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s\Desktop\"/>
    </mc:Choice>
  </mc:AlternateContent>
  <xr:revisionPtr revIDLastSave="0" documentId="13_ncr:1_{FDF2C041-8F63-4F23-ACD7-DFE8C95B8B74}" xr6:coauthVersionLast="47" xr6:coauthVersionMax="47" xr10:uidLastSave="{00000000-0000-0000-0000-000000000000}"/>
  <bookViews>
    <workbookView xWindow="-120" yWindow="-120" windowWidth="15600" windowHeight="11310" activeTab="1" xr2:uid="{2647992E-87B2-4E81-9D8A-E43F5FECBC03}"/>
  </bookViews>
  <sheets>
    <sheet name="Premier League" sheetId="3" r:id="rId1"/>
    <sheet name="Planilha4" sheetId="4" r:id="rId2"/>
  </sheets>
  <definedNames>
    <definedName name="_xlnm._FilterDatabase" localSheetId="0" hidden="1">'Premier League'!$A$1:$F$1</definedName>
    <definedName name="_xlchart.v1.0" hidden="1">Planilha4!$C$8:$C$10</definedName>
    <definedName name="_xlchart.v1.1" hidden="1">Planilha4!$D$8:$D$10</definedName>
    <definedName name="_xlchart.v1.2" hidden="1">Planilha4!$G$7:$G$11</definedName>
    <definedName name="_xlchart.v1.3" hidden="1">Planilha4!$H$7:$H$11</definedName>
    <definedName name="_xlchart.v1.4" hidden="1">Planilha4!$C$8:$C$10</definedName>
    <definedName name="_xlchart.v1.5" hidden="1">Planilha4!$D$8:$D$10</definedName>
    <definedName name="DadosExternos_1" localSheetId="0" hidden="1">'Premier League'!$H$1:$N$761</definedName>
    <definedName name="Mnxg">'Premier League'!$D:$D</definedName>
    <definedName name="Mxg">'Premier League'!$C:$C</definedName>
    <definedName name="nxg">'Premier League'!$D:$D</definedName>
    <definedName name="solver_adj" localSheetId="0" hidden="1">'Premier League'!$C$2:$F$24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'Premier League'!$R$1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  <definedName name="team">'Premier League'!$B:$B</definedName>
    <definedName name="Vnxg">'Premier League'!$F:$F</definedName>
    <definedName name="Vxg">'Premier League'!$E:$E</definedName>
    <definedName name="xg">'Premier League'!$C:$C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2" i="3"/>
  <c r="R442" i="3"/>
  <c r="R443" i="3"/>
  <c r="R444" i="3"/>
  <c r="R445" i="3"/>
  <c r="R446" i="3"/>
  <c r="R447" i="3"/>
  <c r="R448" i="3"/>
  <c r="R454" i="3"/>
  <c r="R456" i="3"/>
  <c r="R458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Y382" i="3"/>
  <c r="AA382" i="3" s="1"/>
  <c r="Y383" i="3"/>
  <c r="AA383" i="3" s="1"/>
  <c r="Y384" i="3"/>
  <c r="AA384" i="3" s="1"/>
  <c r="Y385" i="3"/>
  <c r="AA385" i="3" s="1"/>
  <c r="Y386" i="3"/>
  <c r="AA386" i="3" s="1"/>
  <c r="Y387" i="3"/>
  <c r="AA387" i="3" s="1"/>
  <c r="Y388" i="3"/>
  <c r="AA388" i="3" s="1"/>
  <c r="Y389" i="3"/>
  <c r="AA389" i="3" s="1"/>
  <c r="Y390" i="3"/>
  <c r="AA390" i="3" s="1"/>
  <c r="Y391" i="3"/>
  <c r="AA391" i="3" s="1"/>
  <c r="Y392" i="3"/>
  <c r="AA392" i="3" s="1"/>
  <c r="Y393" i="3"/>
  <c r="AA393" i="3" s="1"/>
  <c r="Y394" i="3"/>
  <c r="AA394" i="3" s="1"/>
  <c r="Y395" i="3"/>
  <c r="AA395" i="3" s="1"/>
  <c r="Y396" i="3"/>
  <c r="AA396" i="3" s="1"/>
  <c r="Y397" i="3"/>
  <c r="AA397" i="3" s="1"/>
  <c r="Y398" i="3"/>
  <c r="AA398" i="3" s="1"/>
  <c r="Y399" i="3"/>
  <c r="AA399" i="3" s="1"/>
  <c r="Y400" i="3"/>
  <c r="AA400" i="3" s="1"/>
  <c r="Y401" i="3"/>
  <c r="AA401" i="3" s="1"/>
  <c r="Y402" i="3"/>
  <c r="AA402" i="3" s="1"/>
  <c r="Y403" i="3"/>
  <c r="AA403" i="3" s="1"/>
  <c r="Y404" i="3"/>
  <c r="AA404" i="3" s="1"/>
  <c r="Y405" i="3"/>
  <c r="AA405" i="3" s="1"/>
  <c r="Y406" i="3"/>
  <c r="AA406" i="3" s="1"/>
  <c r="Y407" i="3"/>
  <c r="AA407" i="3" s="1"/>
  <c r="Y408" i="3"/>
  <c r="AA408" i="3" s="1"/>
  <c r="Y409" i="3"/>
  <c r="AA409" i="3" s="1"/>
  <c r="Y410" i="3"/>
  <c r="AA410" i="3" s="1"/>
  <c r="Y411" i="3"/>
  <c r="AA411" i="3" s="1"/>
  <c r="Y412" i="3"/>
  <c r="AA412" i="3" s="1"/>
  <c r="Y413" i="3"/>
  <c r="AA413" i="3" s="1"/>
  <c r="Y414" i="3"/>
  <c r="AA414" i="3" s="1"/>
  <c r="Y415" i="3"/>
  <c r="AA415" i="3" s="1"/>
  <c r="Y416" i="3"/>
  <c r="AA416" i="3" s="1"/>
  <c r="Y417" i="3"/>
  <c r="AA417" i="3" s="1"/>
  <c r="Y418" i="3"/>
  <c r="AA418" i="3" s="1"/>
  <c r="Y419" i="3"/>
  <c r="AA419" i="3" s="1"/>
  <c r="Y420" i="3"/>
  <c r="AA420" i="3" s="1"/>
  <c r="Y421" i="3"/>
  <c r="AA421" i="3" s="1"/>
  <c r="Y422" i="3"/>
  <c r="AA422" i="3" s="1"/>
  <c r="Y423" i="3"/>
  <c r="AA423" i="3" s="1"/>
  <c r="Y424" i="3"/>
  <c r="AA424" i="3" s="1"/>
  <c r="Y425" i="3"/>
  <c r="AA425" i="3" s="1"/>
  <c r="Y426" i="3"/>
  <c r="AA426" i="3" s="1"/>
  <c r="Y427" i="3"/>
  <c r="AA427" i="3" s="1"/>
  <c r="Y428" i="3"/>
  <c r="AA428" i="3" s="1"/>
  <c r="Y429" i="3"/>
  <c r="AA429" i="3" s="1"/>
  <c r="Y430" i="3"/>
  <c r="AA430" i="3" s="1"/>
  <c r="Y431" i="3"/>
  <c r="AA431" i="3" s="1"/>
  <c r="Y432" i="3"/>
  <c r="AA432" i="3" s="1"/>
  <c r="Y433" i="3"/>
  <c r="AA433" i="3" s="1"/>
  <c r="Y434" i="3"/>
  <c r="AA434" i="3" s="1"/>
  <c r="Y435" i="3"/>
  <c r="AA435" i="3" s="1"/>
  <c r="Y436" i="3"/>
  <c r="AA436" i="3" s="1"/>
  <c r="Y437" i="3"/>
  <c r="AA437" i="3" s="1"/>
  <c r="Y438" i="3"/>
  <c r="AA438" i="3" s="1"/>
  <c r="Y439" i="3"/>
  <c r="AA439" i="3" s="1"/>
  <c r="Y440" i="3"/>
  <c r="AA440" i="3" s="1"/>
  <c r="Y441" i="3"/>
  <c r="AA441" i="3" s="1"/>
  <c r="Y442" i="3"/>
  <c r="Y443" i="3"/>
  <c r="Y444" i="3"/>
  <c r="Y445" i="3"/>
  <c r="Y446" i="3"/>
  <c r="Y447" i="3"/>
  <c r="Y448" i="3"/>
  <c r="Y449" i="3"/>
  <c r="AA449" i="3" s="1"/>
  <c r="Y450" i="3"/>
  <c r="AA450" i="3" s="1"/>
  <c r="Y451" i="3"/>
  <c r="AA451" i="3" s="1"/>
  <c r="Y452" i="3"/>
  <c r="AA452" i="3" s="1"/>
  <c r="Y453" i="3"/>
  <c r="AA453" i="3" s="1"/>
  <c r="Y454" i="3"/>
  <c r="Y455" i="3"/>
  <c r="AA455" i="3" s="1"/>
  <c r="Y456" i="3"/>
  <c r="Y457" i="3"/>
  <c r="AA457" i="3" s="1"/>
  <c r="Y458" i="3"/>
  <c r="Y459" i="3"/>
  <c r="AA459" i="3" s="1"/>
  <c r="Y460" i="3"/>
  <c r="AA460" i="3" s="1"/>
  <c r="Y461" i="3"/>
  <c r="AA461" i="3" s="1"/>
  <c r="Y462" i="3"/>
  <c r="AA462" i="3" s="1"/>
  <c r="Y463" i="3"/>
  <c r="AA463" i="3" s="1"/>
  <c r="Y464" i="3"/>
  <c r="AA464" i="3" s="1"/>
  <c r="Y465" i="3"/>
  <c r="AA465" i="3" s="1"/>
  <c r="Y466" i="3"/>
  <c r="AA466" i="3" s="1"/>
  <c r="Y467" i="3"/>
  <c r="AA467" i="3" s="1"/>
  <c r="Y468" i="3"/>
  <c r="AA468" i="3" s="1"/>
  <c r="Y469" i="3"/>
  <c r="AA469" i="3" s="1"/>
  <c r="Y470" i="3"/>
  <c r="AA470" i="3" s="1"/>
  <c r="Y471" i="3"/>
  <c r="AA471" i="3" s="1"/>
  <c r="Y472" i="3"/>
  <c r="AA472" i="3" s="1"/>
  <c r="Y473" i="3"/>
  <c r="AA473" i="3" s="1"/>
  <c r="Y474" i="3"/>
  <c r="AA474" i="3" s="1"/>
  <c r="Y475" i="3"/>
  <c r="AA475" i="3" s="1"/>
  <c r="Y476" i="3"/>
  <c r="AA476" i="3" s="1"/>
  <c r="Y477" i="3"/>
  <c r="AA477" i="3" s="1"/>
  <c r="Y478" i="3"/>
  <c r="AA478" i="3" s="1"/>
  <c r="Y479" i="3"/>
  <c r="AA479" i="3" s="1"/>
  <c r="Y480" i="3"/>
  <c r="AA480" i="3" s="1"/>
  <c r="Y481" i="3"/>
  <c r="AA481" i="3" s="1"/>
  <c r="Y482" i="3"/>
  <c r="AA482" i="3" s="1"/>
  <c r="Y483" i="3"/>
  <c r="AA483" i="3" s="1"/>
  <c r="Y484" i="3"/>
  <c r="AA484" i="3" s="1"/>
  <c r="Y485" i="3"/>
  <c r="AA485" i="3" s="1"/>
  <c r="Y486" i="3"/>
  <c r="AA486" i="3" s="1"/>
  <c r="Y487" i="3"/>
  <c r="AA487" i="3" s="1"/>
  <c r="Y488" i="3"/>
  <c r="AA488" i="3" s="1"/>
  <c r="Y489" i="3"/>
  <c r="AA489" i="3" s="1"/>
  <c r="Y490" i="3"/>
  <c r="AA490" i="3" s="1"/>
  <c r="Y491" i="3"/>
  <c r="AA491" i="3" s="1"/>
  <c r="Y492" i="3"/>
  <c r="AA492" i="3" s="1"/>
  <c r="Y493" i="3"/>
  <c r="AA493" i="3" s="1"/>
  <c r="Y494" i="3"/>
  <c r="AA494" i="3" s="1"/>
  <c r="Y495" i="3"/>
  <c r="AA495" i="3" s="1"/>
  <c r="Y496" i="3"/>
  <c r="AA496" i="3" s="1"/>
  <c r="Y497" i="3"/>
  <c r="AA497" i="3" s="1"/>
  <c r="Y498" i="3"/>
  <c r="AA498" i="3" s="1"/>
  <c r="Y499" i="3"/>
  <c r="AA499" i="3" s="1"/>
  <c r="Y500" i="3"/>
  <c r="AA500" i="3" s="1"/>
  <c r="Y501" i="3"/>
  <c r="AA501" i="3" s="1"/>
  <c r="Y502" i="3"/>
  <c r="AA502" i="3" s="1"/>
  <c r="Y503" i="3"/>
  <c r="AA503" i="3" s="1"/>
  <c r="Y504" i="3"/>
  <c r="AA504" i="3" s="1"/>
  <c r="Y505" i="3"/>
  <c r="AA505" i="3" s="1"/>
  <c r="Y506" i="3"/>
  <c r="AA506" i="3" s="1"/>
  <c r="Y507" i="3"/>
  <c r="AA507" i="3" s="1"/>
  <c r="Y508" i="3"/>
  <c r="AA508" i="3" s="1"/>
  <c r="Y509" i="3"/>
  <c r="AA509" i="3" s="1"/>
  <c r="Y510" i="3"/>
  <c r="AA510" i="3" s="1"/>
  <c r="Y511" i="3"/>
  <c r="AA511" i="3" s="1"/>
  <c r="Y512" i="3"/>
  <c r="AA512" i="3" s="1"/>
  <c r="Y513" i="3"/>
  <c r="AA513" i="3" s="1"/>
  <c r="Y514" i="3"/>
  <c r="AA514" i="3" s="1"/>
  <c r="Y515" i="3"/>
  <c r="AA515" i="3" s="1"/>
  <c r="Y516" i="3"/>
  <c r="AA516" i="3" s="1"/>
  <c r="Y517" i="3"/>
  <c r="AA517" i="3" s="1"/>
  <c r="Y518" i="3"/>
  <c r="AA518" i="3" s="1"/>
  <c r="Y519" i="3"/>
  <c r="AA519" i="3" s="1"/>
  <c r="Y520" i="3"/>
  <c r="AA520" i="3" s="1"/>
  <c r="Y521" i="3"/>
  <c r="AA521" i="3" s="1"/>
  <c r="Y522" i="3"/>
  <c r="AA522" i="3" s="1"/>
  <c r="Y523" i="3"/>
  <c r="AA523" i="3" s="1"/>
  <c r="Y524" i="3"/>
  <c r="AA524" i="3" s="1"/>
  <c r="Y525" i="3"/>
  <c r="AA525" i="3" s="1"/>
  <c r="Y526" i="3"/>
  <c r="AA526" i="3" s="1"/>
  <c r="Y527" i="3"/>
  <c r="AA527" i="3" s="1"/>
  <c r="Y528" i="3"/>
  <c r="AA528" i="3" s="1"/>
  <c r="Y529" i="3"/>
  <c r="AA529" i="3" s="1"/>
  <c r="Y530" i="3"/>
  <c r="AA530" i="3" s="1"/>
  <c r="Y531" i="3"/>
  <c r="AA531" i="3" s="1"/>
  <c r="Y532" i="3"/>
  <c r="AA532" i="3" s="1"/>
  <c r="Y533" i="3"/>
  <c r="AA533" i="3" s="1"/>
  <c r="Y534" i="3"/>
  <c r="AA534" i="3" s="1"/>
  <c r="Y535" i="3"/>
  <c r="AA535" i="3" s="1"/>
  <c r="Y536" i="3"/>
  <c r="AA536" i="3" s="1"/>
  <c r="Y537" i="3"/>
  <c r="AA537" i="3" s="1"/>
  <c r="Y538" i="3"/>
  <c r="AA538" i="3" s="1"/>
  <c r="Y539" i="3"/>
  <c r="AA539" i="3" s="1"/>
  <c r="Y540" i="3"/>
  <c r="AA540" i="3" s="1"/>
  <c r="Y541" i="3"/>
  <c r="AA541" i="3" s="1"/>
  <c r="Y542" i="3"/>
  <c r="AA542" i="3" s="1"/>
  <c r="Y543" i="3"/>
  <c r="AA543" i="3" s="1"/>
  <c r="Y544" i="3"/>
  <c r="AA544" i="3" s="1"/>
  <c r="Y545" i="3"/>
  <c r="AA545" i="3" s="1"/>
  <c r="Y546" i="3"/>
  <c r="AA546" i="3" s="1"/>
  <c r="Y547" i="3"/>
  <c r="AA547" i="3" s="1"/>
  <c r="Y548" i="3"/>
  <c r="AA548" i="3" s="1"/>
  <c r="Y549" i="3"/>
  <c r="AA549" i="3" s="1"/>
  <c r="Y550" i="3"/>
  <c r="AA550" i="3" s="1"/>
  <c r="Y551" i="3"/>
  <c r="AA551" i="3" s="1"/>
  <c r="Y552" i="3"/>
  <c r="AA552" i="3" s="1"/>
  <c r="Y553" i="3"/>
  <c r="AA553" i="3" s="1"/>
  <c r="Y554" i="3"/>
  <c r="AA554" i="3" s="1"/>
  <c r="Y555" i="3"/>
  <c r="AA555" i="3" s="1"/>
  <c r="Y556" i="3"/>
  <c r="AA556" i="3" s="1"/>
  <c r="Y557" i="3"/>
  <c r="AA557" i="3" s="1"/>
  <c r="Y558" i="3"/>
  <c r="AA558" i="3" s="1"/>
  <c r="Y559" i="3"/>
  <c r="AA559" i="3" s="1"/>
  <c r="Y560" i="3"/>
  <c r="AA560" i="3" s="1"/>
  <c r="Y561" i="3"/>
  <c r="AA561" i="3" s="1"/>
  <c r="Y562" i="3"/>
  <c r="AA562" i="3" s="1"/>
  <c r="Y563" i="3"/>
  <c r="AA563" i="3" s="1"/>
  <c r="Y564" i="3"/>
  <c r="AA564" i="3" s="1"/>
  <c r="Y565" i="3"/>
  <c r="AA565" i="3" s="1"/>
  <c r="Y566" i="3"/>
  <c r="AA566" i="3" s="1"/>
  <c r="Y567" i="3"/>
  <c r="AA567" i="3" s="1"/>
  <c r="Y568" i="3"/>
  <c r="AA568" i="3" s="1"/>
  <c r="Y569" i="3"/>
  <c r="AA569" i="3" s="1"/>
  <c r="Y570" i="3"/>
  <c r="AA570" i="3" s="1"/>
  <c r="Y571" i="3"/>
  <c r="AA571" i="3" s="1"/>
  <c r="Y572" i="3"/>
  <c r="AA572" i="3" s="1"/>
  <c r="Y573" i="3"/>
  <c r="AA573" i="3" s="1"/>
  <c r="Y574" i="3"/>
  <c r="AA574" i="3" s="1"/>
  <c r="Y575" i="3"/>
  <c r="AA575" i="3" s="1"/>
  <c r="Y576" i="3"/>
  <c r="AA576" i="3" s="1"/>
  <c r="Y577" i="3"/>
  <c r="AA577" i="3" s="1"/>
  <c r="Y578" i="3"/>
  <c r="AA578" i="3" s="1"/>
  <c r="Y579" i="3"/>
  <c r="AA579" i="3" s="1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X382" i="3"/>
  <c r="Z382" i="3" s="1"/>
  <c r="X383" i="3"/>
  <c r="Z383" i="3" s="1"/>
  <c r="X384" i="3"/>
  <c r="Z384" i="3" s="1"/>
  <c r="X385" i="3"/>
  <c r="Z385" i="3" s="1"/>
  <c r="X386" i="3"/>
  <c r="Z386" i="3" s="1"/>
  <c r="X387" i="3"/>
  <c r="Z387" i="3" s="1"/>
  <c r="X388" i="3"/>
  <c r="Z388" i="3" s="1"/>
  <c r="X389" i="3"/>
  <c r="Z389" i="3" s="1"/>
  <c r="X390" i="3"/>
  <c r="Z390" i="3" s="1"/>
  <c r="X391" i="3"/>
  <c r="Z391" i="3" s="1"/>
  <c r="X392" i="3"/>
  <c r="Z392" i="3" s="1"/>
  <c r="X393" i="3"/>
  <c r="Z393" i="3" s="1"/>
  <c r="X394" i="3"/>
  <c r="Z394" i="3" s="1"/>
  <c r="X395" i="3"/>
  <c r="Z395" i="3" s="1"/>
  <c r="X396" i="3"/>
  <c r="Z396" i="3" s="1"/>
  <c r="X397" i="3"/>
  <c r="Z397" i="3" s="1"/>
  <c r="X398" i="3"/>
  <c r="Z398" i="3" s="1"/>
  <c r="X399" i="3"/>
  <c r="Z399" i="3" s="1"/>
  <c r="X400" i="3"/>
  <c r="Z400" i="3" s="1"/>
  <c r="X401" i="3"/>
  <c r="Z401" i="3" s="1"/>
  <c r="X402" i="3"/>
  <c r="Z402" i="3" s="1"/>
  <c r="X403" i="3"/>
  <c r="Z403" i="3" s="1"/>
  <c r="X404" i="3"/>
  <c r="Z404" i="3" s="1"/>
  <c r="X405" i="3"/>
  <c r="Z405" i="3" s="1"/>
  <c r="X406" i="3"/>
  <c r="Z406" i="3" s="1"/>
  <c r="X407" i="3"/>
  <c r="Z407" i="3" s="1"/>
  <c r="X408" i="3"/>
  <c r="Z408" i="3" s="1"/>
  <c r="X409" i="3"/>
  <c r="Z409" i="3" s="1"/>
  <c r="X410" i="3"/>
  <c r="Z410" i="3" s="1"/>
  <c r="X411" i="3"/>
  <c r="Z411" i="3" s="1"/>
  <c r="X412" i="3"/>
  <c r="Z412" i="3" s="1"/>
  <c r="X413" i="3"/>
  <c r="Z413" i="3" s="1"/>
  <c r="X414" i="3"/>
  <c r="Z414" i="3" s="1"/>
  <c r="X415" i="3"/>
  <c r="Z415" i="3" s="1"/>
  <c r="X416" i="3"/>
  <c r="Z416" i="3" s="1"/>
  <c r="X417" i="3"/>
  <c r="Z417" i="3" s="1"/>
  <c r="X418" i="3"/>
  <c r="Z418" i="3" s="1"/>
  <c r="X419" i="3"/>
  <c r="Z419" i="3" s="1"/>
  <c r="X420" i="3"/>
  <c r="Z420" i="3" s="1"/>
  <c r="X421" i="3"/>
  <c r="Z421" i="3" s="1"/>
  <c r="X422" i="3"/>
  <c r="Z422" i="3" s="1"/>
  <c r="X423" i="3"/>
  <c r="Z423" i="3" s="1"/>
  <c r="X424" i="3"/>
  <c r="Z424" i="3" s="1"/>
  <c r="X425" i="3"/>
  <c r="Z425" i="3" s="1"/>
  <c r="X426" i="3"/>
  <c r="Z426" i="3" s="1"/>
  <c r="X427" i="3"/>
  <c r="Z427" i="3" s="1"/>
  <c r="X428" i="3"/>
  <c r="Z428" i="3" s="1"/>
  <c r="X429" i="3"/>
  <c r="Z429" i="3" s="1"/>
  <c r="X430" i="3"/>
  <c r="Z430" i="3" s="1"/>
  <c r="X431" i="3"/>
  <c r="Z431" i="3" s="1"/>
  <c r="X432" i="3"/>
  <c r="Z432" i="3" s="1"/>
  <c r="X433" i="3"/>
  <c r="Z433" i="3" s="1"/>
  <c r="X434" i="3"/>
  <c r="Z434" i="3" s="1"/>
  <c r="X435" i="3"/>
  <c r="Z435" i="3" s="1"/>
  <c r="X436" i="3"/>
  <c r="Z436" i="3" s="1"/>
  <c r="X437" i="3"/>
  <c r="Z437" i="3" s="1"/>
  <c r="X438" i="3"/>
  <c r="Z438" i="3" s="1"/>
  <c r="X439" i="3"/>
  <c r="Z439" i="3" s="1"/>
  <c r="X440" i="3"/>
  <c r="Z440" i="3" s="1"/>
  <c r="X441" i="3"/>
  <c r="Z441" i="3" s="1"/>
  <c r="X442" i="3"/>
  <c r="X443" i="3"/>
  <c r="X444" i="3"/>
  <c r="X445" i="3"/>
  <c r="X446" i="3"/>
  <c r="X447" i="3"/>
  <c r="X448" i="3"/>
  <c r="X449" i="3"/>
  <c r="Z449" i="3" s="1"/>
  <c r="X450" i="3"/>
  <c r="Z450" i="3" s="1"/>
  <c r="X451" i="3"/>
  <c r="Z451" i="3" s="1"/>
  <c r="X452" i="3"/>
  <c r="Z452" i="3" s="1"/>
  <c r="X453" i="3"/>
  <c r="Z453" i="3" s="1"/>
  <c r="X454" i="3"/>
  <c r="X455" i="3"/>
  <c r="Z455" i="3" s="1"/>
  <c r="X456" i="3"/>
  <c r="X457" i="3"/>
  <c r="Z457" i="3" s="1"/>
  <c r="X458" i="3"/>
  <c r="X459" i="3"/>
  <c r="Z459" i="3" s="1"/>
  <c r="X460" i="3"/>
  <c r="Z460" i="3" s="1"/>
  <c r="X461" i="3"/>
  <c r="Z461" i="3" s="1"/>
  <c r="X462" i="3"/>
  <c r="Z462" i="3" s="1"/>
  <c r="X463" i="3"/>
  <c r="Z463" i="3" s="1"/>
  <c r="X464" i="3"/>
  <c r="Z464" i="3" s="1"/>
  <c r="X465" i="3"/>
  <c r="Z465" i="3" s="1"/>
  <c r="X466" i="3"/>
  <c r="Z466" i="3" s="1"/>
  <c r="X467" i="3"/>
  <c r="Z467" i="3" s="1"/>
  <c r="X468" i="3"/>
  <c r="Z468" i="3" s="1"/>
  <c r="X469" i="3"/>
  <c r="Z469" i="3" s="1"/>
  <c r="X470" i="3"/>
  <c r="Z470" i="3" s="1"/>
  <c r="X471" i="3"/>
  <c r="Z471" i="3" s="1"/>
  <c r="X472" i="3"/>
  <c r="Z472" i="3" s="1"/>
  <c r="X473" i="3"/>
  <c r="Z473" i="3" s="1"/>
  <c r="X474" i="3"/>
  <c r="Z474" i="3" s="1"/>
  <c r="X475" i="3"/>
  <c r="Z475" i="3" s="1"/>
  <c r="X476" i="3"/>
  <c r="Z476" i="3" s="1"/>
  <c r="X477" i="3"/>
  <c r="Z477" i="3" s="1"/>
  <c r="X478" i="3"/>
  <c r="Z478" i="3" s="1"/>
  <c r="X479" i="3"/>
  <c r="Z479" i="3" s="1"/>
  <c r="X480" i="3"/>
  <c r="Z480" i="3" s="1"/>
  <c r="X481" i="3"/>
  <c r="Z481" i="3" s="1"/>
  <c r="X482" i="3"/>
  <c r="Z482" i="3" s="1"/>
  <c r="X483" i="3"/>
  <c r="Z483" i="3" s="1"/>
  <c r="X484" i="3"/>
  <c r="Z484" i="3" s="1"/>
  <c r="X485" i="3"/>
  <c r="Z485" i="3" s="1"/>
  <c r="X486" i="3"/>
  <c r="Z486" i="3" s="1"/>
  <c r="X487" i="3"/>
  <c r="Z487" i="3" s="1"/>
  <c r="X488" i="3"/>
  <c r="Z488" i="3" s="1"/>
  <c r="X489" i="3"/>
  <c r="Z489" i="3" s="1"/>
  <c r="X490" i="3"/>
  <c r="Z490" i="3" s="1"/>
  <c r="X491" i="3"/>
  <c r="Z491" i="3" s="1"/>
  <c r="X492" i="3"/>
  <c r="Z492" i="3" s="1"/>
  <c r="X493" i="3"/>
  <c r="Z493" i="3" s="1"/>
  <c r="X494" i="3"/>
  <c r="Z494" i="3" s="1"/>
  <c r="X495" i="3"/>
  <c r="Z495" i="3" s="1"/>
  <c r="X496" i="3"/>
  <c r="Z496" i="3" s="1"/>
  <c r="X497" i="3"/>
  <c r="Z497" i="3" s="1"/>
  <c r="X498" i="3"/>
  <c r="Z498" i="3" s="1"/>
  <c r="X499" i="3"/>
  <c r="Z499" i="3" s="1"/>
  <c r="X500" i="3"/>
  <c r="Z500" i="3" s="1"/>
  <c r="X501" i="3"/>
  <c r="Z501" i="3" s="1"/>
  <c r="X502" i="3"/>
  <c r="Z502" i="3" s="1"/>
  <c r="X503" i="3"/>
  <c r="Z503" i="3" s="1"/>
  <c r="X504" i="3"/>
  <c r="Z504" i="3" s="1"/>
  <c r="X505" i="3"/>
  <c r="Z505" i="3" s="1"/>
  <c r="X506" i="3"/>
  <c r="Z506" i="3" s="1"/>
  <c r="X507" i="3"/>
  <c r="Z507" i="3" s="1"/>
  <c r="X508" i="3"/>
  <c r="Z508" i="3" s="1"/>
  <c r="X509" i="3"/>
  <c r="Z509" i="3" s="1"/>
  <c r="X510" i="3"/>
  <c r="Z510" i="3" s="1"/>
  <c r="X511" i="3"/>
  <c r="Z511" i="3" s="1"/>
  <c r="X512" i="3"/>
  <c r="Z512" i="3" s="1"/>
  <c r="X513" i="3"/>
  <c r="Z513" i="3" s="1"/>
  <c r="X514" i="3"/>
  <c r="Z514" i="3" s="1"/>
  <c r="X515" i="3"/>
  <c r="Z515" i="3" s="1"/>
  <c r="X516" i="3"/>
  <c r="Z516" i="3" s="1"/>
  <c r="X517" i="3"/>
  <c r="Z517" i="3" s="1"/>
  <c r="X518" i="3"/>
  <c r="Z518" i="3" s="1"/>
  <c r="X519" i="3"/>
  <c r="Z519" i="3" s="1"/>
  <c r="X520" i="3"/>
  <c r="Z520" i="3" s="1"/>
  <c r="X521" i="3"/>
  <c r="Z521" i="3" s="1"/>
  <c r="X522" i="3"/>
  <c r="Z522" i="3" s="1"/>
  <c r="X523" i="3"/>
  <c r="Z523" i="3" s="1"/>
  <c r="X524" i="3"/>
  <c r="Z524" i="3" s="1"/>
  <c r="X525" i="3"/>
  <c r="Z525" i="3" s="1"/>
  <c r="X526" i="3"/>
  <c r="Z526" i="3" s="1"/>
  <c r="X527" i="3"/>
  <c r="Z527" i="3" s="1"/>
  <c r="X528" i="3"/>
  <c r="Z528" i="3" s="1"/>
  <c r="X529" i="3"/>
  <c r="Z529" i="3" s="1"/>
  <c r="X530" i="3"/>
  <c r="Z530" i="3" s="1"/>
  <c r="X531" i="3"/>
  <c r="Z531" i="3" s="1"/>
  <c r="X532" i="3"/>
  <c r="Z532" i="3" s="1"/>
  <c r="X533" i="3"/>
  <c r="Z533" i="3" s="1"/>
  <c r="X534" i="3"/>
  <c r="Z534" i="3" s="1"/>
  <c r="X535" i="3"/>
  <c r="Z535" i="3" s="1"/>
  <c r="X536" i="3"/>
  <c r="Z536" i="3" s="1"/>
  <c r="X537" i="3"/>
  <c r="Z537" i="3" s="1"/>
  <c r="X538" i="3"/>
  <c r="Z538" i="3" s="1"/>
  <c r="X539" i="3"/>
  <c r="Z539" i="3" s="1"/>
  <c r="X540" i="3"/>
  <c r="Z540" i="3" s="1"/>
  <c r="X541" i="3"/>
  <c r="Z541" i="3" s="1"/>
  <c r="X542" i="3"/>
  <c r="Z542" i="3" s="1"/>
  <c r="X543" i="3"/>
  <c r="Z543" i="3" s="1"/>
  <c r="X544" i="3"/>
  <c r="Z544" i="3" s="1"/>
  <c r="X545" i="3"/>
  <c r="Z545" i="3" s="1"/>
  <c r="X546" i="3"/>
  <c r="Z546" i="3" s="1"/>
  <c r="X547" i="3"/>
  <c r="Z547" i="3" s="1"/>
  <c r="X548" i="3"/>
  <c r="Z548" i="3" s="1"/>
  <c r="X549" i="3"/>
  <c r="Z549" i="3" s="1"/>
  <c r="X550" i="3"/>
  <c r="Z550" i="3" s="1"/>
  <c r="X551" i="3"/>
  <c r="Z551" i="3" s="1"/>
  <c r="X552" i="3"/>
  <c r="Z552" i="3" s="1"/>
  <c r="X553" i="3"/>
  <c r="Z553" i="3" s="1"/>
  <c r="X554" i="3"/>
  <c r="Z554" i="3" s="1"/>
  <c r="X555" i="3"/>
  <c r="Z555" i="3" s="1"/>
  <c r="X556" i="3"/>
  <c r="Z556" i="3" s="1"/>
  <c r="X557" i="3"/>
  <c r="Z557" i="3" s="1"/>
  <c r="X558" i="3"/>
  <c r="Z558" i="3" s="1"/>
  <c r="X559" i="3"/>
  <c r="Z559" i="3" s="1"/>
  <c r="X560" i="3"/>
  <c r="Z560" i="3" s="1"/>
  <c r="X561" i="3"/>
  <c r="Z561" i="3" s="1"/>
  <c r="X562" i="3"/>
  <c r="Z562" i="3" s="1"/>
  <c r="X563" i="3"/>
  <c r="Z563" i="3" s="1"/>
  <c r="X564" i="3"/>
  <c r="Z564" i="3" s="1"/>
  <c r="X565" i="3"/>
  <c r="Z565" i="3" s="1"/>
  <c r="X566" i="3"/>
  <c r="Z566" i="3" s="1"/>
  <c r="X567" i="3"/>
  <c r="Z567" i="3" s="1"/>
  <c r="X568" i="3"/>
  <c r="Z568" i="3" s="1"/>
  <c r="X569" i="3"/>
  <c r="Z569" i="3" s="1"/>
  <c r="X570" i="3"/>
  <c r="Z570" i="3" s="1"/>
  <c r="X571" i="3"/>
  <c r="Z571" i="3" s="1"/>
  <c r="X572" i="3"/>
  <c r="Z572" i="3" s="1"/>
  <c r="X573" i="3"/>
  <c r="Z573" i="3" s="1"/>
  <c r="X574" i="3"/>
  <c r="Z574" i="3" s="1"/>
  <c r="X575" i="3"/>
  <c r="Z575" i="3" s="1"/>
  <c r="X576" i="3"/>
  <c r="Z576" i="3" s="1"/>
  <c r="X577" i="3"/>
  <c r="Z577" i="3" s="1"/>
  <c r="X578" i="3"/>
  <c r="Z578" i="3" s="1"/>
  <c r="X579" i="3"/>
  <c r="Z579" i="3" s="1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R23" i="3" l="1"/>
  <c r="R25" i="3"/>
  <c r="R27" i="3"/>
  <c r="R29" i="3"/>
  <c r="R31" i="3"/>
  <c r="R33" i="3"/>
  <c r="R35" i="3"/>
  <c r="R37" i="3"/>
  <c r="R39" i="3"/>
  <c r="R41" i="3"/>
  <c r="R43" i="3"/>
  <c r="R45" i="3"/>
  <c r="R47" i="3"/>
  <c r="R49" i="3"/>
  <c r="R51" i="3"/>
  <c r="R53" i="3"/>
  <c r="R55" i="3"/>
  <c r="R57" i="3"/>
  <c r="R59" i="3"/>
  <c r="R61" i="3"/>
  <c r="R63" i="3"/>
  <c r="R65" i="3"/>
  <c r="R67" i="3"/>
  <c r="R69" i="3"/>
  <c r="R71" i="3"/>
  <c r="R73" i="3"/>
  <c r="R75" i="3"/>
  <c r="R77" i="3"/>
  <c r="R79" i="3"/>
  <c r="R81" i="3"/>
  <c r="R83" i="3"/>
  <c r="R85" i="3"/>
  <c r="R87" i="3"/>
  <c r="R89" i="3"/>
  <c r="R91" i="3"/>
  <c r="R93" i="3"/>
  <c r="R379" i="3"/>
  <c r="R381" i="3"/>
  <c r="R383" i="3"/>
  <c r="R385" i="3"/>
  <c r="R387" i="3"/>
  <c r="R389" i="3"/>
  <c r="R391" i="3"/>
  <c r="R393" i="3"/>
  <c r="R395" i="3"/>
  <c r="R397" i="3"/>
  <c r="R399" i="3"/>
  <c r="R401" i="3"/>
  <c r="R403" i="3"/>
  <c r="R405" i="3"/>
  <c r="R407" i="3"/>
  <c r="R409" i="3"/>
  <c r="R411" i="3"/>
  <c r="R413" i="3"/>
  <c r="R415" i="3"/>
  <c r="R417" i="3"/>
  <c r="R419" i="3"/>
  <c r="R421" i="3"/>
  <c r="R423" i="3"/>
  <c r="R425" i="3"/>
  <c r="R427" i="3"/>
  <c r="R429" i="3"/>
  <c r="R431" i="3"/>
  <c r="R433" i="3"/>
  <c r="R435" i="3"/>
  <c r="R437" i="3"/>
  <c r="R439" i="3"/>
  <c r="R441" i="3"/>
  <c r="R449" i="3"/>
  <c r="R451" i="3"/>
  <c r="R453" i="3"/>
  <c r="R455" i="3"/>
  <c r="R457" i="3"/>
  <c r="R459" i="3"/>
  <c r="R461" i="3"/>
  <c r="R463" i="3"/>
  <c r="R465" i="3"/>
  <c r="R467" i="3"/>
  <c r="R469" i="3"/>
  <c r="R471" i="3"/>
  <c r="R473" i="3"/>
  <c r="R475" i="3"/>
  <c r="R477" i="3"/>
  <c r="R479" i="3"/>
  <c r="R481" i="3"/>
  <c r="R483" i="3"/>
  <c r="R485" i="3"/>
  <c r="R487" i="3"/>
  <c r="R489" i="3"/>
  <c r="R491" i="3"/>
  <c r="R493" i="3"/>
  <c r="R495" i="3"/>
  <c r="R497" i="3"/>
  <c r="R499" i="3"/>
  <c r="R501" i="3"/>
  <c r="R503" i="3"/>
  <c r="R505" i="3"/>
  <c r="R507" i="3"/>
  <c r="R509" i="3"/>
  <c r="R511" i="3"/>
  <c r="R513" i="3"/>
  <c r="R515" i="3"/>
  <c r="R517" i="3"/>
  <c r="R519" i="3"/>
  <c r="R521" i="3"/>
  <c r="R523" i="3"/>
  <c r="R525" i="3"/>
  <c r="R527" i="3"/>
  <c r="R529" i="3"/>
  <c r="R531" i="3"/>
  <c r="R533" i="3"/>
  <c r="R535" i="3"/>
  <c r="R537" i="3"/>
  <c r="R539" i="3"/>
  <c r="R541" i="3"/>
  <c r="R543" i="3"/>
  <c r="R545" i="3"/>
  <c r="R547" i="3"/>
  <c r="R549" i="3"/>
  <c r="R551" i="3"/>
  <c r="R553" i="3"/>
  <c r="R555" i="3"/>
  <c r="R557" i="3"/>
  <c r="R559" i="3"/>
  <c r="R561" i="3"/>
  <c r="R563" i="3"/>
  <c r="R565" i="3"/>
  <c r="R567" i="3"/>
  <c r="R569" i="3"/>
  <c r="R571" i="3"/>
  <c r="R573" i="3"/>
  <c r="R575" i="3"/>
  <c r="R577" i="3"/>
  <c r="R579" i="3"/>
  <c r="R2" i="3"/>
  <c r="R377" i="3" l="1"/>
  <c r="R375" i="3"/>
  <c r="R373" i="3"/>
  <c r="R371" i="3"/>
  <c r="R369" i="3"/>
  <c r="R367" i="3"/>
  <c r="R365" i="3"/>
  <c r="R363" i="3"/>
  <c r="R361" i="3"/>
  <c r="R359" i="3"/>
  <c r="R357" i="3"/>
  <c r="R355" i="3"/>
  <c r="R353" i="3"/>
  <c r="R351" i="3"/>
  <c r="R349" i="3"/>
  <c r="R347" i="3"/>
  <c r="R345" i="3"/>
  <c r="R343" i="3"/>
  <c r="R341" i="3"/>
  <c r="R339" i="3"/>
  <c r="R337" i="3"/>
  <c r="R335" i="3"/>
  <c r="R333" i="3"/>
  <c r="R331" i="3"/>
  <c r="R329" i="3"/>
  <c r="R327" i="3"/>
  <c r="R325" i="3"/>
  <c r="R323" i="3"/>
  <c r="R321" i="3"/>
  <c r="R319" i="3"/>
  <c r="R317" i="3"/>
  <c r="R315" i="3"/>
  <c r="R313" i="3"/>
  <c r="R311" i="3"/>
  <c r="R309" i="3"/>
  <c r="R307" i="3"/>
  <c r="R305" i="3"/>
  <c r="R303" i="3"/>
  <c r="R301" i="3"/>
  <c r="R299" i="3"/>
  <c r="R297" i="3"/>
  <c r="R295" i="3"/>
  <c r="R293" i="3"/>
  <c r="R291" i="3"/>
  <c r="R289" i="3"/>
  <c r="R287" i="3"/>
  <c r="R285" i="3"/>
  <c r="R283" i="3"/>
  <c r="R281" i="3"/>
  <c r="R279" i="3"/>
  <c r="R277" i="3"/>
  <c r="R275" i="3"/>
  <c r="R273" i="3"/>
  <c r="R271" i="3"/>
  <c r="R269" i="3"/>
  <c r="R267" i="3"/>
  <c r="R265" i="3"/>
  <c r="R263" i="3"/>
  <c r="R261" i="3"/>
  <c r="R259" i="3"/>
  <c r="R257" i="3"/>
  <c r="R255" i="3"/>
  <c r="R253" i="3"/>
  <c r="R251" i="3"/>
  <c r="R249" i="3"/>
  <c r="R247" i="3"/>
  <c r="R245" i="3"/>
  <c r="R243" i="3"/>
  <c r="R241" i="3"/>
  <c r="R239" i="3"/>
  <c r="R237" i="3"/>
  <c r="R235" i="3"/>
  <c r="R233" i="3"/>
  <c r="R231" i="3"/>
  <c r="R229" i="3"/>
  <c r="R227" i="3"/>
  <c r="R225" i="3"/>
  <c r="R223" i="3"/>
  <c r="R221" i="3"/>
  <c r="R219" i="3"/>
  <c r="R217" i="3"/>
  <c r="R215" i="3"/>
  <c r="R213" i="3"/>
  <c r="R211" i="3"/>
  <c r="R209" i="3"/>
  <c r="R207" i="3"/>
  <c r="R205" i="3"/>
  <c r="R203" i="3"/>
  <c r="R201" i="3"/>
  <c r="R199" i="3"/>
  <c r="R197" i="3"/>
  <c r="R195" i="3"/>
  <c r="R193" i="3"/>
  <c r="R191" i="3"/>
  <c r="R189" i="3"/>
  <c r="R187" i="3"/>
  <c r="R185" i="3"/>
  <c r="R183" i="3"/>
  <c r="R181" i="3"/>
  <c r="R179" i="3"/>
  <c r="R177" i="3"/>
  <c r="R175" i="3"/>
  <c r="R173" i="3"/>
  <c r="R171" i="3"/>
  <c r="R169" i="3"/>
  <c r="R167" i="3"/>
  <c r="R165" i="3"/>
  <c r="R163" i="3"/>
  <c r="R161" i="3"/>
  <c r="R159" i="3"/>
  <c r="R157" i="3"/>
  <c r="R155" i="3"/>
  <c r="R153" i="3"/>
  <c r="R151" i="3"/>
  <c r="R149" i="3"/>
  <c r="R147" i="3"/>
  <c r="R145" i="3"/>
  <c r="R143" i="3"/>
  <c r="R141" i="3"/>
  <c r="R139" i="3"/>
  <c r="R137" i="3"/>
  <c r="R135" i="3"/>
  <c r="R133" i="3"/>
  <c r="R131" i="3"/>
  <c r="R129" i="3"/>
  <c r="R127" i="3"/>
  <c r="R125" i="3"/>
  <c r="R123" i="3"/>
  <c r="R121" i="3"/>
  <c r="R119" i="3"/>
  <c r="R117" i="3"/>
  <c r="R115" i="3"/>
  <c r="R113" i="3"/>
  <c r="R111" i="3"/>
  <c r="R109" i="3"/>
  <c r="R107" i="3"/>
  <c r="R105" i="3"/>
  <c r="R103" i="3"/>
  <c r="R101" i="3"/>
  <c r="R99" i="3"/>
  <c r="R97" i="3"/>
  <c r="R95" i="3"/>
  <c r="R21" i="3"/>
  <c r="R19" i="3"/>
  <c r="R17" i="3"/>
  <c r="R15" i="3"/>
  <c r="R13" i="3"/>
  <c r="R11" i="3"/>
  <c r="R9" i="3"/>
  <c r="R7" i="3"/>
  <c r="R5" i="3"/>
  <c r="R3" i="3"/>
  <c r="R578" i="3"/>
  <c r="R576" i="3"/>
  <c r="R574" i="3"/>
  <c r="R572" i="3"/>
  <c r="R570" i="3"/>
  <c r="R568" i="3"/>
  <c r="R566" i="3"/>
  <c r="R564" i="3"/>
  <c r="R562" i="3"/>
  <c r="R560" i="3"/>
  <c r="R558" i="3"/>
  <c r="R556" i="3"/>
  <c r="R554" i="3"/>
  <c r="R552" i="3"/>
  <c r="R550" i="3"/>
  <c r="R548" i="3"/>
  <c r="R546" i="3"/>
  <c r="R544" i="3"/>
  <c r="R542" i="3"/>
  <c r="R540" i="3"/>
  <c r="R538" i="3"/>
  <c r="R536" i="3"/>
  <c r="R534" i="3"/>
  <c r="R532" i="3"/>
  <c r="R530" i="3"/>
  <c r="R528" i="3"/>
  <c r="R526" i="3"/>
  <c r="R524" i="3"/>
  <c r="R522" i="3"/>
  <c r="R520" i="3"/>
  <c r="R518" i="3"/>
  <c r="R516" i="3"/>
  <c r="R514" i="3"/>
  <c r="R512" i="3"/>
  <c r="R510" i="3"/>
  <c r="R508" i="3"/>
  <c r="R506" i="3"/>
  <c r="R504" i="3"/>
  <c r="R502" i="3"/>
  <c r="R500" i="3"/>
  <c r="R498" i="3"/>
  <c r="R496" i="3"/>
  <c r="R494" i="3"/>
  <c r="R492" i="3"/>
  <c r="R490" i="3"/>
  <c r="R488" i="3"/>
  <c r="R486" i="3"/>
  <c r="R484" i="3"/>
  <c r="R482" i="3"/>
  <c r="R480" i="3"/>
  <c r="R478" i="3"/>
  <c r="R476" i="3"/>
  <c r="R474" i="3"/>
  <c r="R472" i="3"/>
  <c r="R470" i="3"/>
  <c r="R468" i="3"/>
  <c r="R466" i="3"/>
  <c r="R464" i="3"/>
  <c r="R462" i="3"/>
  <c r="R460" i="3"/>
  <c r="R452" i="3"/>
  <c r="R450" i="3"/>
  <c r="R440" i="3"/>
  <c r="R438" i="3"/>
  <c r="R436" i="3"/>
  <c r="R434" i="3"/>
  <c r="R432" i="3"/>
  <c r="R430" i="3"/>
  <c r="R428" i="3"/>
  <c r="R426" i="3"/>
  <c r="R424" i="3"/>
  <c r="R422" i="3"/>
  <c r="R420" i="3"/>
  <c r="R418" i="3"/>
  <c r="R416" i="3"/>
  <c r="R414" i="3"/>
  <c r="R412" i="3"/>
  <c r="R410" i="3"/>
  <c r="R408" i="3"/>
  <c r="R406" i="3"/>
  <c r="R404" i="3"/>
  <c r="R402" i="3"/>
  <c r="R400" i="3"/>
  <c r="R398" i="3"/>
  <c r="R396" i="3"/>
  <c r="R394" i="3"/>
  <c r="R392" i="3"/>
  <c r="R390" i="3"/>
  <c r="R388" i="3"/>
  <c r="R386" i="3"/>
  <c r="R384" i="3"/>
  <c r="R382" i="3"/>
  <c r="R380" i="3"/>
  <c r="R378" i="3"/>
  <c r="R376" i="3"/>
  <c r="R374" i="3"/>
  <c r="R372" i="3"/>
  <c r="R370" i="3"/>
  <c r="R368" i="3"/>
  <c r="R366" i="3"/>
  <c r="R364" i="3"/>
  <c r="R362" i="3"/>
  <c r="R360" i="3"/>
  <c r="R358" i="3"/>
  <c r="R356" i="3"/>
  <c r="R354" i="3"/>
  <c r="R352" i="3"/>
  <c r="R350" i="3"/>
  <c r="R348" i="3"/>
  <c r="R346" i="3"/>
  <c r="R344" i="3"/>
  <c r="R342" i="3"/>
  <c r="R340" i="3"/>
  <c r="R338" i="3"/>
  <c r="R336" i="3"/>
  <c r="R334" i="3"/>
  <c r="R332" i="3"/>
  <c r="R330" i="3"/>
  <c r="R328" i="3"/>
  <c r="R326" i="3"/>
  <c r="R324" i="3"/>
  <c r="R322" i="3"/>
  <c r="R320" i="3"/>
  <c r="R318" i="3"/>
  <c r="R316" i="3"/>
  <c r="R314" i="3"/>
  <c r="R312" i="3"/>
  <c r="R310" i="3"/>
  <c r="R308" i="3"/>
  <c r="R306" i="3"/>
  <c r="R304" i="3"/>
  <c r="R302" i="3"/>
  <c r="R300" i="3"/>
  <c r="R298" i="3"/>
  <c r="R296" i="3"/>
  <c r="R294" i="3"/>
  <c r="R292" i="3"/>
  <c r="R290" i="3"/>
  <c r="R288" i="3"/>
  <c r="R286" i="3"/>
  <c r="R284" i="3"/>
  <c r="R282" i="3"/>
  <c r="R280" i="3"/>
  <c r="R278" i="3"/>
  <c r="R276" i="3"/>
  <c r="R274" i="3"/>
  <c r="R272" i="3"/>
  <c r="R270" i="3"/>
  <c r="R268" i="3"/>
  <c r="R266" i="3"/>
  <c r="R264" i="3"/>
  <c r="R262" i="3"/>
  <c r="R260" i="3"/>
  <c r="R258" i="3"/>
  <c r="R256" i="3"/>
  <c r="R254" i="3"/>
  <c r="R252" i="3"/>
  <c r="R250" i="3"/>
  <c r="R248" i="3"/>
  <c r="R246" i="3"/>
  <c r="R244" i="3"/>
  <c r="R242" i="3"/>
  <c r="R240" i="3"/>
  <c r="R238" i="3"/>
  <c r="R236" i="3"/>
  <c r="R234" i="3"/>
  <c r="R232" i="3"/>
  <c r="R230" i="3"/>
  <c r="R228" i="3"/>
  <c r="R226" i="3"/>
  <c r="R224" i="3"/>
  <c r="R222" i="3"/>
  <c r="R220" i="3"/>
  <c r="R218" i="3"/>
  <c r="R216" i="3"/>
  <c r="R214" i="3"/>
  <c r="R212" i="3"/>
  <c r="R210" i="3"/>
  <c r="R208" i="3"/>
  <c r="R206" i="3"/>
  <c r="R204" i="3"/>
  <c r="R202" i="3"/>
  <c r="R200" i="3"/>
  <c r="R198" i="3"/>
  <c r="R196" i="3"/>
  <c r="R194" i="3"/>
  <c r="R192" i="3"/>
  <c r="R190" i="3"/>
  <c r="R188" i="3"/>
  <c r="R186" i="3"/>
  <c r="R184" i="3"/>
  <c r="R182" i="3"/>
  <c r="R180" i="3"/>
  <c r="R178" i="3"/>
  <c r="R176" i="3"/>
  <c r="R174" i="3"/>
  <c r="R172" i="3"/>
  <c r="R170" i="3"/>
  <c r="R168" i="3"/>
  <c r="R166" i="3"/>
  <c r="R164" i="3"/>
  <c r="R162" i="3"/>
  <c r="R160" i="3"/>
  <c r="R158" i="3"/>
  <c r="R156" i="3"/>
  <c r="R154" i="3"/>
  <c r="R152" i="3"/>
  <c r="R150" i="3"/>
  <c r="R148" i="3"/>
  <c r="R146" i="3"/>
  <c r="R144" i="3"/>
  <c r="R142" i="3"/>
  <c r="R140" i="3"/>
  <c r="R138" i="3"/>
  <c r="R136" i="3"/>
  <c r="R134" i="3"/>
  <c r="R132" i="3"/>
  <c r="R130" i="3"/>
  <c r="R128" i="3"/>
  <c r="R126" i="3"/>
  <c r="R124" i="3"/>
  <c r="R122" i="3"/>
  <c r="R120" i="3"/>
  <c r="R118" i="3"/>
  <c r="R116" i="3"/>
  <c r="R114" i="3"/>
  <c r="R112" i="3"/>
  <c r="R110" i="3"/>
  <c r="R108" i="3"/>
  <c r="R106" i="3"/>
  <c r="R104" i="3"/>
  <c r="R102" i="3"/>
  <c r="R100" i="3"/>
  <c r="R98" i="3"/>
  <c r="R96" i="3"/>
  <c r="R94" i="3"/>
  <c r="R92" i="3"/>
  <c r="R90" i="3"/>
  <c r="R88" i="3"/>
  <c r="R86" i="3"/>
  <c r="R84" i="3"/>
  <c r="R82" i="3"/>
  <c r="R80" i="3"/>
  <c r="R78" i="3"/>
  <c r="R76" i="3"/>
  <c r="R74" i="3"/>
  <c r="R72" i="3"/>
  <c r="R70" i="3"/>
  <c r="R68" i="3"/>
  <c r="R66" i="3"/>
  <c r="R64" i="3"/>
  <c r="R62" i="3"/>
  <c r="R60" i="3"/>
  <c r="R58" i="3"/>
  <c r="R56" i="3"/>
  <c r="R54" i="3"/>
  <c r="R52" i="3"/>
  <c r="R50" i="3"/>
  <c r="R48" i="3"/>
  <c r="R46" i="3"/>
  <c r="R44" i="3"/>
  <c r="R42" i="3"/>
  <c r="R40" i="3"/>
  <c r="R38" i="3"/>
  <c r="R36" i="3"/>
  <c r="R34" i="3"/>
  <c r="R32" i="3"/>
  <c r="R30" i="3"/>
  <c r="R28" i="3"/>
  <c r="R26" i="3"/>
  <c r="R24" i="3"/>
  <c r="R22" i="3"/>
  <c r="R20" i="3"/>
  <c r="R18" i="3"/>
  <c r="R16" i="3"/>
  <c r="R14" i="3"/>
  <c r="R12" i="3"/>
  <c r="R10" i="3"/>
  <c r="R8" i="3"/>
  <c r="R6" i="3"/>
  <c r="R4" i="3"/>
  <c r="AX759" i="3"/>
  <c r="BB759" i="3"/>
  <c r="BF759" i="3"/>
  <c r="BJ759" i="3"/>
  <c r="BN759" i="3"/>
  <c r="BR759" i="3"/>
  <c r="BV759" i="3"/>
  <c r="BZ759" i="3"/>
  <c r="CD759" i="3"/>
  <c r="CH759" i="3"/>
  <c r="CL759" i="3"/>
  <c r="CP759" i="3"/>
  <c r="AY759" i="3"/>
  <c r="BC759" i="3"/>
  <c r="BG759" i="3"/>
  <c r="BK759" i="3"/>
  <c r="BO759" i="3"/>
  <c r="BS759" i="3"/>
  <c r="BW759" i="3"/>
  <c r="CA759" i="3"/>
  <c r="CE759" i="3"/>
  <c r="CI759" i="3"/>
  <c r="CM759" i="3"/>
  <c r="CQ759" i="3"/>
  <c r="AV759" i="3"/>
  <c r="AZ759" i="3"/>
  <c r="BD759" i="3"/>
  <c r="BH759" i="3"/>
  <c r="BL759" i="3"/>
  <c r="BP759" i="3"/>
  <c r="BT759" i="3"/>
  <c r="BX759" i="3"/>
  <c r="CB759" i="3"/>
  <c r="CF759" i="3"/>
  <c r="CJ759" i="3"/>
  <c r="CN759" i="3"/>
  <c r="CR759" i="3"/>
  <c r="AW759" i="3"/>
  <c r="BA759" i="3"/>
  <c r="BE759" i="3"/>
  <c r="BI759" i="3"/>
  <c r="BM759" i="3"/>
  <c r="BQ759" i="3"/>
  <c r="BU759" i="3"/>
  <c r="BY759" i="3"/>
  <c r="CC759" i="3"/>
  <c r="CG759" i="3"/>
  <c r="CK759" i="3"/>
  <c r="CO759" i="3"/>
  <c r="AV753" i="3"/>
  <c r="AZ753" i="3"/>
  <c r="BD753" i="3"/>
  <c r="BH753" i="3"/>
  <c r="BL753" i="3"/>
  <c r="BP753" i="3"/>
  <c r="BT753" i="3"/>
  <c r="BX753" i="3"/>
  <c r="CB753" i="3"/>
  <c r="CF753" i="3"/>
  <c r="CJ753" i="3"/>
  <c r="CN753" i="3"/>
  <c r="CR753" i="3"/>
  <c r="AY753" i="3"/>
  <c r="BE753" i="3"/>
  <c r="BJ753" i="3"/>
  <c r="BO753" i="3"/>
  <c r="BU753" i="3"/>
  <c r="BZ753" i="3"/>
  <c r="CE753" i="3"/>
  <c r="CK753" i="3"/>
  <c r="CP753" i="3"/>
  <c r="BA753" i="3"/>
  <c r="BF753" i="3"/>
  <c r="BK753" i="3"/>
  <c r="BQ753" i="3"/>
  <c r="BV753" i="3"/>
  <c r="CA753" i="3"/>
  <c r="CG753" i="3"/>
  <c r="CL753" i="3"/>
  <c r="CQ753" i="3"/>
  <c r="BC753" i="3"/>
  <c r="BN753" i="3"/>
  <c r="BY753" i="3"/>
  <c r="CI753" i="3"/>
  <c r="AW753" i="3"/>
  <c r="BG753" i="3"/>
  <c r="BR753" i="3"/>
  <c r="CC753" i="3"/>
  <c r="CM753" i="3"/>
  <c r="AX753" i="3"/>
  <c r="BI753" i="3"/>
  <c r="BS753" i="3"/>
  <c r="CD753" i="3"/>
  <c r="CO753" i="3"/>
  <c r="BB753" i="3"/>
  <c r="BW753" i="3"/>
  <c r="BM753" i="3"/>
  <c r="CH753" i="3"/>
  <c r="AV747" i="3"/>
  <c r="AZ747" i="3"/>
  <c r="BD747" i="3"/>
  <c r="BH747" i="3"/>
  <c r="BL747" i="3"/>
  <c r="BP747" i="3"/>
  <c r="BT747" i="3"/>
  <c r="BX747" i="3"/>
  <c r="CB747" i="3"/>
  <c r="CF747" i="3"/>
  <c r="CJ747" i="3"/>
  <c r="CN747" i="3"/>
  <c r="CR747" i="3"/>
  <c r="AW747" i="3"/>
  <c r="BB747" i="3"/>
  <c r="BG747" i="3"/>
  <c r="BM747" i="3"/>
  <c r="BR747" i="3"/>
  <c r="BW747" i="3"/>
  <c r="CC747" i="3"/>
  <c r="CH747" i="3"/>
  <c r="CM747" i="3"/>
  <c r="AX747" i="3"/>
  <c r="BC747" i="3"/>
  <c r="BI747" i="3"/>
  <c r="BN747" i="3"/>
  <c r="BS747" i="3"/>
  <c r="BY747" i="3"/>
  <c r="CD747" i="3"/>
  <c r="CI747" i="3"/>
  <c r="CO747" i="3"/>
  <c r="BA747" i="3"/>
  <c r="BK747" i="3"/>
  <c r="BV747" i="3"/>
  <c r="CG747" i="3"/>
  <c r="CQ747" i="3"/>
  <c r="BE747" i="3"/>
  <c r="BO747" i="3"/>
  <c r="BZ747" i="3"/>
  <c r="CK747" i="3"/>
  <c r="BF747" i="3"/>
  <c r="BQ747" i="3"/>
  <c r="CA747" i="3"/>
  <c r="CL747" i="3"/>
  <c r="BJ747" i="3"/>
  <c r="CE747" i="3"/>
  <c r="AY747" i="3"/>
  <c r="BU747" i="3"/>
  <c r="CP747" i="3"/>
  <c r="AY741" i="3"/>
  <c r="BC741" i="3"/>
  <c r="BG741" i="3"/>
  <c r="BK741" i="3"/>
  <c r="BO741" i="3"/>
  <c r="BS741" i="3"/>
  <c r="BW741" i="3"/>
  <c r="CA741" i="3"/>
  <c r="CE741" i="3"/>
  <c r="CI741" i="3"/>
  <c r="CM741" i="3"/>
  <c r="CQ741" i="3"/>
  <c r="AX741" i="3"/>
  <c r="BD741" i="3"/>
  <c r="BI741" i="3"/>
  <c r="BN741" i="3"/>
  <c r="BT741" i="3"/>
  <c r="BY741" i="3"/>
  <c r="CD741" i="3"/>
  <c r="CJ741" i="3"/>
  <c r="CO741" i="3"/>
  <c r="AZ741" i="3"/>
  <c r="BE741" i="3"/>
  <c r="BJ741" i="3"/>
  <c r="BP741" i="3"/>
  <c r="BU741" i="3"/>
  <c r="BZ741" i="3"/>
  <c r="CF741" i="3"/>
  <c r="CK741" i="3"/>
  <c r="CP741" i="3"/>
  <c r="AW741" i="3"/>
  <c r="BH741" i="3"/>
  <c r="BR741" i="3"/>
  <c r="CC741" i="3"/>
  <c r="CN741" i="3"/>
  <c r="BA741" i="3"/>
  <c r="BL741" i="3"/>
  <c r="BV741" i="3"/>
  <c r="CG741" i="3"/>
  <c r="CR741" i="3"/>
  <c r="BB741" i="3"/>
  <c r="BM741" i="3"/>
  <c r="BX741" i="3"/>
  <c r="CH741" i="3"/>
  <c r="BF741" i="3"/>
  <c r="CB741" i="3"/>
  <c r="AV741" i="3"/>
  <c r="BQ741" i="3"/>
  <c r="CL741" i="3"/>
  <c r="AY735" i="3"/>
  <c r="BC735" i="3"/>
  <c r="BG735" i="3"/>
  <c r="BK735" i="3"/>
  <c r="BO735" i="3"/>
  <c r="BS735" i="3"/>
  <c r="BW735" i="3"/>
  <c r="CA735" i="3"/>
  <c r="CE735" i="3"/>
  <c r="CI735" i="3"/>
  <c r="CM735" i="3"/>
  <c r="CQ735" i="3"/>
  <c r="AV735" i="3"/>
  <c r="BA735" i="3"/>
  <c r="BF735" i="3"/>
  <c r="BL735" i="3"/>
  <c r="BQ735" i="3"/>
  <c r="BV735" i="3"/>
  <c r="CB735" i="3"/>
  <c r="CG735" i="3"/>
  <c r="CL735" i="3"/>
  <c r="CR735" i="3"/>
  <c r="AW735" i="3"/>
  <c r="BB735" i="3"/>
  <c r="BH735" i="3"/>
  <c r="BM735" i="3"/>
  <c r="BR735" i="3"/>
  <c r="BX735" i="3"/>
  <c r="CC735" i="3"/>
  <c r="CH735" i="3"/>
  <c r="CN735" i="3"/>
  <c r="BE735" i="3"/>
  <c r="BP735" i="3"/>
  <c r="BZ735" i="3"/>
  <c r="CK735" i="3"/>
  <c r="AX735" i="3"/>
  <c r="BI735" i="3"/>
  <c r="BT735" i="3"/>
  <c r="CD735" i="3"/>
  <c r="CO735" i="3"/>
  <c r="AZ735" i="3"/>
  <c r="BJ735" i="3"/>
  <c r="BU735" i="3"/>
  <c r="CF735" i="3"/>
  <c r="CP735" i="3"/>
  <c r="BN735" i="3"/>
  <c r="BD735" i="3"/>
  <c r="BY735" i="3"/>
  <c r="CJ735" i="3"/>
  <c r="AX729" i="3"/>
  <c r="BB729" i="3"/>
  <c r="BF729" i="3"/>
  <c r="BJ729" i="3"/>
  <c r="BN729" i="3"/>
  <c r="BR729" i="3"/>
  <c r="BV729" i="3"/>
  <c r="BZ729" i="3"/>
  <c r="CD729" i="3"/>
  <c r="CH729" i="3"/>
  <c r="CL729" i="3"/>
  <c r="CP729" i="3"/>
  <c r="AW729" i="3"/>
  <c r="BC729" i="3"/>
  <c r="BH729" i="3"/>
  <c r="BM729" i="3"/>
  <c r="BS729" i="3"/>
  <c r="BX729" i="3"/>
  <c r="CC729" i="3"/>
  <c r="CI729" i="3"/>
  <c r="CN729" i="3"/>
  <c r="AY729" i="3"/>
  <c r="BD729" i="3"/>
  <c r="BI729" i="3"/>
  <c r="BO729" i="3"/>
  <c r="BT729" i="3"/>
  <c r="BY729" i="3"/>
  <c r="CE729" i="3"/>
  <c r="CJ729" i="3"/>
  <c r="CO729" i="3"/>
  <c r="BA729" i="3"/>
  <c r="BL729" i="3"/>
  <c r="BW729" i="3"/>
  <c r="CG729" i="3"/>
  <c r="CR729" i="3"/>
  <c r="BE729" i="3"/>
  <c r="BP729" i="3"/>
  <c r="CA729" i="3"/>
  <c r="CK729" i="3"/>
  <c r="AV729" i="3"/>
  <c r="BG729" i="3"/>
  <c r="BQ729" i="3"/>
  <c r="CB729" i="3"/>
  <c r="CM729" i="3"/>
  <c r="AZ729" i="3"/>
  <c r="BU729" i="3"/>
  <c r="CQ729" i="3"/>
  <c r="BK729" i="3"/>
  <c r="CF729" i="3"/>
  <c r="AX723" i="3"/>
  <c r="BB723" i="3"/>
  <c r="BF723" i="3"/>
  <c r="BJ723" i="3"/>
  <c r="BN723" i="3"/>
  <c r="BR723" i="3"/>
  <c r="BV723" i="3"/>
  <c r="BZ723" i="3"/>
  <c r="CD723" i="3"/>
  <c r="CH723" i="3"/>
  <c r="CL723" i="3"/>
  <c r="CP723" i="3"/>
  <c r="AZ723" i="3"/>
  <c r="BE723" i="3"/>
  <c r="BK723" i="3"/>
  <c r="BP723" i="3"/>
  <c r="BU723" i="3"/>
  <c r="CA723" i="3"/>
  <c r="CF723" i="3"/>
  <c r="CK723" i="3"/>
  <c r="CQ723" i="3"/>
  <c r="AV723" i="3"/>
  <c r="BA723" i="3"/>
  <c r="BG723" i="3"/>
  <c r="BL723" i="3"/>
  <c r="BQ723" i="3"/>
  <c r="BW723" i="3"/>
  <c r="CB723" i="3"/>
  <c r="CG723" i="3"/>
  <c r="CM723" i="3"/>
  <c r="CR723" i="3"/>
  <c r="AY723" i="3"/>
  <c r="BI723" i="3"/>
  <c r="BT723" i="3"/>
  <c r="CE723" i="3"/>
  <c r="CO723" i="3"/>
  <c r="BC723" i="3"/>
  <c r="BM723" i="3"/>
  <c r="BX723" i="3"/>
  <c r="CI723" i="3"/>
  <c r="BD723" i="3"/>
  <c r="BO723" i="3"/>
  <c r="BY723" i="3"/>
  <c r="CJ723" i="3"/>
  <c r="AW723" i="3"/>
  <c r="BS723" i="3"/>
  <c r="CN723" i="3"/>
  <c r="BH723" i="3"/>
  <c r="CC723" i="3"/>
  <c r="AW717" i="3"/>
  <c r="BA717" i="3"/>
  <c r="BE717" i="3"/>
  <c r="BI717" i="3"/>
  <c r="BM717" i="3"/>
  <c r="BQ717" i="3"/>
  <c r="BU717" i="3"/>
  <c r="BY717" i="3"/>
  <c r="CC717" i="3"/>
  <c r="CG717" i="3"/>
  <c r="CK717" i="3"/>
  <c r="CO717" i="3"/>
  <c r="AV717" i="3"/>
  <c r="BB717" i="3"/>
  <c r="BG717" i="3"/>
  <c r="BL717" i="3"/>
  <c r="BR717" i="3"/>
  <c r="BW717" i="3"/>
  <c r="CB717" i="3"/>
  <c r="CH717" i="3"/>
  <c r="CM717" i="3"/>
  <c r="CR717" i="3"/>
  <c r="AX717" i="3"/>
  <c r="BC717" i="3"/>
  <c r="BH717" i="3"/>
  <c r="BN717" i="3"/>
  <c r="BS717" i="3"/>
  <c r="BX717" i="3"/>
  <c r="CD717" i="3"/>
  <c r="CI717" i="3"/>
  <c r="CN717" i="3"/>
  <c r="BF717" i="3"/>
  <c r="BP717" i="3"/>
  <c r="CA717" i="3"/>
  <c r="CL717" i="3"/>
  <c r="AY717" i="3"/>
  <c r="BJ717" i="3"/>
  <c r="BT717" i="3"/>
  <c r="CE717" i="3"/>
  <c r="CP717" i="3"/>
  <c r="AZ717" i="3"/>
  <c r="BK717" i="3"/>
  <c r="BV717" i="3"/>
  <c r="CF717" i="3"/>
  <c r="CQ717" i="3"/>
  <c r="BD717" i="3"/>
  <c r="CJ717" i="3"/>
  <c r="BO717" i="3"/>
  <c r="BZ717" i="3"/>
  <c r="AW713" i="3"/>
  <c r="BA713" i="3"/>
  <c r="BE713" i="3"/>
  <c r="BI713" i="3"/>
  <c r="BM713" i="3"/>
  <c r="BQ713" i="3"/>
  <c r="BU713" i="3"/>
  <c r="BY713" i="3"/>
  <c r="CC713" i="3"/>
  <c r="CG713" i="3"/>
  <c r="CK713" i="3"/>
  <c r="CO713" i="3"/>
  <c r="AY713" i="3"/>
  <c r="BD713" i="3"/>
  <c r="BJ713" i="3"/>
  <c r="BO713" i="3"/>
  <c r="BT713" i="3"/>
  <c r="BZ713" i="3"/>
  <c r="CE713" i="3"/>
  <c r="CJ713" i="3"/>
  <c r="CP713" i="3"/>
  <c r="AZ713" i="3"/>
  <c r="BF713" i="3"/>
  <c r="BK713" i="3"/>
  <c r="BP713" i="3"/>
  <c r="BV713" i="3"/>
  <c r="CA713" i="3"/>
  <c r="CF713" i="3"/>
  <c r="CL713" i="3"/>
  <c r="CQ713" i="3"/>
  <c r="BC713" i="3"/>
  <c r="BN713" i="3"/>
  <c r="BX713" i="3"/>
  <c r="CI713" i="3"/>
  <c r="AV713" i="3"/>
  <c r="BG713" i="3"/>
  <c r="BR713" i="3"/>
  <c r="CB713" i="3"/>
  <c r="CM713" i="3"/>
  <c r="AX713" i="3"/>
  <c r="BH713" i="3"/>
  <c r="BS713" i="3"/>
  <c r="CD713" i="3"/>
  <c r="CN713" i="3"/>
  <c r="BL713" i="3"/>
  <c r="CH713" i="3"/>
  <c r="BB713" i="3"/>
  <c r="BW713" i="3"/>
  <c r="CR713" i="3"/>
  <c r="AW709" i="3"/>
  <c r="BA709" i="3"/>
  <c r="BE709" i="3"/>
  <c r="BI709" i="3"/>
  <c r="BM709" i="3"/>
  <c r="BQ709" i="3"/>
  <c r="BU709" i="3"/>
  <c r="BY709" i="3"/>
  <c r="CC709" i="3"/>
  <c r="CG709" i="3"/>
  <c r="CK709" i="3"/>
  <c r="CO709" i="3"/>
  <c r="AV709" i="3"/>
  <c r="BB709" i="3"/>
  <c r="BG709" i="3"/>
  <c r="BL709" i="3"/>
  <c r="BR709" i="3"/>
  <c r="BW709" i="3"/>
  <c r="CB709" i="3"/>
  <c r="CH709" i="3"/>
  <c r="CM709" i="3"/>
  <c r="CR709" i="3"/>
  <c r="AX709" i="3"/>
  <c r="BC709" i="3"/>
  <c r="BH709" i="3"/>
  <c r="BN709" i="3"/>
  <c r="BS709" i="3"/>
  <c r="BX709" i="3"/>
  <c r="CD709" i="3"/>
  <c r="CI709" i="3"/>
  <c r="CN709" i="3"/>
  <c r="AZ709" i="3"/>
  <c r="BK709" i="3"/>
  <c r="BV709" i="3"/>
  <c r="CF709" i="3"/>
  <c r="CQ709" i="3"/>
  <c r="BD709" i="3"/>
  <c r="BO709" i="3"/>
  <c r="BZ709" i="3"/>
  <c r="CJ709" i="3"/>
  <c r="BF709" i="3"/>
  <c r="BP709" i="3"/>
  <c r="CA709" i="3"/>
  <c r="CL709" i="3"/>
  <c r="AY709" i="3"/>
  <c r="CE709" i="3"/>
  <c r="BJ709" i="3"/>
  <c r="BT709" i="3"/>
  <c r="CP709" i="3"/>
  <c r="AW705" i="3"/>
  <c r="BA705" i="3"/>
  <c r="BE705" i="3"/>
  <c r="BI705" i="3"/>
  <c r="BM705" i="3"/>
  <c r="BQ705" i="3"/>
  <c r="BU705" i="3"/>
  <c r="BY705" i="3"/>
  <c r="CC705" i="3"/>
  <c r="CG705" i="3"/>
  <c r="CK705" i="3"/>
  <c r="CO705" i="3"/>
  <c r="AY705" i="3"/>
  <c r="BD705" i="3"/>
  <c r="BJ705" i="3"/>
  <c r="BO705" i="3"/>
  <c r="BT705" i="3"/>
  <c r="BZ705" i="3"/>
  <c r="CE705" i="3"/>
  <c r="CJ705" i="3"/>
  <c r="CP705" i="3"/>
  <c r="AZ705" i="3"/>
  <c r="BF705" i="3"/>
  <c r="BK705" i="3"/>
  <c r="BP705" i="3"/>
  <c r="BV705" i="3"/>
  <c r="CA705" i="3"/>
  <c r="CF705" i="3"/>
  <c r="CL705" i="3"/>
  <c r="CQ705" i="3"/>
  <c r="AX705" i="3"/>
  <c r="BH705" i="3"/>
  <c r="BS705" i="3"/>
  <c r="CD705" i="3"/>
  <c r="CN705" i="3"/>
  <c r="BB705" i="3"/>
  <c r="BL705" i="3"/>
  <c r="BW705" i="3"/>
  <c r="CH705" i="3"/>
  <c r="CR705" i="3"/>
  <c r="BC705" i="3"/>
  <c r="BN705" i="3"/>
  <c r="BX705" i="3"/>
  <c r="CI705" i="3"/>
  <c r="BG705" i="3"/>
  <c r="CB705" i="3"/>
  <c r="AV705" i="3"/>
  <c r="BR705" i="3"/>
  <c r="CM705" i="3"/>
  <c r="AW703" i="3"/>
  <c r="BA703" i="3"/>
  <c r="BE703" i="3"/>
  <c r="BI703" i="3"/>
  <c r="BM703" i="3"/>
  <c r="BQ703" i="3"/>
  <c r="BU703" i="3"/>
  <c r="BY703" i="3"/>
  <c r="CC703" i="3"/>
  <c r="CG703" i="3"/>
  <c r="CK703" i="3"/>
  <c r="CO703" i="3"/>
  <c r="AX703" i="3"/>
  <c r="BC703" i="3"/>
  <c r="BH703" i="3"/>
  <c r="BN703" i="3"/>
  <c r="BS703" i="3"/>
  <c r="BX703" i="3"/>
  <c r="CD703" i="3"/>
  <c r="CI703" i="3"/>
  <c r="CN703" i="3"/>
  <c r="AY703" i="3"/>
  <c r="BD703" i="3"/>
  <c r="BJ703" i="3"/>
  <c r="BO703" i="3"/>
  <c r="BT703" i="3"/>
  <c r="BZ703" i="3"/>
  <c r="CE703" i="3"/>
  <c r="CJ703" i="3"/>
  <c r="CP703" i="3"/>
  <c r="BB703" i="3"/>
  <c r="BL703" i="3"/>
  <c r="BW703" i="3"/>
  <c r="CH703" i="3"/>
  <c r="CR703" i="3"/>
  <c r="BF703" i="3"/>
  <c r="BP703" i="3"/>
  <c r="CA703" i="3"/>
  <c r="CL703" i="3"/>
  <c r="AV703" i="3"/>
  <c r="BG703" i="3"/>
  <c r="BR703" i="3"/>
  <c r="CB703" i="3"/>
  <c r="CM703" i="3"/>
  <c r="AZ703" i="3"/>
  <c r="BV703" i="3"/>
  <c r="CQ703" i="3"/>
  <c r="BK703" i="3"/>
  <c r="CF703" i="3"/>
  <c r="AX699" i="3"/>
  <c r="BB699" i="3"/>
  <c r="BF699" i="3"/>
  <c r="BJ699" i="3"/>
  <c r="BN699" i="3"/>
  <c r="BR699" i="3"/>
  <c r="BV699" i="3"/>
  <c r="BZ699" i="3"/>
  <c r="CD699" i="3"/>
  <c r="CH699" i="3"/>
  <c r="CL699" i="3"/>
  <c r="CP699" i="3"/>
  <c r="AV699" i="3"/>
  <c r="BA699" i="3"/>
  <c r="BG699" i="3"/>
  <c r="BL699" i="3"/>
  <c r="BQ699" i="3"/>
  <c r="BW699" i="3"/>
  <c r="CB699" i="3"/>
  <c r="CG699" i="3"/>
  <c r="CM699" i="3"/>
  <c r="CR699" i="3"/>
  <c r="AW699" i="3"/>
  <c r="BC699" i="3"/>
  <c r="BH699" i="3"/>
  <c r="BM699" i="3"/>
  <c r="BS699" i="3"/>
  <c r="BX699" i="3"/>
  <c r="CC699" i="3"/>
  <c r="CI699" i="3"/>
  <c r="CN699" i="3"/>
  <c r="AZ699" i="3"/>
  <c r="BK699" i="3"/>
  <c r="BU699" i="3"/>
  <c r="CF699" i="3"/>
  <c r="CQ699" i="3"/>
  <c r="BD699" i="3"/>
  <c r="BO699" i="3"/>
  <c r="BY699" i="3"/>
  <c r="CJ699" i="3"/>
  <c r="BE699" i="3"/>
  <c r="BP699" i="3"/>
  <c r="CA699" i="3"/>
  <c r="CK699" i="3"/>
  <c r="BI699" i="3"/>
  <c r="CE699" i="3"/>
  <c r="AY699" i="3"/>
  <c r="BT699" i="3"/>
  <c r="CO699" i="3"/>
  <c r="AW697" i="3"/>
  <c r="BA697" i="3"/>
  <c r="BE697" i="3"/>
  <c r="BI697" i="3"/>
  <c r="BM697" i="3"/>
  <c r="BQ697" i="3"/>
  <c r="BU697" i="3"/>
  <c r="BY697" i="3"/>
  <c r="CC697" i="3"/>
  <c r="CG697" i="3"/>
  <c r="CK697" i="3"/>
  <c r="CO697" i="3"/>
  <c r="AY697" i="3"/>
  <c r="BD697" i="3"/>
  <c r="BJ697" i="3"/>
  <c r="BO697" i="3"/>
  <c r="BT697" i="3"/>
  <c r="BZ697" i="3"/>
  <c r="CE697" i="3"/>
  <c r="CJ697" i="3"/>
  <c r="CP697" i="3"/>
  <c r="AZ697" i="3"/>
  <c r="BF697" i="3"/>
  <c r="BK697" i="3"/>
  <c r="BP697" i="3"/>
  <c r="BV697" i="3"/>
  <c r="CA697" i="3"/>
  <c r="CF697" i="3"/>
  <c r="CL697" i="3"/>
  <c r="CQ697" i="3"/>
  <c r="BC697" i="3"/>
  <c r="BN697" i="3"/>
  <c r="BX697" i="3"/>
  <c r="CI697" i="3"/>
  <c r="AV697" i="3"/>
  <c r="BG697" i="3"/>
  <c r="BR697" i="3"/>
  <c r="CB697" i="3"/>
  <c r="CM697" i="3"/>
  <c r="AX697" i="3"/>
  <c r="BH697" i="3"/>
  <c r="BS697" i="3"/>
  <c r="CD697" i="3"/>
  <c r="CN697" i="3"/>
  <c r="BB697" i="3"/>
  <c r="BW697" i="3"/>
  <c r="CR697" i="3"/>
  <c r="BL697" i="3"/>
  <c r="CH697" i="3"/>
  <c r="AW695" i="3"/>
  <c r="BA695" i="3"/>
  <c r="BE695" i="3"/>
  <c r="BI695" i="3"/>
  <c r="BM695" i="3"/>
  <c r="BQ695" i="3"/>
  <c r="BU695" i="3"/>
  <c r="BY695" i="3"/>
  <c r="CC695" i="3"/>
  <c r="CG695" i="3"/>
  <c r="CK695" i="3"/>
  <c r="CO695" i="3"/>
  <c r="AX695" i="3"/>
  <c r="BC695" i="3"/>
  <c r="BH695" i="3"/>
  <c r="BN695" i="3"/>
  <c r="BS695" i="3"/>
  <c r="BX695" i="3"/>
  <c r="CD695" i="3"/>
  <c r="CI695" i="3"/>
  <c r="CN695" i="3"/>
  <c r="AY695" i="3"/>
  <c r="BD695" i="3"/>
  <c r="BJ695" i="3"/>
  <c r="BO695" i="3"/>
  <c r="BT695" i="3"/>
  <c r="BZ695" i="3"/>
  <c r="CE695" i="3"/>
  <c r="CJ695" i="3"/>
  <c r="CP695" i="3"/>
  <c r="AV695" i="3"/>
  <c r="BG695" i="3"/>
  <c r="BR695" i="3"/>
  <c r="CB695" i="3"/>
  <c r="CM695" i="3"/>
  <c r="AZ695" i="3"/>
  <c r="BK695" i="3"/>
  <c r="BV695" i="3"/>
  <c r="CF695" i="3"/>
  <c r="CQ695" i="3"/>
  <c r="BB695" i="3"/>
  <c r="BL695" i="3"/>
  <c r="BW695" i="3"/>
  <c r="CH695" i="3"/>
  <c r="CR695" i="3"/>
  <c r="CL695" i="3"/>
  <c r="BF695" i="3"/>
  <c r="BP695" i="3"/>
  <c r="CA695" i="3"/>
  <c r="AW693" i="3"/>
  <c r="BA693" i="3"/>
  <c r="BE693" i="3"/>
  <c r="BI693" i="3"/>
  <c r="BM693" i="3"/>
  <c r="BQ693" i="3"/>
  <c r="BU693" i="3"/>
  <c r="BY693" i="3"/>
  <c r="CC693" i="3"/>
  <c r="CG693" i="3"/>
  <c r="CK693" i="3"/>
  <c r="CO693" i="3"/>
  <c r="AV693" i="3"/>
  <c r="BB693" i="3"/>
  <c r="BG693" i="3"/>
  <c r="BL693" i="3"/>
  <c r="BR693" i="3"/>
  <c r="BW693" i="3"/>
  <c r="CB693" i="3"/>
  <c r="CH693" i="3"/>
  <c r="CM693" i="3"/>
  <c r="CR693" i="3"/>
  <c r="AX693" i="3"/>
  <c r="BC693" i="3"/>
  <c r="BH693" i="3"/>
  <c r="BN693" i="3"/>
  <c r="BS693" i="3"/>
  <c r="BX693" i="3"/>
  <c r="CD693" i="3"/>
  <c r="CI693" i="3"/>
  <c r="CN693" i="3"/>
  <c r="AZ693" i="3"/>
  <c r="BK693" i="3"/>
  <c r="BV693" i="3"/>
  <c r="CF693" i="3"/>
  <c r="CQ693" i="3"/>
  <c r="BD693" i="3"/>
  <c r="BO693" i="3"/>
  <c r="BZ693" i="3"/>
  <c r="CJ693" i="3"/>
  <c r="BF693" i="3"/>
  <c r="BP693" i="3"/>
  <c r="CA693" i="3"/>
  <c r="CL693" i="3"/>
  <c r="BJ693" i="3"/>
  <c r="CE693" i="3"/>
  <c r="AY693" i="3"/>
  <c r="BT693" i="3"/>
  <c r="CP693" i="3"/>
  <c r="AX691" i="3"/>
  <c r="BB691" i="3"/>
  <c r="BF691" i="3"/>
  <c r="BJ691" i="3"/>
  <c r="BN691" i="3"/>
  <c r="BR691" i="3"/>
  <c r="BV691" i="3"/>
  <c r="BZ691" i="3"/>
  <c r="CD691" i="3"/>
  <c r="CH691" i="3"/>
  <c r="CL691" i="3"/>
  <c r="CP691" i="3"/>
  <c r="AV691" i="3"/>
  <c r="BA691" i="3"/>
  <c r="BG691" i="3"/>
  <c r="BL691" i="3"/>
  <c r="BQ691" i="3"/>
  <c r="BW691" i="3"/>
  <c r="CB691" i="3"/>
  <c r="CG691" i="3"/>
  <c r="CM691" i="3"/>
  <c r="CR691" i="3"/>
  <c r="AW691" i="3"/>
  <c r="BC691" i="3"/>
  <c r="BH691" i="3"/>
  <c r="BM691" i="3"/>
  <c r="BS691" i="3"/>
  <c r="BX691" i="3"/>
  <c r="CC691" i="3"/>
  <c r="CI691" i="3"/>
  <c r="CN691" i="3"/>
  <c r="BE691" i="3"/>
  <c r="BP691" i="3"/>
  <c r="CA691" i="3"/>
  <c r="CK691" i="3"/>
  <c r="AY691" i="3"/>
  <c r="BI691" i="3"/>
  <c r="BT691" i="3"/>
  <c r="CE691" i="3"/>
  <c r="CO691" i="3"/>
  <c r="AZ691" i="3"/>
  <c r="BK691" i="3"/>
  <c r="BU691" i="3"/>
  <c r="CF691" i="3"/>
  <c r="CQ691" i="3"/>
  <c r="BO691" i="3"/>
  <c r="CJ691" i="3"/>
  <c r="BD691" i="3"/>
  <c r="BY691" i="3"/>
  <c r="AW689" i="3"/>
  <c r="BA689" i="3"/>
  <c r="BE689" i="3"/>
  <c r="BI689" i="3"/>
  <c r="BM689" i="3"/>
  <c r="BQ689" i="3"/>
  <c r="BU689" i="3"/>
  <c r="BY689" i="3"/>
  <c r="CC689" i="3"/>
  <c r="CG689" i="3"/>
  <c r="CK689" i="3"/>
  <c r="CO689" i="3"/>
  <c r="AY689" i="3"/>
  <c r="BD689" i="3"/>
  <c r="BJ689" i="3"/>
  <c r="BO689" i="3"/>
  <c r="BT689" i="3"/>
  <c r="BZ689" i="3"/>
  <c r="CE689" i="3"/>
  <c r="CJ689" i="3"/>
  <c r="CP689" i="3"/>
  <c r="AZ689" i="3"/>
  <c r="BF689" i="3"/>
  <c r="BK689" i="3"/>
  <c r="BP689" i="3"/>
  <c r="BV689" i="3"/>
  <c r="CA689" i="3"/>
  <c r="CF689" i="3"/>
  <c r="CL689" i="3"/>
  <c r="CQ689" i="3"/>
  <c r="AX689" i="3"/>
  <c r="BH689" i="3"/>
  <c r="BS689" i="3"/>
  <c r="CD689" i="3"/>
  <c r="CN689" i="3"/>
  <c r="BB689" i="3"/>
  <c r="BL689" i="3"/>
  <c r="BW689" i="3"/>
  <c r="CH689" i="3"/>
  <c r="CR689" i="3"/>
  <c r="BC689" i="3"/>
  <c r="BN689" i="3"/>
  <c r="BX689" i="3"/>
  <c r="CI689" i="3"/>
  <c r="BG689" i="3"/>
  <c r="CB689" i="3"/>
  <c r="AV689" i="3"/>
  <c r="BR689" i="3"/>
  <c r="CM689" i="3"/>
  <c r="AW687" i="3"/>
  <c r="BA687" i="3"/>
  <c r="BE687" i="3"/>
  <c r="BI687" i="3"/>
  <c r="BM687" i="3"/>
  <c r="BQ687" i="3"/>
  <c r="BU687" i="3"/>
  <c r="BY687" i="3"/>
  <c r="CC687" i="3"/>
  <c r="CG687" i="3"/>
  <c r="CK687" i="3"/>
  <c r="CO687" i="3"/>
  <c r="AX687" i="3"/>
  <c r="BC687" i="3"/>
  <c r="BH687" i="3"/>
  <c r="BN687" i="3"/>
  <c r="BS687" i="3"/>
  <c r="BX687" i="3"/>
  <c r="CD687" i="3"/>
  <c r="CI687" i="3"/>
  <c r="CN687" i="3"/>
  <c r="AY687" i="3"/>
  <c r="BD687" i="3"/>
  <c r="BJ687" i="3"/>
  <c r="BO687" i="3"/>
  <c r="BT687" i="3"/>
  <c r="BZ687" i="3"/>
  <c r="CE687" i="3"/>
  <c r="CJ687" i="3"/>
  <c r="CP687" i="3"/>
  <c r="BB687" i="3"/>
  <c r="BL687" i="3"/>
  <c r="BW687" i="3"/>
  <c r="CH687" i="3"/>
  <c r="CR687" i="3"/>
  <c r="BF687" i="3"/>
  <c r="BP687" i="3"/>
  <c r="CA687" i="3"/>
  <c r="CL687" i="3"/>
  <c r="AV687" i="3"/>
  <c r="BG687" i="3"/>
  <c r="BR687" i="3"/>
  <c r="CB687" i="3"/>
  <c r="CM687" i="3"/>
  <c r="AZ687" i="3"/>
  <c r="BV687" i="3"/>
  <c r="CQ687" i="3"/>
  <c r="BK687" i="3"/>
  <c r="CF687" i="3"/>
  <c r="AW685" i="3"/>
  <c r="BA685" i="3"/>
  <c r="BE685" i="3"/>
  <c r="BI685" i="3"/>
  <c r="BM685" i="3"/>
  <c r="BQ685" i="3"/>
  <c r="BU685" i="3"/>
  <c r="BY685" i="3"/>
  <c r="CC685" i="3"/>
  <c r="CG685" i="3"/>
  <c r="CK685" i="3"/>
  <c r="CO685" i="3"/>
  <c r="AV685" i="3"/>
  <c r="BB685" i="3"/>
  <c r="BG685" i="3"/>
  <c r="BL685" i="3"/>
  <c r="BR685" i="3"/>
  <c r="BW685" i="3"/>
  <c r="CB685" i="3"/>
  <c r="CH685" i="3"/>
  <c r="CM685" i="3"/>
  <c r="CR685" i="3"/>
  <c r="AX685" i="3"/>
  <c r="BC685" i="3"/>
  <c r="BH685" i="3"/>
  <c r="BN685" i="3"/>
  <c r="BS685" i="3"/>
  <c r="BX685" i="3"/>
  <c r="CD685" i="3"/>
  <c r="CI685" i="3"/>
  <c r="CN685" i="3"/>
  <c r="BF685" i="3"/>
  <c r="BP685" i="3"/>
  <c r="CA685" i="3"/>
  <c r="CL685" i="3"/>
  <c r="AY685" i="3"/>
  <c r="BJ685" i="3"/>
  <c r="BT685" i="3"/>
  <c r="CE685" i="3"/>
  <c r="CP685" i="3"/>
  <c r="AZ685" i="3"/>
  <c r="BK685" i="3"/>
  <c r="BV685" i="3"/>
  <c r="CF685" i="3"/>
  <c r="CQ685" i="3"/>
  <c r="BD685" i="3"/>
  <c r="BZ685" i="3"/>
  <c r="BO685" i="3"/>
  <c r="CJ685" i="3"/>
  <c r="AX683" i="3"/>
  <c r="BB683" i="3"/>
  <c r="BF683" i="3"/>
  <c r="BJ683" i="3"/>
  <c r="BN683" i="3"/>
  <c r="BR683" i="3"/>
  <c r="BV683" i="3"/>
  <c r="BZ683" i="3"/>
  <c r="CD683" i="3"/>
  <c r="CH683" i="3"/>
  <c r="CL683" i="3"/>
  <c r="CP683" i="3"/>
  <c r="AV683" i="3"/>
  <c r="BA683" i="3"/>
  <c r="BG683" i="3"/>
  <c r="BL683" i="3"/>
  <c r="BQ683" i="3"/>
  <c r="BW683" i="3"/>
  <c r="CB683" i="3"/>
  <c r="CG683" i="3"/>
  <c r="CM683" i="3"/>
  <c r="CR683" i="3"/>
  <c r="AW683" i="3"/>
  <c r="BC683" i="3"/>
  <c r="BH683" i="3"/>
  <c r="BM683" i="3"/>
  <c r="BS683" i="3"/>
  <c r="BX683" i="3"/>
  <c r="CC683" i="3"/>
  <c r="CI683" i="3"/>
  <c r="CN683" i="3"/>
  <c r="AZ683" i="3"/>
  <c r="BK683" i="3"/>
  <c r="BU683" i="3"/>
  <c r="CF683" i="3"/>
  <c r="CQ683" i="3"/>
  <c r="BD683" i="3"/>
  <c r="BO683" i="3"/>
  <c r="BY683" i="3"/>
  <c r="CJ683" i="3"/>
  <c r="BE683" i="3"/>
  <c r="BP683" i="3"/>
  <c r="CA683" i="3"/>
  <c r="CK683" i="3"/>
  <c r="BI683" i="3"/>
  <c r="CO683" i="3"/>
  <c r="AY683" i="3"/>
  <c r="BT683" i="3"/>
  <c r="CE683" i="3"/>
  <c r="AW681" i="3"/>
  <c r="BA681" i="3"/>
  <c r="BE681" i="3"/>
  <c r="BI681" i="3"/>
  <c r="BM681" i="3"/>
  <c r="BQ681" i="3"/>
  <c r="BU681" i="3"/>
  <c r="BY681" i="3"/>
  <c r="CC681" i="3"/>
  <c r="CG681" i="3"/>
  <c r="CK681" i="3"/>
  <c r="CO681" i="3"/>
  <c r="AY681" i="3"/>
  <c r="BD681" i="3"/>
  <c r="BJ681" i="3"/>
  <c r="BO681" i="3"/>
  <c r="BT681" i="3"/>
  <c r="BZ681" i="3"/>
  <c r="CE681" i="3"/>
  <c r="CJ681" i="3"/>
  <c r="CP681" i="3"/>
  <c r="AZ681" i="3"/>
  <c r="BF681" i="3"/>
  <c r="BK681" i="3"/>
  <c r="BP681" i="3"/>
  <c r="BV681" i="3"/>
  <c r="CA681" i="3"/>
  <c r="CF681" i="3"/>
  <c r="CL681" i="3"/>
  <c r="CQ681" i="3"/>
  <c r="BC681" i="3"/>
  <c r="BN681" i="3"/>
  <c r="BX681" i="3"/>
  <c r="CI681" i="3"/>
  <c r="AV681" i="3"/>
  <c r="BG681" i="3"/>
  <c r="BR681" i="3"/>
  <c r="CB681" i="3"/>
  <c r="CM681" i="3"/>
  <c r="AX681" i="3"/>
  <c r="BH681" i="3"/>
  <c r="BS681" i="3"/>
  <c r="CD681" i="3"/>
  <c r="CN681" i="3"/>
  <c r="BL681" i="3"/>
  <c r="CR681" i="3"/>
  <c r="BB681" i="3"/>
  <c r="BW681" i="3"/>
  <c r="CH681" i="3"/>
  <c r="AW679" i="3"/>
  <c r="BA679" i="3"/>
  <c r="BE679" i="3"/>
  <c r="BI679" i="3"/>
  <c r="BM679" i="3"/>
  <c r="BQ679" i="3"/>
  <c r="BU679" i="3"/>
  <c r="BY679" i="3"/>
  <c r="CC679" i="3"/>
  <c r="CG679" i="3"/>
  <c r="CK679" i="3"/>
  <c r="CO679" i="3"/>
  <c r="AX679" i="3"/>
  <c r="BC679" i="3"/>
  <c r="BH679" i="3"/>
  <c r="BN679" i="3"/>
  <c r="BS679" i="3"/>
  <c r="BX679" i="3"/>
  <c r="CD679" i="3"/>
  <c r="CI679" i="3"/>
  <c r="CN679" i="3"/>
  <c r="AY679" i="3"/>
  <c r="BD679" i="3"/>
  <c r="BJ679" i="3"/>
  <c r="BO679" i="3"/>
  <c r="BT679" i="3"/>
  <c r="BZ679" i="3"/>
  <c r="CE679" i="3"/>
  <c r="CJ679" i="3"/>
  <c r="CP679" i="3"/>
  <c r="AV679" i="3"/>
  <c r="BG679" i="3"/>
  <c r="BR679" i="3"/>
  <c r="CB679" i="3"/>
  <c r="CM679" i="3"/>
  <c r="AZ679" i="3"/>
  <c r="BK679" i="3"/>
  <c r="BV679" i="3"/>
  <c r="CF679" i="3"/>
  <c r="CQ679" i="3"/>
  <c r="BB679" i="3"/>
  <c r="BL679" i="3"/>
  <c r="BW679" i="3"/>
  <c r="CH679" i="3"/>
  <c r="CR679" i="3"/>
  <c r="CL679" i="3"/>
  <c r="BF679" i="3"/>
  <c r="BP679" i="3"/>
  <c r="CA679" i="3"/>
  <c r="AW677" i="3"/>
  <c r="BA677" i="3"/>
  <c r="BE677" i="3"/>
  <c r="BI677" i="3"/>
  <c r="BM677" i="3"/>
  <c r="BQ677" i="3"/>
  <c r="BU677" i="3"/>
  <c r="BY677" i="3"/>
  <c r="CC677" i="3"/>
  <c r="CG677" i="3"/>
  <c r="CK677" i="3"/>
  <c r="CO677" i="3"/>
  <c r="AV677" i="3"/>
  <c r="BB677" i="3"/>
  <c r="BG677" i="3"/>
  <c r="BL677" i="3"/>
  <c r="BR677" i="3"/>
  <c r="BW677" i="3"/>
  <c r="CB677" i="3"/>
  <c r="CH677" i="3"/>
  <c r="CM677" i="3"/>
  <c r="CR677" i="3"/>
  <c r="AX677" i="3"/>
  <c r="BC677" i="3"/>
  <c r="BH677" i="3"/>
  <c r="BN677" i="3"/>
  <c r="BS677" i="3"/>
  <c r="BX677" i="3"/>
  <c r="CD677" i="3"/>
  <c r="CI677" i="3"/>
  <c r="CN677" i="3"/>
  <c r="AZ677" i="3"/>
  <c r="BK677" i="3"/>
  <c r="BV677" i="3"/>
  <c r="CF677" i="3"/>
  <c r="CQ677" i="3"/>
  <c r="BD677" i="3"/>
  <c r="BO677" i="3"/>
  <c r="BZ677" i="3"/>
  <c r="CJ677" i="3"/>
  <c r="BF677" i="3"/>
  <c r="BP677" i="3"/>
  <c r="CA677" i="3"/>
  <c r="CL677" i="3"/>
  <c r="BJ677" i="3"/>
  <c r="CE677" i="3"/>
  <c r="AY677" i="3"/>
  <c r="BT677" i="3"/>
  <c r="CP677" i="3"/>
  <c r="AX675" i="3"/>
  <c r="BB675" i="3"/>
  <c r="BF675" i="3"/>
  <c r="BJ675" i="3"/>
  <c r="BN675" i="3"/>
  <c r="BR675" i="3"/>
  <c r="BV675" i="3"/>
  <c r="BZ675" i="3"/>
  <c r="CD675" i="3"/>
  <c r="CH675" i="3"/>
  <c r="CL675" i="3"/>
  <c r="CP675" i="3"/>
  <c r="AV675" i="3"/>
  <c r="BA675" i="3"/>
  <c r="BG675" i="3"/>
  <c r="BL675" i="3"/>
  <c r="BQ675" i="3"/>
  <c r="BW675" i="3"/>
  <c r="CB675" i="3"/>
  <c r="CG675" i="3"/>
  <c r="CM675" i="3"/>
  <c r="CR675" i="3"/>
  <c r="AW675" i="3"/>
  <c r="BC675" i="3"/>
  <c r="BH675" i="3"/>
  <c r="BM675" i="3"/>
  <c r="BS675" i="3"/>
  <c r="BX675" i="3"/>
  <c r="CC675" i="3"/>
  <c r="CI675" i="3"/>
  <c r="CN675" i="3"/>
  <c r="BE675" i="3"/>
  <c r="BP675" i="3"/>
  <c r="CA675" i="3"/>
  <c r="CK675" i="3"/>
  <c r="AY675" i="3"/>
  <c r="BI675" i="3"/>
  <c r="BT675" i="3"/>
  <c r="CE675" i="3"/>
  <c r="CO675" i="3"/>
  <c r="AZ675" i="3"/>
  <c r="BK675" i="3"/>
  <c r="BU675" i="3"/>
  <c r="CF675" i="3"/>
  <c r="CQ675" i="3"/>
  <c r="BD675" i="3"/>
  <c r="BY675" i="3"/>
  <c r="BO675" i="3"/>
  <c r="CJ675" i="3"/>
  <c r="AW673" i="3"/>
  <c r="BA673" i="3"/>
  <c r="BE673" i="3"/>
  <c r="BI673" i="3"/>
  <c r="BM673" i="3"/>
  <c r="BQ673" i="3"/>
  <c r="BU673" i="3"/>
  <c r="BY673" i="3"/>
  <c r="CC673" i="3"/>
  <c r="CG673" i="3"/>
  <c r="CK673" i="3"/>
  <c r="CO673" i="3"/>
  <c r="AY673" i="3"/>
  <c r="BD673" i="3"/>
  <c r="BJ673" i="3"/>
  <c r="BO673" i="3"/>
  <c r="BT673" i="3"/>
  <c r="BZ673" i="3"/>
  <c r="CE673" i="3"/>
  <c r="CJ673" i="3"/>
  <c r="CP673" i="3"/>
  <c r="AZ673" i="3"/>
  <c r="BF673" i="3"/>
  <c r="BK673" i="3"/>
  <c r="BP673" i="3"/>
  <c r="BV673" i="3"/>
  <c r="CA673" i="3"/>
  <c r="CF673" i="3"/>
  <c r="CL673" i="3"/>
  <c r="CQ673" i="3"/>
  <c r="AX673" i="3"/>
  <c r="BH673" i="3"/>
  <c r="BS673" i="3"/>
  <c r="CD673" i="3"/>
  <c r="CN673" i="3"/>
  <c r="BB673" i="3"/>
  <c r="BL673" i="3"/>
  <c r="BW673" i="3"/>
  <c r="CH673" i="3"/>
  <c r="CR673" i="3"/>
  <c r="BC673" i="3"/>
  <c r="BN673" i="3"/>
  <c r="BX673" i="3"/>
  <c r="CI673" i="3"/>
  <c r="BG673" i="3"/>
  <c r="CB673" i="3"/>
  <c r="AV673" i="3"/>
  <c r="BR673" i="3"/>
  <c r="CM673" i="3"/>
  <c r="AW671" i="3"/>
  <c r="BA671" i="3"/>
  <c r="BE671" i="3"/>
  <c r="BI671" i="3"/>
  <c r="BM671" i="3"/>
  <c r="BQ671" i="3"/>
  <c r="BU671" i="3"/>
  <c r="BY671" i="3"/>
  <c r="CC671" i="3"/>
  <c r="CG671" i="3"/>
  <c r="CK671" i="3"/>
  <c r="CO671" i="3"/>
  <c r="AX671" i="3"/>
  <c r="BC671" i="3"/>
  <c r="BH671" i="3"/>
  <c r="BN671" i="3"/>
  <c r="BS671" i="3"/>
  <c r="BX671" i="3"/>
  <c r="CD671" i="3"/>
  <c r="CI671" i="3"/>
  <c r="CN671" i="3"/>
  <c r="AY671" i="3"/>
  <c r="BD671" i="3"/>
  <c r="BJ671" i="3"/>
  <c r="BO671" i="3"/>
  <c r="BT671" i="3"/>
  <c r="BZ671" i="3"/>
  <c r="CE671" i="3"/>
  <c r="CJ671" i="3"/>
  <c r="CP671" i="3"/>
  <c r="BB671" i="3"/>
  <c r="BL671" i="3"/>
  <c r="BW671" i="3"/>
  <c r="CH671" i="3"/>
  <c r="CR671" i="3"/>
  <c r="BF671" i="3"/>
  <c r="BP671" i="3"/>
  <c r="CA671" i="3"/>
  <c r="CL671" i="3"/>
  <c r="AV671" i="3"/>
  <c r="BG671" i="3"/>
  <c r="BR671" i="3"/>
  <c r="CB671" i="3"/>
  <c r="CM671" i="3"/>
  <c r="AZ671" i="3"/>
  <c r="BV671" i="3"/>
  <c r="CQ671" i="3"/>
  <c r="BK671" i="3"/>
  <c r="CF671" i="3"/>
  <c r="AW669" i="3"/>
  <c r="BA669" i="3"/>
  <c r="BE669" i="3"/>
  <c r="BI669" i="3"/>
  <c r="BM669" i="3"/>
  <c r="BQ669" i="3"/>
  <c r="BU669" i="3"/>
  <c r="BY669" i="3"/>
  <c r="CC669" i="3"/>
  <c r="CG669" i="3"/>
  <c r="CK669" i="3"/>
  <c r="CO669" i="3"/>
  <c r="AV669" i="3"/>
  <c r="BB669" i="3"/>
  <c r="BG669" i="3"/>
  <c r="BL669" i="3"/>
  <c r="BR669" i="3"/>
  <c r="BW669" i="3"/>
  <c r="CB669" i="3"/>
  <c r="CH669" i="3"/>
  <c r="CM669" i="3"/>
  <c r="CR669" i="3"/>
  <c r="AX669" i="3"/>
  <c r="BC669" i="3"/>
  <c r="BH669" i="3"/>
  <c r="BN669" i="3"/>
  <c r="BS669" i="3"/>
  <c r="BX669" i="3"/>
  <c r="CD669" i="3"/>
  <c r="CI669" i="3"/>
  <c r="CN669" i="3"/>
  <c r="BF669" i="3"/>
  <c r="BP669" i="3"/>
  <c r="CA669" i="3"/>
  <c r="CL669" i="3"/>
  <c r="AY669" i="3"/>
  <c r="BJ669" i="3"/>
  <c r="BT669" i="3"/>
  <c r="CE669" i="3"/>
  <c r="CP669" i="3"/>
  <c r="AZ669" i="3"/>
  <c r="BK669" i="3"/>
  <c r="BV669" i="3"/>
  <c r="CF669" i="3"/>
  <c r="CQ669" i="3"/>
  <c r="BO669" i="3"/>
  <c r="CJ669" i="3"/>
  <c r="BD669" i="3"/>
  <c r="BZ669" i="3"/>
  <c r="AX667" i="3"/>
  <c r="BB667" i="3"/>
  <c r="BF667" i="3"/>
  <c r="BJ667" i="3"/>
  <c r="BN667" i="3"/>
  <c r="BR667" i="3"/>
  <c r="BV667" i="3"/>
  <c r="BZ667" i="3"/>
  <c r="CD667" i="3"/>
  <c r="CH667" i="3"/>
  <c r="CL667" i="3"/>
  <c r="CP667" i="3"/>
  <c r="AV667" i="3"/>
  <c r="BA667" i="3"/>
  <c r="BG667" i="3"/>
  <c r="BL667" i="3"/>
  <c r="BQ667" i="3"/>
  <c r="BW667" i="3"/>
  <c r="CB667" i="3"/>
  <c r="CG667" i="3"/>
  <c r="CM667" i="3"/>
  <c r="CR667" i="3"/>
  <c r="AW667" i="3"/>
  <c r="BC667" i="3"/>
  <c r="BH667" i="3"/>
  <c r="BM667" i="3"/>
  <c r="BS667" i="3"/>
  <c r="BX667" i="3"/>
  <c r="CC667" i="3"/>
  <c r="CI667" i="3"/>
  <c r="CN667" i="3"/>
  <c r="AZ667" i="3"/>
  <c r="BK667" i="3"/>
  <c r="BU667" i="3"/>
  <c r="CF667" i="3"/>
  <c r="CQ667" i="3"/>
  <c r="BD667" i="3"/>
  <c r="BO667" i="3"/>
  <c r="BY667" i="3"/>
  <c r="CJ667" i="3"/>
  <c r="BE667" i="3"/>
  <c r="BP667" i="3"/>
  <c r="CA667" i="3"/>
  <c r="CK667" i="3"/>
  <c r="BI667" i="3"/>
  <c r="CE667" i="3"/>
  <c r="AY667" i="3"/>
  <c r="BT667" i="3"/>
  <c r="CO667" i="3"/>
  <c r="AW665" i="3"/>
  <c r="BA665" i="3"/>
  <c r="BE665" i="3"/>
  <c r="BI665" i="3"/>
  <c r="BM665" i="3"/>
  <c r="BQ665" i="3"/>
  <c r="BU665" i="3"/>
  <c r="BY665" i="3"/>
  <c r="CC665" i="3"/>
  <c r="CG665" i="3"/>
  <c r="CK665" i="3"/>
  <c r="CO665" i="3"/>
  <c r="AY665" i="3"/>
  <c r="BD665" i="3"/>
  <c r="BJ665" i="3"/>
  <c r="BO665" i="3"/>
  <c r="BT665" i="3"/>
  <c r="BZ665" i="3"/>
  <c r="CE665" i="3"/>
  <c r="CJ665" i="3"/>
  <c r="CP665" i="3"/>
  <c r="AZ665" i="3"/>
  <c r="BF665" i="3"/>
  <c r="BK665" i="3"/>
  <c r="BP665" i="3"/>
  <c r="BV665" i="3"/>
  <c r="CA665" i="3"/>
  <c r="CF665" i="3"/>
  <c r="CL665" i="3"/>
  <c r="CQ665" i="3"/>
  <c r="BC665" i="3"/>
  <c r="BN665" i="3"/>
  <c r="BX665" i="3"/>
  <c r="CI665" i="3"/>
  <c r="AV665" i="3"/>
  <c r="BG665" i="3"/>
  <c r="BR665" i="3"/>
  <c r="CB665" i="3"/>
  <c r="CM665" i="3"/>
  <c r="AX665" i="3"/>
  <c r="BH665" i="3"/>
  <c r="BS665" i="3"/>
  <c r="CD665" i="3"/>
  <c r="CN665" i="3"/>
  <c r="BB665" i="3"/>
  <c r="BW665" i="3"/>
  <c r="BL665" i="3"/>
  <c r="CH665" i="3"/>
  <c r="CR665" i="3"/>
  <c r="AW663" i="3"/>
  <c r="BA663" i="3"/>
  <c r="BE663" i="3"/>
  <c r="BI663" i="3"/>
  <c r="BM663" i="3"/>
  <c r="BQ663" i="3"/>
  <c r="BU663" i="3"/>
  <c r="BY663" i="3"/>
  <c r="CC663" i="3"/>
  <c r="CG663" i="3"/>
  <c r="CK663" i="3"/>
  <c r="CO663" i="3"/>
  <c r="AX663" i="3"/>
  <c r="BC663" i="3"/>
  <c r="BH663" i="3"/>
  <c r="BN663" i="3"/>
  <c r="BS663" i="3"/>
  <c r="BX663" i="3"/>
  <c r="CD663" i="3"/>
  <c r="CI663" i="3"/>
  <c r="CN663" i="3"/>
  <c r="AY663" i="3"/>
  <c r="BD663" i="3"/>
  <c r="BJ663" i="3"/>
  <c r="BO663" i="3"/>
  <c r="BT663" i="3"/>
  <c r="BZ663" i="3"/>
  <c r="CE663" i="3"/>
  <c r="CJ663" i="3"/>
  <c r="CP663" i="3"/>
  <c r="AV663" i="3"/>
  <c r="BG663" i="3"/>
  <c r="BR663" i="3"/>
  <c r="CB663" i="3"/>
  <c r="CM663" i="3"/>
  <c r="AZ663" i="3"/>
  <c r="BK663" i="3"/>
  <c r="BV663" i="3"/>
  <c r="CF663" i="3"/>
  <c r="CQ663" i="3"/>
  <c r="BB663" i="3"/>
  <c r="BL663" i="3"/>
  <c r="BW663" i="3"/>
  <c r="CH663" i="3"/>
  <c r="CR663" i="3"/>
  <c r="CA663" i="3"/>
  <c r="BF663" i="3"/>
  <c r="BP663" i="3"/>
  <c r="CL663" i="3"/>
  <c r="AW661" i="3"/>
  <c r="BA661" i="3"/>
  <c r="BE661" i="3"/>
  <c r="BI661" i="3"/>
  <c r="BM661" i="3"/>
  <c r="BQ661" i="3"/>
  <c r="BU661" i="3"/>
  <c r="BY661" i="3"/>
  <c r="CC661" i="3"/>
  <c r="CG661" i="3"/>
  <c r="CK661" i="3"/>
  <c r="CO661" i="3"/>
  <c r="AV661" i="3"/>
  <c r="BB661" i="3"/>
  <c r="BG661" i="3"/>
  <c r="BL661" i="3"/>
  <c r="BR661" i="3"/>
  <c r="BW661" i="3"/>
  <c r="CB661" i="3"/>
  <c r="CH661" i="3"/>
  <c r="CM661" i="3"/>
  <c r="CR661" i="3"/>
  <c r="AX661" i="3"/>
  <c r="BC661" i="3"/>
  <c r="BH661" i="3"/>
  <c r="BN661" i="3"/>
  <c r="BS661" i="3"/>
  <c r="BX661" i="3"/>
  <c r="CD661" i="3"/>
  <c r="CI661" i="3"/>
  <c r="CN661" i="3"/>
  <c r="AZ661" i="3"/>
  <c r="BK661" i="3"/>
  <c r="BV661" i="3"/>
  <c r="CF661" i="3"/>
  <c r="CQ661" i="3"/>
  <c r="BD661" i="3"/>
  <c r="BO661" i="3"/>
  <c r="BZ661" i="3"/>
  <c r="CJ661" i="3"/>
  <c r="BF661" i="3"/>
  <c r="BP661" i="3"/>
  <c r="CA661" i="3"/>
  <c r="CL661" i="3"/>
  <c r="BJ661" i="3"/>
  <c r="CE661" i="3"/>
  <c r="AY661" i="3"/>
  <c r="BT661" i="3"/>
  <c r="CP661" i="3"/>
  <c r="AV659" i="3"/>
  <c r="AZ659" i="3"/>
  <c r="BD659" i="3"/>
  <c r="BH659" i="3"/>
  <c r="BL659" i="3"/>
  <c r="BP659" i="3"/>
  <c r="BT659" i="3"/>
  <c r="BX659" i="3"/>
  <c r="CB659" i="3"/>
  <c r="CF659" i="3"/>
  <c r="CJ659" i="3"/>
  <c r="CN659" i="3"/>
  <c r="CR659" i="3"/>
  <c r="AY659" i="3"/>
  <c r="BE659" i="3"/>
  <c r="BJ659" i="3"/>
  <c r="BO659" i="3"/>
  <c r="BU659" i="3"/>
  <c r="BZ659" i="3"/>
  <c r="CE659" i="3"/>
  <c r="CK659" i="3"/>
  <c r="CP659" i="3"/>
  <c r="BA659" i="3"/>
  <c r="BF659" i="3"/>
  <c r="BK659" i="3"/>
  <c r="BQ659" i="3"/>
  <c r="BV659" i="3"/>
  <c r="CA659" i="3"/>
  <c r="CG659" i="3"/>
  <c r="CL659" i="3"/>
  <c r="CQ659" i="3"/>
  <c r="BC659" i="3"/>
  <c r="BN659" i="3"/>
  <c r="BY659" i="3"/>
  <c r="CI659" i="3"/>
  <c r="AW659" i="3"/>
  <c r="BG659" i="3"/>
  <c r="BR659" i="3"/>
  <c r="CC659" i="3"/>
  <c r="CM659" i="3"/>
  <c r="AX659" i="3"/>
  <c r="BI659" i="3"/>
  <c r="BS659" i="3"/>
  <c r="CD659" i="3"/>
  <c r="CO659" i="3"/>
  <c r="BB659" i="3"/>
  <c r="BW659" i="3"/>
  <c r="BM659" i="3"/>
  <c r="CH659" i="3"/>
  <c r="AX657" i="3"/>
  <c r="BB657" i="3"/>
  <c r="BF657" i="3"/>
  <c r="BJ657" i="3"/>
  <c r="BN657" i="3"/>
  <c r="BR657" i="3"/>
  <c r="BV657" i="3"/>
  <c r="BZ657" i="3"/>
  <c r="CD657" i="3"/>
  <c r="CH657" i="3"/>
  <c r="CL657" i="3"/>
  <c r="CP657" i="3"/>
  <c r="AV657" i="3"/>
  <c r="BA657" i="3"/>
  <c r="BG657" i="3"/>
  <c r="BL657" i="3"/>
  <c r="BQ657" i="3"/>
  <c r="BW657" i="3"/>
  <c r="CB657" i="3"/>
  <c r="CG657" i="3"/>
  <c r="CM657" i="3"/>
  <c r="CR657" i="3"/>
  <c r="AW657" i="3"/>
  <c r="BC657" i="3"/>
  <c r="BH657" i="3"/>
  <c r="BM657" i="3"/>
  <c r="BS657" i="3"/>
  <c r="BX657" i="3"/>
  <c r="CC657" i="3"/>
  <c r="CI657" i="3"/>
  <c r="CN657" i="3"/>
  <c r="BE657" i="3"/>
  <c r="BP657" i="3"/>
  <c r="CA657" i="3"/>
  <c r="CK657" i="3"/>
  <c r="AY657" i="3"/>
  <c r="BI657" i="3"/>
  <c r="BT657" i="3"/>
  <c r="CE657" i="3"/>
  <c r="CO657" i="3"/>
  <c r="AZ657" i="3"/>
  <c r="BK657" i="3"/>
  <c r="BU657" i="3"/>
  <c r="CF657" i="3"/>
  <c r="CQ657" i="3"/>
  <c r="BD657" i="3"/>
  <c r="BY657" i="3"/>
  <c r="CJ657" i="3"/>
  <c r="BO657" i="3"/>
  <c r="AW655" i="3"/>
  <c r="BA655" i="3"/>
  <c r="BE655" i="3"/>
  <c r="BI655" i="3"/>
  <c r="BM655" i="3"/>
  <c r="BQ655" i="3"/>
  <c r="BU655" i="3"/>
  <c r="BY655" i="3"/>
  <c r="CC655" i="3"/>
  <c r="CG655" i="3"/>
  <c r="CK655" i="3"/>
  <c r="CO655" i="3"/>
  <c r="AY655" i="3"/>
  <c r="BD655" i="3"/>
  <c r="BJ655" i="3"/>
  <c r="BO655" i="3"/>
  <c r="BT655" i="3"/>
  <c r="BZ655" i="3"/>
  <c r="CE655" i="3"/>
  <c r="CJ655" i="3"/>
  <c r="CP655" i="3"/>
  <c r="AZ655" i="3"/>
  <c r="BF655" i="3"/>
  <c r="BK655" i="3"/>
  <c r="BP655" i="3"/>
  <c r="BV655" i="3"/>
  <c r="CA655" i="3"/>
  <c r="CF655" i="3"/>
  <c r="CL655" i="3"/>
  <c r="CQ655" i="3"/>
  <c r="AX655" i="3"/>
  <c r="BH655" i="3"/>
  <c r="BS655" i="3"/>
  <c r="CD655" i="3"/>
  <c r="CN655" i="3"/>
  <c r="BB655" i="3"/>
  <c r="BL655" i="3"/>
  <c r="BW655" i="3"/>
  <c r="CH655" i="3"/>
  <c r="CR655" i="3"/>
  <c r="BC655" i="3"/>
  <c r="BN655" i="3"/>
  <c r="BX655" i="3"/>
  <c r="CI655" i="3"/>
  <c r="AV655" i="3"/>
  <c r="BR655" i="3"/>
  <c r="CM655" i="3"/>
  <c r="BG655" i="3"/>
  <c r="CB655" i="3"/>
  <c r="AY653" i="3"/>
  <c r="BC653" i="3"/>
  <c r="BG653" i="3"/>
  <c r="BK653" i="3"/>
  <c r="BO653" i="3"/>
  <c r="BS653" i="3"/>
  <c r="BW653" i="3"/>
  <c r="CA653" i="3"/>
  <c r="CE653" i="3"/>
  <c r="CI653" i="3"/>
  <c r="CM653" i="3"/>
  <c r="CQ653" i="3"/>
  <c r="AV653" i="3"/>
  <c r="BA653" i="3"/>
  <c r="BF653" i="3"/>
  <c r="BL653" i="3"/>
  <c r="BQ653" i="3"/>
  <c r="BV653" i="3"/>
  <c r="CB653" i="3"/>
  <c r="CG653" i="3"/>
  <c r="CL653" i="3"/>
  <c r="CR653" i="3"/>
  <c r="AW653" i="3"/>
  <c r="BB653" i="3"/>
  <c r="BH653" i="3"/>
  <c r="BM653" i="3"/>
  <c r="BR653" i="3"/>
  <c r="BX653" i="3"/>
  <c r="CC653" i="3"/>
  <c r="CH653" i="3"/>
  <c r="CN653" i="3"/>
  <c r="AZ653" i="3"/>
  <c r="BJ653" i="3"/>
  <c r="BU653" i="3"/>
  <c r="CF653" i="3"/>
  <c r="CP653" i="3"/>
  <c r="BD653" i="3"/>
  <c r="BN653" i="3"/>
  <c r="BY653" i="3"/>
  <c r="CJ653" i="3"/>
  <c r="BE653" i="3"/>
  <c r="BP653" i="3"/>
  <c r="BZ653" i="3"/>
  <c r="CK653" i="3"/>
  <c r="BI653" i="3"/>
  <c r="CD653" i="3"/>
  <c r="AX653" i="3"/>
  <c r="BT653" i="3"/>
  <c r="CO653" i="3"/>
  <c r="AX651" i="3"/>
  <c r="BB651" i="3"/>
  <c r="BF651" i="3"/>
  <c r="BJ651" i="3"/>
  <c r="BN651" i="3"/>
  <c r="BR651" i="3"/>
  <c r="BV651" i="3"/>
  <c r="BZ651" i="3"/>
  <c r="CD651" i="3"/>
  <c r="CH651" i="3"/>
  <c r="CL651" i="3"/>
  <c r="CP651" i="3"/>
  <c r="AY651" i="3"/>
  <c r="BD651" i="3"/>
  <c r="BI651" i="3"/>
  <c r="BO651" i="3"/>
  <c r="BT651" i="3"/>
  <c r="BY651" i="3"/>
  <c r="CE651" i="3"/>
  <c r="CJ651" i="3"/>
  <c r="CO651" i="3"/>
  <c r="AZ651" i="3"/>
  <c r="BE651" i="3"/>
  <c r="BK651" i="3"/>
  <c r="BP651" i="3"/>
  <c r="BU651" i="3"/>
  <c r="CA651" i="3"/>
  <c r="CF651" i="3"/>
  <c r="CK651" i="3"/>
  <c r="CQ651" i="3"/>
  <c r="BC651" i="3"/>
  <c r="BM651" i="3"/>
  <c r="BX651" i="3"/>
  <c r="CI651" i="3"/>
  <c r="AV651" i="3"/>
  <c r="BG651" i="3"/>
  <c r="BQ651" i="3"/>
  <c r="CB651" i="3"/>
  <c r="CM651" i="3"/>
  <c r="AW651" i="3"/>
  <c r="BH651" i="3"/>
  <c r="BS651" i="3"/>
  <c r="CC651" i="3"/>
  <c r="CN651" i="3"/>
  <c r="BL651" i="3"/>
  <c r="BW651" i="3"/>
  <c r="CR651" i="3"/>
  <c r="BA651" i="3"/>
  <c r="CG651" i="3"/>
  <c r="AV649" i="3"/>
  <c r="AZ649" i="3"/>
  <c r="BD649" i="3"/>
  <c r="BH649" i="3"/>
  <c r="BL649" i="3"/>
  <c r="BP649" i="3"/>
  <c r="BT649" i="3"/>
  <c r="BX649" i="3"/>
  <c r="CB649" i="3"/>
  <c r="CF649" i="3"/>
  <c r="CJ649" i="3"/>
  <c r="CN649" i="3"/>
  <c r="CR649" i="3"/>
  <c r="AY649" i="3"/>
  <c r="BE649" i="3"/>
  <c r="BJ649" i="3"/>
  <c r="BO649" i="3"/>
  <c r="BU649" i="3"/>
  <c r="BZ649" i="3"/>
  <c r="CE649" i="3"/>
  <c r="CK649" i="3"/>
  <c r="CP649" i="3"/>
  <c r="BA649" i="3"/>
  <c r="BF649" i="3"/>
  <c r="BK649" i="3"/>
  <c r="BQ649" i="3"/>
  <c r="BV649" i="3"/>
  <c r="CA649" i="3"/>
  <c r="CG649" i="3"/>
  <c r="CL649" i="3"/>
  <c r="CQ649" i="3"/>
  <c r="AX649" i="3"/>
  <c r="BI649" i="3"/>
  <c r="BS649" i="3"/>
  <c r="CD649" i="3"/>
  <c r="CO649" i="3"/>
  <c r="BB649" i="3"/>
  <c r="BM649" i="3"/>
  <c r="BW649" i="3"/>
  <c r="CH649" i="3"/>
  <c r="BC649" i="3"/>
  <c r="BN649" i="3"/>
  <c r="BY649" i="3"/>
  <c r="CI649" i="3"/>
  <c r="BG649" i="3"/>
  <c r="CC649" i="3"/>
  <c r="AW649" i="3"/>
  <c r="BR649" i="3"/>
  <c r="CM649" i="3"/>
  <c r="AX647" i="3"/>
  <c r="BB647" i="3"/>
  <c r="BF647" i="3"/>
  <c r="BJ647" i="3"/>
  <c r="BN647" i="3"/>
  <c r="BR647" i="3"/>
  <c r="BV647" i="3"/>
  <c r="BZ647" i="3"/>
  <c r="CD647" i="3"/>
  <c r="CH647" i="3"/>
  <c r="CL647" i="3"/>
  <c r="CP647" i="3"/>
  <c r="AZ647" i="3"/>
  <c r="BE647" i="3"/>
  <c r="BK647" i="3"/>
  <c r="BP647" i="3"/>
  <c r="BU647" i="3"/>
  <c r="CA647" i="3"/>
  <c r="CF647" i="3"/>
  <c r="CK647" i="3"/>
  <c r="CQ647" i="3"/>
  <c r="AV647" i="3"/>
  <c r="BA647" i="3"/>
  <c r="BG647" i="3"/>
  <c r="BL647" i="3"/>
  <c r="BQ647" i="3"/>
  <c r="BW647" i="3"/>
  <c r="CB647" i="3"/>
  <c r="CG647" i="3"/>
  <c r="CM647" i="3"/>
  <c r="CR647" i="3"/>
  <c r="BD647" i="3"/>
  <c r="BO647" i="3"/>
  <c r="BY647" i="3"/>
  <c r="CJ647" i="3"/>
  <c r="AW647" i="3"/>
  <c r="BH647" i="3"/>
  <c r="BS647" i="3"/>
  <c r="CC647" i="3"/>
  <c r="CN647" i="3"/>
  <c r="AY647" i="3"/>
  <c r="BI647" i="3"/>
  <c r="BT647" i="3"/>
  <c r="CE647" i="3"/>
  <c r="CO647" i="3"/>
  <c r="BC647" i="3"/>
  <c r="BX647" i="3"/>
  <c r="BM647" i="3"/>
  <c r="CI647" i="3"/>
  <c r="AV645" i="3"/>
  <c r="AZ645" i="3"/>
  <c r="BD645" i="3"/>
  <c r="BH645" i="3"/>
  <c r="BL645" i="3"/>
  <c r="BP645" i="3"/>
  <c r="BT645" i="3"/>
  <c r="BX645" i="3"/>
  <c r="CB645" i="3"/>
  <c r="CF645" i="3"/>
  <c r="CJ645" i="3"/>
  <c r="CN645" i="3"/>
  <c r="CR645" i="3"/>
  <c r="AW645" i="3"/>
  <c r="BB645" i="3"/>
  <c r="BG645" i="3"/>
  <c r="BM645" i="3"/>
  <c r="BR645" i="3"/>
  <c r="BW645" i="3"/>
  <c r="CC645" i="3"/>
  <c r="CH645" i="3"/>
  <c r="CM645" i="3"/>
  <c r="AX645" i="3"/>
  <c r="BC645" i="3"/>
  <c r="BI645" i="3"/>
  <c r="BN645" i="3"/>
  <c r="BS645" i="3"/>
  <c r="BY645" i="3"/>
  <c r="CD645" i="3"/>
  <c r="CI645" i="3"/>
  <c r="CO645" i="3"/>
  <c r="BF645" i="3"/>
  <c r="BQ645" i="3"/>
  <c r="CA645" i="3"/>
  <c r="CL645" i="3"/>
  <c r="AY645" i="3"/>
  <c r="BJ645" i="3"/>
  <c r="BU645" i="3"/>
  <c r="CE645" i="3"/>
  <c r="CP645" i="3"/>
  <c r="BA645" i="3"/>
  <c r="BK645" i="3"/>
  <c r="BV645" i="3"/>
  <c r="CG645" i="3"/>
  <c r="CQ645" i="3"/>
  <c r="BE645" i="3"/>
  <c r="BO645" i="3"/>
  <c r="CK645" i="3"/>
  <c r="BZ645" i="3"/>
  <c r="AY643" i="3"/>
  <c r="BC643" i="3"/>
  <c r="BG643" i="3"/>
  <c r="BK643" i="3"/>
  <c r="BO643" i="3"/>
  <c r="BS643" i="3"/>
  <c r="BW643" i="3"/>
  <c r="CA643" i="3"/>
  <c r="CE643" i="3"/>
  <c r="CI643" i="3"/>
  <c r="CM643" i="3"/>
  <c r="CQ643" i="3"/>
  <c r="AZ643" i="3"/>
  <c r="BE643" i="3"/>
  <c r="BJ643" i="3"/>
  <c r="BP643" i="3"/>
  <c r="BU643" i="3"/>
  <c r="BZ643" i="3"/>
  <c r="CF643" i="3"/>
  <c r="CK643" i="3"/>
  <c r="CP643" i="3"/>
  <c r="AV643" i="3"/>
  <c r="BA643" i="3"/>
  <c r="BF643" i="3"/>
  <c r="BL643" i="3"/>
  <c r="BQ643" i="3"/>
  <c r="BV643" i="3"/>
  <c r="CB643" i="3"/>
  <c r="CG643" i="3"/>
  <c r="CL643" i="3"/>
  <c r="CR643" i="3"/>
  <c r="AX643" i="3"/>
  <c r="BI643" i="3"/>
  <c r="BT643" i="3"/>
  <c r="CD643" i="3"/>
  <c r="CO643" i="3"/>
  <c r="BB643" i="3"/>
  <c r="BM643" i="3"/>
  <c r="BX643" i="3"/>
  <c r="CH643" i="3"/>
  <c r="BD643" i="3"/>
  <c r="BN643" i="3"/>
  <c r="BY643" i="3"/>
  <c r="CJ643" i="3"/>
  <c r="BH643" i="3"/>
  <c r="CC643" i="3"/>
  <c r="AW643" i="3"/>
  <c r="BR643" i="3"/>
  <c r="CN643" i="3"/>
  <c r="AW641" i="3"/>
  <c r="BA641" i="3"/>
  <c r="BE641" i="3"/>
  <c r="BI641" i="3"/>
  <c r="BM641" i="3"/>
  <c r="BQ641" i="3"/>
  <c r="BU641" i="3"/>
  <c r="BY641" i="3"/>
  <c r="CC641" i="3"/>
  <c r="CG641" i="3"/>
  <c r="CK641" i="3"/>
  <c r="CO641" i="3"/>
  <c r="AZ641" i="3"/>
  <c r="BF641" i="3"/>
  <c r="BK641" i="3"/>
  <c r="BP641" i="3"/>
  <c r="BV641" i="3"/>
  <c r="CA641" i="3"/>
  <c r="CF641" i="3"/>
  <c r="CL641" i="3"/>
  <c r="CQ641" i="3"/>
  <c r="AV641" i="3"/>
  <c r="BB641" i="3"/>
  <c r="BG641" i="3"/>
  <c r="BL641" i="3"/>
  <c r="BR641" i="3"/>
  <c r="BW641" i="3"/>
  <c r="CB641" i="3"/>
  <c r="CH641" i="3"/>
  <c r="CM641" i="3"/>
  <c r="CR641" i="3"/>
  <c r="BD641" i="3"/>
  <c r="BO641" i="3"/>
  <c r="BZ641" i="3"/>
  <c r="CJ641" i="3"/>
  <c r="AX641" i="3"/>
  <c r="BH641" i="3"/>
  <c r="BS641" i="3"/>
  <c r="CD641" i="3"/>
  <c r="CN641" i="3"/>
  <c r="AY641" i="3"/>
  <c r="BJ641" i="3"/>
  <c r="BT641" i="3"/>
  <c r="CE641" i="3"/>
  <c r="CP641" i="3"/>
  <c r="BC641" i="3"/>
  <c r="BX641" i="3"/>
  <c r="BN641" i="3"/>
  <c r="CI641" i="3"/>
  <c r="AY639" i="3"/>
  <c r="BC639" i="3"/>
  <c r="BG639" i="3"/>
  <c r="BK639" i="3"/>
  <c r="BO639" i="3"/>
  <c r="BS639" i="3"/>
  <c r="BW639" i="3"/>
  <c r="CA639" i="3"/>
  <c r="CE639" i="3"/>
  <c r="CI639" i="3"/>
  <c r="CM639" i="3"/>
  <c r="CQ639" i="3"/>
  <c r="AV639" i="3"/>
  <c r="BA639" i="3"/>
  <c r="BF639" i="3"/>
  <c r="BL639" i="3"/>
  <c r="BQ639" i="3"/>
  <c r="BV639" i="3"/>
  <c r="CB639" i="3"/>
  <c r="CG639" i="3"/>
  <c r="CL639" i="3"/>
  <c r="CR639" i="3"/>
  <c r="AW639" i="3"/>
  <c r="BB639" i="3"/>
  <c r="BH639" i="3"/>
  <c r="BM639" i="3"/>
  <c r="BR639" i="3"/>
  <c r="BX639" i="3"/>
  <c r="CC639" i="3"/>
  <c r="CH639" i="3"/>
  <c r="CN639" i="3"/>
  <c r="AZ639" i="3"/>
  <c r="BJ639" i="3"/>
  <c r="BU639" i="3"/>
  <c r="CF639" i="3"/>
  <c r="CP639" i="3"/>
  <c r="BD639" i="3"/>
  <c r="BN639" i="3"/>
  <c r="BY639" i="3"/>
  <c r="CJ639" i="3"/>
  <c r="BE639" i="3"/>
  <c r="BP639" i="3"/>
  <c r="BZ639" i="3"/>
  <c r="CK639" i="3"/>
  <c r="AX639" i="3"/>
  <c r="BT639" i="3"/>
  <c r="CO639" i="3"/>
  <c r="BI639" i="3"/>
  <c r="CD639" i="3"/>
  <c r="AW637" i="3"/>
  <c r="BA637" i="3"/>
  <c r="BE637" i="3"/>
  <c r="BI637" i="3"/>
  <c r="BM637" i="3"/>
  <c r="BQ637" i="3"/>
  <c r="BU637" i="3"/>
  <c r="BY637" i="3"/>
  <c r="CC637" i="3"/>
  <c r="CG637" i="3"/>
  <c r="CK637" i="3"/>
  <c r="CO637" i="3"/>
  <c r="AX637" i="3"/>
  <c r="BC637" i="3"/>
  <c r="BH637" i="3"/>
  <c r="BN637" i="3"/>
  <c r="BS637" i="3"/>
  <c r="BX637" i="3"/>
  <c r="CD637" i="3"/>
  <c r="CI637" i="3"/>
  <c r="CN637" i="3"/>
  <c r="AY637" i="3"/>
  <c r="BD637" i="3"/>
  <c r="BJ637" i="3"/>
  <c r="BO637" i="3"/>
  <c r="BT637" i="3"/>
  <c r="BZ637" i="3"/>
  <c r="CE637" i="3"/>
  <c r="CJ637" i="3"/>
  <c r="CP637" i="3"/>
  <c r="BB637" i="3"/>
  <c r="BL637" i="3"/>
  <c r="BW637" i="3"/>
  <c r="CH637" i="3"/>
  <c r="CR637" i="3"/>
  <c r="BF637" i="3"/>
  <c r="BP637" i="3"/>
  <c r="CA637" i="3"/>
  <c r="CL637" i="3"/>
  <c r="AV637" i="3"/>
  <c r="BG637" i="3"/>
  <c r="BR637" i="3"/>
  <c r="CB637" i="3"/>
  <c r="CM637" i="3"/>
  <c r="AZ637" i="3"/>
  <c r="BV637" i="3"/>
  <c r="CF637" i="3"/>
  <c r="BK637" i="3"/>
  <c r="CQ637" i="3"/>
  <c r="AV635" i="3"/>
  <c r="AZ635" i="3"/>
  <c r="BD635" i="3"/>
  <c r="BH635" i="3"/>
  <c r="BL635" i="3"/>
  <c r="BP635" i="3"/>
  <c r="BT635" i="3"/>
  <c r="BX635" i="3"/>
  <c r="CB635" i="3"/>
  <c r="CF635" i="3"/>
  <c r="CJ635" i="3"/>
  <c r="CN635" i="3"/>
  <c r="CR635" i="3"/>
  <c r="BA635" i="3"/>
  <c r="BF635" i="3"/>
  <c r="BK635" i="3"/>
  <c r="BQ635" i="3"/>
  <c r="BV635" i="3"/>
  <c r="CA635" i="3"/>
  <c r="CG635" i="3"/>
  <c r="CL635" i="3"/>
  <c r="CQ635" i="3"/>
  <c r="AW635" i="3"/>
  <c r="BB635" i="3"/>
  <c r="BG635" i="3"/>
  <c r="BM635" i="3"/>
  <c r="BR635" i="3"/>
  <c r="BW635" i="3"/>
  <c r="CC635" i="3"/>
  <c r="CH635" i="3"/>
  <c r="CM635" i="3"/>
  <c r="BE635" i="3"/>
  <c r="BO635" i="3"/>
  <c r="BZ635" i="3"/>
  <c r="CK635" i="3"/>
  <c r="AX635" i="3"/>
  <c r="BI635" i="3"/>
  <c r="BS635" i="3"/>
  <c r="CD635" i="3"/>
  <c r="CO635" i="3"/>
  <c r="AY635" i="3"/>
  <c r="BJ635" i="3"/>
  <c r="BU635" i="3"/>
  <c r="CE635" i="3"/>
  <c r="CP635" i="3"/>
  <c r="BN635" i="3"/>
  <c r="CI635" i="3"/>
  <c r="BC635" i="3"/>
  <c r="BY635" i="3"/>
  <c r="AX633" i="3"/>
  <c r="BB633" i="3"/>
  <c r="BF633" i="3"/>
  <c r="BJ633" i="3"/>
  <c r="BN633" i="3"/>
  <c r="BR633" i="3"/>
  <c r="BV633" i="3"/>
  <c r="BZ633" i="3"/>
  <c r="CD633" i="3"/>
  <c r="CH633" i="3"/>
  <c r="CL633" i="3"/>
  <c r="CP633" i="3"/>
  <c r="AV633" i="3"/>
  <c r="BA633" i="3"/>
  <c r="BG633" i="3"/>
  <c r="BL633" i="3"/>
  <c r="BQ633" i="3"/>
  <c r="BW633" i="3"/>
  <c r="CB633" i="3"/>
  <c r="CG633" i="3"/>
  <c r="CM633" i="3"/>
  <c r="CR633" i="3"/>
  <c r="AW633" i="3"/>
  <c r="BC633" i="3"/>
  <c r="BH633" i="3"/>
  <c r="BM633" i="3"/>
  <c r="BS633" i="3"/>
  <c r="BX633" i="3"/>
  <c r="CC633" i="3"/>
  <c r="CI633" i="3"/>
  <c r="CN633" i="3"/>
  <c r="AZ633" i="3"/>
  <c r="BK633" i="3"/>
  <c r="BU633" i="3"/>
  <c r="CF633" i="3"/>
  <c r="CQ633" i="3"/>
  <c r="BD633" i="3"/>
  <c r="BO633" i="3"/>
  <c r="BY633" i="3"/>
  <c r="CJ633" i="3"/>
  <c r="BE633" i="3"/>
  <c r="BP633" i="3"/>
  <c r="CA633" i="3"/>
  <c r="CK633" i="3"/>
  <c r="AY633" i="3"/>
  <c r="BT633" i="3"/>
  <c r="CE633" i="3"/>
  <c r="BI633" i="3"/>
  <c r="CO633" i="3"/>
  <c r="AV631" i="3"/>
  <c r="AZ631" i="3"/>
  <c r="BD631" i="3"/>
  <c r="BH631" i="3"/>
  <c r="BL631" i="3"/>
  <c r="BP631" i="3"/>
  <c r="BT631" i="3"/>
  <c r="BX631" i="3"/>
  <c r="CB631" i="3"/>
  <c r="CF631" i="3"/>
  <c r="CJ631" i="3"/>
  <c r="CN631" i="3"/>
  <c r="CR631" i="3"/>
  <c r="AW631" i="3"/>
  <c r="BB631" i="3"/>
  <c r="BG631" i="3"/>
  <c r="BM631" i="3"/>
  <c r="BR631" i="3"/>
  <c r="BW631" i="3"/>
  <c r="CC631" i="3"/>
  <c r="CH631" i="3"/>
  <c r="CM631" i="3"/>
  <c r="AX631" i="3"/>
  <c r="BC631" i="3"/>
  <c r="BI631" i="3"/>
  <c r="BN631" i="3"/>
  <c r="BS631" i="3"/>
  <c r="BY631" i="3"/>
  <c r="CD631" i="3"/>
  <c r="CI631" i="3"/>
  <c r="CO631" i="3"/>
  <c r="BF631" i="3"/>
  <c r="BQ631" i="3"/>
  <c r="CA631" i="3"/>
  <c r="CL631" i="3"/>
  <c r="AY631" i="3"/>
  <c r="BJ631" i="3"/>
  <c r="BU631" i="3"/>
  <c r="CE631" i="3"/>
  <c r="CP631" i="3"/>
  <c r="BA631" i="3"/>
  <c r="BK631" i="3"/>
  <c r="BV631" i="3"/>
  <c r="CG631" i="3"/>
  <c r="CQ631" i="3"/>
  <c r="BO631" i="3"/>
  <c r="CK631" i="3"/>
  <c r="BE631" i="3"/>
  <c r="BZ631" i="3"/>
  <c r="AX629" i="3"/>
  <c r="BB629" i="3"/>
  <c r="BF629" i="3"/>
  <c r="BJ629" i="3"/>
  <c r="BN629" i="3"/>
  <c r="BR629" i="3"/>
  <c r="BV629" i="3"/>
  <c r="BZ629" i="3"/>
  <c r="CD629" i="3"/>
  <c r="CH629" i="3"/>
  <c r="CL629" i="3"/>
  <c r="CP629" i="3"/>
  <c r="AY629" i="3"/>
  <c r="BD629" i="3"/>
  <c r="BI629" i="3"/>
  <c r="BO629" i="3"/>
  <c r="BT629" i="3"/>
  <c r="BY629" i="3"/>
  <c r="CE629" i="3"/>
  <c r="CJ629" i="3"/>
  <c r="CO629" i="3"/>
  <c r="AZ629" i="3"/>
  <c r="BE629" i="3"/>
  <c r="BK629" i="3"/>
  <c r="BP629" i="3"/>
  <c r="BU629" i="3"/>
  <c r="CA629" i="3"/>
  <c r="CF629" i="3"/>
  <c r="CK629" i="3"/>
  <c r="CQ629" i="3"/>
  <c r="AW629" i="3"/>
  <c r="BH629" i="3"/>
  <c r="BS629" i="3"/>
  <c r="CC629" i="3"/>
  <c r="CN629" i="3"/>
  <c r="BA629" i="3"/>
  <c r="BL629" i="3"/>
  <c r="BW629" i="3"/>
  <c r="CG629" i="3"/>
  <c r="CR629" i="3"/>
  <c r="BC629" i="3"/>
  <c r="BM629" i="3"/>
  <c r="BX629" i="3"/>
  <c r="CI629" i="3"/>
  <c r="AV629" i="3"/>
  <c r="BQ629" i="3"/>
  <c r="CB629" i="3"/>
  <c r="BG629" i="3"/>
  <c r="CM629" i="3"/>
  <c r="AW627" i="3"/>
  <c r="BA627" i="3"/>
  <c r="BE627" i="3"/>
  <c r="BI627" i="3"/>
  <c r="BM627" i="3"/>
  <c r="BQ627" i="3"/>
  <c r="BU627" i="3"/>
  <c r="BY627" i="3"/>
  <c r="CC627" i="3"/>
  <c r="CG627" i="3"/>
  <c r="CK627" i="3"/>
  <c r="CO627" i="3"/>
  <c r="AV627" i="3"/>
  <c r="BB627" i="3"/>
  <c r="BG627" i="3"/>
  <c r="BL627" i="3"/>
  <c r="BR627" i="3"/>
  <c r="BW627" i="3"/>
  <c r="CB627" i="3"/>
  <c r="CH627" i="3"/>
  <c r="CM627" i="3"/>
  <c r="CR627" i="3"/>
  <c r="AX627" i="3"/>
  <c r="BC627" i="3"/>
  <c r="BH627" i="3"/>
  <c r="BN627" i="3"/>
  <c r="BS627" i="3"/>
  <c r="BX627" i="3"/>
  <c r="CD627" i="3"/>
  <c r="CI627" i="3"/>
  <c r="CN627" i="3"/>
  <c r="AZ627" i="3"/>
  <c r="BK627" i="3"/>
  <c r="BV627" i="3"/>
  <c r="CF627" i="3"/>
  <c r="CQ627" i="3"/>
  <c r="BD627" i="3"/>
  <c r="BO627" i="3"/>
  <c r="BZ627" i="3"/>
  <c r="CJ627" i="3"/>
  <c r="BF627" i="3"/>
  <c r="BP627" i="3"/>
  <c r="CA627" i="3"/>
  <c r="CL627" i="3"/>
  <c r="AY627" i="3"/>
  <c r="BJ627" i="3"/>
  <c r="BT627" i="3"/>
  <c r="CE627" i="3"/>
  <c r="CP627" i="3"/>
  <c r="AY625" i="3"/>
  <c r="BC625" i="3"/>
  <c r="BG625" i="3"/>
  <c r="BK625" i="3"/>
  <c r="BO625" i="3"/>
  <c r="BS625" i="3"/>
  <c r="BW625" i="3"/>
  <c r="CA625" i="3"/>
  <c r="CE625" i="3"/>
  <c r="CI625" i="3"/>
  <c r="CM625" i="3"/>
  <c r="CQ625" i="3"/>
  <c r="AW625" i="3"/>
  <c r="BB625" i="3"/>
  <c r="BH625" i="3"/>
  <c r="BM625" i="3"/>
  <c r="BR625" i="3"/>
  <c r="BX625" i="3"/>
  <c r="CC625" i="3"/>
  <c r="CH625" i="3"/>
  <c r="CN625" i="3"/>
  <c r="AX625" i="3"/>
  <c r="BD625" i="3"/>
  <c r="BI625" i="3"/>
  <c r="BN625" i="3"/>
  <c r="BT625" i="3"/>
  <c r="BY625" i="3"/>
  <c r="CD625" i="3"/>
  <c r="CJ625" i="3"/>
  <c r="CO625" i="3"/>
  <c r="AV625" i="3"/>
  <c r="BF625" i="3"/>
  <c r="BQ625" i="3"/>
  <c r="CB625" i="3"/>
  <c r="CL625" i="3"/>
  <c r="AZ625" i="3"/>
  <c r="BJ625" i="3"/>
  <c r="BU625" i="3"/>
  <c r="CF625" i="3"/>
  <c r="CP625" i="3"/>
  <c r="BA625" i="3"/>
  <c r="BL625" i="3"/>
  <c r="BV625" i="3"/>
  <c r="CG625" i="3"/>
  <c r="CR625" i="3"/>
  <c r="BE625" i="3"/>
  <c r="BP625" i="3"/>
  <c r="BZ625" i="3"/>
  <c r="CK625" i="3"/>
  <c r="AW623" i="3"/>
  <c r="BA623" i="3"/>
  <c r="BE623" i="3"/>
  <c r="BI623" i="3"/>
  <c r="BM623" i="3"/>
  <c r="BQ623" i="3"/>
  <c r="BU623" i="3"/>
  <c r="BY623" i="3"/>
  <c r="CC623" i="3"/>
  <c r="CG623" i="3"/>
  <c r="CK623" i="3"/>
  <c r="CO623" i="3"/>
  <c r="AX623" i="3"/>
  <c r="BC623" i="3"/>
  <c r="BH623" i="3"/>
  <c r="BN623" i="3"/>
  <c r="BS623" i="3"/>
  <c r="BX623" i="3"/>
  <c r="CD623" i="3"/>
  <c r="CI623" i="3"/>
  <c r="CN623" i="3"/>
  <c r="AY623" i="3"/>
  <c r="BD623" i="3"/>
  <c r="BJ623" i="3"/>
  <c r="BO623" i="3"/>
  <c r="BT623" i="3"/>
  <c r="BZ623" i="3"/>
  <c r="CE623" i="3"/>
  <c r="CJ623" i="3"/>
  <c r="CP623" i="3"/>
  <c r="BB623" i="3"/>
  <c r="BL623" i="3"/>
  <c r="BW623" i="3"/>
  <c r="CH623" i="3"/>
  <c r="CR623" i="3"/>
  <c r="BF623" i="3"/>
  <c r="BP623" i="3"/>
  <c r="CA623" i="3"/>
  <c r="CL623" i="3"/>
  <c r="AV623" i="3"/>
  <c r="BG623" i="3"/>
  <c r="BR623" i="3"/>
  <c r="CB623" i="3"/>
  <c r="CM623" i="3"/>
  <c r="AZ623" i="3"/>
  <c r="BK623" i="3"/>
  <c r="BV623" i="3"/>
  <c r="CF623" i="3"/>
  <c r="CQ623" i="3"/>
  <c r="AY621" i="3"/>
  <c r="BC621" i="3"/>
  <c r="BG621" i="3"/>
  <c r="BK621" i="3"/>
  <c r="BO621" i="3"/>
  <c r="BS621" i="3"/>
  <c r="BW621" i="3"/>
  <c r="CA621" i="3"/>
  <c r="CE621" i="3"/>
  <c r="CI621" i="3"/>
  <c r="CM621" i="3"/>
  <c r="CQ621" i="3"/>
  <c r="AZ621" i="3"/>
  <c r="BE621" i="3"/>
  <c r="BJ621" i="3"/>
  <c r="BP621" i="3"/>
  <c r="BU621" i="3"/>
  <c r="BZ621" i="3"/>
  <c r="CF621" i="3"/>
  <c r="CK621" i="3"/>
  <c r="CP621" i="3"/>
  <c r="AV621" i="3"/>
  <c r="BA621" i="3"/>
  <c r="BF621" i="3"/>
  <c r="BL621" i="3"/>
  <c r="BQ621" i="3"/>
  <c r="BV621" i="3"/>
  <c r="CB621" i="3"/>
  <c r="CG621" i="3"/>
  <c r="CL621" i="3"/>
  <c r="CR621" i="3"/>
  <c r="BD621" i="3"/>
  <c r="BN621" i="3"/>
  <c r="BY621" i="3"/>
  <c r="CJ621" i="3"/>
  <c r="AW621" i="3"/>
  <c r="BH621" i="3"/>
  <c r="BR621" i="3"/>
  <c r="CC621" i="3"/>
  <c r="CN621" i="3"/>
  <c r="AX621" i="3"/>
  <c r="BI621" i="3"/>
  <c r="BT621" i="3"/>
  <c r="CD621" i="3"/>
  <c r="CO621" i="3"/>
  <c r="BB621" i="3"/>
  <c r="BM621" i="3"/>
  <c r="BX621" i="3"/>
  <c r="CH621" i="3"/>
  <c r="AX619" i="3"/>
  <c r="BB619" i="3"/>
  <c r="BF619" i="3"/>
  <c r="BJ619" i="3"/>
  <c r="BN619" i="3"/>
  <c r="BR619" i="3"/>
  <c r="BV619" i="3"/>
  <c r="BZ619" i="3"/>
  <c r="CD619" i="3"/>
  <c r="CH619" i="3"/>
  <c r="CL619" i="3"/>
  <c r="CP619" i="3"/>
  <c r="AW619" i="3"/>
  <c r="BC619" i="3"/>
  <c r="BH619" i="3"/>
  <c r="BM619" i="3"/>
  <c r="BS619" i="3"/>
  <c r="BX619" i="3"/>
  <c r="CC619" i="3"/>
  <c r="CI619" i="3"/>
  <c r="CN619" i="3"/>
  <c r="AY619" i="3"/>
  <c r="BD619" i="3"/>
  <c r="BI619" i="3"/>
  <c r="BO619" i="3"/>
  <c r="BT619" i="3"/>
  <c r="BY619" i="3"/>
  <c r="CE619" i="3"/>
  <c r="CJ619" i="3"/>
  <c r="CO619" i="3"/>
  <c r="AV619" i="3"/>
  <c r="BG619" i="3"/>
  <c r="BQ619" i="3"/>
  <c r="CB619" i="3"/>
  <c r="CM619" i="3"/>
  <c r="AZ619" i="3"/>
  <c r="BK619" i="3"/>
  <c r="BU619" i="3"/>
  <c r="CF619" i="3"/>
  <c r="CQ619" i="3"/>
  <c r="BA619" i="3"/>
  <c r="BL619" i="3"/>
  <c r="BW619" i="3"/>
  <c r="CG619" i="3"/>
  <c r="CR619" i="3"/>
  <c r="BE619" i="3"/>
  <c r="BP619" i="3"/>
  <c r="CA619" i="3"/>
  <c r="CK619" i="3"/>
  <c r="AV617" i="3"/>
  <c r="AZ617" i="3"/>
  <c r="BD617" i="3"/>
  <c r="BH617" i="3"/>
  <c r="BL617" i="3"/>
  <c r="BP617" i="3"/>
  <c r="BT617" i="3"/>
  <c r="BX617" i="3"/>
  <c r="CB617" i="3"/>
  <c r="CF617" i="3"/>
  <c r="CJ617" i="3"/>
  <c r="CN617" i="3"/>
  <c r="CR617" i="3"/>
  <c r="AX617" i="3"/>
  <c r="BC617" i="3"/>
  <c r="BI617" i="3"/>
  <c r="BN617" i="3"/>
  <c r="BS617" i="3"/>
  <c r="BY617" i="3"/>
  <c r="CD617" i="3"/>
  <c r="CI617" i="3"/>
  <c r="CO617" i="3"/>
  <c r="AY617" i="3"/>
  <c r="BE617" i="3"/>
  <c r="BJ617" i="3"/>
  <c r="BO617" i="3"/>
  <c r="BU617" i="3"/>
  <c r="BZ617" i="3"/>
  <c r="CE617" i="3"/>
  <c r="CK617" i="3"/>
  <c r="CP617" i="3"/>
  <c r="BB617" i="3"/>
  <c r="BM617" i="3"/>
  <c r="BW617" i="3"/>
  <c r="CH617" i="3"/>
  <c r="BF617" i="3"/>
  <c r="BQ617" i="3"/>
  <c r="CA617" i="3"/>
  <c r="CL617" i="3"/>
  <c r="AW617" i="3"/>
  <c r="BG617" i="3"/>
  <c r="BR617" i="3"/>
  <c r="CC617" i="3"/>
  <c r="CM617" i="3"/>
  <c r="BA617" i="3"/>
  <c r="BK617" i="3"/>
  <c r="BV617" i="3"/>
  <c r="CG617" i="3"/>
  <c r="CQ617" i="3"/>
  <c r="AX615" i="3"/>
  <c r="BB615" i="3"/>
  <c r="BF615" i="3"/>
  <c r="BJ615" i="3"/>
  <c r="BN615" i="3"/>
  <c r="BR615" i="3"/>
  <c r="BV615" i="3"/>
  <c r="BZ615" i="3"/>
  <c r="CD615" i="3"/>
  <c r="CH615" i="3"/>
  <c r="CL615" i="3"/>
  <c r="CP615" i="3"/>
  <c r="AY615" i="3"/>
  <c r="BD615" i="3"/>
  <c r="BI615" i="3"/>
  <c r="BO615" i="3"/>
  <c r="BT615" i="3"/>
  <c r="BY615" i="3"/>
  <c r="CE615" i="3"/>
  <c r="CJ615" i="3"/>
  <c r="CO615" i="3"/>
  <c r="AZ615" i="3"/>
  <c r="BE615" i="3"/>
  <c r="BK615" i="3"/>
  <c r="BP615" i="3"/>
  <c r="BU615" i="3"/>
  <c r="CA615" i="3"/>
  <c r="CF615" i="3"/>
  <c r="CK615" i="3"/>
  <c r="CQ615" i="3"/>
  <c r="AW615" i="3"/>
  <c r="BH615" i="3"/>
  <c r="BS615" i="3"/>
  <c r="CC615" i="3"/>
  <c r="CN615" i="3"/>
  <c r="BA615" i="3"/>
  <c r="BL615" i="3"/>
  <c r="BW615" i="3"/>
  <c r="CG615" i="3"/>
  <c r="CR615" i="3"/>
  <c r="BC615" i="3"/>
  <c r="BM615" i="3"/>
  <c r="BX615" i="3"/>
  <c r="CI615" i="3"/>
  <c r="AV615" i="3"/>
  <c r="BG615" i="3"/>
  <c r="BQ615" i="3"/>
  <c r="CB615" i="3"/>
  <c r="CM615" i="3"/>
  <c r="AV613" i="3"/>
  <c r="AZ613" i="3"/>
  <c r="BD613" i="3"/>
  <c r="BH613" i="3"/>
  <c r="BL613" i="3"/>
  <c r="BP613" i="3"/>
  <c r="BT613" i="3"/>
  <c r="BX613" i="3"/>
  <c r="CB613" i="3"/>
  <c r="CF613" i="3"/>
  <c r="CJ613" i="3"/>
  <c r="CN613" i="3"/>
  <c r="CR613" i="3"/>
  <c r="BA613" i="3"/>
  <c r="BF613" i="3"/>
  <c r="BK613" i="3"/>
  <c r="BQ613" i="3"/>
  <c r="BV613" i="3"/>
  <c r="CA613" i="3"/>
  <c r="CG613" i="3"/>
  <c r="CL613" i="3"/>
  <c r="CQ613" i="3"/>
  <c r="AW613" i="3"/>
  <c r="BB613" i="3"/>
  <c r="BG613" i="3"/>
  <c r="BM613" i="3"/>
  <c r="BR613" i="3"/>
  <c r="BW613" i="3"/>
  <c r="CC613" i="3"/>
  <c r="CH613" i="3"/>
  <c r="CM613" i="3"/>
  <c r="AY613" i="3"/>
  <c r="BJ613" i="3"/>
  <c r="BU613" i="3"/>
  <c r="CE613" i="3"/>
  <c r="CP613" i="3"/>
  <c r="BC613" i="3"/>
  <c r="BN613" i="3"/>
  <c r="BY613" i="3"/>
  <c r="CI613" i="3"/>
  <c r="BE613" i="3"/>
  <c r="BO613" i="3"/>
  <c r="BZ613" i="3"/>
  <c r="CK613" i="3"/>
  <c r="AX613" i="3"/>
  <c r="BI613" i="3"/>
  <c r="BS613" i="3"/>
  <c r="CD613" i="3"/>
  <c r="CO613" i="3"/>
  <c r="AY611" i="3"/>
  <c r="BC611" i="3"/>
  <c r="BG611" i="3"/>
  <c r="BK611" i="3"/>
  <c r="BO611" i="3"/>
  <c r="BS611" i="3"/>
  <c r="BW611" i="3"/>
  <c r="CA611" i="3"/>
  <c r="CE611" i="3"/>
  <c r="CI611" i="3"/>
  <c r="CM611" i="3"/>
  <c r="CQ611" i="3"/>
  <c r="AX611" i="3"/>
  <c r="BD611" i="3"/>
  <c r="BI611" i="3"/>
  <c r="BN611" i="3"/>
  <c r="BT611" i="3"/>
  <c r="BY611" i="3"/>
  <c r="CD611" i="3"/>
  <c r="CJ611" i="3"/>
  <c r="CO611" i="3"/>
  <c r="AZ611" i="3"/>
  <c r="BE611" i="3"/>
  <c r="BJ611" i="3"/>
  <c r="BP611" i="3"/>
  <c r="BU611" i="3"/>
  <c r="BZ611" i="3"/>
  <c r="CF611" i="3"/>
  <c r="CK611" i="3"/>
  <c r="CP611" i="3"/>
  <c r="BB611" i="3"/>
  <c r="BM611" i="3"/>
  <c r="BX611" i="3"/>
  <c r="CH611" i="3"/>
  <c r="AV611" i="3"/>
  <c r="BF611" i="3"/>
  <c r="BQ611" i="3"/>
  <c r="CB611" i="3"/>
  <c r="CL611" i="3"/>
  <c r="AW611" i="3"/>
  <c r="BH611" i="3"/>
  <c r="BR611" i="3"/>
  <c r="CC611" i="3"/>
  <c r="CN611" i="3"/>
  <c r="BA611" i="3"/>
  <c r="BL611" i="3"/>
  <c r="CG611" i="3"/>
  <c r="CR611" i="3"/>
  <c r="BV611" i="3"/>
  <c r="AW609" i="3"/>
  <c r="BA609" i="3"/>
  <c r="BE609" i="3"/>
  <c r="BI609" i="3"/>
  <c r="BM609" i="3"/>
  <c r="BQ609" i="3"/>
  <c r="BU609" i="3"/>
  <c r="BY609" i="3"/>
  <c r="CC609" i="3"/>
  <c r="CG609" i="3"/>
  <c r="CK609" i="3"/>
  <c r="CO609" i="3"/>
  <c r="AY609" i="3"/>
  <c r="BD609" i="3"/>
  <c r="BJ609" i="3"/>
  <c r="BO609" i="3"/>
  <c r="BT609" i="3"/>
  <c r="BZ609" i="3"/>
  <c r="CE609" i="3"/>
  <c r="CJ609" i="3"/>
  <c r="CP609" i="3"/>
  <c r="AZ609" i="3"/>
  <c r="BF609" i="3"/>
  <c r="BK609" i="3"/>
  <c r="BP609" i="3"/>
  <c r="BV609" i="3"/>
  <c r="CA609" i="3"/>
  <c r="CF609" i="3"/>
  <c r="CL609" i="3"/>
  <c r="CQ609" i="3"/>
  <c r="AX609" i="3"/>
  <c r="BH609" i="3"/>
  <c r="BS609" i="3"/>
  <c r="CD609" i="3"/>
  <c r="CN609" i="3"/>
  <c r="BB609" i="3"/>
  <c r="BL609" i="3"/>
  <c r="BW609" i="3"/>
  <c r="CH609" i="3"/>
  <c r="CR609" i="3"/>
  <c r="BC609" i="3"/>
  <c r="BN609" i="3"/>
  <c r="BX609" i="3"/>
  <c r="CI609" i="3"/>
  <c r="AV609" i="3"/>
  <c r="BG609" i="3"/>
  <c r="BR609" i="3"/>
  <c r="CB609" i="3"/>
  <c r="CM609" i="3"/>
  <c r="AY607" i="3"/>
  <c r="BC607" i="3"/>
  <c r="BG607" i="3"/>
  <c r="BK607" i="3"/>
  <c r="BO607" i="3"/>
  <c r="BS607" i="3"/>
  <c r="BW607" i="3"/>
  <c r="CA607" i="3"/>
  <c r="CE607" i="3"/>
  <c r="CI607" i="3"/>
  <c r="CM607" i="3"/>
  <c r="CQ607" i="3"/>
  <c r="AZ607" i="3"/>
  <c r="BE607" i="3"/>
  <c r="BJ607" i="3"/>
  <c r="BP607" i="3"/>
  <c r="BU607" i="3"/>
  <c r="BZ607" i="3"/>
  <c r="CF607" i="3"/>
  <c r="CK607" i="3"/>
  <c r="CP607" i="3"/>
  <c r="AV607" i="3"/>
  <c r="BA607" i="3"/>
  <c r="BF607" i="3"/>
  <c r="BL607" i="3"/>
  <c r="BQ607" i="3"/>
  <c r="BV607" i="3"/>
  <c r="CB607" i="3"/>
  <c r="CG607" i="3"/>
  <c r="CL607" i="3"/>
  <c r="CR607" i="3"/>
  <c r="AW607" i="3"/>
  <c r="BB607" i="3"/>
  <c r="BH607" i="3"/>
  <c r="AX607" i="3"/>
  <c r="BN607" i="3"/>
  <c r="BY607" i="3"/>
  <c r="CJ607" i="3"/>
  <c r="BD607" i="3"/>
  <c r="BR607" i="3"/>
  <c r="CC607" i="3"/>
  <c r="CN607" i="3"/>
  <c r="BI607" i="3"/>
  <c r="BT607" i="3"/>
  <c r="CD607" i="3"/>
  <c r="CO607" i="3"/>
  <c r="BM607" i="3"/>
  <c r="BX607" i="3"/>
  <c r="CH607" i="3"/>
  <c r="AW605" i="3"/>
  <c r="BA605" i="3"/>
  <c r="BE605" i="3"/>
  <c r="BI605" i="3"/>
  <c r="BM605" i="3"/>
  <c r="BQ605" i="3"/>
  <c r="BU605" i="3"/>
  <c r="BY605" i="3"/>
  <c r="CC605" i="3"/>
  <c r="CG605" i="3"/>
  <c r="CK605" i="3"/>
  <c r="CO605" i="3"/>
  <c r="AV605" i="3"/>
  <c r="BB605" i="3"/>
  <c r="BG605" i="3"/>
  <c r="BL605" i="3"/>
  <c r="BR605" i="3"/>
  <c r="BW605" i="3"/>
  <c r="CB605" i="3"/>
  <c r="CH605" i="3"/>
  <c r="CM605" i="3"/>
  <c r="CR605" i="3"/>
  <c r="AX605" i="3"/>
  <c r="BC605" i="3"/>
  <c r="BH605" i="3"/>
  <c r="BN605" i="3"/>
  <c r="BS605" i="3"/>
  <c r="BX605" i="3"/>
  <c r="CD605" i="3"/>
  <c r="CI605" i="3"/>
  <c r="CN605" i="3"/>
  <c r="AY605" i="3"/>
  <c r="BD605" i="3"/>
  <c r="BJ605" i="3"/>
  <c r="BO605" i="3"/>
  <c r="BT605" i="3"/>
  <c r="BZ605" i="3"/>
  <c r="CE605" i="3"/>
  <c r="CJ605" i="3"/>
  <c r="CP605" i="3"/>
  <c r="BK605" i="3"/>
  <c r="CF605" i="3"/>
  <c r="BP605" i="3"/>
  <c r="CL605" i="3"/>
  <c r="AZ605" i="3"/>
  <c r="BV605" i="3"/>
  <c r="CQ605" i="3"/>
  <c r="BF605" i="3"/>
  <c r="CA605" i="3"/>
  <c r="AV603" i="3"/>
  <c r="AZ603" i="3"/>
  <c r="BD603" i="3"/>
  <c r="BH603" i="3"/>
  <c r="BL603" i="3"/>
  <c r="BP603" i="3"/>
  <c r="BT603" i="3"/>
  <c r="BX603" i="3"/>
  <c r="CB603" i="3"/>
  <c r="CF603" i="3"/>
  <c r="CJ603" i="3"/>
  <c r="CN603" i="3"/>
  <c r="CR603" i="3"/>
  <c r="AY603" i="3"/>
  <c r="BE603" i="3"/>
  <c r="BJ603" i="3"/>
  <c r="BO603" i="3"/>
  <c r="BU603" i="3"/>
  <c r="BZ603" i="3"/>
  <c r="CE603" i="3"/>
  <c r="CK603" i="3"/>
  <c r="CP603" i="3"/>
  <c r="BA603" i="3"/>
  <c r="BF603" i="3"/>
  <c r="BK603" i="3"/>
  <c r="BQ603" i="3"/>
  <c r="BV603" i="3"/>
  <c r="CA603" i="3"/>
  <c r="CG603" i="3"/>
  <c r="CL603" i="3"/>
  <c r="CQ603" i="3"/>
  <c r="AW603" i="3"/>
  <c r="BB603" i="3"/>
  <c r="BG603" i="3"/>
  <c r="BM603" i="3"/>
  <c r="BR603" i="3"/>
  <c r="BW603" i="3"/>
  <c r="CC603" i="3"/>
  <c r="CH603" i="3"/>
  <c r="CM603" i="3"/>
  <c r="BC603" i="3"/>
  <c r="BY603" i="3"/>
  <c r="BI603" i="3"/>
  <c r="CD603" i="3"/>
  <c r="BN603" i="3"/>
  <c r="CI603" i="3"/>
  <c r="AX603" i="3"/>
  <c r="BS603" i="3"/>
  <c r="CO603" i="3"/>
  <c r="AX601" i="3"/>
  <c r="BB601" i="3"/>
  <c r="BF601" i="3"/>
  <c r="BJ601" i="3"/>
  <c r="BN601" i="3"/>
  <c r="BR601" i="3"/>
  <c r="BV601" i="3"/>
  <c r="BZ601" i="3"/>
  <c r="CD601" i="3"/>
  <c r="CH601" i="3"/>
  <c r="CL601" i="3"/>
  <c r="CP601" i="3"/>
  <c r="AZ601" i="3"/>
  <c r="BE601" i="3"/>
  <c r="BK601" i="3"/>
  <c r="BP601" i="3"/>
  <c r="BU601" i="3"/>
  <c r="CA601" i="3"/>
  <c r="CF601" i="3"/>
  <c r="CK601" i="3"/>
  <c r="CQ601" i="3"/>
  <c r="AV601" i="3"/>
  <c r="BA601" i="3"/>
  <c r="BG601" i="3"/>
  <c r="BL601" i="3"/>
  <c r="BQ601" i="3"/>
  <c r="BW601" i="3"/>
  <c r="CB601" i="3"/>
  <c r="CG601" i="3"/>
  <c r="CM601" i="3"/>
  <c r="CR601" i="3"/>
  <c r="AW601" i="3"/>
  <c r="BC601" i="3"/>
  <c r="BH601" i="3"/>
  <c r="BM601" i="3"/>
  <c r="BS601" i="3"/>
  <c r="BX601" i="3"/>
  <c r="CC601" i="3"/>
  <c r="CI601" i="3"/>
  <c r="CN601" i="3"/>
  <c r="AY601" i="3"/>
  <c r="BT601" i="3"/>
  <c r="CO601" i="3"/>
  <c r="BD601" i="3"/>
  <c r="BY601" i="3"/>
  <c r="BI601" i="3"/>
  <c r="CE601" i="3"/>
  <c r="BO601" i="3"/>
  <c r="CJ601" i="3"/>
  <c r="AV599" i="3"/>
  <c r="AZ599" i="3"/>
  <c r="BD599" i="3"/>
  <c r="BH599" i="3"/>
  <c r="BL599" i="3"/>
  <c r="BP599" i="3"/>
  <c r="BT599" i="3"/>
  <c r="BX599" i="3"/>
  <c r="CB599" i="3"/>
  <c r="CF599" i="3"/>
  <c r="CJ599" i="3"/>
  <c r="CN599" i="3"/>
  <c r="CR599" i="3"/>
  <c r="BA599" i="3"/>
  <c r="BF599" i="3"/>
  <c r="BK599" i="3"/>
  <c r="BQ599" i="3"/>
  <c r="BV599" i="3"/>
  <c r="CA599" i="3"/>
  <c r="CG599" i="3"/>
  <c r="CL599" i="3"/>
  <c r="CQ599" i="3"/>
  <c r="AW599" i="3"/>
  <c r="BB599" i="3"/>
  <c r="BG599" i="3"/>
  <c r="BM599" i="3"/>
  <c r="BR599" i="3"/>
  <c r="BW599" i="3"/>
  <c r="CC599" i="3"/>
  <c r="CH599" i="3"/>
  <c r="CM599" i="3"/>
  <c r="AX599" i="3"/>
  <c r="BC599" i="3"/>
  <c r="BI599" i="3"/>
  <c r="BN599" i="3"/>
  <c r="BS599" i="3"/>
  <c r="BY599" i="3"/>
  <c r="CD599" i="3"/>
  <c r="CI599" i="3"/>
  <c r="CO599" i="3"/>
  <c r="BO599" i="3"/>
  <c r="CK599" i="3"/>
  <c r="AY599" i="3"/>
  <c r="BU599" i="3"/>
  <c r="CP599" i="3"/>
  <c r="BE599" i="3"/>
  <c r="BZ599" i="3"/>
  <c r="BJ599" i="3"/>
  <c r="CE599" i="3"/>
  <c r="AX597" i="3"/>
  <c r="BB597" i="3"/>
  <c r="BF597" i="3"/>
  <c r="BJ597" i="3"/>
  <c r="BN597" i="3"/>
  <c r="BR597" i="3"/>
  <c r="BV597" i="3"/>
  <c r="BZ597" i="3"/>
  <c r="CD597" i="3"/>
  <c r="CH597" i="3"/>
  <c r="CL597" i="3"/>
  <c r="CP597" i="3"/>
  <c r="AW597" i="3"/>
  <c r="BC597" i="3"/>
  <c r="BH597" i="3"/>
  <c r="BM597" i="3"/>
  <c r="BS597" i="3"/>
  <c r="BX597" i="3"/>
  <c r="CC597" i="3"/>
  <c r="CI597" i="3"/>
  <c r="CN597" i="3"/>
  <c r="AY597" i="3"/>
  <c r="BD597" i="3"/>
  <c r="BI597" i="3"/>
  <c r="BO597" i="3"/>
  <c r="BT597" i="3"/>
  <c r="BY597" i="3"/>
  <c r="CE597" i="3"/>
  <c r="CJ597" i="3"/>
  <c r="CO597" i="3"/>
  <c r="AZ597" i="3"/>
  <c r="BE597" i="3"/>
  <c r="BK597" i="3"/>
  <c r="BP597" i="3"/>
  <c r="BU597" i="3"/>
  <c r="CA597" i="3"/>
  <c r="CF597" i="3"/>
  <c r="CK597" i="3"/>
  <c r="CQ597" i="3"/>
  <c r="BG597" i="3"/>
  <c r="CB597" i="3"/>
  <c r="BL597" i="3"/>
  <c r="CG597" i="3"/>
  <c r="AV597" i="3"/>
  <c r="BQ597" i="3"/>
  <c r="CM597" i="3"/>
  <c r="BA597" i="3"/>
  <c r="BW597" i="3"/>
  <c r="CR597" i="3"/>
  <c r="AW595" i="3"/>
  <c r="BA595" i="3"/>
  <c r="BE595" i="3"/>
  <c r="BI595" i="3"/>
  <c r="BM595" i="3"/>
  <c r="BQ595" i="3"/>
  <c r="BU595" i="3"/>
  <c r="BY595" i="3"/>
  <c r="CC595" i="3"/>
  <c r="CG595" i="3"/>
  <c r="CK595" i="3"/>
  <c r="CO595" i="3"/>
  <c r="AZ595" i="3"/>
  <c r="BF595" i="3"/>
  <c r="BK595" i="3"/>
  <c r="BP595" i="3"/>
  <c r="BV595" i="3"/>
  <c r="CA595" i="3"/>
  <c r="CF595" i="3"/>
  <c r="CL595" i="3"/>
  <c r="CQ595" i="3"/>
  <c r="AV595" i="3"/>
  <c r="BB595" i="3"/>
  <c r="BG595" i="3"/>
  <c r="BL595" i="3"/>
  <c r="BR595" i="3"/>
  <c r="BW595" i="3"/>
  <c r="CB595" i="3"/>
  <c r="CH595" i="3"/>
  <c r="CM595" i="3"/>
  <c r="CR595" i="3"/>
  <c r="AX595" i="3"/>
  <c r="BC595" i="3"/>
  <c r="BH595" i="3"/>
  <c r="BN595" i="3"/>
  <c r="BS595" i="3"/>
  <c r="BX595" i="3"/>
  <c r="CD595" i="3"/>
  <c r="CI595" i="3"/>
  <c r="CN595" i="3"/>
  <c r="AY595" i="3"/>
  <c r="BT595" i="3"/>
  <c r="CP595" i="3"/>
  <c r="BD595" i="3"/>
  <c r="BZ595" i="3"/>
  <c r="BJ595" i="3"/>
  <c r="CE595" i="3"/>
  <c r="BO595" i="3"/>
  <c r="CJ595" i="3"/>
  <c r="AY593" i="3"/>
  <c r="BC593" i="3"/>
  <c r="BG593" i="3"/>
  <c r="BK593" i="3"/>
  <c r="BO593" i="3"/>
  <c r="BS593" i="3"/>
  <c r="BW593" i="3"/>
  <c r="CA593" i="3"/>
  <c r="CE593" i="3"/>
  <c r="CI593" i="3"/>
  <c r="CM593" i="3"/>
  <c r="CQ593" i="3"/>
  <c r="AV593" i="3"/>
  <c r="BA593" i="3"/>
  <c r="BF593" i="3"/>
  <c r="BL593" i="3"/>
  <c r="BQ593" i="3"/>
  <c r="BV593" i="3"/>
  <c r="CB593" i="3"/>
  <c r="CG593" i="3"/>
  <c r="CL593" i="3"/>
  <c r="CR593" i="3"/>
  <c r="AW593" i="3"/>
  <c r="BB593" i="3"/>
  <c r="BH593" i="3"/>
  <c r="BM593" i="3"/>
  <c r="BR593" i="3"/>
  <c r="BX593" i="3"/>
  <c r="CC593" i="3"/>
  <c r="CH593" i="3"/>
  <c r="CN593" i="3"/>
  <c r="AX593" i="3"/>
  <c r="BD593" i="3"/>
  <c r="BI593" i="3"/>
  <c r="BN593" i="3"/>
  <c r="BT593" i="3"/>
  <c r="BY593" i="3"/>
  <c r="CD593" i="3"/>
  <c r="CJ593" i="3"/>
  <c r="CO593" i="3"/>
  <c r="BP593" i="3"/>
  <c r="CK593" i="3"/>
  <c r="AZ593" i="3"/>
  <c r="BU593" i="3"/>
  <c r="CP593" i="3"/>
  <c r="BE593" i="3"/>
  <c r="BZ593" i="3"/>
  <c r="BJ593" i="3"/>
  <c r="CF593" i="3"/>
  <c r="AW591" i="3"/>
  <c r="BA591" i="3"/>
  <c r="BE591" i="3"/>
  <c r="BI591" i="3"/>
  <c r="BM591" i="3"/>
  <c r="BQ591" i="3"/>
  <c r="BU591" i="3"/>
  <c r="BY591" i="3"/>
  <c r="CC591" i="3"/>
  <c r="CG591" i="3"/>
  <c r="CK591" i="3"/>
  <c r="CO591" i="3"/>
  <c r="AV591" i="3"/>
  <c r="BB591" i="3"/>
  <c r="BG591" i="3"/>
  <c r="BL591" i="3"/>
  <c r="BR591" i="3"/>
  <c r="BW591" i="3"/>
  <c r="CB591" i="3"/>
  <c r="CH591" i="3"/>
  <c r="CM591" i="3"/>
  <c r="CR591" i="3"/>
  <c r="AX591" i="3"/>
  <c r="BC591" i="3"/>
  <c r="BH591" i="3"/>
  <c r="BN591" i="3"/>
  <c r="BS591" i="3"/>
  <c r="BX591" i="3"/>
  <c r="CD591" i="3"/>
  <c r="CI591" i="3"/>
  <c r="CN591" i="3"/>
  <c r="AY591" i="3"/>
  <c r="BD591" i="3"/>
  <c r="BJ591" i="3"/>
  <c r="BO591" i="3"/>
  <c r="BT591" i="3"/>
  <c r="BZ591" i="3"/>
  <c r="CE591" i="3"/>
  <c r="CJ591" i="3"/>
  <c r="CP591" i="3"/>
  <c r="BK591" i="3"/>
  <c r="CF591" i="3"/>
  <c r="BP591" i="3"/>
  <c r="CL591" i="3"/>
  <c r="AZ591" i="3"/>
  <c r="BV591" i="3"/>
  <c r="CQ591" i="3"/>
  <c r="BF591" i="3"/>
  <c r="CA591" i="3"/>
  <c r="AY589" i="3"/>
  <c r="BC589" i="3"/>
  <c r="BG589" i="3"/>
  <c r="BK589" i="3"/>
  <c r="BO589" i="3"/>
  <c r="BS589" i="3"/>
  <c r="BW589" i="3"/>
  <c r="CA589" i="3"/>
  <c r="CE589" i="3"/>
  <c r="CI589" i="3"/>
  <c r="CM589" i="3"/>
  <c r="CQ589" i="3"/>
  <c r="AX589" i="3"/>
  <c r="BD589" i="3"/>
  <c r="BI589" i="3"/>
  <c r="BN589" i="3"/>
  <c r="BT589" i="3"/>
  <c r="BY589" i="3"/>
  <c r="CD589" i="3"/>
  <c r="CJ589" i="3"/>
  <c r="CO589" i="3"/>
  <c r="AZ589" i="3"/>
  <c r="BE589" i="3"/>
  <c r="BJ589" i="3"/>
  <c r="BP589" i="3"/>
  <c r="BU589" i="3"/>
  <c r="BZ589" i="3"/>
  <c r="CF589" i="3"/>
  <c r="CK589" i="3"/>
  <c r="CP589" i="3"/>
  <c r="AV589" i="3"/>
  <c r="BA589" i="3"/>
  <c r="BF589" i="3"/>
  <c r="BL589" i="3"/>
  <c r="BQ589" i="3"/>
  <c r="BV589" i="3"/>
  <c r="CB589" i="3"/>
  <c r="CG589" i="3"/>
  <c r="CL589" i="3"/>
  <c r="CR589" i="3"/>
  <c r="BB589" i="3"/>
  <c r="BX589" i="3"/>
  <c r="BH589" i="3"/>
  <c r="CC589" i="3"/>
  <c r="BM589" i="3"/>
  <c r="CH589" i="3"/>
  <c r="AW589" i="3"/>
  <c r="BR589" i="3"/>
  <c r="CN589" i="3"/>
  <c r="AX587" i="3"/>
  <c r="BB587" i="3"/>
  <c r="BF587" i="3"/>
  <c r="BJ587" i="3"/>
  <c r="BN587" i="3"/>
  <c r="BR587" i="3"/>
  <c r="BV587" i="3"/>
  <c r="BZ587" i="3"/>
  <c r="CD587" i="3"/>
  <c r="CH587" i="3"/>
  <c r="CL587" i="3"/>
  <c r="CP587" i="3"/>
  <c r="AV587" i="3"/>
  <c r="BA587" i="3"/>
  <c r="BG587" i="3"/>
  <c r="BL587" i="3"/>
  <c r="BQ587" i="3"/>
  <c r="BW587" i="3"/>
  <c r="CB587" i="3"/>
  <c r="CG587" i="3"/>
  <c r="CM587" i="3"/>
  <c r="CR587" i="3"/>
  <c r="AW587" i="3"/>
  <c r="BC587" i="3"/>
  <c r="BH587" i="3"/>
  <c r="BM587" i="3"/>
  <c r="BS587" i="3"/>
  <c r="BX587" i="3"/>
  <c r="CC587" i="3"/>
  <c r="CI587" i="3"/>
  <c r="CN587" i="3"/>
  <c r="AY587" i="3"/>
  <c r="BD587" i="3"/>
  <c r="BI587" i="3"/>
  <c r="BO587" i="3"/>
  <c r="BT587" i="3"/>
  <c r="BY587" i="3"/>
  <c r="CE587" i="3"/>
  <c r="CJ587" i="3"/>
  <c r="CO587" i="3"/>
  <c r="BP587" i="3"/>
  <c r="CK587" i="3"/>
  <c r="AZ587" i="3"/>
  <c r="BU587" i="3"/>
  <c r="CQ587" i="3"/>
  <c r="BE587" i="3"/>
  <c r="CA587" i="3"/>
  <c r="BK587" i="3"/>
  <c r="CF587" i="3"/>
  <c r="AV585" i="3"/>
  <c r="AZ585" i="3"/>
  <c r="BD585" i="3"/>
  <c r="BH585" i="3"/>
  <c r="BL585" i="3"/>
  <c r="BP585" i="3"/>
  <c r="BT585" i="3"/>
  <c r="BX585" i="3"/>
  <c r="CB585" i="3"/>
  <c r="CF585" i="3"/>
  <c r="CJ585" i="3"/>
  <c r="CN585" i="3"/>
  <c r="CR585" i="3"/>
  <c r="AW585" i="3"/>
  <c r="BB585" i="3"/>
  <c r="BG585" i="3"/>
  <c r="BM585" i="3"/>
  <c r="BR585" i="3"/>
  <c r="BW585" i="3"/>
  <c r="CC585" i="3"/>
  <c r="CH585" i="3"/>
  <c r="CM585" i="3"/>
  <c r="AX585" i="3"/>
  <c r="BC585" i="3"/>
  <c r="BI585" i="3"/>
  <c r="BN585" i="3"/>
  <c r="BS585" i="3"/>
  <c r="BY585" i="3"/>
  <c r="CD585" i="3"/>
  <c r="CI585" i="3"/>
  <c r="CO585" i="3"/>
  <c r="AY585" i="3"/>
  <c r="BE585" i="3"/>
  <c r="BJ585" i="3"/>
  <c r="BO585" i="3"/>
  <c r="BU585" i="3"/>
  <c r="BZ585" i="3"/>
  <c r="CE585" i="3"/>
  <c r="CK585" i="3"/>
  <c r="CP585" i="3"/>
  <c r="BK585" i="3"/>
  <c r="CG585" i="3"/>
  <c r="BQ585" i="3"/>
  <c r="CL585" i="3"/>
  <c r="BA585" i="3"/>
  <c r="BV585" i="3"/>
  <c r="CQ585" i="3"/>
  <c r="BF585" i="3"/>
  <c r="CA585" i="3"/>
  <c r="AW583" i="3"/>
  <c r="BA583" i="3"/>
  <c r="BE583" i="3"/>
  <c r="BI583" i="3"/>
  <c r="BM583" i="3"/>
  <c r="BQ583" i="3"/>
  <c r="BU583" i="3"/>
  <c r="BY583" i="3"/>
  <c r="CC583" i="3"/>
  <c r="CG583" i="3"/>
  <c r="CK583" i="3"/>
  <c r="CO583" i="3"/>
  <c r="AV583" i="3"/>
  <c r="BB583" i="3"/>
  <c r="BG583" i="3"/>
  <c r="BL583" i="3"/>
  <c r="BR583" i="3"/>
  <c r="BW583" i="3"/>
  <c r="CB583" i="3"/>
  <c r="CH583" i="3"/>
  <c r="CM583" i="3"/>
  <c r="CR583" i="3"/>
  <c r="AX583" i="3"/>
  <c r="BC583" i="3"/>
  <c r="BH583" i="3"/>
  <c r="BN583" i="3"/>
  <c r="BS583" i="3"/>
  <c r="BX583" i="3"/>
  <c r="CD583" i="3"/>
  <c r="CI583" i="3"/>
  <c r="CN583" i="3"/>
  <c r="AY583" i="3"/>
  <c r="BD583" i="3"/>
  <c r="BJ583" i="3"/>
  <c r="BO583" i="3"/>
  <c r="BT583" i="3"/>
  <c r="BZ583" i="3"/>
  <c r="CE583" i="3"/>
  <c r="CJ583" i="3"/>
  <c r="CP583" i="3"/>
  <c r="BF583" i="3"/>
  <c r="CA583" i="3"/>
  <c r="BK583" i="3"/>
  <c r="CF583" i="3"/>
  <c r="BP583" i="3"/>
  <c r="CL583" i="3"/>
  <c r="AZ583" i="3"/>
  <c r="BV583" i="3"/>
  <c r="CQ583" i="3"/>
  <c r="AV581" i="3"/>
  <c r="AZ581" i="3"/>
  <c r="BD581" i="3"/>
  <c r="BH581" i="3"/>
  <c r="BL581" i="3"/>
  <c r="BP581" i="3"/>
  <c r="BT581" i="3"/>
  <c r="BX581" i="3"/>
  <c r="CB581" i="3"/>
  <c r="CF581" i="3"/>
  <c r="CJ581" i="3"/>
  <c r="CN581" i="3"/>
  <c r="CR581" i="3"/>
  <c r="AX581" i="3"/>
  <c r="BC581" i="3"/>
  <c r="BI581" i="3"/>
  <c r="BN581" i="3"/>
  <c r="BS581" i="3"/>
  <c r="BY581" i="3"/>
  <c r="CD581" i="3"/>
  <c r="CI581" i="3"/>
  <c r="CO581" i="3"/>
  <c r="AY581" i="3"/>
  <c r="BE581" i="3"/>
  <c r="BJ581" i="3"/>
  <c r="BO581" i="3"/>
  <c r="BU581" i="3"/>
  <c r="BZ581" i="3"/>
  <c r="CE581" i="3"/>
  <c r="CK581" i="3"/>
  <c r="CP581" i="3"/>
  <c r="BA581" i="3"/>
  <c r="BF581" i="3"/>
  <c r="BK581" i="3"/>
  <c r="BQ581" i="3"/>
  <c r="BV581" i="3"/>
  <c r="CA581" i="3"/>
  <c r="CG581" i="3"/>
  <c r="CL581" i="3"/>
  <c r="CQ581" i="3"/>
  <c r="BB581" i="3"/>
  <c r="BW581" i="3"/>
  <c r="BG581" i="3"/>
  <c r="CC581" i="3"/>
  <c r="BM581" i="3"/>
  <c r="CH581" i="3"/>
  <c r="AW581" i="3"/>
  <c r="BR581" i="3"/>
  <c r="CM581" i="3"/>
  <c r="AW579" i="3"/>
  <c r="BA579" i="3"/>
  <c r="BE579" i="3"/>
  <c r="BI579" i="3"/>
  <c r="BM579" i="3"/>
  <c r="BQ579" i="3"/>
  <c r="BU579" i="3"/>
  <c r="BY579" i="3"/>
  <c r="CC579" i="3"/>
  <c r="CG579" i="3"/>
  <c r="CK579" i="3"/>
  <c r="CO579" i="3"/>
  <c r="AX579" i="3"/>
  <c r="BC579" i="3"/>
  <c r="BH579" i="3"/>
  <c r="BN579" i="3"/>
  <c r="BS579" i="3"/>
  <c r="BX579" i="3"/>
  <c r="CD579" i="3"/>
  <c r="CI579" i="3"/>
  <c r="CN579" i="3"/>
  <c r="AY579" i="3"/>
  <c r="BD579" i="3"/>
  <c r="BJ579" i="3"/>
  <c r="BO579" i="3"/>
  <c r="BT579" i="3"/>
  <c r="BZ579" i="3"/>
  <c r="CE579" i="3"/>
  <c r="CJ579" i="3"/>
  <c r="CP579" i="3"/>
  <c r="AZ579" i="3"/>
  <c r="BF579" i="3"/>
  <c r="BK579" i="3"/>
  <c r="BP579" i="3"/>
  <c r="BV579" i="3"/>
  <c r="CA579" i="3"/>
  <c r="CF579" i="3"/>
  <c r="CL579" i="3"/>
  <c r="CQ579" i="3"/>
  <c r="AV579" i="3"/>
  <c r="BR579" i="3"/>
  <c r="CM579" i="3"/>
  <c r="BB579" i="3"/>
  <c r="BW579" i="3"/>
  <c r="CR579" i="3"/>
  <c r="BG579" i="3"/>
  <c r="CB579" i="3"/>
  <c r="BL579" i="3"/>
  <c r="CH579" i="3"/>
  <c r="AV577" i="3"/>
  <c r="AZ577" i="3"/>
  <c r="BD577" i="3"/>
  <c r="BH577" i="3"/>
  <c r="BL577" i="3"/>
  <c r="BP577" i="3"/>
  <c r="BT577" i="3"/>
  <c r="BX577" i="3"/>
  <c r="CB577" i="3"/>
  <c r="CF577" i="3"/>
  <c r="CJ577" i="3"/>
  <c r="CN577" i="3"/>
  <c r="CR577" i="3"/>
  <c r="BA577" i="3"/>
  <c r="BF577" i="3"/>
  <c r="BK577" i="3"/>
  <c r="BQ577" i="3"/>
  <c r="BV577" i="3"/>
  <c r="CA577" i="3"/>
  <c r="CG577" i="3"/>
  <c r="CL577" i="3"/>
  <c r="CQ577" i="3"/>
  <c r="AW577" i="3"/>
  <c r="BB577" i="3"/>
  <c r="BG577" i="3"/>
  <c r="BM577" i="3"/>
  <c r="BR577" i="3"/>
  <c r="BW577" i="3"/>
  <c r="CC577" i="3"/>
  <c r="CH577" i="3"/>
  <c r="CM577" i="3"/>
  <c r="AX577" i="3"/>
  <c r="BC577" i="3"/>
  <c r="BI577" i="3"/>
  <c r="BN577" i="3"/>
  <c r="BS577" i="3"/>
  <c r="BY577" i="3"/>
  <c r="CD577" i="3"/>
  <c r="CI577" i="3"/>
  <c r="CO577" i="3"/>
  <c r="BJ577" i="3"/>
  <c r="CE577" i="3"/>
  <c r="BO577" i="3"/>
  <c r="CK577" i="3"/>
  <c r="AY577" i="3"/>
  <c r="BU577" i="3"/>
  <c r="CP577" i="3"/>
  <c r="BE577" i="3"/>
  <c r="BZ577" i="3"/>
  <c r="AW575" i="3"/>
  <c r="BA575" i="3"/>
  <c r="BE575" i="3"/>
  <c r="BI575" i="3"/>
  <c r="BM575" i="3"/>
  <c r="BQ575" i="3"/>
  <c r="BU575" i="3"/>
  <c r="BY575" i="3"/>
  <c r="CC575" i="3"/>
  <c r="CG575" i="3"/>
  <c r="CK575" i="3"/>
  <c r="CO575" i="3"/>
  <c r="AZ575" i="3"/>
  <c r="BF575" i="3"/>
  <c r="BK575" i="3"/>
  <c r="BP575" i="3"/>
  <c r="BV575" i="3"/>
  <c r="CA575" i="3"/>
  <c r="CF575" i="3"/>
  <c r="CL575" i="3"/>
  <c r="CQ575" i="3"/>
  <c r="AV575" i="3"/>
  <c r="BB575" i="3"/>
  <c r="BG575" i="3"/>
  <c r="BL575" i="3"/>
  <c r="BR575" i="3"/>
  <c r="BW575" i="3"/>
  <c r="CB575" i="3"/>
  <c r="CH575" i="3"/>
  <c r="CM575" i="3"/>
  <c r="CR575" i="3"/>
  <c r="AX575" i="3"/>
  <c r="BC575" i="3"/>
  <c r="BH575" i="3"/>
  <c r="BN575" i="3"/>
  <c r="BS575" i="3"/>
  <c r="BX575" i="3"/>
  <c r="CD575" i="3"/>
  <c r="CI575" i="3"/>
  <c r="CN575" i="3"/>
  <c r="BD575" i="3"/>
  <c r="BZ575" i="3"/>
  <c r="BJ575" i="3"/>
  <c r="CE575" i="3"/>
  <c r="BO575" i="3"/>
  <c r="CJ575" i="3"/>
  <c r="AY575" i="3"/>
  <c r="BT575" i="3"/>
  <c r="CP575" i="3"/>
  <c r="AV573" i="3"/>
  <c r="AZ573" i="3"/>
  <c r="BD573" i="3"/>
  <c r="BH573" i="3"/>
  <c r="BL573" i="3"/>
  <c r="BP573" i="3"/>
  <c r="BT573" i="3"/>
  <c r="BX573" i="3"/>
  <c r="CB573" i="3"/>
  <c r="CF573" i="3"/>
  <c r="CJ573" i="3"/>
  <c r="CN573" i="3"/>
  <c r="CR573" i="3"/>
  <c r="AW573" i="3"/>
  <c r="BB573" i="3"/>
  <c r="BG573" i="3"/>
  <c r="BM573" i="3"/>
  <c r="BR573" i="3"/>
  <c r="BW573" i="3"/>
  <c r="CC573" i="3"/>
  <c r="CH573" i="3"/>
  <c r="CM573" i="3"/>
  <c r="AX573" i="3"/>
  <c r="BC573" i="3"/>
  <c r="BI573" i="3"/>
  <c r="BN573" i="3"/>
  <c r="BS573" i="3"/>
  <c r="BY573" i="3"/>
  <c r="CD573" i="3"/>
  <c r="CI573" i="3"/>
  <c r="CO573" i="3"/>
  <c r="AY573" i="3"/>
  <c r="BE573" i="3"/>
  <c r="BJ573" i="3"/>
  <c r="BO573" i="3"/>
  <c r="BU573" i="3"/>
  <c r="BZ573" i="3"/>
  <c r="CE573" i="3"/>
  <c r="CK573" i="3"/>
  <c r="CP573" i="3"/>
  <c r="BA573" i="3"/>
  <c r="BV573" i="3"/>
  <c r="CQ573" i="3"/>
  <c r="BF573" i="3"/>
  <c r="CA573" i="3"/>
  <c r="BK573" i="3"/>
  <c r="CG573" i="3"/>
  <c r="BQ573" i="3"/>
  <c r="CL573" i="3"/>
  <c r="AW571" i="3"/>
  <c r="BA571" i="3"/>
  <c r="BE571" i="3"/>
  <c r="BI571" i="3"/>
  <c r="BM571" i="3"/>
  <c r="BQ571" i="3"/>
  <c r="BU571" i="3"/>
  <c r="BY571" i="3"/>
  <c r="CC571" i="3"/>
  <c r="CG571" i="3"/>
  <c r="CK571" i="3"/>
  <c r="CO571" i="3"/>
  <c r="AV571" i="3"/>
  <c r="BB571" i="3"/>
  <c r="BG571" i="3"/>
  <c r="BL571" i="3"/>
  <c r="BR571" i="3"/>
  <c r="BW571" i="3"/>
  <c r="CB571" i="3"/>
  <c r="CH571" i="3"/>
  <c r="CM571" i="3"/>
  <c r="CR571" i="3"/>
  <c r="AX571" i="3"/>
  <c r="BC571" i="3"/>
  <c r="BH571" i="3"/>
  <c r="BN571" i="3"/>
  <c r="BS571" i="3"/>
  <c r="BX571" i="3"/>
  <c r="CD571" i="3"/>
  <c r="CI571" i="3"/>
  <c r="CN571" i="3"/>
  <c r="AY571" i="3"/>
  <c r="BD571" i="3"/>
  <c r="BJ571" i="3"/>
  <c r="BO571" i="3"/>
  <c r="BT571" i="3"/>
  <c r="BZ571" i="3"/>
  <c r="CE571" i="3"/>
  <c r="CJ571" i="3"/>
  <c r="CP571" i="3"/>
  <c r="BP571" i="3"/>
  <c r="CL571" i="3"/>
  <c r="AZ571" i="3"/>
  <c r="BV571" i="3"/>
  <c r="CQ571" i="3"/>
  <c r="BF571" i="3"/>
  <c r="CA571" i="3"/>
  <c r="BK571" i="3"/>
  <c r="CF571" i="3"/>
  <c r="AV569" i="3"/>
  <c r="AZ569" i="3"/>
  <c r="BD569" i="3"/>
  <c r="BH569" i="3"/>
  <c r="BL569" i="3"/>
  <c r="BP569" i="3"/>
  <c r="BT569" i="3"/>
  <c r="BX569" i="3"/>
  <c r="CB569" i="3"/>
  <c r="CF569" i="3"/>
  <c r="CJ569" i="3"/>
  <c r="CN569" i="3"/>
  <c r="CR569" i="3"/>
  <c r="AY569" i="3"/>
  <c r="BE569" i="3"/>
  <c r="BJ569" i="3"/>
  <c r="BO569" i="3"/>
  <c r="BU569" i="3"/>
  <c r="BZ569" i="3"/>
  <c r="CE569" i="3"/>
  <c r="CK569" i="3"/>
  <c r="CP569" i="3"/>
  <c r="BA569" i="3"/>
  <c r="BF569" i="3"/>
  <c r="BK569" i="3"/>
  <c r="BQ569" i="3"/>
  <c r="BV569" i="3"/>
  <c r="CA569" i="3"/>
  <c r="CG569" i="3"/>
  <c r="CL569" i="3"/>
  <c r="CQ569" i="3"/>
  <c r="AW569" i="3"/>
  <c r="BB569" i="3"/>
  <c r="BG569" i="3"/>
  <c r="BM569" i="3"/>
  <c r="BR569" i="3"/>
  <c r="BW569" i="3"/>
  <c r="CC569" i="3"/>
  <c r="CH569" i="3"/>
  <c r="CM569" i="3"/>
  <c r="BI569" i="3"/>
  <c r="CD569" i="3"/>
  <c r="BN569" i="3"/>
  <c r="CI569" i="3"/>
  <c r="AX569" i="3"/>
  <c r="BS569" i="3"/>
  <c r="CO569" i="3"/>
  <c r="BC569" i="3"/>
  <c r="BY569" i="3"/>
  <c r="AW567" i="3"/>
  <c r="BA567" i="3"/>
  <c r="BE567" i="3"/>
  <c r="BI567" i="3"/>
  <c r="BM567" i="3"/>
  <c r="BQ567" i="3"/>
  <c r="BU567" i="3"/>
  <c r="BY567" i="3"/>
  <c r="CC567" i="3"/>
  <c r="CG567" i="3"/>
  <c r="CK567" i="3"/>
  <c r="CO567" i="3"/>
  <c r="AY567" i="3"/>
  <c r="BD567" i="3"/>
  <c r="BJ567" i="3"/>
  <c r="BO567" i="3"/>
  <c r="BT567" i="3"/>
  <c r="BZ567" i="3"/>
  <c r="CE567" i="3"/>
  <c r="CJ567" i="3"/>
  <c r="CP567" i="3"/>
  <c r="AZ567" i="3"/>
  <c r="BF567" i="3"/>
  <c r="BK567" i="3"/>
  <c r="BP567" i="3"/>
  <c r="BV567" i="3"/>
  <c r="CA567" i="3"/>
  <c r="CF567" i="3"/>
  <c r="CL567" i="3"/>
  <c r="CQ567" i="3"/>
  <c r="AV567" i="3"/>
  <c r="BB567" i="3"/>
  <c r="BG567" i="3"/>
  <c r="BL567" i="3"/>
  <c r="BR567" i="3"/>
  <c r="BW567" i="3"/>
  <c r="CB567" i="3"/>
  <c r="CH567" i="3"/>
  <c r="CM567" i="3"/>
  <c r="CR567" i="3"/>
  <c r="BC567" i="3"/>
  <c r="BX567" i="3"/>
  <c r="BH567" i="3"/>
  <c r="CD567" i="3"/>
  <c r="BN567" i="3"/>
  <c r="CI567" i="3"/>
  <c r="AX567" i="3"/>
  <c r="BS567" i="3"/>
  <c r="CN567" i="3"/>
  <c r="AV565" i="3"/>
  <c r="AZ565" i="3"/>
  <c r="BD565" i="3"/>
  <c r="BH565" i="3"/>
  <c r="BL565" i="3"/>
  <c r="BP565" i="3"/>
  <c r="BT565" i="3"/>
  <c r="BX565" i="3"/>
  <c r="CB565" i="3"/>
  <c r="CF565" i="3"/>
  <c r="CJ565" i="3"/>
  <c r="CN565" i="3"/>
  <c r="CR565" i="3"/>
  <c r="BA565" i="3"/>
  <c r="BF565" i="3"/>
  <c r="BK565" i="3"/>
  <c r="BQ565" i="3"/>
  <c r="BV565" i="3"/>
  <c r="CA565" i="3"/>
  <c r="CG565" i="3"/>
  <c r="CL565" i="3"/>
  <c r="CQ565" i="3"/>
  <c r="AW565" i="3"/>
  <c r="BB565" i="3"/>
  <c r="BG565" i="3"/>
  <c r="BM565" i="3"/>
  <c r="BR565" i="3"/>
  <c r="BW565" i="3"/>
  <c r="CC565" i="3"/>
  <c r="CH565" i="3"/>
  <c r="CM565" i="3"/>
  <c r="AX565" i="3"/>
  <c r="BC565" i="3"/>
  <c r="BI565" i="3"/>
  <c r="BN565" i="3"/>
  <c r="BS565" i="3"/>
  <c r="BY565" i="3"/>
  <c r="CD565" i="3"/>
  <c r="CI565" i="3"/>
  <c r="CO565" i="3"/>
  <c r="AY565" i="3"/>
  <c r="BU565" i="3"/>
  <c r="CP565" i="3"/>
  <c r="BE565" i="3"/>
  <c r="BZ565" i="3"/>
  <c r="BJ565" i="3"/>
  <c r="CE565" i="3"/>
  <c r="BO565" i="3"/>
  <c r="CK565" i="3"/>
  <c r="AW563" i="3"/>
  <c r="BA563" i="3"/>
  <c r="BE563" i="3"/>
  <c r="BI563" i="3"/>
  <c r="BM563" i="3"/>
  <c r="BQ563" i="3"/>
  <c r="BU563" i="3"/>
  <c r="BY563" i="3"/>
  <c r="CC563" i="3"/>
  <c r="CG563" i="3"/>
  <c r="CK563" i="3"/>
  <c r="CO563" i="3"/>
  <c r="AZ563" i="3"/>
  <c r="BF563" i="3"/>
  <c r="BK563" i="3"/>
  <c r="BP563" i="3"/>
  <c r="BV563" i="3"/>
  <c r="CA563" i="3"/>
  <c r="CF563" i="3"/>
  <c r="CL563" i="3"/>
  <c r="CQ563" i="3"/>
  <c r="AV563" i="3"/>
  <c r="BB563" i="3"/>
  <c r="BG563" i="3"/>
  <c r="BL563" i="3"/>
  <c r="BR563" i="3"/>
  <c r="BW563" i="3"/>
  <c r="CB563" i="3"/>
  <c r="CH563" i="3"/>
  <c r="CM563" i="3"/>
  <c r="CR563" i="3"/>
  <c r="AX563" i="3"/>
  <c r="BC563" i="3"/>
  <c r="BH563" i="3"/>
  <c r="BN563" i="3"/>
  <c r="BS563" i="3"/>
  <c r="BX563" i="3"/>
  <c r="CD563" i="3"/>
  <c r="CI563" i="3"/>
  <c r="CN563" i="3"/>
  <c r="BO563" i="3"/>
  <c r="CJ563" i="3"/>
  <c r="AY563" i="3"/>
  <c r="BT563" i="3"/>
  <c r="CP563" i="3"/>
  <c r="BD563" i="3"/>
  <c r="BZ563" i="3"/>
  <c r="BJ563" i="3"/>
  <c r="CE563" i="3"/>
  <c r="AV561" i="3"/>
  <c r="AZ561" i="3"/>
  <c r="BD561" i="3"/>
  <c r="BH561" i="3"/>
  <c r="BL561" i="3"/>
  <c r="BP561" i="3"/>
  <c r="BT561" i="3"/>
  <c r="BX561" i="3"/>
  <c r="CB561" i="3"/>
  <c r="CF561" i="3"/>
  <c r="CJ561" i="3"/>
  <c r="CN561" i="3"/>
  <c r="CR561" i="3"/>
  <c r="AX561" i="3"/>
  <c r="BC561" i="3"/>
  <c r="BI561" i="3"/>
  <c r="BN561" i="3"/>
  <c r="BS561" i="3"/>
  <c r="BY561" i="3"/>
  <c r="CD561" i="3"/>
  <c r="CI561" i="3"/>
  <c r="CO561" i="3"/>
  <c r="AY561" i="3"/>
  <c r="BE561" i="3"/>
  <c r="BJ561" i="3"/>
  <c r="BO561" i="3"/>
  <c r="BU561" i="3"/>
  <c r="BZ561" i="3"/>
  <c r="CE561" i="3"/>
  <c r="CK561" i="3"/>
  <c r="CP561" i="3"/>
  <c r="BA561" i="3"/>
  <c r="BF561" i="3"/>
  <c r="BK561" i="3"/>
  <c r="BQ561" i="3"/>
  <c r="BV561" i="3"/>
  <c r="CA561" i="3"/>
  <c r="CG561" i="3"/>
  <c r="CL561" i="3"/>
  <c r="CQ561" i="3"/>
  <c r="BG561" i="3"/>
  <c r="CC561" i="3"/>
  <c r="BM561" i="3"/>
  <c r="CH561" i="3"/>
  <c r="AW561" i="3"/>
  <c r="BR561" i="3"/>
  <c r="CM561" i="3"/>
  <c r="BB561" i="3"/>
  <c r="BW561" i="3"/>
  <c r="AW559" i="3"/>
  <c r="BA559" i="3"/>
  <c r="BE559" i="3"/>
  <c r="BI559" i="3"/>
  <c r="BM559" i="3"/>
  <c r="BQ559" i="3"/>
  <c r="BU559" i="3"/>
  <c r="BY559" i="3"/>
  <c r="CC559" i="3"/>
  <c r="CG559" i="3"/>
  <c r="CK559" i="3"/>
  <c r="CO559" i="3"/>
  <c r="AX559" i="3"/>
  <c r="BC559" i="3"/>
  <c r="BH559" i="3"/>
  <c r="BN559" i="3"/>
  <c r="BS559" i="3"/>
  <c r="BX559" i="3"/>
  <c r="CD559" i="3"/>
  <c r="CI559" i="3"/>
  <c r="CN559" i="3"/>
  <c r="AY559" i="3"/>
  <c r="BD559" i="3"/>
  <c r="BJ559" i="3"/>
  <c r="BO559" i="3"/>
  <c r="BT559" i="3"/>
  <c r="BZ559" i="3"/>
  <c r="CE559" i="3"/>
  <c r="CJ559" i="3"/>
  <c r="CP559" i="3"/>
  <c r="AZ559" i="3"/>
  <c r="BF559" i="3"/>
  <c r="BK559" i="3"/>
  <c r="BP559" i="3"/>
  <c r="BV559" i="3"/>
  <c r="CA559" i="3"/>
  <c r="CF559" i="3"/>
  <c r="CL559" i="3"/>
  <c r="CQ559" i="3"/>
  <c r="BB559" i="3"/>
  <c r="BW559" i="3"/>
  <c r="CR559" i="3"/>
  <c r="BG559" i="3"/>
  <c r="CB559" i="3"/>
  <c r="BL559" i="3"/>
  <c r="CH559" i="3"/>
  <c r="AV559" i="3"/>
  <c r="BR559" i="3"/>
  <c r="CM559" i="3"/>
  <c r="AY557" i="3"/>
  <c r="BC557" i="3"/>
  <c r="BG557" i="3"/>
  <c r="BK557" i="3"/>
  <c r="BO557" i="3"/>
  <c r="BS557" i="3"/>
  <c r="BW557" i="3"/>
  <c r="CA557" i="3"/>
  <c r="CE557" i="3"/>
  <c r="CI557" i="3"/>
  <c r="CM557" i="3"/>
  <c r="CQ557" i="3"/>
  <c r="AX557" i="3"/>
  <c r="BD557" i="3"/>
  <c r="BI557" i="3"/>
  <c r="BN557" i="3"/>
  <c r="BT557" i="3"/>
  <c r="BY557" i="3"/>
  <c r="CD557" i="3"/>
  <c r="CJ557" i="3"/>
  <c r="CO557" i="3"/>
  <c r="AZ557" i="3"/>
  <c r="BE557" i="3"/>
  <c r="BJ557" i="3"/>
  <c r="BP557" i="3"/>
  <c r="BU557" i="3"/>
  <c r="BZ557" i="3"/>
  <c r="CF557" i="3"/>
  <c r="CK557" i="3"/>
  <c r="CP557" i="3"/>
  <c r="AV557" i="3"/>
  <c r="BA557" i="3"/>
  <c r="BF557" i="3"/>
  <c r="BL557" i="3"/>
  <c r="BQ557" i="3"/>
  <c r="BV557" i="3"/>
  <c r="CB557" i="3"/>
  <c r="CG557" i="3"/>
  <c r="CL557" i="3"/>
  <c r="CR557" i="3"/>
  <c r="AW557" i="3"/>
  <c r="BR557" i="3"/>
  <c r="CN557" i="3"/>
  <c r="BB557" i="3"/>
  <c r="BX557" i="3"/>
  <c r="BH557" i="3"/>
  <c r="CC557" i="3"/>
  <c r="BM557" i="3"/>
  <c r="CH557" i="3"/>
  <c r="AY555" i="3"/>
  <c r="BC555" i="3"/>
  <c r="BG555" i="3"/>
  <c r="BK555" i="3"/>
  <c r="BO555" i="3"/>
  <c r="BS555" i="3"/>
  <c r="BW555" i="3"/>
  <c r="CA555" i="3"/>
  <c r="CE555" i="3"/>
  <c r="CI555" i="3"/>
  <c r="CM555" i="3"/>
  <c r="CQ555" i="3"/>
  <c r="AW555" i="3"/>
  <c r="BB555" i="3"/>
  <c r="BH555" i="3"/>
  <c r="BM555" i="3"/>
  <c r="BR555" i="3"/>
  <c r="BX555" i="3"/>
  <c r="CC555" i="3"/>
  <c r="CH555" i="3"/>
  <c r="CN555" i="3"/>
  <c r="AX555" i="3"/>
  <c r="BD555" i="3"/>
  <c r="BI555" i="3"/>
  <c r="BN555" i="3"/>
  <c r="BT555" i="3"/>
  <c r="BY555" i="3"/>
  <c r="CD555" i="3"/>
  <c r="CJ555" i="3"/>
  <c r="CO555" i="3"/>
  <c r="AZ555" i="3"/>
  <c r="BE555" i="3"/>
  <c r="BJ555" i="3"/>
  <c r="BP555" i="3"/>
  <c r="BU555" i="3"/>
  <c r="BZ555" i="3"/>
  <c r="CF555" i="3"/>
  <c r="CK555" i="3"/>
  <c r="CP555" i="3"/>
  <c r="BL555" i="3"/>
  <c r="CG555" i="3"/>
  <c r="AV555" i="3"/>
  <c r="BQ555" i="3"/>
  <c r="CL555" i="3"/>
  <c r="BA555" i="3"/>
  <c r="BV555" i="3"/>
  <c r="CR555" i="3"/>
  <c r="BF555" i="3"/>
  <c r="CB555" i="3"/>
  <c r="AY553" i="3"/>
  <c r="BC553" i="3"/>
  <c r="BG553" i="3"/>
  <c r="BK553" i="3"/>
  <c r="BO553" i="3"/>
  <c r="BS553" i="3"/>
  <c r="BW553" i="3"/>
  <c r="CA553" i="3"/>
  <c r="CE553" i="3"/>
  <c r="CI553" i="3"/>
  <c r="CM553" i="3"/>
  <c r="CQ553" i="3"/>
  <c r="AV553" i="3"/>
  <c r="BA553" i="3"/>
  <c r="BF553" i="3"/>
  <c r="BL553" i="3"/>
  <c r="BQ553" i="3"/>
  <c r="BV553" i="3"/>
  <c r="CB553" i="3"/>
  <c r="CG553" i="3"/>
  <c r="CL553" i="3"/>
  <c r="CR553" i="3"/>
  <c r="AW553" i="3"/>
  <c r="BB553" i="3"/>
  <c r="BH553" i="3"/>
  <c r="BM553" i="3"/>
  <c r="BR553" i="3"/>
  <c r="BX553" i="3"/>
  <c r="CC553" i="3"/>
  <c r="CH553" i="3"/>
  <c r="CN553" i="3"/>
  <c r="AX553" i="3"/>
  <c r="BD553" i="3"/>
  <c r="BI553" i="3"/>
  <c r="BN553" i="3"/>
  <c r="BT553" i="3"/>
  <c r="BY553" i="3"/>
  <c r="CD553" i="3"/>
  <c r="CJ553" i="3"/>
  <c r="CO553" i="3"/>
  <c r="BE553" i="3"/>
  <c r="BZ553" i="3"/>
  <c r="BJ553" i="3"/>
  <c r="CF553" i="3"/>
  <c r="BP553" i="3"/>
  <c r="CK553" i="3"/>
  <c r="AZ553" i="3"/>
  <c r="BU553" i="3"/>
  <c r="CP553" i="3"/>
  <c r="AY551" i="3"/>
  <c r="BC551" i="3"/>
  <c r="BG551" i="3"/>
  <c r="BK551" i="3"/>
  <c r="BO551" i="3"/>
  <c r="BS551" i="3"/>
  <c r="BW551" i="3"/>
  <c r="CA551" i="3"/>
  <c r="CE551" i="3"/>
  <c r="CI551" i="3"/>
  <c r="CM551" i="3"/>
  <c r="CQ551" i="3"/>
  <c r="AZ551" i="3"/>
  <c r="BE551" i="3"/>
  <c r="BJ551" i="3"/>
  <c r="BP551" i="3"/>
  <c r="BU551" i="3"/>
  <c r="BZ551" i="3"/>
  <c r="CF551" i="3"/>
  <c r="CK551" i="3"/>
  <c r="CP551" i="3"/>
  <c r="AV551" i="3"/>
  <c r="BA551" i="3"/>
  <c r="BF551" i="3"/>
  <c r="BL551" i="3"/>
  <c r="BQ551" i="3"/>
  <c r="BV551" i="3"/>
  <c r="CB551" i="3"/>
  <c r="CG551" i="3"/>
  <c r="CL551" i="3"/>
  <c r="CR551" i="3"/>
  <c r="AW551" i="3"/>
  <c r="BB551" i="3"/>
  <c r="BH551" i="3"/>
  <c r="BM551" i="3"/>
  <c r="BR551" i="3"/>
  <c r="BX551" i="3"/>
  <c r="CC551" i="3"/>
  <c r="CH551" i="3"/>
  <c r="CN551" i="3"/>
  <c r="AX551" i="3"/>
  <c r="BT551" i="3"/>
  <c r="CO551" i="3"/>
  <c r="BD551" i="3"/>
  <c r="BY551" i="3"/>
  <c r="BI551" i="3"/>
  <c r="CD551" i="3"/>
  <c r="BN551" i="3"/>
  <c r="CJ551" i="3"/>
  <c r="AY549" i="3"/>
  <c r="BC549" i="3"/>
  <c r="BG549" i="3"/>
  <c r="BK549" i="3"/>
  <c r="BO549" i="3"/>
  <c r="BS549" i="3"/>
  <c r="BW549" i="3"/>
  <c r="CA549" i="3"/>
  <c r="CE549" i="3"/>
  <c r="CI549" i="3"/>
  <c r="CM549" i="3"/>
  <c r="CQ549" i="3"/>
  <c r="AX549" i="3"/>
  <c r="BD549" i="3"/>
  <c r="BI549" i="3"/>
  <c r="BN549" i="3"/>
  <c r="BT549" i="3"/>
  <c r="BY549" i="3"/>
  <c r="CD549" i="3"/>
  <c r="CJ549" i="3"/>
  <c r="CO549" i="3"/>
  <c r="AZ549" i="3"/>
  <c r="BE549" i="3"/>
  <c r="BJ549" i="3"/>
  <c r="BP549" i="3"/>
  <c r="BU549" i="3"/>
  <c r="BZ549" i="3"/>
  <c r="CF549" i="3"/>
  <c r="CK549" i="3"/>
  <c r="CP549" i="3"/>
  <c r="AV549" i="3"/>
  <c r="BA549" i="3"/>
  <c r="BF549" i="3"/>
  <c r="BL549" i="3"/>
  <c r="BQ549" i="3"/>
  <c r="BV549" i="3"/>
  <c r="CB549" i="3"/>
  <c r="CG549" i="3"/>
  <c r="CL549" i="3"/>
  <c r="CR549" i="3"/>
  <c r="BM549" i="3"/>
  <c r="CH549" i="3"/>
  <c r="AW549" i="3"/>
  <c r="BR549" i="3"/>
  <c r="CN549" i="3"/>
  <c r="BB549" i="3"/>
  <c r="BX549" i="3"/>
  <c r="BH549" i="3"/>
  <c r="CC549" i="3"/>
  <c r="AV547" i="3"/>
  <c r="AZ547" i="3"/>
  <c r="BD547" i="3"/>
  <c r="BH547" i="3"/>
  <c r="BL547" i="3"/>
  <c r="BP547" i="3"/>
  <c r="BT547" i="3"/>
  <c r="BX547" i="3"/>
  <c r="CB547" i="3"/>
  <c r="CF547" i="3"/>
  <c r="CJ547" i="3"/>
  <c r="CN547" i="3"/>
  <c r="CR547" i="3"/>
  <c r="AX547" i="3"/>
  <c r="BC547" i="3"/>
  <c r="BI547" i="3"/>
  <c r="BN547" i="3"/>
  <c r="BS547" i="3"/>
  <c r="BY547" i="3"/>
  <c r="CD547" i="3"/>
  <c r="CI547" i="3"/>
  <c r="CO547" i="3"/>
  <c r="AY547" i="3"/>
  <c r="BE547" i="3"/>
  <c r="BJ547" i="3"/>
  <c r="BO547" i="3"/>
  <c r="BU547" i="3"/>
  <c r="BZ547" i="3"/>
  <c r="CE547" i="3"/>
  <c r="CK547" i="3"/>
  <c r="CP547" i="3"/>
  <c r="BA547" i="3"/>
  <c r="BF547" i="3"/>
  <c r="BK547" i="3"/>
  <c r="BQ547" i="3"/>
  <c r="BV547" i="3"/>
  <c r="CA547" i="3"/>
  <c r="CG547" i="3"/>
  <c r="CL547" i="3"/>
  <c r="CQ547" i="3"/>
  <c r="BG547" i="3"/>
  <c r="CC547" i="3"/>
  <c r="BM547" i="3"/>
  <c r="CH547" i="3"/>
  <c r="AW547" i="3"/>
  <c r="BR547" i="3"/>
  <c r="CM547" i="3"/>
  <c r="BB547" i="3"/>
  <c r="BW547" i="3"/>
  <c r="AV545" i="3"/>
  <c r="AZ545" i="3"/>
  <c r="BD545" i="3"/>
  <c r="BH545" i="3"/>
  <c r="BL545" i="3"/>
  <c r="BP545" i="3"/>
  <c r="BT545" i="3"/>
  <c r="BX545" i="3"/>
  <c r="CB545" i="3"/>
  <c r="CF545" i="3"/>
  <c r="CJ545" i="3"/>
  <c r="CN545" i="3"/>
  <c r="CR545" i="3"/>
  <c r="AW545" i="3"/>
  <c r="BB545" i="3"/>
  <c r="BG545" i="3"/>
  <c r="BM545" i="3"/>
  <c r="BR545" i="3"/>
  <c r="BW545" i="3"/>
  <c r="CC545" i="3"/>
  <c r="CH545" i="3"/>
  <c r="CM545" i="3"/>
  <c r="AX545" i="3"/>
  <c r="BC545" i="3"/>
  <c r="BI545" i="3"/>
  <c r="BN545" i="3"/>
  <c r="BS545" i="3"/>
  <c r="BY545" i="3"/>
  <c r="CD545" i="3"/>
  <c r="CI545" i="3"/>
  <c r="CO545" i="3"/>
  <c r="AY545" i="3"/>
  <c r="BE545" i="3"/>
  <c r="BJ545" i="3"/>
  <c r="BO545" i="3"/>
  <c r="BU545" i="3"/>
  <c r="BZ545" i="3"/>
  <c r="CE545" i="3"/>
  <c r="CK545" i="3"/>
  <c r="CP545" i="3"/>
  <c r="BA545" i="3"/>
  <c r="BV545" i="3"/>
  <c r="CQ545" i="3"/>
  <c r="BF545" i="3"/>
  <c r="CA545" i="3"/>
  <c r="BK545" i="3"/>
  <c r="CG545" i="3"/>
  <c r="BQ545" i="3"/>
  <c r="CL545" i="3"/>
  <c r="AV543" i="3"/>
  <c r="AZ543" i="3"/>
  <c r="BD543" i="3"/>
  <c r="BH543" i="3"/>
  <c r="BL543" i="3"/>
  <c r="BP543" i="3"/>
  <c r="BT543" i="3"/>
  <c r="BX543" i="3"/>
  <c r="CB543" i="3"/>
  <c r="CF543" i="3"/>
  <c r="CJ543" i="3"/>
  <c r="CN543" i="3"/>
  <c r="CR543" i="3"/>
  <c r="BA543" i="3"/>
  <c r="BF543" i="3"/>
  <c r="BK543" i="3"/>
  <c r="BQ543" i="3"/>
  <c r="BV543" i="3"/>
  <c r="CA543" i="3"/>
  <c r="CG543" i="3"/>
  <c r="CL543" i="3"/>
  <c r="CQ543" i="3"/>
  <c r="AW543" i="3"/>
  <c r="BB543" i="3"/>
  <c r="BG543" i="3"/>
  <c r="BM543" i="3"/>
  <c r="BR543" i="3"/>
  <c r="BW543" i="3"/>
  <c r="CC543" i="3"/>
  <c r="CH543" i="3"/>
  <c r="CM543" i="3"/>
  <c r="AX543" i="3"/>
  <c r="BC543" i="3"/>
  <c r="BI543" i="3"/>
  <c r="BN543" i="3"/>
  <c r="BS543" i="3"/>
  <c r="BY543" i="3"/>
  <c r="CD543" i="3"/>
  <c r="CI543" i="3"/>
  <c r="CO543" i="3"/>
  <c r="BO543" i="3"/>
  <c r="CK543" i="3"/>
  <c r="AY543" i="3"/>
  <c r="BU543" i="3"/>
  <c r="CP543" i="3"/>
  <c r="BE543" i="3"/>
  <c r="BZ543" i="3"/>
  <c r="BJ543" i="3"/>
  <c r="CE543" i="3"/>
  <c r="AV541" i="3"/>
  <c r="AZ541" i="3"/>
  <c r="BD541" i="3"/>
  <c r="BH541" i="3"/>
  <c r="BL541" i="3"/>
  <c r="BP541" i="3"/>
  <c r="BT541" i="3"/>
  <c r="BX541" i="3"/>
  <c r="CB541" i="3"/>
  <c r="CF541" i="3"/>
  <c r="CJ541" i="3"/>
  <c r="CN541" i="3"/>
  <c r="CR541" i="3"/>
  <c r="AY541" i="3"/>
  <c r="BE541" i="3"/>
  <c r="BJ541" i="3"/>
  <c r="BO541" i="3"/>
  <c r="BU541" i="3"/>
  <c r="BZ541" i="3"/>
  <c r="CE541" i="3"/>
  <c r="CK541" i="3"/>
  <c r="CP541" i="3"/>
  <c r="BA541" i="3"/>
  <c r="BF541" i="3"/>
  <c r="BK541" i="3"/>
  <c r="BQ541" i="3"/>
  <c r="BV541" i="3"/>
  <c r="CA541" i="3"/>
  <c r="CG541" i="3"/>
  <c r="CL541" i="3"/>
  <c r="CQ541" i="3"/>
  <c r="AW541" i="3"/>
  <c r="BB541" i="3"/>
  <c r="BG541" i="3"/>
  <c r="BM541" i="3"/>
  <c r="BR541" i="3"/>
  <c r="BW541" i="3"/>
  <c r="CC541" i="3"/>
  <c r="CH541" i="3"/>
  <c r="CM541" i="3"/>
  <c r="BI541" i="3"/>
  <c r="CD541" i="3"/>
  <c r="BN541" i="3"/>
  <c r="CI541" i="3"/>
  <c r="AX541" i="3"/>
  <c r="BS541" i="3"/>
  <c r="CO541" i="3"/>
  <c r="BC541" i="3"/>
  <c r="BY541" i="3"/>
  <c r="AW539" i="3"/>
  <c r="BA539" i="3"/>
  <c r="BE539" i="3"/>
  <c r="BI539" i="3"/>
  <c r="BM539" i="3"/>
  <c r="BQ539" i="3"/>
  <c r="BU539" i="3"/>
  <c r="BY539" i="3"/>
  <c r="CC539" i="3"/>
  <c r="CG539" i="3"/>
  <c r="CK539" i="3"/>
  <c r="CO539" i="3"/>
  <c r="AY539" i="3"/>
  <c r="BD539" i="3"/>
  <c r="BJ539" i="3"/>
  <c r="BO539" i="3"/>
  <c r="BT539" i="3"/>
  <c r="BZ539" i="3"/>
  <c r="CE539" i="3"/>
  <c r="CJ539" i="3"/>
  <c r="CP539" i="3"/>
  <c r="AZ539" i="3"/>
  <c r="BF539" i="3"/>
  <c r="BK539" i="3"/>
  <c r="BP539" i="3"/>
  <c r="BV539" i="3"/>
  <c r="CA539" i="3"/>
  <c r="CF539" i="3"/>
  <c r="CL539" i="3"/>
  <c r="CQ539" i="3"/>
  <c r="AV539" i="3"/>
  <c r="BB539" i="3"/>
  <c r="BG539" i="3"/>
  <c r="BL539" i="3"/>
  <c r="BR539" i="3"/>
  <c r="BW539" i="3"/>
  <c r="CB539" i="3"/>
  <c r="CH539" i="3"/>
  <c r="CM539" i="3"/>
  <c r="CR539" i="3"/>
  <c r="BC539" i="3"/>
  <c r="BX539" i="3"/>
  <c r="BH539" i="3"/>
  <c r="CD539" i="3"/>
  <c r="BN539" i="3"/>
  <c r="CI539" i="3"/>
  <c r="AX539" i="3"/>
  <c r="BS539" i="3"/>
  <c r="CN539" i="3"/>
  <c r="AW537" i="3"/>
  <c r="BA537" i="3"/>
  <c r="BE537" i="3"/>
  <c r="BI537" i="3"/>
  <c r="BM537" i="3"/>
  <c r="BQ537" i="3"/>
  <c r="BU537" i="3"/>
  <c r="BY537" i="3"/>
  <c r="CC537" i="3"/>
  <c r="CG537" i="3"/>
  <c r="CK537" i="3"/>
  <c r="CO537" i="3"/>
  <c r="AX537" i="3"/>
  <c r="BC537" i="3"/>
  <c r="BH537" i="3"/>
  <c r="BN537" i="3"/>
  <c r="BS537" i="3"/>
  <c r="BX537" i="3"/>
  <c r="CD537" i="3"/>
  <c r="CI537" i="3"/>
  <c r="CN537" i="3"/>
  <c r="AY537" i="3"/>
  <c r="BD537" i="3"/>
  <c r="BJ537" i="3"/>
  <c r="BO537" i="3"/>
  <c r="BT537" i="3"/>
  <c r="BZ537" i="3"/>
  <c r="CE537" i="3"/>
  <c r="CJ537" i="3"/>
  <c r="CP537" i="3"/>
  <c r="AZ537" i="3"/>
  <c r="BF537" i="3"/>
  <c r="BK537" i="3"/>
  <c r="BP537" i="3"/>
  <c r="BV537" i="3"/>
  <c r="CA537" i="3"/>
  <c r="CF537" i="3"/>
  <c r="CL537" i="3"/>
  <c r="CQ537" i="3"/>
  <c r="AV537" i="3"/>
  <c r="BR537" i="3"/>
  <c r="CM537" i="3"/>
  <c r="BB537" i="3"/>
  <c r="BW537" i="3"/>
  <c r="CR537" i="3"/>
  <c r="BG537" i="3"/>
  <c r="CB537" i="3"/>
  <c r="BL537" i="3"/>
  <c r="CH537" i="3"/>
  <c r="AW535" i="3"/>
  <c r="BA535" i="3"/>
  <c r="BE535" i="3"/>
  <c r="BI535" i="3"/>
  <c r="BM535" i="3"/>
  <c r="BQ535" i="3"/>
  <c r="BU535" i="3"/>
  <c r="BY535" i="3"/>
  <c r="CC535" i="3"/>
  <c r="CG535" i="3"/>
  <c r="CK535" i="3"/>
  <c r="CO535" i="3"/>
  <c r="AV535" i="3"/>
  <c r="BB535" i="3"/>
  <c r="BG535" i="3"/>
  <c r="BL535" i="3"/>
  <c r="BR535" i="3"/>
  <c r="BW535" i="3"/>
  <c r="CB535" i="3"/>
  <c r="CH535" i="3"/>
  <c r="CM535" i="3"/>
  <c r="CR535" i="3"/>
  <c r="AX535" i="3"/>
  <c r="BC535" i="3"/>
  <c r="BH535" i="3"/>
  <c r="BN535" i="3"/>
  <c r="BS535" i="3"/>
  <c r="BX535" i="3"/>
  <c r="CD535" i="3"/>
  <c r="CI535" i="3"/>
  <c r="CN535" i="3"/>
  <c r="AY535" i="3"/>
  <c r="BD535" i="3"/>
  <c r="BJ535" i="3"/>
  <c r="BO535" i="3"/>
  <c r="BT535" i="3"/>
  <c r="BZ535" i="3"/>
  <c r="CE535" i="3"/>
  <c r="CJ535" i="3"/>
  <c r="CP535" i="3"/>
  <c r="BK535" i="3"/>
  <c r="CF535" i="3"/>
  <c r="BP535" i="3"/>
  <c r="CL535" i="3"/>
  <c r="AZ535" i="3"/>
  <c r="BV535" i="3"/>
  <c r="CQ535" i="3"/>
  <c r="BF535" i="3"/>
  <c r="CA535" i="3"/>
  <c r="AW533" i="3"/>
  <c r="BA533" i="3"/>
  <c r="BE533" i="3"/>
  <c r="BI533" i="3"/>
  <c r="BM533" i="3"/>
  <c r="BQ533" i="3"/>
  <c r="BU533" i="3"/>
  <c r="BY533" i="3"/>
  <c r="CC533" i="3"/>
  <c r="CG533" i="3"/>
  <c r="CK533" i="3"/>
  <c r="CO533" i="3"/>
  <c r="AZ533" i="3"/>
  <c r="BF533" i="3"/>
  <c r="BK533" i="3"/>
  <c r="BP533" i="3"/>
  <c r="BV533" i="3"/>
  <c r="CA533" i="3"/>
  <c r="CF533" i="3"/>
  <c r="CL533" i="3"/>
  <c r="CQ533" i="3"/>
  <c r="AV533" i="3"/>
  <c r="BB533" i="3"/>
  <c r="BG533" i="3"/>
  <c r="BL533" i="3"/>
  <c r="BR533" i="3"/>
  <c r="BW533" i="3"/>
  <c r="CB533" i="3"/>
  <c r="CH533" i="3"/>
  <c r="CM533" i="3"/>
  <c r="CR533" i="3"/>
  <c r="AX533" i="3"/>
  <c r="BC533" i="3"/>
  <c r="BH533" i="3"/>
  <c r="BN533" i="3"/>
  <c r="BS533" i="3"/>
  <c r="BX533" i="3"/>
  <c r="CD533" i="3"/>
  <c r="CI533" i="3"/>
  <c r="CN533" i="3"/>
  <c r="BD533" i="3"/>
  <c r="BZ533" i="3"/>
  <c r="BJ533" i="3"/>
  <c r="CE533" i="3"/>
  <c r="BO533" i="3"/>
  <c r="CJ533" i="3"/>
  <c r="AY533" i="3"/>
  <c r="BT533" i="3"/>
  <c r="CP533" i="3"/>
  <c r="AY531" i="3"/>
  <c r="BC531" i="3"/>
  <c r="BG531" i="3"/>
  <c r="BK531" i="3"/>
  <c r="BO531" i="3"/>
  <c r="BS531" i="3"/>
  <c r="BW531" i="3"/>
  <c r="CA531" i="3"/>
  <c r="CE531" i="3"/>
  <c r="CI531" i="3"/>
  <c r="CM531" i="3"/>
  <c r="CQ531" i="3"/>
  <c r="AV531" i="3"/>
  <c r="BA531" i="3"/>
  <c r="BF531" i="3"/>
  <c r="BL531" i="3"/>
  <c r="BQ531" i="3"/>
  <c r="BV531" i="3"/>
  <c r="CB531" i="3"/>
  <c r="CG531" i="3"/>
  <c r="CL531" i="3"/>
  <c r="CR531" i="3"/>
  <c r="AW531" i="3"/>
  <c r="BB531" i="3"/>
  <c r="BH531" i="3"/>
  <c r="BM531" i="3"/>
  <c r="BR531" i="3"/>
  <c r="BX531" i="3"/>
  <c r="CC531" i="3"/>
  <c r="CH531" i="3"/>
  <c r="CN531" i="3"/>
  <c r="AX531" i="3"/>
  <c r="BD531" i="3"/>
  <c r="BI531" i="3"/>
  <c r="BN531" i="3"/>
  <c r="BT531" i="3"/>
  <c r="BY531" i="3"/>
  <c r="CD531" i="3"/>
  <c r="CJ531" i="3"/>
  <c r="CO531" i="3"/>
  <c r="AZ531" i="3"/>
  <c r="BU531" i="3"/>
  <c r="CP531" i="3"/>
  <c r="BE531" i="3"/>
  <c r="BZ531" i="3"/>
  <c r="BJ531" i="3"/>
  <c r="CF531" i="3"/>
  <c r="BP531" i="3"/>
  <c r="CK531" i="3"/>
  <c r="AY529" i="3"/>
  <c r="BC529" i="3"/>
  <c r="BG529" i="3"/>
  <c r="BK529" i="3"/>
  <c r="BO529" i="3"/>
  <c r="BS529" i="3"/>
  <c r="BW529" i="3"/>
  <c r="CA529" i="3"/>
  <c r="CE529" i="3"/>
  <c r="CI529" i="3"/>
  <c r="CM529" i="3"/>
  <c r="CQ529" i="3"/>
  <c r="AZ529" i="3"/>
  <c r="BE529" i="3"/>
  <c r="BJ529" i="3"/>
  <c r="BP529" i="3"/>
  <c r="BU529" i="3"/>
  <c r="BZ529" i="3"/>
  <c r="CF529" i="3"/>
  <c r="CK529" i="3"/>
  <c r="CP529" i="3"/>
  <c r="AV529" i="3"/>
  <c r="BA529" i="3"/>
  <c r="BF529" i="3"/>
  <c r="BL529" i="3"/>
  <c r="BQ529" i="3"/>
  <c r="BV529" i="3"/>
  <c r="CB529" i="3"/>
  <c r="CG529" i="3"/>
  <c r="CL529" i="3"/>
  <c r="CR529" i="3"/>
  <c r="AW529" i="3"/>
  <c r="BB529" i="3"/>
  <c r="BH529" i="3"/>
  <c r="BM529" i="3"/>
  <c r="BR529" i="3"/>
  <c r="BX529" i="3"/>
  <c r="CC529" i="3"/>
  <c r="CH529" i="3"/>
  <c r="CN529" i="3"/>
  <c r="BN529" i="3"/>
  <c r="CJ529" i="3"/>
  <c r="AX529" i="3"/>
  <c r="BT529" i="3"/>
  <c r="CO529" i="3"/>
  <c r="BD529" i="3"/>
  <c r="BY529" i="3"/>
  <c r="BI529" i="3"/>
  <c r="CD529" i="3"/>
  <c r="AY527" i="3"/>
  <c r="BC527" i="3"/>
  <c r="BG527" i="3"/>
  <c r="BK527" i="3"/>
  <c r="BO527" i="3"/>
  <c r="BS527" i="3"/>
  <c r="BW527" i="3"/>
  <c r="CA527" i="3"/>
  <c r="CE527" i="3"/>
  <c r="CI527" i="3"/>
  <c r="CM527" i="3"/>
  <c r="CQ527" i="3"/>
  <c r="AX527" i="3"/>
  <c r="BD527" i="3"/>
  <c r="BI527" i="3"/>
  <c r="BN527" i="3"/>
  <c r="BT527" i="3"/>
  <c r="BY527" i="3"/>
  <c r="CD527" i="3"/>
  <c r="CJ527" i="3"/>
  <c r="CO527" i="3"/>
  <c r="AZ527" i="3"/>
  <c r="BE527" i="3"/>
  <c r="BJ527" i="3"/>
  <c r="BP527" i="3"/>
  <c r="BU527" i="3"/>
  <c r="BZ527" i="3"/>
  <c r="CF527" i="3"/>
  <c r="CK527" i="3"/>
  <c r="CP527" i="3"/>
  <c r="AV527" i="3"/>
  <c r="BA527" i="3"/>
  <c r="BF527" i="3"/>
  <c r="BL527" i="3"/>
  <c r="BQ527" i="3"/>
  <c r="BV527" i="3"/>
  <c r="CB527" i="3"/>
  <c r="CG527" i="3"/>
  <c r="CL527" i="3"/>
  <c r="CR527" i="3"/>
  <c r="BH527" i="3"/>
  <c r="CC527" i="3"/>
  <c r="BM527" i="3"/>
  <c r="CH527" i="3"/>
  <c r="AW527" i="3"/>
  <c r="BR527" i="3"/>
  <c r="CN527" i="3"/>
  <c r="BB527" i="3"/>
  <c r="BX527" i="3"/>
  <c r="AY525" i="3"/>
  <c r="BC525" i="3"/>
  <c r="BG525" i="3"/>
  <c r="BK525" i="3"/>
  <c r="BO525" i="3"/>
  <c r="BS525" i="3"/>
  <c r="BW525" i="3"/>
  <c r="CA525" i="3"/>
  <c r="CE525" i="3"/>
  <c r="CI525" i="3"/>
  <c r="CM525" i="3"/>
  <c r="CQ525" i="3"/>
  <c r="AW525" i="3"/>
  <c r="BB525" i="3"/>
  <c r="BH525" i="3"/>
  <c r="BM525" i="3"/>
  <c r="BR525" i="3"/>
  <c r="BX525" i="3"/>
  <c r="CC525" i="3"/>
  <c r="CH525" i="3"/>
  <c r="CN525" i="3"/>
  <c r="AX525" i="3"/>
  <c r="BD525" i="3"/>
  <c r="BI525" i="3"/>
  <c r="BN525" i="3"/>
  <c r="BT525" i="3"/>
  <c r="BY525" i="3"/>
  <c r="CD525" i="3"/>
  <c r="CJ525" i="3"/>
  <c r="CO525" i="3"/>
  <c r="AZ525" i="3"/>
  <c r="BE525" i="3"/>
  <c r="BJ525" i="3"/>
  <c r="BP525" i="3"/>
  <c r="BU525" i="3"/>
  <c r="BZ525" i="3"/>
  <c r="CF525" i="3"/>
  <c r="CK525" i="3"/>
  <c r="CP525" i="3"/>
  <c r="BA525" i="3"/>
  <c r="BV525" i="3"/>
  <c r="CR525" i="3"/>
  <c r="BF525" i="3"/>
  <c r="CB525" i="3"/>
  <c r="BL525" i="3"/>
  <c r="CG525" i="3"/>
  <c r="AV525" i="3"/>
  <c r="BQ525" i="3"/>
  <c r="CL525" i="3"/>
  <c r="AW523" i="3"/>
  <c r="BA523" i="3"/>
  <c r="BE523" i="3"/>
  <c r="BI523" i="3"/>
  <c r="BM523" i="3"/>
  <c r="BQ523" i="3"/>
  <c r="BU523" i="3"/>
  <c r="BY523" i="3"/>
  <c r="CC523" i="3"/>
  <c r="CG523" i="3"/>
  <c r="CK523" i="3"/>
  <c r="CO523" i="3"/>
  <c r="AX523" i="3"/>
  <c r="BC523" i="3"/>
  <c r="BH523" i="3"/>
  <c r="BN523" i="3"/>
  <c r="BS523" i="3"/>
  <c r="BX523" i="3"/>
  <c r="CD523" i="3"/>
  <c r="CI523" i="3"/>
  <c r="CN523" i="3"/>
  <c r="AY523" i="3"/>
  <c r="BD523" i="3"/>
  <c r="BJ523" i="3"/>
  <c r="BO523" i="3"/>
  <c r="BT523" i="3"/>
  <c r="BZ523" i="3"/>
  <c r="CE523" i="3"/>
  <c r="CJ523" i="3"/>
  <c r="CP523" i="3"/>
  <c r="AZ523" i="3"/>
  <c r="BF523" i="3"/>
  <c r="BK523" i="3"/>
  <c r="BP523" i="3"/>
  <c r="BV523" i="3"/>
  <c r="CA523" i="3"/>
  <c r="CF523" i="3"/>
  <c r="CL523" i="3"/>
  <c r="CQ523" i="3"/>
  <c r="AV523" i="3"/>
  <c r="BR523" i="3"/>
  <c r="CM523" i="3"/>
  <c r="BB523" i="3"/>
  <c r="BW523" i="3"/>
  <c r="CR523" i="3"/>
  <c r="BG523" i="3"/>
  <c r="CB523" i="3"/>
  <c r="BL523" i="3"/>
  <c r="CH523" i="3"/>
  <c r="AW521" i="3"/>
  <c r="BA521" i="3"/>
  <c r="BE521" i="3"/>
  <c r="BI521" i="3"/>
  <c r="BM521" i="3"/>
  <c r="BQ521" i="3"/>
  <c r="BU521" i="3"/>
  <c r="BY521" i="3"/>
  <c r="CC521" i="3"/>
  <c r="CG521" i="3"/>
  <c r="CK521" i="3"/>
  <c r="CO521" i="3"/>
  <c r="AV521" i="3"/>
  <c r="BB521" i="3"/>
  <c r="BG521" i="3"/>
  <c r="BL521" i="3"/>
  <c r="BR521" i="3"/>
  <c r="BW521" i="3"/>
  <c r="CB521" i="3"/>
  <c r="CH521" i="3"/>
  <c r="CM521" i="3"/>
  <c r="CR521" i="3"/>
  <c r="AX521" i="3"/>
  <c r="BC521" i="3"/>
  <c r="BH521" i="3"/>
  <c r="BN521" i="3"/>
  <c r="BS521" i="3"/>
  <c r="BX521" i="3"/>
  <c r="CD521" i="3"/>
  <c r="CI521" i="3"/>
  <c r="CN521" i="3"/>
  <c r="AY521" i="3"/>
  <c r="BD521" i="3"/>
  <c r="BJ521" i="3"/>
  <c r="BO521" i="3"/>
  <c r="BT521" i="3"/>
  <c r="BZ521" i="3"/>
  <c r="CE521" i="3"/>
  <c r="CJ521" i="3"/>
  <c r="CP521" i="3"/>
  <c r="BK521" i="3"/>
  <c r="CF521" i="3"/>
  <c r="BP521" i="3"/>
  <c r="CL521" i="3"/>
  <c r="AZ521" i="3"/>
  <c r="BV521" i="3"/>
  <c r="CQ521" i="3"/>
  <c r="BF521" i="3"/>
  <c r="CA521" i="3"/>
  <c r="AW519" i="3"/>
  <c r="BA519" i="3"/>
  <c r="BE519" i="3"/>
  <c r="BI519" i="3"/>
  <c r="BM519" i="3"/>
  <c r="BQ519" i="3"/>
  <c r="BU519" i="3"/>
  <c r="BY519" i="3"/>
  <c r="CC519" i="3"/>
  <c r="CG519" i="3"/>
  <c r="CK519" i="3"/>
  <c r="CO519" i="3"/>
  <c r="AZ519" i="3"/>
  <c r="BF519" i="3"/>
  <c r="BK519" i="3"/>
  <c r="BP519" i="3"/>
  <c r="BV519" i="3"/>
  <c r="CA519" i="3"/>
  <c r="CF519" i="3"/>
  <c r="CL519" i="3"/>
  <c r="CQ519" i="3"/>
  <c r="AV519" i="3"/>
  <c r="BB519" i="3"/>
  <c r="BG519" i="3"/>
  <c r="BL519" i="3"/>
  <c r="BR519" i="3"/>
  <c r="BW519" i="3"/>
  <c r="CB519" i="3"/>
  <c r="CH519" i="3"/>
  <c r="CM519" i="3"/>
  <c r="CR519" i="3"/>
  <c r="AX519" i="3"/>
  <c r="BC519" i="3"/>
  <c r="BH519" i="3"/>
  <c r="BN519" i="3"/>
  <c r="BS519" i="3"/>
  <c r="BX519" i="3"/>
  <c r="CD519" i="3"/>
  <c r="CI519" i="3"/>
  <c r="CN519" i="3"/>
  <c r="BD519" i="3"/>
  <c r="BZ519" i="3"/>
  <c r="BJ519" i="3"/>
  <c r="CE519" i="3"/>
  <c r="BO519" i="3"/>
  <c r="CJ519" i="3"/>
  <c r="AY519" i="3"/>
  <c r="BT519" i="3"/>
  <c r="CP519" i="3"/>
  <c r="AW517" i="3"/>
  <c r="BA517" i="3"/>
  <c r="BE517" i="3"/>
  <c r="BI517" i="3"/>
  <c r="BM517" i="3"/>
  <c r="BQ517" i="3"/>
  <c r="BU517" i="3"/>
  <c r="BY517" i="3"/>
  <c r="CC517" i="3"/>
  <c r="CG517" i="3"/>
  <c r="CK517" i="3"/>
  <c r="CO517" i="3"/>
  <c r="AY517" i="3"/>
  <c r="BD517" i="3"/>
  <c r="BJ517" i="3"/>
  <c r="BO517" i="3"/>
  <c r="BT517" i="3"/>
  <c r="BZ517" i="3"/>
  <c r="CE517" i="3"/>
  <c r="CJ517" i="3"/>
  <c r="CP517" i="3"/>
  <c r="AZ517" i="3"/>
  <c r="BF517" i="3"/>
  <c r="BK517" i="3"/>
  <c r="BP517" i="3"/>
  <c r="BV517" i="3"/>
  <c r="CA517" i="3"/>
  <c r="CF517" i="3"/>
  <c r="CL517" i="3"/>
  <c r="CQ517" i="3"/>
  <c r="AV517" i="3"/>
  <c r="BB517" i="3"/>
  <c r="BG517" i="3"/>
  <c r="BL517" i="3"/>
  <c r="BR517" i="3"/>
  <c r="BW517" i="3"/>
  <c r="CB517" i="3"/>
  <c r="CH517" i="3"/>
  <c r="CM517" i="3"/>
  <c r="CR517" i="3"/>
  <c r="AX517" i="3"/>
  <c r="BS517" i="3"/>
  <c r="CN517" i="3"/>
  <c r="BC517" i="3"/>
  <c r="BX517" i="3"/>
  <c r="BH517" i="3"/>
  <c r="CD517" i="3"/>
  <c r="BN517" i="3"/>
  <c r="CI517" i="3"/>
  <c r="AX515" i="3"/>
  <c r="BB515" i="3"/>
  <c r="BF515" i="3"/>
  <c r="BJ515" i="3"/>
  <c r="BN515" i="3"/>
  <c r="BR515" i="3"/>
  <c r="BV515" i="3"/>
  <c r="BZ515" i="3"/>
  <c r="CD515" i="3"/>
  <c r="CH515" i="3"/>
  <c r="CL515" i="3"/>
  <c r="CP515" i="3"/>
  <c r="AY515" i="3"/>
  <c r="BD515" i="3"/>
  <c r="BI515" i="3"/>
  <c r="BO515" i="3"/>
  <c r="BT515" i="3"/>
  <c r="BY515" i="3"/>
  <c r="CE515" i="3"/>
  <c r="CJ515" i="3"/>
  <c r="CO515" i="3"/>
  <c r="AZ515" i="3"/>
  <c r="BE515" i="3"/>
  <c r="BK515" i="3"/>
  <c r="BP515" i="3"/>
  <c r="BU515" i="3"/>
  <c r="CA515" i="3"/>
  <c r="CF515" i="3"/>
  <c r="CK515" i="3"/>
  <c r="CQ515" i="3"/>
  <c r="AV515" i="3"/>
  <c r="BA515" i="3"/>
  <c r="BG515" i="3"/>
  <c r="BL515" i="3"/>
  <c r="BQ515" i="3"/>
  <c r="BW515" i="3"/>
  <c r="CB515" i="3"/>
  <c r="CG515" i="3"/>
  <c r="CM515" i="3"/>
  <c r="CR515" i="3"/>
  <c r="BM515" i="3"/>
  <c r="CI515" i="3"/>
  <c r="AW515" i="3"/>
  <c r="BS515" i="3"/>
  <c r="CN515" i="3"/>
  <c r="BC515" i="3"/>
  <c r="BX515" i="3"/>
  <c r="BH515" i="3"/>
  <c r="CC515" i="3"/>
  <c r="AX513" i="3"/>
  <c r="BB513" i="3"/>
  <c r="BF513" i="3"/>
  <c r="BJ513" i="3"/>
  <c r="BN513" i="3"/>
  <c r="BR513" i="3"/>
  <c r="BV513" i="3"/>
  <c r="BZ513" i="3"/>
  <c r="CD513" i="3"/>
  <c r="CH513" i="3"/>
  <c r="CL513" i="3"/>
  <c r="CP513" i="3"/>
  <c r="AW513" i="3"/>
  <c r="BC513" i="3"/>
  <c r="BH513" i="3"/>
  <c r="BM513" i="3"/>
  <c r="BS513" i="3"/>
  <c r="BX513" i="3"/>
  <c r="CC513" i="3"/>
  <c r="CI513" i="3"/>
  <c r="CN513" i="3"/>
  <c r="AY513" i="3"/>
  <c r="BD513" i="3"/>
  <c r="BI513" i="3"/>
  <c r="BO513" i="3"/>
  <c r="BT513" i="3"/>
  <c r="BY513" i="3"/>
  <c r="CE513" i="3"/>
  <c r="CJ513" i="3"/>
  <c r="CO513" i="3"/>
  <c r="AZ513" i="3"/>
  <c r="BE513" i="3"/>
  <c r="BK513" i="3"/>
  <c r="BP513" i="3"/>
  <c r="BU513" i="3"/>
  <c r="CA513" i="3"/>
  <c r="CF513" i="3"/>
  <c r="CK513" i="3"/>
  <c r="CQ513" i="3"/>
  <c r="BG513" i="3"/>
  <c r="CB513" i="3"/>
  <c r="BL513" i="3"/>
  <c r="CG513" i="3"/>
  <c r="AV513" i="3"/>
  <c r="BQ513" i="3"/>
  <c r="CM513" i="3"/>
  <c r="BA513" i="3"/>
  <c r="BW513" i="3"/>
  <c r="CR513" i="3"/>
  <c r="AX511" i="3"/>
  <c r="BB511" i="3"/>
  <c r="BF511" i="3"/>
  <c r="BJ511" i="3"/>
  <c r="BN511" i="3"/>
  <c r="BR511" i="3"/>
  <c r="BV511" i="3"/>
  <c r="BZ511" i="3"/>
  <c r="CD511" i="3"/>
  <c r="CH511" i="3"/>
  <c r="CL511" i="3"/>
  <c r="CP511" i="3"/>
  <c r="AV511" i="3"/>
  <c r="BA511" i="3"/>
  <c r="BG511" i="3"/>
  <c r="BL511" i="3"/>
  <c r="BQ511" i="3"/>
  <c r="BW511" i="3"/>
  <c r="CB511" i="3"/>
  <c r="CG511" i="3"/>
  <c r="CM511" i="3"/>
  <c r="CR511" i="3"/>
  <c r="AW511" i="3"/>
  <c r="BC511" i="3"/>
  <c r="BH511" i="3"/>
  <c r="BM511" i="3"/>
  <c r="BS511" i="3"/>
  <c r="BX511" i="3"/>
  <c r="CC511" i="3"/>
  <c r="CI511" i="3"/>
  <c r="CN511" i="3"/>
  <c r="AY511" i="3"/>
  <c r="BD511" i="3"/>
  <c r="BI511" i="3"/>
  <c r="BO511" i="3"/>
  <c r="BT511" i="3"/>
  <c r="BY511" i="3"/>
  <c r="CE511" i="3"/>
  <c r="CJ511" i="3"/>
  <c r="CO511" i="3"/>
  <c r="AZ511" i="3"/>
  <c r="BU511" i="3"/>
  <c r="CQ511" i="3"/>
  <c r="BE511" i="3"/>
  <c r="CA511" i="3"/>
  <c r="BK511" i="3"/>
  <c r="CF511" i="3"/>
  <c r="BP511" i="3"/>
  <c r="CK511" i="3"/>
  <c r="AX509" i="3"/>
  <c r="BB509" i="3"/>
  <c r="BF509" i="3"/>
  <c r="BJ509" i="3"/>
  <c r="BN509" i="3"/>
  <c r="BR509" i="3"/>
  <c r="BV509" i="3"/>
  <c r="BZ509" i="3"/>
  <c r="CD509" i="3"/>
  <c r="CH509" i="3"/>
  <c r="CL509" i="3"/>
  <c r="CP509" i="3"/>
  <c r="AZ509" i="3"/>
  <c r="BE509" i="3"/>
  <c r="BK509" i="3"/>
  <c r="BP509" i="3"/>
  <c r="BU509" i="3"/>
  <c r="CA509" i="3"/>
  <c r="CF509" i="3"/>
  <c r="CK509" i="3"/>
  <c r="CQ509" i="3"/>
  <c r="AV509" i="3"/>
  <c r="BA509" i="3"/>
  <c r="BG509" i="3"/>
  <c r="BL509" i="3"/>
  <c r="BQ509" i="3"/>
  <c r="BW509" i="3"/>
  <c r="CB509" i="3"/>
  <c r="CG509" i="3"/>
  <c r="CM509" i="3"/>
  <c r="CR509" i="3"/>
  <c r="AW509" i="3"/>
  <c r="BC509" i="3"/>
  <c r="BH509" i="3"/>
  <c r="BM509" i="3"/>
  <c r="BS509" i="3"/>
  <c r="BX509" i="3"/>
  <c r="CC509" i="3"/>
  <c r="CI509" i="3"/>
  <c r="CN509" i="3"/>
  <c r="BO509" i="3"/>
  <c r="CJ509" i="3"/>
  <c r="AY509" i="3"/>
  <c r="BT509" i="3"/>
  <c r="CO509" i="3"/>
  <c r="BD509" i="3"/>
  <c r="BY509" i="3"/>
  <c r="BI509" i="3"/>
  <c r="CE509" i="3"/>
  <c r="AY507" i="3"/>
  <c r="BC507" i="3"/>
  <c r="BG507" i="3"/>
  <c r="BK507" i="3"/>
  <c r="BO507" i="3"/>
  <c r="BS507" i="3"/>
  <c r="BW507" i="3"/>
  <c r="CA507" i="3"/>
  <c r="CE507" i="3"/>
  <c r="CI507" i="3"/>
  <c r="CM507" i="3"/>
  <c r="CQ507" i="3"/>
  <c r="AZ507" i="3"/>
  <c r="BE507" i="3"/>
  <c r="BJ507" i="3"/>
  <c r="BP507" i="3"/>
  <c r="BU507" i="3"/>
  <c r="BZ507" i="3"/>
  <c r="CF507" i="3"/>
  <c r="CK507" i="3"/>
  <c r="CP507" i="3"/>
  <c r="AV507" i="3"/>
  <c r="BA507" i="3"/>
  <c r="BF507" i="3"/>
  <c r="BL507" i="3"/>
  <c r="BQ507" i="3"/>
  <c r="BV507" i="3"/>
  <c r="CB507" i="3"/>
  <c r="CG507" i="3"/>
  <c r="CL507" i="3"/>
  <c r="CR507" i="3"/>
  <c r="AW507" i="3"/>
  <c r="BB507" i="3"/>
  <c r="BH507" i="3"/>
  <c r="BM507" i="3"/>
  <c r="BR507" i="3"/>
  <c r="BX507" i="3"/>
  <c r="CC507" i="3"/>
  <c r="CH507" i="3"/>
  <c r="CN507" i="3"/>
  <c r="BI507" i="3"/>
  <c r="CD507" i="3"/>
  <c r="BN507" i="3"/>
  <c r="CJ507" i="3"/>
  <c r="AX507" i="3"/>
  <c r="BT507" i="3"/>
  <c r="CO507" i="3"/>
  <c r="BD507" i="3"/>
  <c r="BY507" i="3"/>
  <c r="AY505" i="3"/>
  <c r="BC505" i="3"/>
  <c r="BG505" i="3"/>
  <c r="BK505" i="3"/>
  <c r="BO505" i="3"/>
  <c r="BS505" i="3"/>
  <c r="BW505" i="3"/>
  <c r="CA505" i="3"/>
  <c r="CE505" i="3"/>
  <c r="CI505" i="3"/>
  <c r="CM505" i="3"/>
  <c r="CQ505" i="3"/>
  <c r="AX505" i="3"/>
  <c r="BD505" i="3"/>
  <c r="BI505" i="3"/>
  <c r="BN505" i="3"/>
  <c r="BT505" i="3"/>
  <c r="BY505" i="3"/>
  <c r="CD505" i="3"/>
  <c r="CJ505" i="3"/>
  <c r="CO505" i="3"/>
  <c r="AZ505" i="3"/>
  <c r="BE505" i="3"/>
  <c r="BJ505" i="3"/>
  <c r="BP505" i="3"/>
  <c r="BU505" i="3"/>
  <c r="BZ505" i="3"/>
  <c r="CF505" i="3"/>
  <c r="CK505" i="3"/>
  <c r="CP505" i="3"/>
  <c r="AV505" i="3"/>
  <c r="BA505" i="3"/>
  <c r="BF505" i="3"/>
  <c r="BL505" i="3"/>
  <c r="BQ505" i="3"/>
  <c r="BV505" i="3"/>
  <c r="CB505" i="3"/>
  <c r="CG505" i="3"/>
  <c r="CL505" i="3"/>
  <c r="CR505" i="3"/>
  <c r="BB505" i="3"/>
  <c r="BX505" i="3"/>
  <c r="BH505" i="3"/>
  <c r="CC505" i="3"/>
  <c r="BM505" i="3"/>
  <c r="CH505" i="3"/>
  <c r="AW505" i="3"/>
  <c r="BR505" i="3"/>
  <c r="CN505" i="3"/>
  <c r="AY503" i="3"/>
  <c r="BC503" i="3"/>
  <c r="BG503" i="3"/>
  <c r="BK503" i="3"/>
  <c r="BO503" i="3"/>
  <c r="BS503" i="3"/>
  <c r="BW503" i="3"/>
  <c r="CA503" i="3"/>
  <c r="CE503" i="3"/>
  <c r="CI503" i="3"/>
  <c r="CM503" i="3"/>
  <c r="CQ503" i="3"/>
  <c r="AW503" i="3"/>
  <c r="BB503" i="3"/>
  <c r="BH503" i="3"/>
  <c r="BM503" i="3"/>
  <c r="BR503" i="3"/>
  <c r="BX503" i="3"/>
  <c r="CC503" i="3"/>
  <c r="CH503" i="3"/>
  <c r="CN503" i="3"/>
  <c r="AX503" i="3"/>
  <c r="BD503" i="3"/>
  <c r="BI503" i="3"/>
  <c r="BN503" i="3"/>
  <c r="BT503" i="3"/>
  <c r="BY503" i="3"/>
  <c r="CD503" i="3"/>
  <c r="CJ503" i="3"/>
  <c r="CO503" i="3"/>
  <c r="AZ503" i="3"/>
  <c r="BE503" i="3"/>
  <c r="BJ503" i="3"/>
  <c r="BP503" i="3"/>
  <c r="BU503" i="3"/>
  <c r="BZ503" i="3"/>
  <c r="CF503" i="3"/>
  <c r="CK503" i="3"/>
  <c r="CP503" i="3"/>
  <c r="AV503" i="3"/>
  <c r="BQ503" i="3"/>
  <c r="CL503" i="3"/>
  <c r="BA503" i="3"/>
  <c r="BV503" i="3"/>
  <c r="CR503" i="3"/>
  <c r="BF503" i="3"/>
  <c r="CB503" i="3"/>
  <c r="BL503" i="3"/>
  <c r="CG503" i="3"/>
  <c r="AY501" i="3"/>
  <c r="BC501" i="3"/>
  <c r="BG501" i="3"/>
  <c r="BK501" i="3"/>
  <c r="BO501" i="3"/>
  <c r="BS501" i="3"/>
  <c r="BW501" i="3"/>
  <c r="CA501" i="3"/>
  <c r="CE501" i="3"/>
  <c r="CI501" i="3"/>
  <c r="CM501" i="3"/>
  <c r="CQ501" i="3"/>
  <c r="AV501" i="3"/>
  <c r="BA501" i="3"/>
  <c r="BF501" i="3"/>
  <c r="BL501" i="3"/>
  <c r="BQ501" i="3"/>
  <c r="BV501" i="3"/>
  <c r="CB501" i="3"/>
  <c r="CG501" i="3"/>
  <c r="CL501" i="3"/>
  <c r="CR501" i="3"/>
  <c r="AW501" i="3"/>
  <c r="BB501" i="3"/>
  <c r="BH501" i="3"/>
  <c r="BM501" i="3"/>
  <c r="BR501" i="3"/>
  <c r="BX501" i="3"/>
  <c r="CC501" i="3"/>
  <c r="CH501" i="3"/>
  <c r="CN501" i="3"/>
  <c r="AX501" i="3"/>
  <c r="BD501" i="3"/>
  <c r="BI501" i="3"/>
  <c r="BN501" i="3"/>
  <c r="BT501" i="3"/>
  <c r="BY501" i="3"/>
  <c r="CD501" i="3"/>
  <c r="CJ501" i="3"/>
  <c r="CO501" i="3"/>
  <c r="BJ501" i="3"/>
  <c r="CF501" i="3"/>
  <c r="BP501" i="3"/>
  <c r="CK501" i="3"/>
  <c r="AZ501" i="3"/>
  <c r="BU501" i="3"/>
  <c r="CP501" i="3"/>
  <c r="BE501" i="3"/>
  <c r="BZ501" i="3"/>
  <c r="AW499" i="3"/>
  <c r="BA499" i="3"/>
  <c r="BE499" i="3"/>
  <c r="BI499" i="3"/>
  <c r="BM499" i="3"/>
  <c r="BQ499" i="3"/>
  <c r="BU499" i="3"/>
  <c r="BY499" i="3"/>
  <c r="CC499" i="3"/>
  <c r="CG499" i="3"/>
  <c r="CK499" i="3"/>
  <c r="CO499" i="3"/>
  <c r="AV499" i="3"/>
  <c r="BB499" i="3"/>
  <c r="BG499" i="3"/>
  <c r="BL499" i="3"/>
  <c r="BR499" i="3"/>
  <c r="BW499" i="3"/>
  <c r="CB499" i="3"/>
  <c r="CH499" i="3"/>
  <c r="CM499" i="3"/>
  <c r="CR499" i="3"/>
  <c r="AX499" i="3"/>
  <c r="BC499" i="3"/>
  <c r="BH499" i="3"/>
  <c r="BN499" i="3"/>
  <c r="BS499" i="3"/>
  <c r="BX499" i="3"/>
  <c r="CD499" i="3"/>
  <c r="CI499" i="3"/>
  <c r="CN499" i="3"/>
  <c r="AY499" i="3"/>
  <c r="BD499" i="3"/>
  <c r="BJ499" i="3"/>
  <c r="BO499" i="3"/>
  <c r="BT499" i="3"/>
  <c r="BZ499" i="3"/>
  <c r="CE499" i="3"/>
  <c r="CJ499" i="3"/>
  <c r="CP499" i="3"/>
  <c r="BF499" i="3"/>
  <c r="CA499" i="3"/>
  <c r="BK499" i="3"/>
  <c r="CF499" i="3"/>
  <c r="BP499" i="3"/>
  <c r="CL499" i="3"/>
  <c r="AZ499" i="3"/>
  <c r="BV499" i="3"/>
  <c r="CQ499" i="3"/>
  <c r="AW497" i="3"/>
  <c r="BA497" i="3"/>
  <c r="BE497" i="3"/>
  <c r="BI497" i="3"/>
  <c r="BM497" i="3"/>
  <c r="BQ497" i="3"/>
  <c r="BU497" i="3"/>
  <c r="BY497" i="3"/>
  <c r="CC497" i="3"/>
  <c r="CG497" i="3"/>
  <c r="CK497" i="3"/>
  <c r="CO497" i="3"/>
  <c r="AZ497" i="3"/>
  <c r="BF497" i="3"/>
  <c r="BK497" i="3"/>
  <c r="BP497" i="3"/>
  <c r="BV497" i="3"/>
  <c r="CA497" i="3"/>
  <c r="CF497" i="3"/>
  <c r="CL497" i="3"/>
  <c r="CQ497" i="3"/>
  <c r="AV497" i="3"/>
  <c r="BB497" i="3"/>
  <c r="BG497" i="3"/>
  <c r="BL497" i="3"/>
  <c r="BR497" i="3"/>
  <c r="BW497" i="3"/>
  <c r="CB497" i="3"/>
  <c r="CH497" i="3"/>
  <c r="CM497" i="3"/>
  <c r="CR497" i="3"/>
  <c r="AX497" i="3"/>
  <c r="BC497" i="3"/>
  <c r="BH497" i="3"/>
  <c r="BN497" i="3"/>
  <c r="BS497" i="3"/>
  <c r="BX497" i="3"/>
  <c r="CD497" i="3"/>
  <c r="CI497" i="3"/>
  <c r="CN497" i="3"/>
  <c r="AY497" i="3"/>
  <c r="BT497" i="3"/>
  <c r="CP497" i="3"/>
  <c r="BD497" i="3"/>
  <c r="BZ497" i="3"/>
  <c r="BJ497" i="3"/>
  <c r="CE497" i="3"/>
  <c r="BO497" i="3"/>
  <c r="CJ497" i="3"/>
  <c r="AW495" i="3"/>
  <c r="BA495" i="3"/>
  <c r="BE495" i="3"/>
  <c r="BI495" i="3"/>
  <c r="BM495" i="3"/>
  <c r="BQ495" i="3"/>
  <c r="BU495" i="3"/>
  <c r="BY495" i="3"/>
  <c r="CC495" i="3"/>
  <c r="CG495" i="3"/>
  <c r="CK495" i="3"/>
  <c r="CO495" i="3"/>
  <c r="AY495" i="3"/>
  <c r="BD495" i="3"/>
  <c r="BJ495" i="3"/>
  <c r="BO495" i="3"/>
  <c r="BT495" i="3"/>
  <c r="BZ495" i="3"/>
  <c r="CE495" i="3"/>
  <c r="CJ495" i="3"/>
  <c r="CP495" i="3"/>
  <c r="AZ495" i="3"/>
  <c r="BF495" i="3"/>
  <c r="BK495" i="3"/>
  <c r="BP495" i="3"/>
  <c r="BV495" i="3"/>
  <c r="CA495" i="3"/>
  <c r="CF495" i="3"/>
  <c r="CL495" i="3"/>
  <c r="CQ495" i="3"/>
  <c r="AV495" i="3"/>
  <c r="BB495" i="3"/>
  <c r="BG495" i="3"/>
  <c r="BL495" i="3"/>
  <c r="BR495" i="3"/>
  <c r="BW495" i="3"/>
  <c r="CB495" i="3"/>
  <c r="CH495" i="3"/>
  <c r="CM495" i="3"/>
  <c r="CR495" i="3"/>
  <c r="BN495" i="3"/>
  <c r="CI495" i="3"/>
  <c r="AX495" i="3"/>
  <c r="BS495" i="3"/>
  <c r="CN495" i="3"/>
  <c r="BC495" i="3"/>
  <c r="BX495" i="3"/>
  <c r="BH495" i="3"/>
  <c r="CD495" i="3"/>
  <c r="AW493" i="3"/>
  <c r="BA493" i="3"/>
  <c r="BE493" i="3"/>
  <c r="BI493" i="3"/>
  <c r="BM493" i="3"/>
  <c r="BQ493" i="3"/>
  <c r="BU493" i="3"/>
  <c r="BY493" i="3"/>
  <c r="CC493" i="3"/>
  <c r="CG493" i="3"/>
  <c r="CK493" i="3"/>
  <c r="CO493" i="3"/>
  <c r="AX493" i="3"/>
  <c r="BC493" i="3"/>
  <c r="BH493" i="3"/>
  <c r="BN493" i="3"/>
  <c r="BS493" i="3"/>
  <c r="BX493" i="3"/>
  <c r="CD493" i="3"/>
  <c r="CI493" i="3"/>
  <c r="CN493" i="3"/>
  <c r="AY493" i="3"/>
  <c r="BD493" i="3"/>
  <c r="BJ493" i="3"/>
  <c r="BO493" i="3"/>
  <c r="BT493" i="3"/>
  <c r="BZ493" i="3"/>
  <c r="CE493" i="3"/>
  <c r="CJ493" i="3"/>
  <c r="CP493" i="3"/>
  <c r="AZ493" i="3"/>
  <c r="BF493" i="3"/>
  <c r="BK493" i="3"/>
  <c r="BP493" i="3"/>
  <c r="BV493" i="3"/>
  <c r="CA493" i="3"/>
  <c r="CF493" i="3"/>
  <c r="CL493" i="3"/>
  <c r="CQ493" i="3"/>
  <c r="BG493" i="3"/>
  <c r="CB493" i="3"/>
  <c r="BL493" i="3"/>
  <c r="CH493" i="3"/>
  <c r="AV493" i="3"/>
  <c r="BR493" i="3"/>
  <c r="CM493" i="3"/>
  <c r="BB493" i="3"/>
  <c r="BW493" i="3"/>
  <c r="CR493" i="3"/>
  <c r="AY491" i="3"/>
  <c r="BC491" i="3"/>
  <c r="BG491" i="3"/>
  <c r="BK491" i="3"/>
  <c r="BO491" i="3"/>
  <c r="BS491" i="3"/>
  <c r="BW491" i="3"/>
  <c r="CA491" i="3"/>
  <c r="CE491" i="3"/>
  <c r="CI491" i="3"/>
  <c r="CM491" i="3"/>
  <c r="CQ491" i="3"/>
  <c r="AX491" i="3"/>
  <c r="BD491" i="3"/>
  <c r="BI491" i="3"/>
  <c r="BN491" i="3"/>
  <c r="BT491" i="3"/>
  <c r="BY491" i="3"/>
  <c r="CD491" i="3"/>
  <c r="CJ491" i="3"/>
  <c r="CO491" i="3"/>
  <c r="AZ491" i="3"/>
  <c r="BE491" i="3"/>
  <c r="BJ491" i="3"/>
  <c r="BP491" i="3"/>
  <c r="BU491" i="3"/>
  <c r="BZ491" i="3"/>
  <c r="CF491" i="3"/>
  <c r="CK491" i="3"/>
  <c r="CP491" i="3"/>
  <c r="AV491" i="3"/>
  <c r="BA491" i="3"/>
  <c r="BF491" i="3"/>
  <c r="BL491" i="3"/>
  <c r="BQ491" i="3"/>
  <c r="BV491" i="3"/>
  <c r="CB491" i="3"/>
  <c r="CG491" i="3"/>
  <c r="CL491" i="3"/>
  <c r="CR491" i="3"/>
  <c r="BB491" i="3"/>
  <c r="BX491" i="3"/>
  <c r="BH491" i="3"/>
  <c r="CC491" i="3"/>
  <c r="BM491" i="3"/>
  <c r="CH491" i="3"/>
  <c r="AW491" i="3"/>
  <c r="BR491" i="3"/>
  <c r="CN491" i="3"/>
  <c r="AY489" i="3"/>
  <c r="BC489" i="3"/>
  <c r="BG489" i="3"/>
  <c r="BK489" i="3"/>
  <c r="BO489" i="3"/>
  <c r="BS489" i="3"/>
  <c r="BW489" i="3"/>
  <c r="CA489" i="3"/>
  <c r="CE489" i="3"/>
  <c r="CI489" i="3"/>
  <c r="CM489" i="3"/>
  <c r="CQ489" i="3"/>
  <c r="AW489" i="3"/>
  <c r="BB489" i="3"/>
  <c r="BH489" i="3"/>
  <c r="BM489" i="3"/>
  <c r="BR489" i="3"/>
  <c r="BX489" i="3"/>
  <c r="CC489" i="3"/>
  <c r="CH489" i="3"/>
  <c r="CN489" i="3"/>
  <c r="AX489" i="3"/>
  <c r="BD489" i="3"/>
  <c r="BI489" i="3"/>
  <c r="BN489" i="3"/>
  <c r="BT489" i="3"/>
  <c r="BY489" i="3"/>
  <c r="CD489" i="3"/>
  <c r="CJ489" i="3"/>
  <c r="CO489" i="3"/>
  <c r="AZ489" i="3"/>
  <c r="BE489" i="3"/>
  <c r="BJ489" i="3"/>
  <c r="BP489" i="3"/>
  <c r="BU489" i="3"/>
  <c r="BZ489" i="3"/>
  <c r="CF489" i="3"/>
  <c r="CK489" i="3"/>
  <c r="CP489" i="3"/>
  <c r="AV489" i="3"/>
  <c r="BQ489" i="3"/>
  <c r="CL489" i="3"/>
  <c r="BA489" i="3"/>
  <c r="BV489" i="3"/>
  <c r="CR489" i="3"/>
  <c r="BF489" i="3"/>
  <c r="CB489" i="3"/>
  <c r="BL489" i="3"/>
  <c r="CG489" i="3"/>
  <c r="AY487" i="3"/>
  <c r="BC487" i="3"/>
  <c r="BG487" i="3"/>
  <c r="BK487" i="3"/>
  <c r="BO487" i="3"/>
  <c r="BS487" i="3"/>
  <c r="BW487" i="3"/>
  <c r="CA487" i="3"/>
  <c r="CE487" i="3"/>
  <c r="CI487" i="3"/>
  <c r="CM487" i="3"/>
  <c r="CQ487" i="3"/>
  <c r="AV487" i="3"/>
  <c r="BA487" i="3"/>
  <c r="BF487" i="3"/>
  <c r="BL487" i="3"/>
  <c r="BQ487" i="3"/>
  <c r="BV487" i="3"/>
  <c r="CB487" i="3"/>
  <c r="CG487" i="3"/>
  <c r="CL487" i="3"/>
  <c r="CR487" i="3"/>
  <c r="AW487" i="3"/>
  <c r="BB487" i="3"/>
  <c r="BH487" i="3"/>
  <c r="BM487" i="3"/>
  <c r="BR487" i="3"/>
  <c r="BX487" i="3"/>
  <c r="CC487" i="3"/>
  <c r="CH487" i="3"/>
  <c r="CN487" i="3"/>
  <c r="AX487" i="3"/>
  <c r="BD487" i="3"/>
  <c r="BI487" i="3"/>
  <c r="BN487" i="3"/>
  <c r="BT487" i="3"/>
  <c r="BY487" i="3"/>
  <c r="CD487" i="3"/>
  <c r="CJ487" i="3"/>
  <c r="CO487" i="3"/>
  <c r="BJ487" i="3"/>
  <c r="CF487" i="3"/>
  <c r="BP487" i="3"/>
  <c r="CK487" i="3"/>
  <c r="AZ487" i="3"/>
  <c r="BU487" i="3"/>
  <c r="CP487" i="3"/>
  <c r="BE487" i="3"/>
  <c r="BZ487" i="3"/>
  <c r="AY485" i="3"/>
  <c r="BC485" i="3"/>
  <c r="BG485" i="3"/>
  <c r="BK485" i="3"/>
  <c r="BO485" i="3"/>
  <c r="BS485" i="3"/>
  <c r="BW485" i="3"/>
  <c r="CA485" i="3"/>
  <c r="CE485" i="3"/>
  <c r="CI485" i="3"/>
  <c r="CM485" i="3"/>
  <c r="CQ485" i="3"/>
  <c r="AZ485" i="3"/>
  <c r="BE485" i="3"/>
  <c r="BJ485" i="3"/>
  <c r="BP485" i="3"/>
  <c r="BU485" i="3"/>
  <c r="BZ485" i="3"/>
  <c r="CF485" i="3"/>
  <c r="CK485" i="3"/>
  <c r="CP485" i="3"/>
  <c r="AV485" i="3"/>
  <c r="BA485" i="3"/>
  <c r="BF485" i="3"/>
  <c r="BL485" i="3"/>
  <c r="BQ485" i="3"/>
  <c r="BV485" i="3"/>
  <c r="CB485" i="3"/>
  <c r="CG485" i="3"/>
  <c r="CL485" i="3"/>
  <c r="CR485" i="3"/>
  <c r="AW485" i="3"/>
  <c r="BB485" i="3"/>
  <c r="BH485" i="3"/>
  <c r="BM485" i="3"/>
  <c r="BR485" i="3"/>
  <c r="BX485" i="3"/>
  <c r="CC485" i="3"/>
  <c r="CH485" i="3"/>
  <c r="CN485" i="3"/>
  <c r="BD485" i="3"/>
  <c r="BY485" i="3"/>
  <c r="BI485" i="3"/>
  <c r="CD485" i="3"/>
  <c r="BN485" i="3"/>
  <c r="CJ485" i="3"/>
  <c r="AX485" i="3"/>
  <c r="BT485" i="3"/>
  <c r="CO485" i="3"/>
  <c r="AX483" i="3"/>
  <c r="BB483" i="3"/>
  <c r="BF483" i="3"/>
  <c r="BJ483" i="3"/>
  <c r="BN483" i="3"/>
  <c r="BR483" i="3"/>
  <c r="BV483" i="3"/>
  <c r="BZ483" i="3"/>
  <c r="CD483" i="3"/>
  <c r="AZ483" i="3"/>
  <c r="BE483" i="3"/>
  <c r="BK483" i="3"/>
  <c r="BP483" i="3"/>
  <c r="BU483" i="3"/>
  <c r="CA483" i="3"/>
  <c r="CF483" i="3"/>
  <c r="CJ483" i="3"/>
  <c r="CN483" i="3"/>
  <c r="CR483" i="3"/>
  <c r="AV483" i="3"/>
  <c r="BC483" i="3"/>
  <c r="BI483" i="3"/>
  <c r="BQ483" i="3"/>
  <c r="BX483" i="3"/>
  <c r="CE483" i="3"/>
  <c r="CK483" i="3"/>
  <c r="CP483" i="3"/>
  <c r="AW483" i="3"/>
  <c r="BD483" i="3"/>
  <c r="BL483" i="3"/>
  <c r="BS483" i="3"/>
  <c r="BY483" i="3"/>
  <c r="CG483" i="3"/>
  <c r="CL483" i="3"/>
  <c r="CQ483" i="3"/>
  <c r="AY483" i="3"/>
  <c r="BG483" i="3"/>
  <c r="BM483" i="3"/>
  <c r="BT483" i="3"/>
  <c r="CB483" i="3"/>
  <c r="CH483" i="3"/>
  <c r="CM483" i="3"/>
  <c r="BO483" i="3"/>
  <c r="CO483" i="3"/>
  <c r="BW483" i="3"/>
  <c r="BA483" i="3"/>
  <c r="CC483" i="3"/>
  <c r="BH483" i="3"/>
  <c r="CI483" i="3"/>
  <c r="AX481" i="3"/>
  <c r="BB481" i="3"/>
  <c r="BF481" i="3"/>
  <c r="BJ481" i="3"/>
  <c r="BN481" i="3"/>
  <c r="BR481" i="3"/>
  <c r="BV481" i="3"/>
  <c r="BZ481" i="3"/>
  <c r="CD481" i="3"/>
  <c r="CH481" i="3"/>
  <c r="CL481" i="3"/>
  <c r="CP481" i="3"/>
  <c r="AY481" i="3"/>
  <c r="BD481" i="3"/>
  <c r="BI481" i="3"/>
  <c r="BO481" i="3"/>
  <c r="BT481" i="3"/>
  <c r="BY481" i="3"/>
  <c r="CE481" i="3"/>
  <c r="CJ481" i="3"/>
  <c r="CO481" i="3"/>
  <c r="AV481" i="3"/>
  <c r="BC481" i="3"/>
  <c r="BK481" i="3"/>
  <c r="BQ481" i="3"/>
  <c r="BX481" i="3"/>
  <c r="CF481" i="3"/>
  <c r="CM481" i="3"/>
  <c r="AW481" i="3"/>
  <c r="BE481" i="3"/>
  <c r="BL481" i="3"/>
  <c r="BS481" i="3"/>
  <c r="CA481" i="3"/>
  <c r="CG481" i="3"/>
  <c r="CN481" i="3"/>
  <c r="AZ481" i="3"/>
  <c r="BG481" i="3"/>
  <c r="BM481" i="3"/>
  <c r="BU481" i="3"/>
  <c r="CB481" i="3"/>
  <c r="CI481" i="3"/>
  <c r="CQ481" i="3"/>
  <c r="BA481" i="3"/>
  <c r="CC481" i="3"/>
  <c r="BH481" i="3"/>
  <c r="CK481" i="3"/>
  <c r="BP481" i="3"/>
  <c r="CR481" i="3"/>
  <c r="BW481" i="3"/>
  <c r="AX479" i="3"/>
  <c r="BB479" i="3"/>
  <c r="BF479" i="3"/>
  <c r="BJ479" i="3"/>
  <c r="BN479" i="3"/>
  <c r="BR479" i="3"/>
  <c r="BV479" i="3"/>
  <c r="BZ479" i="3"/>
  <c r="CD479" i="3"/>
  <c r="CH479" i="3"/>
  <c r="CL479" i="3"/>
  <c r="CP479" i="3"/>
  <c r="AW479" i="3"/>
  <c r="BC479" i="3"/>
  <c r="BH479" i="3"/>
  <c r="BM479" i="3"/>
  <c r="BS479" i="3"/>
  <c r="BX479" i="3"/>
  <c r="CC479" i="3"/>
  <c r="CI479" i="3"/>
  <c r="CN479" i="3"/>
  <c r="AV479" i="3"/>
  <c r="BD479" i="3"/>
  <c r="BK479" i="3"/>
  <c r="BQ479" i="3"/>
  <c r="BY479" i="3"/>
  <c r="CF479" i="3"/>
  <c r="CM479" i="3"/>
  <c r="AY479" i="3"/>
  <c r="BE479" i="3"/>
  <c r="BL479" i="3"/>
  <c r="BT479" i="3"/>
  <c r="CA479" i="3"/>
  <c r="CG479" i="3"/>
  <c r="CO479" i="3"/>
  <c r="AZ479" i="3"/>
  <c r="BG479" i="3"/>
  <c r="BO479" i="3"/>
  <c r="BU479" i="3"/>
  <c r="CB479" i="3"/>
  <c r="CJ479" i="3"/>
  <c r="CQ479" i="3"/>
  <c r="BP479" i="3"/>
  <c r="CR479" i="3"/>
  <c r="BW479" i="3"/>
  <c r="BA479" i="3"/>
  <c r="CE479" i="3"/>
  <c r="BI479" i="3"/>
  <c r="CK479" i="3"/>
  <c r="AX477" i="3"/>
  <c r="BB477" i="3"/>
  <c r="BF477" i="3"/>
  <c r="BJ477" i="3"/>
  <c r="BN477" i="3"/>
  <c r="BR477" i="3"/>
  <c r="BV477" i="3"/>
  <c r="BZ477" i="3"/>
  <c r="CD477" i="3"/>
  <c r="CH477" i="3"/>
  <c r="CL477" i="3"/>
  <c r="CP477" i="3"/>
  <c r="AV477" i="3"/>
  <c r="BA477" i="3"/>
  <c r="BG477" i="3"/>
  <c r="BL477" i="3"/>
  <c r="BQ477" i="3"/>
  <c r="BW477" i="3"/>
  <c r="CB477" i="3"/>
  <c r="CG477" i="3"/>
  <c r="CM477" i="3"/>
  <c r="CR477" i="3"/>
  <c r="AW477" i="3"/>
  <c r="BD477" i="3"/>
  <c r="BK477" i="3"/>
  <c r="BS477" i="3"/>
  <c r="BY477" i="3"/>
  <c r="CF477" i="3"/>
  <c r="CN477" i="3"/>
  <c r="AY477" i="3"/>
  <c r="BE477" i="3"/>
  <c r="BM477" i="3"/>
  <c r="BT477" i="3"/>
  <c r="CA477" i="3"/>
  <c r="CI477" i="3"/>
  <c r="CO477" i="3"/>
  <c r="AZ477" i="3"/>
  <c r="BH477" i="3"/>
  <c r="BO477" i="3"/>
  <c r="BU477" i="3"/>
  <c r="CC477" i="3"/>
  <c r="CJ477" i="3"/>
  <c r="CQ477" i="3"/>
  <c r="BC477" i="3"/>
  <c r="CE477" i="3"/>
  <c r="BI477" i="3"/>
  <c r="CK477" i="3"/>
  <c r="BP477" i="3"/>
  <c r="BX477" i="3"/>
  <c r="AY475" i="3"/>
  <c r="BC475" i="3"/>
  <c r="BG475" i="3"/>
  <c r="BK475" i="3"/>
  <c r="BO475" i="3"/>
  <c r="BS475" i="3"/>
  <c r="BW475" i="3"/>
  <c r="CA475" i="3"/>
  <c r="CE475" i="3"/>
  <c r="CI475" i="3"/>
  <c r="CM475" i="3"/>
  <c r="CQ475" i="3"/>
  <c r="AV475" i="3"/>
  <c r="BA475" i="3"/>
  <c r="BF475" i="3"/>
  <c r="BL475" i="3"/>
  <c r="BQ475" i="3"/>
  <c r="BV475" i="3"/>
  <c r="CB475" i="3"/>
  <c r="CG475" i="3"/>
  <c r="CL475" i="3"/>
  <c r="CR475" i="3"/>
  <c r="AX475" i="3"/>
  <c r="BE475" i="3"/>
  <c r="BM475" i="3"/>
  <c r="BT475" i="3"/>
  <c r="BZ475" i="3"/>
  <c r="CH475" i="3"/>
  <c r="CO475" i="3"/>
  <c r="AZ475" i="3"/>
  <c r="BH475" i="3"/>
  <c r="BN475" i="3"/>
  <c r="BU475" i="3"/>
  <c r="CC475" i="3"/>
  <c r="CJ475" i="3"/>
  <c r="CP475" i="3"/>
  <c r="BB475" i="3"/>
  <c r="BI475" i="3"/>
  <c r="BP475" i="3"/>
  <c r="BX475" i="3"/>
  <c r="CD475" i="3"/>
  <c r="CK475" i="3"/>
  <c r="BR475" i="3"/>
  <c r="AW475" i="3"/>
  <c r="BY475" i="3"/>
  <c r="BD475" i="3"/>
  <c r="CF475" i="3"/>
  <c r="BJ475" i="3"/>
  <c r="CN475" i="3"/>
  <c r="AY473" i="3"/>
  <c r="BC473" i="3"/>
  <c r="BG473" i="3"/>
  <c r="BK473" i="3"/>
  <c r="BO473" i="3"/>
  <c r="BS473" i="3"/>
  <c r="BW473" i="3"/>
  <c r="CA473" i="3"/>
  <c r="CE473" i="3"/>
  <c r="CI473" i="3"/>
  <c r="CM473" i="3"/>
  <c r="CQ473" i="3"/>
  <c r="AZ473" i="3"/>
  <c r="BE473" i="3"/>
  <c r="BJ473" i="3"/>
  <c r="BP473" i="3"/>
  <c r="BU473" i="3"/>
  <c r="BZ473" i="3"/>
  <c r="CF473" i="3"/>
  <c r="CK473" i="3"/>
  <c r="CP473" i="3"/>
  <c r="AX473" i="3"/>
  <c r="BF473" i="3"/>
  <c r="BM473" i="3"/>
  <c r="BT473" i="3"/>
  <c r="CB473" i="3"/>
  <c r="CH473" i="3"/>
  <c r="CO473" i="3"/>
  <c r="BA473" i="3"/>
  <c r="BH473" i="3"/>
  <c r="BN473" i="3"/>
  <c r="BV473" i="3"/>
  <c r="CC473" i="3"/>
  <c r="CJ473" i="3"/>
  <c r="CR473" i="3"/>
  <c r="AV473" i="3"/>
  <c r="BB473" i="3"/>
  <c r="BI473" i="3"/>
  <c r="BQ473" i="3"/>
  <c r="BX473" i="3"/>
  <c r="CD473" i="3"/>
  <c r="CL473" i="3"/>
  <c r="BD473" i="3"/>
  <c r="CG473" i="3"/>
  <c r="BL473" i="3"/>
  <c r="CN473" i="3"/>
  <c r="BR473" i="3"/>
  <c r="AW473" i="3"/>
  <c r="BY473" i="3"/>
  <c r="AY471" i="3"/>
  <c r="BC471" i="3"/>
  <c r="BG471" i="3"/>
  <c r="BK471" i="3"/>
  <c r="BO471" i="3"/>
  <c r="BS471" i="3"/>
  <c r="BW471" i="3"/>
  <c r="CA471" i="3"/>
  <c r="CE471" i="3"/>
  <c r="CI471" i="3"/>
  <c r="CM471" i="3"/>
  <c r="CQ471" i="3"/>
  <c r="AX471" i="3"/>
  <c r="BD471" i="3"/>
  <c r="BI471" i="3"/>
  <c r="BN471" i="3"/>
  <c r="BT471" i="3"/>
  <c r="BY471" i="3"/>
  <c r="CD471" i="3"/>
  <c r="CJ471" i="3"/>
  <c r="CO471" i="3"/>
  <c r="AZ471" i="3"/>
  <c r="BF471" i="3"/>
  <c r="BM471" i="3"/>
  <c r="BU471" i="3"/>
  <c r="CB471" i="3"/>
  <c r="CH471" i="3"/>
  <c r="CP471" i="3"/>
  <c r="BA471" i="3"/>
  <c r="BH471" i="3"/>
  <c r="BP471" i="3"/>
  <c r="BV471" i="3"/>
  <c r="CC471" i="3"/>
  <c r="CK471" i="3"/>
  <c r="CR471" i="3"/>
  <c r="AV471" i="3"/>
  <c r="BB471" i="3"/>
  <c r="BJ471" i="3"/>
  <c r="BQ471" i="3"/>
  <c r="BX471" i="3"/>
  <c r="CF471" i="3"/>
  <c r="CL471" i="3"/>
  <c r="BR471" i="3"/>
  <c r="AW471" i="3"/>
  <c r="BZ471" i="3"/>
  <c r="BE471" i="3"/>
  <c r="CG471" i="3"/>
  <c r="BL471" i="3"/>
  <c r="CN471" i="3"/>
  <c r="AY469" i="3"/>
  <c r="BC469" i="3"/>
  <c r="BG469" i="3"/>
  <c r="BK469" i="3"/>
  <c r="BO469" i="3"/>
  <c r="BS469" i="3"/>
  <c r="BW469" i="3"/>
  <c r="CA469" i="3"/>
  <c r="CE469" i="3"/>
  <c r="CI469" i="3"/>
  <c r="CM469" i="3"/>
  <c r="CQ469" i="3"/>
  <c r="AW469" i="3"/>
  <c r="BB469" i="3"/>
  <c r="BH469" i="3"/>
  <c r="BM469" i="3"/>
  <c r="BR469" i="3"/>
  <c r="BX469" i="3"/>
  <c r="CC469" i="3"/>
  <c r="CH469" i="3"/>
  <c r="CN469" i="3"/>
  <c r="AZ469" i="3"/>
  <c r="BF469" i="3"/>
  <c r="BN469" i="3"/>
  <c r="BU469" i="3"/>
  <c r="CB469" i="3"/>
  <c r="CJ469" i="3"/>
  <c r="CP469" i="3"/>
  <c r="BA469" i="3"/>
  <c r="BI469" i="3"/>
  <c r="BP469" i="3"/>
  <c r="BV469" i="3"/>
  <c r="CD469" i="3"/>
  <c r="CK469" i="3"/>
  <c r="CR469" i="3"/>
  <c r="AV469" i="3"/>
  <c r="BD469" i="3"/>
  <c r="BJ469" i="3"/>
  <c r="BQ469" i="3"/>
  <c r="BY469" i="3"/>
  <c r="CF469" i="3"/>
  <c r="CL469" i="3"/>
  <c r="BE469" i="3"/>
  <c r="CG469" i="3"/>
  <c r="BL469" i="3"/>
  <c r="CO469" i="3"/>
  <c r="BT469" i="3"/>
  <c r="AX469" i="3"/>
  <c r="BZ469" i="3"/>
  <c r="AV467" i="3"/>
  <c r="AZ467" i="3"/>
  <c r="BD467" i="3"/>
  <c r="BH467" i="3"/>
  <c r="BL467" i="3"/>
  <c r="BP467" i="3"/>
  <c r="BT467" i="3"/>
  <c r="BX467" i="3"/>
  <c r="CB467" i="3"/>
  <c r="CF467" i="3"/>
  <c r="CJ467" i="3"/>
  <c r="CN467" i="3"/>
  <c r="CR467" i="3"/>
  <c r="AW467" i="3"/>
  <c r="BB467" i="3"/>
  <c r="BG467" i="3"/>
  <c r="BM467" i="3"/>
  <c r="BR467" i="3"/>
  <c r="BW467" i="3"/>
  <c r="CC467" i="3"/>
  <c r="CH467" i="3"/>
  <c r="CM467" i="3"/>
  <c r="BA467" i="3"/>
  <c r="BI467" i="3"/>
  <c r="BO467" i="3"/>
  <c r="BV467" i="3"/>
  <c r="CD467" i="3"/>
  <c r="CK467" i="3"/>
  <c r="CQ467" i="3"/>
  <c r="BC467" i="3"/>
  <c r="BJ467" i="3"/>
  <c r="BQ467" i="3"/>
  <c r="BY467" i="3"/>
  <c r="CE467" i="3"/>
  <c r="CL467" i="3"/>
  <c r="AX467" i="3"/>
  <c r="BE467" i="3"/>
  <c r="BK467" i="3"/>
  <c r="BS467" i="3"/>
  <c r="BZ467" i="3"/>
  <c r="CG467" i="3"/>
  <c r="CO467" i="3"/>
  <c r="BU467" i="3"/>
  <c r="AY467" i="3"/>
  <c r="CA467" i="3"/>
  <c r="BF467" i="3"/>
  <c r="CI467" i="3"/>
  <c r="BN467" i="3"/>
  <c r="CP467" i="3"/>
  <c r="AV465" i="3"/>
  <c r="AZ465" i="3"/>
  <c r="BD465" i="3"/>
  <c r="BH465" i="3"/>
  <c r="BL465" i="3"/>
  <c r="BP465" i="3"/>
  <c r="BT465" i="3"/>
  <c r="BX465" i="3"/>
  <c r="CB465" i="3"/>
  <c r="CF465" i="3"/>
  <c r="CJ465" i="3"/>
  <c r="CN465" i="3"/>
  <c r="CR465" i="3"/>
  <c r="BA465" i="3"/>
  <c r="BF465" i="3"/>
  <c r="BK465" i="3"/>
  <c r="BQ465" i="3"/>
  <c r="BV465" i="3"/>
  <c r="CA465" i="3"/>
  <c r="CG465" i="3"/>
  <c r="CL465" i="3"/>
  <c r="CQ465" i="3"/>
  <c r="BB465" i="3"/>
  <c r="BI465" i="3"/>
  <c r="BO465" i="3"/>
  <c r="BW465" i="3"/>
  <c r="CD465" i="3"/>
  <c r="CK465" i="3"/>
  <c r="AW465" i="3"/>
  <c r="BC465" i="3"/>
  <c r="BJ465" i="3"/>
  <c r="BR465" i="3"/>
  <c r="BY465" i="3"/>
  <c r="CE465" i="3"/>
  <c r="CM465" i="3"/>
  <c r="AX465" i="3"/>
  <c r="BE465" i="3"/>
  <c r="BM465" i="3"/>
  <c r="BS465" i="3"/>
  <c r="BZ465" i="3"/>
  <c r="CH465" i="3"/>
  <c r="CO465" i="3"/>
  <c r="BG465" i="3"/>
  <c r="CI465" i="3"/>
  <c r="BN465" i="3"/>
  <c r="CP465" i="3"/>
  <c r="BU465" i="3"/>
  <c r="AY465" i="3"/>
  <c r="CC465" i="3"/>
  <c r="AV463" i="3"/>
  <c r="AZ463" i="3"/>
  <c r="BD463" i="3"/>
  <c r="BH463" i="3"/>
  <c r="BL463" i="3"/>
  <c r="BP463" i="3"/>
  <c r="BT463" i="3"/>
  <c r="BX463" i="3"/>
  <c r="CB463" i="3"/>
  <c r="CF463" i="3"/>
  <c r="CJ463" i="3"/>
  <c r="CN463" i="3"/>
  <c r="CR463" i="3"/>
  <c r="AY463" i="3"/>
  <c r="BE463" i="3"/>
  <c r="BJ463" i="3"/>
  <c r="BO463" i="3"/>
  <c r="BU463" i="3"/>
  <c r="BZ463" i="3"/>
  <c r="CE463" i="3"/>
  <c r="CK463" i="3"/>
  <c r="CP463" i="3"/>
  <c r="BB463" i="3"/>
  <c r="BI463" i="3"/>
  <c r="BQ463" i="3"/>
  <c r="BW463" i="3"/>
  <c r="CD463" i="3"/>
  <c r="CL463" i="3"/>
  <c r="AW463" i="3"/>
  <c r="BC463" i="3"/>
  <c r="BK463" i="3"/>
  <c r="BR463" i="3"/>
  <c r="BY463" i="3"/>
  <c r="CG463" i="3"/>
  <c r="CM463" i="3"/>
  <c r="AX463" i="3"/>
  <c r="BF463" i="3"/>
  <c r="BM463" i="3"/>
  <c r="BS463" i="3"/>
  <c r="CA463" i="3"/>
  <c r="CH463" i="3"/>
  <c r="CO463" i="3"/>
  <c r="BV463" i="3"/>
  <c r="BA463" i="3"/>
  <c r="CC463" i="3"/>
  <c r="BG463" i="3"/>
  <c r="CI463" i="3"/>
  <c r="BN463" i="3"/>
  <c r="CQ463" i="3"/>
  <c r="AV461" i="3"/>
  <c r="AZ461" i="3"/>
  <c r="BD461" i="3"/>
  <c r="BH461" i="3"/>
  <c r="BL461" i="3"/>
  <c r="BP461" i="3"/>
  <c r="BT461" i="3"/>
  <c r="BX461" i="3"/>
  <c r="CB461" i="3"/>
  <c r="CF461" i="3"/>
  <c r="CJ461" i="3"/>
  <c r="CN461" i="3"/>
  <c r="CR461" i="3"/>
  <c r="AX461" i="3"/>
  <c r="BC461" i="3"/>
  <c r="BI461" i="3"/>
  <c r="BN461" i="3"/>
  <c r="BS461" i="3"/>
  <c r="BY461" i="3"/>
  <c r="CD461" i="3"/>
  <c r="CI461" i="3"/>
  <c r="CO461" i="3"/>
  <c r="BB461" i="3"/>
  <c r="BJ461" i="3"/>
  <c r="BQ461" i="3"/>
  <c r="BW461" i="3"/>
  <c r="CE461" i="3"/>
  <c r="CL461" i="3"/>
  <c r="AW461" i="3"/>
  <c r="BE461" i="3"/>
  <c r="BK461" i="3"/>
  <c r="BR461" i="3"/>
  <c r="BZ461" i="3"/>
  <c r="CG461" i="3"/>
  <c r="CM461" i="3"/>
  <c r="AY461" i="3"/>
  <c r="BF461" i="3"/>
  <c r="BM461" i="3"/>
  <c r="BU461" i="3"/>
  <c r="CA461" i="3"/>
  <c r="CH461" i="3"/>
  <c r="CP461" i="3"/>
  <c r="BG461" i="3"/>
  <c r="CK461" i="3"/>
  <c r="BO461" i="3"/>
  <c r="CQ461" i="3"/>
  <c r="BV461" i="3"/>
  <c r="BA461" i="3"/>
  <c r="CC461" i="3"/>
  <c r="AX459" i="3"/>
  <c r="BB459" i="3"/>
  <c r="BF459" i="3"/>
  <c r="BJ459" i="3"/>
  <c r="BN459" i="3"/>
  <c r="BR459" i="3"/>
  <c r="BV459" i="3"/>
  <c r="BZ459" i="3"/>
  <c r="CD459" i="3"/>
  <c r="CH459" i="3"/>
  <c r="CL459" i="3"/>
  <c r="CP459" i="3"/>
  <c r="AY459" i="3"/>
  <c r="BD459" i="3"/>
  <c r="BI459" i="3"/>
  <c r="BO459" i="3"/>
  <c r="BT459" i="3"/>
  <c r="BY459" i="3"/>
  <c r="CE459" i="3"/>
  <c r="CJ459" i="3"/>
  <c r="CO459" i="3"/>
  <c r="AW459" i="3"/>
  <c r="BE459" i="3"/>
  <c r="BL459" i="3"/>
  <c r="BS459" i="3"/>
  <c r="CA459" i="3"/>
  <c r="CG459" i="3"/>
  <c r="CN459" i="3"/>
  <c r="AZ459" i="3"/>
  <c r="BG459" i="3"/>
  <c r="BM459" i="3"/>
  <c r="BU459" i="3"/>
  <c r="CB459" i="3"/>
  <c r="CI459" i="3"/>
  <c r="CQ459" i="3"/>
  <c r="BA459" i="3"/>
  <c r="BH459" i="3"/>
  <c r="BP459" i="3"/>
  <c r="BW459" i="3"/>
  <c r="CC459" i="3"/>
  <c r="CK459" i="3"/>
  <c r="CR459" i="3"/>
  <c r="AV459" i="3"/>
  <c r="BX459" i="3"/>
  <c r="BC459" i="3"/>
  <c r="CF459" i="3"/>
  <c r="BK459" i="3"/>
  <c r="CM459" i="3"/>
  <c r="BQ459" i="3"/>
  <c r="AX457" i="3"/>
  <c r="BB457" i="3"/>
  <c r="BF457" i="3"/>
  <c r="BJ457" i="3"/>
  <c r="BN457" i="3"/>
  <c r="BR457" i="3"/>
  <c r="BV457" i="3"/>
  <c r="BZ457" i="3"/>
  <c r="CD457" i="3"/>
  <c r="CH457" i="3"/>
  <c r="CL457" i="3"/>
  <c r="CP457" i="3"/>
  <c r="AW457" i="3"/>
  <c r="BC457" i="3"/>
  <c r="BH457" i="3"/>
  <c r="BM457" i="3"/>
  <c r="BS457" i="3"/>
  <c r="BX457" i="3"/>
  <c r="CC457" i="3"/>
  <c r="CI457" i="3"/>
  <c r="CN457" i="3"/>
  <c r="AY457" i="3"/>
  <c r="BE457" i="3"/>
  <c r="BL457" i="3"/>
  <c r="BT457" i="3"/>
  <c r="CA457" i="3"/>
  <c r="CG457" i="3"/>
  <c r="CO457" i="3"/>
  <c r="AZ457" i="3"/>
  <c r="BG457" i="3"/>
  <c r="BO457" i="3"/>
  <c r="BU457" i="3"/>
  <c r="CB457" i="3"/>
  <c r="CJ457" i="3"/>
  <c r="CQ457" i="3"/>
  <c r="BA457" i="3"/>
  <c r="BI457" i="3"/>
  <c r="BP457" i="3"/>
  <c r="BW457" i="3"/>
  <c r="CE457" i="3"/>
  <c r="CK457" i="3"/>
  <c r="CR457" i="3"/>
  <c r="BK457" i="3"/>
  <c r="CM457" i="3"/>
  <c r="BQ457" i="3"/>
  <c r="AV457" i="3"/>
  <c r="BY457" i="3"/>
  <c r="BD457" i="3"/>
  <c r="CF457" i="3"/>
  <c r="AX455" i="3"/>
  <c r="BB455" i="3"/>
  <c r="BF455" i="3"/>
  <c r="BJ455" i="3"/>
  <c r="BN455" i="3"/>
  <c r="BR455" i="3"/>
  <c r="BV455" i="3"/>
  <c r="BZ455" i="3"/>
  <c r="CD455" i="3"/>
  <c r="CH455" i="3"/>
  <c r="CL455" i="3"/>
  <c r="CP455" i="3"/>
  <c r="AV455" i="3"/>
  <c r="BA455" i="3"/>
  <c r="BG455" i="3"/>
  <c r="BL455" i="3"/>
  <c r="BQ455" i="3"/>
  <c r="BW455" i="3"/>
  <c r="CB455" i="3"/>
  <c r="CG455" i="3"/>
  <c r="CM455" i="3"/>
  <c r="CR455" i="3"/>
  <c r="AY455" i="3"/>
  <c r="BE455" i="3"/>
  <c r="BM455" i="3"/>
  <c r="BT455" i="3"/>
  <c r="CA455" i="3"/>
  <c r="CI455" i="3"/>
  <c r="CO455" i="3"/>
  <c r="AZ455" i="3"/>
  <c r="BH455" i="3"/>
  <c r="BO455" i="3"/>
  <c r="BU455" i="3"/>
  <c r="CC455" i="3"/>
  <c r="CJ455" i="3"/>
  <c r="CQ455" i="3"/>
  <c r="BC455" i="3"/>
  <c r="BI455" i="3"/>
  <c r="BP455" i="3"/>
  <c r="BX455" i="3"/>
  <c r="CE455" i="3"/>
  <c r="CK455" i="3"/>
  <c r="AW455" i="3"/>
  <c r="BY455" i="3"/>
  <c r="BD455" i="3"/>
  <c r="CF455" i="3"/>
  <c r="BK455" i="3"/>
  <c r="CN455" i="3"/>
  <c r="BS455" i="3"/>
  <c r="AX453" i="3"/>
  <c r="BB453" i="3"/>
  <c r="BF453" i="3"/>
  <c r="BJ453" i="3"/>
  <c r="BN453" i="3"/>
  <c r="BR453" i="3"/>
  <c r="BV453" i="3"/>
  <c r="BZ453" i="3"/>
  <c r="CD453" i="3"/>
  <c r="CH453" i="3"/>
  <c r="CL453" i="3"/>
  <c r="CP453" i="3"/>
  <c r="AZ453" i="3"/>
  <c r="BE453" i="3"/>
  <c r="BK453" i="3"/>
  <c r="BP453" i="3"/>
  <c r="BU453" i="3"/>
  <c r="CA453" i="3"/>
  <c r="CF453" i="3"/>
  <c r="CK453" i="3"/>
  <c r="CQ453" i="3"/>
  <c r="AY453" i="3"/>
  <c r="BG453" i="3"/>
  <c r="BM453" i="3"/>
  <c r="BT453" i="3"/>
  <c r="CB453" i="3"/>
  <c r="CI453" i="3"/>
  <c r="CO453" i="3"/>
  <c r="BA453" i="3"/>
  <c r="BH453" i="3"/>
  <c r="BO453" i="3"/>
  <c r="BW453" i="3"/>
  <c r="CC453" i="3"/>
  <c r="CJ453" i="3"/>
  <c r="CR453" i="3"/>
  <c r="AV453" i="3"/>
  <c r="BC453" i="3"/>
  <c r="BI453" i="3"/>
  <c r="BQ453" i="3"/>
  <c r="BX453" i="3"/>
  <c r="CE453" i="3"/>
  <c r="CM453" i="3"/>
  <c r="BL453" i="3"/>
  <c r="CN453" i="3"/>
  <c r="BS453" i="3"/>
  <c r="AW453" i="3"/>
  <c r="BY453" i="3"/>
  <c r="BD453" i="3"/>
  <c r="CG453" i="3"/>
  <c r="AY451" i="3"/>
  <c r="BC451" i="3"/>
  <c r="BG451" i="3"/>
  <c r="BK451" i="3"/>
  <c r="BO451" i="3"/>
  <c r="BS451" i="3"/>
  <c r="BW451" i="3"/>
  <c r="CA451" i="3"/>
  <c r="CE451" i="3"/>
  <c r="CI451" i="3"/>
  <c r="CM451" i="3"/>
  <c r="CQ451" i="3"/>
  <c r="AZ451" i="3"/>
  <c r="BE451" i="3"/>
  <c r="BJ451" i="3"/>
  <c r="BP451" i="3"/>
  <c r="BU451" i="3"/>
  <c r="BZ451" i="3"/>
  <c r="CF451" i="3"/>
  <c r="CK451" i="3"/>
  <c r="CP451" i="3"/>
  <c r="BA451" i="3"/>
  <c r="BH451" i="3"/>
  <c r="BN451" i="3"/>
  <c r="BV451" i="3"/>
  <c r="CC451" i="3"/>
  <c r="CJ451" i="3"/>
  <c r="CR451" i="3"/>
  <c r="AV451" i="3"/>
  <c r="BB451" i="3"/>
  <c r="BI451" i="3"/>
  <c r="BQ451" i="3"/>
  <c r="BX451" i="3"/>
  <c r="CD451" i="3"/>
  <c r="CL451" i="3"/>
  <c r="AW451" i="3"/>
  <c r="BD451" i="3"/>
  <c r="BL451" i="3"/>
  <c r="BR451" i="3"/>
  <c r="BY451" i="3"/>
  <c r="CG451" i="3"/>
  <c r="CN451" i="3"/>
  <c r="AX451" i="3"/>
  <c r="CB451" i="3"/>
  <c r="BF451" i="3"/>
  <c r="CH451" i="3"/>
  <c r="BM451" i="3"/>
  <c r="CO451" i="3"/>
  <c r="BT451" i="3"/>
  <c r="AY449" i="3"/>
  <c r="BC449" i="3"/>
  <c r="BG449" i="3"/>
  <c r="BK449" i="3"/>
  <c r="BO449" i="3"/>
  <c r="BS449" i="3"/>
  <c r="BW449" i="3"/>
  <c r="CA449" i="3"/>
  <c r="CE449" i="3"/>
  <c r="CI449" i="3"/>
  <c r="CM449" i="3"/>
  <c r="CQ449" i="3"/>
  <c r="AX449" i="3"/>
  <c r="BD449" i="3"/>
  <c r="BI449" i="3"/>
  <c r="BN449" i="3"/>
  <c r="BT449" i="3"/>
  <c r="BY449" i="3"/>
  <c r="CD449" i="3"/>
  <c r="CJ449" i="3"/>
  <c r="CO449" i="3"/>
  <c r="BA449" i="3"/>
  <c r="BH449" i="3"/>
  <c r="BP449" i="3"/>
  <c r="BV449" i="3"/>
  <c r="CC449" i="3"/>
  <c r="CK449" i="3"/>
  <c r="CR449" i="3"/>
  <c r="AV449" i="3"/>
  <c r="BB449" i="3"/>
  <c r="BJ449" i="3"/>
  <c r="BQ449" i="3"/>
  <c r="BX449" i="3"/>
  <c r="CF449" i="3"/>
  <c r="CL449" i="3"/>
  <c r="AW449" i="3"/>
  <c r="BE449" i="3"/>
  <c r="BL449" i="3"/>
  <c r="BR449" i="3"/>
  <c r="BZ449" i="3"/>
  <c r="CG449" i="3"/>
  <c r="CN449" i="3"/>
  <c r="BM449" i="3"/>
  <c r="CP449" i="3"/>
  <c r="BU449" i="3"/>
  <c r="AZ449" i="3"/>
  <c r="CB449" i="3"/>
  <c r="BF449" i="3"/>
  <c r="CH449" i="3"/>
  <c r="AY447" i="3"/>
  <c r="BC447" i="3"/>
  <c r="BG447" i="3"/>
  <c r="BK447" i="3"/>
  <c r="BO447" i="3"/>
  <c r="BS447" i="3"/>
  <c r="BW447" i="3"/>
  <c r="CA447" i="3"/>
  <c r="CE447" i="3"/>
  <c r="CI447" i="3"/>
  <c r="CM447" i="3"/>
  <c r="CQ447" i="3"/>
  <c r="AW447" i="3"/>
  <c r="BB447" i="3"/>
  <c r="BH447" i="3"/>
  <c r="BM447" i="3"/>
  <c r="BR447" i="3"/>
  <c r="BX447" i="3"/>
  <c r="CC447" i="3"/>
  <c r="CH447" i="3"/>
  <c r="CN447" i="3"/>
  <c r="BA447" i="3"/>
  <c r="BI447" i="3"/>
  <c r="BP447" i="3"/>
  <c r="BV447" i="3"/>
  <c r="CD447" i="3"/>
  <c r="CK447" i="3"/>
  <c r="CR447" i="3"/>
  <c r="AV447" i="3"/>
  <c r="BD447" i="3"/>
  <c r="BJ447" i="3"/>
  <c r="BQ447" i="3"/>
  <c r="BY447" i="3"/>
  <c r="CF447" i="3"/>
  <c r="CL447" i="3"/>
  <c r="AX447" i="3"/>
  <c r="BE447" i="3"/>
  <c r="BL447" i="3"/>
  <c r="BT447" i="3"/>
  <c r="BZ447" i="3"/>
  <c r="CG447" i="3"/>
  <c r="CO447" i="3"/>
  <c r="AZ447" i="3"/>
  <c r="CB447" i="3"/>
  <c r="BF447" i="3"/>
  <c r="CJ447" i="3"/>
  <c r="BN447" i="3"/>
  <c r="CP447" i="3"/>
  <c r="BU447" i="3"/>
  <c r="AY445" i="3"/>
  <c r="BC445" i="3"/>
  <c r="BG445" i="3"/>
  <c r="BK445" i="3"/>
  <c r="BO445" i="3"/>
  <c r="BS445" i="3"/>
  <c r="BW445" i="3"/>
  <c r="CA445" i="3"/>
  <c r="CE445" i="3"/>
  <c r="CI445" i="3"/>
  <c r="CM445" i="3"/>
  <c r="CQ445" i="3"/>
  <c r="AV445" i="3"/>
  <c r="BA445" i="3"/>
  <c r="BF445" i="3"/>
  <c r="BL445" i="3"/>
  <c r="BQ445" i="3"/>
  <c r="BV445" i="3"/>
  <c r="CB445" i="3"/>
  <c r="CG445" i="3"/>
  <c r="CL445" i="3"/>
  <c r="CR445" i="3"/>
  <c r="BB445" i="3"/>
  <c r="BI445" i="3"/>
  <c r="BP445" i="3"/>
  <c r="BX445" i="3"/>
  <c r="CD445" i="3"/>
  <c r="CK445" i="3"/>
  <c r="AW445" i="3"/>
  <c r="BD445" i="3"/>
  <c r="BJ445" i="3"/>
  <c r="BR445" i="3"/>
  <c r="BY445" i="3"/>
  <c r="CF445" i="3"/>
  <c r="CN445" i="3"/>
  <c r="AX445" i="3"/>
  <c r="BE445" i="3"/>
  <c r="BM445" i="3"/>
  <c r="BT445" i="3"/>
  <c r="BZ445" i="3"/>
  <c r="CH445" i="3"/>
  <c r="CO445" i="3"/>
  <c r="BN445" i="3"/>
  <c r="CP445" i="3"/>
  <c r="BU445" i="3"/>
  <c r="AZ445" i="3"/>
  <c r="CC445" i="3"/>
  <c r="BH445" i="3"/>
  <c r="CJ445" i="3"/>
  <c r="AW443" i="3"/>
  <c r="BA443" i="3"/>
  <c r="BE443" i="3"/>
  <c r="BI443" i="3"/>
  <c r="BM443" i="3"/>
  <c r="BQ443" i="3"/>
  <c r="BU443" i="3"/>
  <c r="BY443" i="3"/>
  <c r="CC443" i="3"/>
  <c r="CG443" i="3"/>
  <c r="CK443" i="3"/>
  <c r="CO443" i="3"/>
  <c r="AV443" i="3"/>
  <c r="BB443" i="3"/>
  <c r="BG443" i="3"/>
  <c r="BL443" i="3"/>
  <c r="BR443" i="3"/>
  <c r="BW443" i="3"/>
  <c r="CB443" i="3"/>
  <c r="CH443" i="3"/>
  <c r="CM443" i="3"/>
  <c r="CR443" i="3"/>
  <c r="AX443" i="3"/>
  <c r="BD443" i="3"/>
  <c r="BK443" i="3"/>
  <c r="BS443" i="3"/>
  <c r="BZ443" i="3"/>
  <c r="CF443" i="3"/>
  <c r="CN443" i="3"/>
  <c r="AY443" i="3"/>
  <c r="BF443" i="3"/>
  <c r="BN443" i="3"/>
  <c r="BT443" i="3"/>
  <c r="CA443" i="3"/>
  <c r="CI443" i="3"/>
  <c r="CP443" i="3"/>
  <c r="AZ443" i="3"/>
  <c r="BH443" i="3"/>
  <c r="BO443" i="3"/>
  <c r="BV443" i="3"/>
  <c r="CD443" i="3"/>
  <c r="CJ443" i="3"/>
  <c r="CQ443" i="3"/>
  <c r="BC443" i="3"/>
  <c r="CE443" i="3"/>
  <c r="BJ443" i="3"/>
  <c r="CL443" i="3"/>
  <c r="BP443" i="3"/>
  <c r="BX443" i="3"/>
  <c r="AW441" i="3"/>
  <c r="BA441" i="3"/>
  <c r="BE441" i="3"/>
  <c r="BI441" i="3"/>
  <c r="BM441" i="3"/>
  <c r="BQ441" i="3"/>
  <c r="BU441" i="3"/>
  <c r="BY441" i="3"/>
  <c r="CC441" i="3"/>
  <c r="CG441" i="3"/>
  <c r="CK441" i="3"/>
  <c r="CO441" i="3"/>
  <c r="AZ441" i="3"/>
  <c r="BF441" i="3"/>
  <c r="BK441" i="3"/>
  <c r="BP441" i="3"/>
  <c r="BV441" i="3"/>
  <c r="CA441" i="3"/>
  <c r="CF441" i="3"/>
  <c r="CL441" i="3"/>
  <c r="CQ441" i="3"/>
  <c r="AX441" i="3"/>
  <c r="BD441" i="3"/>
  <c r="BL441" i="3"/>
  <c r="BS441" i="3"/>
  <c r="BZ441" i="3"/>
  <c r="CH441" i="3"/>
  <c r="CN441" i="3"/>
  <c r="AY441" i="3"/>
  <c r="BG441" i="3"/>
  <c r="BN441" i="3"/>
  <c r="BT441" i="3"/>
  <c r="CB441" i="3"/>
  <c r="CI441" i="3"/>
  <c r="CP441" i="3"/>
  <c r="BB441" i="3"/>
  <c r="BH441" i="3"/>
  <c r="BO441" i="3"/>
  <c r="BW441" i="3"/>
  <c r="CD441" i="3"/>
  <c r="CJ441" i="3"/>
  <c r="CR441" i="3"/>
  <c r="BR441" i="3"/>
  <c r="AV441" i="3"/>
  <c r="BX441" i="3"/>
  <c r="BC441" i="3"/>
  <c r="CE441" i="3"/>
  <c r="BJ441" i="3"/>
  <c r="CM441" i="3"/>
  <c r="AV439" i="3"/>
  <c r="AZ439" i="3"/>
  <c r="BD439" i="3"/>
  <c r="BH439" i="3"/>
  <c r="BL439" i="3"/>
  <c r="BP439" i="3"/>
  <c r="BT439" i="3"/>
  <c r="BX439" i="3"/>
  <c r="CB439" i="3"/>
  <c r="CF439" i="3"/>
  <c r="CJ439" i="3"/>
  <c r="CN439" i="3"/>
  <c r="CR439" i="3"/>
  <c r="AX439" i="3"/>
  <c r="BC439" i="3"/>
  <c r="BI439" i="3"/>
  <c r="BN439" i="3"/>
  <c r="BS439" i="3"/>
  <c r="BY439" i="3"/>
  <c r="CD439" i="3"/>
  <c r="CI439" i="3"/>
  <c r="CO439" i="3"/>
  <c r="AW439" i="3"/>
  <c r="BE439" i="3"/>
  <c r="BK439" i="3"/>
  <c r="BR439" i="3"/>
  <c r="BZ439" i="3"/>
  <c r="CG439" i="3"/>
  <c r="CM439" i="3"/>
  <c r="AY439" i="3"/>
  <c r="BF439" i="3"/>
  <c r="BM439" i="3"/>
  <c r="BU439" i="3"/>
  <c r="CA439" i="3"/>
  <c r="CH439" i="3"/>
  <c r="CP439" i="3"/>
  <c r="BA439" i="3"/>
  <c r="BG439" i="3"/>
  <c r="BO439" i="3"/>
  <c r="BV439" i="3"/>
  <c r="CC439" i="3"/>
  <c r="CK439" i="3"/>
  <c r="CQ439" i="3"/>
  <c r="BB439" i="3"/>
  <c r="CE439" i="3"/>
  <c r="BJ439" i="3"/>
  <c r="CL439" i="3"/>
  <c r="BQ439" i="3"/>
  <c r="BW439" i="3"/>
  <c r="AX437" i="3"/>
  <c r="BB437" i="3"/>
  <c r="BF437" i="3"/>
  <c r="BJ437" i="3"/>
  <c r="BN437" i="3"/>
  <c r="BR437" i="3"/>
  <c r="BV437" i="3"/>
  <c r="BZ437" i="3"/>
  <c r="CD437" i="3"/>
  <c r="CH437" i="3"/>
  <c r="CL437" i="3"/>
  <c r="CP437" i="3"/>
  <c r="AY437" i="3"/>
  <c r="BD437" i="3"/>
  <c r="BI437" i="3"/>
  <c r="BO437" i="3"/>
  <c r="BT437" i="3"/>
  <c r="BY437" i="3"/>
  <c r="CE437" i="3"/>
  <c r="CJ437" i="3"/>
  <c r="CO437" i="3"/>
  <c r="AZ437" i="3"/>
  <c r="BG437" i="3"/>
  <c r="BM437" i="3"/>
  <c r="BU437" i="3"/>
  <c r="CB437" i="3"/>
  <c r="CI437" i="3"/>
  <c r="CQ437" i="3"/>
  <c r="BA437" i="3"/>
  <c r="BH437" i="3"/>
  <c r="BP437" i="3"/>
  <c r="BW437" i="3"/>
  <c r="CC437" i="3"/>
  <c r="CK437" i="3"/>
  <c r="CR437" i="3"/>
  <c r="AV437" i="3"/>
  <c r="BC437" i="3"/>
  <c r="BK437" i="3"/>
  <c r="BQ437" i="3"/>
  <c r="BX437" i="3"/>
  <c r="CF437" i="3"/>
  <c r="CM437" i="3"/>
  <c r="BS437" i="3"/>
  <c r="AW437" i="3"/>
  <c r="CA437" i="3"/>
  <c r="BE437" i="3"/>
  <c r="CG437" i="3"/>
  <c r="BL437" i="3"/>
  <c r="CN437" i="3"/>
  <c r="AV435" i="3"/>
  <c r="AZ435" i="3"/>
  <c r="BD435" i="3"/>
  <c r="BH435" i="3"/>
  <c r="BL435" i="3"/>
  <c r="BP435" i="3"/>
  <c r="BT435" i="3"/>
  <c r="BX435" i="3"/>
  <c r="CB435" i="3"/>
  <c r="CF435" i="3"/>
  <c r="CJ435" i="3"/>
  <c r="CN435" i="3"/>
  <c r="CR435" i="3"/>
  <c r="AY435" i="3"/>
  <c r="BE435" i="3"/>
  <c r="BJ435" i="3"/>
  <c r="BO435" i="3"/>
  <c r="BU435" i="3"/>
  <c r="BZ435" i="3"/>
  <c r="CE435" i="3"/>
  <c r="CK435" i="3"/>
  <c r="CP435" i="3"/>
  <c r="BB435" i="3"/>
  <c r="BI435" i="3"/>
  <c r="BQ435" i="3"/>
  <c r="BW435" i="3"/>
  <c r="CD435" i="3"/>
  <c r="CL435" i="3"/>
  <c r="AW435" i="3"/>
  <c r="BC435" i="3"/>
  <c r="BK435" i="3"/>
  <c r="BR435" i="3"/>
  <c r="BY435" i="3"/>
  <c r="CG435" i="3"/>
  <c r="CM435" i="3"/>
  <c r="AX435" i="3"/>
  <c r="BF435" i="3"/>
  <c r="BM435" i="3"/>
  <c r="BS435" i="3"/>
  <c r="CA435" i="3"/>
  <c r="CH435" i="3"/>
  <c r="CO435" i="3"/>
  <c r="BG435" i="3"/>
  <c r="CI435" i="3"/>
  <c r="BN435" i="3"/>
  <c r="CQ435" i="3"/>
  <c r="BV435" i="3"/>
  <c r="BA435" i="3"/>
  <c r="CC435" i="3"/>
  <c r="AV433" i="3"/>
  <c r="AZ433" i="3"/>
  <c r="BD433" i="3"/>
  <c r="BH433" i="3"/>
  <c r="BL433" i="3"/>
  <c r="BP433" i="3"/>
  <c r="BT433" i="3"/>
  <c r="BX433" i="3"/>
  <c r="CB433" i="3"/>
  <c r="CF433" i="3"/>
  <c r="CJ433" i="3"/>
  <c r="CN433" i="3"/>
  <c r="CR433" i="3"/>
  <c r="AX433" i="3"/>
  <c r="BC433" i="3"/>
  <c r="BI433" i="3"/>
  <c r="BN433" i="3"/>
  <c r="BS433" i="3"/>
  <c r="BY433" i="3"/>
  <c r="CD433" i="3"/>
  <c r="CI433" i="3"/>
  <c r="CO433" i="3"/>
  <c r="BB433" i="3"/>
  <c r="BJ433" i="3"/>
  <c r="BQ433" i="3"/>
  <c r="BW433" i="3"/>
  <c r="CE433" i="3"/>
  <c r="CL433" i="3"/>
  <c r="AW433" i="3"/>
  <c r="BE433" i="3"/>
  <c r="BK433" i="3"/>
  <c r="BR433" i="3"/>
  <c r="BZ433" i="3"/>
  <c r="CG433" i="3"/>
  <c r="CM433" i="3"/>
  <c r="AY433" i="3"/>
  <c r="BF433" i="3"/>
  <c r="BM433" i="3"/>
  <c r="BU433" i="3"/>
  <c r="CA433" i="3"/>
  <c r="CH433" i="3"/>
  <c r="CP433" i="3"/>
  <c r="BV433" i="3"/>
  <c r="BA433" i="3"/>
  <c r="CC433" i="3"/>
  <c r="BG433" i="3"/>
  <c r="CK433" i="3"/>
  <c r="BO433" i="3"/>
  <c r="CQ433" i="3"/>
  <c r="AY431" i="3"/>
  <c r="BC431" i="3"/>
  <c r="BG431" i="3"/>
  <c r="BK431" i="3"/>
  <c r="BO431" i="3"/>
  <c r="BS431" i="3"/>
  <c r="BW431" i="3"/>
  <c r="CA431" i="3"/>
  <c r="CE431" i="3"/>
  <c r="CI431" i="3"/>
  <c r="CM431" i="3"/>
  <c r="CQ431" i="3"/>
  <c r="AV431" i="3"/>
  <c r="BA431" i="3"/>
  <c r="BF431" i="3"/>
  <c r="BL431" i="3"/>
  <c r="BQ431" i="3"/>
  <c r="BV431" i="3"/>
  <c r="CB431" i="3"/>
  <c r="CG431" i="3"/>
  <c r="CL431" i="3"/>
  <c r="CR431" i="3"/>
  <c r="BB431" i="3"/>
  <c r="BI431" i="3"/>
  <c r="BP431" i="3"/>
  <c r="BX431" i="3"/>
  <c r="CD431" i="3"/>
  <c r="CK431" i="3"/>
  <c r="AW431" i="3"/>
  <c r="BD431" i="3"/>
  <c r="BJ431" i="3"/>
  <c r="BR431" i="3"/>
  <c r="BY431" i="3"/>
  <c r="CF431" i="3"/>
  <c r="CN431" i="3"/>
  <c r="AX431" i="3"/>
  <c r="BE431" i="3"/>
  <c r="BM431" i="3"/>
  <c r="BT431" i="3"/>
  <c r="BZ431" i="3"/>
  <c r="CH431" i="3"/>
  <c r="CO431" i="3"/>
  <c r="BH431" i="3"/>
  <c r="CJ431" i="3"/>
  <c r="BN431" i="3"/>
  <c r="CP431" i="3"/>
  <c r="BU431" i="3"/>
  <c r="AZ431" i="3"/>
  <c r="CC431" i="3"/>
  <c r="AW429" i="3"/>
  <c r="BA429" i="3"/>
  <c r="BE429" i="3"/>
  <c r="BI429" i="3"/>
  <c r="BM429" i="3"/>
  <c r="BQ429" i="3"/>
  <c r="BU429" i="3"/>
  <c r="BY429" i="3"/>
  <c r="CC429" i="3"/>
  <c r="CG429" i="3"/>
  <c r="CK429" i="3"/>
  <c r="CO429" i="3"/>
  <c r="AV429" i="3"/>
  <c r="BB429" i="3"/>
  <c r="BG429" i="3"/>
  <c r="BL429" i="3"/>
  <c r="BR429" i="3"/>
  <c r="BW429" i="3"/>
  <c r="CB429" i="3"/>
  <c r="CH429" i="3"/>
  <c r="CM429" i="3"/>
  <c r="CR429" i="3"/>
  <c r="AX429" i="3"/>
  <c r="BD429" i="3"/>
  <c r="BK429" i="3"/>
  <c r="BS429" i="3"/>
  <c r="BZ429" i="3"/>
  <c r="CF429" i="3"/>
  <c r="CN429" i="3"/>
  <c r="AY429" i="3"/>
  <c r="BF429" i="3"/>
  <c r="BN429" i="3"/>
  <c r="BT429" i="3"/>
  <c r="CA429" i="3"/>
  <c r="CI429" i="3"/>
  <c r="CP429" i="3"/>
  <c r="AZ429" i="3"/>
  <c r="BH429" i="3"/>
  <c r="BO429" i="3"/>
  <c r="BV429" i="3"/>
  <c r="CD429" i="3"/>
  <c r="CJ429" i="3"/>
  <c r="CQ429" i="3"/>
  <c r="BX429" i="3"/>
  <c r="BC429" i="3"/>
  <c r="CE429" i="3"/>
  <c r="BJ429" i="3"/>
  <c r="CL429" i="3"/>
  <c r="BP429" i="3"/>
  <c r="AY427" i="3"/>
  <c r="BC427" i="3"/>
  <c r="BG427" i="3"/>
  <c r="BK427" i="3"/>
  <c r="BO427" i="3"/>
  <c r="BS427" i="3"/>
  <c r="BW427" i="3"/>
  <c r="CA427" i="3"/>
  <c r="CE427" i="3"/>
  <c r="CI427" i="3"/>
  <c r="CM427" i="3"/>
  <c r="CQ427" i="3"/>
  <c r="AW427" i="3"/>
  <c r="BB427" i="3"/>
  <c r="BH427" i="3"/>
  <c r="BM427" i="3"/>
  <c r="BR427" i="3"/>
  <c r="BX427" i="3"/>
  <c r="CC427" i="3"/>
  <c r="CH427" i="3"/>
  <c r="CN427" i="3"/>
  <c r="AZ427" i="3"/>
  <c r="BF427" i="3"/>
  <c r="BN427" i="3"/>
  <c r="BU427" i="3"/>
  <c r="CB427" i="3"/>
  <c r="CJ427" i="3"/>
  <c r="CP427" i="3"/>
  <c r="BA427" i="3"/>
  <c r="BI427" i="3"/>
  <c r="BP427" i="3"/>
  <c r="BV427" i="3"/>
  <c r="CD427" i="3"/>
  <c r="CK427" i="3"/>
  <c r="CR427" i="3"/>
  <c r="AV427" i="3"/>
  <c r="BD427" i="3"/>
  <c r="BJ427" i="3"/>
  <c r="BQ427" i="3"/>
  <c r="BY427" i="3"/>
  <c r="CF427" i="3"/>
  <c r="CL427" i="3"/>
  <c r="BL427" i="3"/>
  <c r="CO427" i="3"/>
  <c r="BT427" i="3"/>
  <c r="AX427" i="3"/>
  <c r="BZ427" i="3"/>
  <c r="BE427" i="3"/>
  <c r="CG427" i="3"/>
  <c r="AY425" i="3"/>
  <c r="BC425" i="3"/>
  <c r="BG425" i="3"/>
  <c r="BK425" i="3"/>
  <c r="BO425" i="3"/>
  <c r="BS425" i="3"/>
  <c r="BW425" i="3"/>
  <c r="CA425" i="3"/>
  <c r="CE425" i="3"/>
  <c r="CI425" i="3"/>
  <c r="CM425" i="3"/>
  <c r="CQ425" i="3"/>
  <c r="AV425" i="3"/>
  <c r="BA425" i="3"/>
  <c r="BF425" i="3"/>
  <c r="BL425" i="3"/>
  <c r="BQ425" i="3"/>
  <c r="BV425" i="3"/>
  <c r="CB425" i="3"/>
  <c r="CG425" i="3"/>
  <c r="CL425" i="3"/>
  <c r="CR425" i="3"/>
  <c r="AZ425" i="3"/>
  <c r="BH425" i="3"/>
  <c r="BN425" i="3"/>
  <c r="BU425" i="3"/>
  <c r="CC425" i="3"/>
  <c r="CJ425" i="3"/>
  <c r="CP425" i="3"/>
  <c r="BB425" i="3"/>
  <c r="BI425" i="3"/>
  <c r="BP425" i="3"/>
  <c r="BX425" i="3"/>
  <c r="CD425" i="3"/>
  <c r="CK425" i="3"/>
  <c r="AW425" i="3"/>
  <c r="BD425" i="3"/>
  <c r="BJ425" i="3"/>
  <c r="BR425" i="3"/>
  <c r="BY425" i="3"/>
  <c r="CF425" i="3"/>
  <c r="CN425" i="3"/>
  <c r="AX425" i="3"/>
  <c r="BZ425" i="3"/>
  <c r="BE425" i="3"/>
  <c r="CH425" i="3"/>
  <c r="BM425" i="3"/>
  <c r="CO425" i="3"/>
  <c r="BT425" i="3"/>
  <c r="AX423" i="3"/>
  <c r="BB423" i="3"/>
  <c r="BF423" i="3"/>
  <c r="BJ423" i="3"/>
  <c r="BN423" i="3"/>
  <c r="BR423" i="3"/>
  <c r="BV423" i="3"/>
  <c r="BZ423" i="3"/>
  <c r="CD423" i="3"/>
  <c r="CH423" i="3"/>
  <c r="CL423" i="3"/>
  <c r="CP423" i="3"/>
  <c r="AY423" i="3"/>
  <c r="BD423" i="3"/>
  <c r="BI423" i="3"/>
  <c r="BO423" i="3"/>
  <c r="BT423" i="3"/>
  <c r="BY423" i="3"/>
  <c r="CE423" i="3"/>
  <c r="CJ423" i="3"/>
  <c r="CO423" i="3"/>
  <c r="AZ423" i="3"/>
  <c r="BG423" i="3"/>
  <c r="BM423" i="3"/>
  <c r="BU423" i="3"/>
  <c r="CB423" i="3"/>
  <c r="CI423" i="3"/>
  <c r="CQ423" i="3"/>
  <c r="BA423" i="3"/>
  <c r="BH423" i="3"/>
  <c r="BP423" i="3"/>
  <c r="BW423" i="3"/>
  <c r="CC423" i="3"/>
  <c r="CK423" i="3"/>
  <c r="CR423" i="3"/>
  <c r="AV423" i="3"/>
  <c r="BC423" i="3"/>
  <c r="BK423" i="3"/>
  <c r="BQ423" i="3"/>
  <c r="BX423" i="3"/>
  <c r="CF423" i="3"/>
  <c r="CM423" i="3"/>
  <c r="BL423" i="3"/>
  <c r="CN423" i="3"/>
  <c r="BS423" i="3"/>
  <c r="AW423" i="3"/>
  <c r="CA423" i="3"/>
  <c r="BE423" i="3"/>
  <c r="CG423" i="3"/>
  <c r="AV421" i="3"/>
  <c r="AZ421" i="3"/>
  <c r="BD421" i="3"/>
  <c r="BH421" i="3"/>
  <c r="BL421" i="3"/>
  <c r="BP421" i="3"/>
  <c r="BT421" i="3"/>
  <c r="BX421" i="3"/>
  <c r="CB421" i="3"/>
  <c r="CF421" i="3"/>
  <c r="CJ421" i="3"/>
  <c r="CN421" i="3"/>
  <c r="CR421" i="3"/>
  <c r="AY421" i="3"/>
  <c r="BE421" i="3"/>
  <c r="BJ421" i="3"/>
  <c r="BO421" i="3"/>
  <c r="BU421" i="3"/>
  <c r="BZ421" i="3"/>
  <c r="CE421" i="3"/>
  <c r="CK421" i="3"/>
  <c r="CP421" i="3"/>
  <c r="BB421" i="3"/>
  <c r="BI421" i="3"/>
  <c r="BQ421" i="3"/>
  <c r="BW421" i="3"/>
  <c r="CD421" i="3"/>
  <c r="CL421" i="3"/>
  <c r="AW421" i="3"/>
  <c r="BC421" i="3"/>
  <c r="BK421" i="3"/>
  <c r="BR421" i="3"/>
  <c r="BY421" i="3"/>
  <c r="CG421" i="3"/>
  <c r="CM421" i="3"/>
  <c r="AX421" i="3"/>
  <c r="BF421" i="3"/>
  <c r="BM421" i="3"/>
  <c r="BS421" i="3"/>
  <c r="CA421" i="3"/>
  <c r="CH421" i="3"/>
  <c r="CO421" i="3"/>
  <c r="BA421" i="3"/>
  <c r="CC421" i="3"/>
  <c r="BG421" i="3"/>
  <c r="CI421" i="3"/>
  <c r="BN421" i="3"/>
  <c r="CQ421" i="3"/>
  <c r="BV421" i="3"/>
  <c r="AX419" i="3"/>
  <c r="BB419" i="3"/>
  <c r="BF419" i="3"/>
  <c r="BJ419" i="3"/>
  <c r="BN419" i="3"/>
  <c r="BR419" i="3"/>
  <c r="BV419" i="3"/>
  <c r="BZ419" i="3"/>
  <c r="CD419" i="3"/>
  <c r="CH419" i="3"/>
  <c r="CL419" i="3"/>
  <c r="CP419" i="3"/>
  <c r="AZ419" i="3"/>
  <c r="BE419" i="3"/>
  <c r="BK419" i="3"/>
  <c r="BP419" i="3"/>
  <c r="BU419" i="3"/>
  <c r="CA419" i="3"/>
  <c r="CF419" i="3"/>
  <c r="CK419" i="3"/>
  <c r="CQ419" i="3"/>
  <c r="AW419" i="3"/>
  <c r="BD419" i="3"/>
  <c r="BL419" i="3"/>
  <c r="BS419" i="3"/>
  <c r="BY419" i="3"/>
  <c r="CG419" i="3"/>
  <c r="CN419" i="3"/>
  <c r="AY419" i="3"/>
  <c r="BG419" i="3"/>
  <c r="BM419" i="3"/>
  <c r="BT419" i="3"/>
  <c r="CB419" i="3"/>
  <c r="CI419" i="3"/>
  <c r="CO419" i="3"/>
  <c r="BA419" i="3"/>
  <c r="BH419" i="3"/>
  <c r="BO419" i="3"/>
  <c r="BW419" i="3"/>
  <c r="CC419" i="3"/>
  <c r="CJ419" i="3"/>
  <c r="CR419" i="3"/>
  <c r="BQ419" i="3"/>
  <c r="AV419" i="3"/>
  <c r="BX419" i="3"/>
  <c r="BC419" i="3"/>
  <c r="CE419" i="3"/>
  <c r="BI419" i="3"/>
  <c r="CM419" i="3"/>
  <c r="AX417" i="3"/>
  <c r="BB417" i="3"/>
  <c r="BF417" i="3"/>
  <c r="BJ417" i="3"/>
  <c r="BN417" i="3"/>
  <c r="BR417" i="3"/>
  <c r="BV417" i="3"/>
  <c r="BZ417" i="3"/>
  <c r="CD417" i="3"/>
  <c r="CH417" i="3"/>
  <c r="CL417" i="3"/>
  <c r="CP417" i="3"/>
  <c r="AY417" i="3"/>
  <c r="BD417" i="3"/>
  <c r="BI417" i="3"/>
  <c r="BO417" i="3"/>
  <c r="BT417" i="3"/>
  <c r="BY417" i="3"/>
  <c r="CE417" i="3"/>
  <c r="CJ417" i="3"/>
  <c r="CO417" i="3"/>
  <c r="AW417" i="3"/>
  <c r="BE417" i="3"/>
  <c r="BL417" i="3"/>
  <c r="BS417" i="3"/>
  <c r="CA417" i="3"/>
  <c r="CG417" i="3"/>
  <c r="CN417" i="3"/>
  <c r="AZ417" i="3"/>
  <c r="BG417" i="3"/>
  <c r="BM417" i="3"/>
  <c r="BU417" i="3"/>
  <c r="CB417" i="3"/>
  <c r="CI417" i="3"/>
  <c r="CQ417" i="3"/>
  <c r="BA417" i="3"/>
  <c r="BH417" i="3"/>
  <c r="BP417" i="3"/>
  <c r="BW417" i="3"/>
  <c r="CC417" i="3"/>
  <c r="CK417" i="3"/>
  <c r="CR417" i="3"/>
  <c r="BC417" i="3"/>
  <c r="CF417" i="3"/>
  <c r="BK417" i="3"/>
  <c r="CM417" i="3"/>
  <c r="BQ417" i="3"/>
  <c r="AV417" i="3"/>
  <c r="BX417" i="3"/>
  <c r="AW415" i="3"/>
  <c r="BA415" i="3"/>
  <c r="BE415" i="3"/>
  <c r="BI415" i="3"/>
  <c r="BM415" i="3"/>
  <c r="BQ415" i="3"/>
  <c r="BU415" i="3"/>
  <c r="BY415" i="3"/>
  <c r="CC415" i="3"/>
  <c r="CG415" i="3"/>
  <c r="CK415" i="3"/>
  <c r="CO415" i="3"/>
  <c r="AV415" i="3"/>
  <c r="BB415" i="3"/>
  <c r="BG415" i="3"/>
  <c r="BL415" i="3"/>
  <c r="BR415" i="3"/>
  <c r="BW415" i="3"/>
  <c r="CB415" i="3"/>
  <c r="CH415" i="3"/>
  <c r="CM415" i="3"/>
  <c r="CR415" i="3"/>
  <c r="AX415" i="3"/>
  <c r="BD415" i="3"/>
  <c r="BK415" i="3"/>
  <c r="BS415" i="3"/>
  <c r="BZ415" i="3"/>
  <c r="CF415" i="3"/>
  <c r="CN415" i="3"/>
  <c r="AY415" i="3"/>
  <c r="BF415" i="3"/>
  <c r="BN415" i="3"/>
  <c r="BT415" i="3"/>
  <c r="CA415" i="3"/>
  <c r="CI415" i="3"/>
  <c r="CP415" i="3"/>
  <c r="AZ415" i="3"/>
  <c r="BH415" i="3"/>
  <c r="BO415" i="3"/>
  <c r="BV415" i="3"/>
  <c r="CD415" i="3"/>
  <c r="CJ415" i="3"/>
  <c r="CQ415" i="3"/>
  <c r="BP415" i="3"/>
  <c r="BX415" i="3"/>
  <c r="BC415" i="3"/>
  <c r="CE415" i="3"/>
  <c r="BJ415" i="3"/>
  <c r="CL415" i="3"/>
  <c r="AY413" i="3"/>
  <c r="BC413" i="3"/>
  <c r="BG413" i="3"/>
  <c r="BK413" i="3"/>
  <c r="BO413" i="3"/>
  <c r="BS413" i="3"/>
  <c r="BW413" i="3"/>
  <c r="CA413" i="3"/>
  <c r="CE413" i="3"/>
  <c r="CI413" i="3"/>
  <c r="CM413" i="3"/>
  <c r="CQ413" i="3"/>
  <c r="AW413" i="3"/>
  <c r="BB413" i="3"/>
  <c r="BH413" i="3"/>
  <c r="BM413" i="3"/>
  <c r="BR413" i="3"/>
  <c r="BX413" i="3"/>
  <c r="CC413" i="3"/>
  <c r="CH413" i="3"/>
  <c r="CN413" i="3"/>
  <c r="AZ413" i="3"/>
  <c r="BF413" i="3"/>
  <c r="BN413" i="3"/>
  <c r="BU413" i="3"/>
  <c r="CB413" i="3"/>
  <c r="CJ413" i="3"/>
  <c r="CP413" i="3"/>
  <c r="BA413" i="3"/>
  <c r="BI413" i="3"/>
  <c r="BP413" i="3"/>
  <c r="BV413" i="3"/>
  <c r="CD413" i="3"/>
  <c r="CK413" i="3"/>
  <c r="CR413" i="3"/>
  <c r="AV413" i="3"/>
  <c r="BD413" i="3"/>
  <c r="BJ413" i="3"/>
  <c r="BQ413" i="3"/>
  <c r="BY413" i="3"/>
  <c r="CF413" i="3"/>
  <c r="CL413" i="3"/>
  <c r="BE413" i="3"/>
  <c r="CG413" i="3"/>
  <c r="BL413" i="3"/>
  <c r="CO413" i="3"/>
  <c r="BT413" i="3"/>
  <c r="AX413" i="3"/>
  <c r="BZ413" i="3"/>
  <c r="AV411" i="3"/>
  <c r="AZ411" i="3"/>
  <c r="BD411" i="3"/>
  <c r="BH411" i="3"/>
  <c r="BL411" i="3"/>
  <c r="BP411" i="3"/>
  <c r="BT411" i="3"/>
  <c r="BX411" i="3"/>
  <c r="CB411" i="3"/>
  <c r="CF411" i="3"/>
  <c r="CJ411" i="3"/>
  <c r="CN411" i="3"/>
  <c r="CR411" i="3"/>
  <c r="AW411" i="3"/>
  <c r="BB411" i="3"/>
  <c r="BG411" i="3"/>
  <c r="BM411" i="3"/>
  <c r="BR411" i="3"/>
  <c r="BW411" i="3"/>
  <c r="CC411" i="3"/>
  <c r="CH411" i="3"/>
  <c r="CM411" i="3"/>
  <c r="BA411" i="3"/>
  <c r="BI411" i="3"/>
  <c r="BO411" i="3"/>
  <c r="BV411" i="3"/>
  <c r="CD411" i="3"/>
  <c r="CK411" i="3"/>
  <c r="CQ411" i="3"/>
  <c r="BC411" i="3"/>
  <c r="BJ411" i="3"/>
  <c r="BQ411" i="3"/>
  <c r="BY411" i="3"/>
  <c r="CE411" i="3"/>
  <c r="CL411" i="3"/>
  <c r="AX411" i="3"/>
  <c r="BE411" i="3"/>
  <c r="BK411" i="3"/>
  <c r="BS411" i="3"/>
  <c r="BZ411" i="3"/>
  <c r="CG411" i="3"/>
  <c r="CO411" i="3"/>
  <c r="BU411" i="3"/>
  <c r="AY411" i="3"/>
  <c r="CA411" i="3"/>
  <c r="BF411" i="3"/>
  <c r="CI411" i="3"/>
  <c r="BN411" i="3"/>
  <c r="CP411" i="3"/>
  <c r="AY409" i="3"/>
  <c r="BC409" i="3"/>
  <c r="BG409" i="3"/>
  <c r="BK409" i="3"/>
  <c r="BO409" i="3"/>
  <c r="BS409" i="3"/>
  <c r="BW409" i="3"/>
  <c r="CA409" i="3"/>
  <c r="CE409" i="3"/>
  <c r="CI409" i="3"/>
  <c r="CM409" i="3"/>
  <c r="CQ409" i="3"/>
  <c r="AZ409" i="3"/>
  <c r="BE409" i="3"/>
  <c r="BJ409" i="3"/>
  <c r="BP409" i="3"/>
  <c r="BU409" i="3"/>
  <c r="BZ409" i="3"/>
  <c r="CF409" i="3"/>
  <c r="CK409" i="3"/>
  <c r="CP409" i="3"/>
  <c r="BA409" i="3"/>
  <c r="BH409" i="3"/>
  <c r="BN409" i="3"/>
  <c r="BV409" i="3"/>
  <c r="CC409" i="3"/>
  <c r="CJ409" i="3"/>
  <c r="CR409" i="3"/>
  <c r="AV409" i="3"/>
  <c r="BB409" i="3"/>
  <c r="BI409" i="3"/>
  <c r="BQ409" i="3"/>
  <c r="BX409" i="3"/>
  <c r="CD409" i="3"/>
  <c r="CL409" i="3"/>
  <c r="AW409" i="3"/>
  <c r="BD409" i="3"/>
  <c r="BL409" i="3"/>
  <c r="BR409" i="3"/>
  <c r="BY409" i="3"/>
  <c r="CG409" i="3"/>
  <c r="CN409" i="3"/>
  <c r="BF409" i="3"/>
  <c r="CH409" i="3"/>
  <c r="BM409" i="3"/>
  <c r="CO409" i="3"/>
  <c r="BT409" i="3"/>
  <c r="AX409" i="3"/>
  <c r="CB409" i="3"/>
  <c r="AV407" i="3"/>
  <c r="AZ407" i="3"/>
  <c r="BD407" i="3"/>
  <c r="BH407" i="3"/>
  <c r="BL407" i="3"/>
  <c r="BP407" i="3"/>
  <c r="BT407" i="3"/>
  <c r="BX407" i="3"/>
  <c r="CB407" i="3"/>
  <c r="CF407" i="3"/>
  <c r="CJ407" i="3"/>
  <c r="CN407" i="3"/>
  <c r="CR407" i="3"/>
  <c r="AY407" i="3"/>
  <c r="BE407" i="3"/>
  <c r="BJ407" i="3"/>
  <c r="BO407" i="3"/>
  <c r="BU407" i="3"/>
  <c r="BZ407" i="3"/>
  <c r="CE407" i="3"/>
  <c r="CK407" i="3"/>
  <c r="CP407" i="3"/>
  <c r="BB407" i="3"/>
  <c r="BI407" i="3"/>
  <c r="BQ407" i="3"/>
  <c r="BW407" i="3"/>
  <c r="CD407" i="3"/>
  <c r="CL407" i="3"/>
  <c r="AW407" i="3"/>
  <c r="BC407" i="3"/>
  <c r="BK407" i="3"/>
  <c r="BR407" i="3"/>
  <c r="BY407" i="3"/>
  <c r="CG407" i="3"/>
  <c r="CM407" i="3"/>
  <c r="AX407" i="3"/>
  <c r="BF407" i="3"/>
  <c r="BM407" i="3"/>
  <c r="BS407" i="3"/>
  <c r="CA407" i="3"/>
  <c r="CH407" i="3"/>
  <c r="CO407" i="3"/>
  <c r="BV407" i="3"/>
  <c r="BA407" i="3"/>
  <c r="CC407" i="3"/>
  <c r="BG407" i="3"/>
  <c r="CI407" i="3"/>
  <c r="BN407" i="3"/>
  <c r="CQ407" i="3"/>
  <c r="AV405" i="3"/>
  <c r="AZ405" i="3"/>
  <c r="BD405" i="3"/>
  <c r="BH405" i="3"/>
  <c r="BL405" i="3"/>
  <c r="BP405" i="3"/>
  <c r="BT405" i="3"/>
  <c r="BX405" i="3"/>
  <c r="CB405" i="3"/>
  <c r="CF405" i="3"/>
  <c r="CJ405" i="3"/>
  <c r="CN405" i="3"/>
  <c r="CR405" i="3"/>
  <c r="AX405" i="3"/>
  <c r="BC405" i="3"/>
  <c r="BI405" i="3"/>
  <c r="BN405" i="3"/>
  <c r="BS405" i="3"/>
  <c r="BY405" i="3"/>
  <c r="CD405" i="3"/>
  <c r="CI405" i="3"/>
  <c r="CO405" i="3"/>
  <c r="BB405" i="3"/>
  <c r="BJ405" i="3"/>
  <c r="BQ405" i="3"/>
  <c r="BW405" i="3"/>
  <c r="CE405" i="3"/>
  <c r="CL405" i="3"/>
  <c r="AW405" i="3"/>
  <c r="BE405" i="3"/>
  <c r="BK405" i="3"/>
  <c r="BR405" i="3"/>
  <c r="BZ405" i="3"/>
  <c r="CG405" i="3"/>
  <c r="CM405" i="3"/>
  <c r="AY405" i="3"/>
  <c r="BF405" i="3"/>
  <c r="BM405" i="3"/>
  <c r="BU405" i="3"/>
  <c r="CA405" i="3"/>
  <c r="CH405" i="3"/>
  <c r="CP405" i="3"/>
  <c r="BG405" i="3"/>
  <c r="CK405" i="3"/>
  <c r="BO405" i="3"/>
  <c r="CQ405" i="3"/>
  <c r="BV405" i="3"/>
  <c r="BA405" i="3"/>
  <c r="CC405" i="3"/>
  <c r="AV403" i="3"/>
  <c r="AZ403" i="3"/>
  <c r="BD403" i="3"/>
  <c r="BH403" i="3"/>
  <c r="BL403" i="3"/>
  <c r="BP403" i="3"/>
  <c r="BT403" i="3"/>
  <c r="BX403" i="3"/>
  <c r="CB403" i="3"/>
  <c r="CF403" i="3"/>
  <c r="CJ403" i="3"/>
  <c r="CN403" i="3"/>
  <c r="CR403" i="3"/>
  <c r="AW403" i="3"/>
  <c r="BB403" i="3"/>
  <c r="BG403" i="3"/>
  <c r="BM403" i="3"/>
  <c r="BR403" i="3"/>
  <c r="BW403" i="3"/>
  <c r="CC403" i="3"/>
  <c r="CH403" i="3"/>
  <c r="CM403" i="3"/>
  <c r="BC403" i="3"/>
  <c r="BJ403" i="3"/>
  <c r="BQ403" i="3"/>
  <c r="BY403" i="3"/>
  <c r="CE403" i="3"/>
  <c r="CL403" i="3"/>
  <c r="AX403" i="3"/>
  <c r="BE403" i="3"/>
  <c r="BK403" i="3"/>
  <c r="BS403" i="3"/>
  <c r="BZ403" i="3"/>
  <c r="CG403" i="3"/>
  <c r="CO403" i="3"/>
  <c r="AY403" i="3"/>
  <c r="BF403" i="3"/>
  <c r="BN403" i="3"/>
  <c r="BU403" i="3"/>
  <c r="CA403" i="3"/>
  <c r="CI403" i="3"/>
  <c r="CP403" i="3"/>
  <c r="BV403" i="3"/>
  <c r="BA403" i="3"/>
  <c r="CD403" i="3"/>
  <c r="BI403" i="3"/>
  <c r="CK403" i="3"/>
  <c r="BO403" i="3"/>
  <c r="CQ403" i="3"/>
  <c r="AY401" i="3"/>
  <c r="BC401" i="3"/>
  <c r="BG401" i="3"/>
  <c r="BK401" i="3"/>
  <c r="BO401" i="3"/>
  <c r="BS401" i="3"/>
  <c r="BW401" i="3"/>
  <c r="CA401" i="3"/>
  <c r="CE401" i="3"/>
  <c r="CI401" i="3"/>
  <c r="CM401" i="3"/>
  <c r="CQ401" i="3"/>
  <c r="AZ401" i="3"/>
  <c r="BE401" i="3"/>
  <c r="BJ401" i="3"/>
  <c r="BP401" i="3"/>
  <c r="BU401" i="3"/>
  <c r="BZ401" i="3"/>
  <c r="CF401" i="3"/>
  <c r="CK401" i="3"/>
  <c r="CP401" i="3"/>
  <c r="AV401" i="3"/>
  <c r="BB401" i="3"/>
  <c r="BI401" i="3"/>
  <c r="BQ401" i="3"/>
  <c r="BX401" i="3"/>
  <c r="CD401" i="3"/>
  <c r="CL401" i="3"/>
  <c r="AW401" i="3"/>
  <c r="BD401" i="3"/>
  <c r="BL401" i="3"/>
  <c r="BR401" i="3"/>
  <c r="BY401" i="3"/>
  <c r="CG401" i="3"/>
  <c r="CN401" i="3"/>
  <c r="AX401" i="3"/>
  <c r="BF401" i="3"/>
  <c r="BM401" i="3"/>
  <c r="BT401" i="3"/>
  <c r="CB401" i="3"/>
  <c r="CH401" i="3"/>
  <c r="CO401" i="3"/>
  <c r="BH401" i="3"/>
  <c r="CJ401" i="3"/>
  <c r="BN401" i="3"/>
  <c r="CR401" i="3"/>
  <c r="BV401" i="3"/>
  <c r="BA401" i="3"/>
  <c r="CC401" i="3"/>
  <c r="AV399" i="3"/>
  <c r="AZ399" i="3"/>
  <c r="BD399" i="3"/>
  <c r="BH399" i="3"/>
  <c r="BL399" i="3"/>
  <c r="BP399" i="3"/>
  <c r="BT399" i="3"/>
  <c r="BX399" i="3"/>
  <c r="CB399" i="3"/>
  <c r="CF399" i="3"/>
  <c r="CJ399" i="3"/>
  <c r="CN399" i="3"/>
  <c r="CR399" i="3"/>
  <c r="AY399" i="3"/>
  <c r="BE399" i="3"/>
  <c r="BJ399" i="3"/>
  <c r="BO399" i="3"/>
  <c r="BU399" i="3"/>
  <c r="BZ399" i="3"/>
  <c r="CE399" i="3"/>
  <c r="CK399" i="3"/>
  <c r="CP399" i="3"/>
  <c r="AW399" i="3"/>
  <c r="BC399" i="3"/>
  <c r="BK399" i="3"/>
  <c r="BR399" i="3"/>
  <c r="BY399" i="3"/>
  <c r="CG399" i="3"/>
  <c r="CM399" i="3"/>
  <c r="AX399" i="3"/>
  <c r="BF399" i="3"/>
  <c r="BM399" i="3"/>
  <c r="BS399" i="3"/>
  <c r="CA399" i="3"/>
  <c r="CH399" i="3"/>
  <c r="CO399" i="3"/>
  <c r="BA399" i="3"/>
  <c r="BG399" i="3"/>
  <c r="BN399" i="3"/>
  <c r="BV399" i="3"/>
  <c r="CC399" i="3"/>
  <c r="CI399" i="3"/>
  <c r="CQ399" i="3"/>
  <c r="BW399" i="3"/>
  <c r="BB399" i="3"/>
  <c r="CD399" i="3"/>
  <c r="BI399" i="3"/>
  <c r="CL399" i="3"/>
  <c r="BQ399" i="3"/>
  <c r="AV397" i="3"/>
  <c r="AZ397" i="3"/>
  <c r="BD397" i="3"/>
  <c r="BH397" i="3"/>
  <c r="BL397" i="3"/>
  <c r="BP397" i="3"/>
  <c r="BT397" i="3"/>
  <c r="BX397" i="3"/>
  <c r="CB397" i="3"/>
  <c r="CF397" i="3"/>
  <c r="CJ397" i="3"/>
  <c r="CN397" i="3"/>
  <c r="CR397" i="3"/>
  <c r="AX397" i="3"/>
  <c r="BC397" i="3"/>
  <c r="BI397" i="3"/>
  <c r="BN397" i="3"/>
  <c r="BS397" i="3"/>
  <c r="BY397" i="3"/>
  <c r="CD397" i="3"/>
  <c r="CI397" i="3"/>
  <c r="CO397" i="3"/>
  <c r="AW397" i="3"/>
  <c r="BE397" i="3"/>
  <c r="BK397" i="3"/>
  <c r="BR397" i="3"/>
  <c r="BZ397" i="3"/>
  <c r="CG397" i="3"/>
  <c r="CM397" i="3"/>
  <c r="AY397" i="3"/>
  <c r="BF397" i="3"/>
  <c r="BM397" i="3"/>
  <c r="BU397" i="3"/>
  <c r="CA397" i="3"/>
  <c r="CH397" i="3"/>
  <c r="CP397" i="3"/>
  <c r="BA397" i="3"/>
  <c r="BG397" i="3"/>
  <c r="BO397" i="3"/>
  <c r="BV397" i="3"/>
  <c r="CC397" i="3"/>
  <c r="CK397" i="3"/>
  <c r="CQ397" i="3"/>
  <c r="BJ397" i="3"/>
  <c r="CL397" i="3"/>
  <c r="BQ397" i="3"/>
  <c r="BW397" i="3"/>
  <c r="BB397" i="3"/>
  <c r="CE397" i="3"/>
  <c r="AV395" i="3"/>
  <c r="AZ395" i="3"/>
  <c r="BD395" i="3"/>
  <c r="BH395" i="3"/>
  <c r="BL395" i="3"/>
  <c r="BP395" i="3"/>
  <c r="BT395" i="3"/>
  <c r="BX395" i="3"/>
  <c r="CB395" i="3"/>
  <c r="CF395" i="3"/>
  <c r="CJ395" i="3"/>
  <c r="CN395" i="3"/>
  <c r="CR395" i="3"/>
  <c r="AW395" i="3"/>
  <c r="BB395" i="3"/>
  <c r="BG395" i="3"/>
  <c r="BM395" i="3"/>
  <c r="BR395" i="3"/>
  <c r="BW395" i="3"/>
  <c r="CC395" i="3"/>
  <c r="CH395" i="3"/>
  <c r="CM395" i="3"/>
  <c r="AX395" i="3"/>
  <c r="BE395" i="3"/>
  <c r="BK395" i="3"/>
  <c r="BS395" i="3"/>
  <c r="BZ395" i="3"/>
  <c r="CG395" i="3"/>
  <c r="CO395" i="3"/>
  <c r="AY395" i="3"/>
  <c r="BF395" i="3"/>
  <c r="BN395" i="3"/>
  <c r="BU395" i="3"/>
  <c r="CA395" i="3"/>
  <c r="CI395" i="3"/>
  <c r="CP395" i="3"/>
  <c r="BA395" i="3"/>
  <c r="BI395" i="3"/>
  <c r="BO395" i="3"/>
  <c r="BV395" i="3"/>
  <c r="CD395" i="3"/>
  <c r="CK395" i="3"/>
  <c r="CQ395" i="3"/>
  <c r="BY395" i="3"/>
  <c r="BC395" i="3"/>
  <c r="CE395" i="3"/>
  <c r="BJ395" i="3"/>
  <c r="CL395" i="3"/>
  <c r="BQ395" i="3"/>
  <c r="AY393" i="3"/>
  <c r="BC393" i="3"/>
  <c r="BG393" i="3"/>
  <c r="BK393" i="3"/>
  <c r="BO393" i="3"/>
  <c r="BS393" i="3"/>
  <c r="BW393" i="3"/>
  <c r="CA393" i="3"/>
  <c r="CE393" i="3"/>
  <c r="CI393" i="3"/>
  <c r="CM393" i="3"/>
  <c r="CQ393" i="3"/>
  <c r="AZ393" i="3"/>
  <c r="BE393" i="3"/>
  <c r="BJ393" i="3"/>
  <c r="BP393" i="3"/>
  <c r="BU393" i="3"/>
  <c r="BZ393" i="3"/>
  <c r="CF393" i="3"/>
  <c r="CK393" i="3"/>
  <c r="CP393" i="3"/>
  <c r="AW393" i="3"/>
  <c r="BD393" i="3"/>
  <c r="BL393" i="3"/>
  <c r="BR393" i="3"/>
  <c r="BY393" i="3"/>
  <c r="CG393" i="3"/>
  <c r="CN393" i="3"/>
  <c r="AX393" i="3"/>
  <c r="BF393" i="3"/>
  <c r="BM393" i="3"/>
  <c r="BT393" i="3"/>
  <c r="CB393" i="3"/>
  <c r="CH393" i="3"/>
  <c r="CO393" i="3"/>
  <c r="BA393" i="3"/>
  <c r="BH393" i="3"/>
  <c r="BN393" i="3"/>
  <c r="BV393" i="3"/>
  <c r="CC393" i="3"/>
  <c r="CJ393" i="3"/>
  <c r="CR393" i="3"/>
  <c r="BI393" i="3"/>
  <c r="CL393" i="3"/>
  <c r="BQ393" i="3"/>
  <c r="AV393" i="3"/>
  <c r="BX393" i="3"/>
  <c r="BB393" i="3"/>
  <c r="CD393" i="3"/>
  <c r="AY391" i="3"/>
  <c r="BC391" i="3"/>
  <c r="BG391" i="3"/>
  <c r="BK391" i="3"/>
  <c r="BO391" i="3"/>
  <c r="BS391" i="3"/>
  <c r="BW391" i="3"/>
  <c r="CA391" i="3"/>
  <c r="CE391" i="3"/>
  <c r="CI391" i="3"/>
  <c r="CM391" i="3"/>
  <c r="CQ391" i="3"/>
  <c r="AX391" i="3"/>
  <c r="BD391" i="3"/>
  <c r="BI391" i="3"/>
  <c r="BN391" i="3"/>
  <c r="BT391" i="3"/>
  <c r="BY391" i="3"/>
  <c r="CD391" i="3"/>
  <c r="CJ391" i="3"/>
  <c r="CO391" i="3"/>
  <c r="AW391" i="3"/>
  <c r="BE391" i="3"/>
  <c r="BL391" i="3"/>
  <c r="BR391" i="3"/>
  <c r="BZ391" i="3"/>
  <c r="CG391" i="3"/>
  <c r="CN391" i="3"/>
  <c r="AZ391" i="3"/>
  <c r="BF391" i="3"/>
  <c r="BM391" i="3"/>
  <c r="BU391" i="3"/>
  <c r="CB391" i="3"/>
  <c r="CH391" i="3"/>
  <c r="CP391" i="3"/>
  <c r="BA391" i="3"/>
  <c r="BH391" i="3"/>
  <c r="BP391" i="3"/>
  <c r="BV391" i="3"/>
  <c r="CC391" i="3"/>
  <c r="CK391" i="3"/>
  <c r="CR391" i="3"/>
  <c r="AV391" i="3"/>
  <c r="BX391" i="3"/>
  <c r="BB391" i="3"/>
  <c r="CF391" i="3"/>
  <c r="BJ391" i="3"/>
  <c r="CL391" i="3"/>
  <c r="BQ391" i="3"/>
  <c r="AV389" i="3"/>
  <c r="AZ389" i="3"/>
  <c r="BD389" i="3"/>
  <c r="BH389" i="3"/>
  <c r="BL389" i="3"/>
  <c r="BP389" i="3"/>
  <c r="BT389" i="3"/>
  <c r="BX389" i="3"/>
  <c r="CB389" i="3"/>
  <c r="CF389" i="3"/>
  <c r="CJ389" i="3"/>
  <c r="CN389" i="3"/>
  <c r="CR389" i="3"/>
  <c r="AX389" i="3"/>
  <c r="BC389" i="3"/>
  <c r="BI389" i="3"/>
  <c r="BN389" i="3"/>
  <c r="BS389" i="3"/>
  <c r="BY389" i="3"/>
  <c r="CD389" i="3"/>
  <c r="CI389" i="3"/>
  <c r="CO389" i="3"/>
  <c r="AY389" i="3"/>
  <c r="BF389" i="3"/>
  <c r="BM389" i="3"/>
  <c r="BU389" i="3"/>
  <c r="CA389" i="3"/>
  <c r="CH389" i="3"/>
  <c r="CP389" i="3"/>
  <c r="BA389" i="3"/>
  <c r="BG389" i="3"/>
  <c r="BO389" i="3"/>
  <c r="BV389" i="3"/>
  <c r="CC389" i="3"/>
  <c r="CK389" i="3"/>
  <c r="CQ389" i="3"/>
  <c r="BB389" i="3"/>
  <c r="BJ389" i="3"/>
  <c r="BQ389" i="3"/>
  <c r="BW389" i="3"/>
  <c r="CE389" i="3"/>
  <c r="CL389" i="3"/>
  <c r="BK389" i="3"/>
  <c r="CM389" i="3"/>
  <c r="BR389" i="3"/>
  <c r="AW389" i="3"/>
  <c r="BZ389" i="3"/>
  <c r="BE389" i="3"/>
  <c r="CG389" i="3"/>
  <c r="AX387" i="3"/>
  <c r="BB387" i="3"/>
  <c r="BF387" i="3"/>
  <c r="BJ387" i="3"/>
  <c r="BN387" i="3"/>
  <c r="BR387" i="3"/>
  <c r="BV387" i="3"/>
  <c r="BZ387" i="3"/>
  <c r="CD387" i="3"/>
  <c r="CH387" i="3"/>
  <c r="CL387" i="3"/>
  <c r="CP387" i="3"/>
  <c r="AY387" i="3"/>
  <c r="BD387" i="3"/>
  <c r="BI387" i="3"/>
  <c r="BO387" i="3"/>
  <c r="BT387" i="3"/>
  <c r="BY387" i="3"/>
  <c r="CE387" i="3"/>
  <c r="CJ387" i="3"/>
  <c r="CO387" i="3"/>
  <c r="BA387" i="3"/>
  <c r="BH387" i="3"/>
  <c r="BP387" i="3"/>
  <c r="BW387" i="3"/>
  <c r="CC387" i="3"/>
  <c r="CK387" i="3"/>
  <c r="CR387" i="3"/>
  <c r="AV387" i="3"/>
  <c r="BC387" i="3"/>
  <c r="BK387" i="3"/>
  <c r="BQ387" i="3"/>
  <c r="BX387" i="3"/>
  <c r="CF387" i="3"/>
  <c r="CM387" i="3"/>
  <c r="AW387" i="3"/>
  <c r="BE387" i="3"/>
  <c r="BL387" i="3"/>
  <c r="BS387" i="3"/>
  <c r="CA387" i="3"/>
  <c r="CG387" i="3"/>
  <c r="CN387" i="3"/>
  <c r="AZ387" i="3"/>
  <c r="CB387" i="3"/>
  <c r="BG387" i="3"/>
  <c r="CI387" i="3"/>
  <c r="BM387" i="3"/>
  <c r="CQ387" i="3"/>
  <c r="BU387" i="3"/>
  <c r="AX385" i="3"/>
  <c r="BB385" i="3"/>
  <c r="BF385" i="3"/>
  <c r="BJ385" i="3"/>
  <c r="BN385" i="3"/>
  <c r="BR385" i="3"/>
  <c r="BV385" i="3"/>
  <c r="BZ385" i="3"/>
  <c r="CD385" i="3"/>
  <c r="CH385" i="3"/>
  <c r="CL385" i="3"/>
  <c r="CP385" i="3"/>
  <c r="AW385" i="3"/>
  <c r="BC385" i="3"/>
  <c r="BH385" i="3"/>
  <c r="BM385" i="3"/>
  <c r="BS385" i="3"/>
  <c r="BX385" i="3"/>
  <c r="CC385" i="3"/>
  <c r="CI385" i="3"/>
  <c r="CN385" i="3"/>
  <c r="BA385" i="3"/>
  <c r="BI385" i="3"/>
  <c r="BP385" i="3"/>
  <c r="BW385" i="3"/>
  <c r="CE385" i="3"/>
  <c r="CK385" i="3"/>
  <c r="CR385" i="3"/>
  <c r="AV385" i="3"/>
  <c r="BD385" i="3"/>
  <c r="BK385" i="3"/>
  <c r="BQ385" i="3"/>
  <c r="BY385" i="3"/>
  <c r="CF385" i="3"/>
  <c r="CM385" i="3"/>
  <c r="AY385" i="3"/>
  <c r="BE385" i="3"/>
  <c r="BL385" i="3"/>
  <c r="BT385" i="3"/>
  <c r="CA385" i="3"/>
  <c r="CG385" i="3"/>
  <c r="CO385" i="3"/>
  <c r="BO385" i="3"/>
  <c r="CQ385" i="3"/>
  <c r="BU385" i="3"/>
  <c r="AZ385" i="3"/>
  <c r="CB385" i="3"/>
  <c r="BG385" i="3"/>
  <c r="CJ385" i="3"/>
  <c r="AV383" i="3"/>
  <c r="AZ383" i="3"/>
  <c r="BD383" i="3"/>
  <c r="BH383" i="3"/>
  <c r="BL383" i="3"/>
  <c r="BP383" i="3"/>
  <c r="BT383" i="3"/>
  <c r="BX383" i="3"/>
  <c r="CB383" i="3"/>
  <c r="CF383" i="3"/>
  <c r="CJ383" i="3"/>
  <c r="CN383" i="3"/>
  <c r="CR383" i="3"/>
  <c r="AY383" i="3"/>
  <c r="BE383" i="3"/>
  <c r="BJ383" i="3"/>
  <c r="BO383" i="3"/>
  <c r="BU383" i="3"/>
  <c r="BZ383" i="3"/>
  <c r="CE383" i="3"/>
  <c r="CK383" i="3"/>
  <c r="CP383" i="3"/>
  <c r="BA383" i="3"/>
  <c r="BG383" i="3"/>
  <c r="BN383" i="3"/>
  <c r="BV383" i="3"/>
  <c r="CC383" i="3"/>
  <c r="CI383" i="3"/>
  <c r="CQ383" i="3"/>
  <c r="BB383" i="3"/>
  <c r="BI383" i="3"/>
  <c r="BQ383" i="3"/>
  <c r="BW383" i="3"/>
  <c r="CD383" i="3"/>
  <c r="CL383" i="3"/>
  <c r="AW383" i="3"/>
  <c r="BC383" i="3"/>
  <c r="BK383" i="3"/>
  <c r="BR383" i="3"/>
  <c r="BY383" i="3"/>
  <c r="CG383" i="3"/>
  <c r="CM383" i="3"/>
  <c r="AX383" i="3"/>
  <c r="CA383" i="3"/>
  <c r="BF383" i="3"/>
  <c r="CH383" i="3"/>
  <c r="BM383" i="3"/>
  <c r="CO383" i="3"/>
  <c r="BS383" i="3"/>
  <c r="AW381" i="3"/>
  <c r="BA381" i="3"/>
  <c r="BE381" i="3"/>
  <c r="BI381" i="3"/>
  <c r="BM381" i="3"/>
  <c r="BQ381" i="3"/>
  <c r="BU381" i="3"/>
  <c r="BY381" i="3"/>
  <c r="CC381" i="3"/>
  <c r="CG381" i="3"/>
  <c r="CK381" i="3"/>
  <c r="CO381" i="3"/>
  <c r="AY381" i="3"/>
  <c r="BD381" i="3"/>
  <c r="BJ381" i="3"/>
  <c r="BO381" i="3"/>
  <c r="BT381" i="3"/>
  <c r="BZ381" i="3"/>
  <c r="CE381" i="3"/>
  <c r="CJ381" i="3"/>
  <c r="CP381" i="3"/>
  <c r="BB381" i="3"/>
  <c r="BH381" i="3"/>
  <c r="BP381" i="3"/>
  <c r="BW381" i="3"/>
  <c r="CD381" i="3"/>
  <c r="CL381" i="3"/>
  <c r="CR381" i="3"/>
  <c r="AV381" i="3"/>
  <c r="BC381" i="3"/>
  <c r="BK381" i="3"/>
  <c r="BR381" i="3"/>
  <c r="BX381" i="3"/>
  <c r="CF381" i="3"/>
  <c r="CM381" i="3"/>
  <c r="AX381" i="3"/>
  <c r="BF381" i="3"/>
  <c r="BL381" i="3"/>
  <c r="BS381" i="3"/>
  <c r="CA381" i="3"/>
  <c r="CH381" i="3"/>
  <c r="CN381" i="3"/>
  <c r="BN381" i="3"/>
  <c r="CQ381" i="3"/>
  <c r="BV381" i="3"/>
  <c r="AZ381" i="3"/>
  <c r="CB381" i="3"/>
  <c r="BG381" i="3"/>
  <c r="CI381" i="3"/>
  <c r="AY379" i="3"/>
  <c r="BC379" i="3"/>
  <c r="BG379" i="3"/>
  <c r="BK379" i="3"/>
  <c r="BO379" i="3"/>
  <c r="BS379" i="3"/>
  <c r="BW379" i="3"/>
  <c r="CA379" i="3"/>
  <c r="CE379" i="3"/>
  <c r="CI379" i="3"/>
  <c r="CM379" i="3"/>
  <c r="CQ379" i="3"/>
  <c r="AZ379" i="3"/>
  <c r="BE379" i="3"/>
  <c r="BJ379" i="3"/>
  <c r="BP379" i="3"/>
  <c r="BU379" i="3"/>
  <c r="BZ379" i="3"/>
  <c r="CF379" i="3"/>
  <c r="CK379" i="3"/>
  <c r="CP379" i="3"/>
  <c r="AW379" i="3"/>
  <c r="BD379" i="3"/>
  <c r="BL379" i="3"/>
  <c r="BR379" i="3"/>
  <c r="BY379" i="3"/>
  <c r="CG379" i="3"/>
  <c r="CN379" i="3"/>
  <c r="AX379" i="3"/>
  <c r="BF379" i="3"/>
  <c r="BM379" i="3"/>
  <c r="BT379" i="3"/>
  <c r="CB379" i="3"/>
  <c r="CH379" i="3"/>
  <c r="CO379" i="3"/>
  <c r="BA379" i="3"/>
  <c r="BH379" i="3"/>
  <c r="BN379" i="3"/>
  <c r="BV379" i="3"/>
  <c r="CC379" i="3"/>
  <c r="CJ379" i="3"/>
  <c r="CR379" i="3"/>
  <c r="BB379" i="3"/>
  <c r="CD379" i="3"/>
  <c r="BI379" i="3"/>
  <c r="CL379" i="3"/>
  <c r="BQ379" i="3"/>
  <c r="AV379" i="3"/>
  <c r="BX379" i="3"/>
  <c r="AY377" i="3"/>
  <c r="BC377" i="3"/>
  <c r="BG377" i="3"/>
  <c r="BK377" i="3"/>
  <c r="BO377" i="3"/>
  <c r="BS377" i="3"/>
  <c r="BW377" i="3"/>
  <c r="CA377" i="3"/>
  <c r="CE377" i="3"/>
  <c r="CI377" i="3"/>
  <c r="CM377" i="3"/>
  <c r="CQ377" i="3"/>
  <c r="AX377" i="3"/>
  <c r="BD377" i="3"/>
  <c r="BI377" i="3"/>
  <c r="BN377" i="3"/>
  <c r="BT377" i="3"/>
  <c r="BY377" i="3"/>
  <c r="CD377" i="3"/>
  <c r="CJ377" i="3"/>
  <c r="CO377" i="3"/>
  <c r="AW377" i="3"/>
  <c r="BE377" i="3"/>
  <c r="BL377" i="3"/>
  <c r="BR377" i="3"/>
  <c r="BZ377" i="3"/>
  <c r="CG377" i="3"/>
  <c r="CN377" i="3"/>
  <c r="AZ377" i="3"/>
  <c r="BF377" i="3"/>
  <c r="BM377" i="3"/>
  <c r="BU377" i="3"/>
  <c r="CB377" i="3"/>
  <c r="CH377" i="3"/>
  <c r="CP377" i="3"/>
  <c r="BA377" i="3"/>
  <c r="BH377" i="3"/>
  <c r="BP377" i="3"/>
  <c r="BV377" i="3"/>
  <c r="CC377" i="3"/>
  <c r="CK377" i="3"/>
  <c r="CR377" i="3"/>
  <c r="BQ377" i="3"/>
  <c r="AV377" i="3"/>
  <c r="BX377" i="3"/>
  <c r="BB377" i="3"/>
  <c r="CF377" i="3"/>
  <c r="BJ377" i="3"/>
  <c r="CL377" i="3"/>
  <c r="AW375" i="3"/>
  <c r="BA375" i="3"/>
  <c r="BE375" i="3"/>
  <c r="BI375" i="3"/>
  <c r="BM375" i="3"/>
  <c r="BQ375" i="3"/>
  <c r="BU375" i="3"/>
  <c r="BY375" i="3"/>
  <c r="CC375" i="3"/>
  <c r="CG375" i="3"/>
  <c r="CK375" i="3"/>
  <c r="CO375" i="3"/>
  <c r="AZ375" i="3"/>
  <c r="BF375" i="3"/>
  <c r="BK375" i="3"/>
  <c r="BP375" i="3"/>
  <c r="BV375" i="3"/>
  <c r="CA375" i="3"/>
  <c r="CF375" i="3"/>
  <c r="CL375" i="3"/>
  <c r="CQ375" i="3"/>
  <c r="AV375" i="3"/>
  <c r="BC375" i="3"/>
  <c r="BJ375" i="3"/>
  <c r="BR375" i="3"/>
  <c r="BX375" i="3"/>
  <c r="CE375" i="3"/>
  <c r="CM375" i="3"/>
  <c r="AX375" i="3"/>
  <c r="BD375" i="3"/>
  <c r="BL375" i="3"/>
  <c r="BS375" i="3"/>
  <c r="BZ375" i="3"/>
  <c r="CH375" i="3"/>
  <c r="CN375" i="3"/>
  <c r="AY375" i="3"/>
  <c r="BG375" i="3"/>
  <c r="BN375" i="3"/>
  <c r="BT375" i="3"/>
  <c r="CB375" i="3"/>
  <c r="CI375" i="3"/>
  <c r="CP375" i="3"/>
  <c r="BB375" i="3"/>
  <c r="CD375" i="3"/>
  <c r="BH375" i="3"/>
  <c r="CJ375" i="3"/>
  <c r="BO375" i="3"/>
  <c r="CR375" i="3"/>
  <c r="BW375" i="3"/>
  <c r="AX373" i="3"/>
  <c r="BB373" i="3"/>
  <c r="BF373" i="3"/>
  <c r="BJ373" i="3"/>
  <c r="BN373" i="3"/>
  <c r="BR373" i="3"/>
  <c r="BV373" i="3"/>
  <c r="BZ373" i="3"/>
  <c r="CD373" i="3"/>
  <c r="CH373" i="3"/>
  <c r="CL373" i="3"/>
  <c r="CP373" i="3"/>
  <c r="AZ373" i="3"/>
  <c r="BE373" i="3"/>
  <c r="BK373" i="3"/>
  <c r="BP373" i="3"/>
  <c r="BU373" i="3"/>
  <c r="CA373" i="3"/>
  <c r="CF373" i="3"/>
  <c r="CK373" i="3"/>
  <c r="CQ373" i="3"/>
  <c r="AW373" i="3"/>
  <c r="BD373" i="3"/>
  <c r="BL373" i="3"/>
  <c r="BS373" i="3"/>
  <c r="BY373" i="3"/>
  <c r="CG373" i="3"/>
  <c r="CN373" i="3"/>
  <c r="AY373" i="3"/>
  <c r="BG373" i="3"/>
  <c r="BM373" i="3"/>
  <c r="BT373" i="3"/>
  <c r="CB373" i="3"/>
  <c r="CI373" i="3"/>
  <c r="CO373" i="3"/>
  <c r="BA373" i="3"/>
  <c r="BH373" i="3"/>
  <c r="BO373" i="3"/>
  <c r="BW373" i="3"/>
  <c r="CC373" i="3"/>
  <c r="CJ373" i="3"/>
  <c r="CR373" i="3"/>
  <c r="BQ373" i="3"/>
  <c r="AV373" i="3"/>
  <c r="BX373" i="3"/>
  <c r="BC373" i="3"/>
  <c r="CE373" i="3"/>
  <c r="BI373" i="3"/>
  <c r="CM373" i="3"/>
  <c r="AV371" i="3"/>
  <c r="AZ371" i="3"/>
  <c r="BD371" i="3"/>
  <c r="BH371" i="3"/>
  <c r="BL371" i="3"/>
  <c r="BP371" i="3"/>
  <c r="BT371" i="3"/>
  <c r="BX371" i="3"/>
  <c r="CB371" i="3"/>
  <c r="CF371" i="3"/>
  <c r="CJ371" i="3"/>
  <c r="CN371" i="3"/>
  <c r="CR371" i="3"/>
  <c r="BA371" i="3"/>
  <c r="BF371" i="3"/>
  <c r="BK371" i="3"/>
  <c r="BQ371" i="3"/>
  <c r="BV371" i="3"/>
  <c r="CA371" i="3"/>
  <c r="CG371" i="3"/>
  <c r="CL371" i="3"/>
  <c r="CQ371" i="3"/>
  <c r="AY371" i="3"/>
  <c r="BG371" i="3"/>
  <c r="BN371" i="3"/>
  <c r="BU371" i="3"/>
  <c r="CC371" i="3"/>
  <c r="CI371" i="3"/>
  <c r="CP371" i="3"/>
  <c r="BB371" i="3"/>
  <c r="BI371" i="3"/>
  <c r="BO371" i="3"/>
  <c r="BW371" i="3"/>
  <c r="CD371" i="3"/>
  <c r="CK371" i="3"/>
  <c r="AW371" i="3"/>
  <c r="BC371" i="3"/>
  <c r="BJ371" i="3"/>
  <c r="BR371" i="3"/>
  <c r="BY371" i="3"/>
  <c r="CE371" i="3"/>
  <c r="CM371" i="3"/>
  <c r="BE371" i="3"/>
  <c r="CH371" i="3"/>
  <c r="BM371" i="3"/>
  <c r="CO371" i="3"/>
  <c r="BS371" i="3"/>
  <c r="AX371" i="3"/>
  <c r="BZ371" i="3"/>
  <c r="AV369" i="3"/>
  <c r="AZ369" i="3"/>
  <c r="BD369" i="3"/>
  <c r="BH369" i="3"/>
  <c r="BL369" i="3"/>
  <c r="BP369" i="3"/>
  <c r="BT369" i="3"/>
  <c r="BX369" i="3"/>
  <c r="CB369" i="3"/>
  <c r="CF369" i="3"/>
  <c r="CJ369" i="3"/>
  <c r="CN369" i="3"/>
  <c r="CR369" i="3"/>
  <c r="AY369" i="3"/>
  <c r="BE369" i="3"/>
  <c r="BJ369" i="3"/>
  <c r="BO369" i="3"/>
  <c r="BU369" i="3"/>
  <c r="BZ369" i="3"/>
  <c r="CE369" i="3"/>
  <c r="CK369" i="3"/>
  <c r="CP369" i="3"/>
  <c r="BA369" i="3"/>
  <c r="BG369" i="3"/>
  <c r="BN369" i="3"/>
  <c r="BV369" i="3"/>
  <c r="CC369" i="3"/>
  <c r="CI369" i="3"/>
  <c r="CQ369" i="3"/>
  <c r="BB369" i="3"/>
  <c r="BI369" i="3"/>
  <c r="BQ369" i="3"/>
  <c r="BW369" i="3"/>
  <c r="CD369" i="3"/>
  <c r="CL369" i="3"/>
  <c r="AW369" i="3"/>
  <c r="BC369" i="3"/>
  <c r="BK369" i="3"/>
  <c r="BR369" i="3"/>
  <c r="BY369" i="3"/>
  <c r="CG369" i="3"/>
  <c r="CM369" i="3"/>
  <c r="BS369" i="3"/>
  <c r="AX369" i="3"/>
  <c r="CA369" i="3"/>
  <c r="BF369" i="3"/>
  <c r="CH369" i="3"/>
  <c r="BM369" i="3"/>
  <c r="CO369" i="3"/>
  <c r="AX367" i="3"/>
  <c r="BB367" i="3"/>
  <c r="BF367" i="3"/>
  <c r="BJ367" i="3"/>
  <c r="BN367" i="3"/>
  <c r="BR367" i="3"/>
  <c r="BV367" i="3"/>
  <c r="BZ367" i="3"/>
  <c r="CD367" i="3"/>
  <c r="CH367" i="3"/>
  <c r="CL367" i="3"/>
  <c r="CP367" i="3"/>
  <c r="AV367" i="3"/>
  <c r="BA367" i="3"/>
  <c r="BG367" i="3"/>
  <c r="BL367" i="3"/>
  <c r="BQ367" i="3"/>
  <c r="BW367" i="3"/>
  <c r="CB367" i="3"/>
  <c r="CG367" i="3"/>
  <c r="CM367" i="3"/>
  <c r="CR367" i="3"/>
  <c r="AY367" i="3"/>
  <c r="BE367" i="3"/>
  <c r="BM367" i="3"/>
  <c r="BT367" i="3"/>
  <c r="CA367" i="3"/>
  <c r="CI367" i="3"/>
  <c r="CO367" i="3"/>
  <c r="AZ367" i="3"/>
  <c r="BH367" i="3"/>
  <c r="BO367" i="3"/>
  <c r="BU367" i="3"/>
  <c r="CC367" i="3"/>
  <c r="CJ367" i="3"/>
  <c r="CQ367" i="3"/>
  <c r="BC367" i="3"/>
  <c r="BI367" i="3"/>
  <c r="BP367" i="3"/>
  <c r="BX367" i="3"/>
  <c r="CE367" i="3"/>
  <c r="CK367" i="3"/>
  <c r="BD367" i="3"/>
  <c r="CF367" i="3"/>
  <c r="BK367" i="3"/>
  <c r="CN367" i="3"/>
  <c r="BS367" i="3"/>
  <c r="AW367" i="3"/>
  <c r="BY367" i="3"/>
  <c r="AY365" i="3"/>
  <c r="BC365" i="3"/>
  <c r="BG365" i="3"/>
  <c r="BK365" i="3"/>
  <c r="BO365" i="3"/>
  <c r="BS365" i="3"/>
  <c r="BW365" i="3"/>
  <c r="CA365" i="3"/>
  <c r="CE365" i="3"/>
  <c r="CI365" i="3"/>
  <c r="CM365" i="3"/>
  <c r="CQ365" i="3"/>
  <c r="AV365" i="3"/>
  <c r="BA365" i="3"/>
  <c r="BF365" i="3"/>
  <c r="BL365" i="3"/>
  <c r="BQ365" i="3"/>
  <c r="BV365" i="3"/>
  <c r="CB365" i="3"/>
  <c r="CG365" i="3"/>
  <c r="CL365" i="3"/>
  <c r="CR365" i="3"/>
  <c r="AZ365" i="3"/>
  <c r="BH365" i="3"/>
  <c r="BN365" i="3"/>
  <c r="BU365" i="3"/>
  <c r="CC365" i="3"/>
  <c r="CJ365" i="3"/>
  <c r="CP365" i="3"/>
  <c r="BB365" i="3"/>
  <c r="BI365" i="3"/>
  <c r="BP365" i="3"/>
  <c r="BX365" i="3"/>
  <c r="CD365" i="3"/>
  <c r="CK365" i="3"/>
  <c r="AW365" i="3"/>
  <c r="BD365" i="3"/>
  <c r="BJ365" i="3"/>
  <c r="BR365" i="3"/>
  <c r="BY365" i="3"/>
  <c r="CF365" i="3"/>
  <c r="CN365" i="3"/>
  <c r="BT365" i="3"/>
  <c r="AX365" i="3"/>
  <c r="BZ365" i="3"/>
  <c r="BE365" i="3"/>
  <c r="CH365" i="3"/>
  <c r="BM365" i="3"/>
  <c r="CO365" i="3"/>
  <c r="AW363" i="3"/>
  <c r="BA363" i="3"/>
  <c r="BE363" i="3"/>
  <c r="BI363" i="3"/>
  <c r="BM363" i="3"/>
  <c r="BQ363" i="3"/>
  <c r="BU363" i="3"/>
  <c r="BY363" i="3"/>
  <c r="CC363" i="3"/>
  <c r="CG363" i="3"/>
  <c r="CK363" i="3"/>
  <c r="CO363" i="3"/>
  <c r="AV363" i="3"/>
  <c r="BB363" i="3"/>
  <c r="BG363" i="3"/>
  <c r="BL363" i="3"/>
  <c r="BR363" i="3"/>
  <c r="BW363" i="3"/>
  <c r="CB363" i="3"/>
  <c r="CH363" i="3"/>
  <c r="CM363" i="3"/>
  <c r="CR363" i="3"/>
  <c r="BC363" i="3"/>
  <c r="BJ363" i="3"/>
  <c r="BP363" i="3"/>
  <c r="BX363" i="3"/>
  <c r="CE363" i="3"/>
  <c r="CL363" i="3"/>
  <c r="AX363" i="3"/>
  <c r="BD363" i="3"/>
  <c r="BK363" i="3"/>
  <c r="BS363" i="3"/>
  <c r="BZ363" i="3"/>
  <c r="CF363" i="3"/>
  <c r="CN363" i="3"/>
  <c r="AY363" i="3"/>
  <c r="BF363" i="3"/>
  <c r="BN363" i="3"/>
  <c r="BT363" i="3"/>
  <c r="CA363" i="3"/>
  <c r="CI363" i="3"/>
  <c r="CP363" i="3"/>
  <c r="BH363" i="3"/>
  <c r="CJ363" i="3"/>
  <c r="BO363" i="3"/>
  <c r="CQ363" i="3"/>
  <c r="BV363" i="3"/>
  <c r="AZ363" i="3"/>
  <c r="CD363" i="3"/>
  <c r="AW361" i="3"/>
  <c r="BA361" i="3"/>
  <c r="BE361" i="3"/>
  <c r="BI361" i="3"/>
  <c r="BM361" i="3"/>
  <c r="BQ361" i="3"/>
  <c r="BU361" i="3"/>
  <c r="BY361" i="3"/>
  <c r="CC361" i="3"/>
  <c r="CG361" i="3"/>
  <c r="CK361" i="3"/>
  <c r="CO361" i="3"/>
  <c r="AZ361" i="3"/>
  <c r="BF361" i="3"/>
  <c r="BK361" i="3"/>
  <c r="BP361" i="3"/>
  <c r="BV361" i="3"/>
  <c r="CA361" i="3"/>
  <c r="CF361" i="3"/>
  <c r="CL361" i="3"/>
  <c r="CQ361" i="3"/>
  <c r="AV361" i="3"/>
  <c r="BC361" i="3"/>
  <c r="BJ361" i="3"/>
  <c r="BR361" i="3"/>
  <c r="BX361" i="3"/>
  <c r="CE361" i="3"/>
  <c r="CM361" i="3"/>
  <c r="AX361" i="3"/>
  <c r="BD361" i="3"/>
  <c r="BL361" i="3"/>
  <c r="BS361" i="3"/>
  <c r="BZ361" i="3"/>
  <c r="CH361" i="3"/>
  <c r="CN361" i="3"/>
  <c r="AY361" i="3"/>
  <c r="BG361" i="3"/>
  <c r="BN361" i="3"/>
  <c r="BT361" i="3"/>
  <c r="CB361" i="3"/>
  <c r="CI361" i="3"/>
  <c r="CP361" i="3"/>
  <c r="BW361" i="3"/>
  <c r="BB361" i="3"/>
  <c r="CD361" i="3"/>
  <c r="BH361" i="3"/>
  <c r="CJ361" i="3"/>
  <c r="BO361" i="3"/>
  <c r="CR361" i="3"/>
  <c r="AY359" i="3"/>
  <c r="BC359" i="3"/>
  <c r="BG359" i="3"/>
  <c r="BK359" i="3"/>
  <c r="BO359" i="3"/>
  <c r="BS359" i="3"/>
  <c r="BW359" i="3"/>
  <c r="CA359" i="3"/>
  <c r="CE359" i="3"/>
  <c r="CI359" i="3"/>
  <c r="CM359" i="3"/>
  <c r="CQ359" i="3"/>
  <c r="AW359" i="3"/>
  <c r="BB359" i="3"/>
  <c r="BH359" i="3"/>
  <c r="BM359" i="3"/>
  <c r="BR359" i="3"/>
  <c r="BX359" i="3"/>
  <c r="CC359" i="3"/>
  <c r="CH359" i="3"/>
  <c r="CN359" i="3"/>
  <c r="BA359" i="3"/>
  <c r="BI359" i="3"/>
  <c r="BP359" i="3"/>
  <c r="BV359" i="3"/>
  <c r="CD359" i="3"/>
  <c r="CK359" i="3"/>
  <c r="CR359" i="3"/>
  <c r="AV359" i="3"/>
  <c r="BD359" i="3"/>
  <c r="BJ359" i="3"/>
  <c r="BQ359" i="3"/>
  <c r="BY359" i="3"/>
  <c r="CF359" i="3"/>
  <c r="CL359" i="3"/>
  <c r="AX359" i="3"/>
  <c r="BE359" i="3"/>
  <c r="BL359" i="3"/>
  <c r="BT359" i="3"/>
  <c r="BZ359" i="3"/>
  <c r="CG359" i="3"/>
  <c r="CO359" i="3"/>
  <c r="BF359" i="3"/>
  <c r="CJ359" i="3"/>
  <c r="BN359" i="3"/>
  <c r="CP359" i="3"/>
  <c r="BU359" i="3"/>
  <c r="AZ359" i="3"/>
  <c r="CB359" i="3"/>
  <c r="AV357" i="3"/>
  <c r="AZ357" i="3"/>
  <c r="BD357" i="3"/>
  <c r="BH357" i="3"/>
  <c r="BL357" i="3"/>
  <c r="BP357" i="3"/>
  <c r="BT357" i="3"/>
  <c r="BX357" i="3"/>
  <c r="CB357" i="3"/>
  <c r="CF357" i="3"/>
  <c r="CJ357" i="3"/>
  <c r="CN357" i="3"/>
  <c r="CR357" i="3"/>
  <c r="AW357" i="3"/>
  <c r="BB357" i="3"/>
  <c r="BG357" i="3"/>
  <c r="BM357" i="3"/>
  <c r="BR357" i="3"/>
  <c r="BW357" i="3"/>
  <c r="CC357" i="3"/>
  <c r="CH357" i="3"/>
  <c r="CM357" i="3"/>
  <c r="BC357" i="3"/>
  <c r="BJ357" i="3"/>
  <c r="BQ357" i="3"/>
  <c r="BY357" i="3"/>
  <c r="CE357" i="3"/>
  <c r="CL357" i="3"/>
  <c r="AX357" i="3"/>
  <c r="BE357" i="3"/>
  <c r="BK357" i="3"/>
  <c r="BS357" i="3"/>
  <c r="BZ357" i="3"/>
  <c r="CG357" i="3"/>
  <c r="CO357" i="3"/>
  <c r="AY357" i="3"/>
  <c r="BF357" i="3"/>
  <c r="BN357" i="3"/>
  <c r="BU357" i="3"/>
  <c r="CA357" i="3"/>
  <c r="CI357" i="3"/>
  <c r="CP357" i="3"/>
  <c r="BV357" i="3"/>
  <c r="BA357" i="3"/>
  <c r="CD357" i="3"/>
  <c r="BI357" i="3"/>
  <c r="CK357" i="3"/>
  <c r="BO357" i="3"/>
  <c r="CQ357" i="3"/>
  <c r="AX355" i="3"/>
  <c r="BB355" i="3"/>
  <c r="BF355" i="3"/>
  <c r="BJ355" i="3"/>
  <c r="BN355" i="3"/>
  <c r="BR355" i="3"/>
  <c r="BV355" i="3"/>
  <c r="BZ355" i="3"/>
  <c r="CD355" i="3"/>
  <c r="CH355" i="3"/>
  <c r="CL355" i="3"/>
  <c r="CP355" i="3"/>
  <c r="AW355" i="3"/>
  <c r="BC355" i="3"/>
  <c r="BH355" i="3"/>
  <c r="BM355" i="3"/>
  <c r="BS355" i="3"/>
  <c r="BX355" i="3"/>
  <c r="CC355" i="3"/>
  <c r="CI355" i="3"/>
  <c r="CN355" i="3"/>
  <c r="AY355" i="3"/>
  <c r="BE355" i="3"/>
  <c r="BL355" i="3"/>
  <c r="BT355" i="3"/>
  <c r="CA355" i="3"/>
  <c r="CG355" i="3"/>
  <c r="CO355" i="3"/>
  <c r="AZ355" i="3"/>
  <c r="BG355" i="3"/>
  <c r="BO355" i="3"/>
  <c r="BU355" i="3"/>
  <c r="CB355" i="3"/>
  <c r="CJ355" i="3"/>
  <c r="CQ355" i="3"/>
  <c r="BA355" i="3"/>
  <c r="BI355" i="3"/>
  <c r="BP355" i="3"/>
  <c r="BW355" i="3"/>
  <c r="CE355" i="3"/>
  <c r="CK355" i="3"/>
  <c r="CR355" i="3"/>
  <c r="BK355" i="3"/>
  <c r="CM355" i="3"/>
  <c r="BQ355" i="3"/>
  <c r="AV355" i="3"/>
  <c r="BY355" i="3"/>
  <c r="BD355" i="3"/>
  <c r="CF355" i="3"/>
  <c r="AX353" i="3"/>
  <c r="BB353" i="3"/>
  <c r="BF353" i="3"/>
  <c r="BJ353" i="3"/>
  <c r="BN353" i="3"/>
  <c r="BR353" i="3"/>
  <c r="BV353" i="3"/>
  <c r="BZ353" i="3"/>
  <c r="CD353" i="3"/>
  <c r="CH353" i="3"/>
  <c r="CL353" i="3"/>
  <c r="CP353" i="3"/>
  <c r="AV353" i="3"/>
  <c r="BA353" i="3"/>
  <c r="BG353" i="3"/>
  <c r="BL353" i="3"/>
  <c r="BQ353" i="3"/>
  <c r="BW353" i="3"/>
  <c r="CB353" i="3"/>
  <c r="CG353" i="3"/>
  <c r="CM353" i="3"/>
  <c r="CR353" i="3"/>
  <c r="AY353" i="3"/>
  <c r="BE353" i="3"/>
  <c r="BM353" i="3"/>
  <c r="BT353" i="3"/>
  <c r="CA353" i="3"/>
  <c r="CI353" i="3"/>
  <c r="CO353" i="3"/>
  <c r="AZ353" i="3"/>
  <c r="BH353" i="3"/>
  <c r="BO353" i="3"/>
  <c r="BU353" i="3"/>
  <c r="CC353" i="3"/>
  <c r="CJ353" i="3"/>
  <c r="CQ353" i="3"/>
  <c r="BC353" i="3"/>
  <c r="BI353" i="3"/>
  <c r="BP353" i="3"/>
  <c r="BX353" i="3"/>
  <c r="CE353" i="3"/>
  <c r="CK353" i="3"/>
  <c r="AW353" i="3"/>
  <c r="BY353" i="3"/>
  <c r="BD353" i="3"/>
  <c r="CF353" i="3"/>
  <c r="BK353" i="3"/>
  <c r="CN353" i="3"/>
  <c r="BS353" i="3"/>
  <c r="AV351" i="3"/>
  <c r="AZ351" i="3"/>
  <c r="BD351" i="3"/>
  <c r="BH351" i="3"/>
  <c r="BL351" i="3"/>
  <c r="BP351" i="3"/>
  <c r="BT351" i="3"/>
  <c r="BX351" i="3"/>
  <c r="CB351" i="3"/>
  <c r="CF351" i="3"/>
  <c r="CJ351" i="3"/>
  <c r="CN351" i="3"/>
  <c r="CR351" i="3"/>
  <c r="AX351" i="3"/>
  <c r="BC351" i="3"/>
  <c r="BI351" i="3"/>
  <c r="BN351" i="3"/>
  <c r="BS351" i="3"/>
  <c r="BY351" i="3"/>
  <c r="CD351" i="3"/>
  <c r="CI351" i="3"/>
  <c r="CO351" i="3"/>
  <c r="AW351" i="3"/>
  <c r="BE351" i="3"/>
  <c r="BK351" i="3"/>
  <c r="BR351" i="3"/>
  <c r="BZ351" i="3"/>
  <c r="CG351" i="3"/>
  <c r="CM351" i="3"/>
  <c r="AY351" i="3"/>
  <c r="BF351" i="3"/>
  <c r="BM351" i="3"/>
  <c r="BU351" i="3"/>
  <c r="CA351" i="3"/>
  <c r="CH351" i="3"/>
  <c r="CP351" i="3"/>
  <c r="BA351" i="3"/>
  <c r="BG351" i="3"/>
  <c r="BO351" i="3"/>
  <c r="BV351" i="3"/>
  <c r="CC351" i="3"/>
  <c r="CK351" i="3"/>
  <c r="CQ351" i="3"/>
  <c r="BJ351" i="3"/>
  <c r="CL351" i="3"/>
  <c r="BQ351" i="3"/>
  <c r="BW351" i="3"/>
  <c r="BB351" i="3"/>
  <c r="CE351" i="3"/>
  <c r="AW349" i="3"/>
  <c r="BA349" i="3"/>
  <c r="BE349" i="3"/>
  <c r="BI349" i="3"/>
  <c r="BM349" i="3"/>
  <c r="BQ349" i="3"/>
  <c r="BU349" i="3"/>
  <c r="BY349" i="3"/>
  <c r="CC349" i="3"/>
  <c r="CG349" i="3"/>
  <c r="CK349" i="3"/>
  <c r="CO349" i="3"/>
  <c r="AX349" i="3"/>
  <c r="BC349" i="3"/>
  <c r="BH349" i="3"/>
  <c r="BN349" i="3"/>
  <c r="BS349" i="3"/>
  <c r="BX349" i="3"/>
  <c r="CD349" i="3"/>
  <c r="CI349" i="3"/>
  <c r="CN349" i="3"/>
  <c r="AY349" i="3"/>
  <c r="BF349" i="3"/>
  <c r="BL349" i="3"/>
  <c r="BT349" i="3"/>
  <c r="CA349" i="3"/>
  <c r="CH349" i="3"/>
  <c r="CP349" i="3"/>
  <c r="AZ349" i="3"/>
  <c r="BG349" i="3"/>
  <c r="BO349" i="3"/>
  <c r="BV349" i="3"/>
  <c r="CB349" i="3"/>
  <c r="CJ349" i="3"/>
  <c r="CQ349" i="3"/>
  <c r="BB349" i="3"/>
  <c r="BJ349" i="3"/>
  <c r="BP349" i="3"/>
  <c r="BW349" i="3"/>
  <c r="CE349" i="3"/>
  <c r="CL349" i="3"/>
  <c r="CR349" i="3"/>
  <c r="AV349" i="3"/>
  <c r="BZ349" i="3"/>
  <c r="BD349" i="3"/>
  <c r="CF349" i="3"/>
  <c r="BK349" i="3"/>
  <c r="CM349" i="3"/>
  <c r="BR349" i="3"/>
  <c r="AX347" i="3"/>
  <c r="BB347" i="3"/>
  <c r="BF347" i="3"/>
  <c r="BJ347" i="3"/>
  <c r="BN347" i="3"/>
  <c r="BR347" i="3"/>
  <c r="BV347" i="3"/>
  <c r="BZ347" i="3"/>
  <c r="CD347" i="3"/>
  <c r="AY347" i="3"/>
  <c r="BD347" i="3"/>
  <c r="BI347" i="3"/>
  <c r="BO347" i="3"/>
  <c r="BT347" i="3"/>
  <c r="BY347" i="3"/>
  <c r="CE347" i="3"/>
  <c r="CI347" i="3"/>
  <c r="CM347" i="3"/>
  <c r="CQ347" i="3"/>
  <c r="BA347" i="3"/>
  <c r="BH347" i="3"/>
  <c r="BP347" i="3"/>
  <c r="BW347" i="3"/>
  <c r="CC347" i="3"/>
  <c r="CJ347" i="3"/>
  <c r="CO347" i="3"/>
  <c r="AZ347" i="3"/>
  <c r="BK347" i="3"/>
  <c r="BS347" i="3"/>
  <c r="CB347" i="3"/>
  <c r="CK347" i="3"/>
  <c r="CR347" i="3"/>
  <c r="BC347" i="3"/>
  <c r="BL347" i="3"/>
  <c r="BU347" i="3"/>
  <c r="CF347" i="3"/>
  <c r="CL347" i="3"/>
  <c r="AV347" i="3"/>
  <c r="BE347" i="3"/>
  <c r="BM347" i="3"/>
  <c r="BX347" i="3"/>
  <c r="CG347" i="3"/>
  <c r="CN347" i="3"/>
  <c r="BG347" i="3"/>
  <c r="CP347" i="3"/>
  <c r="BQ347" i="3"/>
  <c r="CA347" i="3"/>
  <c r="AW347" i="3"/>
  <c r="CH347" i="3"/>
  <c r="AW345" i="3"/>
  <c r="BA345" i="3"/>
  <c r="BE345" i="3"/>
  <c r="BI345" i="3"/>
  <c r="BM345" i="3"/>
  <c r="BQ345" i="3"/>
  <c r="BU345" i="3"/>
  <c r="BY345" i="3"/>
  <c r="CC345" i="3"/>
  <c r="CG345" i="3"/>
  <c r="CK345" i="3"/>
  <c r="CO345" i="3"/>
  <c r="AV345" i="3"/>
  <c r="BB345" i="3"/>
  <c r="BG345" i="3"/>
  <c r="BL345" i="3"/>
  <c r="BR345" i="3"/>
  <c r="BW345" i="3"/>
  <c r="CB345" i="3"/>
  <c r="CH345" i="3"/>
  <c r="CM345" i="3"/>
  <c r="CR345" i="3"/>
  <c r="AZ345" i="3"/>
  <c r="BH345" i="3"/>
  <c r="BO345" i="3"/>
  <c r="BV345" i="3"/>
  <c r="CD345" i="3"/>
  <c r="CJ345" i="3"/>
  <c r="CQ345" i="3"/>
  <c r="BD345" i="3"/>
  <c r="BN345" i="3"/>
  <c r="BX345" i="3"/>
  <c r="CF345" i="3"/>
  <c r="CP345" i="3"/>
  <c r="AX345" i="3"/>
  <c r="BF345" i="3"/>
  <c r="BP345" i="3"/>
  <c r="BZ345" i="3"/>
  <c r="CI345" i="3"/>
  <c r="AY345" i="3"/>
  <c r="BJ345" i="3"/>
  <c r="BS345" i="3"/>
  <c r="CA345" i="3"/>
  <c r="CL345" i="3"/>
  <c r="CE345" i="3"/>
  <c r="BC345" i="3"/>
  <c r="CN345" i="3"/>
  <c r="BK345" i="3"/>
  <c r="BT345" i="3"/>
  <c r="AY343" i="3"/>
  <c r="BC343" i="3"/>
  <c r="BG343" i="3"/>
  <c r="BK343" i="3"/>
  <c r="BO343" i="3"/>
  <c r="BS343" i="3"/>
  <c r="BW343" i="3"/>
  <c r="CA343" i="3"/>
  <c r="CE343" i="3"/>
  <c r="CI343" i="3"/>
  <c r="CM343" i="3"/>
  <c r="CQ343" i="3"/>
  <c r="AX343" i="3"/>
  <c r="BD343" i="3"/>
  <c r="BI343" i="3"/>
  <c r="BN343" i="3"/>
  <c r="BT343" i="3"/>
  <c r="BY343" i="3"/>
  <c r="CD343" i="3"/>
  <c r="CJ343" i="3"/>
  <c r="CO343" i="3"/>
  <c r="AZ343" i="3"/>
  <c r="BF343" i="3"/>
  <c r="BM343" i="3"/>
  <c r="BU343" i="3"/>
  <c r="CB343" i="3"/>
  <c r="CH343" i="3"/>
  <c r="CP343" i="3"/>
  <c r="AW343" i="3"/>
  <c r="BH343" i="3"/>
  <c r="BQ343" i="3"/>
  <c r="BZ343" i="3"/>
  <c r="CK343" i="3"/>
  <c r="BA343" i="3"/>
  <c r="BJ343" i="3"/>
  <c r="BR343" i="3"/>
  <c r="CC343" i="3"/>
  <c r="CL343" i="3"/>
  <c r="BB343" i="3"/>
  <c r="BL343" i="3"/>
  <c r="BV343" i="3"/>
  <c r="CF343" i="3"/>
  <c r="CN343" i="3"/>
  <c r="BP343" i="3"/>
  <c r="BX343" i="3"/>
  <c r="AV343" i="3"/>
  <c r="CG343" i="3"/>
  <c r="BE343" i="3"/>
  <c r="CR343" i="3"/>
  <c r="AY341" i="3"/>
  <c r="BC341" i="3"/>
  <c r="BG341" i="3"/>
  <c r="BK341" i="3"/>
  <c r="BO341" i="3"/>
  <c r="BS341" i="3"/>
  <c r="BW341" i="3"/>
  <c r="CA341" i="3"/>
  <c r="CE341" i="3"/>
  <c r="CI341" i="3"/>
  <c r="CM341" i="3"/>
  <c r="CQ341" i="3"/>
  <c r="AW341" i="3"/>
  <c r="BB341" i="3"/>
  <c r="BH341" i="3"/>
  <c r="BM341" i="3"/>
  <c r="BR341" i="3"/>
  <c r="BX341" i="3"/>
  <c r="CC341" i="3"/>
  <c r="CH341" i="3"/>
  <c r="CN341" i="3"/>
  <c r="AZ341" i="3"/>
  <c r="BF341" i="3"/>
  <c r="BN341" i="3"/>
  <c r="BU341" i="3"/>
  <c r="CB341" i="3"/>
  <c r="CJ341" i="3"/>
  <c r="CP341" i="3"/>
  <c r="BD341" i="3"/>
  <c r="BL341" i="3"/>
  <c r="BV341" i="3"/>
  <c r="CF341" i="3"/>
  <c r="CO341" i="3"/>
  <c r="AV341" i="3"/>
  <c r="BE341" i="3"/>
  <c r="BP341" i="3"/>
  <c r="BY341" i="3"/>
  <c r="CG341" i="3"/>
  <c r="CR341" i="3"/>
  <c r="AX341" i="3"/>
  <c r="BI341" i="3"/>
  <c r="BQ341" i="3"/>
  <c r="BZ341" i="3"/>
  <c r="CK341" i="3"/>
  <c r="BA341" i="3"/>
  <c r="CL341" i="3"/>
  <c r="BJ341" i="3"/>
  <c r="BT341" i="3"/>
  <c r="CD341" i="3"/>
  <c r="AX339" i="3"/>
  <c r="BB339" i="3"/>
  <c r="BF339" i="3"/>
  <c r="BJ339" i="3"/>
  <c r="BN339" i="3"/>
  <c r="BR339" i="3"/>
  <c r="BV339" i="3"/>
  <c r="BZ339" i="3"/>
  <c r="CD339" i="3"/>
  <c r="CH339" i="3"/>
  <c r="CL339" i="3"/>
  <c r="CP339" i="3"/>
  <c r="AY339" i="3"/>
  <c r="BD339" i="3"/>
  <c r="BI339" i="3"/>
  <c r="BO339" i="3"/>
  <c r="BT339" i="3"/>
  <c r="BY339" i="3"/>
  <c r="CE339" i="3"/>
  <c r="CJ339" i="3"/>
  <c r="CO339" i="3"/>
  <c r="AV339" i="3"/>
  <c r="BC339" i="3"/>
  <c r="BK339" i="3"/>
  <c r="BQ339" i="3"/>
  <c r="BX339" i="3"/>
  <c r="CF339" i="3"/>
  <c r="CM339" i="3"/>
  <c r="BA339" i="3"/>
  <c r="BL339" i="3"/>
  <c r="BU339" i="3"/>
  <c r="CC339" i="3"/>
  <c r="CN339" i="3"/>
  <c r="BE339" i="3"/>
  <c r="BM339" i="3"/>
  <c r="BW339" i="3"/>
  <c r="CG339" i="3"/>
  <c r="CQ339" i="3"/>
  <c r="AW339" i="3"/>
  <c r="BG339" i="3"/>
  <c r="BP339" i="3"/>
  <c r="CA339" i="3"/>
  <c r="CI339" i="3"/>
  <c r="CR339" i="3"/>
  <c r="CB339" i="3"/>
  <c r="AZ339" i="3"/>
  <c r="CK339" i="3"/>
  <c r="BH339" i="3"/>
  <c r="BS339" i="3"/>
  <c r="AW337" i="3"/>
  <c r="BA337" i="3"/>
  <c r="BE337" i="3"/>
  <c r="BI337" i="3"/>
  <c r="BM337" i="3"/>
  <c r="BQ337" i="3"/>
  <c r="BU337" i="3"/>
  <c r="BY337" i="3"/>
  <c r="CC337" i="3"/>
  <c r="CG337" i="3"/>
  <c r="CK337" i="3"/>
  <c r="CO337" i="3"/>
  <c r="AV337" i="3"/>
  <c r="BB337" i="3"/>
  <c r="BG337" i="3"/>
  <c r="BL337" i="3"/>
  <c r="BR337" i="3"/>
  <c r="BW337" i="3"/>
  <c r="CB337" i="3"/>
  <c r="CH337" i="3"/>
  <c r="CM337" i="3"/>
  <c r="CR337" i="3"/>
  <c r="BC337" i="3"/>
  <c r="BJ337" i="3"/>
  <c r="BP337" i="3"/>
  <c r="BX337" i="3"/>
  <c r="CE337" i="3"/>
  <c r="CL337" i="3"/>
  <c r="AX337" i="3"/>
  <c r="BF337" i="3"/>
  <c r="BO337" i="3"/>
  <c r="BZ337" i="3"/>
  <c r="CI337" i="3"/>
  <c r="CQ337" i="3"/>
  <c r="AY337" i="3"/>
  <c r="BH337" i="3"/>
  <c r="BS337" i="3"/>
  <c r="CA337" i="3"/>
  <c r="CJ337" i="3"/>
  <c r="AZ337" i="3"/>
  <c r="BK337" i="3"/>
  <c r="BT337" i="3"/>
  <c r="CD337" i="3"/>
  <c r="CN337" i="3"/>
  <c r="BN337" i="3"/>
  <c r="BV337" i="3"/>
  <c r="CF337" i="3"/>
  <c r="BD337" i="3"/>
  <c r="CP337" i="3"/>
  <c r="AY335" i="3"/>
  <c r="BC335" i="3"/>
  <c r="BG335" i="3"/>
  <c r="BK335" i="3"/>
  <c r="BO335" i="3"/>
  <c r="BS335" i="3"/>
  <c r="BW335" i="3"/>
  <c r="CA335" i="3"/>
  <c r="CE335" i="3"/>
  <c r="CI335" i="3"/>
  <c r="CM335" i="3"/>
  <c r="CQ335" i="3"/>
  <c r="AX335" i="3"/>
  <c r="BD335" i="3"/>
  <c r="BI335" i="3"/>
  <c r="BN335" i="3"/>
  <c r="BT335" i="3"/>
  <c r="BY335" i="3"/>
  <c r="CD335" i="3"/>
  <c r="CJ335" i="3"/>
  <c r="CO335" i="3"/>
  <c r="BA335" i="3"/>
  <c r="BH335" i="3"/>
  <c r="BP335" i="3"/>
  <c r="BV335" i="3"/>
  <c r="CC335" i="3"/>
  <c r="CK335" i="3"/>
  <c r="CR335" i="3"/>
  <c r="AZ335" i="3"/>
  <c r="BJ335" i="3"/>
  <c r="BR335" i="3"/>
  <c r="CB335" i="3"/>
  <c r="CL335" i="3"/>
  <c r="BB335" i="3"/>
  <c r="BL335" i="3"/>
  <c r="BU335" i="3"/>
  <c r="CF335" i="3"/>
  <c r="CN335" i="3"/>
  <c r="AV335" i="3"/>
  <c r="BE335" i="3"/>
  <c r="BM335" i="3"/>
  <c r="BX335" i="3"/>
  <c r="CG335" i="3"/>
  <c r="CP335" i="3"/>
  <c r="AW335" i="3"/>
  <c r="CH335" i="3"/>
  <c r="BF335" i="3"/>
  <c r="BQ335" i="3"/>
  <c r="BZ335" i="3"/>
  <c r="AV333" i="3"/>
  <c r="AZ333" i="3"/>
  <c r="BD333" i="3"/>
  <c r="BH333" i="3"/>
  <c r="BL333" i="3"/>
  <c r="BP333" i="3"/>
  <c r="BT333" i="3"/>
  <c r="BX333" i="3"/>
  <c r="CB333" i="3"/>
  <c r="CF333" i="3"/>
  <c r="CJ333" i="3"/>
  <c r="CN333" i="3"/>
  <c r="CR333" i="3"/>
  <c r="AX333" i="3"/>
  <c r="BC333" i="3"/>
  <c r="BI333" i="3"/>
  <c r="BN333" i="3"/>
  <c r="BS333" i="3"/>
  <c r="BY333" i="3"/>
  <c r="CD333" i="3"/>
  <c r="CI333" i="3"/>
  <c r="CO333" i="3"/>
  <c r="BB333" i="3"/>
  <c r="BJ333" i="3"/>
  <c r="BQ333" i="3"/>
  <c r="BW333" i="3"/>
  <c r="CE333" i="3"/>
  <c r="CL333" i="3"/>
  <c r="AW333" i="3"/>
  <c r="BF333" i="3"/>
  <c r="BO333" i="3"/>
  <c r="BZ333" i="3"/>
  <c r="CH333" i="3"/>
  <c r="CQ333" i="3"/>
  <c r="AY333" i="3"/>
  <c r="BG333" i="3"/>
  <c r="BR333" i="3"/>
  <c r="CA333" i="3"/>
  <c r="CK333" i="3"/>
  <c r="BA333" i="3"/>
  <c r="BK333" i="3"/>
  <c r="BU333" i="3"/>
  <c r="CC333" i="3"/>
  <c r="CM333" i="3"/>
  <c r="BV333" i="3"/>
  <c r="CG333" i="3"/>
  <c r="BE333" i="3"/>
  <c r="CP333" i="3"/>
  <c r="BM333" i="3"/>
  <c r="AX331" i="3"/>
  <c r="BB331" i="3"/>
  <c r="BF331" i="3"/>
  <c r="BJ331" i="3"/>
  <c r="BN331" i="3"/>
  <c r="BR331" i="3"/>
  <c r="BV331" i="3"/>
  <c r="BZ331" i="3"/>
  <c r="CD331" i="3"/>
  <c r="CH331" i="3"/>
  <c r="CL331" i="3"/>
  <c r="CP331" i="3"/>
  <c r="AZ331" i="3"/>
  <c r="BE331" i="3"/>
  <c r="BK331" i="3"/>
  <c r="BP331" i="3"/>
  <c r="BU331" i="3"/>
  <c r="CA331" i="3"/>
  <c r="CF331" i="3"/>
  <c r="CK331" i="3"/>
  <c r="CQ331" i="3"/>
  <c r="BA331" i="3"/>
  <c r="BH331" i="3"/>
  <c r="BO331" i="3"/>
  <c r="BW331" i="3"/>
  <c r="CC331" i="3"/>
  <c r="CJ331" i="3"/>
  <c r="CR331" i="3"/>
  <c r="AY331" i="3"/>
  <c r="BI331" i="3"/>
  <c r="BS331" i="3"/>
  <c r="CB331" i="3"/>
  <c r="CM331" i="3"/>
  <c r="BC331" i="3"/>
  <c r="BL331" i="3"/>
  <c r="BT331" i="3"/>
  <c r="CE331" i="3"/>
  <c r="CN331" i="3"/>
  <c r="AV331" i="3"/>
  <c r="BD331" i="3"/>
  <c r="BM331" i="3"/>
  <c r="BX331" i="3"/>
  <c r="CG331" i="3"/>
  <c r="CO331" i="3"/>
  <c r="BG331" i="3"/>
  <c r="BQ331" i="3"/>
  <c r="BY331" i="3"/>
  <c r="AW331" i="3"/>
  <c r="CI331" i="3"/>
  <c r="AX329" i="3"/>
  <c r="BB329" i="3"/>
  <c r="BF329" i="3"/>
  <c r="BJ329" i="3"/>
  <c r="BN329" i="3"/>
  <c r="BR329" i="3"/>
  <c r="BV329" i="3"/>
  <c r="BZ329" i="3"/>
  <c r="CD329" i="3"/>
  <c r="CH329" i="3"/>
  <c r="CL329" i="3"/>
  <c r="CP329" i="3"/>
  <c r="AY329" i="3"/>
  <c r="BD329" i="3"/>
  <c r="BI329" i="3"/>
  <c r="BO329" i="3"/>
  <c r="BT329" i="3"/>
  <c r="BY329" i="3"/>
  <c r="CE329" i="3"/>
  <c r="CJ329" i="3"/>
  <c r="CO329" i="3"/>
  <c r="BA329" i="3"/>
  <c r="BH329" i="3"/>
  <c r="BP329" i="3"/>
  <c r="BW329" i="3"/>
  <c r="CC329" i="3"/>
  <c r="CK329" i="3"/>
  <c r="CR329" i="3"/>
  <c r="AV329" i="3"/>
  <c r="BE329" i="3"/>
  <c r="BM329" i="3"/>
  <c r="BX329" i="3"/>
  <c r="CG329" i="3"/>
  <c r="CQ329" i="3"/>
  <c r="AW329" i="3"/>
  <c r="BG329" i="3"/>
  <c r="BQ329" i="3"/>
  <c r="CA329" i="3"/>
  <c r="CI329" i="3"/>
  <c r="AZ329" i="3"/>
  <c r="BK329" i="3"/>
  <c r="BS329" i="3"/>
  <c r="CB329" i="3"/>
  <c r="CM329" i="3"/>
  <c r="CF329" i="3"/>
  <c r="BC329" i="3"/>
  <c r="CN329" i="3"/>
  <c r="BL329" i="3"/>
  <c r="BU329" i="3"/>
  <c r="AW327" i="3"/>
  <c r="BA327" i="3"/>
  <c r="BE327" i="3"/>
  <c r="BI327" i="3"/>
  <c r="BM327" i="3"/>
  <c r="BQ327" i="3"/>
  <c r="BU327" i="3"/>
  <c r="BY327" i="3"/>
  <c r="CC327" i="3"/>
  <c r="CG327" i="3"/>
  <c r="CK327" i="3"/>
  <c r="CO327" i="3"/>
  <c r="AV327" i="3"/>
  <c r="BB327" i="3"/>
  <c r="BG327" i="3"/>
  <c r="BL327" i="3"/>
  <c r="BR327" i="3"/>
  <c r="BW327" i="3"/>
  <c r="CB327" i="3"/>
  <c r="CH327" i="3"/>
  <c r="CM327" i="3"/>
  <c r="CR327" i="3"/>
  <c r="AZ327" i="3"/>
  <c r="BH327" i="3"/>
  <c r="BO327" i="3"/>
  <c r="BV327" i="3"/>
  <c r="CD327" i="3"/>
  <c r="CJ327" i="3"/>
  <c r="CQ327" i="3"/>
  <c r="AY327" i="3"/>
  <c r="BJ327" i="3"/>
  <c r="BS327" i="3"/>
  <c r="CA327" i="3"/>
  <c r="CL327" i="3"/>
  <c r="BC327" i="3"/>
  <c r="BK327" i="3"/>
  <c r="BT327" i="3"/>
  <c r="CE327" i="3"/>
  <c r="CN327" i="3"/>
  <c r="BD327" i="3"/>
  <c r="BN327" i="3"/>
  <c r="BX327" i="3"/>
  <c r="CF327" i="3"/>
  <c r="CP327" i="3"/>
  <c r="BP327" i="3"/>
  <c r="BZ327" i="3"/>
  <c r="AX327" i="3"/>
  <c r="CI327" i="3"/>
  <c r="BF327" i="3"/>
  <c r="AY325" i="3"/>
  <c r="BC325" i="3"/>
  <c r="BG325" i="3"/>
  <c r="BK325" i="3"/>
  <c r="BO325" i="3"/>
  <c r="BS325" i="3"/>
  <c r="BW325" i="3"/>
  <c r="CA325" i="3"/>
  <c r="CE325" i="3"/>
  <c r="CI325" i="3"/>
  <c r="CM325" i="3"/>
  <c r="CQ325" i="3"/>
  <c r="AW325" i="3"/>
  <c r="BB325" i="3"/>
  <c r="BH325" i="3"/>
  <c r="BM325" i="3"/>
  <c r="BR325" i="3"/>
  <c r="BX325" i="3"/>
  <c r="CC325" i="3"/>
  <c r="CH325" i="3"/>
  <c r="CN325" i="3"/>
  <c r="AV325" i="3"/>
  <c r="BD325" i="3"/>
  <c r="BJ325" i="3"/>
  <c r="BQ325" i="3"/>
  <c r="BY325" i="3"/>
  <c r="CF325" i="3"/>
  <c r="CL325" i="3"/>
  <c r="AX325" i="3"/>
  <c r="BF325" i="3"/>
  <c r="BP325" i="3"/>
  <c r="BZ325" i="3"/>
  <c r="CJ325" i="3"/>
  <c r="CR325" i="3"/>
  <c r="AZ325" i="3"/>
  <c r="BI325" i="3"/>
  <c r="BT325" i="3"/>
  <c r="CB325" i="3"/>
  <c r="CK325" i="3"/>
  <c r="BA325" i="3"/>
  <c r="BL325" i="3"/>
  <c r="BU325" i="3"/>
  <c r="CD325" i="3"/>
  <c r="CO325" i="3"/>
  <c r="BE325" i="3"/>
  <c r="CP325" i="3"/>
  <c r="BN325" i="3"/>
  <c r="BV325" i="3"/>
  <c r="CG325" i="3"/>
  <c r="AW323" i="3"/>
  <c r="BA323" i="3"/>
  <c r="BE323" i="3"/>
  <c r="BI323" i="3"/>
  <c r="BM323" i="3"/>
  <c r="BQ323" i="3"/>
  <c r="BU323" i="3"/>
  <c r="BY323" i="3"/>
  <c r="CC323" i="3"/>
  <c r="CG323" i="3"/>
  <c r="CK323" i="3"/>
  <c r="CO323" i="3"/>
  <c r="AY323" i="3"/>
  <c r="BD323" i="3"/>
  <c r="BJ323" i="3"/>
  <c r="BO323" i="3"/>
  <c r="BT323" i="3"/>
  <c r="BZ323" i="3"/>
  <c r="CE323" i="3"/>
  <c r="CJ323" i="3"/>
  <c r="CP323" i="3"/>
  <c r="BB323" i="3"/>
  <c r="BH323" i="3"/>
  <c r="BP323" i="3"/>
  <c r="BW323" i="3"/>
  <c r="CD323" i="3"/>
  <c r="CL323" i="3"/>
  <c r="CR323" i="3"/>
  <c r="AZ323" i="3"/>
  <c r="BK323" i="3"/>
  <c r="BS323" i="3"/>
  <c r="CB323" i="3"/>
  <c r="CM323" i="3"/>
  <c r="BC323" i="3"/>
  <c r="BL323" i="3"/>
  <c r="BV323" i="3"/>
  <c r="CF323" i="3"/>
  <c r="CN323" i="3"/>
  <c r="AV323" i="3"/>
  <c r="BF323" i="3"/>
  <c r="BN323" i="3"/>
  <c r="BX323" i="3"/>
  <c r="CH323" i="3"/>
  <c r="CQ323" i="3"/>
  <c r="CA323" i="3"/>
  <c r="AX323" i="3"/>
  <c r="CI323" i="3"/>
  <c r="BG323" i="3"/>
  <c r="BR323" i="3"/>
  <c r="AW321" i="3"/>
  <c r="BA321" i="3"/>
  <c r="BE321" i="3"/>
  <c r="BI321" i="3"/>
  <c r="BM321" i="3"/>
  <c r="BQ321" i="3"/>
  <c r="BU321" i="3"/>
  <c r="BY321" i="3"/>
  <c r="CC321" i="3"/>
  <c r="CG321" i="3"/>
  <c r="CK321" i="3"/>
  <c r="CO321" i="3"/>
  <c r="AX321" i="3"/>
  <c r="BC321" i="3"/>
  <c r="BH321" i="3"/>
  <c r="BN321" i="3"/>
  <c r="BS321" i="3"/>
  <c r="BX321" i="3"/>
  <c r="CD321" i="3"/>
  <c r="CI321" i="3"/>
  <c r="CN321" i="3"/>
  <c r="BB321" i="3"/>
  <c r="BJ321" i="3"/>
  <c r="BP321" i="3"/>
  <c r="BW321" i="3"/>
  <c r="CE321" i="3"/>
  <c r="CL321" i="3"/>
  <c r="CR321" i="3"/>
  <c r="AV321" i="3"/>
  <c r="BF321" i="3"/>
  <c r="BO321" i="3"/>
  <c r="BZ321" i="3"/>
  <c r="CH321" i="3"/>
  <c r="CQ321" i="3"/>
  <c r="AY321" i="3"/>
  <c r="BG321" i="3"/>
  <c r="BR321" i="3"/>
  <c r="CA321" i="3"/>
  <c r="CJ321" i="3"/>
  <c r="AZ321" i="3"/>
  <c r="BK321" i="3"/>
  <c r="BT321" i="3"/>
  <c r="CB321" i="3"/>
  <c r="CM321" i="3"/>
  <c r="BL321" i="3"/>
  <c r="BV321" i="3"/>
  <c r="CF321" i="3"/>
  <c r="BD321" i="3"/>
  <c r="CP321" i="3"/>
  <c r="AV319" i="3"/>
  <c r="AZ319" i="3"/>
  <c r="BD319" i="3"/>
  <c r="BH319" i="3"/>
  <c r="BL319" i="3"/>
  <c r="BP319" i="3"/>
  <c r="BT319" i="3"/>
  <c r="BX319" i="3"/>
  <c r="CB319" i="3"/>
  <c r="CF319" i="3"/>
  <c r="CJ319" i="3"/>
  <c r="CN319" i="3"/>
  <c r="CR319" i="3"/>
  <c r="BA319" i="3"/>
  <c r="BF319" i="3"/>
  <c r="BK319" i="3"/>
  <c r="BQ319" i="3"/>
  <c r="BV319" i="3"/>
  <c r="CA319" i="3"/>
  <c r="CG319" i="3"/>
  <c r="CL319" i="3"/>
  <c r="CQ319" i="3"/>
  <c r="BB319" i="3"/>
  <c r="BI319" i="3"/>
  <c r="BO319" i="3"/>
  <c r="BW319" i="3"/>
  <c r="CD319" i="3"/>
  <c r="CK319" i="3"/>
  <c r="AY319" i="3"/>
  <c r="BJ319" i="3"/>
  <c r="BS319" i="3"/>
  <c r="CC319" i="3"/>
  <c r="CM319" i="3"/>
  <c r="BC319" i="3"/>
  <c r="BM319" i="3"/>
  <c r="BU319" i="3"/>
  <c r="CE319" i="3"/>
  <c r="CO319" i="3"/>
  <c r="AW319" i="3"/>
  <c r="BE319" i="3"/>
  <c r="BN319" i="3"/>
  <c r="BY319" i="3"/>
  <c r="CH319" i="3"/>
  <c r="CP319" i="3"/>
  <c r="AX319" i="3"/>
  <c r="CI319" i="3"/>
  <c r="BG319" i="3"/>
  <c r="BR319" i="3"/>
  <c r="BZ319" i="3"/>
  <c r="AV317" i="3"/>
  <c r="AZ317" i="3"/>
  <c r="BD317" i="3"/>
  <c r="BH317" i="3"/>
  <c r="BL317" i="3"/>
  <c r="BP317" i="3"/>
  <c r="BT317" i="3"/>
  <c r="BX317" i="3"/>
  <c r="CB317" i="3"/>
  <c r="CF317" i="3"/>
  <c r="CJ317" i="3"/>
  <c r="CN317" i="3"/>
  <c r="CR317" i="3"/>
  <c r="AY317" i="3"/>
  <c r="BE317" i="3"/>
  <c r="BJ317" i="3"/>
  <c r="BO317" i="3"/>
  <c r="BU317" i="3"/>
  <c r="BZ317" i="3"/>
  <c r="CE317" i="3"/>
  <c r="CK317" i="3"/>
  <c r="CP317" i="3"/>
  <c r="BB317" i="3"/>
  <c r="BI317" i="3"/>
  <c r="BQ317" i="3"/>
  <c r="BW317" i="3"/>
  <c r="CD317" i="3"/>
  <c r="CL317" i="3"/>
  <c r="AW317" i="3"/>
  <c r="BF317" i="3"/>
  <c r="BN317" i="3"/>
  <c r="BY317" i="3"/>
  <c r="CH317" i="3"/>
  <c r="CQ317" i="3"/>
  <c r="AX317" i="3"/>
  <c r="BG317" i="3"/>
  <c r="BR317" i="3"/>
  <c r="CA317" i="3"/>
  <c r="CI317" i="3"/>
  <c r="BA317" i="3"/>
  <c r="BK317" i="3"/>
  <c r="BS317" i="3"/>
  <c r="CC317" i="3"/>
  <c r="CM317" i="3"/>
  <c r="BV317" i="3"/>
  <c r="CG317" i="3"/>
  <c r="BC317" i="3"/>
  <c r="CO317" i="3"/>
  <c r="BM317" i="3"/>
  <c r="AX315" i="3"/>
  <c r="BB315" i="3"/>
  <c r="BF315" i="3"/>
  <c r="BJ315" i="3"/>
  <c r="BN315" i="3"/>
  <c r="BR315" i="3"/>
  <c r="BV315" i="3"/>
  <c r="BZ315" i="3"/>
  <c r="CD315" i="3"/>
  <c r="CH315" i="3"/>
  <c r="CL315" i="3"/>
  <c r="CP315" i="3"/>
  <c r="AV315" i="3"/>
  <c r="BA315" i="3"/>
  <c r="BG315" i="3"/>
  <c r="BL315" i="3"/>
  <c r="BQ315" i="3"/>
  <c r="BW315" i="3"/>
  <c r="CB315" i="3"/>
  <c r="CG315" i="3"/>
  <c r="CM315" i="3"/>
  <c r="CR315" i="3"/>
  <c r="AZ315" i="3"/>
  <c r="BH315" i="3"/>
  <c r="BO315" i="3"/>
  <c r="BU315" i="3"/>
  <c r="CC315" i="3"/>
  <c r="CJ315" i="3"/>
  <c r="CQ315" i="3"/>
  <c r="AY315" i="3"/>
  <c r="BI315" i="3"/>
  <c r="BS315" i="3"/>
  <c r="CA315" i="3"/>
  <c r="CK315" i="3"/>
  <c r="BC315" i="3"/>
  <c r="BK315" i="3"/>
  <c r="BT315" i="3"/>
  <c r="CE315" i="3"/>
  <c r="CN315" i="3"/>
  <c r="BD315" i="3"/>
  <c r="BM315" i="3"/>
  <c r="BX315" i="3"/>
  <c r="CF315" i="3"/>
  <c r="CO315" i="3"/>
  <c r="BE315" i="3"/>
  <c r="BP315" i="3"/>
  <c r="BY315" i="3"/>
  <c r="AW315" i="3"/>
  <c r="CI315" i="3"/>
  <c r="AY313" i="3"/>
  <c r="BC313" i="3"/>
  <c r="BG313" i="3"/>
  <c r="BK313" i="3"/>
  <c r="BO313" i="3"/>
  <c r="BS313" i="3"/>
  <c r="BW313" i="3"/>
  <c r="CA313" i="3"/>
  <c r="CE313" i="3"/>
  <c r="CI313" i="3"/>
  <c r="CM313" i="3"/>
  <c r="CQ313" i="3"/>
  <c r="AV313" i="3"/>
  <c r="BA313" i="3"/>
  <c r="BF313" i="3"/>
  <c r="BL313" i="3"/>
  <c r="BQ313" i="3"/>
  <c r="BV313" i="3"/>
  <c r="CB313" i="3"/>
  <c r="CG313" i="3"/>
  <c r="CL313" i="3"/>
  <c r="CR313" i="3"/>
  <c r="BB313" i="3"/>
  <c r="BI313" i="3"/>
  <c r="BP313" i="3"/>
  <c r="BX313" i="3"/>
  <c r="CD313" i="3"/>
  <c r="CK313" i="3"/>
  <c r="AW313" i="3"/>
  <c r="BE313" i="3"/>
  <c r="BN313" i="3"/>
  <c r="BY313" i="3"/>
  <c r="CH313" i="3"/>
  <c r="CP313" i="3"/>
  <c r="AX313" i="3"/>
  <c r="BH313" i="3"/>
  <c r="BR313" i="3"/>
  <c r="BZ313" i="3"/>
  <c r="CJ313" i="3"/>
  <c r="AZ313" i="3"/>
  <c r="BJ313" i="3"/>
  <c r="BT313" i="3"/>
  <c r="CC313" i="3"/>
  <c r="CN313" i="3"/>
  <c r="CF313" i="3"/>
  <c r="BD313" i="3"/>
  <c r="CO313" i="3"/>
  <c r="BM313" i="3"/>
  <c r="BU313" i="3"/>
  <c r="AW311" i="3"/>
  <c r="BA311" i="3"/>
  <c r="BE311" i="3"/>
  <c r="BI311" i="3"/>
  <c r="BM311" i="3"/>
  <c r="BQ311" i="3"/>
  <c r="BU311" i="3"/>
  <c r="BY311" i="3"/>
  <c r="CC311" i="3"/>
  <c r="CG311" i="3"/>
  <c r="CK311" i="3"/>
  <c r="CO311" i="3"/>
  <c r="AV311" i="3"/>
  <c r="BB311" i="3"/>
  <c r="BG311" i="3"/>
  <c r="BL311" i="3"/>
  <c r="BR311" i="3"/>
  <c r="BW311" i="3"/>
  <c r="CB311" i="3"/>
  <c r="CH311" i="3"/>
  <c r="CM311" i="3"/>
  <c r="CR311" i="3"/>
  <c r="AX311" i="3"/>
  <c r="BD311" i="3"/>
  <c r="BK311" i="3"/>
  <c r="BS311" i="3"/>
  <c r="BZ311" i="3"/>
  <c r="CF311" i="3"/>
  <c r="CN311" i="3"/>
  <c r="BC311" i="3"/>
  <c r="BN311" i="3"/>
  <c r="BV311" i="3"/>
  <c r="CE311" i="3"/>
  <c r="CP311" i="3"/>
  <c r="BF311" i="3"/>
  <c r="BO311" i="3"/>
  <c r="BX311" i="3"/>
  <c r="CI311" i="3"/>
  <c r="CQ311" i="3"/>
  <c r="AY311" i="3"/>
  <c r="BH311" i="3"/>
  <c r="BP311" i="3"/>
  <c r="CA311" i="3"/>
  <c r="CJ311" i="3"/>
  <c r="BT311" i="3"/>
  <c r="CD311" i="3"/>
  <c r="AZ311" i="3"/>
  <c r="CL311" i="3"/>
  <c r="BJ311" i="3"/>
  <c r="AW309" i="3"/>
  <c r="BA309" i="3"/>
  <c r="BE309" i="3"/>
  <c r="BI309" i="3"/>
  <c r="BM309" i="3"/>
  <c r="BQ309" i="3"/>
  <c r="BU309" i="3"/>
  <c r="BY309" i="3"/>
  <c r="CC309" i="3"/>
  <c r="CG309" i="3"/>
  <c r="CK309" i="3"/>
  <c r="CO309" i="3"/>
  <c r="AZ309" i="3"/>
  <c r="BF309" i="3"/>
  <c r="BK309" i="3"/>
  <c r="BP309" i="3"/>
  <c r="BV309" i="3"/>
  <c r="CA309" i="3"/>
  <c r="CF309" i="3"/>
  <c r="CL309" i="3"/>
  <c r="CQ309" i="3"/>
  <c r="AX309" i="3"/>
  <c r="BD309" i="3"/>
  <c r="BL309" i="3"/>
  <c r="BS309" i="3"/>
  <c r="BZ309" i="3"/>
  <c r="CH309" i="3"/>
  <c r="CN309" i="3"/>
  <c r="AY309" i="3"/>
  <c r="BH309" i="3"/>
  <c r="BR309" i="3"/>
  <c r="CB309" i="3"/>
  <c r="CJ309" i="3"/>
  <c r="BB309" i="3"/>
  <c r="BJ309" i="3"/>
  <c r="BT309" i="3"/>
  <c r="CD309" i="3"/>
  <c r="CM309" i="3"/>
  <c r="BC309" i="3"/>
  <c r="BN309" i="3"/>
  <c r="BW309" i="3"/>
  <c r="CE309" i="3"/>
  <c r="CP309" i="3"/>
  <c r="BG309" i="3"/>
  <c r="CR309" i="3"/>
  <c r="BO309" i="3"/>
  <c r="BX309" i="3"/>
  <c r="AV309" i="3"/>
  <c r="CI309" i="3"/>
  <c r="AY307" i="3"/>
  <c r="BC307" i="3"/>
  <c r="BG307" i="3"/>
  <c r="BK307" i="3"/>
  <c r="BO307" i="3"/>
  <c r="BS307" i="3"/>
  <c r="BW307" i="3"/>
  <c r="CA307" i="3"/>
  <c r="CE307" i="3"/>
  <c r="CI307" i="3"/>
  <c r="CM307" i="3"/>
  <c r="CQ307" i="3"/>
  <c r="AW307" i="3"/>
  <c r="BB307" i="3"/>
  <c r="BH307" i="3"/>
  <c r="BM307" i="3"/>
  <c r="BR307" i="3"/>
  <c r="BX307" i="3"/>
  <c r="CC307" i="3"/>
  <c r="CH307" i="3"/>
  <c r="CN307" i="3"/>
  <c r="AV307" i="3"/>
  <c r="BD307" i="3"/>
  <c r="BJ307" i="3"/>
  <c r="BQ307" i="3"/>
  <c r="BY307" i="3"/>
  <c r="CF307" i="3"/>
  <c r="CL307" i="3"/>
  <c r="BA307" i="3"/>
  <c r="BL307" i="3"/>
  <c r="BU307" i="3"/>
  <c r="CD307" i="3"/>
  <c r="CO307" i="3"/>
  <c r="BE307" i="3"/>
  <c r="BN307" i="3"/>
  <c r="BV307" i="3"/>
  <c r="CG307" i="3"/>
  <c r="CP307" i="3"/>
  <c r="AX307" i="3"/>
  <c r="BF307" i="3"/>
  <c r="BP307" i="3"/>
  <c r="BZ307" i="3"/>
  <c r="CJ307" i="3"/>
  <c r="CR307" i="3"/>
  <c r="CB307" i="3"/>
  <c r="AZ307" i="3"/>
  <c r="CK307" i="3"/>
  <c r="BI307" i="3"/>
  <c r="BT307" i="3"/>
  <c r="AV305" i="3"/>
  <c r="AZ305" i="3"/>
  <c r="BD305" i="3"/>
  <c r="BH305" i="3"/>
  <c r="BL305" i="3"/>
  <c r="BP305" i="3"/>
  <c r="BT305" i="3"/>
  <c r="BX305" i="3"/>
  <c r="CB305" i="3"/>
  <c r="CF305" i="3"/>
  <c r="CJ305" i="3"/>
  <c r="CN305" i="3"/>
  <c r="CR305" i="3"/>
  <c r="AW305" i="3"/>
  <c r="BB305" i="3"/>
  <c r="BG305" i="3"/>
  <c r="BM305" i="3"/>
  <c r="BR305" i="3"/>
  <c r="BW305" i="3"/>
  <c r="CC305" i="3"/>
  <c r="CH305" i="3"/>
  <c r="CM305" i="3"/>
  <c r="AX305" i="3"/>
  <c r="BE305" i="3"/>
  <c r="BK305" i="3"/>
  <c r="BS305" i="3"/>
  <c r="BZ305" i="3"/>
  <c r="CG305" i="3"/>
  <c r="CO305" i="3"/>
  <c r="AY305" i="3"/>
  <c r="BI305" i="3"/>
  <c r="BQ305" i="3"/>
  <c r="CA305" i="3"/>
  <c r="CK305" i="3"/>
  <c r="BA305" i="3"/>
  <c r="BJ305" i="3"/>
  <c r="BU305" i="3"/>
  <c r="CD305" i="3"/>
  <c r="CL305" i="3"/>
  <c r="BC305" i="3"/>
  <c r="BN305" i="3"/>
  <c r="BV305" i="3"/>
  <c r="CE305" i="3"/>
  <c r="CP305" i="3"/>
  <c r="BO305" i="3"/>
  <c r="BY305" i="3"/>
  <c r="CI305" i="3"/>
  <c r="BF305" i="3"/>
  <c r="CQ305" i="3"/>
  <c r="AX303" i="3"/>
  <c r="BB303" i="3"/>
  <c r="BF303" i="3"/>
  <c r="BJ303" i="3"/>
  <c r="BN303" i="3"/>
  <c r="BR303" i="3"/>
  <c r="BV303" i="3"/>
  <c r="BZ303" i="3"/>
  <c r="CD303" i="3"/>
  <c r="CH303" i="3"/>
  <c r="CL303" i="3"/>
  <c r="CP303" i="3"/>
  <c r="AW303" i="3"/>
  <c r="BC303" i="3"/>
  <c r="BH303" i="3"/>
  <c r="BM303" i="3"/>
  <c r="BS303" i="3"/>
  <c r="BX303" i="3"/>
  <c r="CC303" i="3"/>
  <c r="CI303" i="3"/>
  <c r="CN303" i="3"/>
  <c r="AZ303" i="3"/>
  <c r="BG303" i="3"/>
  <c r="BO303" i="3"/>
  <c r="BU303" i="3"/>
  <c r="CB303" i="3"/>
  <c r="CJ303" i="3"/>
  <c r="CQ303" i="3"/>
  <c r="AV303" i="3"/>
  <c r="BE303" i="3"/>
  <c r="BP303" i="3"/>
  <c r="BY303" i="3"/>
  <c r="CG303" i="3"/>
  <c r="CR303" i="3"/>
  <c r="AY303" i="3"/>
  <c r="BI303" i="3"/>
  <c r="BQ303" i="3"/>
  <c r="CA303" i="3"/>
  <c r="CK303" i="3"/>
  <c r="BA303" i="3"/>
  <c r="BK303" i="3"/>
  <c r="BT303" i="3"/>
  <c r="CE303" i="3"/>
  <c r="CM303" i="3"/>
  <c r="BD303" i="3"/>
  <c r="CO303" i="3"/>
  <c r="BL303" i="3"/>
  <c r="BW303" i="3"/>
  <c r="CF303" i="3"/>
  <c r="AX301" i="3"/>
  <c r="BB301" i="3"/>
  <c r="BF301" i="3"/>
  <c r="BJ301" i="3"/>
  <c r="BN301" i="3"/>
  <c r="BR301" i="3"/>
  <c r="BV301" i="3"/>
  <c r="BZ301" i="3"/>
  <c r="CD301" i="3"/>
  <c r="CH301" i="3"/>
  <c r="CL301" i="3"/>
  <c r="CP301" i="3"/>
  <c r="AV301" i="3"/>
  <c r="BA301" i="3"/>
  <c r="BG301" i="3"/>
  <c r="BL301" i="3"/>
  <c r="BQ301" i="3"/>
  <c r="BW301" i="3"/>
  <c r="CB301" i="3"/>
  <c r="CG301" i="3"/>
  <c r="CM301" i="3"/>
  <c r="CR301" i="3"/>
  <c r="AZ301" i="3"/>
  <c r="BH301" i="3"/>
  <c r="BO301" i="3"/>
  <c r="BU301" i="3"/>
  <c r="CC301" i="3"/>
  <c r="CJ301" i="3"/>
  <c r="CQ301" i="3"/>
  <c r="BC301" i="3"/>
  <c r="BK301" i="3"/>
  <c r="BT301" i="3"/>
  <c r="CE301" i="3"/>
  <c r="CN301" i="3"/>
  <c r="BD301" i="3"/>
  <c r="BM301" i="3"/>
  <c r="BX301" i="3"/>
  <c r="CF301" i="3"/>
  <c r="CO301" i="3"/>
  <c r="AW301" i="3"/>
  <c r="BE301" i="3"/>
  <c r="BP301" i="3"/>
  <c r="BY301" i="3"/>
  <c r="CI301" i="3"/>
  <c r="CA301" i="3"/>
  <c r="AY301" i="3"/>
  <c r="CK301" i="3"/>
  <c r="BI301" i="3"/>
  <c r="BS301" i="3"/>
  <c r="AV299" i="3"/>
  <c r="AZ299" i="3"/>
  <c r="BD299" i="3"/>
  <c r="BH299" i="3"/>
  <c r="BL299" i="3"/>
  <c r="BP299" i="3"/>
  <c r="BT299" i="3"/>
  <c r="BX299" i="3"/>
  <c r="CB299" i="3"/>
  <c r="CF299" i="3"/>
  <c r="CJ299" i="3"/>
  <c r="CN299" i="3"/>
  <c r="CR299" i="3"/>
  <c r="AX299" i="3"/>
  <c r="BC299" i="3"/>
  <c r="BI299" i="3"/>
  <c r="BN299" i="3"/>
  <c r="BS299" i="3"/>
  <c r="BY299" i="3"/>
  <c r="CD299" i="3"/>
  <c r="CI299" i="3"/>
  <c r="CO299" i="3"/>
  <c r="AY299" i="3"/>
  <c r="BF299" i="3"/>
  <c r="BM299" i="3"/>
  <c r="BU299" i="3"/>
  <c r="CA299" i="3"/>
  <c r="CH299" i="3"/>
  <c r="CP299" i="3"/>
  <c r="BE299" i="3"/>
  <c r="BO299" i="3"/>
  <c r="BW299" i="3"/>
  <c r="CG299" i="3"/>
  <c r="CQ299" i="3"/>
  <c r="AW299" i="3"/>
  <c r="BG299" i="3"/>
  <c r="BQ299" i="3"/>
  <c r="BZ299" i="3"/>
  <c r="CK299" i="3"/>
  <c r="BA299" i="3"/>
  <c r="BJ299" i="3"/>
  <c r="BR299" i="3"/>
  <c r="CC299" i="3"/>
  <c r="CL299" i="3"/>
  <c r="BK299" i="3"/>
  <c r="BV299" i="3"/>
  <c r="CE299" i="3"/>
  <c r="BB299" i="3"/>
  <c r="CM299" i="3"/>
  <c r="AW297" i="3"/>
  <c r="BA297" i="3"/>
  <c r="BE297" i="3"/>
  <c r="BI297" i="3"/>
  <c r="BM297" i="3"/>
  <c r="BQ297" i="3"/>
  <c r="BU297" i="3"/>
  <c r="BY297" i="3"/>
  <c r="CC297" i="3"/>
  <c r="CG297" i="3"/>
  <c r="CK297" i="3"/>
  <c r="CO297" i="3"/>
  <c r="AX297" i="3"/>
  <c r="BC297" i="3"/>
  <c r="BH297" i="3"/>
  <c r="BN297" i="3"/>
  <c r="BS297" i="3"/>
  <c r="BX297" i="3"/>
  <c r="CD297" i="3"/>
  <c r="CI297" i="3"/>
  <c r="CN297" i="3"/>
  <c r="AZ297" i="3"/>
  <c r="BG297" i="3"/>
  <c r="BO297" i="3"/>
  <c r="BV297" i="3"/>
  <c r="CB297" i="3"/>
  <c r="CJ297" i="3"/>
  <c r="CQ297" i="3"/>
  <c r="BB297" i="3"/>
  <c r="BK297" i="3"/>
  <c r="BT297" i="3"/>
  <c r="CE297" i="3"/>
  <c r="CM297" i="3"/>
  <c r="BD297" i="3"/>
  <c r="BL297" i="3"/>
  <c r="BW297" i="3"/>
  <c r="CF297" i="3"/>
  <c r="CP297" i="3"/>
  <c r="AV297" i="3"/>
  <c r="BF297" i="3"/>
  <c r="BP297" i="3"/>
  <c r="BZ297" i="3"/>
  <c r="CH297" i="3"/>
  <c r="CR297" i="3"/>
  <c r="AY297" i="3"/>
  <c r="CL297" i="3"/>
  <c r="BJ297" i="3"/>
  <c r="BR297" i="3"/>
  <c r="CA297" i="3"/>
  <c r="AY295" i="3"/>
  <c r="BC295" i="3"/>
  <c r="BG295" i="3"/>
  <c r="BK295" i="3"/>
  <c r="BO295" i="3"/>
  <c r="BS295" i="3"/>
  <c r="BW295" i="3"/>
  <c r="CA295" i="3"/>
  <c r="CE295" i="3"/>
  <c r="CI295" i="3"/>
  <c r="CM295" i="3"/>
  <c r="CQ295" i="3"/>
  <c r="AX295" i="3"/>
  <c r="BD295" i="3"/>
  <c r="BI295" i="3"/>
  <c r="BN295" i="3"/>
  <c r="BT295" i="3"/>
  <c r="BY295" i="3"/>
  <c r="CD295" i="3"/>
  <c r="CJ295" i="3"/>
  <c r="CO295" i="3"/>
  <c r="AV295" i="3"/>
  <c r="BB295" i="3"/>
  <c r="BJ295" i="3"/>
  <c r="BQ295" i="3"/>
  <c r="BX295" i="3"/>
  <c r="CF295" i="3"/>
  <c r="CL295" i="3"/>
  <c r="AZ295" i="3"/>
  <c r="BH295" i="3"/>
  <c r="BR295" i="3"/>
  <c r="CB295" i="3"/>
  <c r="CK295" i="3"/>
  <c r="BA295" i="3"/>
  <c r="BL295" i="3"/>
  <c r="BU295" i="3"/>
  <c r="CC295" i="3"/>
  <c r="CN295" i="3"/>
  <c r="BE295" i="3"/>
  <c r="BM295" i="3"/>
  <c r="BV295" i="3"/>
  <c r="CG295" i="3"/>
  <c r="CP295" i="3"/>
  <c r="BZ295" i="3"/>
  <c r="AW295" i="3"/>
  <c r="CH295" i="3"/>
  <c r="BF295" i="3"/>
  <c r="CR295" i="3"/>
  <c r="BP295" i="3"/>
  <c r="AY293" i="3"/>
  <c r="BC293" i="3"/>
  <c r="BG293" i="3"/>
  <c r="BK293" i="3"/>
  <c r="BO293" i="3"/>
  <c r="BS293" i="3"/>
  <c r="BW293" i="3"/>
  <c r="CA293" i="3"/>
  <c r="CE293" i="3"/>
  <c r="CI293" i="3"/>
  <c r="CM293" i="3"/>
  <c r="CQ293" i="3"/>
  <c r="AW293" i="3"/>
  <c r="BB293" i="3"/>
  <c r="BH293" i="3"/>
  <c r="BM293" i="3"/>
  <c r="BR293" i="3"/>
  <c r="BX293" i="3"/>
  <c r="CC293" i="3"/>
  <c r="CH293" i="3"/>
  <c r="CN293" i="3"/>
  <c r="AV293" i="3"/>
  <c r="BD293" i="3"/>
  <c r="BJ293" i="3"/>
  <c r="BQ293" i="3"/>
  <c r="BY293" i="3"/>
  <c r="CF293" i="3"/>
  <c r="CL293" i="3"/>
  <c r="BE293" i="3"/>
  <c r="BN293" i="3"/>
  <c r="BV293" i="3"/>
  <c r="CG293" i="3"/>
  <c r="CP293" i="3"/>
  <c r="AX293" i="3"/>
  <c r="BF293" i="3"/>
  <c r="BP293" i="3"/>
  <c r="BZ293" i="3"/>
  <c r="CJ293" i="3"/>
  <c r="CR293" i="3"/>
  <c r="AZ293" i="3"/>
  <c r="BI293" i="3"/>
  <c r="BT293" i="3"/>
  <c r="CB293" i="3"/>
  <c r="CK293" i="3"/>
  <c r="BL293" i="3"/>
  <c r="BU293" i="3"/>
  <c r="CD293" i="3"/>
  <c r="BA293" i="3"/>
  <c r="CO293" i="3"/>
  <c r="AW291" i="3"/>
  <c r="BA291" i="3"/>
  <c r="BE291" i="3"/>
  <c r="BI291" i="3"/>
  <c r="BM291" i="3"/>
  <c r="BQ291" i="3"/>
  <c r="BU291" i="3"/>
  <c r="BY291" i="3"/>
  <c r="CC291" i="3"/>
  <c r="CG291" i="3"/>
  <c r="CK291" i="3"/>
  <c r="CO291" i="3"/>
  <c r="AY291" i="3"/>
  <c r="BD291" i="3"/>
  <c r="BJ291" i="3"/>
  <c r="BO291" i="3"/>
  <c r="BT291" i="3"/>
  <c r="BZ291" i="3"/>
  <c r="CE291" i="3"/>
  <c r="CJ291" i="3"/>
  <c r="CP291" i="3"/>
  <c r="BB291" i="3"/>
  <c r="BH291" i="3"/>
  <c r="BP291" i="3"/>
  <c r="BW291" i="3"/>
  <c r="CD291" i="3"/>
  <c r="CL291" i="3"/>
  <c r="CR291" i="3"/>
  <c r="AX291" i="3"/>
  <c r="BG291" i="3"/>
  <c r="BR291" i="3"/>
  <c r="CA291" i="3"/>
  <c r="CI291" i="3"/>
  <c r="AZ291" i="3"/>
  <c r="BK291" i="3"/>
  <c r="BS291" i="3"/>
  <c r="CB291" i="3"/>
  <c r="CM291" i="3"/>
  <c r="BC291" i="3"/>
  <c r="BL291" i="3"/>
  <c r="BV291" i="3"/>
  <c r="CF291" i="3"/>
  <c r="CN291" i="3"/>
  <c r="AV291" i="3"/>
  <c r="CH291" i="3"/>
  <c r="BF291" i="3"/>
  <c r="CQ291" i="3"/>
  <c r="BN291" i="3"/>
  <c r="BX291" i="3"/>
  <c r="AX289" i="3"/>
  <c r="BB289" i="3"/>
  <c r="BF289" i="3"/>
  <c r="BJ289" i="3"/>
  <c r="BN289" i="3"/>
  <c r="BR289" i="3"/>
  <c r="BV289" i="3"/>
  <c r="BZ289" i="3"/>
  <c r="CD289" i="3"/>
  <c r="CH289" i="3"/>
  <c r="CL289" i="3"/>
  <c r="CP289" i="3"/>
  <c r="AY289" i="3"/>
  <c r="BD289" i="3"/>
  <c r="BI289" i="3"/>
  <c r="BO289" i="3"/>
  <c r="BT289" i="3"/>
  <c r="BY289" i="3"/>
  <c r="CE289" i="3"/>
  <c r="CJ289" i="3"/>
  <c r="CO289" i="3"/>
  <c r="AV289" i="3"/>
  <c r="BC289" i="3"/>
  <c r="BK289" i="3"/>
  <c r="BQ289" i="3"/>
  <c r="BX289" i="3"/>
  <c r="CF289" i="3"/>
  <c r="CM289" i="3"/>
  <c r="BE289" i="3"/>
  <c r="BM289" i="3"/>
  <c r="BW289" i="3"/>
  <c r="CG289" i="3"/>
  <c r="CQ289" i="3"/>
  <c r="AW289" i="3"/>
  <c r="BG289" i="3"/>
  <c r="BP289" i="3"/>
  <c r="CA289" i="3"/>
  <c r="CI289" i="3"/>
  <c r="CR289" i="3"/>
  <c r="AZ289" i="3"/>
  <c r="BH289" i="3"/>
  <c r="BS289" i="3"/>
  <c r="CB289" i="3"/>
  <c r="CK289" i="3"/>
  <c r="BU289" i="3"/>
  <c r="CC289" i="3"/>
  <c r="BA289" i="3"/>
  <c r="CN289" i="3"/>
  <c r="BL289" i="3"/>
  <c r="AV287" i="3"/>
  <c r="AZ287" i="3"/>
  <c r="BD287" i="3"/>
  <c r="BH287" i="3"/>
  <c r="BL287" i="3"/>
  <c r="BP287" i="3"/>
  <c r="BT287" i="3"/>
  <c r="BX287" i="3"/>
  <c r="CB287" i="3"/>
  <c r="CF287" i="3"/>
  <c r="CJ287" i="3"/>
  <c r="CN287" i="3"/>
  <c r="CR287" i="3"/>
  <c r="AY287" i="3"/>
  <c r="BE287" i="3"/>
  <c r="BJ287" i="3"/>
  <c r="BO287" i="3"/>
  <c r="BU287" i="3"/>
  <c r="BZ287" i="3"/>
  <c r="CE287" i="3"/>
  <c r="CK287" i="3"/>
  <c r="CP287" i="3"/>
  <c r="AX287" i="3"/>
  <c r="BF287" i="3"/>
  <c r="BM287" i="3"/>
  <c r="BS287" i="3"/>
  <c r="CA287" i="3"/>
  <c r="CH287" i="3"/>
  <c r="CO287" i="3"/>
  <c r="BB287" i="3"/>
  <c r="BK287" i="3"/>
  <c r="BV287" i="3"/>
  <c r="CD287" i="3"/>
  <c r="CM287" i="3"/>
  <c r="BC287" i="3"/>
  <c r="BN287" i="3"/>
  <c r="BW287" i="3"/>
  <c r="CG287" i="3"/>
  <c r="CQ287" i="3"/>
  <c r="AW287" i="3"/>
  <c r="BG287" i="3"/>
  <c r="BQ287" i="3"/>
  <c r="BY287" i="3"/>
  <c r="CI287" i="3"/>
  <c r="BI287" i="3"/>
  <c r="BR287" i="3"/>
  <c r="CC287" i="3"/>
  <c r="BA287" i="3"/>
  <c r="CL287" i="3"/>
  <c r="AY285" i="3"/>
  <c r="BC285" i="3"/>
  <c r="BG285" i="3"/>
  <c r="BK285" i="3"/>
  <c r="BO285" i="3"/>
  <c r="BS285" i="3"/>
  <c r="BW285" i="3"/>
  <c r="CA285" i="3"/>
  <c r="CE285" i="3"/>
  <c r="CI285" i="3"/>
  <c r="CM285" i="3"/>
  <c r="CQ285" i="3"/>
  <c r="AW285" i="3"/>
  <c r="BB285" i="3"/>
  <c r="BH285" i="3"/>
  <c r="BM285" i="3"/>
  <c r="BR285" i="3"/>
  <c r="BX285" i="3"/>
  <c r="CC285" i="3"/>
  <c r="CH285" i="3"/>
  <c r="CN285" i="3"/>
  <c r="AX285" i="3"/>
  <c r="BE285" i="3"/>
  <c r="BL285" i="3"/>
  <c r="BT285" i="3"/>
  <c r="BZ285" i="3"/>
  <c r="CG285" i="3"/>
  <c r="CO285" i="3"/>
  <c r="AV285" i="3"/>
  <c r="BF285" i="3"/>
  <c r="BP285" i="3"/>
  <c r="BY285" i="3"/>
  <c r="CJ285" i="3"/>
  <c r="CR285" i="3"/>
  <c r="AZ285" i="3"/>
  <c r="BI285" i="3"/>
  <c r="BQ285" i="3"/>
  <c r="CB285" i="3"/>
  <c r="CK285" i="3"/>
  <c r="BA285" i="3"/>
  <c r="BJ285" i="3"/>
  <c r="BU285" i="3"/>
  <c r="CD285" i="3"/>
  <c r="CL285" i="3"/>
  <c r="CF285" i="3"/>
  <c r="BD285" i="3"/>
  <c r="CP285" i="3"/>
  <c r="BN285" i="3"/>
  <c r="BV285" i="3"/>
  <c r="AY283" i="3"/>
  <c r="BC283" i="3"/>
  <c r="BG283" i="3"/>
  <c r="BK283" i="3"/>
  <c r="BO283" i="3"/>
  <c r="BS283" i="3"/>
  <c r="BW283" i="3"/>
  <c r="CA283" i="3"/>
  <c r="CE283" i="3"/>
  <c r="CI283" i="3"/>
  <c r="CM283" i="3"/>
  <c r="CQ283" i="3"/>
  <c r="AV283" i="3"/>
  <c r="BA283" i="3"/>
  <c r="BF283" i="3"/>
  <c r="BL283" i="3"/>
  <c r="BQ283" i="3"/>
  <c r="BV283" i="3"/>
  <c r="CB283" i="3"/>
  <c r="CG283" i="3"/>
  <c r="CL283" i="3"/>
  <c r="CR283" i="3"/>
  <c r="AX283" i="3"/>
  <c r="BE283" i="3"/>
  <c r="BM283" i="3"/>
  <c r="BT283" i="3"/>
  <c r="BZ283" i="3"/>
  <c r="CH283" i="3"/>
  <c r="CO283" i="3"/>
  <c r="BB283" i="3"/>
  <c r="BJ283" i="3"/>
  <c r="BU283" i="3"/>
  <c r="CD283" i="3"/>
  <c r="CN283" i="3"/>
  <c r="BD283" i="3"/>
  <c r="BN283" i="3"/>
  <c r="BX283" i="3"/>
  <c r="CF283" i="3"/>
  <c r="CP283" i="3"/>
  <c r="AW283" i="3"/>
  <c r="BH283" i="3"/>
  <c r="BP283" i="3"/>
  <c r="BY283" i="3"/>
  <c r="CJ283" i="3"/>
  <c r="BR283" i="3"/>
  <c r="CC283" i="3"/>
  <c r="AZ283" i="3"/>
  <c r="CK283" i="3"/>
  <c r="BI283" i="3"/>
  <c r="AY281" i="3"/>
  <c r="BC281" i="3"/>
  <c r="BG281" i="3"/>
  <c r="BK281" i="3"/>
  <c r="BO281" i="3"/>
  <c r="BS281" i="3"/>
  <c r="BW281" i="3"/>
  <c r="CA281" i="3"/>
  <c r="CE281" i="3"/>
  <c r="CI281" i="3"/>
  <c r="CM281" i="3"/>
  <c r="CQ281" i="3"/>
  <c r="AZ281" i="3"/>
  <c r="BE281" i="3"/>
  <c r="BJ281" i="3"/>
  <c r="BP281" i="3"/>
  <c r="BU281" i="3"/>
  <c r="BZ281" i="3"/>
  <c r="CF281" i="3"/>
  <c r="CK281" i="3"/>
  <c r="CP281" i="3"/>
  <c r="AX281" i="3"/>
  <c r="BF281" i="3"/>
  <c r="BM281" i="3"/>
  <c r="BT281" i="3"/>
  <c r="CB281" i="3"/>
  <c r="CH281" i="3"/>
  <c r="CO281" i="3"/>
  <c r="AW281" i="3"/>
  <c r="BH281" i="3"/>
  <c r="BQ281" i="3"/>
  <c r="BY281" i="3"/>
  <c r="CJ281" i="3"/>
  <c r="BA281" i="3"/>
  <c r="BI281" i="3"/>
  <c r="BR281" i="3"/>
  <c r="CC281" i="3"/>
  <c r="CL281" i="3"/>
  <c r="BB281" i="3"/>
  <c r="BL281" i="3"/>
  <c r="BV281" i="3"/>
  <c r="CD281" i="3"/>
  <c r="CN281" i="3"/>
  <c r="BD281" i="3"/>
  <c r="CR281" i="3"/>
  <c r="BN281" i="3"/>
  <c r="BX281" i="3"/>
  <c r="AV281" i="3"/>
  <c r="CG281" i="3"/>
  <c r="AW279" i="3"/>
  <c r="BA279" i="3"/>
  <c r="BE279" i="3"/>
  <c r="BI279" i="3"/>
  <c r="BM279" i="3"/>
  <c r="BQ279" i="3"/>
  <c r="BU279" i="3"/>
  <c r="BY279" i="3"/>
  <c r="CC279" i="3"/>
  <c r="CG279" i="3"/>
  <c r="CK279" i="3"/>
  <c r="CO279" i="3"/>
  <c r="AZ279" i="3"/>
  <c r="BF279" i="3"/>
  <c r="BK279" i="3"/>
  <c r="BP279" i="3"/>
  <c r="BV279" i="3"/>
  <c r="CA279" i="3"/>
  <c r="CF279" i="3"/>
  <c r="CL279" i="3"/>
  <c r="CQ279" i="3"/>
  <c r="BB279" i="3"/>
  <c r="BH279" i="3"/>
  <c r="BO279" i="3"/>
  <c r="BW279" i="3"/>
  <c r="CD279" i="3"/>
  <c r="CJ279" i="3"/>
  <c r="CR279" i="3"/>
  <c r="AV279" i="3"/>
  <c r="BD279" i="3"/>
  <c r="BN279" i="3"/>
  <c r="BX279" i="3"/>
  <c r="CH279" i="3"/>
  <c r="CP279" i="3"/>
  <c r="AX279" i="3"/>
  <c r="BG279" i="3"/>
  <c r="BR279" i="3"/>
  <c r="BZ279" i="3"/>
  <c r="CI279" i="3"/>
  <c r="AY279" i="3"/>
  <c r="BJ279" i="3"/>
  <c r="BS279" i="3"/>
  <c r="CB279" i="3"/>
  <c r="CM279" i="3"/>
  <c r="CE279" i="3"/>
  <c r="BC279" i="3"/>
  <c r="CN279" i="3"/>
  <c r="BL279" i="3"/>
  <c r="BT279" i="3"/>
  <c r="AY277" i="3"/>
  <c r="BC277" i="3"/>
  <c r="BG277" i="3"/>
  <c r="BK277" i="3"/>
  <c r="BO277" i="3"/>
  <c r="BS277" i="3"/>
  <c r="BW277" i="3"/>
  <c r="CA277" i="3"/>
  <c r="CE277" i="3"/>
  <c r="CI277" i="3"/>
  <c r="CM277" i="3"/>
  <c r="CQ277" i="3"/>
  <c r="AW277" i="3"/>
  <c r="BB277" i="3"/>
  <c r="BH277" i="3"/>
  <c r="BM277" i="3"/>
  <c r="BR277" i="3"/>
  <c r="BX277" i="3"/>
  <c r="CC277" i="3"/>
  <c r="CH277" i="3"/>
  <c r="CN277" i="3"/>
  <c r="AZ277" i="3"/>
  <c r="BF277" i="3"/>
  <c r="BN277" i="3"/>
  <c r="BU277" i="3"/>
  <c r="CB277" i="3"/>
  <c r="CJ277" i="3"/>
  <c r="CP277" i="3"/>
  <c r="AX277" i="3"/>
  <c r="BI277" i="3"/>
  <c r="BQ277" i="3"/>
  <c r="BZ277" i="3"/>
  <c r="CK277" i="3"/>
  <c r="BA277" i="3"/>
  <c r="BJ277" i="3"/>
  <c r="BT277" i="3"/>
  <c r="CD277" i="3"/>
  <c r="CL277" i="3"/>
  <c r="BD277" i="3"/>
  <c r="BL277" i="3"/>
  <c r="BV277" i="3"/>
  <c r="CF277" i="3"/>
  <c r="CO277" i="3"/>
  <c r="BP277" i="3"/>
  <c r="BY277" i="3"/>
  <c r="AV277" i="3"/>
  <c r="CG277" i="3"/>
  <c r="BE277" i="3"/>
  <c r="CR277" i="3"/>
  <c r="AX275" i="3"/>
  <c r="BB275" i="3"/>
  <c r="BF275" i="3"/>
  <c r="BJ275" i="3"/>
  <c r="BN275" i="3"/>
  <c r="BR275" i="3"/>
  <c r="BV275" i="3"/>
  <c r="BZ275" i="3"/>
  <c r="CD275" i="3"/>
  <c r="CH275" i="3"/>
  <c r="CL275" i="3"/>
  <c r="CP275" i="3"/>
  <c r="AZ275" i="3"/>
  <c r="BE275" i="3"/>
  <c r="BK275" i="3"/>
  <c r="BP275" i="3"/>
  <c r="BU275" i="3"/>
  <c r="CA275" i="3"/>
  <c r="CF275" i="3"/>
  <c r="CK275" i="3"/>
  <c r="CQ275" i="3"/>
  <c r="AY275" i="3"/>
  <c r="BG275" i="3"/>
  <c r="BM275" i="3"/>
  <c r="BT275" i="3"/>
  <c r="CB275" i="3"/>
  <c r="CI275" i="3"/>
  <c r="CO275" i="3"/>
  <c r="BC275" i="3"/>
  <c r="BL275" i="3"/>
  <c r="BW275" i="3"/>
  <c r="CE275" i="3"/>
  <c r="CN275" i="3"/>
  <c r="AV275" i="3"/>
  <c r="BD275" i="3"/>
  <c r="BO275" i="3"/>
  <c r="BX275" i="3"/>
  <c r="CG275" i="3"/>
  <c r="CR275" i="3"/>
  <c r="AW275" i="3"/>
  <c r="BH275" i="3"/>
  <c r="BQ275" i="3"/>
  <c r="BY275" i="3"/>
  <c r="CJ275" i="3"/>
  <c r="BA275" i="3"/>
  <c r="CM275" i="3"/>
  <c r="BI275" i="3"/>
  <c r="BS275" i="3"/>
  <c r="CC275" i="3"/>
  <c r="AX273" i="3"/>
  <c r="BB273" i="3"/>
  <c r="BF273" i="3"/>
  <c r="BJ273" i="3"/>
  <c r="BN273" i="3"/>
  <c r="BR273" i="3"/>
  <c r="BV273" i="3"/>
  <c r="BZ273" i="3"/>
  <c r="CD273" i="3"/>
  <c r="CH273" i="3"/>
  <c r="CL273" i="3"/>
  <c r="CP273" i="3"/>
  <c r="AY273" i="3"/>
  <c r="BD273" i="3"/>
  <c r="BI273" i="3"/>
  <c r="BO273" i="3"/>
  <c r="BT273" i="3"/>
  <c r="BY273" i="3"/>
  <c r="CE273" i="3"/>
  <c r="CJ273" i="3"/>
  <c r="CO273" i="3"/>
  <c r="AZ273" i="3"/>
  <c r="BG273" i="3"/>
  <c r="BM273" i="3"/>
  <c r="BU273" i="3"/>
  <c r="CB273" i="3"/>
  <c r="CI273" i="3"/>
  <c r="CQ273" i="3"/>
  <c r="AW273" i="3"/>
  <c r="BH273" i="3"/>
  <c r="BQ273" i="3"/>
  <c r="CA273" i="3"/>
  <c r="CK273" i="3"/>
  <c r="BA273" i="3"/>
  <c r="BK273" i="3"/>
  <c r="BS273" i="3"/>
  <c r="CC273" i="3"/>
  <c r="CM273" i="3"/>
  <c r="BC273" i="3"/>
  <c r="BL273" i="3"/>
  <c r="BW273" i="3"/>
  <c r="CF273" i="3"/>
  <c r="CN273" i="3"/>
  <c r="BX273" i="3"/>
  <c r="AV273" i="3"/>
  <c r="CG273" i="3"/>
  <c r="BE273" i="3"/>
  <c r="CR273" i="3"/>
  <c r="BP273" i="3"/>
  <c r="AV271" i="3"/>
  <c r="AZ271" i="3"/>
  <c r="BD271" i="3"/>
  <c r="BH271" i="3"/>
  <c r="BL271" i="3"/>
  <c r="BP271" i="3"/>
  <c r="BT271" i="3"/>
  <c r="BX271" i="3"/>
  <c r="CB271" i="3"/>
  <c r="CF271" i="3"/>
  <c r="CJ271" i="3"/>
  <c r="CN271" i="3"/>
  <c r="CR271" i="3"/>
  <c r="AY271" i="3"/>
  <c r="BE271" i="3"/>
  <c r="BJ271" i="3"/>
  <c r="BO271" i="3"/>
  <c r="BU271" i="3"/>
  <c r="BZ271" i="3"/>
  <c r="CE271" i="3"/>
  <c r="CK271" i="3"/>
  <c r="CP271" i="3"/>
  <c r="BB271" i="3"/>
  <c r="BI271" i="3"/>
  <c r="BQ271" i="3"/>
  <c r="BW271" i="3"/>
  <c r="CD271" i="3"/>
  <c r="CL271" i="3"/>
  <c r="AW271" i="3"/>
  <c r="BF271" i="3"/>
  <c r="BN271" i="3"/>
  <c r="BY271" i="3"/>
  <c r="CH271" i="3"/>
  <c r="CQ271" i="3"/>
  <c r="AX271" i="3"/>
  <c r="BG271" i="3"/>
  <c r="BR271" i="3"/>
  <c r="CA271" i="3"/>
  <c r="CI271" i="3"/>
  <c r="BA271" i="3"/>
  <c r="BK271" i="3"/>
  <c r="BS271" i="3"/>
  <c r="CC271" i="3"/>
  <c r="CM271" i="3"/>
  <c r="BM271" i="3"/>
  <c r="BV271" i="3"/>
  <c r="CG271" i="3"/>
  <c r="BC271" i="3"/>
  <c r="CO271" i="3"/>
  <c r="AY269" i="3"/>
  <c r="BC269" i="3"/>
  <c r="BG269" i="3"/>
  <c r="BK269" i="3"/>
  <c r="BO269" i="3"/>
  <c r="BS269" i="3"/>
  <c r="BW269" i="3"/>
  <c r="CA269" i="3"/>
  <c r="CE269" i="3"/>
  <c r="CI269" i="3"/>
  <c r="CM269" i="3"/>
  <c r="CQ269" i="3"/>
  <c r="AW269" i="3"/>
  <c r="BB269" i="3"/>
  <c r="BH269" i="3"/>
  <c r="BM269" i="3"/>
  <c r="BR269" i="3"/>
  <c r="BX269" i="3"/>
  <c r="CC269" i="3"/>
  <c r="CH269" i="3"/>
  <c r="CN269" i="3"/>
  <c r="BA269" i="3"/>
  <c r="BI269" i="3"/>
  <c r="BP269" i="3"/>
  <c r="BV269" i="3"/>
  <c r="CD269" i="3"/>
  <c r="CK269" i="3"/>
  <c r="CR269" i="3"/>
  <c r="AZ269" i="3"/>
  <c r="BJ269" i="3"/>
  <c r="BT269" i="3"/>
  <c r="CB269" i="3"/>
  <c r="CL269" i="3"/>
  <c r="BD269" i="3"/>
  <c r="BL269" i="3"/>
  <c r="BU269" i="3"/>
  <c r="CF269" i="3"/>
  <c r="CO269" i="3"/>
  <c r="AV269" i="3"/>
  <c r="BE269" i="3"/>
  <c r="BN269" i="3"/>
  <c r="BY269" i="3"/>
  <c r="CG269" i="3"/>
  <c r="CP269" i="3"/>
  <c r="AX269" i="3"/>
  <c r="CJ269" i="3"/>
  <c r="BF269" i="3"/>
  <c r="BQ269" i="3"/>
  <c r="BZ269" i="3"/>
  <c r="AY267" i="3"/>
  <c r="BC267" i="3"/>
  <c r="BG267" i="3"/>
  <c r="BK267" i="3"/>
  <c r="BO267" i="3"/>
  <c r="BS267" i="3"/>
  <c r="BW267" i="3"/>
  <c r="CA267" i="3"/>
  <c r="CE267" i="3"/>
  <c r="CI267" i="3"/>
  <c r="CM267" i="3"/>
  <c r="CQ267" i="3"/>
  <c r="AV267" i="3"/>
  <c r="BA267" i="3"/>
  <c r="BF267" i="3"/>
  <c r="BL267" i="3"/>
  <c r="BQ267" i="3"/>
  <c r="BV267" i="3"/>
  <c r="CB267" i="3"/>
  <c r="CG267" i="3"/>
  <c r="CL267" i="3"/>
  <c r="CR267" i="3"/>
  <c r="BB267" i="3"/>
  <c r="BI267" i="3"/>
  <c r="BP267" i="3"/>
  <c r="BX267" i="3"/>
  <c r="CD267" i="3"/>
  <c r="CK267" i="3"/>
  <c r="AW267" i="3"/>
  <c r="BE267" i="3"/>
  <c r="BN267" i="3"/>
  <c r="BY267" i="3"/>
  <c r="CH267" i="3"/>
  <c r="CP267" i="3"/>
  <c r="AX267" i="3"/>
  <c r="BH267" i="3"/>
  <c r="BR267" i="3"/>
  <c r="BZ267" i="3"/>
  <c r="CJ267" i="3"/>
  <c r="AZ267" i="3"/>
  <c r="BJ267" i="3"/>
  <c r="BT267" i="3"/>
  <c r="CC267" i="3"/>
  <c r="CN267" i="3"/>
  <c r="BU267" i="3"/>
  <c r="CF267" i="3"/>
  <c r="BD267" i="3"/>
  <c r="CO267" i="3"/>
  <c r="BM267" i="3"/>
  <c r="AW265" i="3"/>
  <c r="BA265" i="3"/>
  <c r="BE265" i="3"/>
  <c r="BI265" i="3"/>
  <c r="BM265" i="3"/>
  <c r="BQ265" i="3"/>
  <c r="BU265" i="3"/>
  <c r="BY265" i="3"/>
  <c r="CC265" i="3"/>
  <c r="CG265" i="3"/>
  <c r="CK265" i="3"/>
  <c r="CO265" i="3"/>
  <c r="AX265" i="3"/>
  <c r="BC265" i="3"/>
  <c r="BH265" i="3"/>
  <c r="BN265" i="3"/>
  <c r="BS265" i="3"/>
  <c r="BX265" i="3"/>
  <c r="CD265" i="3"/>
  <c r="CI265" i="3"/>
  <c r="CN265" i="3"/>
  <c r="AZ265" i="3"/>
  <c r="BG265" i="3"/>
  <c r="BO265" i="3"/>
  <c r="BV265" i="3"/>
  <c r="CB265" i="3"/>
  <c r="CJ265" i="3"/>
  <c r="CQ265" i="3"/>
  <c r="AY265" i="3"/>
  <c r="BJ265" i="3"/>
  <c r="BR265" i="3"/>
  <c r="CA265" i="3"/>
  <c r="CL265" i="3"/>
  <c r="BB265" i="3"/>
  <c r="BK265" i="3"/>
  <c r="BT265" i="3"/>
  <c r="CE265" i="3"/>
  <c r="CM265" i="3"/>
  <c r="BD265" i="3"/>
  <c r="BL265" i="3"/>
  <c r="BW265" i="3"/>
  <c r="CF265" i="3"/>
  <c r="CP265" i="3"/>
  <c r="BF265" i="3"/>
  <c r="CR265" i="3"/>
  <c r="BP265" i="3"/>
  <c r="BZ265" i="3"/>
  <c r="AV265" i="3"/>
  <c r="CH265" i="3"/>
  <c r="AY263" i="3"/>
  <c r="BC263" i="3"/>
  <c r="BG263" i="3"/>
  <c r="BK263" i="3"/>
  <c r="BO263" i="3"/>
  <c r="BS263" i="3"/>
  <c r="BW263" i="3"/>
  <c r="CA263" i="3"/>
  <c r="CE263" i="3"/>
  <c r="CI263" i="3"/>
  <c r="CM263" i="3"/>
  <c r="CQ263" i="3"/>
  <c r="AZ263" i="3"/>
  <c r="BE263" i="3"/>
  <c r="BJ263" i="3"/>
  <c r="BP263" i="3"/>
  <c r="BU263" i="3"/>
  <c r="BZ263" i="3"/>
  <c r="CF263" i="3"/>
  <c r="CK263" i="3"/>
  <c r="CP263" i="3"/>
  <c r="AX263" i="3"/>
  <c r="BF263" i="3"/>
  <c r="BM263" i="3"/>
  <c r="BT263" i="3"/>
  <c r="CB263" i="3"/>
  <c r="CH263" i="3"/>
  <c r="CO263" i="3"/>
  <c r="BB263" i="3"/>
  <c r="BL263" i="3"/>
  <c r="BV263" i="3"/>
  <c r="CD263" i="3"/>
  <c r="CN263" i="3"/>
  <c r="AV263" i="3"/>
  <c r="BD263" i="3"/>
  <c r="BN263" i="3"/>
  <c r="BX263" i="3"/>
  <c r="CG263" i="3"/>
  <c r="CR263" i="3"/>
  <c r="AW263" i="3"/>
  <c r="BH263" i="3"/>
  <c r="BQ263" i="3"/>
  <c r="BY263" i="3"/>
  <c r="CJ263" i="3"/>
  <c r="CC263" i="3"/>
  <c r="BA263" i="3"/>
  <c r="CL263" i="3"/>
  <c r="BI263" i="3"/>
  <c r="BR263" i="3"/>
  <c r="AX261" i="3"/>
  <c r="BB261" i="3"/>
  <c r="BF261" i="3"/>
  <c r="BJ261" i="3"/>
  <c r="BN261" i="3"/>
  <c r="BR261" i="3"/>
  <c r="BV261" i="3"/>
  <c r="BZ261" i="3"/>
  <c r="CD261" i="3"/>
  <c r="CH261" i="3"/>
  <c r="CL261" i="3"/>
  <c r="CP261" i="3"/>
  <c r="AW261" i="3"/>
  <c r="BC261" i="3"/>
  <c r="BH261" i="3"/>
  <c r="BM261" i="3"/>
  <c r="BS261" i="3"/>
  <c r="BX261" i="3"/>
  <c r="CC261" i="3"/>
  <c r="CI261" i="3"/>
  <c r="CN261" i="3"/>
  <c r="AY261" i="3"/>
  <c r="BE261" i="3"/>
  <c r="BL261" i="3"/>
  <c r="BT261" i="3"/>
  <c r="CA261" i="3"/>
  <c r="CG261" i="3"/>
  <c r="CO261" i="3"/>
  <c r="AV261" i="3"/>
  <c r="BG261" i="3"/>
  <c r="BP261" i="3"/>
  <c r="BY261" i="3"/>
  <c r="CJ261" i="3"/>
  <c r="CR261" i="3"/>
  <c r="AZ261" i="3"/>
  <c r="BI261" i="3"/>
  <c r="BQ261" i="3"/>
  <c r="CB261" i="3"/>
  <c r="CK261" i="3"/>
  <c r="BA261" i="3"/>
  <c r="BK261" i="3"/>
  <c r="BU261" i="3"/>
  <c r="CE261" i="3"/>
  <c r="CM261" i="3"/>
  <c r="BO261" i="3"/>
  <c r="BW261" i="3"/>
  <c r="CF261" i="3"/>
  <c r="BD261" i="3"/>
  <c r="CQ261" i="3"/>
  <c r="AW259" i="3"/>
  <c r="BA259" i="3"/>
  <c r="BE259" i="3"/>
  <c r="BI259" i="3"/>
  <c r="BM259" i="3"/>
  <c r="BQ259" i="3"/>
  <c r="BU259" i="3"/>
  <c r="BY259" i="3"/>
  <c r="CC259" i="3"/>
  <c r="CG259" i="3"/>
  <c r="CK259" i="3"/>
  <c r="CO259" i="3"/>
  <c r="AZ259" i="3"/>
  <c r="BF259" i="3"/>
  <c r="BK259" i="3"/>
  <c r="BP259" i="3"/>
  <c r="BV259" i="3"/>
  <c r="CA259" i="3"/>
  <c r="CF259" i="3"/>
  <c r="CL259" i="3"/>
  <c r="CQ259" i="3"/>
  <c r="AX259" i="3"/>
  <c r="BD259" i="3"/>
  <c r="BL259" i="3"/>
  <c r="BS259" i="3"/>
  <c r="BZ259" i="3"/>
  <c r="CH259" i="3"/>
  <c r="CN259" i="3"/>
  <c r="BB259" i="3"/>
  <c r="BJ259" i="3"/>
  <c r="BT259" i="3"/>
  <c r="CD259" i="3"/>
  <c r="CM259" i="3"/>
  <c r="BC259" i="3"/>
  <c r="BN259" i="3"/>
  <c r="BW259" i="3"/>
  <c r="CE259" i="3"/>
  <c r="CP259" i="3"/>
  <c r="AV259" i="3"/>
  <c r="BG259" i="3"/>
  <c r="BO259" i="3"/>
  <c r="BX259" i="3"/>
  <c r="CI259" i="3"/>
  <c r="CR259" i="3"/>
  <c r="AY259" i="3"/>
  <c r="CJ259" i="3"/>
  <c r="BH259" i="3"/>
  <c r="BR259" i="3"/>
  <c r="CB259" i="3"/>
  <c r="AV257" i="3"/>
  <c r="AZ257" i="3"/>
  <c r="BD257" i="3"/>
  <c r="BH257" i="3"/>
  <c r="BL257" i="3"/>
  <c r="BP257" i="3"/>
  <c r="BT257" i="3"/>
  <c r="BX257" i="3"/>
  <c r="CB257" i="3"/>
  <c r="CF257" i="3"/>
  <c r="CJ257" i="3"/>
  <c r="CN257" i="3"/>
  <c r="CR257" i="3"/>
  <c r="AW257" i="3"/>
  <c r="BB257" i="3"/>
  <c r="BG257" i="3"/>
  <c r="BM257" i="3"/>
  <c r="BR257" i="3"/>
  <c r="BW257" i="3"/>
  <c r="CC257" i="3"/>
  <c r="CH257" i="3"/>
  <c r="CM257" i="3"/>
  <c r="BA257" i="3"/>
  <c r="BI257" i="3"/>
  <c r="BO257" i="3"/>
  <c r="BV257" i="3"/>
  <c r="CD257" i="3"/>
  <c r="CK257" i="3"/>
  <c r="CQ257" i="3"/>
  <c r="AY257" i="3"/>
  <c r="BJ257" i="3"/>
  <c r="BS257" i="3"/>
  <c r="CA257" i="3"/>
  <c r="CL257" i="3"/>
  <c r="BC257" i="3"/>
  <c r="BK257" i="3"/>
  <c r="BU257" i="3"/>
  <c r="CE257" i="3"/>
  <c r="CO257" i="3"/>
  <c r="BE257" i="3"/>
  <c r="BN257" i="3"/>
  <c r="BY257" i="3"/>
  <c r="CG257" i="3"/>
  <c r="CP257" i="3"/>
  <c r="BZ257" i="3"/>
  <c r="AX257" i="3"/>
  <c r="CI257" i="3"/>
  <c r="BF257" i="3"/>
  <c r="BQ257" i="3"/>
  <c r="AW255" i="3"/>
  <c r="BA255" i="3"/>
  <c r="BE255" i="3"/>
  <c r="BI255" i="3"/>
  <c r="BM255" i="3"/>
  <c r="BQ255" i="3"/>
  <c r="BU255" i="3"/>
  <c r="BY255" i="3"/>
  <c r="CC255" i="3"/>
  <c r="CG255" i="3"/>
  <c r="CK255" i="3"/>
  <c r="CO255" i="3"/>
  <c r="AV255" i="3"/>
  <c r="BB255" i="3"/>
  <c r="BG255" i="3"/>
  <c r="BL255" i="3"/>
  <c r="BR255" i="3"/>
  <c r="BW255" i="3"/>
  <c r="CB255" i="3"/>
  <c r="CH255" i="3"/>
  <c r="CM255" i="3"/>
  <c r="CR255" i="3"/>
  <c r="BC255" i="3"/>
  <c r="BJ255" i="3"/>
  <c r="BP255" i="3"/>
  <c r="BX255" i="3"/>
  <c r="CE255" i="3"/>
  <c r="CL255" i="3"/>
  <c r="AX255" i="3"/>
  <c r="BF255" i="3"/>
  <c r="BO255" i="3"/>
  <c r="BZ255" i="3"/>
  <c r="CI255" i="3"/>
  <c r="CQ255" i="3"/>
  <c r="AY255" i="3"/>
  <c r="BH255" i="3"/>
  <c r="BS255" i="3"/>
  <c r="CA255" i="3"/>
  <c r="CJ255" i="3"/>
  <c r="AZ255" i="3"/>
  <c r="BK255" i="3"/>
  <c r="BT255" i="3"/>
  <c r="CD255" i="3"/>
  <c r="CN255" i="3"/>
  <c r="BN255" i="3"/>
  <c r="BV255" i="3"/>
  <c r="CF255" i="3"/>
  <c r="BD255" i="3"/>
  <c r="CP255" i="3"/>
  <c r="AY253" i="3"/>
  <c r="BC253" i="3"/>
  <c r="BG253" i="3"/>
  <c r="BK253" i="3"/>
  <c r="BO253" i="3"/>
  <c r="BS253" i="3"/>
  <c r="BW253" i="3"/>
  <c r="CA253" i="3"/>
  <c r="CE253" i="3"/>
  <c r="CI253" i="3"/>
  <c r="CM253" i="3"/>
  <c r="CQ253" i="3"/>
  <c r="AW253" i="3"/>
  <c r="BB253" i="3"/>
  <c r="BH253" i="3"/>
  <c r="BM253" i="3"/>
  <c r="BR253" i="3"/>
  <c r="BX253" i="3"/>
  <c r="CC253" i="3"/>
  <c r="CH253" i="3"/>
  <c r="CN253" i="3"/>
  <c r="AX253" i="3"/>
  <c r="BE253" i="3"/>
  <c r="BL253" i="3"/>
  <c r="BT253" i="3"/>
  <c r="BZ253" i="3"/>
  <c r="CG253" i="3"/>
  <c r="CO253" i="3"/>
  <c r="BD253" i="3"/>
  <c r="BN253" i="3"/>
  <c r="BV253" i="3"/>
  <c r="CF253" i="3"/>
  <c r="CP253" i="3"/>
  <c r="AV253" i="3"/>
  <c r="BF253" i="3"/>
  <c r="BP253" i="3"/>
  <c r="BY253" i="3"/>
  <c r="CJ253" i="3"/>
  <c r="CR253" i="3"/>
  <c r="AZ253" i="3"/>
  <c r="BI253" i="3"/>
  <c r="BQ253" i="3"/>
  <c r="CB253" i="3"/>
  <c r="CK253" i="3"/>
  <c r="BA253" i="3"/>
  <c r="CL253" i="3"/>
  <c r="BJ253" i="3"/>
  <c r="BU253" i="3"/>
  <c r="CD253" i="3"/>
  <c r="AW251" i="3"/>
  <c r="BA251" i="3"/>
  <c r="BE251" i="3"/>
  <c r="BI251" i="3"/>
  <c r="BM251" i="3"/>
  <c r="BQ251" i="3"/>
  <c r="BU251" i="3"/>
  <c r="BY251" i="3"/>
  <c r="CC251" i="3"/>
  <c r="CG251" i="3"/>
  <c r="CK251" i="3"/>
  <c r="CO251" i="3"/>
  <c r="AY251" i="3"/>
  <c r="BD251" i="3"/>
  <c r="BJ251" i="3"/>
  <c r="BO251" i="3"/>
  <c r="BT251" i="3"/>
  <c r="BZ251" i="3"/>
  <c r="CE251" i="3"/>
  <c r="CJ251" i="3"/>
  <c r="CP251" i="3"/>
  <c r="AV251" i="3"/>
  <c r="BC251" i="3"/>
  <c r="BK251" i="3"/>
  <c r="BR251" i="3"/>
  <c r="BX251" i="3"/>
  <c r="CF251" i="3"/>
  <c r="CM251" i="3"/>
  <c r="AX251" i="3"/>
  <c r="BG251" i="3"/>
  <c r="BP251" i="3"/>
  <c r="CA251" i="3"/>
  <c r="CI251" i="3"/>
  <c r="CR251" i="3"/>
  <c r="AZ251" i="3"/>
  <c r="BH251" i="3"/>
  <c r="BS251" i="3"/>
  <c r="CB251" i="3"/>
  <c r="CL251" i="3"/>
  <c r="BB251" i="3"/>
  <c r="BL251" i="3"/>
  <c r="BV251" i="3"/>
  <c r="CD251" i="3"/>
  <c r="CN251" i="3"/>
  <c r="BW251" i="3"/>
  <c r="CH251" i="3"/>
  <c r="BF251" i="3"/>
  <c r="CQ251" i="3"/>
  <c r="BN251" i="3"/>
  <c r="AV249" i="3"/>
  <c r="AZ249" i="3"/>
  <c r="BD249" i="3"/>
  <c r="BH249" i="3"/>
  <c r="BL249" i="3"/>
  <c r="BP249" i="3"/>
  <c r="BT249" i="3"/>
  <c r="BX249" i="3"/>
  <c r="CB249" i="3"/>
  <c r="CF249" i="3"/>
  <c r="CJ249" i="3"/>
  <c r="CN249" i="3"/>
  <c r="CR249" i="3"/>
  <c r="BA249" i="3"/>
  <c r="BF249" i="3"/>
  <c r="BK249" i="3"/>
  <c r="BQ249" i="3"/>
  <c r="BV249" i="3"/>
  <c r="CA249" i="3"/>
  <c r="CG249" i="3"/>
  <c r="CL249" i="3"/>
  <c r="CQ249" i="3"/>
  <c r="AY249" i="3"/>
  <c r="BG249" i="3"/>
  <c r="BN249" i="3"/>
  <c r="BU249" i="3"/>
  <c r="CC249" i="3"/>
  <c r="CI249" i="3"/>
  <c r="CP249" i="3"/>
  <c r="AW249" i="3"/>
  <c r="BE249" i="3"/>
  <c r="BO249" i="3"/>
  <c r="BY249" i="3"/>
  <c r="CH249" i="3"/>
  <c r="AX249" i="3"/>
  <c r="BI249" i="3"/>
  <c r="BR249" i="3"/>
  <c r="BZ249" i="3"/>
  <c r="CK249" i="3"/>
  <c r="BB249" i="3"/>
  <c r="BJ249" i="3"/>
  <c r="BS249" i="3"/>
  <c r="CD249" i="3"/>
  <c r="CM249" i="3"/>
  <c r="BM249" i="3"/>
  <c r="BW249" i="3"/>
  <c r="CE249" i="3"/>
  <c r="BC249" i="3"/>
  <c r="CO249" i="3"/>
  <c r="AW247" i="3"/>
  <c r="BA247" i="3"/>
  <c r="BE247" i="3"/>
  <c r="BI247" i="3"/>
  <c r="BM247" i="3"/>
  <c r="BQ247" i="3"/>
  <c r="BU247" i="3"/>
  <c r="BY247" i="3"/>
  <c r="CC247" i="3"/>
  <c r="CG247" i="3"/>
  <c r="CK247" i="3"/>
  <c r="CO247" i="3"/>
  <c r="AZ247" i="3"/>
  <c r="BF247" i="3"/>
  <c r="BK247" i="3"/>
  <c r="BP247" i="3"/>
  <c r="BV247" i="3"/>
  <c r="CA247" i="3"/>
  <c r="CF247" i="3"/>
  <c r="CL247" i="3"/>
  <c r="CQ247" i="3"/>
  <c r="BB247" i="3"/>
  <c r="BH247" i="3"/>
  <c r="BO247" i="3"/>
  <c r="BW247" i="3"/>
  <c r="CD247" i="3"/>
  <c r="CJ247" i="3"/>
  <c r="CR247" i="3"/>
  <c r="BC247" i="3"/>
  <c r="BL247" i="3"/>
  <c r="BT247" i="3"/>
  <c r="CE247" i="3"/>
  <c r="CN247" i="3"/>
  <c r="AV247" i="3"/>
  <c r="BD247" i="3"/>
  <c r="BN247" i="3"/>
  <c r="BX247" i="3"/>
  <c r="CH247" i="3"/>
  <c r="CP247" i="3"/>
  <c r="AX247" i="3"/>
  <c r="BG247" i="3"/>
  <c r="BR247" i="3"/>
  <c r="BZ247" i="3"/>
  <c r="CI247" i="3"/>
  <c r="AY247" i="3"/>
  <c r="CM247" i="3"/>
  <c r="BJ247" i="3"/>
  <c r="BS247" i="3"/>
  <c r="CB247" i="3"/>
  <c r="AV245" i="3"/>
  <c r="AZ245" i="3"/>
  <c r="BD245" i="3"/>
  <c r="BH245" i="3"/>
  <c r="BL245" i="3"/>
  <c r="BP245" i="3"/>
  <c r="BT245" i="3"/>
  <c r="BX245" i="3"/>
  <c r="CB245" i="3"/>
  <c r="CF245" i="3"/>
  <c r="CJ245" i="3"/>
  <c r="CN245" i="3"/>
  <c r="CR245" i="3"/>
  <c r="AY245" i="3"/>
  <c r="BC245" i="3"/>
  <c r="BG245" i="3"/>
  <c r="BK245" i="3"/>
  <c r="BO245" i="3"/>
  <c r="BS245" i="3"/>
  <c r="BW245" i="3"/>
  <c r="CA245" i="3"/>
  <c r="CE245" i="3"/>
  <c r="CI245" i="3"/>
  <c r="CM245" i="3"/>
  <c r="CQ245" i="3"/>
  <c r="BB245" i="3"/>
  <c r="BJ245" i="3"/>
  <c r="BR245" i="3"/>
  <c r="BZ245" i="3"/>
  <c r="CH245" i="3"/>
  <c r="CP245" i="3"/>
  <c r="BE245" i="3"/>
  <c r="BN245" i="3"/>
  <c r="BY245" i="3"/>
  <c r="CK245" i="3"/>
  <c r="AW245" i="3"/>
  <c r="BI245" i="3"/>
  <c r="BV245" i="3"/>
  <c r="CL245" i="3"/>
  <c r="BM245" i="3"/>
  <c r="CD245" i="3"/>
  <c r="AX245" i="3"/>
  <c r="BQ245" i="3"/>
  <c r="CG245" i="3"/>
  <c r="BA245" i="3"/>
  <c r="BU245" i="3"/>
  <c r="CO245" i="3"/>
  <c r="BF245" i="3"/>
  <c r="CC245" i="3"/>
  <c r="AX243" i="3"/>
  <c r="BB243" i="3"/>
  <c r="BF243" i="3"/>
  <c r="BJ243" i="3"/>
  <c r="BN243" i="3"/>
  <c r="BR243" i="3"/>
  <c r="BV243" i="3"/>
  <c r="BZ243" i="3"/>
  <c r="CD243" i="3"/>
  <c r="CH243" i="3"/>
  <c r="CL243" i="3"/>
  <c r="CP243" i="3"/>
  <c r="AW243" i="3"/>
  <c r="BA243" i="3"/>
  <c r="BE243" i="3"/>
  <c r="BI243" i="3"/>
  <c r="BM243" i="3"/>
  <c r="BQ243" i="3"/>
  <c r="BU243" i="3"/>
  <c r="BY243" i="3"/>
  <c r="CC243" i="3"/>
  <c r="CG243" i="3"/>
  <c r="CK243" i="3"/>
  <c r="CO243" i="3"/>
  <c r="AV243" i="3"/>
  <c r="BD243" i="3"/>
  <c r="BL243" i="3"/>
  <c r="BT243" i="3"/>
  <c r="CB243" i="3"/>
  <c r="CJ243" i="3"/>
  <c r="CR243" i="3"/>
  <c r="BG243" i="3"/>
  <c r="BP243" i="3"/>
  <c r="CA243" i="3"/>
  <c r="CM243" i="3"/>
  <c r="BH243" i="3"/>
  <c r="BW243" i="3"/>
  <c r="CI243" i="3"/>
  <c r="AY243" i="3"/>
  <c r="BO243" i="3"/>
  <c r="CF243" i="3"/>
  <c r="AZ243" i="3"/>
  <c r="BS243" i="3"/>
  <c r="CN243" i="3"/>
  <c r="BC243" i="3"/>
  <c r="BX243" i="3"/>
  <c r="CQ243" i="3"/>
  <c r="BK243" i="3"/>
  <c r="CE243" i="3"/>
  <c r="AW241" i="3"/>
  <c r="BA241" i="3"/>
  <c r="BE241" i="3"/>
  <c r="BI241" i="3"/>
  <c r="BM241" i="3"/>
  <c r="BQ241" i="3"/>
  <c r="BU241" i="3"/>
  <c r="BY241" i="3"/>
  <c r="CC241" i="3"/>
  <c r="CG241" i="3"/>
  <c r="CK241" i="3"/>
  <c r="CO241" i="3"/>
  <c r="AV241" i="3"/>
  <c r="AZ241" i="3"/>
  <c r="BD241" i="3"/>
  <c r="BH241" i="3"/>
  <c r="BL241" i="3"/>
  <c r="BP241" i="3"/>
  <c r="BT241" i="3"/>
  <c r="BX241" i="3"/>
  <c r="CB241" i="3"/>
  <c r="CF241" i="3"/>
  <c r="CJ241" i="3"/>
  <c r="CN241" i="3"/>
  <c r="CR241" i="3"/>
  <c r="BC241" i="3"/>
  <c r="BK241" i="3"/>
  <c r="BS241" i="3"/>
  <c r="CA241" i="3"/>
  <c r="CI241" i="3"/>
  <c r="CQ241" i="3"/>
  <c r="BB241" i="3"/>
  <c r="BN241" i="3"/>
  <c r="BW241" i="3"/>
  <c r="CH241" i="3"/>
  <c r="AX241" i="3"/>
  <c r="BJ241" i="3"/>
  <c r="BZ241" i="3"/>
  <c r="CM241" i="3"/>
  <c r="BF241" i="3"/>
  <c r="BV241" i="3"/>
  <c r="CP241" i="3"/>
  <c r="BG241" i="3"/>
  <c r="CD241" i="3"/>
  <c r="BO241" i="3"/>
  <c r="CE241" i="3"/>
  <c r="BR241" i="3"/>
  <c r="CL241" i="3"/>
  <c r="AY241" i="3"/>
  <c r="AX239" i="3"/>
  <c r="BB239" i="3"/>
  <c r="BF239" i="3"/>
  <c r="BJ239" i="3"/>
  <c r="BN239" i="3"/>
  <c r="BR239" i="3"/>
  <c r="BV239" i="3"/>
  <c r="BZ239" i="3"/>
  <c r="CD239" i="3"/>
  <c r="CH239" i="3"/>
  <c r="CL239" i="3"/>
  <c r="CP239" i="3"/>
  <c r="AW239" i="3"/>
  <c r="BA239" i="3"/>
  <c r="BE239" i="3"/>
  <c r="BI239" i="3"/>
  <c r="BM239" i="3"/>
  <c r="BQ239" i="3"/>
  <c r="BU239" i="3"/>
  <c r="BY239" i="3"/>
  <c r="CC239" i="3"/>
  <c r="CG239" i="3"/>
  <c r="CK239" i="3"/>
  <c r="CO239" i="3"/>
  <c r="AZ239" i="3"/>
  <c r="BH239" i="3"/>
  <c r="BP239" i="3"/>
  <c r="BX239" i="3"/>
  <c r="CF239" i="3"/>
  <c r="CN239" i="3"/>
  <c r="AV239" i="3"/>
  <c r="BG239" i="3"/>
  <c r="BS239" i="3"/>
  <c r="CB239" i="3"/>
  <c r="CM239" i="3"/>
  <c r="AY239" i="3"/>
  <c r="BL239" i="3"/>
  <c r="CA239" i="3"/>
  <c r="CQ239" i="3"/>
  <c r="BK239" i="3"/>
  <c r="CE239" i="3"/>
  <c r="BO239" i="3"/>
  <c r="CI239" i="3"/>
  <c r="BC239" i="3"/>
  <c r="BT239" i="3"/>
  <c r="CJ239" i="3"/>
  <c r="CR239" i="3"/>
  <c r="BD239" i="3"/>
  <c r="BW239" i="3"/>
  <c r="AV237" i="3"/>
  <c r="AZ237" i="3"/>
  <c r="BD237" i="3"/>
  <c r="BH237" i="3"/>
  <c r="BL237" i="3"/>
  <c r="BP237" i="3"/>
  <c r="BT237" i="3"/>
  <c r="BX237" i="3"/>
  <c r="CB237" i="3"/>
  <c r="CF237" i="3"/>
  <c r="CJ237" i="3"/>
  <c r="CN237" i="3"/>
  <c r="CR237" i="3"/>
  <c r="AY237" i="3"/>
  <c r="BC237" i="3"/>
  <c r="BG237" i="3"/>
  <c r="BK237" i="3"/>
  <c r="BO237" i="3"/>
  <c r="BS237" i="3"/>
  <c r="BW237" i="3"/>
  <c r="CA237" i="3"/>
  <c r="CE237" i="3"/>
  <c r="CI237" i="3"/>
  <c r="CM237" i="3"/>
  <c r="CQ237" i="3"/>
  <c r="AX237" i="3"/>
  <c r="BF237" i="3"/>
  <c r="BN237" i="3"/>
  <c r="BV237" i="3"/>
  <c r="CD237" i="3"/>
  <c r="CL237" i="3"/>
  <c r="BB237" i="3"/>
  <c r="BM237" i="3"/>
  <c r="BY237" i="3"/>
  <c r="CH237" i="3"/>
  <c r="BA237" i="3"/>
  <c r="BQ237" i="3"/>
  <c r="CC237" i="3"/>
  <c r="CP237" i="3"/>
  <c r="AW237" i="3"/>
  <c r="BR237" i="3"/>
  <c r="CK237" i="3"/>
  <c r="BE237" i="3"/>
  <c r="BU237" i="3"/>
  <c r="CO237" i="3"/>
  <c r="BI237" i="3"/>
  <c r="BZ237" i="3"/>
  <c r="BJ237" i="3"/>
  <c r="CG237" i="3"/>
  <c r="AX235" i="3"/>
  <c r="BB235" i="3"/>
  <c r="BF235" i="3"/>
  <c r="BJ235" i="3"/>
  <c r="BN235" i="3"/>
  <c r="BR235" i="3"/>
  <c r="BV235" i="3"/>
  <c r="BZ235" i="3"/>
  <c r="CD235" i="3"/>
  <c r="CH235" i="3"/>
  <c r="CL235" i="3"/>
  <c r="CP235" i="3"/>
  <c r="AW235" i="3"/>
  <c r="BA235" i="3"/>
  <c r="BE235" i="3"/>
  <c r="BI235" i="3"/>
  <c r="BM235" i="3"/>
  <c r="BQ235" i="3"/>
  <c r="BU235" i="3"/>
  <c r="BY235" i="3"/>
  <c r="CC235" i="3"/>
  <c r="CG235" i="3"/>
  <c r="CK235" i="3"/>
  <c r="CO235" i="3"/>
  <c r="AZ235" i="3"/>
  <c r="BH235" i="3"/>
  <c r="BP235" i="3"/>
  <c r="BX235" i="3"/>
  <c r="CF235" i="3"/>
  <c r="CN235" i="3"/>
  <c r="BD235" i="3"/>
  <c r="BO235" i="3"/>
  <c r="CA235" i="3"/>
  <c r="CJ235" i="3"/>
  <c r="AY235" i="3"/>
  <c r="BL235" i="3"/>
  <c r="CB235" i="3"/>
  <c r="CQ235" i="3"/>
  <c r="BC235" i="3"/>
  <c r="BT235" i="3"/>
  <c r="CM235" i="3"/>
  <c r="BG235" i="3"/>
  <c r="BW235" i="3"/>
  <c r="CR235" i="3"/>
  <c r="BK235" i="3"/>
  <c r="CE235" i="3"/>
  <c r="BS235" i="3"/>
  <c r="CI235" i="3"/>
  <c r="AV235" i="3"/>
  <c r="AY233" i="3"/>
  <c r="BC233" i="3"/>
  <c r="BG233" i="3"/>
  <c r="BK233" i="3"/>
  <c r="BO233" i="3"/>
  <c r="BS233" i="3"/>
  <c r="BW233" i="3"/>
  <c r="CA233" i="3"/>
  <c r="CE233" i="3"/>
  <c r="CI233" i="3"/>
  <c r="CM233" i="3"/>
  <c r="CQ233" i="3"/>
  <c r="AX233" i="3"/>
  <c r="BB233" i="3"/>
  <c r="BF233" i="3"/>
  <c r="BJ233" i="3"/>
  <c r="BN233" i="3"/>
  <c r="BR233" i="3"/>
  <c r="BV233" i="3"/>
  <c r="BZ233" i="3"/>
  <c r="CD233" i="3"/>
  <c r="CH233" i="3"/>
  <c r="CL233" i="3"/>
  <c r="CP233" i="3"/>
  <c r="AW233" i="3"/>
  <c r="BE233" i="3"/>
  <c r="BM233" i="3"/>
  <c r="BU233" i="3"/>
  <c r="CC233" i="3"/>
  <c r="CK233" i="3"/>
  <c r="AZ233" i="3"/>
  <c r="BI233" i="3"/>
  <c r="BT233" i="3"/>
  <c r="CF233" i="3"/>
  <c r="CO233" i="3"/>
  <c r="BA233" i="3"/>
  <c r="BP233" i="3"/>
  <c r="CB233" i="3"/>
  <c r="CR233" i="3"/>
  <c r="BH233" i="3"/>
  <c r="BY233" i="3"/>
  <c r="BL233" i="3"/>
  <c r="CG233" i="3"/>
  <c r="AV233" i="3"/>
  <c r="BQ233" i="3"/>
  <c r="CJ233" i="3"/>
  <c r="CN233" i="3"/>
  <c r="BD233" i="3"/>
  <c r="BX233" i="3"/>
  <c r="AV231" i="3"/>
  <c r="AZ231" i="3"/>
  <c r="BD231" i="3"/>
  <c r="BH231" i="3"/>
  <c r="BL231" i="3"/>
  <c r="BP231" i="3"/>
  <c r="BT231" i="3"/>
  <c r="BX231" i="3"/>
  <c r="CB231" i="3"/>
  <c r="CF231" i="3"/>
  <c r="CJ231" i="3"/>
  <c r="CN231" i="3"/>
  <c r="CR231" i="3"/>
  <c r="AY231" i="3"/>
  <c r="BC231" i="3"/>
  <c r="BG231" i="3"/>
  <c r="BK231" i="3"/>
  <c r="BO231" i="3"/>
  <c r="BS231" i="3"/>
  <c r="BW231" i="3"/>
  <c r="CA231" i="3"/>
  <c r="CE231" i="3"/>
  <c r="CI231" i="3"/>
  <c r="CM231" i="3"/>
  <c r="CQ231" i="3"/>
  <c r="BB231" i="3"/>
  <c r="BJ231" i="3"/>
  <c r="BR231" i="3"/>
  <c r="BZ231" i="3"/>
  <c r="CH231" i="3"/>
  <c r="CP231" i="3"/>
  <c r="BE231" i="3"/>
  <c r="BN231" i="3"/>
  <c r="BY231" i="3"/>
  <c r="CK231" i="3"/>
  <c r="BA231" i="3"/>
  <c r="BQ231" i="3"/>
  <c r="CD231" i="3"/>
  <c r="AW231" i="3"/>
  <c r="BM231" i="3"/>
  <c r="CG231" i="3"/>
  <c r="AX231" i="3"/>
  <c r="BU231" i="3"/>
  <c r="CL231" i="3"/>
  <c r="BF231" i="3"/>
  <c r="BV231" i="3"/>
  <c r="CO231" i="3"/>
  <c r="BI231" i="3"/>
  <c r="CC231" i="3"/>
  <c r="AX229" i="3"/>
  <c r="BB229" i="3"/>
  <c r="BF229" i="3"/>
  <c r="BJ229" i="3"/>
  <c r="BN229" i="3"/>
  <c r="BR229" i="3"/>
  <c r="BV229" i="3"/>
  <c r="BZ229" i="3"/>
  <c r="CD229" i="3"/>
  <c r="CH229" i="3"/>
  <c r="CL229" i="3"/>
  <c r="CP229" i="3"/>
  <c r="AY229" i="3"/>
  <c r="BC229" i="3"/>
  <c r="BG229" i="3"/>
  <c r="BK229" i="3"/>
  <c r="BO229" i="3"/>
  <c r="BS229" i="3"/>
  <c r="BW229" i="3"/>
  <c r="CA229" i="3"/>
  <c r="CE229" i="3"/>
  <c r="CI229" i="3"/>
  <c r="CM229" i="3"/>
  <c r="CQ229" i="3"/>
  <c r="AV229" i="3"/>
  <c r="AZ229" i="3"/>
  <c r="BD229" i="3"/>
  <c r="BH229" i="3"/>
  <c r="BL229" i="3"/>
  <c r="BP229" i="3"/>
  <c r="BT229" i="3"/>
  <c r="BX229" i="3"/>
  <c r="CB229" i="3"/>
  <c r="CF229" i="3"/>
  <c r="CJ229" i="3"/>
  <c r="CN229" i="3"/>
  <c r="CR229" i="3"/>
  <c r="AW229" i="3"/>
  <c r="BA229" i="3"/>
  <c r="BE229" i="3"/>
  <c r="BI229" i="3"/>
  <c r="BM229" i="3"/>
  <c r="BQ229" i="3"/>
  <c r="BU229" i="3"/>
  <c r="BY229" i="3"/>
  <c r="CC229" i="3"/>
  <c r="CG229" i="3"/>
  <c r="CK229" i="3"/>
  <c r="CO229" i="3"/>
  <c r="AV227" i="3"/>
  <c r="AZ227" i="3"/>
  <c r="BD227" i="3"/>
  <c r="BH227" i="3"/>
  <c r="BL227" i="3"/>
  <c r="BP227" i="3"/>
  <c r="BT227" i="3"/>
  <c r="BX227" i="3"/>
  <c r="CB227" i="3"/>
  <c r="CF227" i="3"/>
  <c r="CJ227" i="3"/>
  <c r="CN227" i="3"/>
  <c r="CR227" i="3"/>
  <c r="AW227" i="3"/>
  <c r="BA227" i="3"/>
  <c r="BE227" i="3"/>
  <c r="BI227" i="3"/>
  <c r="BM227" i="3"/>
  <c r="BQ227" i="3"/>
  <c r="BU227" i="3"/>
  <c r="BY227" i="3"/>
  <c r="CC227" i="3"/>
  <c r="CG227" i="3"/>
  <c r="CK227" i="3"/>
  <c r="CO227" i="3"/>
  <c r="AX227" i="3"/>
  <c r="BB227" i="3"/>
  <c r="BF227" i="3"/>
  <c r="BJ227" i="3"/>
  <c r="BN227" i="3"/>
  <c r="BR227" i="3"/>
  <c r="BV227" i="3"/>
  <c r="BZ227" i="3"/>
  <c r="CD227" i="3"/>
  <c r="CH227" i="3"/>
  <c r="CL227" i="3"/>
  <c r="CP227" i="3"/>
  <c r="AY227" i="3"/>
  <c r="BC227" i="3"/>
  <c r="BG227" i="3"/>
  <c r="BK227" i="3"/>
  <c r="BO227" i="3"/>
  <c r="BS227" i="3"/>
  <c r="BW227" i="3"/>
  <c r="CA227" i="3"/>
  <c r="CE227" i="3"/>
  <c r="CI227" i="3"/>
  <c r="CM227" i="3"/>
  <c r="CQ227" i="3"/>
  <c r="AW225" i="3"/>
  <c r="BA225" i="3"/>
  <c r="BE225" i="3"/>
  <c r="BI225" i="3"/>
  <c r="BM225" i="3"/>
  <c r="BQ225" i="3"/>
  <c r="BU225" i="3"/>
  <c r="BY225" i="3"/>
  <c r="CC225" i="3"/>
  <c r="CG225" i="3"/>
  <c r="CK225" i="3"/>
  <c r="CO225" i="3"/>
  <c r="AX225" i="3"/>
  <c r="BB225" i="3"/>
  <c r="BF225" i="3"/>
  <c r="BJ225" i="3"/>
  <c r="BN225" i="3"/>
  <c r="BR225" i="3"/>
  <c r="BV225" i="3"/>
  <c r="BZ225" i="3"/>
  <c r="CD225" i="3"/>
  <c r="CH225" i="3"/>
  <c r="CL225" i="3"/>
  <c r="CP225" i="3"/>
  <c r="AY225" i="3"/>
  <c r="BC225" i="3"/>
  <c r="BG225" i="3"/>
  <c r="BK225" i="3"/>
  <c r="BO225" i="3"/>
  <c r="BS225" i="3"/>
  <c r="BW225" i="3"/>
  <c r="CA225" i="3"/>
  <c r="CE225" i="3"/>
  <c r="CI225" i="3"/>
  <c r="CM225" i="3"/>
  <c r="CQ225" i="3"/>
  <c r="AV225" i="3"/>
  <c r="AZ225" i="3"/>
  <c r="BD225" i="3"/>
  <c r="BH225" i="3"/>
  <c r="BL225" i="3"/>
  <c r="BP225" i="3"/>
  <c r="BT225" i="3"/>
  <c r="BX225" i="3"/>
  <c r="CB225" i="3"/>
  <c r="CF225" i="3"/>
  <c r="CJ225" i="3"/>
  <c r="CN225" i="3"/>
  <c r="CR225" i="3"/>
  <c r="AX223" i="3"/>
  <c r="BB223" i="3"/>
  <c r="BF223" i="3"/>
  <c r="BJ223" i="3"/>
  <c r="BN223" i="3"/>
  <c r="BR223" i="3"/>
  <c r="BV223" i="3"/>
  <c r="BZ223" i="3"/>
  <c r="CD223" i="3"/>
  <c r="CH223" i="3"/>
  <c r="CL223" i="3"/>
  <c r="CP223" i="3"/>
  <c r="AY223" i="3"/>
  <c r="BC223" i="3"/>
  <c r="BG223" i="3"/>
  <c r="BK223" i="3"/>
  <c r="BO223" i="3"/>
  <c r="BS223" i="3"/>
  <c r="BW223" i="3"/>
  <c r="CA223" i="3"/>
  <c r="CE223" i="3"/>
  <c r="CI223" i="3"/>
  <c r="CM223" i="3"/>
  <c r="CQ223" i="3"/>
  <c r="AV223" i="3"/>
  <c r="AZ223" i="3"/>
  <c r="BD223" i="3"/>
  <c r="BH223" i="3"/>
  <c r="BL223" i="3"/>
  <c r="BP223" i="3"/>
  <c r="BT223" i="3"/>
  <c r="BX223" i="3"/>
  <c r="CB223" i="3"/>
  <c r="CF223" i="3"/>
  <c r="CJ223" i="3"/>
  <c r="CN223" i="3"/>
  <c r="CR223" i="3"/>
  <c r="AW223" i="3"/>
  <c r="BA223" i="3"/>
  <c r="BE223" i="3"/>
  <c r="BI223" i="3"/>
  <c r="BM223" i="3"/>
  <c r="BQ223" i="3"/>
  <c r="BU223" i="3"/>
  <c r="BY223" i="3"/>
  <c r="CC223" i="3"/>
  <c r="CG223" i="3"/>
  <c r="CK223" i="3"/>
  <c r="CO223" i="3"/>
  <c r="AV221" i="3"/>
  <c r="AZ221" i="3"/>
  <c r="BD221" i="3"/>
  <c r="BH221" i="3"/>
  <c r="BL221" i="3"/>
  <c r="BP221" i="3"/>
  <c r="BT221" i="3"/>
  <c r="BX221" i="3"/>
  <c r="CB221" i="3"/>
  <c r="CF221" i="3"/>
  <c r="CJ221" i="3"/>
  <c r="CN221" i="3"/>
  <c r="CR221" i="3"/>
  <c r="AW221" i="3"/>
  <c r="BA221" i="3"/>
  <c r="BE221" i="3"/>
  <c r="BI221" i="3"/>
  <c r="BM221" i="3"/>
  <c r="BQ221" i="3"/>
  <c r="BU221" i="3"/>
  <c r="BY221" i="3"/>
  <c r="CC221" i="3"/>
  <c r="CG221" i="3"/>
  <c r="CK221" i="3"/>
  <c r="CO221" i="3"/>
  <c r="AX221" i="3"/>
  <c r="BB221" i="3"/>
  <c r="BF221" i="3"/>
  <c r="BJ221" i="3"/>
  <c r="BN221" i="3"/>
  <c r="BR221" i="3"/>
  <c r="BV221" i="3"/>
  <c r="BZ221" i="3"/>
  <c r="CD221" i="3"/>
  <c r="CH221" i="3"/>
  <c r="CL221" i="3"/>
  <c r="CP221" i="3"/>
  <c r="AY221" i="3"/>
  <c r="BC221" i="3"/>
  <c r="BG221" i="3"/>
  <c r="BK221" i="3"/>
  <c r="BO221" i="3"/>
  <c r="BS221" i="3"/>
  <c r="BW221" i="3"/>
  <c r="CA221" i="3"/>
  <c r="CE221" i="3"/>
  <c r="CI221" i="3"/>
  <c r="CM221" i="3"/>
  <c r="CQ221" i="3"/>
  <c r="AX219" i="3"/>
  <c r="BB219" i="3"/>
  <c r="BF219" i="3"/>
  <c r="BJ219" i="3"/>
  <c r="BN219" i="3"/>
  <c r="BR219" i="3"/>
  <c r="BV219" i="3"/>
  <c r="BZ219" i="3"/>
  <c r="CD219" i="3"/>
  <c r="CH219" i="3"/>
  <c r="CL219" i="3"/>
  <c r="CP219" i="3"/>
  <c r="AY219" i="3"/>
  <c r="BC219" i="3"/>
  <c r="BG219" i="3"/>
  <c r="BK219" i="3"/>
  <c r="BO219" i="3"/>
  <c r="BS219" i="3"/>
  <c r="BW219" i="3"/>
  <c r="CA219" i="3"/>
  <c r="CE219" i="3"/>
  <c r="CI219" i="3"/>
  <c r="CM219" i="3"/>
  <c r="CQ219" i="3"/>
  <c r="AV219" i="3"/>
  <c r="AZ219" i="3"/>
  <c r="BD219" i="3"/>
  <c r="BH219" i="3"/>
  <c r="BL219" i="3"/>
  <c r="BP219" i="3"/>
  <c r="BT219" i="3"/>
  <c r="BX219" i="3"/>
  <c r="CB219" i="3"/>
  <c r="CF219" i="3"/>
  <c r="CJ219" i="3"/>
  <c r="CN219" i="3"/>
  <c r="CR219" i="3"/>
  <c r="AW219" i="3"/>
  <c r="BA219" i="3"/>
  <c r="BE219" i="3"/>
  <c r="BI219" i="3"/>
  <c r="BM219" i="3"/>
  <c r="BQ219" i="3"/>
  <c r="BU219" i="3"/>
  <c r="BY219" i="3"/>
  <c r="CC219" i="3"/>
  <c r="CG219" i="3"/>
  <c r="CK219" i="3"/>
  <c r="CO219" i="3"/>
  <c r="AW217" i="3"/>
  <c r="BA217" i="3"/>
  <c r="BE217" i="3"/>
  <c r="BI217" i="3"/>
  <c r="BM217" i="3"/>
  <c r="BQ217" i="3"/>
  <c r="BU217" i="3"/>
  <c r="BY217" i="3"/>
  <c r="CC217" i="3"/>
  <c r="CG217" i="3"/>
  <c r="CK217" i="3"/>
  <c r="CO217" i="3"/>
  <c r="AX217" i="3"/>
  <c r="BB217" i="3"/>
  <c r="BF217" i="3"/>
  <c r="BJ217" i="3"/>
  <c r="BN217" i="3"/>
  <c r="BR217" i="3"/>
  <c r="BV217" i="3"/>
  <c r="BZ217" i="3"/>
  <c r="CD217" i="3"/>
  <c r="CH217" i="3"/>
  <c r="CL217" i="3"/>
  <c r="CP217" i="3"/>
  <c r="AY217" i="3"/>
  <c r="BC217" i="3"/>
  <c r="BG217" i="3"/>
  <c r="BK217" i="3"/>
  <c r="BO217" i="3"/>
  <c r="BS217" i="3"/>
  <c r="BW217" i="3"/>
  <c r="CA217" i="3"/>
  <c r="CE217" i="3"/>
  <c r="CI217" i="3"/>
  <c r="CM217" i="3"/>
  <c r="CQ217" i="3"/>
  <c r="AV217" i="3"/>
  <c r="AZ217" i="3"/>
  <c r="BD217" i="3"/>
  <c r="BH217" i="3"/>
  <c r="BL217" i="3"/>
  <c r="BP217" i="3"/>
  <c r="BT217" i="3"/>
  <c r="BX217" i="3"/>
  <c r="CB217" i="3"/>
  <c r="CF217" i="3"/>
  <c r="CJ217" i="3"/>
  <c r="CN217" i="3"/>
  <c r="CR217" i="3"/>
  <c r="AX215" i="3"/>
  <c r="BB215" i="3"/>
  <c r="BF215" i="3"/>
  <c r="BJ215" i="3"/>
  <c r="BN215" i="3"/>
  <c r="BR215" i="3"/>
  <c r="BV215" i="3"/>
  <c r="BZ215" i="3"/>
  <c r="CD215" i="3"/>
  <c r="CH215" i="3"/>
  <c r="CL215" i="3"/>
  <c r="CP215" i="3"/>
  <c r="AY215" i="3"/>
  <c r="BC215" i="3"/>
  <c r="BG215" i="3"/>
  <c r="BK215" i="3"/>
  <c r="BO215" i="3"/>
  <c r="BS215" i="3"/>
  <c r="BW215" i="3"/>
  <c r="CA215" i="3"/>
  <c r="CE215" i="3"/>
  <c r="CI215" i="3"/>
  <c r="CM215" i="3"/>
  <c r="CQ215" i="3"/>
  <c r="AV215" i="3"/>
  <c r="AZ215" i="3"/>
  <c r="BD215" i="3"/>
  <c r="BH215" i="3"/>
  <c r="BL215" i="3"/>
  <c r="BP215" i="3"/>
  <c r="BT215" i="3"/>
  <c r="BX215" i="3"/>
  <c r="CB215" i="3"/>
  <c r="CF215" i="3"/>
  <c r="CJ215" i="3"/>
  <c r="CN215" i="3"/>
  <c r="CR215" i="3"/>
  <c r="AW215" i="3"/>
  <c r="BA215" i="3"/>
  <c r="BE215" i="3"/>
  <c r="BI215" i="3"/>
  <c r="BM215" i="3"/>
  <c r="BQ215" i="3"/>
  <c r="BU215" i="3"/>
  <c r="BY215" i="3"/>
  <c r="CC215" i="3"/>
  <c r="CG215" i="3"/>
  <c r="CK215" i="3"/>
  <c r="CO215" i="3"/>
  <c r="AV213" i="3"/>
  <c r="AZ213" i="3"/>
  <c r="BD213" i="3"/>
  <c r="BH213" i="3"/>
  <c r="BL213" i="3"/>
  <c r="BP213" i="3"/>
  <c r="BT213" i="3"/>
  <c r="BX213" i="3"/>
  <c r="CB213" i="3"/>
  <c r="CF213" i="3"/>
  <c r="CJ213" i="3"/>
  <c r="CN213" i="3"/>
  <c r="CR213" i="3"/>
  <c r="AW213" i="3"/>
  <c r="BA213" i="3"/>
  <c r="BE213" i="3"/>
  <c r="BI213" i="3"/>
  <c r="BM213" i="3"/>
  <c r="BQ213" i="3"/>
  <c r="BU213" i="3"/>
  <c r="BY213" i="3"/>
  <c r="CC213" i="3"/>
  <c r="CG213" i="3"/>
  <c r="CK213" i="3"/>
  <c r="CO213" i="3"/>
  <c r="AX213" i="3"/>
  <c r="BB213" i="3"/>
  <c r="BF213" i="3"/>
  <c r="BJ213" i="3"/>
  <c r="BN213" i="3"/>
  <c r="BR213" i="3"/>
  <c r="BV213" i="3"/>
  <c r="BZ213" i="3"/>
  <c r="CD213" i="3"/>
  <c r="CH213" i="3"/>
  <c r="CL213" i="3"/>
  <c r="CP213" i="3"/>
  <c r="AY213" i="3"/>
  <c r="BC213" i="3"/>
  <c r="BG213" i="3"/>
  <c r="BK213" i="3"/>
  <c r="BO213" i="3"/>
  <c r="BS213" i="3"/>
  <c r="BW213" i="3"/>
  <c r="CA213" i="3"/>
  <c r="CE213" i="3"/>
  <c r="CI213" i="3"/>
  <c r="CM213" i="3"/>
  <c r="CQ213" i="3"/>
  <c r="AX211" i="3"/>
  <c r="BB211" i="3"/>
  <c r="BF211" i="3"/>
  <c r="BJ211" i="3"/>
  <c r="BN211" i="3"/>
  <c r="BR211" i="3"/>
  <c r="BV211" i="3"/>
  <c r="BZ211" i="3"/>
  <c r="CD211" i="3"/>
  <c r="CH211" i="3"/>
  <c r="CL211" i="3"/>
  <c r="CP211" i="3"/>
  <c r="AY211" i="3"/>
  <c r="BC211" i="3"/>
  <c r="BG211" i="3"/>
  <c r="BK211" i="3"/>
  <c r="BO211" i="3"/>
  <c r="BS211" i="3"/>
  <c r="BW211" i="3"/>
  <c r="CA211" i="3"/>
  <c r="CE211" i="3"/>
  <c r="CI211" i="3"/>
  <c r="CM211" i="3"/>
  <c r="CQ211" i="3"/>
  <c r="AV211" i="3"/>
  <c r="AZ211" i="3"/>
  <c r="BD211" i="3"/>
  <c r="BH211" i="3"/>
  <c r="BL211" i="3"/>
  <c r="BP211" i="3"/>
  <c r="BT211" i="3"/>
  <c r="BX211" i="3"/>
  <c r="CB211" i="3"/>
  <c r="CF211" i="3"/>
  <c r="CJ211" i="3"/>
  <c r="CN211" i="3"/>
  <c r="CR211" i="3"/>
  <c r="AW211" i="3"/>
  <c r="BA211" i="3"/>
  <c r="BE211" i="3"/>
  <c r="BI211" i="3"/>
  <c r="BM211" i="3"/>
  <c r="BQ211" i="3"/>
  <c r="BU211" i="3"/>
  <c r="BY211" i="3"/>
  <c r="CC211" i="3"/>
  <c r="CG211" i="3"/>
  <c r="CK211" i="3"/>
  <c r="CO211" i="3"/>
  <c r="AW209" i="3"/>
  <c r="BA209" i="3"/>
  <c r="BE209" i="3"/>
  <c r="BI209" i="3"/>
  <c r="BM209" i="3"/>
  <c r="BQ209" i="3"/>
  <c r="BU209" i="3"/>
  <c r="BY209" i="3"/>
  <c r="CC209" i="3"/>
  <c r="CG209" i="3"/>
  <c r="CK209" i="3"/>
  <c r="CO209" i="3"/>
  <c r="AX209" i="3"/>
  <c r="BB209" i="3"/>
  <c r="BF209" i="3"/>
  <c r="BJ209" i="3"/>
  <c r="BN209" i="3"/>
  <c r="BR209" i="3"/>
  <c r="BV209" i="3"/>
  <c r="BZ209" i="3"/>
  <c r="CD209" i="3"/>
  <c r="CH209" i="3"/>
  <c r="CL209" i="3"/>
  <c r="CP209" i="3"/>
  <c r="AY209" i="3"/>
  <c r="BC209" i="3"/>
  <c r="BG209" i="3"/>
  <c r="BK209" i="3"/>
  <c r="BO209" i="3"/>
  <c r="BS209" i="3"/>
  <c r="BW209" i="3"/>
  <c r="CA209" i="3"/>
  <c r="CE209" i="3"/>
  <c r="CI209" i="3"/>
  <c r="CM209" i="3"/>
  <c r="CQ209" i="3"/>
  <c r="AV209" i="3"/>
  <c r="AZ209" i="3"/>
  <c r="BD209" i="3"/>
  <c r="BH209" i="3"/>
  <c r="BL209" i="3"/>
  <c r="BP209" i="3"/>
  <c r="BT209" i="3"/>
  <c r="BX209" i="3"/>
  <c r="CB209" i="3"/>
  <c r="CF209" i="3"/>
  <c r="CJ209" i="3"/>
  <c r="CN209" i="3"/>
  <c r="CR209" i="3"/>
  <c r="AX207" i="3"/>
  <c r="BB207" i="3"/>
  <c r="BF207" i="3"/>
  <c r="BJ207" i="3"/>
  <c r="BN207" i="3"/>
  <c r="BR207" i="3"/>
  <c r="BV207" i="3"/>
  <c r="BZ207" i="3"/>
  <c r="CD207" i="3"/>
  <c r="CH207" i="3"/>
  <c r="CL207" i="3"/>
  <c r="CP207" i="3"/>
  <c r="AY207" i="3"/>
  <c r="BC207" i="3"/>
  <c r="BG207" i="3"/>
  <c r="BK207" i="3"/>
  <c r="BO207" i="3"/>
  <c r="BS207" i="3"/>
  <c r="BW207" i="3"/>
  <c r="CA207" i="3"/>
  <c r="CE207" i="3"/>
  <c r="CI207" i="3"/>
  <c r="CM207" i="3"/>
  <c r="CQ207" i="3"/>
  <c r="AV207" i="3"/>
  <c r="AZ207" i="3"/>
  <c r="BD207" i="3"/>
  <c r="BH207" i="3"/>
  <c r="BL207" i="3"/>
  <c r="BP207" i="3"/>
  <c r="BT207" i="3"/>
  <c r="BX207" i="3"/>
  <c r="CB207" i="3"/>
  <c r="CF207" i="3"/>
  <c r="CJ207" i="3"/>
  <c r="CN207" i="3"/>
  <c r="CR207" i="3"/>
  <c r="AW207" i="3"/>
  <c r="BA207" i="3"/>
  <c r="BE207" i="3"/>
  <c r="BI207" i="3"/>
  <c r="BM207" i="3"/>
  <c r="BQ207" i="3"/>
  <c r="BU207" i="3"/>
  <c r="BY207" i="3"/>
  <c r="CC207" i="3"/>
  <c r="CG207" i="3"/>
  <c r="CK207" i="3"/>
  <c r="CO207" i="3"/>
  <c r="AV205" i="3"/>
  <c r="AZ205" i="3"/>
  <c r="BD205" i="3"/>
  <c r="BH205" i="3"/>
  <c r="BL205" i="3"/>
  <c r="BP205" i="3"/>
  <c r="BT205" i="3"/>
  <c r="BX205" i="3"/>
  <c r="CB205" i="3"/>
  <c r="CF205" i="3"/>
  <c r="CJ205" i="3"/>
  <c r="CN205" i="3"/>
  <c r="CR205" i="3"/>
  <c r="AW205" i="3"/>
  <c r="BA205" i="3"/>
  <c r="BE205" i="3"/>
  <c r="BI205" i="3"/>
  <c r="BM205" i="3"/>
  <c r="BQ205" i="3"/>
  <c r="BU205" i="3"/>
  <c r="BY205" i="3"/>
  <c r="CC205" i="3"/>
  <c r="CG205" i="3"/>
  <c r="CK205" i="3"/>
  <c r="CO205" i="3"/>
  <c r="AX205" i="3"/>
  <c r="BB205" i="3"/>
  <c r="BF205" i="3"/>
  <c r="BJ205" i="3"/>
  <c r="BN205" i="3"/>
  <c r="BR205" i="3"/>
  <c r="BV205" i="3"/>
  <c r="BZ205" i="3"/>
  <c r="CD205" i="3"/>
  <c r="CH205" i="3"/>
  <c r="CL205" i="3"/>
  <c r="CP205" i="3"/>
  <c r="AY205" i="3"/>
  <c r="BC205" i="3"/>
  <c r="BG205" i="3"/>
  <c r="BK205" i="3"/>
  <c r="BO205" i="3"/>
  <c r="BS205" i="3"/>
  <c r="BW205" i="3"/>
  <c r="CA205" i="3"/>
  <c r="CE205" i="3"/>
  <c r="CI205" i="3"/>
  <c r="CM205" i="3"/>
  <c r="CQ205" i="3"/>
  <c r="AX203" i="3"/>
  <c r="BB203" i="3"/>
  <c r="BF203" i="3"/>
  <c r="BJ203" i="3"/>
  <c r="BN203" i="3"/>
  <c r="BR203" i="3"/>
  <c r="BV203" i="3"/>
  <c r="BZ203" i="3"/>
  <c r="CD203" i="3"/>
  <c r="CH203" i="3"/>
  <c r="CL203" i="3"/>
  <c r="CP203" i="3"/>
  <c r="AY203" i="3"/>
  <c r="BC203" i="3"/>
  <c r="BG203" i="3"/>
  <c r="BK203" i="3"/>
  <c r="BO203" i="3"/>
  <c r="BS203" i="3"/>
  <c r="BW203" i="3"/>
  <c r="CA203" i="3"/>
  <c r="CE203" i="3"/>
  <c r="CI203" i="3"/>
  <c r="CM203" i="3"/>
  <c r="CQ203" i="3"/>
  <c r="AV203" i="3"/>
  <c r="AZ203" i="3"/>
  <c r="BD203" i="3"/>
  <c r="BH203" i="3"/>
  <c r="BL203" i="3"/>
  <c r="BP203" i="3"/>
  <c r="BT203" i="3"/>
  <c r="BX203" i="3"/>
  <c r="CB203" i="3"/>
  <c r="CF203" i="3"/>
  <c r="CJ203" i="3"/>
  <c r="CN203" i="3"/>
  <c r="CR203" i="3"/>
  <c r="AW203" i="3"/>
  <c r="BA203" i="3"/>
  <c r="BE203" i="3"/>
  <c r="BI203" i="3"/>
  <c r="BM203" i="3"/>
  <c r="BQ203" i="3"/>
  <c r="BU203" i="3"/>
  <c r="BY203" i="3"/>
  <c r="CC203" i="3"/>
  <c r="CG203" i="3"/>
  <c r="CK203" i="3"/>
  <c r="CO203" i="3"/>
  <c r="AW201" i="3"/>
  <c r="BA201" i="3"/>
  <c r="BE201" i="3"/>
  <c r="BI201" i="3"/>
  <c r="BM201" i="3"/>
  <c r="BQ201" i="3"/>
  <c r="BU201" i="3"/>
  <c r="BY201" i="3"/>
  <c r="CC201" i="3"/>
  <c r="CG201" i="3"/>
  <c r="CK201" i="3"/>
  <c r="CO201" i="3"/>
  <c r="AX201" i="3"/>
  <c r="BB201" i="3"/>
  <c r="BF201" i="3"/>
  <c r="BJ201" i="3"/>
  <c r="BN201" i="3"/>
  <c r="BR201" i="3"/>
  <c r="BV201" i="3"/>
  <c r="BZ201" i="3"/>
  <c r="CD201" i="3"/>
  <c r="CH201" i="3"/>
  <c r="CL201" i="3"/>
  <c r="CP201" i="3"/>
  <c r="AY201" i="3"/>
  <c r="BC201" i="3"/>
  <c r="BG201" i="3"/>
  <c r="BK201" i="3"/>
  <c r="BO201" i="3"/>
  <c r="BS201" i="3"/>
  <c r="BW201" i="3"/>
  <c r="CA201" i="3"/>
  <c r="CE201" i="3"/>
  <c r="CI201" i="3"/>
  <c r="CM201" i="3"/>
  <c r="CQ201" i="3"/>
  <c r="AV201" i="3"/>
  <c r="AZ201" i="3"/>
  <c r="BD201" i="3"/>
  <c r="BH201" i="3"/>
  <c r="BL201" i="3"/>
  <c r="BP201" i="3"/>
  <c r="BT201" i="3"/>
  <c r="BX201" i="3"/>
  <c r="CB201" i="3"/>
  <c r="CF201" i="3"/>
  <c r="CJ201" i="3"/>
  <c r="CN201" i="3"/>
  <c r="CR201" i="3"/>
  <c r="AX199" i="3"/>
  <c r="BB199" i="3"/>
  <c r="BF199" i="3"/>
  <c r="BJ199" i="3"/>
  <c r="BN199" i="3"/>
  <c r="BR199" i="3"/>
  <c r="BV199" i="3"/>
  <c r="BZ199" i="3"/>
  <c r="CD199" i="3"/>
  <c r="CH199" i="3"/>
  <c r="CL199" i="3"/>
  <c r="CP199" i="3"/>
  <c r="AY199" i="3"/>
  <c r="BC199" i="3"/>
  <c r="BG199" i="3"/>
  <c r="BK199" i="3"/>
  <c r="BO199" i="3"/>
  <c r="BS199" i="3"/>
  <c r="BW199" i="3"/>
  <c r="CA199" i="3"/>
  <c r="CE199" i="3"/>
  <c r="CI199" i="3"/>
  <c r="CM199" i="3"/>
  <c r="CQ199" i="3"/>
  <c r="AV199" i="3"/>
  <c r="AZ199" i="3"/>
  <c r="BD199" i="3"/>
  <c r="BH199" i="3"/>
  <c r="BL199" i="3"/>
  <c r="BP199" i="3"/>
  <c r="BT199" i="3"/>
  <c r="BX199" i="3"/>
  <c r="CB199" i="3"/>
  <c r="CF199" i="3"/>
  <c r="CJ199" i="3"/>
  <c r="CN199" i="3"/>
  <c r="CR199" i="3"/>
  <c r="AW199" i="3"/>
  <c r="BA199" i="3"/>
  <c r="BE199" i="3"/>
  <c r="BI199" i="3"/>
  <c r="BM199" i="3"/>
  <c r="BQ199" i="3"/>
  <c r="BU199" i="3"/>
  <c r="BY199" i="3"/>
  <c r="CC199" i="3"/>
  <c r="CG199" i="3"/>
  <c r="CK199" i="3"/>
  <c r="CO199" i="3"/>
  <c r="AX197" i="3"/>
  <c r="BB197" i="3"/>
  <c r="BF197" i="3"/>
  <c r="AW197" i="3"/>
  <c r="BA197" i="3"/>
  <c r="BE197" i="3"/>
  <c r="AV197" i="3"/>
  <c r="BD197" i="3"/>
  <c r="BJ197" i="3"/>
  <c r="BN197" i="3"/>
  <c r="BR197" i="3"/>
  <c r="BV197" i="3"/>
  <c r="BZ197" i="3"/>
  <c r="CD197" i="3"/>
  <c r="CH197" i="3"/>
  <c r="CL197" i="3"/>
  <c r="CP197" i="3"/>
  <c r="AY197" i="3"/>
  <c r="BG197" i="3"/>
  <c r="BK197" i="3"/>
  <c r="BO197" i="3"/>
  <c r="BS197" i="3"/>
  <c r="BW197" i="3"/>
  <c r="CA197" i="3"/>
  <c r="CE197" i="3"/>
  <c r="CI197" i="3"/>
  <c r="CM197" i="3"/>
  <c r="CQ197" i="3"/>
  <c r="AZ197" i="3"/>
  <c r="BH197" i="3"/>
  <c r="BL197" i="3"/>
  <c r="BP197" i="3"/>
  <c r="BT197" i="3"/>
  <c r="BX197" i="3"/>
  <c r="CB197" i="3"/>
  <c r="CF197" i="3"/>
  <c r="CJ197" i="3"/>
  <c r="CN197" i="3"/>
  <c r="CR197" i="3"/>
  <c r="BC197" i="3"/>
  <c r="BI197" i="3"/>
  <c r="BM197" i="3"/>
  <c r="BQ197" i="3"/>
  <c r="BU197" i="3"/>
  <c r="BY197" i="3"/>
  <c r="CC197" i="3"/>
  <c r="CG197" i="3"/>
  <c r="CK197" i="3"/>
  <c r="CO197" i="3"/>
  <c r="AY195" i="3"/>
  <c r="BC195" i="3"/>
  <c r="BG195" i="3"/>
  <c r="BK195" i="3"/>
  <c r="BO195" i="3"/>
  <c r="BS195" i="3"/>
  <c r="BW195" i="3"/>
  <c r="CA195" i="3"/>
  <c r="CE195" i="3"/>
  <c r="CI195" i="3"/>
  <c r="CM195" i="3"/>
  <c r="CQ195" i="3"/>
  <c r="AX195" i="3"/>
  <c r="BB195" i="3"/>
  <c r="BF195" i="3"/>
  <c r="BJ195" i="3"/>
  <c r="BN195" i="3"/>
  <c r="BR195" i="3"/>
  <c r="BV195" i="3"/>
  <c r="BZ195" i="3"/>
  <c r="CD195" i="3"/>
  <c r="CH195" i="3"/>
  <c r="CL195" i="3"/>
  <c r="CP195" i="3"/>
  <c r="BA195" i="3"/>
  <c r="BI195" i="3"/>
  <c r="BQ195" i="3"/>
  <c r="BY195" i="3"/>
  <c r="CG195" i="3"/>
  <c r="CO195" i="3"/>
  <c r="AV195" i="3"/>
  <c r="BD195" i="3"/>
  <c r="BL195" i="3"/>
  <c r="BT195" i="3"/>
  <c r="CB195" i="3"/>
  <c r="CJ195" i="3"/>
  <c r="CR195" i="3"/>
  <c r="AW195" i="3"/>
  <c r="BE195" i="3"/>
  <c r="BM195" i="3"/>
  <c r="BU195" i="3"/>
  <c r="CC195" i="3"/>
  <c r="CK195" i="3"/>
  <c r="AZ195" i="3"/>
  <c r="BH195" i="3"/>
  <c r="BP195" i="3"/>
  <c r="BX195" i="3"/>
  <c r="CF195" i="3"/>
  <c r="CN195" i="3"/>
  <c r="AW193" i="3"/>
  <c r="BA193" i="3"/>
  <c r="BE193" i="3"/>
  <c r="BI193" i="3"/>
  <c r="BM193" i="3"/>
  <c r="BQ193" i="3"/>
  <c r="BU193" i="3"/>
  <c r="BY193" i="3"/>
  <c r="CC193" i="3"/>
  <c r="CG193" i="3"/>
  <c r="CK193" i="3"/>
  <c r="CO193" i="3"/>
  <c r="AV193" i="3"/>
  <c r="AZ193" i="3"/>
  <c r="BD193" i="3"/>
  <c r="BH193" i="3"/>
  <c r="BL193" i="3"/>
  <c r="BP193" i="3"/>
  <c r="BT193" i="3"/>
  <c r="BX193" i="3"/>
  <c r="CB193" i="3"/>
  <c r="CF193" i="3"/>
  <c r="CJ193" i="3"/>
  <c r="CN193" i="3"/>
  <c r="CR193" i="3"/>
  <c r="BC193" i="3"/>
  <c r="BK193" i="3"/>
  <c r="BS193" i="3"/>
  <c r="CA193" i="3"/>
  <c r="CI193" i="3"/>
  <c r="CQ193" i="3"/>
  <c r="AX193" i="3"/>
  <c r="BF193" i="3"/>
  <c r="BN193" i="3"/>
  <c r="BV193" i="3"/>
  <c r="CD193" i="3"/>
  <c r="CL193" i="3"/>
  <c r="AY193" i="3"/>
  <c r="BG193" i="3"/>
  <c r="BO193" i="3"/>
  <c r="BW193" i="3"/>
  <c r="CE193" i="3"/>
  <c r="CM193" i="3"/>
  <c r="BB193" i="3"/>
  <c r="BJ193" i="3"/>
  <c r="BR193" i="3"/>
  <c r="BZ193" i="3"/>
  <c r="CH193" i="3"/>
  <c r="CP193" i="3"/>
  <c r="AY191" i="3"/>
  <c r="BC191" i="3"/>
  <c r="BG191" i="3"/>
  <c r="BK191" i="3"/>
  <c r="BO191" i="3"/>
  <c r="BS191" i="3"/>
  <c r="BW191" i="3"/>
  <c r="CA191" i="3"/>
  <c r="CE191" i="3"/>
  <c r="CI191" i="3"/>
  <c r="CM191" i="3"/>
  <c r="CQ191" i="3"/>
  <c r="AX191" i="3"/>
  <c r="BB191" i="3"/>
  <c r="BF191" i="3"/>
  <c r="BJ191" i="3"/>
  <c r="BN191" i="3"/>
  <c r="BR191" i="3"/>
  <c r="BV191" i="3"/>
  <c r="BZ191" i="3"/>
  <c r="CD191" i="3"/>
  <c r="CH191" i="3"/>
  <c r="CL191" i="3"/>
  <c r="CP191" i="3"/>
  <c r="BA191" i="3"/>
  <c r="BI191" i="3"/>
  <c r="BQ191" i="3"/>
  <c r="BY191" i="3"/>
  <c r="CG191" i="3"/>
  <c r="CO191" i="3"/>
  <c r="AV191" i="3"/>
  <c r="BD191" i="3"/>
  <c r="BL191" i="3"/>
  <c r="BT191" i="3"/>
  <c r="CB191" i="3"/>
  <c r="CJ191" i="3"/>
  <c r="CR191" i="3"/>
  <c r="AW191" i="3"/>
  <c r="BE191" i="3"/>
  <c r="BM191" i="3"/>
  <c r="BU191" i="3"/>
  <c r="CC191" i="3"/>
  <c r="CK191" i="3"/>
  <c r="AZ191" i="3"/>
  <c r="BH191" i="3"/>
  <c r="BP191" i="3"/>
  <c r="BX191" i="3"/>
  <c r="CF191" i="3"/>
  <c r="CN191" i="3"/>
  <c r="AX189" i="3"/>
  <c r="BB189" i="3"/>
  <c r="BF189" i="3"/>
  <c r="BJ189" i="3"/>
  <c r="BN189" i="3"/>
  <c r="BR189" i="3"/>
  <c r="BV189" i="3"/>
  <c r="BZ189" i="3"/>
  <c r="CD189" i="3"/>
  <c r="CH189" i="3"/>
  <c r="CL189" i="3"/>
  <c r="CP189" i="3"/>
  <c r="AW189" i="3"/>
  <c r="BA189" i="3"/>
  <c r="BE189" i="3"/>
  <c r="BI189" i="3"/>
  <c r="BM189" i="3"/>
  <c r="BQ189" i="3"/>
  <c r="BU189" i="3"/>
  <c r="BY189" i="3"/>
  <c r="CC189" i="3"/>
  <c r="CG189" i="3"/>
  <c r="CK189" i="3"/>
  <c r="CO189" i="3"/>
  <c r="AV189" i="3"/>
  <c r="BD189" i="3"/>
  <c r="BL189" i="3"/>
  <c r="BT189" i="3"/>
  <c r="CB189" i="3"/>
  <c r="CJ189" i="3"/>
  <c r="CR189" i="3"/>
  <c r="AY189" i="3"/>
  <c r="BG189" i="3"/>
  <c r="BO189" i="3"/>
  <c r="BW189" i="3"/>
  <c r="CE189" i="3"/>
  <c r="CM189" i="3"/>
  <c r="AZ189" i="3"/>
  <c r="BH189" i="3"/>
  <c r="BP189" i="3"/>
  <c r="BX189" i="3"/>
  <c r="CF189" i="3"/>
  <c r="CN189" i="3"/>
  <c r="BC189" i="3"/>
  <c r="BK189" i="3"/>
  <c r="BS189" i="3"/>
  <c r="CA189" i="3"/>
  <c r="CI189" i="3"/>
  <c r="CQ189" i="3"/>
  <c r="AY187" i="3"/>
  <c r="BC187" i="3"/>
  <c r="BG187" i="3"/>
  <c r="BK187" i="3"/>
  <c r="BO187" i="3"/>
  <c r="BS187" i="3"/>
  <c r="BW187" i="3"/>
  <c r="CA187" i="3"/>
  <c r="CE187" i="3"/>
  <c r="CI187" i="3"/>
  <c r="CM187" i="3"/>
  <c r="CQ187" i="3"/>
  <c r="AV187" i="3"/>
  <c r="AZ187" i="3"/>
  <c r="BD187" i="3"/>
  <c r="BH187" i="3"/>
  <c r="BL187" i="3"/>
  <c r="BP187" i="3"/>
  <c r="BT187" i="3"/>
  <c r="BX187" i="3"/>
  <c r="CB187" i="3"/>
  <c r="CF187" i="3"/>
  <c r="CJ187" i="3"/>
  <c r="CN187" i="3"/>
  <c r="AW187" i="3"/>
  <c r="BA187" i="3"/>
  <c r="BE187" i="3"/>
  <c r="BI187" i="3"/>
  <c r="BM187" i="3"/>
  <c r="BQ187" i="3"/>
  <c r="BU187" i="3"/>
  <c r="BY187" i="3"/>
  <c r="CC187" i="3"/>
  <c r="CG187" i="3"/>
  <c r="CK187" i="3"/>
  <c r="AX187" i="3"/>
  <c r="BB187" i="3"/>
  <c r="BF187" i="3"/>
  <c r="BJ187" i="3"/>
  <c r="BN187" i="3"/>
  <c r="BR187" i="3"/>
  <c r="BV187" i="3"/>
  <c r="BZ187" i="3"/>
  <c r="CD187" i="3"/>
  <c r="CH187" i="3"/>
  <c r="CL187" i="3"/>
  <c r="CP187" i="3"/>
  <c r="CO187" i="3"/>
  <c r="CR187" i="3"/>
  <c r="AX185" i="3"/>
  <c r="BB185" i="3"/>
  <c r="BF185" i="3"/>
  <c r="BJ185" i="3"/>
  <c r="BN185" i="3"/>
  <c r="BR185" i="3"/>
  <c r="BV185" i="3"/>
  <c r="BZ185" i="3"/>
  <c r="CD185" i="3"/>
  <c r="CH185" i="3"/>
  <c r="CL185" i="3"/>
  <c r="CP185" i="3"/>
  <c r="AY185" i="3"/>
  <c r="BC185" i="3"/>
  <c r="BG185" i="3"/>
  <c r="BK185" i="3"/>
  <c r="BO185" i="3"/>
  <c r="BS185" i="3"/>
  <c r="BW185" i="3"/>
  <c r="CA185" i="3"/>
  <c r="CE185" i="3"/>
  <c r="CI185" i="3"/>
  <c r="CM185" i="3"/>
  <c r="CQ185" i="3"/>
  <c r="AV185" i="3"/>
  <c r="AZ185" i="3"/>
  <c r="BD185" i="3"/>
  <c r="BH185" i="3"/>
  <c r="BL185" i="3"/>
  <c r="BP185" i="3"/>
  <c r="BT185" i="3"/>
  <c r="BX185" i="3"/>
  <c r="CB185" i="3"/>
  <c r="CF185" i="3"/>
  <c r="CJ185" i="3"/>
  <c r="CN185" i="3"/>
  <c r="CR185" i="3"/>
  <c r="AW185" i="3"/>
  <c r="BA185" i="3"/>
  <c r="BE185" i="3"/>
  <c r="BI185" i="3"/>
  <c r="BM185" i="3"/>
  <c r="BQ185" i="3"/>
  <c r="BU185" i="3"/>
  <c r="BY185" i="3"/>
  <c r="CC185" i="3"/>
  <c r="CG185" i="3"/>
  <c r="CK185" i="3"/>
  <c r="CO185" i="3"/>
  <c r="AX183" i="3"/>
  <c r="BB183" i="3"/>
  <c r="BF183" i="3"/>
  <c r="BJ183" i="3"/>
  <c r="BN183" i="3"/>
  <c r="BR183" i="3"/>
  <c r="BV183" i="3"/>
  <c r="BZ183" i="3"/>
  <c r="CD183" i="3"/>
  <c r="CH183" i="3"/>
  <c r="CL183" i="3"/>
  <c r="CP183" i="3"/>
  <c r="AY183" i="3"/>
  <c r="BC183" i="3"/>
  <c r="BG183" i="3"/>
  <c r="BK183" i="3"/>
  <c r="BO183" i="3"/>
  <c r="BS183" i="3"/>
  <c r="BW183" i="3"/>
  <c r="CA183" i="3"/>
  <c r="CE183" i="3"/>
  <c r="CI183" i="3"/>
  <c r="CM183" i="3"/>
  <c r="CQ183" i="3"/>
  <c r="AV183" i="3"/>
  <c r="AZ183" i="3"/>
  <c r="BD183" i="3"/>
  <c r="BH183" i="3"/>
  <c r="BL183" i="3"/>
  <c r="BP183" i="3"/>
  <c r="BT183" i="3"/>
  <c r="BX183" i="3"/>
  <c r="CB183" i="3"/>
  <c r="CF183" i="3"/>
  <c r="CJ183" i="3"/>
  <c r="CN183" i="3"/>
  <c r="CR183" i="3"/>
  <c r="AW183" i="3"/>
  <c r="BA183" i="3"/>
  <c r="BE183" i="3"/>
  <c r="BI183" i="3"/>
  <c r="BM183" i="3"/>
  <c r="BQ183" i="3"/>
  <c r="BU183" i="3"/>
  <c r="BY183" i="3"/>
  <c r="CC183" i="3"/>
  <c r="CG183" i="3"/>
  <c r="CK183" i="3"/>
  <c r="CO183" i="3"/>
  <c r="AX181" i="3"/>
  <c r="BB181" i="3"/>
  <c r="BF181" i="3"/>
  <c r="BJ181" i="3"/>
  <c r="BN181" i="3"/>
  <c r="BR181" i="3"/>
  <c r="BV181" i="3"/>
  <c r="BZ181" i="3"/>
  <c r="CD181" i="3"/>
  <c r="CH181" i="3"/>
  <c r="CL181" i="3"/>
  <c r="CP181" i="3"/>
  <c r="AY181" i="3"/>
  <c r="BC181" i="3"/>
  <c r="BG181" i="3"/>
  <c r="BK181" i="3"/>
  <c r="BO181" i="3"/>
  <c r="BS181" i="3"/>
  <c r="BW181" i="3"/>
  <c r="CA181" i="3"/>
  <c r="CE181" i="3"/>
  <c r="CI181" i="3"/>
  <c r="CM181" i="3"/>
  <c r="CQ181" i="3"/>
  <c r="AV181" i="3"/>
  <c r="AZ181" i="3"/>
  <c r="BD181" i="3"/>
  <c r="BH181" i="3"/>
  <c r="BL181" i="3"/>
  <c r="BP181" i="3"/>
  <c r="BT181" i="3"/>
  <c r="BX181" i="3"/>
  <c r="CB181" i="3"/>
  <c r="CF181" i="3"/>
  <c r="CJ181" i="3"/>
  <c r="CN181" i="3"/>
  <c r="CR181" i="3"/>
  <c r="AW181" i="3"/>
  <c r="BA181" i="3"/>
  <c r="BE181" i="3"/>
  <c r="BI181" i="3"/>
  <c r="BM181" i="3"/>
  <c r="BQ181" i="3"/>
  <c r="BU181" i="3"/>
  <c r="BY181" i="3"/>
  <c r="CC181" i="3"/>
  <c r="CG181" i="3"/>
  <c r="CK181" i="3"/>
  <c r="CO181" i="3"/>
  <c r="AV179" i="3"/>
  <c r="AZ179" i="3"/>
  <c r="BD179" i="3"/>
  <c r="BH179" i="3"/>
  <c r="BL179" i="3"/>
  <c r="BP179" i="3"/>
  <c r="BT179" i="3"/>
  <c r="BX179" i="3"/>
  <c r="CB179" i="3"/>
  <c r="CF179" i="3"/>
  <c r="CJ179" i="3"/>
  <c r="CN179" i="3"/>
  <c r="CR179" i="3"/>
  <c r="AW179" i="3"/>
  <c r="BA179" i="3"/>
  <c r="BE179" i="3"/>
  <c r="BI179" i="3"/>
  <c r="BM179" i="3"/>
  <c r="BQ179" i="3"/>
  <c r="BU179" i="3"/>
  <c r="BY179" i="3"/>
  <c r="CC179" i="3"/>
  <c r="CG179" i="3"/>
  <c r="CK179" i="3"/>
  <c r="CO179" i="3"/>
  <c r="AX179" i="3"/>
  <c r="BB179" i="3"/>
  <c r="BF179" i="3"/>
  <c r="BJ179" i="3"/>
  <c r="BN179" i="3"/>
  <c r="BR179" i="3"/>
  <c r="BV179" i="3"/>
  <c r="BZ179" i="3"/>
  <c r="CD179" i="3"/>
  <c r="CH179" i="3"/>
  <c r="CL179" i="3"/>
  <c r="CP179" i="3"/>
  <c r="AY179" i="3"/>
  <c r="BC179" i="3"/>
  <c r="BG179" i="3"/>
  <c r="BK179" i="3"/>
  <c r="BO179" i="3"/>
  <c r="BS179" i="3"/>
  <c r="BW179" i="3"/>
  <c r="CA179" i="3"/>
  <c r="CE179" i="3"/>
  <c r="CI179" i="3"/>
  <c r="CM179" i="3"/>
  <c r="CQ179" i="3"/>
  <c r="AV177" i="3"/>
  <c r="AZ177" i="3"/>
  <c r="BD177" i="3"/>
  <c r="BH177" i="3"/>
  <c r="BL177" i="3"/>
  <c r="BP177" i="3"/>
  <c r="BT177" i="3"/>
  <c r="BX177" i="3"/>
  <c r="CB177" i="3"/>
  <c r="CF177" i="3"/>
  <c r="CJ177" i="3"/>
  <c r="CN177" i="3"/>
  <c r="CR177" i="3"/>
  <c r="AW177" i="3"/>
  <c r="BA177" i="3"/>
  <c r="BE177" i="3"/>
  <c r="BI177" i="3"/>
  <c r="BM177" i="3"/>
  <c r="BQ177" i="3"/>
  <c r="BU177" i="3"/>
  <c r="BY177" i="3"/>
  <c r="CC177" i="3"/>
  <c r="CG177" i="3"/>
  <c r="CK177" i="3"/>
  <c r="CO177" i="3"/>
  <c r="AX177" i="3"/>
  <c r="BB177" i="3"/>
  <c r="BF177" i="3"/>
  <c r="BJ177" i="3"/>
  <c r="BN177" i="3"/>
  <c r="BR177" i="3"/>
  <c r="BV177" i="3"/>
  <c r="BZ177" i="3"/>
  <c r="CD177" i="3"/>
  <c r="CH177" i="3"/>
  <c r="CL177" i="3"/>
  <c r="CP177" i="3"/>
  <c r="AY177" i="3"/>
  <c r="BC177" i="3"/>
  <c r="BG177" i="3"/>
  <c r="BK177" i="3"/>
  <c r="BO177" i="3"/>
  <c r="BS177" i="3"/>
  <c r="BW177" i="3"/>
  <c r="CA177" i="3"/>
  <c r="CE177" i="3"/>
  <c r="CI177" i="3"/>
  <c r="CM177" i="3"/>
  <c r="CQ177" i="3"/>
  <c r="AY175" i="3"/>
  <c r="BC175" i="3"/>
  <c r="BG175" i="3"/>
  <c r="BK175" i="3"/>
  <c r="BO175" i="3"/>
  <c r="BS175" i="3"/>
  <c r="BW175" i="3"/>
  <c r="CA175" i="3"/>
  <c r="CE175" i="3"/>
  <c r="CI175" i="3"/>
  <c r="CM175" i="3"/>
  <c r="CQ175" i="3"/>
  <c r="AV175" i="3"/>
  <c r="AZ175" i="3"/>
  <c r="BD175" i="3"/>
  <c r="BH175" i="3"/>
  <c r="BL175" i="3"/>
  <c r="BP175" i="3"/>
  <c r="BT175" i="3"/>
  <c r="BX175" i="3"/>
  <c r="CB175" i="3"/>
  <c r="CF175" i="3"/>
  <c r="CJ175" i="3"/>
  <c r="CN175" i="3"/>
  <c r="CR175" i="3"/>
  <c r="AW175" i="3"/>
  <c r="BA175" i="3"/>
  <c r="BE175" i="3"/>
  <c r="BI175" i="3"/>
  <c r="BM175" i="3"/>
  <c r="BQ175" i="3"/>
  <c r="BU175" i="3"/>
  <c r="BY175" i="3"/>
  <c r="CC175" i="3"/>
  <c r="CG175" i="3"/>
  <c r="CK175" i="3"/>
  <c r="CO175" i="3"/>
  <c r="AX175" i="3"/>
  <c r="BB175" i="3"/>
  <c r="BF175" i="3"/>
  <c r="BJ175" i="3"/>
  <c r="BN175" i="3"/>
  <c r="BR175" i="3"/>
  <c r="BV175" i="3"/>
  <c r="BZ175" i="3"/>
  <c r="CD175" i="3"/>
  <c r="CH175" i="3"/>
  <c r="CL175" i="3"/>
  <c r="CP175" i="3"/>
  <c r="AW173" i="3"/>
  <c r="BA173" i="3"/>
  <c r="BE173" i="3"/>
  <c r="BI173" i="3"/>
  <c r="BM173" i="3"/>
  <c r="BQ173" i="3"/>
  <c r="BU173" i="3"/>
  <c r="BY173" i="3"/>
  <c r="CC173" i="3"/>
  <c r="CG173" i="3"/>
  <c r="CK173" i="3"/>
  <c r="CO173" i="3"/>
  <c r="AX173" i="3"/>
  <c r="BB173" i="3"/>
  <c r="BF173" i="3"/>
  <c r="BJ173" i="3"/>
  <c r="BN173" i="3"/>
  <c r="BR173" i="3"/>
  <c r="BV173" i="3"/>
  <c r="BZ173" i="3"/>
  <c r="CD173" i="3"/>
  <c r="CH173" i="3"/>
  <c r="CL173" i="3"/>
  <c r="CP173" i="3"/>
  <c r="AY173" i="3"/>
  <c r="BC173" i="3"/>
  <c r="BG173" i="3"/>
  <c r="BK173" i="3"/>
  <c r="BO173" i="3"/>
  <c r="BS173" i="3"/>
  <c r="BW173" i="3"/>
  <c r="CA173" i="3"/>
  <c r="CE173" i="3"/>
  <c r="CI173" i="3"/>
  <c r="CM173" i="3"/>
  <c r="CQ173" i="3"/>
  <c r="AV173" i="3"/>
  <c r="AZ173" i="3"/>
  <c r="BD173" i="3"/>
  <c r="BH173" i="3"/>
  <c r="BL173" i="3"/>
  <c r="BP173" i="3"/>
  <c r="BT173" i="3"/>
  <c r="BX173" i="3"/>
  <c r="CB173" i="3"/>
  <c r="CF173" i="3"/>
  <c r="CJ173" i="3"/>
  <c r="CN173" i="3"/>
  <c r="CR173" i="3"/>
  <c r="AX171" i="3"/>
  <c r="BB171" i="3"/>
  <c r="BF171" i="3"/>
  <c r="BJ171" i="3"/>
  <c r="BN171" i="3"/>
  <c r="BR171" i="3"/>
  <c r="BV171" i="3"/>
  <c r="BZ171" i="3"/>
  <c r="CD171" i="3"/>
  <c r="CH171" i="3"/>
  <c r="CL171" i="3"/>
  <c r="CP171" i="3"/>
  <c r="AY171" i="3"/>
  <c r="BC171" i="3"/>
  <c r="BG171" i="3"/>
  <c r="BK171" i="3"/>
  <c r="BO171" i="3"/>
  <c r="BS171" i="3"/>
  <c r="BW171" i="3"/>
  <c r="CA171" i="3"/>
  <c r="CE171" i="3"/>
  <c r="CI171" i="3"/>
  <c r="CM171" i="3"/>
  <c r="CQ171" i="3"/>
  <c r="AV171" i="3"/>
  <c r="AZ171" i="3"/>
  <c r="BD171" i="3"/>
  <c r="BH171" i="3"/>
  <c r="BL171" i="3"/>
  <c r="BP171" i="3"/>
  <c r="BT171" i="3"/>
  <c r="BX171" i="3"/>
  <c r="CB171" i="3"/>
  <c r="CF171" i="3"/>
  <c r="CJ171" i="3"/>
  <c r="CN171" i="3"/>
  <c r="CR171" i="3"/>
  <c r="AW171" i="3"/>
  <c r="BA171" i="3"/>
  <c r="BE171" i="3"/>
  <c r="BI171" i="3"/>
  <c r="BM171" i="3"/>
  <c r="BQ171" i="3"/>
  <c r="BU171" i="3"/>
  <c r="BY171" i="3"/>
  <c r="CC171" i="3"/>
  <c r="CG171" i="3"/>
  <c r="CK171" i="3"/>
  <c r="CO171" i="3"/>
  <c r="AW169" i="3"/>
  <c r="BA169" i="3"/>
  <c r="BE169" i="3"/>
  <c r="BI169" i="3"/>
  <c r="BM169" i="3"/>
  <c r="BQ169" i="3"/>
  <c r="BU169" i="3"/>
  <c r="BY169" i="3"/>
  <c r="CC169" i="3"/>
  <c r="CG169" i="3"/>
  <c r="CK169" i="3"/>
  <c r="CO169" i="3"/>
  <c r="AX169" i="3"/>
  <c r="BB169" i="3"/>
  <c r="BF169" i="3"/>
  <c r="BJ169" i="3"/>
  <c r="BN169" i="3"/>
  <c r="BR169" i="3"/>
  <c r="BV169" i="3"/>
  <c r="BZ169" i="3"/>
  <c r="CD169" i="3"/>
  <c r="CH169" i="3"/>
  <c r="CL169" i="3"/>
  <c r="CP169" i="3"/>
  <c r="AY169" i="3"/>
  <c r="BC169" i="3"/>
  <c r="BG169" i="3"/>
  <c r="BK169" i="3"/>
  <c r="BO169" i="3"/>
  <c r="BS169" i="3"/>
  <c r="BW169" i="3"/>
  <c r="CA169" i="3"/>
  <c r="CE169" i="3"/>
  <c r="CI169" i="3"/>
  <c r="CM169" i="3"/>
  <c r="CQ169" i="3"/>
  <c r="AV169" i="3"/>
  <c r="AZ169" i="3"/>
  <c r="BD169" i="3"/>
  <c r="BH169" i="3"/>
  <c r="BL169" i="3"/>
  <c r="BP169" i="3"/>
  <c r="BT169" i="3"/>
  <c r="BX169" i="3"/>
  <c r="CB169" i="3"/>
  <c r="CF169" i="3"/>
  <c r="CJ169" i="3"/>
  <c r="CN169" i="3"/>
  <c r="CR169" i="3"/>
  <c r="AX167" i="3"/>
  <c r="BB167" i="3"/>
  <c r="BF167" i="3"/>
  <c r="BJ167" i="3"/>
  <c r="BN167" i="3"/>
  <c r="BR167" i="3"/>
  <c r="BV167" i="3"/>
  <c r="BZ167" i="3"/>
  <c r="CD167" i="3"/>
  <c r="CH167" i="3"/>
  <c r="CL167" i="3"/>
  <c r="CP167" i="3"/>
  <c r="AY167" i="3"/>
  <c r="BC167" i="3"/>
  <c r="BG167" i="3"/>
  <c r="BK167" i="3"/>
  <c r="BO167" i="3"/>
  <c r="BS167" i="3"/>
  <c r="BW167" i="3"/>
  <c r="CA167" i="3"/>
  <c r="CE167" i="3"/>
  <c r="CI167" i="3"/>
  <c r="CM167" i="3"/>
  <c r="CQ167" i="3"/>
  <c r="AV167" i="3"/>
  <c r="AZ167" i="3"/>
  <c r="BD167" i="3"/>
  <c r="BH167" i="3"/>
  <c r="BL167" i="3"/>
  <c r="BP167" i="3"/>
  <c r="BT167" i="3"/>
  <c r="BX167" i="3"/>
  <c r="CB167" i="3"/>
  <c r="CF167" i="3"/>
  <c r="CJ167" i="3"/>
  <c r="CN167" i="3"/>
  <c r="CR167" i="3"/>
  <c r="AW167" i="3"/>
  <c r="BA167" i="3"/>
  <c r="BE167" i="3"/>
  <c r="BI167" i="3"/>
  <c r="BM167" i="3"/>
  <c r="BQ167" i="3"/>
  <c r="BU167" i="3"/>
  <c r="BY167" i="3"/>
  <c r="CC167" i="3"/>
  <c r="CG167" i="3"/>
  <c r="CK167" i="3"/>
  <c r="CO167" i="3"/>
  <c r="AX165" i="3"/>
  <c r="BB165" i="3"/>
  <c r="BF165" i="3"/>
  <c r="BJ165" i="3"/>
  <c r="BN165" i="3"/>
  <c r="BR165" i="3"/>
  <c r="BV165" i="3"/>
  <c r="BZ165" i="3"/>
  <c r="CD165" i="3"/>
  <c r="CH165" i="3"/>
  <c r="CL165" i="3"/>
  <c r="CP165" i="3"/>
  <c r="AW165" i="3"/>
  <c r="BA165" i="3"/>
  <c r="BE165" i="3"/>
  <c r="BI165" i="3"/>
  <c r="BM165" i="3"/>
  <c r="BQ165" i="3"/>
  <c r="BU165" i="3"/>
  <c r="BY165" i="3"/>
  <c r="CC165" i="3"/>
  <c r="CG165" i="3"/>
  <c r="CK165" i="3"/>
  <c r="CO165" i="3"/>
  <c r="AY165" i="3"/>
  <c r="BG165" i="3"/>
  <c r="BO165" i="3"/>
  <c r="BW165" i="3"/>
  <c r="CE165" i="3"/>
  <c r="CM165" i="3"/>
  <c r="AZ165" i="3"/>
  <c r="BH165" i="3"/>
  <c r="BP165" i="3"/>
  <c r="BX165" i="3"/>
  <c r="CF165" i="3"/>
  <c r="CN165" i="3"/>
  <c r="BC165" i="3"/>
  <c r="BK165" i="3"/>
  <c r="BS165" i="3"/>
  <c r="CA165" i="3"/>
  <c r="CI165" i="3"/>
  <c r="CQ165" i="3"/>
  <c r="AV165" i="3"/>
  <c r="BD165" i="3"/>
  <c r="BL165" i="3"/>
  <c r="BT165" i="3"/>
  <c r="CB165" i="3"/>
  <c r="CJ165" i="3"/>
  <c r="CR165" i="3"/>
  <c r="AV163" i="3"/>
  <c r="AZ163" i="3"/>
  <c r="BD163" i="3"/>
  <c r="BH163" i="3"/>
  <c r="BL163" i="3"/>
  <c r="BP163" i="3"/>
  <c r="BT163" i="3"/>
  <c r="BX163" i="3"/>
  <c r="CB163" i="3"/>
  <c r="CF163" i="3"/>
  <c r="CJ163" i="3"/>
  <c r="CN163" i="3"/>
  <c r="CR163" i="3"/>
  <c r="AY163" i="3"/>
  <c r="BC163" i="3"/>
  <c r="BG163" i="3"/>
  <c r="BK163" i="3"/>
  <c r="BO163" i="3"/>
  <c r="BS163" i="3"/>
  <c r="BW163" i="3"/>
  <c r="CA163" i="3"/>
  <c r="CE163" i="3"/>
  <c r="CI163" i="3"/>
  <c r="CM163" i="3"/>
  <c r="CQ163" i="3"/>
  <c r="BA163" i="3"/>
  <c r="BI163" i="3"/>
  <c r="BQ163" i="3"/>
  <c r="BY163" i="3"/>
  <c r="CG163" i="3"/>
  <c r="CO163" i="3"/>
  <c r="BB163" i="3"/>
  <c r="BJ163" i="3"/>
  <c r="BR163" i="3"/>
  <c r="BZ163" i="3"/>
  <c r="CH163" i="3"/>
  <c r="CP163" i="3"/>
  <c r="AW163" i="3"/>
  <c r="BE163" i="3"/>
  <c r="BM163" i="3"/>
  <c r="BU163" i="3"/>
  <c r="CC163" i="3"/>
  <c r="CK163" i="3"/>
  <c r="AX163" i="3"/>
  <c r="BF163" i="3"/>
  <c r="BN163" i="3"/>
  <c r="BV163" i="3"/>
  <c r="CD163" i="3"/>
  <c r="CL163" i="3"/>
  <c r="AY161" i="3"/>
  <c r="BC161" i="3"/>
  <c r="BG161" i="3"/>
  <c r="BK161" i="3"/>
  <c r="BO161" i="3"/>
  <c r="BS161" i="3"/>
  <c r="BW161" i="3"/>
  <c r="CA161" i="3"/>
  <c r="CE161" i="3"/>
  <c r="CI161" i="3"/>
  <c r="CM161" i="3"/>
  <c r="CQ161" i="3"/>
  <c r="AX161" i="3"/>
  <c r="BB161" i="3"/>
  <c r="BF161" i="3"/>
  <c r="BJ161" i="3"/>
  <c r="BN161" i="3"/>
  <c r="BR161" i="3"/>
  <c r="BV161" i="3"/>
  <c r="BZ161" i="3"/>
  <c r="CD161" i="3"/>
  <c r="CH161" i="3"/>
  <c r="CL161" i="3"/>
  <c r="CP161" i="3"/>
  <c r="AZ161" i="3"/>
  <c r="BH161" i="3"/>
  <c r="BP161" i="3"/>
  <c r="BX161" i="3"/>
  <c r="CF161" i="3"/>
  <c r="CN161" i="3"/>
  <c r="BA161" i="3"/>
  <c r="BI161" i="3"/>
  <c r="BQ161" i="3"/>
  <c r="BY161" i="3"/>
  <c r="CG161" i="3"/>
  <c r="CO161" i="3"/>
  <c r="AV161" i="3"/>
  <c r="BD161" i="3"/>
  <c r="BL161" i="3"/>
  <c r="BT161" i="3"/>
  <c r="CB161" i="3"/>
  <c r="CJ161" i="3"/>
  <c r="CR161" i="3"/>
  <c r="AW161" i="3"/>
  <c r="BE161" i="3"/>
  <c r="BM161" i="3"/>
  <c r="BU161" i="3"/>
  <c r="CC161" i="3"/>
  <c r="CK161" i="3"/>
  <c r="AV159" i="3"/>
  <c r="AZ159" i="3"/>
  <c r="BD159" i="3"/>
  <c r="BH159" i="3"/>
  <c r="BL159" i="3"/>
  <c r="BP159" i="3"/>
  <c r="BT159" i="3"/>
  <c r="BX159" i="3"/>
  <c r="CB159" i="3"/>
  <c r="CF159" i="3"/>
  <c r="CJ159" i="3"/>
  <c r="CN159" i="3"/>
  <c r="CR159" i="3"/>
  <c r="AY159" i="3"/>
  <c r="BC159" i="3"/>
  <c r="BG159" i="3"/>
  <c r="BK159" i="3"/>
  <c r="BO159" i="3"/>
  <c r="BS159" i="3"/>
  <c r="BW159" i="3"/>
  <c r="CA159" i="3"/>
  <c r="CE159" i="3"/>
  <c r="CI159" i="3"/>
  <c r="CM159" i="3"/>
  <c r="CQ159" i="3"/>
  <c r="AW159" i="3"/>
  <c r="BE159" i="3"/>
  <c r="BM159" i="3"/>
  <c r="BU159" i="3"/>
  <c r="CC159" i="3"/>
  <c r="CK159" i="3"/>
  <c r="AX159" i="3"/>
  <c r="BF159" i="3"/>
  <c r="BN159" i="3"/>
  <c r="BV159" i="3"/>
  <c r="CD159" i="3"/>
  <c r="CL159" i="3"/>
  <c r="BA159" i="3"/>
  <c r="BI159" i="3"/>
  <c r="BQ159" i="3"/>
  <c r="BY159" i="3"/>
  <c r="CG159" i="3"/>
  <c r="CO159" i="3"/>
  <c r="BB159" i="3"/>
  <c r="BJ159" i="3"/>
  <c r="BR159" i="3"/>
  <c r="BZ159" i="3"/>
  <c r="CH159" i="3"/>
  <c r="CP159" i="3"/>
  <c r="AX157" i="3"/>
  <c r="BB157" i="3"/>
  <c r="BF157" i="3"/>
  <c r="BJ157" i="3"/>
  <c r="BN157" i="3"/>
  <c r="BR157" i="3"/>
  <c r="BV157" i="3"/>
  <c r="BZ157" i="3"/>
  <c r="CD157" i="3"/>
  <c r="CH157" i="3"/>
  <c r="CL157" i="3"/>
  <c r="CP157" i="3"/>
  <c r="AW157" i="3"/>
  <c r="BA157" i="3"/>
  <c r="BE157" i="3"/>
  <c r="BI157" i="3"/>
  <c r="BM157" i="3"/>
  <c r="BQ157" i="3"/>
  <c r="BU157" i="3"/>
  <c r="BY157" i="3"/>
  <c r="CC157" i="3"/>
  <c r="CG157" i="3"/>
  <c r="CK157" i="3"/>
  <c r="CO157" i="3"/>
  <c r="BC157" i="3"/>
  <c r="BK157" i="3"/>
  <c r="BS157" i="3"/>
  <c r="CA157" i="3"/>
  <c r="CI157" i="3"/>
  <c r="CQ157" i="3"/>
  <c r="AV157" i="3"/>
  <c r="BD157" i="3"/>
  <c r="BL157" i="3"/>
  <c r="BT157" i="3"/>
  <c r="CB157" i="3"/>
  <c r="CJ157" i="3"/>
  <c r="CR157" i="3"/>
  <c r="AY157" i="3"/>
  <c r="BG157" i="3"/>
  <c r="BO157" i="3"/>
  <c r="BW157" i="3"/>
  <c r="CE157" i="3"/>
  <c r="CM157" i="3"/>
  <c r="AZ157" i="3"/>
  <c r="BH157" i="3"/>
  <c r="BP157" i="3"/>
  <c r="BX157" i="3"/>
  <c r="CF157" i="3"/>
  <c r="CN157" i="3"/>
  <c r="AV155" i="3"/>
  <c r="AZ155" i="3"/>
  <c r="BD155" i="3"/>
  <c r="BH155" i="3"/>
  <c r="BL155" i="3"/>
  <c r="BP155" i="3"/>
  <c r="BT155" i="3"/>
  <c r="BX155" i="3"/>
  <c r="CB155" i="3"/>
  <c r="CF155" i="3"/>
  <c r="CJ155" i="3"/>
  <c r="CN155" i="3"/>
  <c r="CR155" i="3"/>
  <c r="AY155" i="3"/>
  <c r="BC155" i="3"/>
  <c r="BG155" i="3"/>
  <c r="BK155" i="3"/>
  <c r="BO155" i="3"/>
  <c r="BS155" i="3"/>
  <c r="BW155" i="3"/>
  <c r="CA155" i="3"/>
  <c r="CE155" i="3"/>
  <c r="CI155" i="3"/>
  <c r="CM155" i="3"/>
  <c r="CQ155" i="3"/>
  <c r="AW155" i="3"/>
  <c r="BE155" i="3"/>
  <c r="BM155" i="3"/>
  <c r="BU155" i="3"/>
  <c r="CC155" i="3"/>
  <c r="CK155" i="3"/>
  <c r="AX155" i="3"/>
  <c r="BF155" i="3"/>
  <c r="BN155" i="3"/>
  <c r="BV155" i="3"/>
  <c r="CD155" i="3"/>
  <c r="CL155" i="3"/>
  <c r="BA155" i="3"/>
  <c r="BI155" i="3"/>
  <c r="BQ155" i="3"/>
  <c r="BY155" i="3"/>
  <c r="CG155" i="3"/>
  <c r="CO155" i="3"/>
  <c r="BB155" i="3"/>
  <c r="BJ155" i="3"/>
  <c r="BR155" i="3"/>
  <c r="BZ155" i="3"/>
  <c r="CH155" i="3"/>
  <c r="CP155" i="3"/>
  <c r="AW153" i="3"/>
  <c r="BA153" i="3"/>
  <c r="BE153" i="3"/>
  <c r="BI153" i="3"/>
  <c r="BM153" i="3"/>
  <c r="BQ153" i="3"/>
  <c r="BU153" i="3"/>
  <c r="BY153" i="3"/>
  <c r="CC153" i="3"/>
  <c r="CG153" i="3"/>
  <c r="CK153" i="3"/>
  <c r="CO153" i="3"/>
  <c r="AX153" i="3"/>
  <c r="BB153" i="3"/>
  <c r="BF153" i="3"/>
  <c r="BJ153" i="3"/>
  <c r="BN153" i="3"/>
  <c r="BR153" i="3"/>
  <c r="BV153" i="3"/>
  <c r="BZ153" i="3"/>
  <c r="CD153" i="3"/>
  <c r="CH153" i="3"/>
  <c r="CL153" i="3"/>
  <c r="CP153" i="3"/>
  <c r="AY153" i="3"/>
  <c r="BC153" i="3"/>
  <c r="BG153" i="3"/>
  <c r="BK153" i="3"/>
  <c r="BO153" i="3"/>
  <c r="BS153" i="3"/>
  <c r="BW153" i="3"/>
  <c r="CA153" i="3"/>
  <c r="CE153" i="3"/>
  <c r="CI153" i="3"/>
  <c r="CM153" i="3"/>
  <c r="CQ153" i="3"/>
  <c r="AV153" i="3"/>
  <c r="AZ153" i="3"/>
  <c r="BD153" i="3"/>
  <c r="BH153" i="3"/>
  <c r="BL153" i="3"/>
  <c r="BP153" i="3"/>
  <c r="BT153" i="3"/>
  <c r="BX153" i="3"/>
  <c r="CB153" i="3"/>
  <c r="CF153" i="3"/>
  <c r="CJ153" i="3"/>
  <c r="CN153" i="3"/>
  <c r="CR153" i="3"/>
  <c r="AV151" i="3"/>
  <c r="AZ151" i="3"/>
  <c r="BD151" i="3"/>
  <c r="BH151" i="3"/>
  <c r="BL151" i="3"/>
  <c r="BP151" i="3"/>
  <c r="BT151" i="3"/>
  <c r="BX151" i="3"/>
  <c r="CB151" i="3"/>
  <c r="CF151" i="3"/>
  <c r="CJ151" i="3"/>
  <c r="CN151" i="3"/>
  <c r="CR151" i="3"/>
  <c r="AW151" i="3"/>
  <c r="BA151" i="3"/>
  <c r="BE151" i="3"/>
  <c r="BI151" i="3"/>
  <c r="BM151" i="3"/>
  <c r="BQ151" i="3"/>
  <c r="BU151" i="3"/>
  <c r="BY151" i="3"/>
  <c r="CC151" i="3"/>
  <c r="CG151" i="3"/>
  <c r="CK151" i="3"/>
  <c r="CO151" i="3"/>
  <c r="AX151" i="3"/>
  <c r="BB151" i="3"/>
  <c r="BF151" i="3"/>
  <c r="BJ151" i="3"/>
  <c r="BN151" i="3"/>
  <c r="BR151" i="3"/>
  <c r="BV151" i="3"/>
  <c r="BZ151" i="3"/>
  <c r="CD151" i="3"/>
  <c r="CH151" i="3"/>
  <c r="CL151" i="3"/>
  <c r="CP151" i="3"/>
  <c r="AY151" i="3"/>
  <c r="BC151" i="3"/>
  <c r="BG151" i="3"/>
  <c r="BK151" i="3"/>
  <c r="BO151" i="3"/>
  <c r="BS151" i="3"/>
  <c r="BW151" i="3"/>
  <c r="CA151" i="3"/>
  <c r="CE151" i="3"/>
  <c r="CI151" i="3"/>
  <c r="CM151" i="3"/>
  <c r="CQ151" i="3"/>
  <c r="AX149" i="3"/>
  <c r="BB149" i="3"/>
  <c r="BF149" i="3"/>
  <c r="BJ149" i="3"/>
  <c r="BN149" i="3"/>
  <c r="BR149" i="3"/>
  <c r="BV149" i="3"/>
  <c r="BZ149" i="3"/>
  <c r="CD149" i="3"/>
  <c r="CH149" i="3"/>
  <c r="CL149" i="3"/>
  <c r="CP149" i="3"/>
  <c r="AY149" i="3"/>
  <c r="BC149" i="3"/>
  <c r="BG149" i="3"/>
  <c r="BK149" i="3"/>
  <c r="BO149" i="3"/>
  <c r="BS149" i="3"/>
  <c r="BW149" i="3"/>
  <c r="CA149" i="3"/>
  <c r="CE149" i="3"/>
  <c r="CI149" i="3"/>
  <c r="CM149" i="3"/>
  <c r="CQ149" i="3"/>
  <c r="AV149" i="3"/>
  <c r="AZ149" i="3"/>
  <c r="BD149" i="3"/>
  <c r="BH149" i="3"/>
  <c r="BL149" i="3"/>
  <c r="BP149" i="3"/>
  <c r="BT149" i="3"/>
  <c r="BX149" i="3"/>
  <c r="CB149" i="3"/>
  <c r="CF149" i="3"/>
  <c r="CJ149" i="3"/>
  <c r="CN149" i="3"/>
  <c r="CR149" i="3"/>
  <c r="AW149" i="3"/>
  <c r="BA149" i="3"/>
  <c r="BE149" i="3"/>
  <c r="BI149" i="3"/>
  <c r="BM149" i="3"/>
  <c r="BQ149" i="3"/>
  <c r="BU149" i="3"/>
  <c r="BY149" i="3"/>
  <c r="CC149" i="3"/>
  <c r="CG149" i="3"/>
  <c r="CK149" i="3"/>
  <c r="CO149" i="3"/>
  <c r="AV147" i="3"/>
  <c r="AZ147" i="3"/>
  <c r="BD147" i="3"/>
  <c r="BH147" i="3"/>
  <c r="BL147" i="3"/>
  <c r="BP147" i="3"/>
  <c r="BT147" i="3"/>
  <c r="BX147" i="3"/>
  <c r="CB147" i="3"/>
  <c r="CF147" i="3"/>
  <c r="CJ147" i="3"/>
  <c r="CN147" i="3"/>
  <c r="CR147" i="3"/>
  <c r="AW147" i="3"/>
  <c r="BA147" i="3"/>
  <c r="BE147" i="3"/>
  <c r="BI147" i="3"/>
  <c r="BM147" i="3"/>
  <c r="BQ147" i="3"/>
  <c r="BU147" i="3"/>
  <c r="BY147" i="3"/>
  <c r="CC147" i="3"/>
  <c r="CG147" i="3"/>
  <c r="CK147" i="3"/>
  <c r="CO147" i="3"/>
  <c r="AX147" i="3"/>
  <c r="BB147" i="3"/>
  <c r="BF147" i="3"/>
  <c r="BJ147" i="3"/>
  <c r="BN147" i="3"/>
  <c r="BR147" i="3"/>
  <c r="BV147" i="3"/>
  <c r="BZ147" i="3"/>
  <c r="CD147" i="3"/>
  <c r="CH147" i="3"/>
  <c r="CL147" i="3"/>
  <c r="CP147" i="3"/>
  <c r="AY147" i="3"/>
  <c r="BC147" i="3"/>
  <c r="BG147" i="3"/>
  <c r="BK147" i="3"/>
  <c r="BO147" i="3"/>
  <c r="BS147" i="3"/>
  <c r="BW147" i="3"/>
  <c r="CA147" i="3"/>
  <c r="CE147" i="3"/>
  <c r="CI147" i="3"/>
  <c r="CM147" i="3"/>
  <c r="CQ147" i="3"/>
  <c r="AX145" i="3"/>
  <c r="BB145" i="3"/>
  <c r="BF145" i="3"/>
  <c r="BJ145" i="3"/>
  <c r="BN145" i="3"/>
  <c r="BR145" i="3"/>
  <c r="BV145" i="3"/>
  <c r="BZ145" i="3"/>
  <c r="CD145" i="3"/>
  <c r="CH145" i="3"/>
  <c r="CL145" i="3"/>
  <c r="CP145" i="3"/>
  <c r="AY145" i="3"/>
  <c r="BC145" i="3"/>
  <c r="BG145" i="3"/>
  <c r="BK145" i="3"/>
  <c r="BO145" i="3"/>
  <c r="BS145" i="3"/>
  <c r="BW145" i="3"/>
  <c r="CA145" i="3"/>
  <c r="CE145" i="3"/>
  <c r="CI145" i="3"/>
  <c r="CM145" i="3"/>
  <c r="CQ145" i="3"/>
  <c r="AV145" i="3"/>
  <c r="AZ145" i="3"/>
  <c r="BD145" i="3"/>
  <c r="BH145" i="3"/>
  <c r="BL145" i="3"/>
  <c r="BP145" i="3"/>
  <c r="BT145" i="3"/>
  <c r="BX145" i="3"/>
  <c r="CB145" i="3"/>
  <c r="CF145" i="3"/>
  <c r="CJ145" i="3"/>
  <c r="CN145" i="3"/>
  <c r="CR145" i="3"/>
  <c r="AW145" i="3"/>
  <c r="BA145" i="3"/>
  <c r="BE145" i="3"/>
  <c r="BI145" i="3"/>
  <c r="BM145" i="3"/>
  <c r="BQ145" i="3"/>
  <c r="BU145" i="3"/>
  <c r="BY145" i="3"/>
  <c r="CC145" i="3"/>
  <c r="CG145" i="3"/>
  <c r="CK145" i="3"/>
  <c r="CO145" i="3"/>
  <c r="AV143" i="3"/>
  <c r="AZ143" i="3"/>
  <c r="BD143" i="3"/>
  <c r="BH143" i="3"/>
  <c r="BL143" i="3"/>
  <c r="BP143" i="3"/>
  <c r="BT143" i="3"/>
  <c r="BX143" i="3"/>
  <c r="CB143" i="3"/>
  <c r="CF143" i="3"/>
  <c r="CJ143" i="3"/>
  <c r="CN143" i="3"/>
  <c r="CR143" i="3"/>
  <c r="AW143" i="3"/>
  <c r="BA143" i="3"/>
  <c r="BE143" i="3"/>
  <c r="BI143" i="3"/>
  <c r="BM143" i="3"/>
  <c r="BQ143" i="3"/>
  <c r="BU143" i="3"/>
  <c r="BY143" i="3"/>
  <c r="CC143" i="3"/>
  <c r="CG143" i="3"/>
  <c r="CK143" i="3"/>
  <c r="CO143" i="3"/>
  <c r="AX143" i="3"/>
  <c r="BB143" i="3"/>
  <c r="BF143" i="3"/>
  <c r="BJ143" i="3"/>
  <c r="BN143" i="3"/>
  <c r="BR143" i="3"/>
  <c r="BV143" i="3"/>
  <c r="BZ143" i="3"/>
  <c r="CD143" i="3"/>
  <c r="CH143" i="3"/>
  <c r="CL143" i="3"/>
  <c r="CP143" i="3"/>
  <c r="AY143" i="3"/>
  <c r="BC143" i="3"/>
  <c r="BG143" i="3"/>
  <c r="BK143" i="3"/>
  <c r="BO143" i="3"/>
  <c r="BS143" i="3"/>
  <c r="BW143" i="3"/>
  <c r="CA143" i="3"/>
  <c r="CE143" i="3"/>
  <c r="CI143" i="3"/>
  <c r="CM143" i="3"/>
  <c r="CQ143" i="3"/>
  <c r="AW141" i="3"/>
  <c r="BA141" i="3"/>
  <c r="BE141" i="3"/>
  <c r="BI141" i="3"/>
  <c r="BM141" i="3"/>
  <c r="BQ141" i="3"/>
  <c r="BU141" i="3"/>
  <c r="BY141" i="3"/>
  <c r="CC141" i="3"/>
  <c r="CG141" i="3"/>
  <c r="CK141" i="3"/>
  <c r="CO141" i="3"/>
  <c r="AX141" i="3"/>
  <c r="BB141" i="3"/>
  <c r="BF141" i="3"/>
  <c r="BJ141" i="3"/>
  <c r="BN141" i="3"/>
  <c r="BR141" i="3"/>
  <c r="BV141" i="3"/>
  <c r="BZ141" i="3"/>
  <c r="CD141" i="3"/>
  <c r="CH141" i="3"/>
  <c r="CL141" i="3"/>
  <c r="CP141" i="3"/>
  <c r="AY141" i="3"/>
  <c r="BC141" i="3"/>
  <c r="BG141" i="3"/>
  <c r="BK141" i="3"/>
  <c r="BO141" i="3"/>
  <c r="BS141" i="3"/>
  <c r="BW141" i="3"/>
  <c r="CA141" i="3"/>
  <c r="CE141" i="3"/>
  <c r="CI141" i="3"/>
  <c r="CM141" i="3"/>
  <c r="CQ141" i="3"/>
  <c r="AV141" i="3"/>
  <c r="AZ141" i="3"/>
  <c r="BD141" i="3"/>
  <c r="BH141" i="3"/>
  <c r="BL141" i="3"/>
  <c r="BP141" i="3"/>
  <c r="BT141" i="3"/>
  <c r="BX141" i="3"/>
  <c r="CB141" i="3"/>
  <c r="CF141" i="3"/>
  <c r="CJ141" i="3"/>
  <c r="CN141" i="3"/>
  <c r="CR141" i="3"/>
  <c r="AW139" i="3"/>
  <c r="BA139" i="3"/>
  <c r="BE139" i="3"/>
  <c r="BI139" i="3"/>
  <c r="BM139" i="3"/>
  <c r="BQ139" i="3"/>
  <c r="BU139" i="3"/>
  <c r="BY139" i="3"/>
  <c r="CC139" i="3"/>
  <c r="CG139" i="3"/>
  <c r="CK139" i="3"/>
  <c r="CO139" i="3"/>
  <c r="AX139" i="3"/>
  <c r="BB139" i="3"/>
  <c r="BF139" i="3"/>
  <c r="BJ139" i="3"/>
  <c r="BN139" i="3"/>
  <c r="BR139" i="3"/>
  <c r="BV139" i="3"/>
  <c r="BZ139" i="3"/>
  <c r="CD139" i="3"/>
  <c r="CH139" i="3"/>
  <c r="CL139" i="3"/>
  <c r="CP139" i="3"/>
  <c r="AY139" i="3"/>
  <c r="BC139" i="3"/>
  <c r="BG139" i="3"/>
  <c r="BK139" i="3"/>
  <c r="BO139" i="3"/>
  <c r="BS139" i="3"/>
  <c r="BW139" i="3"/>
  <c r="CA139" i="3"/>
  <c r="CE139" i="3"/>
  <c r="CI139" i="3"/>
  <c r="CM139" i="3"/>
  <c r="CQ139" i="3"/>
  <c r="AV139" i="3"/>
  <c r="AZ139" i="3"/>
  <c r="BD139" i="3"/>
  <c r="BH139" i="3"/>
  <c r="BL139" i="3"/>
  <c r="BP139" i="3"/>
  <c r="BT139" i="3"/>
  <c r="BX139" i="3"/>
  <c r="CB139" i="3"/>
  <c r="CF139" i="3"/>
  <c r="CJ139" i="3"/>
  <c r="CN139" i="3"/>
  <c r="CR139" i="3"/>
  <c r="AY137" i="3"/>
  <c r="BC137" i="3"/>
  <c r="BG137" i="3"/>
  <c r="BK137" i="3"/>
  <c r="BO137" i="3"/>
  <c r="BS137" i="3"/>
  <c r="BW137" i="3"/>
  <c r="CA137" i="3"/>
  <c r="CE137" i="3"/>
  <c r="CI137" i="3"/>
  <c r="CM137" i="3"/>
  <c r="CQ137" i="3"/>
  <c r="AV137" i="3"/>
  <c r="AZ137" i="3"/>
  <c r="BD137" i="3"/>
  <c r="BH137" i="3"/>
  <c r="BL137" i="3"/>
  <c r="BP137" i="3"/>
  <c r="BT137" i="3"/>
  <c r="BX137" i="3"/>
  <c r="CB137" i="3"/>
  <c r="CF137" i="3"/>
  <c r="CJ137" i="3"/>
  <c r="CN137" i="3"/>
  <c r="CR137" i="3"/>
  <c r="AW137" i="3"/>
  <c r="BA137" i="3"/>
  <c r="BE137" i="3"/>
  <c r="BI137" i="3"/>
  <c r="BM137" i="3"/>
  <c r="BQ137" i="3"/>
  <c r="BU137" i="3"/>
  <c r="BY137" i="3"/>
  <c r="CC137" i="3"/>
  <c r="CG137" i="3"/>
  <c r="CK137" i="3"/>
  <c r="CO137" i="3"/>
  <c r="AX137" i="3"/>
  <c r="BB137" i="3"/>
  <c r="BF137" i="3"/>
  <c r="BJ137" i="3"/>
  <c r="BN137" i="3"/>
  <c r="BR137" i="3"/>
  <c r="BV137" i="3"/>
  <c r="BZ137" i="3"/>
  <c r="CD137" i="3"/>
  <c r="CH137" i="3"/>
  <c r="CL137" i="3"/>
  <c r="CP137" i="3"/>
  <c r="AW135" i="3"/>
  <c r="BA135" i="3"/>
  <c r="BE135" i="3"/>
  <c r="BI135" i="3"/>
  <c r="BM135" i="3"/>
  <c r="BQ135" i="3"/>
  <c r="BU135" i="3"/>
  <c r="BY135" i="3"/>
  <c r="CC135" i="3"/>
  <c r="CG135" i="3"/>
  <c r="CK135" i="3"/>
  <c r="CO135" i="3"/>
  <c r="AX135" i="3"/>
  <c r="BB135" i="3"/>
  <c r="BF135" i="3"/>
  <c r="BJ135" i="3"/>
  <c r="BN135" i="3"/>
  <c r="BR135" i="3"/>
  <c r="BV135" i="3"/>
  <c r="BZ135" i="3"/>
  <c r="CD135" i="3"/>
  <c r="CH135" i="3"/>
  <c r="CL135" i="3"/>
  <c r="CP135" i="3"/>
  <c r="AY135" i="3"/>
  <c r="BC135" i="3"/>
  <c r="BG135" i="3"/>
  <c r="BK135" i="3"/>
  <c r="BO135" i="3"/>
  <c r="BS135" i="3"/>
  <c r="BW135" i="3"/>
  <c r="CA135" i="3"/>
  <c r="CE135" i="3"/>
  <c r="CI135" i="3"/>
  <c r="CM135" i="3"/>
  <c r="CQ135" i="3"/>
  <c r="AV135" i="3"/>
  <c r="AZ135" i="3"/>
  <c r="BD135" i="3"/>
  <c r="BH135" i="3"/>
  <c r="BL135" i="3"/>
  <c r="BP135" i="3"/>
  <c r="BT135" i="3"/>
  <c r="BX135" i="3"/>
  <c r="CB135" i="3"/>
  <c r="CF135" i="3"/>
  <c r="CJ135" i="3"/>
  <c r="CN135" i="3"/>
  <c r="CR135" i="3"/>
  <c r="AV133" i="3"/>
  <c r="AZ133" i="3"/>
  <c r="BD133" i="3"/>
  <c r="BH133" i="3"/>
  <c r="BL133" i="3"/>
  <c r="BP133" i="3"/>
  <c r="BT133" i="3"/>
  <c r="BX133" i="3"/>
  <c r="CB133" i="3"/>
  <c r="CF133" i="3"/>
  <c r="CJ133" i="3"/>
  <c r="CN133" i="3"/>
  <c r="CR133" i="3"/>
  <c r="AW133" i="3"/>
  <c r="BA133" i="3"/>
  <c r="BE133" i="3"/>
  <c r="BI133" i="3"/>
  <c r="BM133" i="3"/>
  <c r="BQ133" i="3"/>
  <c r="BU133" i="3"/>
  <c r="BY133" i="3"/>
  <c r="CC133" i="3"/>
  <c r="CG133" i="3"/>
  <c r="CK133" i="3"/>
  <c r="CO133" i="3"/>
  <c r="AX133" i="3"/>
  <c r="BB133" i="3"/>
  <c r="BF133" i="3"/>
  <c r="BJ133" i="3"/>
  <c r="BN133" i="3"/>
  <c r="BR133" i="3"/>
  <c r="BV133" i="3"/>
  <c r="BZ133" i="3"/>
  <c r="CD133" i="3"/>
  <c r="CH133" i="3"/>
  <c r="CL133" i="3"/>
  <c r="CP133" i="3"/>
  <c r="AY133" i="3"/>
  <c r="BC133" i="3"/>
  <c r="BG133" i="3"/>
  <c r="BK133" i="3"/>
  <c r="BO133" i="3"/>
  <c r="BS133" i="3"/>
  <c r="BW133" i="3"/>
  <c r="CA133" i="3"/>
  <c r="CE133" i="3"/>
  <c r="CI133" i="3"/>
  <c r="CM133" i="3"/>
  <c r="CQ133" i="3"/>
  <c r="AV131" i="3"/>
  <c r="AZ131" i="3"/>
  <c r="BD131" i="3"/>
  <c r="BH131" i="3"/>
  <c r="BL131" i="3"/>
  <c r="BP131" i="3"/>
  <c r="BT131" i="3"/>
  <c r="BX131" i="3"/>
  <c r="CB131" i="3"/>
  <c r="CF131" i="3"/>
  <c r="CJ131" i="3"/>
  <c r="CN131" i="3"/>
  <c r="CR131" i="3"/>
  <c r="AY131" i="3"/>
  <c r="BC131" i="3"/>
  <c r="BG131" i="3"/>
  <c r="BK131" i="3"/>
  <c r="BO131" i="3"/>
  <c r="BS131" i="3"/>
  <c r="BW131" i="3"/>
  <c r="CA131" i="3"/>
  <c r="CE131" i="3"/>
  <c r="BA131" i="3"/>
  <c r="BI131" i="3"/>
  <c r="BQ131" i="3"/>
  <c r="BY131" i="3"/>
  <c r="CG131" i="3"/>
  <c r="CL131" i="3"/>
  <c r="CQ131" i="3"/>
  <c r="BB131" i="3"/>
  <c r="BJ131" i="3"/>
  <c r="BR131" i="3"/>
  <c r="BZ131" i="3"/>
  <c r="CH131" i="3"/>
  <c r="CM131" i="3"/>
  <c r="AW131" i="3"/>
  <c r="BE131" i="3"/>
  <c r="BM131" i="3"/>
  <c r="BU131" i="3"/>
  <c r="CC131" i="3"/>
  <c r="CI131" i="3"/>
  <c r="CO131" i="3"/>
  <c r="AX131" i="3"/>
  <c r="BF131" i="3"/>
  <c r="BN131" i="3"/>
  <c r="BV131" i="3"/>
  <c r="CD131" i="3"/>
  <c r="CK131" i="3"/>
  <c r="CP131" i="3"/>
  <c r="AY129" i="3"/>
  <c r="BC129" i="3"/>
  <c r="BG129" i="3"/>
  <c r="BK129" i="3"/>
  <c r="BO129" i="3"/>
  <c r="BS129" i="3"/>
  <c r="BW129" i="3"/>
  <c r="CA129" i="3"/>
  <c r="CE129" i="3"/>
  <c r="CI129" i="3"/>
  <c r="CM129" i="3"/>
  <c r="CQ129" i="3"/>
  <c r="AX129" i="3"/>
  <c r="BB129" i="3"/>
  <c r="BF129" i="3"/>
  <c r="BJ129" i="3"/>
  <c r="BN129" i="3"/>
  <c r="BR129" i="3"/>
  <c r="BV129" i="3"/>
  <c r="BZ129" i="3"/>
  <c r="CD129" i="3"/>
  <c r="CH129" i="3"/>
  <c r="CL129" i="3"/>
  <c r="CP129" i="3"/>
  <c r="AZ129" i="3"/>
  <c r="BH129" i="3"/>
  <c r="BP129" i="3"/>
  <c r="BX129" i="3"/>
  <c r="CF129" i="3"/>
  <c r="CN129" i="3"/>
  <c r="BA129" i="3"/>
  <c r="BI129" i="3"/>
  <c r="BQ129" i="3"/>
  <c r="BY129" i="3"/>
  <c r="CG129" i="3"/>
  <c r="CO129" i="3"/>
  <c r="AV129" i="3"/>
  <c r="BD129" i="3"/>
  <c r="BL129" i="3"/>
  <c r="BT129" i="3"/>
  <c r="CB129" i="3"/>
  <c r="CJ129" i="3"/>
  <c r="CR129" i="3"/>
  <c r="AW129" i="3"/>
  <c r="BE129" i="3"/>
  <c r="BM129" i="3"/>
  <c r="BU129" i="3"/>
  <c r="CC129" i="3"/>
  <c r="CK129" i="3"/>
  <c r="AY127" i="3"/>
  <c r="BC127" i="3"/>
  <c r="BG127" i="3"/>
  <c r="BK127" i="3"/>
  <c r="BO127" i="3"/>
  <c r="BS127" i="3"/>
  <c r="BW127" i="3"/>
  <c r="CA127" i="3"/>
  <c r="CE127" i="3"/>
  <c r="CI127" i="3"/>
  <c r="CM127" i="3"/>
  <c r="CQ127" i="3"/>
  <c r="AX127" i="3"/>
  <c r="BB127" i="3"/>
  <c r="BF127" i="3"/>
  <c r="BJ127" i="3"/>
  <c r="BN127" i="3"/>
  <c r="BR127" i="3"/>
  <c r="BV127" i="3"/>
  <c r="BZ127" i="3"/>
  <c r="CD127" i="3"/>
  <c r="CH127" i="3"/>
  <c r="CL127" i="3"/>
  <c r="CP127" i="3"/>
  <c r="AV127" i="3"/>
  <c r="BD127" i="3"/>
  <c r="BL127" i="3"/>
  <c r="BT127" i="3"/>
  <c r="CB127" i="3"/>
  <c r="CJ127" i="3"/>
  <c r="CR127" i="3"/>
  <c r="AW127" i="3"/>
  <c r="BE127" i="3"/>
  <c r="BM127" i="3"/>
  <c r="BU127" i="3"/>
  <c r="CC127" i="3"/>
  <c r="CK127" i="3"/>
  <c r="AZ127" i="3"/>
  <c r="BH127" i="3"/>
  <c r="BP127" i="3"/>
  <c r="BX127" i="3"/>
  <c r="CF127" i="3"/>
  <c r="CN127" i="3"/>
  <c r="BA127" i="3"/>
  <c r="BI127" i="3"/>
  <c r="BQ127" i="3"/>
  <c r="BY127" i="3"/>
  <c r="CG127" i="3"/>
  <c r="CO127" i="3"/>
  <c r="AY125" i="3"/>
  <c r="BC125" i="3"/>
  <c r="BG125" i="3"/>
  <c r="BK125" i="3"/>
  <c r="BO125" i="3"/>
  <c r="BS125" i="3"/>
  <c r="BW125" i="3"/>
  <c r="CA125" i="3"/>
  <c r="CE125" i="3"/>
  <c r="CI125" i="3"/>
  <c r="CM125" i="3"/>
  <c r="CQ125" i="3"/>
  <c r="AX125" i="3"/>
  <c r="BB125" i="3"/>
  <c r="BF125" i="3"/>
  <c r="BJ125" i="3"/>
  <c r="BN125" i="3"/>
  <c r="BR125" i="3"/>
  <c r="BV125" i="3"/>
  <c r="BZ125" i="3"/>
  <c r="CD125" i="3"/>
  <c r="CH125" i="3"/>
  <c r="CL125" i="3"/>
  <c r="CP125" i="3"/>
  <c r="AZ125" i="3"/>
  <c r="BH125" i="3"/>
  <c r="BP125" i="3"/>
  <c r="BX125" i="3"/>
  <c r="CF125" i="3"/>
  <c r="CN125" i="3"/>
  <c r="BA125" i="3"/>
  <c r="BI125" i="3"/>
  <c r="BQ125" i="3"/>
  <c r="BY125" i="3"/>
  <c r="CG125" i="3"/>
  <c r="CO125" i="3"/>
  <c r="AV125" i="3"/>
  <c r="BD125" i="3"/>
  <c r="BL125" i="3"/>
  <c r="BT125" i="3"/>
  <c r="CB125" i="3"/>
  <c r="CJ125" i="3"/>
  <c r="CR125" i="3"/>
  <c r="AW125" i="3"/>
  <c r="BE125" i="3"/>
  <c r="BM125" i="3"/>
  <c r="BU125" i="3"/>
  <c r="CC125" i="3"/>
  <c r="CK125" i="3"/>
  <c r="AY123" i="3"/>
  <c r="BC123" i="3"/>
  <c r="BG123" i="3"/>
  <c r="BK123" i="3"/>
  <c r="BO123" i="3"/>
  <c r="BS123" i="3"/>
  <c r="BW123" i="3"/>
  <c r="CA123" i="3"/>
  <c r="CE123" i="3"/>
  <c r="CI123" i="3"/>
  <c r="CM123" i="3"/>
  <c r="CQ123" i="3"/>
  <c r="AV123" i="3"/>
  <c r="AZ123" i="3"/>
  <c r="BD123" i="3"/>
  <c r="BH123" i="3"/>
  <c r="BL123" i="3"/>
  <c r="BP123" i="3"/>
  <c r="BT123" i="3"/>
  <c r="BX123" i="3"/>
  <c r="CB123" i="3"/>
  <c r="CF123" i="3"/>
  <c r="AW123" i="3"/>
  <c r="BA123" i="3"/>
  <c r="BE123" i="3"/>
  <c r="BI123" i="3"/>
  <c r="BM123" i="3"/>
  <c r="BQ123" i="3"/>
  <c r="BU123" i="3"/>
  <c r="BY123" i="3"/>
  <c r="CC123" i="3"/>
  <c r="CG123" i="3"/>
  <c r="AX123" i="3"/>
  <c r="BB123" i="3"/>
  <c r="BF123" i="3"/>
  <c r="BJ123" i="3"/>
  <c r="BN123" i="3"/>
  <c r="BR123" i="3"/>
  <c r="BV123" i="3"/>
  <c r="BZ123" i="3"/>
  <c r="CD123" i="3"/>
  <c r="CH123" i="3"/>
  <c r="CL123" i="3"/>
  <c r="CP123" i="3"/>
  <c r="CJ123" i="3"/>
  <c r="CR123" i="3"/>
  <c r="CK123" i="3"/>
  <c r="CN123" i="3"/>
  <c r="CO123" i="3"/>
  <c r="AW121" i="3"/>
  <c r="BA121" i="3"/>
  <c r="BE121" i="3"/>
  <c r="BI121" i="3"/>
  <c r="BM121" i="3"/>
  <c r="BQ121" i="3"/>
  <c r="BU121" i="3"/>
  <c r="BY121" i="3"/>
  <c r="CC121" i="3"/>
  <c r="CG121" i="3"/>
  <c r="CK121" i="3"/>
  <c r="CO121" i="3"/>
  <c r="AX121" i="3"/>
  <c r="BB121" i="3"/>
  <c r="BF121" i="3"/>
  <c r="BJ121" i="3"/>
  <c r="BN121" i="3"/>
  <c r="BR121" i="3"/>
  <c r="BV121" i="3"/>
  <c r="BZ121" i="3"/>
  <c r="CD121" i="3"/>
  <c r="CH121" i="3"/>
  <c r="CL121" i="3"/>
  <c r="CP121" i="3"/>
  <c r="AY121" i="3"/>
  <c r="BC121" i="3"/>
  <c r="BG121" i="3"/>
  <c r="BK121" i="3"/>
  <c r="BO121" i="3"/>
  <c r="BS121" i="3"/>
  <c r="BW121" i="3"/>
  <c r="CA121" i="3"/>
  <c r="CE121" i="3"/>
  <c r="CI121" i="3"/>
  <c r="CM121" i="3"/>
  <c r="CQ121" i="3"/>
  <c r="AV121" i="3"/>
  <c r="AZ121" i="3"/>
  <c r="BD121" i="3"/>
  <c r="BH121" i="3"/>
  <c r="BL121" i="3"/>
  <c r="BP121" i="3"/>
  <c r="BT121" i="3"/>
  <c r="BX121" i="3"/>
  <c r="CB121" i="3"/>
  <c r="CF121" i="3"/>
  <c r="CJ121" i="3"/>
  <c r="CN121" i="3"/>
  <c r="CR121" i="3"/>
  <c r="AW119" i="3"/>
  <c r="BA119" i="3"/>
  <c r="BE119" i="3"/>
  <c r="BI119" i="3"/>
  <c r="BM119" i="3"/>
  <c r="BQ119" i="3"/>
  <c r="BU119" i="3"/>
  <c r="BY119" i="3"/>
  <c r="CC119" i="3"/>
  <c r="CG119" i="3"/>
  <c r="CK119" i="3"/>
  <c r="CO119" i="3"/>
  <c r="AX119" i="3"/>
  <c r="BB119" i="3"/>
  <c r="BF119" i="3"/>
  <c r="BJ119" i="3"/>
  <c r="BN119" i="3"/>
  <c r="BR119" i="3"/>
  <c r="BV119" i="3"/>
  <c r="BZ119" i="3"/>
  <c r="CD119" i="3"/>
  <c r="CH119" i="3"/>
  <c r="CL119" i="3"/>
  <c r="CP119" i="3"/>
  <c r="AY119" i="3"/>
  <c r="BC119" i="3"/>
  <c r="BG119" i="3"/>
  <c r="BK119" i="3"/>
  <c r="BO119" i="3"/>
  <c r="BS119" i="3"/>
  <c r="BW119" i="3"/>
  <c r="CA119" i="3"/>
  <c r="CE119" i="3"/>
  <c r="CI119" i="3"/>
  <c r="CM119" i="3"/>
  <c r="CQ119" i="3"/>
  <c r="AV119" i="3"/>
  <c r="AZ119" i="3"/>
  <c r="BD119" i="3"/>
  <c r="BH119" i="3"/>
  <c r="BL119" i="3"/>
  <c r="BP119" i="3"/>
  <c r="BT119" i="3"/>
  <c r="BX119" i="3"/>
  <c r="CB119" i="3"/>
  <c r="CF119" i="3"/>
  <c r="CJ119" i="3"/>
  <c r="CN119" i="3"/>
  <c r="CR119" i="3"/>
  <c r="AW117" i="3"/>
  <c r="BA117" i="3"/>
  <c r="BE117" i="3"/>
  <c r="BI117" i="3"/>
  <c r="BM117" i="3"/>
  <c r="BQ117" i="3"/>
  <c r="BU117" i="3"/>
  <c r="BY117" i="3"/>
  <c r="CC117" i="3"/>
  <c r="CG117" i="3"/>
  <c r="CK117" i="3"/>
  <c r="CO117" i="3"/>
  <c r="AX117" i="3"/>
  <c r="BB117" i="3"/>
  <c r="BF117" i="3"/>
  <c r="BJ117" i="3"/>
  <c r="BN117" i="3"/>
  <c r="BR117" i="3"/>
  <c r="BV117" i="3"/>
  <c r="BZ117" i="3"/>
  <c r="CD117" i="3"/>
  <c r="CH117" i="3"/>
  <c r="CL117" i="3"/>
  <c r="CP117" i="3"/>
  <c r="AY117" i="3"/>
  <c r="BC117" i="3"/>
  <c r="BG117" i="3"/>
  <c r="BK117" i="3"/>
  <c r="BO117" i="3"/>
  <c r="BS117" i="3"/>
  <c r="BW117" i="3"/>
  <c r="CA117" i="3"/>
  <c r="CE117" i="3"/>
  <c r="CI117" i="3"/>
  <c r="CM117" i="3"/>
  <c r="CQ117" i="3"/>
  <c r="AV117" i="3"/>
  <c r="AZ117" i="3"/>
  <c r="BD117" i="3"/>
  <c r="BH117" i="3"/>
  <c r="BL117" i="3"/>
  <c r="BP117" i="3"/>
  <c r="BT117" i="3"/>
  <c r="BX117" i="3"/>
  <c r="CB117" i="3"/>
  <c r="CF117" i="3"/>
  <c r="CJ117" i="3"/>
  <c r="CN117" i="3"/>
  <c r="CR117" i="3"/>
  <c r="AW115" i="3"/>
  <c r="BA115" i="3"/>
  <c r="BE115" i="3"/>
  <c r="BI115" i="3"/>
  <c r="BM115" i="3"/>
  <c r="BQ115" i="3"/>
  <c r="BU115" i="3"/>
  <c r="BY115" i="3"/>
  <c r="CC115" i="3"/>
  <c r="CG115" i="3"/>
  <c r="CK115" i="3"/>
  <c r="CO115" i="3"/>
  <c r="AX115" i="3"/>
  <c r="BB115" i="3"/>
  <c r="BF115" i="3"/>
  <c r="BJ115" i="3"/>
  <c r="BN115" i="3"/>
  <c r="BR115" i="3"/>
  <c r="BV115" i="3"/>
  <c r="BZ115" i="3"/>
  <c r="CD115" i="3"/>
  <c r="CH115" i="3"/>
  <c r="CL115" i="3"/>
  <c r="CP115" i="3"/>
  <c r="AY115" i="3"/>
  <c r="BC115" i="3"/>
  <c r="BG115" i="3"/>
  <c r="BK115" i="3"/>
  <c r="BO115" i="3"/>
  <c r="BS115" i="3"/>
  <c r="BW115" i="3"/>
  <c r="CA115" i="3"/>
  <c r="CE115" i="3"/>
  <c r="CI115" i="3"/>
  <c r="CM115" i="3"/>
  <c r="CQ115" i="3"/>
  <c r="AV115" i="3"/>
  <c r="AZ115" i="3"/>
  <c r="BD115" i="3"/>
  <c r="BH115" i="3"/>
  <c r="BL115" i="3"/>
  <c r="BP115" i="3"/>
  <c r="BT115" i="3"/>
  <c r="BX115" i="3"/>
  <c r="CB115" i="3"/>
  <c r="CF115" i="3"/>
  <c r="CJ115" i="3"/>
  <c r="CN115" i="3"/>
  <c r="CR115" i="3"/>
  <c r="AY113" i="3"/>
  <c r="BC113" i="3"/>
  <c r="BG113" i="3"/>
  <c r="BK113" i="3"/>
  <c r="BO113" i="3"/>
  <c r="BS113" i="3"/>
  <c r="BW113" i="3"/>
  <c r="CA113" i="3"/>
  <c r="CE113" i="3"/>
  <c r="CI113" i="3"/>
  <c r="CM113" i="3"/>
  <c r="CQ113" i="3"/>
  <c r="AV113" i="3"/>
  <c r="AZ113" i="3"/>
  <c r="BD113" i="3"/>
  <c r="BH113" i="3"/>
  <c r="BL113" i="3"/>
  <c r="BP113" i="3"/>
  <c r="BT113" i="3"/>
  <c r="BX113" i="3"/>
  <c r="CB113" i="3"/>
  <c r="CF113" i="3"/>
  <c r="CJ113" i="3"/>
  <c r="CN113" i="3"/>
  <c r="CR113" i="3"/>
  <c r="AW113" i="3"/>
  <c r="BA113" i="3"/>
  <c r="BE113" i="3"/>
  <c r="BI113" i="3"/>
  <c r="BM113" i="3"/>
  <c r="BQ113" i="3"/>
  <c r="BU113" i="3"/>
  <c r="BY113" i="3"/>
  <c r="CC113" i="3"/>
  <c r="CG113" i="3"/>
  <c r="CK113" i="3"/>
  <c r="CO113" i="3"/>
  <c r="AX113" i="3"/>
  <c r="BB113" i="3"/>
  <c r="BF113" i="3"/>
  <c r="BJ113" i="3"/>
  <c r="BN113" i="3"/>
  <c r="BR113" i="3"/>
  <c r="BV113" i="3"/>
  <c r="BZ113" i="3"/>
  <c r="CD113" i="3"/>
  <c r="CH113" i="3"/>
  <c r="CL113" i="3"/>
  <c r="CP113" i="3"/>
  <c r="AY111" i="3"/>
  <c r="BC111" i="3"/>
  <c r="BG111" i="3"/>
  <c r="BK111" i="3"/>
  <c r="BO111" i="3"/>
  <c r="BS111" i="3"/>
  <c r="BW111" i="3"/>
  <c r="CA111" i="3"/>
  <c r="CE111" i="3"/>
  <c r="CI111" i="3"/>
  <c r="CM111" i="3"/>
  <c r="CQ111" i="3"/>
  <c r="AV111" i="3"/>
  <c r="AZ111" i="3"/>
  <c r="BD111" i="3"/>
  <c r="BH111" i="3"/>
  <c r="BL111" i="3"/>
  <c r="BP111" i="3"/>
  <c r="BT111" i="3"/>
  <c r="BX111" i="3"/>
  <c r="CB111" i="3"/>
  <c r="CF111" i="3"/>
  <c r="CJ111" i="3"/>
  <c r="CN111" i="3"/>
  <c r="CR111" i="3"/>
  <c r="AW111" i="3"/>
  <c r="BA111" i="3"/>
  <c r="BE111" i="3"/>
  <c r="BI111" i="3"/>
  <c r="BM111" i="3"/>
  <c r="BQ111" i="3"/>
  <c r="BU111" i="3"/>
  <c r="BY111" i="3"/>
  <c r="CC111" i="3"/>
  <c r="CG111" i="3"/>
  <c r="CK111" i="3"/>
  <c r="CO111" i="3"/>
  <c r="AX111" i="3"/>
  <c r="BB111" i="3"/>
  <c r="BF111" i="3"/>
  <c r="BJ111" i="3"/>
  <c r="BN111" i="3"/>
  <c r="BR111" i="3"/>
  <c r="BV111" i="3"/>
  <c r="BZ111" i="3"/>
  <c r="CD111" i="3"/>
  <c r="CH111" i="3"/>
  <c r="CL111" i="3"/>
  <c r="CP111" i="3"/>
  <c r="AW109" i="3"/>
  <c r="BA109" i="3"/>
  <c r="BE109" i="3"/>
  <c r="BI109" i="3"/>
  <c r="BM109" i="3"/>
  <c r="BQ109" i="3"/>
  <c r="BU109" i="3"/>
  <c r="AV109" i="3"/>
  <c r="AZ109" i="3"/>
  <c r="BD109" i="3"/>
  <c r="BH109" i="3"/>
  <c r="BL109" i="3"/>
  <c r="BP109" i="3"/>
  <c r="BT109" i="3"/>
  <c r="BX109" i="3"/>
  <c r="AX109" i="3"/>
  <c r="BF109" i="3"/>
  <c r="BN109" i="3"/>
  <c r="BV109" i="3"/>
  <c r="CA109" i="3"/>
  <c r="CE109" i="3"/>
  <c r="CI109" i="3"/>
  <c r="CM109" i="3"/>
  <c r="CQ109" i="3"/>
  <c r="AY109" i="3"/>
  <c r="BG109" i="3"/>
  <c r="BO109" i="3"/>
  <c r="BW109" i="3"/>
  <c r="CB109" i="3"/>
  <c r="CF109" i="3"/>
  <c r="CJ109" i="3"/>
  <c r="CN109" i="3"/>
  <c r="CR109" i="3"/>
  <c r="BB109" i="3"/>
  <c r="BJ109" i="3"/>
  <c r="BR109" i="3"/>
  <c r="BY109" i="3"/>
  <c r="CC109" i="3"/>
  <c r="CG109" i="3"/>
  <c r="CK109" i="3"/>
  <c r="CO109" i="3"/>
  <c r="BC109" i="3"/>
  <c r="BK109" i="3"/>
  <c r="BS109" i="3"/>
  <c r="BZ109" i="3"/>
  <c r="CD109" i="3"/>
  <c r="CH109" i="3"/>
  <c r="CL109" i="3"/>
  <c r="CP109" i="3"/>
  <c r="AW107" i="3"/>
  <c r="BA107" i="3"/>
  <c r="BE107" i="3"/>
  <c r="BI107" i="3"/>
  <c r="BM107" i="3"/>
  <c r="BQ107" i="3"/>
  <c r="BU107" i="3"/>
  <c r="BY107" i="3"/>
  <c r="CC107" i="3"/>
  <c r="CG107" i="3"/>
  <c r="CK107" i="3"/>
  <c r="CO107" i="3"/>
  <c r="AV107" i="3"/>
  <c r="AZ107" i="3"/>
  <c r="BD107" i="3"/>
  <c r="BH107" i="3"/>
  <c r="BL107" i="3"/>
  <c r="BP107" i="3"/>
  <c r="BT107" i="3"/>
  <c r="BX107" i="3"/>
  <c r="CB107" i="3"/>
  <c r="CF107" i="3"/>
  <c r="CJ107" i="3"/>
  <c r="CN107" i="3"/>
  <c r="CR107" i="3"/>
  <c r="BB107" i="3"/>
  <c r="BJ107" i="3"/>
  <c r="BR107" i="3"/>
  <c r="BZ107" i="3"/>
  <c r="CH107" i="3"/>
  <c r="CP107" i="3"/>
  <c r="BC107" i="3"/>
  <c r="BK107" i="3"/>
  <c r="BS107" i="3"/>
  <c r="CA107" i="3"/>
  <c r="CI107" i="3"/>
  <c r="CQ107" i="3"/>
  <c r="AX107" i="3"/>
  <c r="BF107" i="3"/>
  <c r="BN107" i="3"/>
  <c r="BV107" i="3"/>
  <c r="CD107" i="3"/>
  <c r="CL107" i="3"/>
  <c r="AY107" i="3"/>
  <c r="BG107" i="3"/>
  <c r="BO107" i="3"/>
  <c r="BW107" i="3"/>
  <c r="CE107" i="3"/>
  <c r="CM107" i="3"/>
  <c r="AX105" i="3"/>
  <c r="BB105" i="3"/>
  <c r="BF105" i="3"/>
  <c r="BJ105" i="3"/>
  <c r="BN105" i="3"/>
  <c r="BR105" i="3"/>
  <c r="BV105" i="3"/>
  <c r="BZ105" i="3"/>
  <c r="CD105" i="3"/>
  <c r="CH105" i="3"/>
  <c r="CL105" i="3"/>
  <c r="CP105" i="3"/>
  <c r="AW105" i="3"/>
  <c r="BA105" i="3"/>
  <c r="BE105" i="3"/>
  <c r="BI105" i="3"/>
  <c r="BM105" i="3"/>
  <c r="BQ105" i="3"/>
  <c r="BU105" i="3"/>
  <c r="BY105" i="3"/>
  <c r="CC105" i="3"/>
  <c r="CG105" i="3"/>
  <c r="CK105" i="3"/>
  <c r="CO105" i="3"/>
  <c r="AY105" i="3"/>
  <c r="BG105" i="3"/>
  <c r="BO105" i="3"/>
  <c r="BW105" i="3"/>
  <c r="CE105" i="3"/>
  <c r="CM105" i="3"/>
  <c r="AZ105" i="3"/>
  <c r="BH105" i="3"/>
  <c r="BP105" i="3"/>
  <c r="BX105" i="3"/>
  <c r="CF105" i="3"/>
  <c r="CN105" i="3"/>
  <c r="BC105" i="3"/>
  <c r="BK105" i="3"/>
  <c r="BS105" i="3"/>
  <c r="CA105" i="3"/>
  <c r="CI105" i="3"/>
  <c r="CQ105" i="3"/>
  <c r="AV105" i="3"/>
  <c r="BD105" i="3"/>
  <c r="BL105" i="3"/>
  <c r="BT105" i="3"/>
  <c r="CB105" i="3"/>
  <c r="CJ105" i="3"/>
  <c r="CR105" i="3"/>
  <c r="AX103" i="3"/>
  <c r="BB103" i="3"/>
  <c r="BF103" i="3"/>
  <c r="BJ103" i="3"/>
  <c r="BN103" i="3"/>
  <c r="BR103" i="3"/>
  <c r="BV103" i="3"/>
  <c r="BZ103" i="3"/>
  <c r="CD103" i="3"/>
  <c r="CH103" i="3"/>
  <c r="CL103" i="3"/>
  <c r="CP103" i="3"/>
  <c r="AW103" i="3"/>
  <c r="BA103" i="3"/>
  <c r="BE103" i="3"/>
  <c r="BI103" i="3"/>
  <c r="BM103" i="3"/>
  <c r="BQ103" i="3"/>
  <c r="BU103" i="3"/>
  <c r="BY103" i="3"/>
  <c r="CC103" i="3"/>
  <c r="CG103" i="3"/>
  <c r="CK103" i="3"/>
  <c r="CO103" i="3"/>
  <c r="BC103" i="3"/>
  <c r="BK103" i="3"/>
  <c r="BS103" i="3"/>
  <c r="CA103" i="3"/>
  <c r="CI103" i="3"/>
  <c r="CQ103" i="3"/>
  <c r="AV103" i="3"/>
  <c r="BD103" i="3"/>
  <c r="BL103" i="3"/>
  <c r="BT103" i="3"/>
  <c r="CB103" i="3"/>
  <c r="CJ103" i="3"/>
  <c r="CR103" i="3"/>
  <c r="AY103" i="3"/>
  <c r="BG103" i="3"/>
  <c r="BO103" i="3"/>
  <c r="BW103" i="3"/>
  <c r="CE103" i="3"/>
  <c r="CM103" i="3"/>
  <c r="AZ103" i="3"/>
  <c r="BH103" i="3"/>
  <c r="BP103" i="3"/>
  <c r="BX103" i="3"/>
  <c r="CF103" i="3"/>
  <c r="CN103" i="3"/>
  <c r="AX101" i="3"/>
  <c r="BB101" i="3"/>
  <c r="BF101" i="3"/>
  <c r="BJ101" i="3"/>
  <c r="BN101" i="3"/>
  <c r="BR101" i="3"/>
  <c r="BV101" i="3"/>
  <c r="BZ101" i="3"/>
  <c r="CD101" i="3"/>
  <c r="CH101" i="3"/>
  <c r="CL101" i="3"/>
  <c r="CP101" i="3"/>
  <c r="AW101" i="3"/>
  <c r="BA101" i="3"/>
  <c r="BE101" i="3"/>
  <c r="BI101" i="3"/>
  <c r="BM101" i="3"/>
  <c r="BQ101" i="3"/>
  <c r="BU101" i="3"/>
  <c r="BY101" i="3"/>
  <c r="CC101" i="3"/>
  <c r="CG101" i="3"/>
  <c r="CK101" i="3"/>
  <c r="CO101" i="3"/>
  <c r="AY101" i="3"/>
  <c r="BG101" i="3"/>
  <c r="BO101" i="3"/>
  <c r="BW101" i="3"/>
  <c r="CE101" i="3"/>
  <c r="CM101" i="3"/>
  <c r="AZ101" i="3"/>
  <c r="BH101" i="3"/>
  <c r="BP101" i="3"/>
  <c r="BX101" i="3"/>
  <c r="CF101" i="3"/>
  <c r="CN101" i="3"/>
  <c r="BC101" i="3"/>
  <c r="BK101" i="3"/>
  <c r="BS101" i="3"/>
  <c r="CA101" i="3"/>
  <c r="CI101" i="3"/>
  <c r="CQ101" i="3"/>
  <c r="AV101" i="3"/>
  <c r="BD101" i="3"/>
  <c r="BL101" i="3"/>
  <c r="BT101" i="3"/>
  <c r="CB101" i="3"/>
  <c r="CJ101" i="3"/>
  <c r="CR101" i="3"/>
  <c r="AX99" i="3"/>
  <c r="BB99" i="3"/>
  <c r="BF99" i="3"/>
  <c r="BJ99" i="3"/>
  <c r="BN99" i="3"/>
  <c r="BR99" i="3"/>
  <c r="BV99" i="3"/>
  <c r="BZ99" i="3"/>
  <c r="CD99" i="3"/>
  <c r="CH99" i="3"/>
  <c r="CL99" i="3"/>
  <c r="CP99" i="3"/>
  <c r="AY99" i="3"/>
  <c r="BC99" i="3"/>
  <c r="BG99" i="3"/>
  <c r="BK99" i="3"/>
  <c r="BO99" i="3"/>
  <c r="BS99" i="3"/>
  <c r="BW99" i="3"/>
  <c r="CA99" i="3"/>
  <c r="CE99" i="3"/>
  <c r="CI99" i="3"/>
  <c r="CM99" i="3"/>
  <c r="CQ99" i="3"/>
  <c r="AV99" i="3"/>
  <c r="AZ99" i="3"/>
  <c r="BD99" i="3"/>
  <c r="BH99" i="3"/>
  <c r="BL99" i="3"/>
  <c r="BP99" i="3"/>
  <c r="BT99" i="3"/>
  <c r="BX99" i="3"/>
  <c r="CB99" i="3"/>
  <c r="CF99" i="3"/>
  <c r="CJ99" i="3"/>
  <c r="CN99" i="3"/>
  <c r="CR99" i="3"/>
  <c r="AW99" i="3"/>
  <c r="BA99" i="3"/>
  <c r="BE99" i="3"/>
  <c r="BI99" i="3"/>
  <c r="BM99" i="3"/>
  <c r="BQ99" i="3"/>
  <c r="BU99" i="3"/>
  <c r="BY99" i="3"/>
  <c r="CC99" i="3"/>
  <c r="CG99" i="3"/>
  <c r="CK99" i="3"/>
  <c r="CO99" i="3"/>
  <c r="AW97" i="3"/>
  <c r="BA97" i="3"/>
  <c r="BE97" i="3"/>
  <c r="BI97" i="3"/>
  <c r="BM97" i="3"/>
  <c r="BQ97" i="3"/>
  <c r="BU97" i="3"/>
  <c r="BY97" i="3"/>
  <c r="CC97" i="3"/>
  <c r="CG97" i="3"/>
  <c r="CK97" i="3"/>
  <c r="CO97" i="3"/>
  <c r="AX97" i="3"/>
  <c r="BB97" i="3"/>
  <c r="BF97" i="3"/>
  <c r="BJ97" i="3"/>
  <c r="BN97" i="3"/>
  <c r="BR97" i="3"/>
  <c r="BV97" i="3"/>
  <c r="BZ97" i="3"/>
  <c r="CD97" i="3"/>
  <c r="CH97" i="3"/>
  <c r="CL97" i="3"/>
  <c r="CP97" i="3"/>
  <c r="AY97" i="3"/>
  <c r="BC97" i="3"/>
  <c r="BG97" i="3"/>
  <c r="BK97" i="3"/>
  <c r="BO97" i="3"/>
  <c r="BS97" i="3"/>
  <c r="BW97" i="3"/>
  <c r="CA97" i="3"/>
  <c r="CE97" i="3"/>
  <c r="CI97" i="3"/>
  <c r="CM97" i="3"/>
  <c r="CQ97" i="3"/>
  <c r="AV97" i="3"/>
  <c r="AZ97" i="3"/>
  <c r="BD97" i="3"/>
  <c r="BH97" i="3"/>
  <c r="BL97" i="3"/>
  <c r="BP97" i="3"/>
  <c r="BT97" i="3"/>
  <c r="BX97" i="3"/>
  <c r="CB97" i="3"/>
  <c r="CF97" i="3"/>
  <c r="CJ97" i="3"/>
  <c r="CN97" i="3"/>
  <c r="CR97" i="3"/>
  <c r="AY95" i="3"/>
  <c r="BC95" i="3"/>
  <c r="BG95" i="3"/>
  <c r="BK95" i="3"/>
  <c r="BO95" i="3"/>
  <c r="BS95" i="3"/>
  <c r="BW95" i="3"/>
  <c r="CA95" i="3"/>
  <c r="CE95" i="3"/>
  <c r="CI95" i="3"/>
  <c r="CM95" i="3"/>
  <c r="CQ95" i="3"/>
  <c r="AV95" i="3"/>
  <c r="AZ95" i="3"/>
  <c r="BD95" i="3"/>
  <c r="BH95" i="3"/>
  <c r="BL95" i="3"/>
  <c r="BP95" i="3"/>
  <c r="BT95" i="3"/>
  <c r="BX95" i="3"/>
  <c r="CB95" i="3"/>
  <c r="CF95" i="3"/>
  <c r="CJ95" i="3"/>
  <c r="CN95" i="3"/>
  <c r="CR95" i="3"/>
  <c r="AW95" i="3"/>
  <c r="BA95" i="3"/>
  <c r="BE95" i="3"/>
  <c r="BI95" i="3"/>
  <c r="BM95" i="3"/>
  <c r="BQ95" i="3"/>
  <c r="BU95" i="3"/>
  <c r="BY95" i="3"/>
  <c r="CC95" i="3"/>
  <c r="CG95" i="3"/>
  <c r="CK95" i="3"/>
  <c r="CO95" i="3"/>
  <c r="AX95" i="3"/>
  <c r="BB95" i="3"/>
  <c r="BF95" i="3"/>
  <c r="BJ95" i="3"/>
  <c r="BN95" i="3"/>
  <c r="BR95" i="3"/>
  <c r="BV95" i="3"/>
  <c r="BZ95" i="3"/>
  <c r="CD95" i="3"/>
  <c r="CH95" i="3"/>
  <c r="CL95" i="3"/>
  <c r="CP95" i="3"/>
  <c r="AW93" i="3"/>
  <c r="BA93" i="3"/>
  <c r="BE93" i="3"/>
  <c r="BI93" i="3"/>
  <c r="BM93" i="3"/>
  <c r="BQ93" i="3"/>
  <c r="BU93" i="3"/>
  <c r="BY93" i="3"/>
  <c r="CC93" i="3"/>
  <c r="CG93" i="3"/>
  <c r="CK93" i="3"/>
  <c r="CO93" i="3"/>
  <c r="AX93" i="3"/>
  <c r="BB93" i="3"/>
  <c r="BF93" i="3"/>
  <c r="BJ93" i="3"/>
  <c r="BN93" i="3"/>
  <c r="BR93" i="3"/>
  <c r="BV93" i="3"/>
  <c r="BZ93" i="3"/>
  <c r="CD93" i="3"/>
  <c r="CH93" i="3"/>
  <c r="CL93" i="3"/>
  <c r="CP93" i="3"/>
  <c r="AY93" i="3"/>
  <c r="BC93" i="3"/>
  <c r="BG93" i="3"/>
  <c r="BK93" i="3"/>
  <c r="BO93" i="3"/>
  <c r="BS93" i="3"/>
  <c r="BW93" i="3"/>
  <c r="CA93" i="3"/>
  <c r="CE93" i="3"/>
  <c r="CI93" i="3"/>
  <c r="CM93" i="3"/>
  <c r="CQ93" i="3"/>
  <c r="AV93" i="3"/>
  <c r="AZ93" i="3"/>
  <c r="BD93" i="3"/>
  <c r="BH93" i="3"/>
  <c r="BL93" i="3"/>
  <c r="BP93" i="3"/>
  <c r="BT93" i="3"/>
  <c r="BX93" i="3"/>
  <c r="CB93" i="3"/>
  <c r="CF93" i="3"/>
  <c r="CJ93" i="3"/>
  <c r="CN93" i="3"/>
  <c r="CR93" i="3"/>
  <c r="AW91" i="3"/>
  <c r="BA91" i="3"/>
  <c r="BE91" i="3"/>
  <c r="BI91" i="3"/>
  <c r="BM91" i="3"/>
  <c r="BQ91" i="3"/>
  <c r="BU91" i="3"/>
  <c r="BY91" i="3"/>
  <c r="CC91" i="3"/>
  <c r="CG91" i="3"/>
  <c r="CK91" i="3"/>
  <c r="CO91" i="3"/>
  <c r="AX91" i="3"/>
  <c r="BB91" i="3"/>
  <c r="BF91" i="3"/>
  <c r="BJ91" i="3"/>
  <c r="BN91" i="3"/>
  <c r="BR91" i="3"/>
  <c r="BV91" i="3"/>
  <c r="BZ91" i="3"/>
  <c r="CD91" i="3"/>
  <c r="CH91" i="3"/>
  <c r="CL91" i="3"/>
  <c r="CP91" i="3"/>
  <c r="AY91" i="3"/>
  <c r="BC91" i="3"/>
  <c r="BG91" i="3"/>
  <c r="BK91" i="3"/>
  <c r="BO91" i="3"/>
  <c r="BS91" i="3"/>
  <c r="BW91" i="3"/>
  <c r="CA91" i="3"/>
  <c r="CE91" i="3"/>
  <c r="CI91" i="3"/>
  <c r="CM91" i="3"/>
  <c r="CQ91" i="3"/>
  <c r="AV91" i="3"/>
  <c r="AZ91" i="3"/>
  <c r="BD91" i="3"/>
  <c r="BH91" i="3"/>
  <c r="BL91" i="3"/>
  <c r="BP91" i="3"/>
  <c r="BT91" i="3"/>
  <c r="BX91" i="3"/>
  <c r="CB91" i="3"/>
  <c r="CF91" i="3"/>
  <c r="CJ91" i="3"/>
  <c r="CN91" i="3"/>
  <c r="CR91" i="3"/>
  <c r="AW89" i="3"/>
  <c r="BA89" i="3"/>
  <c r="BE89" i="3"/>
  <c r="BI89" i="3"/>
  <c r="BM89" i="3"/>
  <c r="BQ89" i="3"/>
  <c r="BU89" i="3"/>
  <c r="BY89" i="3"/>
  <c r="CC89" i="3"/>
  <c r="CG89" i="3"/>
  <c r="CK89" i="3"/>
  <c r="CO89" i="3"/>
  <c r="AX89" i="3"/>
  <c r="BB89" i="3"/>
  <c r="BF89" i="3"/>
  <c r="BJ89" i="3"/>
  <c r="BN89" i="3"/>
  <c r="BR89" i="3"/>
  <c r="BV89" i="3"/>
  <c r="BZ89" i="3"/>
  <c r="CD89" i="3"/>
  <c r="CH89" i="3"/>
  <c r="CL89" i="3"/>
  <c r="CP89" i="3"/>
  <c r="AY89" i="3"/>
  <c r="BC89" i="3"/>
  <c r="BG89" i="3"/>
  <c r="BK89" i="3"/>
  <c r="BO89" i="3"/>
  <c r="BS89" i="3"/>
  <c r="BW89" i="3"/>
  <c r="CA89" i="3"/>
  <c r="CE89" i="3"/>
  <c r="CI89" i="3"/>
  <c r="CM89" i="3"/>
  <c r="CQ89" i="3"/>
  <c r="AV89" i="3"/>
  <c r="AZ89" i="3"/>
  <c r="BD89" i="3"/>
  <c r="BH89" i="3"/>
  <c r="BL89" i="3"/>
  <c r="BP89" i="3"/>
  <c r="BT89" i="3"/>
  <c r="BX89" i="3"/>
  <c r="CB89" i="3"/>
  <c r="CF89" i="3"/>
  <c r="CJ89" i="3"/>
  <c r="CN89" i="3"/>
  <c r="CR89" i="3"/>
  <c r="AW87" i="3"/>
  <c r="BA87" i="3"/>
  <c r="BE87" i="3"/>
  <c r="BI87" i="3"/>
  <c r="BM87" i="3"/>
  <c r="BQ87" i="3"/>
  <c r="BU87" i="3"/>
  <c r="BY87" i="3"/>
  <c r="CC87" i="3"/>
  <c r="CG87" i="3"/>
  <c r="CK87" i="3"/>
  <c r="CO87" i="3"/>
  <c r="AX87" i="3"/>
  <c r="BB87" i="3"/>
  <c r="BF87" i="3"/>
  <c r="BJ87" i="3"/>
  <c r="BN87" i="3"/>
  <c r="BR87" i="3"/>
  <c r="BV87" i="3"/>
  <c r="BZ87" i="3"/>
  <c r="CD87" i="3"/>
  <c r="CH87" i="3"/>
  <c r="CL87" i="3"/>
  <c r="CP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AV87" i="3"/>
  <c r="AZ87" i="3"/>
  <c r="BD87" i="3"/>
  <c r="BH87" i="3"/>
  <c r="BL87" i="3"/>
  <c r="BP87" i="3"/>
  <c r="BT87" i="3"/>
  <c r="BX87" i="3"/>
  <c r="CB87" i="3"/>
  <c r="CF87" i="3"/>
  <c r="CJ87" i="3"/>
  <c r="CN87" i="3"/>
  <c r="CR87" i="3"/>
  <c r="AV85" i="3"/>
  <c r="AZ85" i="3"/>
  <c r="BD85" i="3"/>
  <c r="BH85" i="3"/>
  <c r="BL85" i="3"/>
  <c r="AY85" i="3"/>
  <c r="BC85" i="3"/>
  <c r="BG85" i="3"/>
  <c r="BK85" i="3"/>
  <c r="BA85" i="3"/>
  <c r="BI85" i="3"/>
  <c r="BO85" i="3"/>
  <c r="BS85" i="3"/>
  <c r="BW85" i="3"/>
  <c r="CA85" i="3"/>
  <c r="CE85" i="3"/>
  <c r="CI85" i="3"/>
  <c r="CM85" i="3"/>
  <c r="CQ85" i="3"/>
  <c r="BB85" i="3"/>
  <c r="BJ85" i="3"/>
  <c r="BP85" i="3"/>
  <c r="BT85" i="3"/>
  <c r="BX85" i="3"/>
  <c r="CB85" i="3"/>
  <c r="CF85" i="3"/>
  <c r="CJ85" i="3"/>
  <c r="CN85" i="3"/>
  <c r="CR85" i="3"/>
  <c r="AW85" i="3"/>
  <c r="BE85" i="3"/>
  <c r="BM85" i="3"/>
  <c r="BQ85" i="3"/>
  <c r="BU85" i="3"/>
  <c r="BY85" i="3"/>
  <c r="CC85" i="3"/>
  <c r="CG85" i="3"/>
  <c r="CK85" i="3"/>
  <c r="CO85" i="3"/>
  <c r="AX85" i="3"/>
  <c r="BF85" i="3"/>
  <c r="BN85" i="3"/>
  <c r="BR85" i="3"/>
  <c r="BV85" i="3"/>
  <c r="BZ85" i="3"/>
  <c r="CD85" i="3"/>
  <c r="CH85" i="3"/>
  <c r="CL85" i="3"/>
  <c r="CP85" i="3"/>
  <c r="AW83" i="3"/>
  <c r="BA83" i="3"/>
  <c r="BE83" i="3"/>
  <c r="BI83" i="3"/>
  <c r="BM83" i="3"/>
  <c r="BQ83" i="3"/>
  <c r="BU83" i="3"/>
  <c r="BY83" i="3"/>
  <c r="CC83" i="3"/>
  <c r="CG83" i="3"/>
  <c r="CK83" i="3"/>
  <c r="CO83" i="3"/>
  <c r="AV83" i="3"/>
  <c r="AZ83" i="3"/>
  <c r="BD83" i="3"/>
  <c r="BH83" i="3"/>
  <c r="BL83" i="3"/>
  <c r="BP83" i="3"/>
  <c r="BT83" i="3"/>
  <c r="BX83" i="3"/>
  <c r="CB83" i="3"/>
  <c r="CF83" i="3"/>
  <c r="CJ83" i="3"/>
  <c r="CN83" i="3"/>
  <c r="CR83" i="3"/>
  <c r="AX83" i="3"/>
  <c r="BF83" i="3"/>
  <c r="BN83" i="3"/>
  <c r="BV83" i="3"/>
  <c r="CD83" i="3"/>
  <c r="CL83" i="3"/>
  <c r="AY83" i="3"/>
  <c r="BG83" i="3"/>
  <c r="BO83" i="3"/>
  <c r="BW83" i="3"/>
  <c r="CE83" i="3"/>
  <c r="CM83" i="3"/>
  <c r="BB83" i="3"/>
  <c r="BJ83" i="3"/>
  <c r="BR83" i="3"/>
  <c r="BZ83" i="3"/>
  <c r="CH83" i="3"/>
  <c r="CP83" i="3"/>
  <c r="BC83" i="3"/>
  <c r="BK83" i="3"/>
  <c r="BS83" i="3"/>
  <c r="CA83" i="3"/>
  <c r="CI83" i="3"/>
  <c r="CQ83" i="3"/>
  <c r="AY81" i="3"/>
  <c r="BC81" i="3"/>
  <c r="BG81" i="3"/>
  <c r="BK81" i="3"/>
  <c r="BO81" i="3"/>
  <c r="BS81" i="3"/>
  <c r="BW81" i="3"/>
  <c r="CA81" i="3"/>
  <c r="CE81" i="3"/>
  <c r="CI81" i="3"/>
  <c r="CM81" i="3"/>
  <c r="CQ81" i="3"/>
  <c r="AX81" i="3"/>
  <c r="BB81" i="3"/>
  <c r="BF81" i="3"/>
  <c r="BJ81" i="3"/>
  <c r="BN81" i="3"/>
  <c r="BR81" i="3"/>
  <c r="BV81" i="3"/>
  <c r="BZ81" i="3"/>
  <c r="CD81" i="3"/>
  <c r="CH81" i="3"/>
  <c r="CL81" i="3"/>
  <c r="CP81" i="3"/>
  <c r="AV81" i="3"/>
  <c r="BD81" i="3"/>
  <c r="BL81" i="3"/>
  <c r="BT81" i="3"/>
  <c r="CB81" i="3"/>
  <c r="CJ81" i="3"/>
  <c r="CR81" i="3"/>
  <c r="AW81" i="3"/>
  <c r="BE81" i="3"/>
  <c r="BM81" i="3"/>
  <c r="BU81" i="3"/>
  <c r="CC81" i="3"/>
  <c r="CK81" i="3"/>
  <c r="AZ81" i="3"/>
  <c r="BH81" i="3"/>
  <c r="BP81" i="3"/>
  <c r="BX81" i="3"/>
  <c r="CF81" i="3"/>
  <c r="CN81" i="3"/>
  <c r="BA81" i="3"/>
  <c r="BI81" i="3"/>
  <c r="BQ81" i="3"/>
  <c r="BY81" i="3"/>
  <c r="CG81" i="3"/>
  <c r="CO81" i="3"/>
  <c r="AY79" i="3"/>
  <c r="BC79" i="3"/>
  <c r="BG79" i="3"/>
  <c r="BK79" i="3"/>
  <c r="BO79" i="3"/>
  <c r="BS79" i="3"/>
  <c r="BW79" i="3"/>
  <c r="CA79" i="3"/>
  <c r="CE79" i="3"/>
  <c r="CI79" i="3"/>
  <c r="CM79" i="3"/>
  <c r="CQ79" i="3"/>
  <c r="AV79" i="3"/>
  <c r="AZ79" i="3"/>
  <c r="BD79" i="3"/>
  <c r="BH79" i="3"/>
  <c r="BL79" i="3"/>
  <c r="AW79" i="3"/>
  <c r="BA79" i="3"/>
  <c r="BE79" i="3"/>
  <c r="BI79" i="3"/>
  <c r="BM79" i="3"/>
  <c r="AX79" i="3"/>
  <c r="BB79" i="3"/>
  <c r="BF79" i="3"/>
  <c r="BJ79" i="3"/>
  <c r="BN79" i="3"/>
  <c r="BR79" i="3"/>
  <c r="BV79" i="3"/>
  <c r="BZ79" i="3"/>
  <c r="CD79" i="3"/>
  <c r="CH79" i="3"/>
  <c r="CL79" i="3"/>
  <c r="CP79" i="3"/>
  <c r="BP79" i="3"/>
  <c r="BX79" i="3"/>
  <c r="CF79" i="3"/>
  <c r="CN79" i="3"/>
  <c r="BQ79" i="3"/>
  <c r="BY79" i="3"/>
  <c r="CG79" i="3"/>
  <c r="CO79" i="3"/>
  <c r="BT79" i="3"/>
  <c r="CB79" i="3"/>
  <c r="CJ79" i="3"/>
  <c r="CR79" i="3"/>
  <c r="BU79" i="3"/>
  <c r="CC79" i="3"/>
  <c r="CK79" i="3"/>
  <c r="AW77" i="3"/>
  <c r="BA77" i="3"/>
  <c r="BE77" i="3"/>
  <c r="BI77" i="3"/>
  <c r="BM77" i="3"/>
  <c r="BQ77" i="3"/>
  <c r="BU77" i="3"/>
  <c r="BY77" i="3"/>
  <c r="CC77" i="3"/>
  <c r="CG77" i="3"/>
  <c r="CK77" i="3"/>
  <c r="CO77" i="3"/>
  <c r="AX77" i="3"/>
  <c r="BB77" i="3"/>
  <c r="BF77" i="3"/>
  <c r="BJ77" i="3"/>
  <c r="BN77" i="3"/>
  <c r="BR77" i="3"/>
  <c r="BV77" i="3"/>
  <c r="BZ77" i="3"/>
  <c r="CD77" i="3"/>
  <c r="CH77" i="3"/>
  <c r="CL77" i="3"/>
  <c r="CP77" i="3"/>
  <c r="AY77" i="3"/>
  <c r="BC77" i="3"/>
  <c r="BG77" i="3"/>
  <c r="BK77" i="3"/>
  <c r="BO77" i="3"/>
  <c r="BS77" i="3"/>
  <c r="BW77" i="3"/>
  <c r="CA77" i="3"/>
  <c r="CE77" i="3"/>
  <c r="CI77" i="3"/>
  <c r="CM77" i="3"/>
  <c r="CQ77" i="3"/>
  <c r="AV77" i="3"/>
  <c r="AZ77" i="3"/>
  <c r="BD77" i="3"/>
  <c r="BH77" i="3"/>
  <c r="BL77" i="3"/>
  <c r="BP77" i="3"/>
  <c r="BT77" i="3"/>
  <c r="BX77" i="3"/>
  <c r="CB77" i="3"/>
  <c r="CF77" i="3"/>
  <c r="CJ77" i="3"/>
  <c r="CN77" i="3"/>
  <c r="CR77" i="3"/>
  <c r="AX75" i="3"/>
  <c r="BB75" i="3"/>
  <c r="BF75" i="3"/>
  <c r="BJ75" i="3"/>
  <c r="BN75" i="3"/>
  <c r="BR75" i="3"/>
  <c r="BV75" i="3"/>
  <c r="BZ75" i="3"/>
  <c r="CD75" i="3"/>
  <c r="CH75" i="3"/>
  <c r="CL75" i="3"/>
  <c r="CP75" i="3"/>
  <c r="AY75" i="3"/>
  <c r="BC75" i="3"/>
  <c r="BG75" i="3"/>
  <c r="BK75" i="3"/>
  <c r="BO75" i="3"/>
  <c r="BS75" i="3"/>
  <c r="BW75" i="3"/>
  <c r="CA75" i="3"/>
  <c r="CE75" i="3"/>
  <c r="CI75" i="3"/>
  <c r="CM75" i="3"/>
  <c r="CQ75" i="3"/>
  <c r="AV75" i="3"/>
  <c r="AZ75" i="3"/>
  <c r="BD75" i="3"/>
  <c r="BH75" i="3"/>
  <c r="BL75" i="3"/>
  <c r="BP75" i="3"/>
  <c r="BT75" i="3"/>
  <c r="BX75" i="3"/>
  <c r="CB75" i="3"/>
  <c r="CF75" i="3"/>
  <c r="CJ75" i="3"/>
  <c r="CN75" i="3"/>
  <c r="CR75" i="3"/>
  <c r="AW75" i="3"/>
  <c r="BA75" i="3"/>
  <c r="BE75" i="3"/>
  <c r="BI75" i="3"/>
  <c r="BM75" i="3"/>
  <c r="BQ75" i="3"/>
  <c r="BU75" i="3"/>
  <c r="BY75" i="3"/>
  <c r="CC75" i="3"/>
  <c r="CG75" i="3"/>
  <c r="CK75" i="3"/>
  <c r="CO75" i="3"/>
  <c r="AV73" i="3"/>
  <c r="AZ73" i="3"/>
  <c r="BD73" i="3"/>
  <c r="BH73" i="3"/>
  <c r="BL73" i="3"/>
  <c r="BP73" i="3"/>
  <c r="BT73" i="3"/>
  <c r="BX73" i="3"/>
  <c r="CB73" i="3"/>
  <c r="CF73" i="3"/>
  <c r="CJ73" i="3"/>
  <c r="CN73" i="3"/>
  <c r="CR73" i="3"/>
  <c r="AW73" i="3"/>
  <c r="BA73" i="3"/>
  <c r="BE73" i="3"/>
  <c r="BI73" i="3"/>
  <c r="BM73" i="3"/>
  <c r="BQ73" i="3"/>
  <c r="BU73" i="3"/>
  <c r="BY73" i="3"/>
  <c r="CC73" i="3"/>
  <c r="CG73" i="3"/>
  <c r="CK73" i="3"/>
  <c r="CO73" i="3"/>
  <c r="AX73" i="3"/>
  <c r="BB73" i="3"/>
  <c r="BF73" i="3"/>
  <c r="BJ73" i="3"/>
  <c r="BN73" i="3"/>
  <c r="BR73" i="3"/>
  <c r="BV73" i="3"/>
  <c r="BZ73" i="3"/>
  <c r="CD73" i="3"/>
  <c r="CH73" i="3"/>
  <c r="CL73" i="3"/>
  <c r="CP73" i="3"/>
  <c r="AY73" i="3"/>
  <c r="BC73" i="3"/>
  <c r="BG73" i="3"/>
  <c r="BK73" i="3"/>
  <c r="BO73" i="3"/>
  <c r="BS73" i="3"/>
  <c r="BW73" i="3"/>
  <c r="CA73" i="3"/>
  <c r="CE73" i="3"/>
  <c r="CI73" i="3"/>
  <c r="CM73" i="3"/>
  <c r="CQ73" i="3"/>
  <c r="AV71" i="3"/>
  <c r="AZ71" i="3"/>
  <c r="BD71" i="3"/>
  <c r="BH71" i="3"/>
  <c r="BL71" i="3"/>
  <c r="BP71" i="3"/>
  <c r="BT71" i="3"/>
  <c r="BX71" i="3"/>
  <c r="CB71" i="3"/>
  <c r="CF71" i="3"/>
  <c r="CJ71" i="3"/>
  <c r="CN71" i="3"/>
  <c r="CR71" i="3"/>
  <c r="AW71" i="3"/>
  <c r="BA71" i="3"/>
  <c r="BE71" i="3"/>
  <c r="BI71" i="3"/>
  <c r="BM71" i="3"/>
  <c r="BQ71" i="3"/>
  <c r="BU71" i="3"/>
  <c r="BY71" i="3"/>
  <c r="CC71" i="3"/>
  <c r="CG71" i="3"/>
  <c r="CK71" i="3"/>
  <c r="CO71" i="3"/>
  <c r="AX71" i="3"/>
  <c r="BB71" i="3"/>
  <c r="BF71" i="3"/>
  <c r="BJ71" i="3"/>
  <c r="BN71" i="3"/>
  <c r="BR71" i="3"/>
  <c r="BV71" i="3"/>
  <c r="BZ71" i="3"/>
  <c r="CD71" i="3"/>
  <c r="CH71" i="3"/>
  <c r="CL71" i="3"/>
  <c r="CP71" i="3"/>
  <c r="AY71" i="3"/>
  <c r="BC71" i="3"/>
  <c r="BG71" i="3"/>
  <c r="BK71" i="3"/>
  <c r="BO71" i="3"/>
  <c r="BS71" i="3"/>
  <c r="BW71" i="3"/>
  <c r="CA71" i="3"/>
  <c r="CE71" i="3"/>
  <c r="CI71" i="3"/>
  <c r="CM71" i="3"/>
  <c r="CQ71" i="3"/>
  <c r="AY69" i="3"/>
  <c r="BC69" i="3"/>
  <c r="BG69" i="3"/>
  <c r="BK69" i="3"/>
  <c r="BO69" i="3"/>
  <c r="BS69" i="3"/>
  <c r="AW69" i="3"/>
  <c r="BB69" i="3"/>
  <c r="BH69" i="3"/>
  <c r="BM69" i="3"/>
  <c r="BR69" i="3"/>
  <c r="BW69" i="3"/>
  <c r="CA69" i="3"/>
  <c r="CE69" i="3"/>
  <c r="CI69" i="3"/>
  <c r="CM69" i="3"/>
  <c r="CQ69" i="3"/>
  <c r="AX69" i="3"/>
  <c r="BD69" i="3"/>
  <c r="BI69" i="3"/>
  <c r="BN69" i="3"/>
  <c r="BT69" i="3"/>
  <c r="BX69" i="3"/>
  <c r="CB69" i="3"/>
  <c r="CF69" i="3"/>
  <c r="CJ69" i="3"/>
  <c r="CN69" i="3"/>
  <c r="CR69" i="3"/>
  <c r="AZ69" i="3"/>
  <c r="BE69" i="3"/>
  <c r="BJ69" i="3"/>
  <c r="BP69" i="3"/>
  <c r="BU69" i="3"/>
  <c r="BY69" i="3"/>
  <c r="CC69" i="3"/>
  <c r="CG69" i="3"/>
  <c r="CK69" i="3"/>
  <c r="CO69" i="3"/>
  <c r="AV69" i="3"/>
  <c r="BA69" i="3"/>
  <c r="BF69" i="3"/>
  <c r="BL69" i="3"/>
  <c r="BQ69" i="3"/>
  <c r="BV69" i="3"/>
  <c r="BZ69" i="3"/>
  <c r="CD69" i="3"/>
  <c r="CH69" i="3"/>
  <c r="CL69" i="3"/>
  <c r="CP69" i="3"/>
  <c r="AV67" i="3"/>
  <c r="AZ67" i="3"/>
  <c r="BD67" i="3"/>
  <c r="BH67" i="3"/>
  <c r="BL67" i="3"/>
  <c r="BP67" i="3"/>
  <c r="BT67" i="3"/>
  <c r="BX67" i="3"/>
  <c r="CB67" i="3"/>
  <c r="CF67" i="3"/>
  <c r="CJ67" i="3"/>
  <c r="CN67" i="3"/>
  <c r="CR67" i="3"/>
  <c r="AW67" i="3"/>
  <c r="BB67" i="3"/>
  <c r="BG67" i="3"/>
  <c r="BM67" i="3"/>
  <c r="BR67" i="3"/>
  <c r="BW67" i="3"/>
  <c r="CC67" i="3"/>
  <c r="CH67" i="3"/>
  <c r="CM67" i="3"/>
  <c r="AX67" i="3"/>
  <c r="BC67" i="3"/>
  <c r="BI67" i="3"/>
  <c r="BN67" i="3"/>
  <c r="BS67" i="3"/>
  <c r="BY67" i="3"/>
  <c r="CD67" i="3"/>
  <c r="CI67" i="3"/>
  <c r="CO67" i="3"/>
  <c r="AY67" i="3"/>
  <c r="BE67" i="3"/>
  <c r="BJ67" i="3"/>
  <c r="BO67" i="3"/>
  <c r="BU67" i="3"/>
  <c r="BZ67" i="3"/>
  <c r="CE67" i="3"/>
  <c r="CK67" i="3"/>
  <c r="CP67" i="3"/>
  <c r="BA67" i="3"/>
  <c r="BF67" i="3"/>
  <c r="BK67" i="3"/>
  <c r="BQ67" i="3"/>
  <c r="BV67" i="3"/>
  <c r="CA67" i="3"/>
  <c r="CG67" i="3"/>
  <c r="CL67" i="3"/>
  <c r="CQ67" i="3"/>
  <c r="AY65" i="3"/>
  <c r="BC65" i="3"/>
  <c r="BG65" i="3"/>
  <c r="BK65" i="3"/>
  <c r="BO65" i="3"/>
  <c r="BS65" i="3"/>
  <c r="BW65" i="3"/>
  <c r="CA65" i="3"/>
  <c r="CE65" i="3"/>
  <c r="CI65" i="3"/>
  <c r="CM65" i="3"/>
  <c r="CQ65" i="3"/>
  <c r="AX65" i="3"/>
  <c r="BB65" i="3"/>
  <c r="BF65" i="3"/>
  <c r="BJ65" i="3"/>
  <c r="BN65" i="3"/>
  <c r="BR65" i="3"/>
  <c r="BV65" i="3"/>
  <c r="BZ65" i="3"/>
  <c r="CD65" i="3"/>
  <c r="CH65" i="3"/>
  <c r="CL65" i="3"/>
  <c r="CP65" i="3"/>
  <c r="AZ65" i="3"/>
  <c r="BH65" i="3"/>
  <c r="BP65" i="3"/>
  <c r="BX65" i="3"/>
  <c r="CF65" i="3"/>
  <c r="CN65" i="3"/>
  <c r="BA65" i="3"/>
  <c r="BI65" i="3"/>
  <c r="BQ65" i="3"/>
  <c r="BY65" i="3"/>
  <c r="CG65" i="3"/>
  <c r="CO65" i="3"/>
  <c r="AV65" i="3"/>
  <c r="BD65" i="3"/>
  <c r="BL65" i="3"/>
  <c r="BT65" i="3"/>
  <c r="CB65" i="3"/>
  <c r="CJ65" i="3"/>
  <c r="CR65" i="3"/>
  <c r="AW65" i="3"/>
  <c r="BE65" i="3"/>
  <c r="BM65" i="3"/>
  <c r="BU65" i="3"/>
  <c r="CC65" i="3"/>
  <c r="CK65" i="3"/>
  <c r="AW63" i="3"/>
  <c r="BA63" i="3"/>
  <c r="BE63" i="3"/>
  <c r="BI63" i="3"/>
  <c r="BM63" i="3"/>
  <c r="BQ63" i="3"/>
  <c r="BU63" i="3"/>
  <c r="BY63" i="3"/>
  <c r="CC63" i="3"/>
  <c r="CG63" i="3"/>
  <c r="CK63" i="3"/>
  <c r="CO63" i="3"/>
  <c r="AX63" i="3"/>
  <c r="BB63" i="3"/>
  <c r="BF63" i="3"/>
  <c r="BJ63" i="3"/>
  <c r="BN63" i="3"/>
  <c r="BR63" i="3"/>
  <c r="BV63" i="3"/>
  <c r="BZ63" i="3"/>
  <c r="AY63" i="3"/>
  <c r="BC63" i="3"/>
  <c r="BG63" i="3"/>
  <c r="BK63" i="3"/>
  <c r="BO63" i="3"/>
  <c r="BS63" i="3"/>
  <c r="BW63" i="3"/>
  <c r="CA63" i="3"/>
  <c r="AV63" i="3"/>
  <c r="AZ63" i="3"/>
  <c r="BD63" i="3"/>
  <c r="BH63" i="3"/>
  <c r="BL63" i="3"/>
  <c r="BP63" i="3"/>
  <c r="BT63" i="3"/>
  <c r="BX63" i="3"/>
  <c r="CB63" i="3"/>
  <c r="CF63" i="3"/>
  <c r="CJ63" i="3"/>
  <c r="CN63" i="3"/>
  <c r="CR63" i="3"/>
  <c r="CD63" i="3"/>
  <c r="CL63" i="3"/>
  <c r="CE63" i="3"/>
  <c r="CM63" i="3"/>
  <c r="CH63" i="3"/>
  <c r="CP63" i="3"/>
  <c r="CI63" i="3"/>
  <c r="CQ63" i="3"/>
  <c r="AY61" i="3"/>
  <c r="BC61" i="3"/>
  <c r="BG61" i="3"/>
  <c r="BK61" i="3"/>
  <c r="BO61" i="3"/>
  <c r="BS61" i="3"/>
  <c r="BW61" i="3"/>
  <c r="CA61" i="3"/>
  <c r="CE61" i="3"/>
  <c r="CI61" i="3"/>
  <c r="CM61" i="3"/>
  <c r="CQ61" i="3"/>
  <c r="AV61" i="3"/>
  <c r="AZ61" i="3"/>
  <c r="BD61" i="3"/>
  <c r="BH61" i="3"/>
  <c r="BL61" i="3"/>
  <c r="BP61" i="3"/>
  <c r="BT61" i="3"/>
  <c r="BX61" i="3"/>
  <c r="CB61" i="3"/>
  <c r="CF61" i="3"/>
  <c r="CJ61" i="3"/>
  <c r="CN61" i="3"/>
  <c r="CR61" i="3"/>
  <c r="AW61" i="3"/>
  <c r="BA61" i="3"/>
  <c r="BE61" i="3"/>
  <c r="BI61" i="3"/>
  <c r="BM61" i="3"/>
  <c r="BQ61" i="3"/>
  <c r="BU61" i="3"/>
  <c r="BY61" i="3"/>
  <c r="CC61" i="3"/>
  <c r="CG61" i="3"/>
  <c r="CK61" i="3"/>
  <c r="CO61" i="3"/>
  <c r="AX61" i="3"/>
  <c r="BB61" i="3"/>
  <c r="BF61" i="3"/>
  <c r="BJ61" i="3"/>
  <c r="BN61" i="3"/>
  <c r="BR61" i="3"/>
  <c r="BV61" i="3"/>
  <c r="BZ61" i="3"/>
  <c r="CD61" i="3"/>
  <c r="CH61" i="3"/>
  <c r="CL61" i="3"/>
  <c r="CP61" i="3"/>
  <c r="AW59" i="3"/>
  <c r="BA59" i="3"/>
  <c r="BE59" i="3"/>
  <c r="BI59" i="3"/>
  <c r="BM59" i="3"/>
  <c r="BQ59" i="3"/>
  <c r="BU59" i="3"/>
  <c r="BY59" i="3"/>
  <c r="CC59" i="3"/>
  <c r="CG59" i="3"/>
  <c r="CK59" i="3"/>
  <c r="CO59" i="3"/>
  <c r="AX59" i="3"/>
  <c r="BB59" i="3"/>
  <c r="BF59" i="3"/>
  <c r="BJ59" i="3"/>
  <c r="BN59" i="3"/>
  <c r="BR59" i="3"/>
  <c r="BV59" i="3"/>
  <c r="BZ59" i="3"/>
  <c r="CD59" i="3"/>
  <c r="CH59" i="3"/>
  <c r="CL59" i="3"/>
  <c r="CP59" i="3"/>
  <c r="AY59" i="3"/>
  <c r="BC59" i="3"/>
  <c r="BG59" i="3"/>
  <c r="BK59" i="3"/>
  <c r="BO59" i="3"/>
  <c r="BS59" i="3"/>
  <c r="BW59" i="3"/>
  <c r="CA59" i="3"/>
  <c r="CE59" i="3"/>
  <c r="CI59" i="3"/>
  <c r="CM59" i="3"/>
  <c r="CQ59" i="3"/>
  <c r="AV59" i="3"/>
  <c r="AZ59" i="3"/>
  <c r="BD59" i="3"/>
  <c r="BH59" i="3"/>
  <c r="BL59" i="3"/>
  <c r="BP59" i="3"/>
  <c r="BT59" i="3"/>
  <c r="BX59" i="3"/>
  <c r="CB59" i="3"/>
  <c r="CF59" i="3"/>
  <c r="CJ59" i="3"/>
  <c r="CN59" i="3"/>
  <c r="CR59" i="3"/>
  <c r="AX57" i="3"/>
  <c r="BB57" i="3"/>
  <c r="BF57" i="3"/>
  <c r="BJ57" i="3"/>
  <c r="BN57" i="3"/>
  <c r="BR57" i="3"/>
  <c r="BV57" i="3"/>
  <c r="BZ57" i="3"/>
  <c r="CD57" i="3"/>
  <c r="CH57" i="3"/>
  <c r="CL57" i="3"/>
  <c r="CP57" i="3"/>
  <c r="AY57" i="3"/>
  <c r="BC57" i="3"/>
  <c r="BG57" i="3"/>
  <c r="BK57" i="3"/>
  <c r="BO57" i="3"/>
  <c r="BS57" i="3"/>
  <c r="BW57" i="3"/>
  <c r="CA57" i="3"/>
  <c r="CE57" i="3"/>
  <c r="CI57" i="3"/>
  <c r="CM57" i="3"/>
  <c r="CQ57" i="3"/>
  <c r="AV57" i="3"/>
  <c r="AZ57" i="3"/>
  <c r="BD57" i="3"/>
  <c r="BH57" i="3"/>
  <c r="BL57" i="3"/>
  <c r="BP57" i="3"/>
  <c r="BT57" i="3"/>
  <c r="BX57" i="3"/>
  <c r="CB57" i="3"/>
  <c r="CF57" i="3"/>
  <c r="CJ57" i="3"/>
  <c r="CN57" i="3"/>
  <c r="CR57" i="3"/>
  <c r="AW57" i="3"/>
  <c r="BA57" i="3"/>
  <c r="BE57" i="3"/>
  <c r="BI57" i="3"/>
  <c r="BM57" i="3"/>
  <c r="BQ57" i="3"/>
  <c r="BU57" i="3"/>
  <c r="BY57" i="3"/>
  <c r="CC57" i="3"/>
  <c r="CG57" i="3"/>
  <c r="CK57" i="3"/>
  <c r="CO57" i="3"/>
  <c r="AW55" i="3"/>
  <c r="BA55" i="3"/>
  <c r="BE55" i="3"/>
  <c r="BI55" i="3"/>
  <c r="BM55" i="3"/>
  <c r="BQ55" i="3"/>
  <c r="BU55" i="3"/>
  <c r="BY55" i="3"/>
  <c r="CC55" i="3"/>
  <c r="CG55" i="3"/>
  <c r="CK55" i="3"/>
  <c r="CO55" i="3"/>
  <c r="AX55" i="3"/>
  <c r="BB55" i="3"/>
  <c r="BF55" i="3"/>
  <c r="BJ55" i="3"/>
  <c r="BN55" i="3"/>
  <c r="BR55" i="3"/>
  <c r="BV55" i="3"/>
  <c r="BZ55" i="3"/>
  <c r="CD55" i="3"/>
  <c r="CH55" i="3"/>
  <c r="CL55" i="3"/>
  <c r="CP55" i="3"/>
  <c r="AY55" i="3"/>
  <c r="BC55" i="3"/>
  <c r="BG55" i="3"/>
  <c r="BK55" i="3"/>
  <c r="BO55" i="3"/>
  <c r="BS55" i="3"/>
  <c r="BW55" i="3"/>
  <c r="CA55" i="3"/>
  <c r="CE55" i="3"/>
  <c r="CI55" i="3"/>
  <c r="CM55" i="3"/>
  <c r="CQ55" i="3"/>
  <c r="AV55" i="3"/>
  <c r="AZ55" i="3"/>
  <c r="BD55" i="3"/>
  <c r="BH55" i="3"/>
  <c r="BL55" i="3"/>
  <c r="BP55" i="3"/>
  <c r="BT55" i="3"/>
  <c r="BX55" i="3"/>
  <c r="CB55" i="3"/>
  <c r="CF55" i="3"/>
  <c r="CJ55" i="3"/>
  <c r="CN55" i="3"/>
  <c r="CR55" i="3"/>
  <c r="AV53" i="3"/>
  <c r="AZ53" i="3"/>
  <c r="BD53" i="3"/>
  <c r="BH53" i="3"/>
  <c r="AW53" i="3"/>
  <c r="BB53" i="3"/>
  <c r="BG53" i="3"/>
  <c r="BL53" i="3"/>
  <c r="BP53" i="3"/>
  <c r="BT53" i="3"/>
  <c r="BX53" i="3"/>
  <c r="CB53" i="3"/>
  <c r="CF53" i="3"/>
  <c r="CJ53" i="3"/>
  <c r="CN53" i="3"/>
  <c r="CR53" i="3"/>
  <c r="AX53" i="3"/>
  <c r="BC53" i="3"/>
  <c r="BI53" i="3"/>
  <c r="BM53" i="3"/>
  <c r="BQ53" i="3"/>
  <c r="BU53" i="3"/>
  <c r="BY53" i="3"/>
  <c r="CC53" i="3"/>
  <c r="CG53" i="3"/>
  <c r="CK53" i="3"/>
  <c r="CO53" i="3"/>
  <c r="AY53" i="3"/>
  <c r="BE53" i="3"/>
  <c r="BJ53" i="3"/>
  <c r="BN53" i="3"/>
  <c r="BR53" i="3"/>
  <c r="BV53" i="3"/>
  <c r="BZ53" i="3"/>
  <c r="CD53" i="3"/>
  <c r="CH53" i="3"/>
  <c r="CL53" i="3"/>
  <c r="CP53" i="3"/>
  <c r="BA53" i="3"/>
  <c r="BF53" i="3"/>
  <c r="BK53" i="3"/>
  <c r="BO53" i="3"/>
  <c r="BS53" i="3"/>
  <c r="BW53" i="3"/>
  <c r="CA53" i="3"/>
  <c r="CE53" i="3"/>
  <c r="CI53" i="3"/>
  <c r="CM53" i="3"/>
  <c r="CQ53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BA51" i="3"/>
  <c r="BF51" i="3"/>
  <c r="BK51" i="3"/>
  <c r="BQ51" i="3"/>
  <c r="BV51" i="3"/>
  <c r="CA51" i="3"/>
  <c r="CG51" i="3"/>
  <c r="CL51" i="3"/>
  <c r="CQ51" i="3"/>
  <c r="AW51" i="3"/>
  <c r="BB51" i="3"/>
  <c r="BG51" i="3"/>
  <c r="BM51" i="3"/>
  <c r="BR51" i="3"/>
  <c r="BW51" i="3"/>
  <c r="CC51" i="3"/>
  <c r="CH51" i="3"/>
  <c r="CM51" i="3"/>
  <c r="AX51" i="3"/>
  <c r="BC51" i="3"/>
  <c r="BI51" i="3"/>
  <c r="BN51" i="3"/>
  <c r="BS51" i="3"/>
  <c r="BY51" i="3"/>
  <c r="CD51" i="3"/>
  <c r="CI51" i="3"/>
  <c r="CO51" i="3"/>
  <c r="AY51" i="3"/>
  <c r="BE51" i="3"/>
  <c r="BJ51" i="3"/>
  <c r="BO51" i="3"/>
  <c r="BU51" i="3"/>
  <c r="BZ51" i="3"/>
  <c r="CE51" i="3"/>
  <c r="CK51" i="3"/>
  <c r="CP51" i="3"/>
  <c r="AV49" i="3"/>
  <c r="AZ49" i="3"/>
  <c r="BD49" i="3"/>
  <c r="BH49" i="3"/>
  <c r="BL49" i="3"/>
  <c r="BP49" i="3"/>
  <c r="BT49" i="3"/>
  <c r="BX49" i="3"/>
  <c r="CB49" i="3"/>
  <c r="CF49" i="3"/>
  <c r="CJ49" i="3"/>
  <c r="CN49" i="3"/>
  <c r="CR49" i="3"/>
  <c r="AY49" i="3"/>
  <c r="BC49" i="3"/>
  <c r="BG49" i="3"/>
  <c r="BK49" i="3"/>
  <c r="BO49" i="3"/>
  <c r="BS49" i="3"/>
  <c r="BW49" i="3"/>
  <c r="CA49" i="3"/>
  <c r="CE49" i="3"/>
  <c r="CI49" i="3"/>
  <c r="CM49" i="3"/>
  <c r="CQ49" i="3"/>
  <c r="AX49" i="3"/>
  <c r="BF49" i="3"/>
  <c r="BN49" i="3"/>
  <c r="BV49" i="3"/>
  <c r="CD49" i="3"/>
  <c r="CL49" i="3"/>
  <c r="BA49" i="3"/>
  <c r="BI49" i="3"/>
  <c r="BQ49" i="3"/>
  <c r="BY49" i="3"/>
  <c r="CG49" i="3"/>
  <c r="CO49" i="3"/>
  <c r="BB49" i="3"/>
  <c r="BJ49" i="3"/>
  <c r="BR49" i="3"/>
  <c r="BZ49" i="3"/>
  <c r="CH49" i="3"/>
  <c r="CP49" i="3"/>
  <c r="AW49" i="3"/>
  <c r="BE49" i="3"/>
  <c r="BM49" i="3"/>
  <c r="BU49" i="3"/>
  <c r="CC49" i="3"/>
  <c r="CK49" i="3"/>
  <c r="AV47" i="3"/>
  <c r="AZ47" i="3"/>
  <c r="BD47" i="3"/>
  <c r="BH47" i="3"/>
  <c r="BL47" i="3"/>
  <c r="BP47" i="3"/>
  <c r="BT47" i="3"/>
  <c r="BX47" i="3"/>
  <c r="CB47" i="3"/>
  <c r="CF47" i="3"/>
  <c r="CJ47" i="3"/>
  <c r="CN47" i="3"/>
  <c r="CR47" i="3"/>
  <c r="AW47" i="3"/>
  <c r="BA47" i="3"/>
  <c r="BE47" i="3"/>
  <c r="BI47" i="3"/>
  <c r="BM47" i="3"/>
  <c r="BQ47" i="3"/>
  <c r="BU47" i="3"/>
  <c r="BY47" i="3"/>
  <c r="CC47" i="3"/>
  <c r="CG47" i="3"/>
  <c r="CK47" i="3"/>
  <c r="CO47" i="3"/>
  <c r="AX47" i="3"/>
  <c r="BB47" i="3"/>
  <c r="BF47" i="3"/>
  <c r="BJ47" i="3"/>
  <c r="BN47" i="3"/>
  <c r="BR47" i="3"/>
  <c r="BV47" i="3"/>
  <c r="BZ47" i="3"/>
  <c r="CD47" i="3"/>
  <c r="CH47" i="3"/>
  <c r="CL47" i="3"/>
  <c r="CP47" i="3"/>
  <c r="AY47" i="3"/>
  <c r="BC47" i="3"/>
  <c r="BG47" i="3"/>
  <c r="BK47" i="3"/>
  <c r="BO47" i="3"/>
  <c r="BS47" i="3"/>
  <c r="BW47" i="3"/>
  <c r="CA47" i="3"/>
  <c r="CE47" i="3"/>
  <c r="CI47" i="3"/>
  <c r="CM47" i="3"/>
  <c r="CQ47" i="3"/>
  <c r="AV45" i="3"/>
  <c r="AZ45" i="3"/>
  <c r="BD45" i="3"/>
  <c r="BH45" i="3"/>
  <c r="BL45" i="3"/>
  <c r="BP45" i="3"/>
  <c r="BT45" i="3"/>
  <c r="BX45" i="3"/>
  <c r="CB45" i="3"/>
  <c r="CF45" i="3"/>
  <c r="CJ45" i="3"/>
  <c r="CN45" i="3"/>
  <c r="CR45" i="3"/>
  <c r="AW45" i="3"/>
  <c r="BA45" i="3"/>
  <c r="BE45" i="3"/>
  <c r="BI45" i="3"/>
  <c r="BM45" i="3"/>
  <c r="BQ45" i="3"/>
  <c r="BU45" i="3"/>
  <c r="BY45" i="3"/>
  <c r="CC45" i="3"/>
  <c r="CG45" i="3"/>
  <c r="CK45" i="3"/>
  <c r="CO45" i="3"/>
  <c r="AX45" i="3"/>
  <c r="BB45" i="3"/>
  <c r="BF45" i="3"/>
  <c r="BJ45" i="3"/>
  <c r="BN45" i="3"/>
  <c r="BR45" i="3"/>
  <c r="BV45" i="3"/>
  <c r="BZ45" i="3"/>
  <c r="CD45" i="3"/>
  <c r="CH45" i="3"/>
  <c r="CL45" i="3"/>
  <c r="CP45" i="3"/>
  <c r="AY45" i="3"/>
  <c r="BC45" i="3"/>
  <c r="BG45" i="3"/>
  <c r="BK45" i="3"/>
  <c r="BO45" i="3"/>
  <c r="BS45" i="3"/>
  <c r="BW45" i="3"/>
  <c r="CA45" i="3"/>
  <c r="CE45" i="3"/>
  <c r="CI45" i="3"/>
  <c r="CM45" i="3"/>
  <c r="CQ45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AV43" i="3"/>
  <c r="AZ43" i="3"/>
  <c r="BD43" i="3"/>
  <c r="BH43" i="3"/>
  <c r="BL43" i="3"/>
  <c r="BP43" i="3"/>
  <c r="BT43" i="3"/>
  <c r="BX43" i="3"/>
  <c r="CB43" i="3"/>
  <c r="CF43" i="3"/>
  <c r="CJ43" i="3"/>
  <c r="CN43" i="3"/>
  <c r="CR43" i="3"/>
  <c r="AW43" i="3"/>
  <c r="BA43" i="3"/>
  <c r="BE43" i="3"/>
  <c r="BI43" i="3"/>
  <c r="BM43" i="3"/>
  <c r="BQ43" i="3"/>
  <c r="BU43" i="3"/>
  <c r="BY43" i="3"/>
  <c r="CC43" i="3"/>
  <c r="CG43" i="3"/>
  <c r="CK43" i="3"/>
  <c r="CO43" i="3"/>
  <c r="AX43" i="3"/>
  <c r="BB43" i="3"/>
  <c r="BF43" i="3"/>
  <c r="BJ43" i="3"/>
  <c r="BN43" i="3"/>
  <c r="BR43" i="3"/>
  <c r="BV43" i="3"/>
  <c r="BZ43" i="3"/>
  <c r="CD43" i="3"/>
  <c r="CH43" i="3"/>
  <c r="CL43" i="3"/>
  <c r="CP43" i="3"/>
  <c r="AY41" i="3"/>
  <c r="BC41" i="3"/>
  <c r="BG41" i="3"/>
  <c r="BK41" i="3"/>
  <c r="BO41" i="3"/>
  <c r="BS41" i="3"/>
  <c r="BW41" i="3"/>
  <c r="CA41" i="3"/>
  <c r="CE41" i="3"/>
  <c r="CI41" i="3"/>
  <c r="CM41" i="3"/>
  <c r="CQ41" i="3"/>
  <c r="AV41" i="3"/>
  <c r="AZ41" i="3"/>
  <c r="BD41" i="3"/>
  <c r="BH41" i="3"/>
  <c r="BL41" i="3"/>
  <c r="BP41" i="3"/>
  <c r="BT41" i="3"/>
  <c r="BX41" i="3"/>
  <c r="CB41" i="3"/>
  <c r="CF41" i="3"/>
  <c r="CJ41" i="3"/>
  <c r="CN41" i="3"/>
  <c r="CR41" i="3"/>
  <c r="AW41" i="3"/>
  <c r="BA41" i="3"/>
  <c r="BE41" i="3"/>
  <c r="BI41" i="3"/>
  <c r="BM41" i="3"/>
  <c r="BQ41" i="3"/>
  <c r="BU41" i="3"/>
  <c r="BY41" i="3"/>
  <c r="CC41" i="3"/>
  <c r="CG41" i="3"/>
  <c r="CK41" i="3"/>
  <c r="CO41" i="3"/>
  <c r="AX41" i="3"/>
  <c r="BB41" i="3"/>
  <c r="BF41" i="3"/>
  <c r="BJ41" i="3"/>
  <c r="BN41" i="3"/>
  <c r="BR41" i="3"/>
  <c r="BV41" i="3"/>
  <c r="BZ41" i="3"/>
  <c r="CD41" i="3"/>
  <c r="CH41" i="3"/>
  <c r="CL41" i="3"/>
  <c r="CP41" i="3"/>
  <c r="AX39" i="3"/>
  <c r="BB39" i="3"/>
  <c r="BF39" i="3"/>
  <c r="BJ39" i="3"/>
  <c r="BN39" i="3"/>
  <c r="BR39" i="3"/>
  <c r="BV39" i="3"/>
  <c r="BZ39" i="3"/>
  <c r="CD39" i="3"/>
  <c r="CH39" i="3"/>
  <c r="CL39" i="3"/>
  <c r="CP39" i="3"/>
  <c r="AZ39" i="3"/>
  <c r="BE39" i="3"/>
  <c r="BK39" i="3"/>
  <c r="BP39" i="3"/>
  <c r="BU39" i="3"/>
  <c r="CA39" i="3"/>
  <c r="CF39" i="3"/>
  <c r="CK39" i="3"/>
  <c r="CQ39" i="3"/>
  <c r="AV39" i="3"/>
  <c r="BA39" i="3"/>
  <c r="BG39" i="3"/>
  <c r="BL39" i="3"/>
  <c r="BQ39" i="3"/>
  <c r="BW39" i="3"/>
  <c r="CB39" i="3"/>
  <c r="CG39" i="3"/>
  <c r="CM39" i="3"/>
  <c r="CR39" i="3"/>
  <c r="AW39" i="3"/>
  <c r="BC39" i="3"/>
  <c r="BH39" i="3"/>
  <c r="BM39" i="3"/>
  <c r="BS39" i="3"/>
  <c r="BX39" i="3"/>
  <c r="CC39" i="3"/>
  <c r="CI39" i="3"/>
  <c r="CN39" i="3"/>
  <c r="AY39" i="3"/>
  <c r="BD39" i="3"/>
  <c r="BI39" i="3"/>
  <c r="BO39" i="3"/>
  <c r="BT39" i="3"/>
  <c r="BY39" i="3"/>
  <c r="CE39" i="3"/>
  <c r="CJ39" i="3"/>
  <c r="CO39" i="3"/>
  <c r="AV37" i="3"/>
  <c r="AZ37" i="3"/>
  <c r="BD37" i="3"/>
  <c r="BH37" i="3"/>
  <c r="BL37" i="3"/>
  <c r="BP37" i="3"/>
  <c r="BT37" i="3"/>
  <c r="BX37" i="3"/>
  <c r="CB37" i="3"/>
  <c r="CF37" i="3"/>
  <c r="CJ37" i="3"/>
  <c r="CN37" i="3"/>
  <c r="CR37" i="3"/>
  <c r="AY37" i="3"/>
  <c r="BC37" i="3"/>
  <c r="BG37" i="3"/>
  <c r="BK37" i="3"/>
  <c r="BO37" i="3"/>
  <c r="BS37" i="3"/>
  <c r="BW37" i="3"/>
  <c r="CA37" i="3"/>
  <c r="CE37" i="3"/>
  <c r="CI37" i="3"/>
  <c r="CM37" i="3"/>
  <c r="CQ37" i="3"/>
  <c r="BA37" i="3"/>
  <c r="BI37" i="3"/>
  <c r="BQ37" i="3"/>
  <c r="BY37" i="3"/>
  <c r="CG37" i="3"/>
  <c r="CO37" i="3"/>
  <c r="BB37" i="3"/>
  <c r="BJ37" i="3"/>
  <c r="BR37" i="3"/>
  <c r="BZ37" i="3"/>
  <c r="CH37" i="3"/>
  <c r="CP37" i="3"/>
  <c r="AW37" i="3"/>
  <c r="BE37" i="3"/>
  <c r="BM37" i="3"/>
  <c r="BU37" i="3"/>
  <c r="CC37" i="3"/>
  <c r="CK37" i="3"/>
  <c r="AX37" i="3"/>
  <c r="BF37" i="3"/>
  <c r="BN37" i="3"/>
  <c r="BV37" i="3"/>
  <c r="CD37" i="3"/>
  <c r="CL37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AW35" i="3"/>
  <c r="BA35" i="3"/>
  <c r="BE35" i="3"/>
  <c r="BI35" i="3"/>
  <c r="BM35" i="3"/>
  <c r="BQ35" i="3"/>
  <c r="BU35" i="3"/>
  <c r="BY35" i="3"/>
  <c r="CC35" i="3"/>
  <c r="CG35" i="3"/>
  <c r="CK35" i="3"/>
  <c r="CO35" i="3"/>
  <c r="BC35" i="3"/>
  <c r="BK35" i="3"/>
  <c r="BS35" i="3"/>
  <c r="CA35" i="3"/>
  <c r="CI35" i="3"/>
  <c r="CQ35" i="3"/>
  <c r="AV35" i="3"/>
  <c r="BD35" i="3"/>
  <c r="BL35" i="3"/>
  <c r="BT35" i="3"/>
  <c r="CB35" i="3"/>
  <c r="CJ35" i="3"/>
  <c r="CR35" i="3"/>
  <c r="AY35" i="3"/>
  <c r="BG35" i="3"/>
  <c r="BO35" i="3"/>
  <c r="BW35" i="3"/>
  <c r="CE35" i="3"/>
  <c r="CM35" i="3"/>
  <c r="AZ35" i="3"/>
  <c r="BH35" i="3"/>
  <c r="BP35" i="3"/>
  <c r="BX35" i="3"/>
  <c r="CF35" i="3"/>
  <c r="CN35" i="3"/>
  <c r="AX33" i="3"/>
  <c r="BB33" i="3"/>
  <c r="BF33" i="3"/>
  <c r="BJ33" i="3"/>
  <c r="BN33" i="3"/>
  <c r="BR33" i="3"/>
  <c r="BV33" i="3"/>
  <c r="BZ33" i="3"/>
  <c r="CD33" i="3"/>
  <c r="CH33" i="3"/>
  <c r="CL33" i="3"/>
  <c r="CP33" i="3"/>
  <c r="AY33" i="3"/>
  <c r="BC33" i="3"/>
  <c r="BG33" i="3"/>
  <c r="BK33" i="3"/>
  <c r="BO33" i="3"/>
  <c r="BS33" i="3"/>
  <c r="BW33" i="3"/>
  <c r="CA33" i="3"/>
  <c r="CE33" i="3"/>
  <c r="CI33" i="3"/>
  <c r="CM33" i="3"/>
  <c r="CQ33" i="3"/>
  <c r="AV33" i="3"/>
  <c r="AZ33" i="3"/>
  <c r="BD33" i="3"/>
  <c r="BH33" i="3"/>
  <c r="BL33" i="3"/>
  <c r="BP33" i="3"/>
  <c r="BT33" i="3"/>
  <c r="BX33" i="3"/>
  <c r="CB33" i="3"/>
  <c r="CF33" i="3"/>
  <c r="CJ33" i="3"/>
  <c r="CN33" i="3"/>
  <c r="CR33" i="3"/>
  <c r="AW33" i="3"/>
  <c r="BA33" i="3"/>
  <c r="BE33" i="3"/>
  <c r="BI33" i="3"/>
  <c r="BM33" i="3"/>
  <c r="BQ33" i="3"/>
  <c r="BU33" i="3"/>
  <c r="BY33" i="3"/>
  <c r="CC33" i="3"/>
  <c r="CG33" i="3"/>
  <c r="CK33" i="3"/>
  <c r="CO33" i="3"/>
  <c r="AX31" i="3"/>
  <c r="BB31" i="3"/>
  <c r="BF31" i="3"/>
  <c r="BJ31" i="3"/>
  <c r="BN31" i="3"/>
  <c r="BR31" i="3"/>
  <c r="BV31" i="3"/>
  <c r="BZ31" i="3"/>
  <c r="CD31" i="3"/>
  <c r="CH31" i="3"/>
  <c r="CL31" i="3"/>
  <c r="CP31" i="3"/>
  <c r="AY31" i="3"/>
  <c r="BC31" i="3"/>
  <c r="BG31" i="3"/>
  <c r="BK31" i="3"/>
  <c r="BO31" i="3"/>
  <c r="BS31" i="3"/>
  <c r="BW31" i="3"/>
  <c r="CA31" i="3"/>
  <c r="CE31" i="3"/>
  <c r="CI31" i="3"/>
  <c r="CM31" i="3"/>
  <c r="CQ31" i="3"/>
  <c r="AV31" i="3"/>
  <c r="AZ31" i="3"/>
  <c r="BD31" i="3"/>
  <c r="BH31" i="3"/>
  <c r="BL31" i="3"/>
  <c r="BP31" i="3"/>
  <c r="BT31" i="3"/>
  <c r="BX31" i="3"/>
  <c r="CB31" i="3"/>
  <c r="CF31" i="3"/>
  <c r="CJ31" i="3"/>
  <c r="CN31" i="3"/>
  <c r="CR31" i="3"/>
  <c r="AW31" i="3"/>
  <c r="BA31" i="3"/>
  <c r="BE31" i="3"/>
  <c r="BI31" i="3"/>
  <c r="BM31" i="3"/>
  <c r="BQ31" i="3"/>
  <c r="BU31" i="3"/>
  <c r="BY31" i="3"/>
  <c r="CC31" i="3"/>
  <c r="CG31" i="3"/>
  <c r="CK31" i="3"/>
  <c r="CO31" i="3"/>
  <c r="AW29" i="3"/>
  <c r="BA29" i="3"/>
  <c r="BE29" i="3"/>
  <c r="BI29" i="3"/>
  <c r="BM29" i="3"/>
  <c r="BQ29" i="3"/>
  <c r="BU29" i="3"/>
  <c r="BY29" i="3"/>
  <c r="CC29" i="3"/>
  <c r="CG29" i="3"/>
  <c r="CK29" i="3"/>
  <c r="CO29" i="3"/>
  <c r="AV29" i="3"/>
  <c r="BB29" i="3"/>
  <c r="BG29" i="3"/>
  <c r="BL29" i="3"/>
  <c r="BR29" i="3"/>
  <c r="BW29" i="3"/>
  <c r="CB29" i="3"/>
  <c r="CH29" i="3"/>
  <c r="CM29" i="3"/>
  <c r="CR29" i="3"/>
  <c r="AX29" i="3"/>
  <c r="BC29" i="3"/>
  <c r="BH29" i="3"/>
  <c r="BN29" i="3"/>
  <c r="BS29" i="3"/>
  <c r="BX29" i="3"/>
  <c r="CD29" i="3"/>
  <c r="CI29" i="3"/>
  <c r="CN29" i="3"/>
  <c r="AY29" i="3"/>
  <c r="BD29" i="3"/>
  <c r="BJ29" i="3"/>
  <c r="BO29" i="3"/>
  <c r="BT29" i="3"/>
  <c r="BZ29" i="3"/>
  <c r="CE29" i="3"/>
  <c r="CJ29" i="3"/>
  <c r="CP29" i="3"/>
  <c r="AZ29" i="3"/>
  <c r="BF29" i="3"/>
  <c r="BK29" i="3"/>
  <c r="BP29" i="3"/>
  <c r="BV29" i="3"/>
  <c r="CA29" i="3"/>
  <c r="CF29" i="3"/>
  <c r="CL29" i="3"/>
  <c r="CQ29" i="3"/>
  <c r="AY27" i="3"/>
  <c r="BC27" i="3"/>
  <c r="BG27" i="3"/>
  <c r="BK27" i="3"/>
  <c r="BO27" i="3"/>
  <c r="BS27" i="3"/>
  <c r="BW27" i="3"/>
  <c r="CA27" i="3"/>
  <c r="CE27" i="3"/>
  <c r="CI27" i="3"/>
  <c r="CM27" i="3"/>
  <c r="CQ27" i="3"/>
  <c r="AX27" i="3"/>
  <c r="BD27" i="3"/>
  <c r="BI27" i="3"/>
  <c r="BN27" i="3"/>
  <c r="BT27" i="3"/>
  <c r="BY27" i="3"/>
  <c r="CD27" i="3"/>
  <c r="CJ27" i="3"/>
  <c r="CO27" i="3"/>
  <c r="AZ27" i="3"/>
  <c r="BE27" i="3"/>
  <c r="BJ27" i="3"/>
  <c r="BP27" i="3"/>
  <c r="BU27" i="3"/>
  <c r="BZ27" i="3"/>
  <c r="CF27" i="3"/>
  <c r="CK27" i="3"/>
  <c r="CP27" i="3"/>
  <c r="AV27" i="3"/>
  <c r="BA27" i="3"/>
  <c r="BF27" i="3"/>
  <c r="BL27" i="3"/>
  <c r="BQ27" i="3"/>
  <c r="BV27" i="3"/>
  <c r="CB27" i="3"/>
  <c r="CG27" i="3"/>
  <c r="CL27" i="3"/>
  <c r="CR27" i="3"/>
  <c r="AW27" i="3"/>
  <c r="BB27" i="3"/>
  <c r="BH27" i="3"/>
  <c r="BM27" i="3"/>
  <c r="BR27" i="3"/>
  <c r="BX27" i="3"/>
  <c r="CC27" i="3"/>
  <c r="CH27" i="3"/>
  <c r="CN27" i="3"/>
  <c r="AY25" i="3"/>
  <c r="BC25" i="3"/>
  <c r="BG25" i="3"/>
  <c r="BK25" i="3"/>
  <c r="BO25" i="3"/>
  <c r="BS25" i="3"/>
  <c r="BW25" i="3"/>
  <c r="CA25" i="3"/>
  <c r="CE25" i="3"/>
  <c r="CI25" i="3"/>
  <c r="CM25" i="3"/>
  <c r="CQ25" i="3"/>
  <c r="AV25" i="3"/>
  <c r="AZ25" i="3"/>
  <c r="BD25" i="3"/>
  <c r="BH25" i="3"/>
  <c r="BL25" i="3"/>
  <c r="AW25" i="3"/>
  <c r="BA25" i="3"/>
  <c r="BE25" i="3"/>
  <c r="BI25" i="3"/>
  <c r="AX25" i="3"/>
  <c r="BB25" i="3"/>
  <c r="BF25" i="3"/>
  <c r="BJ25" i="3"/>
  <c r="BN25" i="3"/>
  <c r="BR25" i="3"/>
  <c r="BV25" i="3"/>
  <c r="BZ25" i="3"/>
  <c r="CD25" i="3"/>
  <c r="CH25" i="3"/>
  <c r="CL25" i="3"/>
  <c r="CP25" i="3"/>
  <c r="BM25" i="3"/>
  <c r="BU25" i="3"/>
  <c r="CC25" i="3"/>
  <c r="CK25" i="3"/>
  <c r="BP25" i="3"/>
  <c r="BX25" i="3"/>
  <c r="CF25" i="3"/>
  <c r="CN25" i="3"/>
  <c r="BQ25" i="3"/>
  <c r="BY25" i="3"/>
  <c r="CG25" i="3"/>
  <c r="CO25" i="3"/>
  <c r="BT25" i="3"/>
  <c r="CB25" i="3"/>
  <c r="CJ25" i="3"/>
  <c r="CR25" i="3"/>
  <c r="AY23" i="3"/>
  <c r="BC23" i="3"/>
  <c r="BG23" i="3"/>
  <c r="BK23" i="3"/>
  <c r="BO23" i="3"/>
  <c r="BS23" i="3"/>
  <c r="BW23" i="3"/>
  <c r="CA23" i="3"/>
  <c r="CE23" i="3"/>
  <c r="CI23" i="3"/>
  <c r="CM23" i="3"/>
  <c r="CQ23" i="3"/>
  <c r="AV23" i="3"/>
  <c r="AZ23" i="3"/>
  <c r="BD23" i="3"/>
  <c r="BH23" i="3"/>
  <c r="BL23" i="3"/>
  <c r="BP23" i="3"/>
  <c r="BT23" i="3"/>
  <c r="BX23" i="3"/>
  <c r="CB23" i="3"/>
  <c r="CF23" i="3"/>
  <c r="CJ23" i="3"/>
  <c r="CN23" i="3"/>
  <c r="CR23" i="3"/>
  <c r="AW23" i="3"/>
  <c r="BA23" i="3"/>
  <c r="BE23" i="3"/>
  <c r="BI23" i="3"/>
  <c r="BM23" i="3"/>
  <c r="BQ23" i="3"/>
  <c r="BU23" i="3"/>
  <c r="BY23" i="3"/>
  <c r="CC23" i="3"/>
  <c r="CG23" i="3"/>
  <c r="CK23" i="3"/>
  <c r="CO23" i="3"/>
  <c r="AX23" i="3"/>
  <c r="BB23" i="3"/>
  <c r="BF23" i="3"/>
  <c r="BJ23" i="3"/>
  <c r="BN23" i="3"/>
  <c r="BR23" i="3"/>
  <c r="BV23" i="3"/>
  <c r="BZ23" i="3"/>
  <c r="CD23" i="3"/>
  <c r="CH23" i="3"/>
  <c r="CL23" i="3"/>
  <c r="CP23" i="3"/>
  <c r="AY21" i="3"/>
  <c r="BC21" i="3"/>
  <c r="BG21" i="3"/>
  <c r="BK21" i="3"/>
  <c r="BO21" i="3"/>
  <c r="BS21" i="3"/>
  <c r="BW21" i="3"/>
  <c r="CA21" i="3"/>
  <c r="CE21" i="3"/>
  <c r="CI21" i="3"/>
  <c r="CM21" i="3"/>
  <c r="CQ21" i="3"/>
  <c r="AV21" i="3"/>
  <c r="AZ21" i="3"/>
  <c r="BD21" i="3"/>
  <c r="BH21" i="3"/>
  <c r="BL21" i="3"/>
  <c r="BP21" i="3"/>
  <c r="BT21" i="3"/>
  <c r="BX21" i="3"/>
  <c r="CB21" i="3"/>
  <c r="CF21" i="3"/>
  <c r="CJ21" i="3"/>
  <c r="CN21" i="3"/>
  <c r="CR21" i="3"/>
  <c r="AW21" i="3"/>
  <c r="BA21" i="3"/>
  <c r="BE21" i="3"/>
  <c r="BI21" i="3"/>
  <c r="BM21" i="3"/>
  <c r="BQ21" i="3"/>
  <c r="BU21" i="3"/>
  <c r="BY21" i="3"/>
  <c r="CC21" i="3"/>
  <c r="CG21" i="3"/>
  <c r="CK21" i="3"/>
  <c r="CO21" i="3"/>
  <c r="AX21" i="3"/>
  <c r="BB21" i="3"/>
  <c r="BF21" i="3"/>
  <c r="BJ21" i="3"/>
  <c r="BN21" i="3"/>
  <c r="BR21" i="3"/>
  <c r="BV21" i="3"/>
  <c r="BZ21" i="3"/>
  <c r="CD21" i="3"/>
  <c r="CH21" i="3"/>
  <c r="CL21" i="3"/>
  <c r="CP21" i="3"/>
  <c r="AX19" i="3"/>
  <c r="BB19" i="3"/>
  <c r="BF19" i="3"/>
  <c r="BJ19" i="3"/>
  <c r="BN19" i="3"/>
  <c r="BR19" i="3"/>
  <c r="BV19" i="3"/>
  <c r="BZ19" i="3"/>
  <c r="CD19" i="3"/>
  <c r="CH19" i="3"/>
  <c r="CL19" i="3"/>
  <c r="CP19" i="3"/>
  <c r="AY19" i="3"/>
  <c r="BD19" i="3"/>
  <c r="BI19" i="3"/>
  <c r="BO19" i="3"/>
  <c r="BT19" i="3"/>
  <c r="BY19" i="3"/>
  <c r="CE19" i="3"/>
  <c r="CJ19" i="3"/>
  <c r="CO19" i="3"/>
  <c r="AZ19" i="3"/>
  <c r="BE19" i="3"/>
  <c r="BK19" i="3"/>
  <c r="BP19" i="3"/>
  <c r="BU19" i="3"/>
  <c r="CA19" i="3"/>
  <c r="CF19" i="3"/>
  <c r="CK19" i="3"/>
  <c r="CQ19" i="3"/>
  <c r="AV19" i="3"/>
  <c r="BA19" i="3"/>
  <c r="BG19" i="3"/>
  <c r="BL19" i="3"/>
  <c r="BQ19" i="3"/>
  <c r="BW19" i="3"/>
  <c r="CB19" i="3"/>
  <c r="CG19" i="3"/>
  <c r="CM19" i="3"/>
  <c r="CR19" i="3"/>
  <c r="AW19" i="3"/>
  <c r="BC19" i="3"/>
  <c r="BH19" i="3"/>
  <c r="BM19" i="3"/>
  <c r="BS19" i="3"/>
  <c r="BX19" i="3"/>
  <c r="CC19" i="3"/>
  <c r="CI19" i="3"/>
  <c r="CN19" i="3"/>
  <c r="AX17" i="3"/>
  <c r="BB17" i="3"/>
  <c r="BF17" i="3"/>
  <c r="BJ17" i="3"/>
  <c r="BN17" i="3"/>
  <c r="BR17" i="3"/>
  <c r="BV17" i="3"/>
  <c r="BZ17" i="3"/>
  <c r="CD17" i="3"/>
  <c r="CH17" i="3"/>
  <c r="CL17" i="3"/>
  <c r="CP17" i="3"/>
  <c r="AY17" i="3"/>
  <c r="BC17" i="3"/>
  <c r="BG17" i="3"/>
  <c r="BK17" i="3"/>
  <c r="BO17" i="3"/>
  <c r="BS17" i="3"/>
  <c r="BW17" i="3"/>
  <c r="AV17" i="3"/>
  <c r="AZ17" i="3"/>
  <c r="BD17" i="3"/>
  <c r="BH17" i="3"/>
  <c r="BL17" i="3"/>
  <c r="BP17" i="3"/>
  <c r="BT17" i="3"/>
  <c r="BX17" i="3"/>
  <c r="AW17" i="3"/>
  <c r="BA17" i="3"/>
  <c r="BE17" i="3"/>
  <c r="BI17" i="3"/>
  <c r="BM17" i="3"/>
  <c r="BQ17" i="3"/>
  <c r="BU17" i="3"/>
  <c r="BY17" i="3"/>
  <c r="CC17" i="3"/>
  <c r="CG17" i="3"/>
  <c r="CK17" i="3"/>
  <c r="CO17" i="3"/>
  <c r="CA17" i="3"/>
  <c r="CI17" i="3"/>
  <c r="CQ17" i="3"/>
  <c r="CB17" i="3"/>
  <c r="CJ17" i="3"/>
  <c r="CR17" i="3"/>
  <c r="CE17" i="3"/>
  <c r="CM17" i="3"/>
  <c r="CF17" i="3"/>
  <c r="CN17" i="3"/>
  <c r="AV15" i="3"/>
  <c r="AZ15" i="3"/>
  <c r="BD15" i="3"/>
  <c r="BH15" i="3"/>
  <c r="BL15" i="3"/>
  <c r="BP15" i="3"/>
  <c r="BT15" i="3"/>
  <c r="BX15" i="3"/>
  <c r="CB15" i="3"/>
  <c r="CF15" i="3"/>
  <c r="CJ15" i="3"/>
  <c r="CN15" i="3"/>
  <c r="CR15" i="3"/>
  <c r="AW15" i="3"/>
  <c r="BA15" i="3"/>
  <c r="BE15" i="3"/>
  <c r="BI15" i="3"/>
  <c r="BM15" i="3"/>
  <c r="BQ15" i="3"/>
  <c r="BU15" i="3"/>
  <c r="BY15" i="3"/>
  <c r="CC15" i="3"/>
  <c r="CG15" i="3"/>
  <c r="CK15" i="3"/>
  <c r="CO15" i="3"/>
  <c r="AX15" i="3"/>
  <c r="BB15" i="3"/>
  <c r="BF15" i="3"/>
  <c r="BJ15" i="3"/>
  <c r="BN15" i="3"/>
  <c r="BR15" i="3"/>
  <c r="BV15" i="3"/>
  <c r="BZ15" i="3"/>
  <c r="CD15" i="3"/>
  <c r="CH15" i="3"/>
  <c r="CL15" i="3"/>
  <c r="CP15" i="3"/>
  <c r="AY15" i="3"/>
  <c r="BC15" i="3"/>
  <c r="BG15" i="3"/>
  <c r="BK15" i="3"/>
  <c r="BO15" i="3"/>
  <c r="BS15" i="3"/>
  <c r="BW15" i="3"/>
  <c r="CA15" i="3"/>
  <c r="CE15" i="3"/>
  <c r="CI15" i="3"/>
  <c r="CM15" i="3"/>
  <c r="CQ15" i="3"/>
  <c r="AV13" i="3"/>
  <c r="AZ13" i="3"/>
  <c r="BD13" i="3"/>
  <c r="AW13" i="3"/>
  <c r="BB13" i="3"/>
  <c r="BG13" i="3"/>
  <c r="BK13" i="3"/>
  <c r="BO13" i="3"/>
  <c r="BS13" i="3"/>
  <c r="BW13" i="3"/>
  <c r="CA13" i="3"/>
  <c r="CE13" i="3"/>
  <c r="CI13" i="3"/>
  <c r="CM13" i="3"/>
  <c r="CQ13" i="3"/>
  <c r="AX13" i="3"/>
  <c r="BC13" i="3"/>
  <c r="BH13" i="3"/>
  <c r="BL13" i="3"/>
  <c r="BP13" i="3"/>
  <c r="BT13" i="3"/>
  <c r="BX13" i="3"/>
  <c r="CB13" i="3"/>
  <c r="CF13" i="3"/>
  <c r="CJ13" i="3"/>
  <c r="CN13" i="3"/>
  <c r="CR13" i="3"/>
  <c r="AY13" i="3"/>
  <c r="BE13" i="3"/>
  <c r="BI13" i="3"/>
  <c r="BM13" i="3"/>
  <c r="BQ13" i="3"/>
  <c r="BU13" i="3"/>
  <c r="BY13" i="3"/>
  <c r="CC13" i="3"/>
  <c r="CG13" i="3"/>
  <c r="CK13" i="3"/>
  <c r="CO13" i="3"/>
  <c r="BA13" i="3"/>
  <c r="BF13" i="3"/>
  <c r="BJ13" i="3"/>
  <c r="BN13" i="3"/>
  <c r="BR13" i="3"/>
  <c r="BV13" i="3"/>
  <c r="BZ13" i="3"/>
  <c r="CD13" i="3"/>
  <c r="CH13" i="3"/>
  <c r="CL13" i="3"/>
  <c r="CP13" i="3"/>
  <c r="AV11" i="3"/>
  <c r="AZ11" i="3"/>
  <c r="BD11" i="3"/>
  <c r="BH11" i="3"/>
  <c r="BL11" i="3"/>
  <c r="BP11" i="3"/>
  <c r="BT11" i="3"/>
  <c r="BX11" i="3"/>
  <c r="CB11" i="3"/>
  <c r="CF11" i="3"/>
  <c r="CJ11" i="3"/>
  <c r="CN11" i="3"/>
  <c r="CR11" i="3"/>
  <c r="BA11" i="3"/>
  <c r="BF11" i="3"/>
  <c r="BK11" i="3"/>
  <c r="BQ11" i="3"/>
  <c r="BV11" i="3"/>
  <c r="CA11" i="3"/>
  <c r="CG11" i="3"/>
  <c r="CL11" i="3"/>
  <c r="CQ11" i="3"/>
  <c r="AW11" i="3"/>
  <c r="BB11" i="3"/>
  <c r="BG11" i="3"/>
  <c r="BM11" i="3"/>
  <c r="BR11" i="3"/>
  <c r="BW11" i="3"/>
  <c r="CC11" i="3"/>
  <c r="CH11" i="3"/>
  <c r="CM11" i="3"/>
  <c r="AX11" i="3"/>
  <c r="BC11" i="3"/>
  <c r="BI11" i="3"/>
  <c r="BN11" i="3"/>
  <c r="BS11" i="3"/>
  <c r="BY11" i="3"/>
  <c r="CD11" i="3"/>
  <c r="CI11" i="3"/>
  <c r="CO11" i="3"/>
  <c r="AY11" i="3"/>
  <c r="BE11" i="3"/>
  <c r="BJ11" i="3"/>
  <c r="BO11" i="3"/>
  <c r="BU11" i="3"/>
  <c r="BZ11" i="3"/>
  <c r="CE11" i="3"/>
  <c r="CK11" i="3"/>
  <c r="CP11" i="3"/>
  <c r="AW9" i="3"/>
  <c r="BA9" i="3"/>
  <c r="BE9" i="3"/>
  <c r="BI9" i="3"/>
  <c r="BM9" i="3"/>
  <c r="BQ9" i="3"/>
  <c r="BU9" i="3"/>
  <c r="BY9" i="3"/>
  <c r="CC9" i="3"/>
  <c r="CG9" i="3"/>
  <c r="CK9" i="3"/>
  <c r="CO9" i="3"/>
  <c r="AX9" i="3"/>
  <c r="BB9" i="3"/>
  <c r="BF9" i="3"/>
  <c r="BJ9" i="3"/>
  <c r="BN9" i="3"/>
  <c r="BR9" i="3"/>
  <c r="BV9" i="3"/>
  <c r="BZ9" i="3"/>
  <c r="CD9" i="3"/>
  <c r="CH9" i="3"/>
  <c r="CL9" i="3"/>
  <c r="CP9" i="3"/>
  <c r="AY9" i="3"/>
  <c r="BC9" i="3"/>
  <c r="BG9" i="3"/>
  <c r="BK9" i="3"/>
  <c r="BO9" i="3"/>
  <c r="BS9" i="3"/>
  <c r="BW9" i="3"/>
  <c r="CA9" i="3"/>
  <c r="CE9" i="3"/>
  <c r="CI9" i="3"/>
  <c r="CM9" i="3"/>
  <c r="CQ9" i="3"/>
  <c r="AV9" i="3"/>
  <c r="AZ9" i="3"/>
  <c r="BD9" i="3"/>
  <c r="BH9" i="3"/>
  <c r="BL9" i="3"/>
  <c r="BP9" i="3"/>
  <c r="BT9" i="3"/>
  <c r="BX9" i="3"/>
  <c r="CB9" i="3"/>
  <c r="CF9" i="3"/>
  <c r="CJ9" i="3"/>
  <c r="CN9" i="3"/>
  <c r="CR9" i="3"/>
  <c r="AY7" i="3"/>
  <c r="BC7" i="3"/>
  <c r="BG7" i="3"/>
  <c r="BK7" i="3"/>
  <c r="BO7" i="3"/>
  <c r="BS7" i="3"/>
  <c r="BW7" i="3"/>
  <c r="CA7" i="3"/>
  <c r="CE7" i="3"/>
  <c r="CI7" i="3"/>
  <c r="CM7" i="3"/>
  <c r="CQ7" i="3"/>
  <c r="AV7" i="3"/>
  <c r="AZ7" i="3"/>
  <c r="BD7" i="3"/>
  <c r="BH7" i="3"/>
  <c r="BL7" i="3"/>
  <c r="BP7" i="3"/>
  <c r="BT7" i="3"/>
  <c r="BX7" i="3"/>
  <c r="CB7" i="3"/>
  <c r="CF7" i="3"/>
  <c r="CJ7" i="3"/>
  <c r="CN7" i="3"/>
  <c r="CR7" i="3"/>
  <c r="AW7" i="3"/>
  <c r="BA7" i="3"/>
  <c r="BE7" i="3"/>
  <c r="BI7" i="3"/>
  <c r="BM7" i="3"/>
  <c r="BQ7" i="3"/>
  <c r="BU7" i="3"/>
  <c r="BY7" i="3"/>
  <c r="CC7" i="3"/>
  <c r="CG7" i="3"/>
  <c r="CK7" i="3"/>
  <c r="CO7" i="3"/>
  <c r="AX7" i="3"/>
  <c r="BB7" i="3"/>
  <c r="BF7" i="3"/>
  <c r="BJ7" i="3"/>
  <c r="BN7" i="3"/>
  <c r="BR7" i="3"/>
  <c r="BV7" i="3"/>
  <c r="BZ7" i="3"/>
  <c r="CD7" i="3"/>
  <c r="CH7" i="3"/>
  <c r="CL7" i="3"/>
  <c r="CP7" i="3"/>
  <c r="AV5" i="3"/>
  <c r="AZ5" i="3"/>
  <c r="BD5" i="3"/>
  <c r="BH5" i="3"/>
  <c r="BL5" i="3"/>
  <c r="BP5" i="3"/>
  <c r="BT5" i="3"/>
  <c r="BX5" i="3"/>
  <c r="CB5" i="3"/>
  <c r="CF5" i="3"/>
  <c r="CJ5" i="3"/>
  <c r="CN5" i="3"/>
  <c r="CR5" i="3"/>
  <c r="AW5" i="3"/>
  <c r="BA5" i="3"/>
  <c r="BE5" i="3"/>
  <c r="BI5" i="3"/>
  <c r="BM5" i="3"/>
  <c r="BQ5" i="3"/>
  <c r="BU5" i="3"/>
  <c r="BY5" i="3"/>
  <c r="CC5" i="3"/>
  <c r="CG5" i="3"/>
  <c r="CK5" i="3"/>
  <c r="CO5" i="3"/>
  <c r="AX5" i="3"/>
  <c r="BB5" i="3"/>
  <c r="BF5" i="3"/>
  <c r="BJ5" i="3"/>
  <c r="BN5" i="3"/>
  <c r="BR5" i="3"/>
  <c r="BV5" i="3"/>
  <c r="BZ5" i="3"/>
  <c r="CD5" i="3"/>
  <c r="CH5" i="3"/>
  <c r="CL5" i="3"/>
  <c r="CP5" i="3"/>
  <c r="AY5" i="3"/>
  <c r="BC5" i="3"/>
  <c r="BG5" i="3"/>
  <c r="BK5" i="3"/>
  <c r="BO5" i="3"/>
  <c r="BS5" i="3"/>
  <c r="BW5" i="3"/>
  <c r="CA5" i="3"/>
  <c r="CE5" i="3"/>
  <c r="CI5" i="3"/>
  <c r="CM5" i="3"/>
  <c r="CQ5" i="3"/>
  <c r="AW3" i="3"/>
  <c r="BA3" i="3"/>
  <c r="BE3" i="3"/>
  <c r="BI3" i="3"/>
  <c r="BM3" i="3"/>
  <c r="BQ3" i="3"/>
  <c r="BU3" i="3"/>
  <c r="BY3" i="3"/>
  <c r="CC3" i="3"/>
  <c r="CG3" i="3"/>
  <c r="CK3" i="3"/>
  <c r="CO3" i="3"/>
  <c r="AX3" i="3"/>
  <c r="BB3" i="3"/>
  <c r="BF3" i="3"/>
  <c r="BJ3" i="3"/>
  <c r="BN3" i="3"/>
  <c r="BR3" i="3"/>
  <c r="BV3" i="3"/>
  <c r="BZ3" i="3"/>
  <c r="CD3" i="3"/>
  <c r="CH3" i="3"/>
  <c r="CL3" i="3"/>
  <c r="CP3" i="3"/>
  <c r="AY3" i="3"/>
  <c r="BC3" i="3"/>
  <c r="AV3" i="3"/>
  <c r="AZ3" i="3"/>
  <c r="BD3" i="3"/>
  <c r="BH3" i="3"/>
  <c r="BL3" i="3"/>
  <c r="BP3" i="3"/>
  <c r="BT3" i="3"/>
  <c r="BX3" i="3"/>
  <c r="CB3" i="3"/>
  <c r="CF3" i="3"/>
  <c r="CJ3" i="3"/>
  <c r="CN3" i="3"/>
  <c r="CR3" i="3"/>
  <c r="BG3" i="3"/>
  <c r="BW3" i="3"/>
  <c r="CM3" i="3"/>
  <c r="BK3" i="3"/>
  <c r="CA3" i="3"/>
  <c r="CQ3" i="3"/>
  <c r="BO3" i="3"/>
  <c r="CE3" i="3"/>
  <c r="BS3" i="3"/>
  <c r="CI3" i="3"/>
  <c r="AY761" i="3"/>
  <c r="BC761" i="3"/>
  <c r="BG761" i="3"/>
  <c r="BK761" i="3"/>
  <c r="BO761" i="3"/>
  <c r="BS761" i="3"/>
  <c r="BW761" i="3"/>
  <c r="CA761" i="3"/>
  <c r="CE761" i="3"/>
  <c r="CI761" i="3"/>
  <c r="CM761" i="3"/>
  <c r="CQ761" i="3"/>
  <c r="AV761" i="3"/>
  <c r="AZ761" i="3"/>
  <c r="BD761" i="3"/>
  <c r="BH761" i="3"/>
  <c r="BL761" i="3"/>
  <c r="BP761" i="3"/>
  <c r="BT761" i="3"/>
  <c r="BX761" i="3"/>
  <c r="CB761" i="3"/>
  <c r="CF761" i="3"/>
  <c r="CJ761" i="3"/>
  <c r="CN761" i="3"/>
  <c r="CR761" i="3"/>
  <c r="AW761" i="3"/>
  <c r="BA761" i="3"/>
  <c r="BE761" i="3"/>
  <c r="BI761" i="3"/>
  <c r="BM761" i="3"/>
  <c r="BQ761" i="3"/>
  <c r="BU761" i="3"/>
  <c r="BY761" i="3"/>
  <c r="CC761" i="3"/>
  <c r="CG761" i="3"/>
  <c r="CK761" i="3"/>
  <c r="CO761" i="3"/>
  <c r="AX761" i="3"/>
  <c r="BB761" i="3"/>
  <c r="BF761" i="3"/>
  <c r="BJ761" i="3"/>
  <c r="BN761" i="3"/>
  <c r="BR761" i="3"/>
  <c r="BV761" i="3"/>
  <c r="BZ761" i="3"/>
  <c r="CD761" i="3"/>
  <c r="CH761" i="3"/>
  <c r="CL761" i="3"/>
  <c r="CP761" i="3"/>
  <c r="AX755" i="3"/>
  <c r="BB755" i="3"/>
  <c r="BF755" i="3"/>
  <c r="BJ755" i="3"/>
  <c r="BN755" i="3"/>
  <c r="BR755" i="3"/>
  <c r="BV755" i="3"/>
  <c r="BZ755" i="3"/>
  <c r="CD755" i="3"/>
  <c r="CH755" i="3"/>
  <c r="CL755" i="3"/>
  <c r="CP755" i="3"/>
  <c r="AW755" i="3"/>
  <c r="BC755" i="3"/>
  <c r="BH755" i="3"/>
  <c r="BM755" i="3"/>
  <c r="BS755" i="3"/>
  <c r="BX755" i="3"/>
  <c r="CC755" i="3"/>
  <c r="CI755" i="3"/>
  <c r="CN755" i="3"/>
  <c r="AY755" i="3"/>
  <c r="BD755" i="3"/>
  <c r="BI755" i="3"/>
  <c r="BO755" i="3"/>
  <c r="BT755" i="3"/>
  <c r="BY755" i="3"/>
  <c r="CE755" i="3"/>
  <c r="CJ755" i="3"/>
  <c r="CO755" i="3"/>
  <c r="BA755" i="3"/>
  <c r="BL755" i="3"/>
  <c r="BW755" i="3"/>
  <c r="CG755" i="3"/>
  <c r="CR755" i="3"/>
  <c r="BE755" i="3"/>
  <c r="BP755" i="3"/>
  <c r="CA755" i="3"/>
  <c r="CK755" i="3"/>
  <c r="AV755" i="3"/>
  <c r="BG755" i="3"/>
  <c r="BQ755" i="3"/>
  <c r="CB755" i="3"/>
  <c r="CM755" i="3"/>
  <c r="AZ755" i="3"/>
  <c r="BU755" i="3"/>
  <c r="CQ755" i="3"/>
  <c r="BK755" i="3"/>
  <c r="CF755" i="3"/>
  <c r="AW749" i="3"/>
  <c r="BA749" i="3"/>
  <c r="BE749" i="3"/>
  <c r="BI749" i="3"/>
  <c r="BM749" i="3"/>
  <c r="BQ749" i="3"/>
  <c r="BU749" i="3"/>
  <c r="BY749" i="3"/>
  <c r="CC749" i="3"/>
  <c r="CG749" i="3"/>
  <c r="CK749" i="3"/>
  <c r="CO749" i="3"/>
  <c r="AY749" i="3"/>
  <c r="BD749" i="3"/>
  <c r="BJ749" i="3"/>
  <c r="BO749" i="3"/>
  <c r="BT749" i="3"/>
  <c r="BZ749" i="3"/>
  <c r="CE749" i="3"/>
  <c r="CJ749" i="3"/>
  <c r="CP749" i="3"/>
  <c r="AZ749" i="3"/>
  <c r="BF749" i="3"/>
  <c r="BK749" i="3"/>
  <c r="BP749" i="3"/>
  <c r="BV749" i="3"/>
  <c r="CA749" i="3"/>
  <c r="CF749" i="3"/>
  <c r="CL749" i="3"/>
  <c r="CQ749" i="3"/>
  <c r="AX749" i="3"/>
  <c r="BH749" i="3"/>
  <c r="BS749" i="3"/>
  <c r="CD749" i="3"/>
  <c r="CN749" i="3"/>
  <c r="BB749" i="3"/>
  <c r="BL749" i="3"/>
  <c r="BW749" i="3"/>
  <c r="CH749" i="3"/>
  <c r="CR749" i="3"/>
  <c r="BC749" i="3"/>
  <c r="BN749" i="3"/>
  <c r="BX749" i="3"/>
  <c r="CI749" i="3"/>
  <c r="AV749" i="3"/>
  <c r="BR749" i="3"/>
  <c r="BG749" i="3"/>
  <c r="CB749" i="3"/>
  <c r="CM749" i="3"/>
  <c r="AW743" i="3"/>
  <c r="BA743" i="3"/>
  <c r="BE743" i="3"/>
  <c r="BI743" i="3"/>
  <c r="BM743" i="3"/>
  <c r="BQ743" i="3"/>
  <c r="BU743" i="3"/>
  <c r="BY743" i="3"/>
  <c r="CC743" i="3"/>
  <c r="CG743" i="3"/>
  <c r="CK743" i="3"/>
  <c r="CO743" i="3"/>
  <c r="AV743" i="3"/>
  <c r="BB743" i="3"/>
  <c r="BG743" i="3"/>
  <c r="BL743" i="3"/>
  <c r="BR743" i="3"/>
  <c r="BW743" i="3"/>
  <c r="CB743" i="3"/>
  <c r="CH743" i="3"/>
  <c r="CM743" i="3"/>
  <c r="CR743" i="3"/>
  <c r="AX743" i="3"/>
  <c r="BC743" i="3"/>
  <c r="BH743" i="3"/>
  <c r="BN743" i="3"/>
  <c r="BS743" i="3"/>
  <c r="BX743" i="3"/>
  <c r="CD743" i="3"/>
  <c r="CI743" i="3"/>
  <c r="CN743" i="3"/>
  <c r="BF743" i="3"/>
  <c r="BP743" i="3"/>
  <c r="CA743" i="3"/>
  <c r="CL743" i="3"/>
  <c r="AY743" i="3"/>
  <c r="BJ743" i="3"/>
  <c r="BT743" i="3"/>
  <c r="CE743" i="3"/>
  <c r="CP743" i="3"/>
  <c r="AZ743" i="3"/>
  <c r="BK743" i="3"/>
  <c r="BV743" i="3"/>
  <c r="CF743" i="3"/>
  <c r="CQ743" i="3"/>
  <c r="BO743" i="3"/>
  <c r="CJ743" i="3"/>
  <c r="BD743" i="3"/>
  <c r="BZ743" i="3"/>
  <c r="AV737" i="3"/>
  <c r="AZ737" i="3"/>
  <c r="BD737" i="3"/>
  <c r="BH737" i="3"/>
  <c r="BL737" i="3"/>
  <c r="BP737" i="3"/>
  <c r="BT737" i="3"/>
  <c r="BX737" i="3"/>
  <c r="CB737" i="3"/>
  <c r="CF737" i="3"/>
  <c r="CJ737" i="3"/>
  <c r="CN737" i="3"/>
  <c r="CR737" i="3"/>
  <c r="AX737" i="3"/>
  <c r="BC737" i="3"/>
  <c r="BI737" i="3"/>
  <c r="BN737" i="3"/>
  <c r="BS737" i="3"/>
  <c r="BY737" i="3"/>
  <c r="CD737" i="3"/>
  <c r="CI737" i="3"/>
  <c r="CO737" i="3"/>
  <c r="AY737" i="3"/>
  <c r="BE737" i="3"/>
  <c r="BJ737" i="3"/>
  <c r="BO737" i="3"/>
  <c r="BU737" i="3"/>
  <c r="BZ737" i="3"/>
  <c r="CE737" i="3"/>
  <c r="CK737" i="3"/>
  <c r="CP737" i="3"/>
  <c r="BB737" i="3"/>
  <c r="BM737" i="3"/>
  <c r="BW737" i="3"/>
  <c r="CH737" i="3"/>
  <c r="BF737" i="3"/>
  <c r="BQ737" i="3"/>
  <c r="CA737" i="3"/>
  <c r="CL737" i="3"/>
  <c r="AW737" i="3"/>
  <c r="BG737" i="3"/>
  <c r="BR737" i="3"/>
  <c r="CC737" i="3"/>
  <c r="CM737" i="3"/>
  <c r="BA737" i="3"/>
  <c r="BV737" i="3"/>
  <c r="CG737" i="3"/>
  <c r="BK737" i="3"/>
  <c r="CQ737" i="3"/>
  <c r="AV731" i="3"/>
  <c r="AZ731" i="3"/>
  <c r="BD731" i="3"/>
  <c r="BH731" i="3"/>
  <c r="BL731" i="3"/>
  <c r="BP731" i="3"/>
  <c r="BT731" i="3"/>
  <c r="BX731" i="3"/>
  <c r="CB731" i="3"/>
  <c r="CF731" i="3"/>
  <c r="CJ731" i="3"/>
  <c r="CN731" i="3"/>
  <c r="CR731" i="3"/>
  <c r="BA731" i="3"/>
  <c r="BF731" i="3"/>
  <c r="BK731" i="3"/>
  <c r="BQ731" i="3"/>
  <c r="BV731" i="3"/>
  <c r="CA731" i="3"/>
  <c r="CG731" i="3"/>
  <c r="CL731" i="3"/>
  <c r="CQ731" i="3"/>
  <c r="AW731" i="3"/>
  <c r="BB731" i="3"/>
  <c r="BG731" i="3"/>
  <c r="BM731" i="3"/>
  <c r="BR731" i="3"/>
  <c r="BW731" i="3"/>
  <c r="CC731" i="3"/>
  <c r="CH731" i="3"/>
  <c r="CM731" i="3"/>
  <c r="AY731" i="3"/>
  <c r="BJ731" i="3"/>
  <c r="BU731" i="3"/>
  <c r="CE731" i="3"/>
  <c r="CP731" i="3"/>
  <c r="BC731" i="3"/>
  <c r="BN731" i="3"/>
  <c r="BY731" i="3"/>
  <c r="CI731" i="3"/>
  <c r="BE731" i="3"/>
  <c r="BO731" i="3"/>
  <c r="BZ731" i="3"/>
  <c r="CK731" i="3"/>
  <c r="BI731" i="3"/>
  <c r="CD731" i="3"/>
  <c r="AX731" i="3"/>
  <c r="BS731" i="3"/>
  <c r="CO731" i="3"/>
  <c r="AY725" i="3"/>
  <c r="BC725" i="3"/>
  <c r="BG725" i="3"/>
  <c r="BK725" i="3"/>
  <c r="BO725" i="3"/>
  <c r="BS725" i="3"/>
  <c r="BW725" i="3"/>
  <c r="CA725" i="3"/>
  <c r="CE725" i="3"/>
  <c r="CI725" i="3"/>
  <c r="CM725" i="3"/>
  <c r="CQ725" i="3"/>
  <c r="AW725" i="3"/>
  <c r="BB725" i="3"/>
  <c r="BH725" i="3"/>
  <c r="BM725" i="3"/>
  <c r="BR725" i="3"/>
  <c r="BX725" i="3"/>
  <c r="CC725" i="3"/>
  <c r="CH725" i="3"/>
  <c r="CN725" i="3"/>
  <c r="AX725" i="3"/>
  <c r="BD725" i="3"/>
  <c r="BI725" i="3"/>
  <c r="BN725" i="3"/>
  <c r="BT725" i="3"/>
  <c r="BY725" i="3"/>
  <c r="CD725" i="3"/>
  <c r="CJ725" i="3"/>
  <c r="CO725" i="3"/>
  <c r="AV725" i="3"/>
  <c r="BF725" i="3"/>
  <c r="BQ725" i="3"/>
  <c r="CB725" i="3"/>
  <c r="CL725" i="3"/>
  <c r="AZ725" i="3"/>
  <c r="BJ725" i="3"/>
  <c r="BU725" i="3"/>
  <c r="CF725" i="3"/>
  <c r="CP725" i="3"/>
  <c r="BA725" i="3"/>
  <c r="BL725" i="3"/>
  <c r="BV725" i="3"/>
  <c r="CG725" i="3"/>
  <c r="CR725" i="3"/>
  <c r="BE725" i="3"/>
  <c r="BZ725" i="3"/>
  <c r="BP725" i="3"/>
  <c r="CK725" i="3"/>
  <c r="AY719" i="3"/>
  <c r="BC719" i="3"/>
  <c r="BG719" i="3"/>
  <c r="BK719" i="3"/>
  <c r="BO719" i="3"/>
  <c r="BS719" i="3"/>
  <c r="BW719" i="3"/>
  <c r="CA719" i="3"/>
  <c r="CE719" i="3"/>
  <c r="CI719" i="3"/>
  <c r="CM719" i="3"/>
  <c r="CQ719" i="3"/>
  <c r="AZ719" i="3"/>
  <c r="BE719" i="3"/>
  <c r="BJ719" i="3"/>
  <c r="BP719" i="3"/>
  <c r="BU719" i="3"/>
  <c r="BZ719" i="3"/>
  <c r="CF719" i="3"/>
  <c r="CK719" i="3"/>
  <c r="CP719" i="3"/>
  <c r="AV719" i="3"/>
  <c r="BA719" i="3"/>
  <c r="BF719" i="3"/>
  <c r="BL719" i="3"/>
  <c r="BQ719" i="3"/>
  <c r="BV719" i="3"/>
  <c r="CB719" i="3"/>
  <c r="CG719" i="3"/>
  <c r="CL719" i="3"/>
  <c r="CR719" i="3"/>
  <c r="BD719" i="3"/>
  <c r="BN719" i="3"/>
  <c r="BY719" i="3"/>
  <c r="CJ719" i="3"/>
  <c r="AW719" i="3"/>
  <c r="BH719" i="3"/>
  <c r="BR719" i="3"/>
  <c r="CC719" i="3"/>
  <c r="CN719" i="3"/>
  <c r="AX719" i="3"/>
  <c r="BI719" i="3"/>
  <c r="BT719" i="3"/>
  <c r="CD719" i="3"/>
  <c r="CO719" i="3"/>
  <c r="BB719" i="3"/>
  <c r="BX719" i="3"/>
  <c r="BM719" i="3"/>
  <c r="CH719" i="3"/>
  <c r="AX715" i="3"/>
  <c r="BB715" i="3"/>
  <c r="BF715" i="3"/>
  <c r="BJ715" i="3"/>
  <c r="BN715" i="3"/>
  <c r="BR715" i="3"/>
  <c r="BV715" i="3"/>
  <c r="BZ715" i="3"/>
  <c r="CD715" i="3"/>
  <c r="CH715" i="3"/>
  <c r="CL715" i="3"/>
  <c r="CP715" i="3"/>
  <c r="AV715" i="3"/>
  <c r="BA715" i="3"/>
  <c r="BG715" i="3"/>
  <c r="BL715" i="3"/>
  <c r="BQ715" i="3"/>
  <c r="BW715" i="3"/>
  <c r="CB715" i="3"/>
  <c r="CG715" i="3"/>
  <c r="CM715" i="3"/>
  <c r="CR715" i="3"/>
  <c r="AW715" i="3"/>
  <c r="BC715" i="3"/>
  <c r="BH715" i="3"/>
  <c r="BM715" i="3"/>
  <c r="BS715" i="3"/>
  <c r="BX715" i="3"/>
  <c r="CC715" i="3"/>
  <c r="CI715" i="3"/>
  <c r="CN715" i="3"/>
  <c r="AZ715" i="3"/>
  <c r="BK715" i="3"/>
  <c r="BU715" i="3"/>
  <c r="CF715" i="3"/>
  <c r="CQ715" i="3"/>
  <c r="BD715" i="3"/>
  <c r="BO715" i="3"/>
  <c r="BY715" i="3"/>
  <c r="CJ715" i="3"/>
  <c r="BE715" i="3"/>
  <c r="BP715" i="3"/>
  <c r="CA715" i="3"/>
  <c r="CK715" i="3"/>
  <c r="AY715" i="3"/>
  <c r="BT715" i="3"/>
  <c r="CO715" i="3"/>
  <c r="BI715" i="3"/>
  <c r="CE715" i="3"/>
  <c r="AW711" i="3"/>
  <c r="BA711" i="3"/>
  <c r="BE711" i="3"/>
  <c r="BI711" i="3"/>
  <c r="BM711" i="3"/>
  <c r="BQ711" i="3"/>
  <c r="BU711" i="3"/>
  <c r="BY711" i="3"/>
  <c r="CC711" i="3"/>
  <c r="CG711" i="3"/>
  <c r="CK711" i="3"/>
  <c r="CO711" i="3"/>
  <c r="AX711" i="3"/>
  <c r="BC711" i="3"/>
  <c r="BH711" i="3"/>
  <c r="BN711" i="3"/>
  <c r="BS711" i="3"/>
  <c r="BX711" i="3"/>
  <c r="CD711" i="3"/>
  <c r="CI711" i="3"/>
  <c r="CN711" i="3"/>
  <c r="AY711" i="3"/>
  <c r="BD711" i="3"/>
  <c r="BJ711" i="3"/>
  <c r="BO711" i="3"/>
  <c r="BT711" i="3"/>
  <c r="BZ711" i="3"/>
  <c r="CE711" i="3"/>
  <c r="CJ711" i="3"/>
  <c r="CP711" i="3"/>
  <c r="AV711" i="3"/>
  <c r="BG711" i="3"/>
  <c r="BR711" i="3"/>
  <c r="CB711" i="3"/>
  <c r="CM711" i="3"/>
  <c r="AZ711" i="3"/>
  <c r="BK711" i="3"/>
  <c r="BV711" i="3"/>
  <c r="CF711" i="3"/>
  <c r="CQ711" i="3"/>
  <c r="BB711" i="3"/>
  <c r="BL711" i="3"/>
  <c r="BW711" i="3"/>
  <c r="CH711" i="3"/>
  <c r="CR711" i="3"/>
  <c r="CL711" i="3"/>
  <c r="BF711" i="3"/>
  <c r="BP711" i="3"/>
  <c r="CA711" i="3"/>
  <c r="AX707" i="3"/>
  <c r="BB707" i="3"/>
  <c r="BF707" i="3"/>
  <c r="BJ707" i="3"/>
  <c r="BN707" i="3"/>
  <c r="BR707" i="3"/>
  <c r="BV707" i="3"/>
  <c r="BZ707" i="3"/>
  <c r="CD707" i="3"/>
  <c r="CH707" i="3"/>
  <c r="CL707" i="3"/>
  <c r="CP707" i="3"/>
  <c r="AV707" i="3"/>
  <c r="BA707" i="3"/>
  <c r="BG707" i="3"/>
  <c r="BL707" i="3"/>
  <c r="BQ707" i="3"/>
  <c r="BW707" i="3"/>
  <c r="CB707" i="3"/>
  <c r="CG707" i="3"/>
  <c r="CM707" i="3"/>
  <c r="CR707" i="3"/>
  <c r="AW707" i="3"/>
  <c r="BC707" i="3"/>
  <c r="BH707" i="3"/>
  <c r="BM707" i="3"/>
  <c r="BS707" i="3"/>
  <c r="BX707" i="3"/>
  <c r="CC707" i="3"/>
  <c r="CI707" i="3"/>
  <c r="CN707" i="3"/>
  <c r="BE707" i="3"/>
  <c r="BP707" i="3"/>
  <c r="CA707" i="3"/>
  <c r="CK707" i="3"/>
  <c r="AY707" i="3"/>
  <c r="BI707" i="3"/>
  <c r="BT707" i="3"/>
  <c r="CE707" i="3"/>
  <c r="CO707" i="3"/>
  <c r="AZ707" i="3"/>
  <c r="BK707" i="3"/>
  <c r="BU707" i="3"/>
  <c r="CF707" i="3"/>
  <c r="CQ707" i="3"/>
  <c r="BO707" i="3"/>
  <c r="CJ707" i="3"/>
  <c r="BD707" i="3"/>
  <c r="BY707" i="3"/>
  <c r="AW701" i="3"/>
  <c r="BA701" i="3"/>
  <c r="BE701" i="3"/>
  <c r="BI701" i="3"/>
  <c r="BM701" i="3"/>
  <c r="BQ701" i="3"/>
  <c r="BU701" i="3"/>
  <c r="BY701" i="3"/>
  <c r="CC701" i="3"/>
  <c r="CG701" i="3"/>
  <c r="CK701" i="3"/>
  <c r="CO701" i="3"/>
  <c r="AV701" i="3"/>
  <c r="BB701" i="3"/>
  <c r="BG701" i="3"/>
  <c r="BL701" i="3"/>
  <c r="BR701" i="3"/>
  <c r="BW701" i="3"/>
  <c r="CB701" i="3"/>
  <c r="CH701" i="3"/>
  <c r="CM701" i="3"/>
  <c r="CR701" i="3"/>
  <c r="AX701" i="3"/>
  <c r="BC701" i="3"/>
  <c r="BH701" i="3"/>
  <c r="BN701" i="3"/>
  <c r="BS701" i="3"/>
  <c r="BX701" i="3"/>
  <c r="CD701" i="3"/>
  <c r="CI701" i="3"/>
  <c r="CN701" i="3"/>
  <c r="BF701" i="3"/>
  <c r="BP701" i="3"/>
  <c r="CA701" i="3"/>
  <c r="CL701" i="3"/>
  <c r="AY701" i="3"/>
  <c r="BJ701" i="3"/>
  <c r="BT701" i="3"/>
  <c r="CE701" i="3"/>
  <c r="CP701" i="3"/>
  <c r="AZ701" i="3"/>
  <c r="BK701" i="3"/>
  <c r="BV701" i="3"/>
  <c r="CF701" i="3"/>
  <c r="CQ701" i="3"/>
  <c r="BO701" i="3"/>
  <c r="CJ701" i="3"/>
  <c r="BD701" i="3"/>
  <c r="BZ701" i="3"/>
  <c r="CP2" i="3"/>
  <c r="CL2" i="3"/>
  <c r="CH2" i="3"/>
  <c r="CD2" i="3"/>
  <c r="BZ2" i="3"/>
  <c r="BV2" i="3"/>
  <c r="BR2" i="3"/>
  <c r="BN2" i="3"/>
  <c r="BJ2" i="3"/>
  <c r="BF2" i="3"/>
  <c r="BB2" i="3"/>
  <c r="AX2" i="3"/>
  <c r="CO2" i="3"/>
  <c r="CK2" i="3"/>
  <c r="CG2" i="3"/>
  <c r="CC2" i="3"/>
  <c r="BY2" i="3"/>
  <c r="BU2" i="3"/>
  <c r="BQ2" i="3"/>
  <c r="BM2" i="3"/>
  <c r="BI2" i="3"/>
  <c r="BE2" i="3"/>
  <c r="BA2" i="3"/>
  <c r="AW2" i="3"/>
  <c r="CM2" i="3"/>
  <c r="CE2" i="3"/>
  <c r="BW2" i="3"/>
  <c r="BO2" i="3"/>
  <c r="BG2" i="3"/>
  <c r="AY2" i="3"/>
  <c r="CR2" i="3"/>
  <c r="CJ2" i="3"/>
  <c r="CB2" i="3"/>
  <c r="BT2" i="3"/>
  <c r="BL2" i="3"/>
  <c r="BD2" i="3"/>
  <c r="AV2" i="3"/>
  <c r="CQ2" i="3"/>
  <c r="CI2" i="3"/>
  <c r="CA2" i="3"/>
  <c r="BS2" i="3"/>
  <c r="BK2" i="3"/>
  <c r="BC2" i="3"/>
  <c r="CN2" i="3"/>
  <c r="BX2" i="3"/>
  <c r="BH2" i="3"/>
  <c r="AZ2" i="3"/>
  <c r="CF2" i="3"/>
  <c r="BP2" i="3"/>
  <c r="AV757" i="3"/>
  <c r="AZ757" i="3"/>
  <c r="BD757" i="3"/>
  <c r="BH757" i="3"/>
  <c r="BL757" i="3"/>
  <c r="BP757" i="3"/>
  <c r="BT757" i="3"/>
  <c r="BX757" i="3"/>
  <c r="CB757" i="3"/>
  <c r="CF757" i="3"/>
  <c r="CJ757" i="3"/>
  <c r="CN757" i="3"/>
  <c r="CR757" i="3"/>
  <c r="AW757" i="3"/>
  <c r="BA757" i="3"/>
  <c r="BE757" i="3"/>
  <c r="BI757" i="3"/>
  <c r="BM757" i="3"/>
  <c r="BQ757" i="3"/>
  <c r="BU757" i="3"/>
  <c r="BY757" i="3"/>
  <c r="CC757" i="3"/>
  <c r="CG757" i="3"/>
  <c r="CK757" i="3"/>
  <c r="CO757" i="3"/>
  <c r="AX757" i="3"/>
  <c r="BB757" i="3"/>
  <c r="BF757" i="3"/>
  <c r="BJ757" i="3"/>
  <c r="BN757" i="3"/>
  <c r="BR757" i="3"/>
  <c r="BV757" i="3"/>
  <c r="BZ757" i="3"/>
  <c r="CD757" i="3"/>
  <c r="CH757" i="3"/>
  <c r="CL757" i="3"/>
  <c r="CP757" i="3"/>
  <c r="AY757" i="3"/>
  <c r="BC757" i="3"/>
  <c r="BG757" i="3"/>
  <c r="BK757" i="3"/>
  <c r="BO757" i="3"/>
  <c r="BS757" i="3"/>
  <c r="BW757" i="3"/>
  <c r="CA757" i="3"/>
  <c r="CE757" i="3"/>
  <c r="CI757" i="3"/>
  <c r="CM757" i="3"/>
  <c r="CQ757" i="3"/>
  <c r="AY751" i="3"/>
  <c r="BC751" i="3"/>
  <c r="BG751" i="3"/>
  <c r="BK751" i="3"/>
  <c r="BO751" i="3"/>
  <c r="BS751" i="3"/>
  <c r="BW751" i="3"/>
  <c r="CA751" i="3"/>
  <c r="CE751" i="3"/>
  <c r="CI751" i="3"/>
  <c r="CM751" i="3"/>
  <c r="CQ751" i="3"/>
  <c r="AW751" i="3"/>
  <c r="BB751" i="3"/>
  <c r="BH751" i="3"/>
  <c r="BM751" i="3"/>
  <c r="BR751" i="3"/>
  <c r="BX751" i="3"/>
  <c r="CC751" i="3"/>
  <c r="CH751" i="3"/>
  <c r="CN751" i="3"/>
  <c r="AX751" i="3"/>
  <c r="BD751" i="3"/>
  <c r="BI751" i="3"/>
  <c r="BN751" i="3"/>
  <c r="BT751" i="3"/>
  <c r="BY751" i="3"/>
  <c r="CD751" i="3"/>
  <c r="CJ751" i="3"/>
  <c r="CO751" i="3"/>
  <c r="AV751" i="3"/>
  <c r="BF751" i="3"/>
  <c r="BQ751" i="3"/>
  <c r="CB751" i="3"/>
  <c r="CL751" i="3"/>
  <c r="AZ751" i="3"/>
  <c r="BJ751" i="3"/>
  <c r="BU751" i="3"/>
  <c r="CF751" i="3"/>
  <c r="CP751" i="3"/>
  <c r="BA751" i="3"/>
  <c r="BL751" i="3"/>
  <c r="BV751" i="3"/>
  <c r="CG751" i="3"/>
  <c r="CR751" i="3"/>
  <c r="BE751" i="3"/>
  <c r="BZ751" i="3"/>
  <c r="CK751" i="3"/>
  <c r="BP751" i="3"/>
  <c r="AX745" i="3"/>
  <c r="BB745" i="3"/>
  <c r="BF745" i="3"/>
  <c r="BJ745" i="3"/>
  <c r="BN745" i="3"/>
  <c r="BR745" i="3"/>
  <c r="BV745" i="3"/>
  <c r="BZ745" i="3"/>
  <c r="CD745" i="3"/>
  <c r="CH745" i="3"/>
  <c r="CL745" i="3"/>
  <c r="CP745" i="3"/>
  <c r="AY745" i="3"/>
  <c r="BD745" i="3"/>
  <c r="BI745" i="3"/>
  <c r="BO745" i="3"/>
  <c r="BT745" i="3"/>
  <c r="BY745" i="3"/>
  <c r="CE745" i="3"/>
  <c r="CJ745" i="3"/>
  <c r="CO745" i="3"/>
  <c r="AZ745" i="3"/>
  <c r="BE745" i="3"/>
  <c r="BK745" i="3"/>
  <c r="BP745" i="3"/>
  <c r="BU745" i="3"/>
  <c r="CA745" i="3"/>
  <c r="CF745" i="3"/>
  <c r="CK745" i="3"/>
  <c r="CQ745" i="3"/>
  <c r="BC745" i="3"/>
  <c r="BM745" i="3"/>
  <c r="BX745" i="3"/>
  <c r="CI745" i="3"/>
  <c r="AV745" i="3"/>
  <c r="BG745" i="3"/>
  <c r="BQ745" i="3"/>
  <c r="CB745" i="3"/>
  <c r="CM745" i="3"/>
  <c r="AW745" i="3"/>
  <c r="BH745" i="3"/>
  <c r="BS745" i="3"/>
  <c r="CC745" i="3"/>
  <c r="CN745" i="3"/>
  <c r="BA745" i="3"/>
  <c r="BL745" i="3"/>
  <c r="CG745" i="3"/>
  <c r="BW745" i="3"/>
  <c r="CR745" i="3"/>
  <c r="AX739" i="3"/>
  <c r="BB739" i="3"/>
  <c r="BF739" i="3"/>
  <c r="BJ739" i="3"/>
  <c r="BN739" i="3"/>
  <c r="BR739" i="3"/>
  <c r="BV739" i="3"/>
  <c r="BZ739" i="3"/>
  <c r="CD739" i="3"/>
  <c r="CH739" i="3"/>
  <c r="CL739" i="3"/>
  <c r="CP739" i="3"/>
  <c r="AV739" i="3"/>
  <c r="BA739" i="3"/>
  <c r="BG739" i="3"/>
  <c r="BL739" i="3"/>
  <c r="BQ739" i="3"/>
  <c r="BW739" i="3"/>
  <c r="CB739" i="3"/>
  <c r="CG739" i="3"/>
  <c r="CM739" i="3"/>
  <c r="CR739" i="3"/>
  <c r="AW739" i="3"/>
  <c r="BC739" i="3"/>
  <c r="BH739" i="3"/>
  <c r="BM739" i="3"/>
  <c r="BS739" i="3"/>
  <c r="BX739" i="3"/>
  <c r="CC739" i="3"/>
  <c r="CI739" i="3"/>
  <c r="CN739" i="3"/>
  <c r="AZ739" i="3"/>
  <c r="BK739" i="3"/>
  <c r="BU739" i="3"/>
  <c r="CF739" i="3"/>
  <c r="CQ739" i="3"/>
  <c r="BD739" i="3"/>
  <c r="BO739" i="3"/>
  <c r="BY739" i="3"/>
  <c r="CJ739" i="3"/>
  <c r="BE739" i="3"/>
  <c r="BP739" i="3"/>
  <c r="CA739" i="3"/>
  <c r="CK739" i="3"/>
  <c r="BI739" i="3"/>
  <c r="BT739" i="3"/>
  <c r="CO739" i="3"/>
  <c r="AY739" i="3"/>
  <c r="CE739" i="3"/>
  <c r="AW733" i="3"/>
  <c r="BA733" i="3"/>
  <c r="BE733" i="3"/>
  <c r="BI733" i="3"/>
  <c r="BM733" i="3"/>
  <c r="BQ733" i="3"/>
  <c r="BU733" i="3"/>
  <c r="BY733" i="3"/>
  <c r="CC733" i="3"/>
  <c r="CG733" i="3"/>
  <c r="CK733" i="3"/>
  <c r="CO733" i="3"/>
  <c r="AX733" i="3"/>
  <c r="BC733" i="3"/>
  <c r="BH733" i="3"/>
  <c r="BN733" i="3"/>
  <c r="BS733" i="3"/>
  <c r="BX733" i="3"/>
  <c r="CD733" i="3"/>
  <c r="CI733" i="3"/>
  <c r="CN733" i="3"/>
  <c r="AY733" i="3"/>
  <c r="BD733" i="3"/>
  <c r="BJ733" i="3"/>
  <c r="BO733" i="3"/>
  <c r="BT733" i="3"/>
  <c r="BZ733" i="3"/>
  <c r="CE733" i="3"/>
  <c r="CJ733" i="3"/>
  <c r="CP733" i="3"/>
  <c r="AV733" i="3"/>
  <c r="BG733" i="3"/>
  <c r="BR733" i="3"/>
  <c r="CB733" i="3"/>
  <c r="CM733" i="3"/>
  <c r="AZ733" i="3"/>
  <c r="BK733" i="3"/>
  <c r="BV733" i="3"/>
  <c r="CF733" i="3"/>
  <c r="CQ733" i="3"/>
  <c r="BB733" i="3"/>
  <c r="BL733" i="3"/>
  <c r="BW733" i="3"/>
  <c r="CH733" i="3"/>
  <c r="CR733" i="3"/>
  <c r="BP733" i="3"/>
  <c r="CA733" i="3"/>
  <c r="BF733" i="3"/>
  <c r="CL733" i="3"/>
  <c r="AW727" i="3"/>
  <c r="BA727" i="3"/>
  <c r="BE727" i="3"/>
  <c r="BI727" i="3"/>
  <c r="BM727" i="3"/>
  <c r="BQ727" i="3"/>
  <c r="BU727" i="3"/>
  <c r="BY727" i="3"/>
  <c r="CC727" i="3"/>
  <c r="CG727" i="3"/>
  <c r="CK727" i="3"/>
  <c r="CO727" i="3"/>
  <c r="AZ727" i="3"/>
  <c r="BF727" i="3"/>
  <c r="BK727" i="3"/>
  <c r="BP727" i="3"/>
  <c r="BV727" i="3"/>
  <c r="CA727" i="3"/>
  <c r="CF727" i="3"/>
  <c r="CL727" i="3"/>
  <c r="CQ727" i="3"/>
  <c r="AV727" i="3"/>
  <c r="BB727" i="3"/>
  <c r="BG727" i="3"/>
  <c r="BL727" i="3"/>
  <c r="BR727" i="3"/>
  <c r="BW727" i="3"/>
  <c r="CB727" i="3"/>
  <c r="CH727" i="3"/>
  <c r="CM727" i="3"/>
  <c r="CR727" i="3"/>
  <c r="BD727" i="3"/>
  <c r="BO727" i="3"/>
  <c r="BZ727" i="3"/>
  <c r="CJ727" i="3"/>
  <c r="AX727" i="3"/>
  <c r="BH727" i="3"/>
  <c r="BS727" i="3"/>
  <c r="CD727" i="3"/>
  <c r="CN727" i="3"/>
  <c r="AY727" i="3"/>
  <c r="BJ727" i="3"/>
  <c r="BT727" i="3"/>
  <c r="CE727" i="3"/>
  <c r="CP727" i="3"/>
  <c r="BN727" i="3"/>
  <c r="CI727" i="3"/>
  <c r="BC727" i="3"/>
  <c r="BX727" i="3"/>
  <c r="AV721" i="3"/>
  <c r="AZ721" i="3"/>
  <c r="BD721" i="3"/>
  <c r="BH721" i="3"/>
  <c r="BL721" i="3"/>
  <c r="BP721" i="3"/>
  <c r="BT721" i="3"/>
  <c r="BX721" i="3"/>
  <c r="CB721" i="3"/>
  <c r="CF721" i="3"/>
  <c r="CJ721" i="3"/>
  <c r="CN721" i="3"/>
  <c r="CR721" i="3"/>
  <c r="AW721" i="3"/>
  <c r="BB721" i="3"/>
  <c r="BG721" i="3"/>
  <c r="BM721" i="3"/>
  <c r="BR721" i="3"/>
  <c r="BW721" i="3"/>
  <c r="CC721" i="3"/>
  <c r="CH721" i="3"/>
  <c r="CM721" i="3"/>
  <c r="AX721" i="3"/>
  <c r="BC721" i="3"/>
  <c r="BI721" i="3"/>
  <c r="BN721" i="3"/>
  <c r="BS721" i="3"/>
  <c r="BY721" i="3"/>
  <c r="CD721" i="3"/>
  <c r="CI721" i="3"/>
  <c r="CO721" i="3"/>
  <c r="BA721" i="3"/>
  <c r="BK721" i="3"/>
  <c r="BV721" i="3"/>
  <c r="CG721" i="3"/>
  <c r="CQ721" i="3"/>
  <c r="BE721" i="3"/>
  <c r="BO721" i="3"/>
  <c r="BZ721" i="3"/>
  <c r="CK721" i="3"/>
  <c r="BF721" i="3"/>
  <c r="BQ721" i="3"/>
  <c r="CA721" i="3"/>
  <c r="CL721" i="3"/>
  <c r="AY721" i="3"/>
  <c r="BJ721" i="3"/>
  <c r="CE721" i="3"/>
  <c r="CP721" i="3"/>
  <c r="BU721" i="3"/>
  <c r="AW760" i="3"/>
  <c r="BA760" i="3"/>
  <c r="BE760" i="3"/>
  <c r="BI760" i="3"/>
  <c r="BM760" i="3"/>
  <c r="BQ760" i="3"/>
  <c r="BU760" i="3"/>
  <c r="BY760" i="3"/>
  <c r="CC760" i="3"/>
  <c r="CG760" i="3"/>
  <c r="CK760" i="3"/>
  <c r="CO760" i="3"/>
  <c r="AX760" i="3"/>
  <c r="BB760" i="3"/>
  <c r="BF760" i="3"/>
  <c r="BJ760" i="3"/>
  <c r="BN760" i="3"/>
  <c r="BR760" i="3"/>
  <c r="BV760" i="3"/>
  <c r="BZ760" i="3"/>
  <c r="CD760" i="3"/>
  <c r="CH760" i="3"/>
  <c r="CL760" i="3"/>
  <c r="CP760" i="3"/>
  <c r="AY760" i="3"/>
  <c r="BC760" i="3"/>
  <c r="BG760" i="3"/>
  <c r="BK760" i="3"/>
  <c r="BO760" i="3"/>
  <c r="BS760" i="3"/>
  <c r="BW760" i="3"/>
  <c r="CA760" i="3"/>
  <c r="CE760" i="3"/>
  <c r="CI760" i="3"/>
  <c r="CM760" i="3"/>
  <c r="CQ760" i="3"/>
  <c r="AV760" i="3"/>
  <c r="AZ760" i="3"/>
  <c r="BD760" i="3"/>
  <c r="BH760" i="3"/>
  <c r="BL760" i="3"/>
  <c r="BP760" i="3"/>
  <c r="BT760" i="3"/>
  <c r="BX760" i="3"/>
  <c r="CB760" i="3"/>
  <c r="CF760" i="3"/>
  <c r="CJ760" i="3"/>
  <c r="CN760" i="3"/>
  <c r="CR760" i="3"/>
  <c r="AY758" i="3"/>
  <c r="BC758" i="3"/>
  <c r="BG758" i="3"/>
  <c r="BK758" i="3"/>
  <c r="BO758" i="3"/>
  <c r="BS758" i="3"/>
  <c r="BW758" i="3"/>
  <c r="CA758" i="3"/>
  <c r="CE758" i="3"/>
  <c r="CI758" i="3"/>
  <c r="CM758" i="3"/>
  <c r="CQ758" i="3"/>
  <c r="AV758" i="3"/>
  <c r="AZ758" i="3"/>
  <c r="BD758" i="3"/>
  <c r="BH758" i="3"/>
  <c r="BL758" i="3"/>
  <c r="BP758" i="3"/>
  <c r="BT758" i="3"/>
  <c r="BX758" i="3"/>
  <c r="CB758" i="3"/>
  <c r="CF758" i="3"/>
  <c r="CJ758" i="3"/>
  <c r="CN758" i="3"/>
  <c r="CR758" i="3"/>
  <c r="AW758" i="3"/>
  <c r="BA758" i="3"/>
  <c r="BE758" i="3"/>
  <c r="BI758" i="3"/>
  <c r="BM758" i="3"/>
  <c r="BQ758" i="3"/>
  <c r="BU758" i="3"/>
  <c r="BY758" i="3"/>
  <c r="CC758" i="3"/>
  <c r="CG758" i="3"/>
  <c r="CK758" i="3"/>
  <c r="CO758" i="3"/>
  <c r="AX758" i="3"/>
  <c r="BB758" i="3"/>
  <c r="BF758" i="3"/>
  <c r="BJ758" i="3"/>
  <c r="BN758" i="3"/>
  <c r="BR758" i="3"/>
  <c r="BV758" i="3"/>
  <c r="BZ758" i="3"/>
  <c r="CD758" i="3"/>
  <c r="CH758" i="3"/>
  <c r="CL758" i="3"/>
  <c r="CP758" i="3"/>
  <c r="AV756" i="3"/>
  <c r="AZ756" i="3"/>
  <c r="BD756" i="3"/>
  <c r="BH756" i="3"/>
  <c r="BL756" i="3"/>
  <c r="BP756" i="3"/>
  <c r="BT756" i="3"/>
  <c r="BX756" i="3"/>
  <c r="CB756" i="3"/>
  <c r="CF756" i="3"/>
  <c r="BA756" i="3"/>
  <c r="BF756" i="3"/>
  <c r="BK756" i="3"/>
  <c r="BQ756" i="3"/>
  <c r="BV756" i="3"/>
  <c r="CA756" i="3"/>
  <c r="CG756" i="3"/>
  <c r="CK756" i="3"/>
  <c r="CO756" i="3"/>
  <c r="AW756" i="3"/>
  <c r="BB756" i="3"/>
  <c r="BG756" i="3"/>
  <c r="BM756" i="3"/>
  <c r="BR756" i="3"/>
  <c r="BW756" i="3"/>
  <c r="CC756" i="3"/>
  <c r="CH756" i="3"/>
  <c r="CL756" i="3"/>
  <c r="CP756" i="3"/>
  <c r="BE756" i="3"/>
  <c r="BO756" i="3"/>
  <c r="BZ756" i="3"/>
  <c r="CJ756" i="3"/>
  <c r="CR756" i="3"/>
  <c r="AX756" i="3"/>
  <c r="BI756" i="3"/>
  <c r="BS756" i="3"/>
  <c r="CD756" i="3"/>
  <c r="CM756" i="3"/>
  <c r="AY756" i="3"/>
  <c r="BJ756" i="3"/>
  <c r="BU756" i="3"/>
  <c r="CE756" i="3"/>
  <c r="CN756" i="3"/>
  <c r="BN756" i="3"/>
  <c r="CI756" i="3"/>
  <c r="BC756" i="3"/>
  <c r="BY756" i="3"/>
  <c r="CQ756" i="3"/>
  <c r="AY754" i="3"/>
  <c r="BC754" i="3"/>
  <c r="BG754" i="3"/>
  <c r="BK754" i="3"/>
  <c r="BO754" i="3"/>
  <c r="BS754" i="3"/>
  <c r="BW754" i="3"/>
  <c r="CA754" i="3"/>
  <c r="CE754" i="3"/>
  <c r="CI754" i="3"/>
  <c r="CM754" i="3"/>
  <c r="CQ754" i="3"/>
  <c r="AX754" i="3"/>
  <c r="BD754" i="3"/>
  <c r="BI754" i="3"/>
  <c r="BN754" i="3"/>
  <c r="BT754" i="3"/>
  <c r="BY754" i="3"/>
  <c r="CD754" i="3"/>
  <c r="CJ754" i="3"/>
  <c r="CO754" i="3"/>
  <c r="AZ754" i="3"/>
  <c r="BE754" i="3"/>
  <c r="BJ754" i="3"/>
  <c r="BP754" i="3"/>
  <c r="BU754" i="3"/>
  <c r="BZ754" i="3"/>
  <c r="CF754" i="3"/>
  <c r="CK754" i="3"/>
  <c r="CP754" i="3"/>
  <c r="AW754" i="3"/>
  <c r="BH754" i="3"/>
  <c r="BR754" i="3"/>
  <c r="CC754" i="3"/>
  <c r="CN754" i="3"/>
  <c r="BA754" i="3"/>
  <c r="BL754" i="3"/>
  <c r="BV754" i="3"/>
  <c r="CG754" i="3"/>
  <c r="CR754" i="3"/>
  <c r="BB754" i="3"/>
  <c r="BM754" i="3"/>
  <c r="BX754" i="3"/>
  <c r="CH754" i="3"/>
  <c r="AV754" i="3"/>
  <c r="BQ754" i="3"/>
  <c r="CL754" i="3"/>
  <c r="BF754" i="3"/>
  <c r="CB754" i="3"/>
  <c r="AW752" i="3"/>
  <c r="BA752" i="3"/>
  <c r="BE752" i="3"/>
  <c r="BI752" i="3"/>
  <c r="BM752" i="3"/>
  <c r="BQ752" i="3"/>
  <c r="BU752" i="3"/>
  <c r="BY752" i="3"/>
  <c r="CC752" i="3"/>
  <c r="CG752" i="3"/>
  <c r="CK752" i="3"/>
  <c r="CO752" i="3"/>
  <c r="AZ752" i="3"/>
  <c r="BF752" i="3"/>
  <c r="BK752" i="3"/>
  <c r="BP752" i="3"/>
  <c r="BV752" i="3"/>
  <c r="CA752" i="3"/>
  <c r="CF752" i="3"/>
  <c r="CL752" i="3"/>
  <c r="CQ752" i="3"/>
  <c r="AV752" i="3"/>
  <c r="BB752" i="3"/>
  <c r="BG752" i="3"/>
  <c r="BL752" i="3"/>
  <c r="BR752" i="3"/>
  <c r="BW752" i="3"/>
  <c r="CB752" i="3"/>
  <c r="CH752" i="3"/>
  <c r="CM752" i="3"/>
  <c r="CR752" i="3"/>
  <c r="AY752" i="3"/>
  <c r="BJ752" i="3"/>
  <c r="BT752" i="3"/>
  <c r="CE752" i="3"/>
  <c r="CP752" i="3"/>
  <c r="BC752" i="3"/>
  <c r="BN752" i="3"/>
  <c r="BX752" i="3"/>
  <c r="CI752" i="3"/>
  <c r="BD752" i="3"/>
  <c r="BO752" i="3"/>
  <c r="BZ752" i="3"/>
  <c r="CJ752" i="3"/>
  <c r="BH752" i="3"/>
  <c r="CD752" i="3"/>
  <c r="AX752" i="3"/>
  <c r="BS752" i="3"/>
  <c r="CN752" i="3"/>
  <c r="AV750" i="3"/>
  <c r="AZ750" i="3"/>
  <c r="BD750" i="3"/>
  <c r="BH750" i="3"/>
  <c r="BL750" i="3"/>
  <c r="BP750" i="3"/>
  <c r="BT750" i="3"/>
  <c r="BX750" i="3"/>
  <c r="CB750" i="3"/>
  <c r="CF750" i="3"/>
  <c r="CJ750" i="3"/>
  <c r="CN750" i="3"/>
  <c r="CR750" i="3"/>
  <c r="AX750" i="3"/>
  <c r="BC750" i="3"/>
  <c r="BI750" i="3"/>
  <c r="BN750" i="3"/>
  <c r="BS750" i="3"/>
  <c r="BY750" i="3"/>
  <c r="CD750" i="3"/>
  <c r="CI750" i="3"/>
  <c r="CO750" i="3"/>
  <c r="AY750" i="3"/>
  <c r="BE750" i="3"/>
  <c r="BJ750" i="3"/>
  <c r="BO750" i="3"/>
  <c r="BU750" i="3"/>
  <c r="BZ750" i="3"/>
  <c r="CE750" i="3"/>
  <c r="CK750" i="3"/>
  <c r="CP750" i="3"/>
  <c r="BB750" i="3"/>
  <c r="BM750" i="3"/>
  <c r="BW750" i="3"/>
  <c r="CH750" i="3"/>
  <c r="BF750" i="3"/>
  <c r="BQ750" i="3"/>
  <c r="CA750" i="3"/>
  <c r="CL750" i="3"/>
  <c r="AW750" i="3"/>
  <c r="BG750" i="3"/>
  <c r="BR750" i="3"/>
  <c r="CC750" i="3"/>
  <c r="CM750" i="3"/>
  <c r="BA750" i="3"/>
  <c r="BV750" i="3"/>
  <c r="CQ750" i="3"/>
  <c r="BK750" i="3"/>
  <c r="CG750" i="3"/>
  <c r="AX748" i="3"/>
  <c r="BB748" i="3"/>
  <c r="BF748" i="3"/>
  <c r="BJ748" i="3"/>
  <c r="BN748" i="3"/>
  <c r="BR748" i="3"/>
  <c r="BV748" i="3"/>
  <c r="BZ748" i="3"/>
  <c r="CD748" i="3"/>
  <c r="CH748" i="3"/>
  <c r="CL748" i="3"/>
  <c r="CP748" i="3"/>
  <c r="AZ748" i="3"/>
  <c r="BE748" i="3"/>
  <c r="BK748" i="3"/>
  <c r="BP748" i="3"/>
  <c r="BU748" i="3"/>
  <c r="CA748" i="3"/>
  <c r="CF748" i="3"/>
  <c r="CK748" i="3"/>
  <c r="CQ748" i="3"/>
  <c r="AV748" i="3"/>
  <c r="BA748" i="3"/>
  <c r="BG748" i="3"/>
  <c r="BL748" i="3"/>
  <c r="BQ748" i="3"/>
  <c r="BW748" i="3"/>
  <c r="CB748" i="3"/>
  <c r="CG748" i="3"/>
  <c r="CM748" i="3"/>
  <c r="CR748" i="3"/>
  <c r="BD748" i="3"/>
  <c r="BO748" i="3"/>
  <c r="BY748" i="3"/>
  <c r="CJ748" i="3"/>
  <c r="AW748" i="3"/>
  <c r="BH748" i="3"/>
  <c r="BS748" i="3"/>
  <c r="CC748" i="3"/>
  <c r="CN748" i="3"/>
  <c r="AY748" i="3"/>
  <c r="BI748" i="3"/>
  <c r="BT748" i="3"/>
  <c r="CE748" i="3"/>
  <c r="CO748" i="3"/>
  <c r="BC748" i="3"/>
  <c r="BX748" i="3"/>
  <c r="BM748" i="3"/>
  <c r="CI748" i="3"/>
  <c r="AW746" i="3"/>
  <c r="BA746" i="3"/>
  <c r="BE746" i="3"/>
  <c r="BI746" i="3"/>
  <c r="BM746" i="3"/>
  <c r="BQ746" i="3"/>
  <c r="BU746" i="3"/>
  <c r="BY746" i="3"/>
  <c r="CC746" i="3"/>
  <c r="CG746" i="3"/>
  <c r="CK746" i="3"/>
  <c r="CO746" i="3"/>
  <c r="AX746" i="3"/>
  <c r="BC746" i="3"/>
  <c r="BH746" i="3"/>
  <c r="BN746" i="3"/>
  <c r="BS746" i="3"/>
  <c r="BX746" i="3"/>
  <c r="CD746" i="3"/>
  <c r="CI746" i="3"/>
  <c r="CN746" i="3"/>
  <c r="AY746" i="3"/>
  <c r="BD746" i="3"/>
  <c r="BJ746" i="3"/>
  <c r="BO746" i="3"/>
  <c r="BT746" i="3"/>
  <c r="BZ746" i="3"/>
  <c r="CE746" i="3"/>
  <c r="CJ746" i="3"/>
  <c r="CP746" i="3"/>
  <c r="AV746" i="3"/>
  <c r="BG746" i="3"/>
  <c r="BR746" i="3"/>
  <c r="CB746" i="3"/>
  <c r="CM746" i="3"/>
  <c r="AZ746" i="3"/>
  <c r="BK746" i="3"/>
  <c r="BV746" i="3"/>
  <c r="CF746" i="3"/>
  <c r="CQ746" i="3"/>
  <c r="BB746" i="3"/>
  <c r="BL746" i="3"/>
  <c r="BW746" i="3"/>
  <c r="CH746" i="3"/>
  <c r="CR746" i="3"/>
  <c r="BF746" i="3"/>
  <c r="CA746" i="3"/>
  <c r="CL746" i="3"/>
  <c r="BP746" i="3"/>
  <c r="AY744" i="3"/>
  <c r="BC744" i="3"/>
  <c r="BG744" i="3"/>
  <c r="BK744" i="3"/>
  <c r="BO744" i="3"/>
  <c r="BS744" i="3"/>
  <c r="BW744" i="3"/>
  <c r="CA744" i="3"/>
  <c r="CE744" i="3"/>
  <c r="CI744" i="3"/>
  <c r="CM744" i="3"/>
  <c r="CQ744" i="3"/>
  <c r="AZ744" i="3"/>
  <c r="BE744" i="3"/>
  <c r="BJ744" i="3"/>
  <c r="BP744" i="3"/>
  <c r="BU744" i="3"/>
  <c r="BZ744" i="3"/>
  <c r="CF744" i="3"/>
  <c r="CK744" i="3"/>
  <c r="CP744" i="3"/>
  <c r="AV744" i="3"/>
  <c r="BA744" i="3"/>
  <c r="BF744" i="3"/>
  <c r="BL744" i="3"/>
  <c r="BQ744" i="3"/>
  <c r="BV744" i="3"/>
  <c r="CB744" i="3"/>
  <c r="CG744" i="3"/>
  <c r="CL744" i="3"/>
  <c r="CR744" i="3"/>
  <c r="AX744" i="3"/>
  <c r="BI744" i="3"/>
  <c r="BT744" i="3"/>
  <c r="CD744" i="3"/>
  <c r="CO744" i="3"/>
  <c r="BB744" i="3"/>
  <c r="BM744" i="3"/>
  <c r="BX744" i="3"/>
  <c r="CH744" i="3"/>
  <c r="BD744" i="3"/>
  <c r="BN744" i="3"/>
  <c r="BY744" i="3"/>
  <c r="CJ744" i="3"/>
  <c r="BH744" i="3"/>
  <c r="CC744" i="3"/>
  <c r="AW744" i="3"/>
  <c r="BR744" i="3"/>
  <c r="CN744" i="3"/>
  <c r="AX742" i="3"/>
  <c r="BB742" i="3"/>
  <c r="BF742" i="3"/>
  <c r="BJ742" i="3"/>
  <c r="BN742" i="3"/>
  <c r="BR742" i="3"/>
  <c r="BV742" i="3"/>
  <c r="BZ742" i="3"/>
  <c r="CD742" i="3"/>
  <c r="CH742" i="3"/>
  <c r="CL742" i="3"/>
  <c r="CP742" i="3"/>
  <c r="AW742" i="3"/>
  <c r="BC742" i="3"/>
  <c r="BH742" i="3"/>
  <c r="BM742" i="3"/>
  <c r="BS742" i="3"/>
  <c r="BX742" i="3"/>
  <c r="CC742" i="3"/>
  <c r="CI742" i="3"/>
  <c r="CN742" i="3"/>
  <c r="AY742" i="3"/>
  <c r="BD742" i="3"/>
  <c r="BI742" i="3"/>
  <c r="BO742" i="3"/>
  <c r="BT742" i="3"/>
  <c r="BY742" i="3"/>
  <c r="CE742" i="3"/>
  <c r="CJ742" i="3"/>
  <c r="CO742" i="3"/>
  <c r="BA742" i="3"/>
  <c r="BL742" i="3"/>
  <c r="BW742" i="3"/>
  <c r="CG742" i="3"/>
  <c r="CR742" i="3"/>
  <c r="BE742" i="3"/>
  <c r="BP742" i="3"/>
  <c r="CA742" i="3"/>
  <c r="CK742" i="3"/>
  <c r="AV742" i="3"/>
  <c r="BG742" i="3"/>
  <c r="BQ742" i="3"/>
  <c r="CB742" i="3"/>
  <c r="CM742" i="3"/>
  <c r="AZ742" i="3"/>
  <c r="BU742" i="3"/>
  <c r="CQ742" i="3"/>
  <c r="BK742" i="3"/>
  <c r="CF742" i="3"/>
  <c r="AV740" i="3"/>
  <c r="AZ740" i="3"/>
  <c r="BD740" i="3"/>
  <c r="BH740" i="3"/>
  <c r="BL740" i="3"/>
  <c r="BP740" i="3"/>
  <c r="BT740" i="3"/>
  <c r="BX740" i="3"/>
  <c r="CB740" i="3"/>
  <c r="CF740" i="3"/>
  <c r="CJ740" i="3"/>
  <c r="CN740" i="3"/>
  <c r="CR740" i="3"/>
  <c r="AY740" i="3"/>
  <c r="BE740" i="3"/>
  <c r="BJ740" i="3"/>
  <c r="BO740" i="3"/>
  <c r="BU740" i="3"/>
  <c r="BZ740" i="3"/>
  <c r="CE740" i="3"/>
  <c r="CK740" i="3"/>
  <c r="CP740" i="3"/>
  <c r="BA740" i="3"/>
  <c r="BF740" i="3"/>
  <c r="BK740" i="3"/>
  <c r="BQ740" i="3"/>
  <c r="BV740" i="3"/>
  <c r="CA740" i="3"/>
  <c r="CG740" i="3"/>
  <c r="CL740" i="3"/>
  <c r="CQ740" i="3"/>
  <c r="BC740" i="3"/>
  <c r="BN740" i="3"/>
  <c r="BY740" i="3"/>
  <c r="CI740" i="3"/>
  <c r="AW740" i="3"/>
  <c r="BG740" i="3"/>
  <c r="BR740" i="3"/>
  <c r="CC740" i="3"/>
  <c r="CM740" i="3"/>
  <c r="AX740" i="3"/>
  <c r="BI740" i="3"/>
  <c r="BS740" i="3"/>
  <c r="CD740" i="3"/>
  <c r="CO740" i="3"/>
  <c r="BM740" i="3"/>
  <c r="CH740" i="3"/>
  <c r="BB740" i="3"/>
  <c r="BW740" i="3"/>
  <c r="AY738" i="3"/>
  <c r="BC738" i="3"/>
  <c r="BG738" i="3"/>
  <c r="BK738" i="3"/>
  <c r="BO738" i="3"/>
  <c r="BS738" i="3"/>
  <c r="BW738" i="3"/>
  <c r="CA738" i="3"/>
  <c r="CE738" i="3"/>
  <c r="CI738" i="3"/>
  <c r="CM738" i="3"/>
  <c r="CQ738" i="3"/>
  <c r="AW738" i="3"/>
  <c r="BB738" i="3"/>
  <c r="BH738" i="3"/>
  <c r="BM738" i="3"/>
  <c r="BR738" i="3"/>
  <c r="BX738" i="3"/>
  <c r="CC738" i="3"/>
  <c r="CH738" i="3"/>
  <c r="CN738" i="3"/>
  <c r="AX738" i="3"/>
  <c r="BD738" i="3"/>
  <c r="BI738" i="3"/>
  <c r="BN738" i="3"/>
  <c r="BT738" i="3"/>
  <c r="BY738" i="3"/>
  <c r="CD738" i="3"/>
  <c r="CJ738" i="3"/>
  <c r="CO738" i="3"/>
  <c r="AV738" i="3"/>
  <c r="BF738" i="3"/>
  <c r="BQ738" i="3"/>
  <c r="CB738" i="3"/>
  <c r="CL738" i="3"/>
  <c r="AZ738" i="3"/>
  <c r="BJ738" i="3"/>
  <c r="BU738" i="3"/>
  <c r="CF738" i="3"/>
  <c r="CP738" i="3"/>
  <c r="BA738" i="3"/>
  <c r="BL738" i="3"/>
  <c r="BV738" i="3"/>
  <c r="CG738" i="3"/>
  <c r="CR738" i="3"/>
  <c r="BP738" i="3"/>
  <c r="CK738" i="3"/>
  <c r="BE738" i="3"/>
  <c r="BZ738" i="3"/>
  <c r="AW736" i="3"/>
  <c r="BA736" i="3"/>
  <c r="BE736" i="3"/>
  <c r="BI736" i="3"/>
  <c r="BM736" i="3"/>
  <c r="BQ736" i="3"/>
  <c r="BU736" i="3"/>
  <c r="BY736" i="3"/>
  <c r="CC736" i="3"/>
  <c r="CG736" i="3"/>
  <c r="CK736" i="3"/>
  <c r="CO736" i="3"/>
  <c r="AY736" i="3"/>
  <c r="BD736" i="3"/>
  <c r="BJ736" i="3"/>
  <c r="BO736" i="3"/>
  <c r="BT736" i="3"/>
  <c r="BZ736" i="3"/>
  <c r="CE736" i="3"/>
  <c r="CJ736" i="3"/>
  <c r="CP736" i="3"/>
  <c r="AZ736" i="3"/>
  <c r="BF736" i="3"/>
  <c r="BK736" i="3"/>
  <c r="BP736" i="3"/>
  <c r="BV736" i="3"/>
  <c r="CA736" i="3"/>
  <c r="CF736" i="3"/>
  <c r="CL736" i="3"/>
  <c r="CQ736" i="3"/>
  <c r="AX736" i="3"/>
  <c r="BH736" i="3"/>
  <c r="BS736" i="3"/>
  <c r="CD736" i="3"/>
  <c r="CN736" i="3"/>
  <c r="BB736" i="3"/>
  <c r="BL736" i="3"/>
  <c r="BW736" i="3"/>
  <c r="CH736" i="3"/>
  <c r="CR736" i="3"/>
  <c r="BC736" i="3"/>
  <c r="BN736" i="3"/>
  <c r="BX736" i="3"/>
  <c r="CI736" i="3"/>
  <c r="AV736" i="3"/>
  <c r="CB736" i="3"/>
  <c r="BG736" i="3"/>
  <c r="BR736" i="3"/>
  <c r="CM736" i="3"/>
  <c r="AV734" i="3"/>
  <c r="AZ734" i="3"/>
  <c r="BD734" i="3"/>
  <c r="BH734" i="3"/>
  <c r="BL734" i="3"/>
  <c r="BP734" i="3"/>
  <c r="BT734" i="3"/>
  <c r="BX734" i="3"/>
  <c r="CB734" i="3"/>
  <c r="CF734" i="3"/>
  <c r="CJ734" i="3"/>
  <c r="CN734" i="3"/>
  <c r="CR734" i="3"/>
  <c r="AW734" i="3"/>
  <c r="BB734" i="3"/>
  <c r="BG734" i="3"/>
  <c r="BM734" i="3"/>
  <c r="BR734" i="3"/>
  <c r="BW734" i="3"/>
  <c r="CC734" i="3"/>
  <c r="CH734" i="3"/>
  <c r="CM734" i="3"/>
  <c r="AX734" i="3"/>
  <c r="BC734" i="3"/>
  <c r="BI734" i="3"/>
  <c r="BN734" i="3"/>
  <c r="BS734" i="3"/>
  <c r="BY734" i="3"/>
  <c r="CD734" i="3"/>
  <c r="CI734" i="3"/>
  <c r="CO734" i="3"/>
  <c r="BA734" i="3"/>
  <c r="BK734" i="3"/>
  <c r="BV734" i="3"/>
  <c r="CG734" i="3"/>
  <c r="CQ734" i="3"/>
  <c r="BE734" i="3"/>
  <c r="BO734" i="3"/>
  <c r="BZ734" i="3"/>
  <c r="CK734" i="3"/>
  <c r="BF734" i="3"/>
  <c r="BQ734" i="3"/>
  <c r="CA734" i="3"/>
  <c r="CL734" i="3"/>
  <c r="BJ734" i="3"/>
  <c r="CE734" i="3"/>
  <c r="AY734" i="3"/>
  <c r="BU734" i="3"/>
  <c r="CP734" i="3"/>
  <c r="AX732" i="3"/>
  <c r="BB732" i="3"/>
  <c r="BF732" i="3"/>
  <c r="BJ732" i="3"/>
  <c r="BN732" i="3"/>
  <c r="BR732" i="3"/>
  <c r="BV732" i="3"/>
  <c r="BZ732" i="3"/>
  <c r="CD732" i="3"/>
  <c r="CH732" i="3"/>
  <c r="CL732" i="3"/>
  <c r="CP732" i="3"/>
  <c r="AY732" i="3"/>
  <c r="BD732" i="3"/>
  <c r="BI732" i="3"/>
  <c r="BO732" i="3"/>
  <c r="BT732" i="3"/>
  <c r="BY732" i="3"/>
  <c r="CE732" i="3"/>
  <c r="CJ732" i="3"/>
  <c r="CO732" i="3"/>
  <c r="AZ732" i="3"/>
  <c r="BE732" i="3"/>
  <c r="BK732" i="3"/>
  <c r="BP732" i="3"/>
  <c r="BU732" i="3"/>
  <c r="CA732" i="3"/>
  <c r="CF732" i="3"/>
  <c r="CK732" i="3"/>
  <c r="CQ732" i="3"/>
  <c r="BC732" i="3"/>
  <c r="BM732" i="3"/>
  <c r="BX732" i="3"/>
  <c r="CI732" i="3"/>
  <c r="AV732" i="3"/>
  <c r="BG732" i="3"/>
  <c r="BQ732" i="3"/>
  <c r="CB732" i="3"/>
  <c r="CM732" i="3"/>
  <c r="AW732" i="3"/>
  <c r="BH732" i="3"/>
  <c r="BS732" i="3"/>
  <c r="CC732" i="3"/>
  <c r="CN732" i="3"/>
  <c r="BA732" i="3"/>
  <c r="BW732" i="3"/>
  <c r="CR732" i="3"/>
  <c r="BL732" i="3"/>
  <c r="CG732" i="3"/>
  <c r="AW730" i="3"/>
  <c r="BA730" i="3"/>
  <c r="BE730" i="3"/>
  <c r="BI730" i="3"/>
  <c r="BM730" i="3"/>
  <c r="BQ730" i="3"/>
  <c r="BU730" i="3"/>
  <c r="BY730" i="3"/>
  <c r="CC730" i="3"/>
  <c r="CG730" i="3"/>
  <c r="CK730" i="3"/>
  <c r="CO730" i="3"/>
  <c r="AV730" i="3"/>
  <c r="BB730" i="3"/>
  <c r="BG730" i="3"/>
  <c r="BL730" i="3"/>
  <c r="BR730" i="3"/>
  <c r="BW730" i="3"/>
  <c r="CB730" i="3"/>
  <c r="CH730" i="3"/>
  <c r="CM730" i="3"/>
  <c r="CR730" i="3"/>
  <c r="AX730" i="3"/>
  <c r="BC730" i="3"/>
  <c r="BH730" i="3"/>
  <c r="BN730" i="3"/>
  <c r="BS730" i="3"/>
  <c r="BX730" i="3"/>
  <c r="CD730" i="3"/>
  <c r="CI730" i="3"/>
  <c r="CN730" i="3"/>
  <c r="BF730" i="3"/>
  <c r="BP730" i="3"/>
  <c r="CA730" i="3"/>
  <c r="CL730" i="3"/>
  <c r="AY730" i="3"/>
  <c r="BJ730" i="3"/>
  <c r="BT730" i="3"/>
  <c r="CE730" i="3"/>
  <c r="CP730" i="3"/>
  <c r="AZ730" i="3"/>
  <c r="BK730" i="3"/>
  <c r="BV730" i="3"/>
  <c r="CF730" i="3"/>
  <c r="CQ730" i="3"/>
  <c r="BD730" i="3"/>
  <c r="BO730" i="3"/>
  <c r="CJ730" i="3"/>
  <c r="BZ730" i="3"/>
  <c r="AY728" i="3"/>
  <c r="BC728" i="3"/>
  <c r="BG728" i="3"/>
  <c r="BK728" i="3"/>
  <c r="BO728" i="3"/>
  <c r="BS728" i="3"/>
  <c r="BW728" i="3"/>
  <c r="CA728" i="3"/>
  <c r="CE728" i="3"/>
  <c r="CI728" i="3"/>
  <c r="CM728" i="3"/>
  <c r="CQ728" i="3"/>
  <c r="AX728" i="3"/>
  <c r="BD728" i="3"/>
  <c r="BI728" i="3"/>
  <c r="BN728" i="3"/>
  <c r="BT728" i="3"/>
  <c r="BY728" i="3"/>
  <c r="CD728" i="3"/>
  <c r="CJ728" i="3"/>
  <c r="CO728" i="3"/>
  <c r="AZ728" i="3"/>
  <c r="BE728" i="3"/>
  <c r="BJ728" i="3"/>
  <c r="BP728" i="3"/>
  <c r="BU728" i="3"/>
  <c r="BZ728" i="3"/>
  <c r="CF728" i="3"/>
  <c r="CK728" i="3"/>
  <c r="CP728" i="3"/>
  <c r="AW728" i="3"/>
  <c r="BH728" i="3"/>
  <c r="BR728" i="3"/>
  <c r="CC728" i="3"/>
  <c r="CN728" i="3"/>
  <c r="BA728" i="3"/>
  <c r="BL728" i="3"/>
  <c r="BV728" i="3"/>
  <c r="CG728" i="3"/>
  <c r="CR728" i="3"/>
  <c r="BB728" i="3"/>
  <c r="BM728" i="3"/>
  <c r="BX728" i="3"/>
  <c r="CH728" i="3"/>
  <c r="BF728" i="3"/>
  <c r="BQ728" i="3"/>
  <c r="CB728" i="3"/>
  <c r="AV728" i="3"/>
  <c r="CL728" i="3"/>
  <c r="AX726" i="3"/>
  <c r="BB726" i="3"/>
  <c r="BF726" i="3"/>
  <c r="BJ726" i="3"/>
  <c r="BN726" i="3"/>
  <c r="BR726" i="3"/>
  <c r="BV726" i="3"/>
  <c r="BZ726" i="3"/>
  <c r="CD726" i="3"/>
  <c r="CH726" i="3"/>
  <c r="CL726" i="3"/>
  <c r="CP726" i="3"/>
  <c r="AV726" i="3"/>
  <c r="BA726" i="3"/>
  <c r="BG726" i="3"/>
  <c r="BL726" i="3"/>
  <c r="BQ726" i="3"/>
  <c r="BW726" i="3"/>
  <c r="CB726" i="3"/>
  <c r="CG726" i="3"/>
  <c r="CM726" i="3"/>
  <c r="CR726" i="3"/>
  <c r="AW726" i="3"/>
  <c r="BC726" i="3"/>
  <c r="BH726" i="3"/>
  <c r="BM726" i="3"/>
  <c r="BS726" i="3"/>
  <c r="BX726" i="3"/>
  <c r="CC726" i="3"/>
  <c r="CI726" i="3"/>
  <c r="CN726" i="3"/>
  <c r="AZ726" i="3"/>
  <c r="BK726" i="3"/>
  <c r="BU726" i="3"/>
  <c r="CF726" i="3"/>
  <c r="CQ726" i="3"/>
  <c r="BD726" i="3"/>
  <c r="BO726" i="3"/>
  <c r="BY726" i="3"/>
  <c r="CJ726" i="3"/>
  <c r="BE726" i="3"/>
  <c r="BP726" i="3"/>
  <c r="CA726" i="3"/>
  <c r="CK726" i="3"/>
  <c r="AY726" i="3"/>
  <c r="BT726" i="3"/>
  <c r="CO726" i="3"/>
  <c r="BI726" i="3"/>
  <c r="CE726" i="3"/>
  <c r="AV724" i="3"/>
  <c r="AZ724" i="3"/>
  <c r="BD724" i="3"/>
  <c r="BH724" i="3"/>
  <c r="BL724" i="3"/>
  <c r="BP724" i="3"/>
  <c r="BT724" i="3"/>
  <c r="BX724" i="3"/>
  <c r="CB724" i="3"/>
  <c r="CF724" i="3"/>
  <c r="CJ724" i="3"/>
  <c r="CN724" i="3"/>
  <c r="CR724" i="3"/>
  <c r="AX724" i="3"/>
  <c r="BC724" i="3"/>
  <c r="BI724" i="3"/>
  <c r="BN724" i="3"/>
  <c r="BS724" i="3"/>
  <c r="BY724" i="3"/>
  <c r="CD724" i="3"/>
  <c r="CI724" i="3"/>
  <c r="CO724" i="3"/>
  <c r="AY724" i="3"/>
  <c r="BE724" i="3"/>
  <c r="BJ724" i="3"/>
  <c r="BO724" i="3"/>
  <c r="BU724" i="3"/>
  <c r="BZ724" i="3"/>
  <c r="CE724" i="3"/>
  <c r="CK724" i="3"/>
  <c r="CP724" i="3"/>
  <c r="BB724" i="3"/>
  <c r="BM724" i="3"/>
  <c r="BW724" i="3"/>
  <c r="CH724" i="3"/>
  <c r="BF724" i="3"/>
  <c r="BQ724" i="3"/>
  <c r="CA724" i="3"/>
  <c r="CL724" i="3"/>
  <c r="AW724" i="3"/>
  <c r="BG724" i="3"/>
  <c r="BR724" i="3"/>
  <c r="CC724" i="3"/>
  <c r="CM724" i="3"/>
  <c r="BK724" i="3"/>
  <c r="CG724" i="3"/>
  <c r="BA724" i="3"/>
  <c r="BV724" i="3"/>
  <c r="CQ724" i="3"/>
  <c r="AY722" i="3"/>
  <c r="BC722" i="3"/>
  <c r="BG722" i="3"/>
  <c r="BK722" i="3"/>
  <c r="BO722" i="3"/>
  <c r="BS722" i="3"/>
  <c r="BW722" i="3"/>
  <c r="CA722" i="3"/>
  <c r="CE722" i="3"/>
  <c r="CI722" i="3"/>
  <c r="CM722" i="3"/>
  <c r="CQ722" i="3"/>
  <c r="AV722" i="3"/>
  <c r="BA722" i="3"/>
  <c r="BF722" i="3"/>
  <c r="BL722" i="3"/>
  <c r="BQ722" i="3"/>
  <c r="BV722" i="3"/>
  <c r="CB722" i="3"/>
  <c r="CG722" i="3"/>
  <c r="CL722" i="3"/>
  <c r="CR722" i="3"/>
  <c r="AW722" i="3"/>
  <c r="BB722" i="3"/>
  <c r="BH722" i="3"/>
  <c r="BM722" i="3"/>
  <c r="BR722" i="3"/>
  <c r="BX722" i="3"/>
  <c r="CC722" i="3"/>
  <c r="CH722" i="3"/>
  <c r="CN722" i="3"/>
  <c r="BE722" i="3"/>
  <c r="BP722" i="3"/>
  <c r="BZ722" i="3"/>
  <c r="CK722" i="3"/>
  <c r="AX722" i="3"/>
  <c r="BI722" i="3"/>
  <c r="BT722" i="3"/>
  <c r="CD722" i="3"/>
  <c r="CO722" i="3"/>
  <c r="AZ722" i="3"/>
  <c r="BJ722" i="3"/>
  <c r="BU722" i="3"/>
  <c r="CF722" i="3"/>
  <c r="CP722" i="3"/>
  <c r="BN722" i="3"/>
  <c r="BY722" i="3"/>
  <c r="BD722" i="3"/>
  <c r="CJ722" i="3"/>
  <c r="AW720" i="3"/>
  <c r="BA720" i="3"/>
  <c r="BE720" i="3"/>
  <c r="BI720" i="3"/>
  <c r="BM720" i="3"/>
  <c r="BQ720" i="3"/>
  <c r="BU720" i="3"/>
  <c r="BY720" i="3"/>
  <c r="CC720" i="3"/>
  <c r="CG720" i="3"/>
  <c r="CK720" i="3"/>
  <c r="CO720" i="3"/>
  <c r="AX720" i="3"/>
  <c r="BC720" i="3"/>
  <c r="BH720" i="3"/>
  <c r="BN720" i="3"/>
  <c r="BS720" i="3"/>
  <c r="BX720" i="3"/>
  <c r="CD720" i="3"/>
  <c r="CI720" i="3"/>
  <c r="CN720" i="3"/>
  <c r="AY720" i="3"/>
  <c r="BD720" i="3"/>
  <c r="BJ720" i="3"/>
  <c r="BO720" i="3"/>
  <c r="BT720" i="3"/>
  <c r="BZ720" i="3"/>
  <c r="CE720" i="3"/>
  <c r="CJ720" i="3"/>
  <c r="CP720" i="3"/>
  <c r="AV720" i="3"/>
  <c r="BG720" i="3"/>
  <c r="BR720" i="3"/>
  <c r="CB720" i="3"/>
  <c r="CM720" i="3"/>
  <c r="AZ720" i="3"/>
  <c r="BK720" i="3"/>
  <c r="BV720" i="3"/>
  <c r="CF720" i="3"/>
  <c r="CQ720" i="3"/>
  <c r="BB720" i="3"/>
  <c r="BL720" i="3"/>
  <c r="BW720" i="3"/>
  <c r="CH720" i="3"/>
  <c r="CR720" i="3"/>
  <c r="BF720" i="3"/>
  <c r="BP720" i="3"/>
  <c r="CA720" i="3"/>
  <c r="CL720" i="3"/>
  <c r="AV718" i="3"/>
  <c r="AZ718" i="3"/>
  <c r="BD718" i="3"/>
  <c r="BH718" i="3"/>
  <c r="BL718" i="3"/>
  <c r="BP718" i="3"/>
  <c r="BT718" i="3"/>
  <c r="BX718" i="3"/>
  <c r="CB718" i="3"/>
  <c r="CF718" i="3"/>
  <c r="CJ718" i="3"/>
  <c r="CN718" i="3"/>
  <c r="CR718" i="3"/>
  <c r="BA718" i="3"/>
  <c r="BF718" i="3"/>
  <c r="BK718" i="3"/>
  <c r="BQ718" i="3"/>
  <c r="BV718" i="3"/>
  <c r="CA718" i="3"/>
  <c r="CG718" i="3"/>
  <c r="CL718" i="3"/>
  <c r="CQ718" i="3"/>
  <c r="AW718" i="3"/>
  <c r="BB718" i="3"/>
  <c r="BG718" i="3"/>
  <c r="BM718" i="3"/>
  <c r="BR718" i="3"/>
  <c r="BW718" i="3"/>
  <c r="CC718" i="3"/>
  <c r="CH718" i="3"/>
  <c r="CM718" i="3"/>
  <c r="AY718" i="3"/>
  <c r="BJ718" i="3"/>
  <c r="BU718" i="3"/>
  <c r="CE718" i="3"/>
  <c r="CP718" i="3"/>
  <c r="BC718" i="3"/>
  <c r="BN718" i="3"/>
  <c r="BY718" i="3"/>
  <c r="CI718" i="3"/>
  <c r="BE718" i="3"/>
  <c r="BO718" i="3"/>
  <c r="BZ718" i="3"/>
  <c r="CK718" i="3"/>
  <c r="BI718" i="3"/>
  <c r="CD718" i="3"/>
  <c r="AX718" i="3"/>
  <c r="BS718" i="3"/>
  <c r="CO718" i="3"/>
  <c r="AY716" i="3"/>
  <c r="BC716" i="3"/>
  <c r="BG716" i="3"/>
  <c r="BK716" i="3"/>
  <c r="BO716" i="3"/>
  <c r="BS716" i="3"/>
  <c r="BW716" i="3"/>
  <c r="CA716" i="3"/>
  <c r="CE716" i="3"/>
  <c r="CI716" i="3"/>
  <c r="CM716" i="3"/>
  <c r="CQ716" i="3"/>
  <c r="AX716" i="3"/>
  <c r="BD716" i="3"/>
  <c r="BI716" i="3"/>
  <c r="BN716" i="3"/>
  <c r="BT716" i="3"/>
  <c r="BY716" i="3"/>
  <c r="CD716" i="3"/>
  <c r="CJ716" i="3"/>
  <c r="CO716" i="3"/>
  <c r="AZ716" i="3"/>
  <c r="BE716" i="3"/>
  <c r="BJ716" i="3"/>
  <c r="BP716" i="3"/>
  <c r="BU716" i="3"/>
  <c r="BZ716" i="3"/>
  <c r="CF716" i="3"/>
  <c r="CK716" i="3"/>
  <c r="CP716" i="3"/>
  <c r="BB716" i="3"/>
  <c r="BM716" i="3"/>
  <c r="BX716" i="3"/>
  <c r="CH716" i="3"/>
  <c r="AV716" i="3"/>
  <c r="BF716" i="3"/>
  <c r="BQ716" i="3"/>
  <c r="CB716" i="3"/>
  <c r="CL716" i="3"/>
  <c r="AW716" i="3"/>
  <c r="BH716" i="3"/>
  <c r="BR716" i="3"/>
  <c r="CC716" i="3"/>
  <c r="CN716" i="3"/>
  <c r="BL716" i="3"/>
  <c r="BV716" i="3"/>
  <c r="BA716" i="3"/>
  <c r="CG716" i="3"/>
  <c r="CR716" i="3"/>
  <c r="AV714" i="3"/>
  <c r="AZ714" i="3"/>
  <c r="BD714" i="3"/>
  <c r="BH714" i="3"/>
  <c r="BL714" i="3"/>
  <c r="BP714" i="3"/>
  <c r="BT714" i="3"/>
  <c r="BX714" i="3"/>
  <c r="CB714" i="3"/>
  <c r="CF714" i="3"/>
  <c r="CJ714" i="3"/>
  <c r="CN714" i="3"/>
  <c r="CR714" i="3"/>
  <c r="AX714" i="3"/>
  <c r="BC714" i="3"/>
  <c r="BI714" i="3"/>
  <c r="BN714" i="3"/>
  <c r="BS714" i="3"/>
  <c r="BY714" i="3"/>
  <c r="CD714" i="3"/>
  <c r="CI714" i="3"/>
  <c r="CO714" i="3"/>
  <c r="AY714" i="3"/>
  <c r="BE714" i="3"/>
  <c r="BJ714" i="3"/>
  <c r="BO714" i="3"/>
  <c r="BU714" i="3"/>
  <c r="BZ714" i="3"/>
  <c r="CE714" i="3"/>
  <c r="CK714" i="3"/>
  <c r="CP714" i="3"/>
  <c r="AW714" i="3"/>
  <c r="BG714" i="3"/>
  <c r="BR714" i="3"/>
  <c r="CC714" i="3"/>
  <c r="CM714" i="3"/>
  <c r="BA714" i="3"/>
  <c r="BK714" i="3"/>
  <c r="BV714" i="3"/>
  <c r="CG714" i="3"/>
  <c r="CQ714" i="3"/>
  <c r="BB714" i="3"/>
  <c r="BM714" i="3"/>
  <c r="BW714" i="3"/>
  <c r="CH714" i="3"/>
  <c r="BF714" i="3"/>
  <c r="CA714" i="3"/>
  <c r="BQ714" i="3"/>
  <c r="CL714" i="3"/>
  <c r="AV712" i="3"/>
  <c r="AZ712" i="3"/>
  <c r="BD712" i="3"/>
  <c r="BH712" i="3"/>
  <c r="BL712" i="3"/>
  <c r="BP712" i="3"/>
  <c r="BT712" i="3"/>
  <c r="BX712" i="3"/>
  <c r="CB712" i="3"/>
  <c r="CF712" i="3"/>
  <c r="CJ712" i="3"/>
  <c r="CN712" i="3"/>
  <c r="CR712" i="3"/>
  <c r="AW712" i="3"/>
  <c r="BB712" i="3"/>
  <c r="BG712" i="3"/>
  <c r="BM712" i="3"/>
  <c r="BR712" i="3"/>
  <c r="BW712" i="3"/>
  <c r="CC712" i="3"/>
  <c r="CH712" i="3"/>
  <c r="CM712" i="3"/>
  <c r="AX712" i="3"/>
  <c r="BC712" i="3"/>
  <c r="BI712" i="3"/>
  <c r="BN712" i="3"/>
  <c r="BS712" i="3"/>
  <c r="BY712" i="3"/>
  <c r="CD712" i="3"/>
  <c r="CI712" i="3"/>
  <c r="CO712" i="3"/>
  <c r="BA712" i="3"/>
  <c r="BK712" i="3"/>
  <c r="BV712" i="3"/>
  <c r="CG712" i="3"/>
  <c r="CQ712" i="3"/>
  <c r="BE712" i="3"/>
  <c r="BO712" i="3"/>
  <c r="BZ712" i="3"/>
  <c r="CK712" i="3"/>
  <c r="BF712" i="3"/>
  <c r="BQ712" i="3"/>
  <c r="CA712" i="3"/>
  <c r="CL712" i="3"/>
  <c r="CE712" i="3"/>
  <c r="AY712" i="3"/>
  <c r="BJ712" i="3"/>
  <c r="BU712" i="3"/>
  <c r="CP712" i="3"/>
  <c r="AV710" i="3"/>
  <c r="AZ710" i="3"/>
  <c r="BD710" i="3"/>
  <c r="BH710" i="3"/>
  <c r="BL710" i="3"/>
  <c r="BP710" i="3"/>
  <c r="BT710" i="3"/>
  <c r="BX710" i="3"/>
  <c r="CB710" i="3"/>
  <c r="CF710" i="3"/>
  <c r="CJ710" i="3"/>
  <c r="CN710" i="3"/>
  <c r="CR710" i="3"/>
  <c r="BA710" i="3"/>
  <c r="BF710" i="3"/>
  <c r="BK710" i="3"/>
  <c r="BQ710" i="3"/>
  <c r="BV710" i="3"/>
  <c r="CA710" i="3"/>
  <c r="CG710" i="3"/>
  <c r="CL710" i="3"/>
  <c r="CQ710" i="3"/>
  <c r="AW710" i="3"/>
  <c r="BB710" i="3"/>
  <c r="BG710" i="3"/>
  <c r="BM710" i="3"/>
  <c r="BR710" i="3"/>
  <c r="BW710" i="3"/>
  <c r="CC710" i="3"/>
  <c r="CH710" i="3"/>
  <c r="CM710" i="3"/>
  <c r="BE710" i="3"/>
  <c r="BO710" i="3"/>
  <c r="BZ710" i="3"/>
  <c r="CK710" i="3"/>
  <c r="AX710" i="3"/>
  <c r="BI710" i="3"/>
  <c r="BS710" i="3"/>
  <c r="CD710" i="3"/>
  <c r="CO710" i="3"/>
  <c r="AY710" i="3"/>
  <c r="BJ710" i="3"/>
  <c r="BU710" i="3"/>
  <c r="CE710" i="3"/>
  <c r="CP710" i="3"/>
  <c r="BC710" i="3"/>
  <c r="BY710" i="3"/>
  <c r="BN710" i="3"/>
  <c r="CI710" i="3"/>
  <c r="AY708" i="3"/>
  <c r="BC708" i="3"/>
  <c r="BG708" i="3"/>
  <c r="BK708" i="3"/>
  <c r="BO708" i="3"/>
  <c r="BS708" i="3"/>
  <c r="BW708" i="3"/>
  <c r="CA708" i="3"/>
  <c r="CE708" i="3"/>
  <c r="CI708" i="3"/>
  <c r="CM708" i="3"/>
  <c r="CQ708" i="3"/>
  <c r="AX708" i="3"/>
  <c r="BD708" i="3"/>
  <c r="BI708" i="3"/>
  <c r="BN708" i="3"/>
  <c r="BT708" i="3"/>
  <c r="BY708" i="3"/>
  <c r="CD708" i="3"/>
  <c r="CJ708" i="3"/>
  <c r="CO708" i="3"/>
  <c r="AZ708" i="3"/>
  <c r="BE708" i="3"/>
  <c r="BJ708" i="3"/>
  <c r="BP708" i="3"/>
  <c r="BU708" i="3"/>
  <c r="BZ708" i="3"/>
  <c r="CF708" i="3"/>
  <c r="CK708" i="3"/>
  <c r="CP708" i="3"/>
  <c r="AW708" i="3"/>
  <c r="BH708" i="3"/>
  <c r="BR708" i="3"/>
  <c r="CC708" i="3"/>
  <c r="CN708" i="3"/>
  <c r="BA708" i="3"/>
  <c r="BL708" i="3"/>
  <c r="BV708" i="3"/>
  <c r="CG708" i="3"/>
  <c r="CR708" i="3"/>
  <c r="BB708" i="3"/>
  <c r="BM708" i="3"/>
  <c r="BX708" i="3"/>
  <c r="CH708" i="3"/>
  <c r="BF708" i="3"/>
  <c r="CB708" i="3"/>
  <c r="AV708" i="3"/>
  <c r="BQ708" i="3"/>
  <c r="CL708" i="3"/>
  <c r="AV706" i="3"/>
  <c r="AZ706" i="3"/>
  <c r="BD706" i="3"/>
  <c r="BH706" i="3"/>
  <c r="BL706" i="3"/>
  <c r="BP706" i="3"/>
  <c r="BT706" i="3"/>
  <c r="BX706" i="3"/>
  <c r="CB706" i="3"/>
  <c r="CF706" i="3"/>
  <c r="CJ706" i="3"/>
  <c r="CN706" i="3"/>
  <c r="CR706" i="3"/>
  <c r="AX706" i="3"/>
  <c r="BC706" i="3"/>
  <c r="BI706" i="3"/>
  <c r="BN706" i="3"/>
  <c r="BS706" i="3"/>
  <c r="BY706" i="3"/>
  <c r="CD706" i="3"/>
  <c r="CI706" i="3"/>
  <c r="CO706" i="3"/>
  <c r="AY706" i="3"/>
  <c r="BE706" i="3"/>
  <c r="BJ706" i="3"/>
  <c r="BO706" i="3"/>
  <c r="BU706" i="3"/>
  <c r="BZ706" i="3"/>
  <c r="CE706" i="3"/>
  <c r="CK706" i="3"/>
  <c r="CP706" i="3"/>
  <c r="BB706" i="3"/>
  <c r="BM706" i="3"/>
  <c r="BW706" i="3"/>
  <c r="CH706" i="3"/>
  <c r="BF706" i="3"/>
  <c r="BQ706" i="3"/>
  <c r="CA706" i="3"/>
  <c r="CL706" i="3"/>
  <c r="AW706" i="3"/>
  <c r="BG706" i="3"/>
  <c r="BR706" i="3"/>
  <c r="CC706" i="3"/>
  <c r="CM706" i="3"/>
  <c r="BA706" i="3"/>
  <c r="BV706" i="3"/>
  <c r="CQ706" i="3"/>
  <c r="BK706" i="3"/>
  <c r="CG706" i="3"/>
  <c r="AV704" i="3"/>
  <c r="AZ704" i="3"/>
  <c r="BD704" i="3"/>
  <c r="BH704" i="3"/>
  <c r="BL704" i="3"/>
  <c r="BP704" i="3"/>
  <c r="BT704" i="3"/>
  <c r="BX704" i="3"/>
  <c r="CB704" i="3"/>
  <c r="CF704" i="3"/>
  <c r="CJ704" i="3"/>
  <c r="CN704" i="3"/>
  <c r="CR704" i="3"/>
  <c r="AW704" i="3"/>
  <c r="BB704" i="3"/>
  <c r="BG704" i="3"/>
  <c r="BM704" i="3"/>
  <c r="BR704" i="3"/>
  <c r="BW704" i="3"/>
  <c r="CC704" i="3"/>
  <c r="CH704" i="3"/>
  <c r="CM704" i="3"/>
  <c r="AX704" i="3"/>
  <c r="BC704" i="3"/>
  <c r="BI704" i="3"/>
  <c r="BN704" i="3"/>
  <c r="BS704" i="3"/>
  <c r="BY704" i="3"/>
  <c r="CD704" i="3"/>
  <c r="CI704" i="3"/>
  <c r="CO704" i="3"/>
  <c r="BF704" i="3"/>
  <c r="BQ704" i="3"/>
  <c r="CA704" i="3"/>
  <c r="CL704" i="3"/>
  <c r="AY704" i="3"/>
  <c r="BJ704" i="3"/>
  <c r="BU704" i="3"/>
  <c r="CE704" i="3"/>
  <c r="CP704" i="3"/>
  <c r="BA704" i="3"/>
  <c r="BK704" i="3"/>
  <c r="BV704" i="3"/>
  <c r="CG704" i="3"/>
  <c r="CQ704" i="3"/>
  <c r="BO704" i="3"/>
  <c r="CK704" i="3"/>
  <c r="BE704" i="3"/>
  <c r="BZ704" i="3"/>
  <c r="AV702" i="3"/>
  <c r="AZ702" i="3"/>
  <c r="BD702" i="3"/>
  <c r="BH702" i="3"/>
  <c r="BL702" i="3"/>
  <c r="BP702" i="3"/>
  <c r="BT702" i="3"/>
  <c r="BX702" i="3"/>
  <c r="CB702" i="3"/>
  <c r="CF702" i="3"/>
  <c r="CJ702" i="3"/>
  <c r="CN702" i="3"/>
  <c r="CR702" i="3"/>
  <c r="BA702" i="3"/>
  <c r="BF702" i="3"/>
  <c r="BK702" i="3"/>
  <c r="BQ702" i="3"/>
  <c r="BV702" i="3"/>
  <c r="CA702" i="3"/>
  <c r="CG702" i="3"/>
  <c r="CL702" i="3"/>
  <c r="CQ702" i="3"/>
  <c r="AW702" i="3"/>
  <c r="BB702" i="3"/>
  <c r="BG702" i="3"/>
  <c r="BM702" i="3"/>
  <c r="BR702" i="3"/>
  <c r="BW702" i="3"/>
  <c r="CC702" i="3"/>
  <c r="CH702" i="3"/>
  <c r="CM702" i="3"/>
  <c r="AY702" i="3"/>
  <c r="BJ702" i="3"/>
  <c r="BU702" i="3"/>
  <c r="CE702" i="3"/>
  <c r="CP702" i="3"/>
  <c r="BC702" i="3"/>
  <c r="BN702" i="3"/>
  <c r="BY702" i="3"/>
  <c r="CI702" i="3"/>
  <c r="BE702" i="3"/>
  <c r="BO702" i="3"/>
  <c r="BZ702" i="3"/>
  <c r="CK702" i="3"/>
  <c r="BI702" i="3"/>
  <c r="CD702" i="3"/>
  <c r="AX702" i="3"/>
  <c r="BS702" i="3"/>
  <c r="CO702" i="3"/>
  <c r="AY700" i="3"/>
  <c r="BC700" i="3"/>
  <c r="BG700" i="3"/>
  <c r="BK700" i="3"/>
  <c r="BO700" i="3"/>
  <c r="BS700" i="3"/>
  <c r="BW700" i="3"/>
  <c r="CA700" i="3"/>
  <c r="CE700" i="3"/>
  <c r="CI700" i="3"/>
  <c r="CM700" i="3"/>
  <c r="CQ700" i="3"/>
  <c r="AX700" i="3"/>
  <c r="BD700" i="3"/>
  <c r="BI700" i="3"/>
  <c r="BN700" i="3"/>
  <c r="BT700" i="3"/>
  <c r="BY700" i="3"/>
  <c r="CD700" i="3"/>
  <c r="CJ700" i="3"/>
  <c r="CO700" i="3"/>
  <c r="AZ700" i="3"/>
  <c r="BE700" i="3"/>
  <c r="BJ700" i="3"/>
  <c r="BP700" i="3"/>
  <c r="BU700" i="3"/>
  <c r="BZ700" i="3"/>
  <c r="CF700" i="3"/>
  <c r="CK700" i="3"/>
  <c r="CP700" i="3"/>
  <c r="BB700" i="3"/>
  <c r="BM700" i="3"/>
  <c r="BX700" i="3"/>
  <c r="CH700" i="3"/>
  <c r="AV700" i="3"/>
  <c r="BF700" i="3"/>
  <c r="BQ700" i="3"/>
  <c r="CB700" i="3"/>
  <c r="CL700" i="3"/>
  <c r="AW700" i="3"/>
  <c r="BH700" i="3"/>
  <c r="BR700" i="3"/>
  <c r="CC700" i="3"/>
  <c r="CN700" i="3"/>
  <c r="BA700" i="3"/>
  <c r="BV700" i="3"/>
  <c r="CR700" i="3"/>
  <c r="BL700" i="3"/>
  <c r="CG700" i="3"/>
  <c r="AV698" i="3"/>
  <c r="AZ698" i="3"/>
  <c r="BD698" i="3"/>
  <c r="BH698" i="3"/>
  <c r="BL698" i="3"/>
  <c r="BP698" i="3"/>
  <c r="BT698" i="3"/>
  <c r="BX698" i="3"/>
  <c r="CB698" i="3"/>
  <c r="CF698" i="3"/>
  <c r="CJ698" i="3"/>
  <c r="CN698" i="3"/>
  <c r="CR698" i="3"/>
  <c r="AX698" i="3"/>
  <c r="BC698" i="3"/>
  <c r="BI698" i="3"/>
  <c r="BN698" i="3"/>
  <c r="BS698" i="3"/>
  <c r="BY698" i="3"/>
  <c r="CD698" i="3"/>
  <c r="CI698" i="3"/>
  <c r="CO698" i="3"/>
  <c r="AY698" i="3"/>
  <c r="BE698" i="3"/>
  <c r="BJ698" i="3"/>
  <c r="BO698" i="3"/>
  <c r="BU698" i="3"/>
  <c r="BZ698" i="3"/>
  <c r="CE698" i="3"/>
  <c r="CK698" i="3"/>
  <c r="CP698" i="3"/>
  <c r="AW698" i="3"/>
  <c r="BG698" i="3"/>
  <c r="BR698" i="3"/>
  <c r="CC698" i="3"/>
  <c r="CM698" i="3"/>
  <c r="BA698" i="3"/>
  <c r="BK698" i="3"/>
  <c r="BV698" i="3"/>
  <c r="CG698" i="3"/>
  <c r="CQ698" i="3"/>
  <c r="BB698" i="3"/>
  <c r="BM698" i="3"/>
  <c r="BW698" i="3"/>
  <c r="CH698" i="3"/>
  <c r="BQ698" i="3"/>
  <c r="CL698" i="3"/>
  <c r="BF698" i="3"/>
  <c r="CA698" i="3"/>
  <c r="AV696" i="3"/>
  <c r="AZ696" i="3"/>
  <c r="BD696" i="3"/>
  <c r="BH696" i="3"/>
  <c r="BL696" i="3"/>
  <c r="BP696" i="3"/>
  <c r="BT696" i="3"/>
  <c r="BX696" i="3"/>
  <c r="CB696" i="3"/>
  <c r="CF696" i="3"/>
  <c r="CJ696" i="3"/>
  <c r="CN696" i="3"/>
  <c r="CR696" i="3"/>
  <c r="AW696" i="3"/>
  <c r="BB696" i="3"/>
  <c r="BG696" i="3"/>
  <c r="BM696" i="3"/>
  <c r="BR696" i="3"/>
  <c r="BW696" i="3"/>
  <c r="CC696" i="3"/>
  <c r="CH696" i="3"/>
  <c r="CM696" i="3"/>
  <c r="AX696" i="3"/>
  <c r="BC696" i="3"/>
  <c r="BI696" i="3"/>
  <c r="BN696" i="3"/>
  <c r="BS696" i="3"/>
  <c r="BY696" i="3"/>
  <c r="CD696" i="3"/>
  <c r="CI696" i="3"/>
  <c r="CO696" i="3"/>
  <c r="BA696" i="3"/>
  <c r="BK696" i="3"/>
  <c r="BV696" i="3"/>
  <c r="CG696" i="3"/>
  <c r="CQ696" i="3"/>
  <c r="BE696" i="3"/>
  <c r="BO696" i="3"/>
  <c r="BZ696" i="3"/>
  <c r="CK696" i="3"/>
  <c r="BF696" i="3"/>
  <c r="BQ696" i="3"/>
  <c r="CA696" i="3"/>
  <c r="CL696" i="3"/>
  <c r="BJ696" i="3"/>
  <c r="CE696" i="3"/>
  <c r="AY696" i="3"/>
  <c r="BU696" i="3"/>
  <c r="CP696" i="3"/>
  <c r="AV694" i="3"/>
  <c r="AZ694" i="3"/>
  <c r="BD694" i="3"/>
  <c r="BH694" i="3"/>
  <c r="BL694" i="3"/>
  <c r="BP694" i="3"/>
  <c r="BT694" i="3"/>
  <c r="BX694" i="3"/>
  <c r="CB694" i="3"/>
  <c r="CF694" i="3"/>
  <c r="CJ694" i="3"/>
  <c r="CN694" i="3"/>
  <c r="CR694" i="3"/>
  <c r="BA694" i="3"/>
  <c r="BF694" i="3"/>
  <c r="BK694" i="3"/>
  <c r="BQ694" i="3"/>
  <c r="BV694" i="3"/>
  <c r="CA694" i="3"/>
  <c r="CG694" i="3"/>
  <c r="CL694" i="3"/>
  <c r="CQ694" i="3"/>
  <c r="AW694" i="3"/>
  <c r="BB694" i="3"/>
  <c r="BG694" i="3"/>
  <c r="BM694" i="3"/>
  <c r="BR694" i="3"/>
  <c r="BW694" i="3"/>
  <c r="CC694" i="3"/>
  <c r="CH694" i="3"/>
  <c r="CM694" i="3"/>
  <c r="BE694" i="3"/>
  <c r="BO694" i="3"/>
  <c r="BZ694" i="3"/>
  <c r="CK694" i="3"/>
  <c r="AX694" i="3"/>
  <c r="BI694" i="3"/>
  <c r="BS694" i="3"/>
  <c r="CD694" i="3"/>
  <c r="CO694" i="3"/>
  <c r="AY694" i="3"/>
  <c r="BJ694" i="3"/>
  <c r="BU694" i="3"/>
  <c r="CE694" i="3"/>
  <c r="CP694" i="3"/>
  <c r="BC694" i="3"/>
  <c r="BY694" i="3"/>
  <c r="BN694" i="3"/>
  <c r="CI694" i="3"/>
  <c r="AY692" i="3"/>
  <c r="BC692" i="3"/>
  <c r="BG692" i="3"/>
  <c r="BK692" i="3"/>
  <c r="BO692" i="3"/>
  <c r="BS692" i="3"/>
  <c r="BW692" i="3"/>
  <c r="CA692" i="3"/>
  <c r="CE692" i="3"/>
  <c r="CI692" i="3"/>
  <c r="CM692" i="3"/>
  <c r="CQ692" i="3"/>
  <c r="AX692" i="3"/>
  <c r="BD692" i="3"/>
  <c r="BI692" i="3"/>
  <c r="BN692" i="3"/>
  <c r="BT692" i="3"/>
  <c r="BY692" i="3"/>
  <c r="CD692" i="3"/>
  <c r="CJ692" i="3"/>
  <c r="CO692" i="3"/>
  <c r="AZ692" i="3"/>
  <c r="BE692" i="3"/>
  <c r="BJ692" i="3"/>
  <c r="BP692" i="3"/>
  <c r="BU692" i="3"/>
  <c r="BZ692" i="3"/>
  <c r="CF692" i="3"/>
  <c r="CK692" i="3"/>
  <c r="CP692" i="3"/>
  <c r="AW692" i="3"/>
  <c r="BH692" i="3"/>
  <c r="BR692" i="3"/>
  <c r="CC692" i="3"/>
  <c r="CN692" i="3"/>
  <c r="BA692" i="3"/>
  <c r="BL692" i="3"/>
  <c r="BV692" i="3"/>
  <c r="CG692" i="3"/>
  <c r="CR692" i="3"/>
  <c r="BB692" i="3"/>
  <c r="BM692" i="3"/>
  <c r="BX692" i="3"/>
  <c r="CH692" i="3"/>
  <c r="BQ692" i="3"/>
  <c r="CL692" i="3"/>
  <c r="AV692" i="3"/>
  <c r="BF692" i="3"/>
  <c r="CB692" i="3"/>
  <c r="AV690" i="3"/>
  <c r="AZ690" i="3"/>
  <c r="BD690" i="3"/>
  <c r="BH690" i="3"/>
  <c r="BL690" i="3"/>
  <c r="BP690" i="3"/>
  <c r="BT690" i="3"/>
  <c r="BX690" i="3"/>
  <c r="CB690" i="3"/>
  <c r="CF690" i="3"/>
  <c r="CJ690" i="3"/>
  <c r="CN690" i="3"/>
  <c r="CR690" i="3"/>
  <c r="AX690" i="3"/>
  <c r="BC690" i="3"/>
  <c r="BI690" i="3"/>
  <c r="BN690" i="3"/>
  <c r="BS690" i="3"/>
  <c r="BY690" i="3"/>
  <c r="CD690" i="3"/>
  <c r="CI690" i="3"/>
  <c r="CO690" i="3"/>
  <c r="AY690" i="3"/>
  <c r="BE690" i="3"/>
  <c r="BJ690" i="3"/>
  <c r="BO690" i="3"/>
  <c r="BU690" i="3"/>
  <c r="BZ690" i="3"/>
  <c r="CE690" i="3"/>
  <c r="CK690" i="3"/>
  <c r="CP690" i="3"/>
  <c r="BB690" i="3"/>
  <c r="BM690" i="3"/>
  <c r="BW690" i="3"/>
  <c r="CH690" i="3"/>
  <c r="BF690" i="3"/>
  <c r="BQ690" i="3"/>
  <c r="CA690" i="3"/>
  <c r="CL690" i="3"/>
  <c r="AW690" i="3"/>
  <c r="BG690" i="3"/>
  <c r="BR690" i="3"/>
  <c r="CC690" i="3"/>
  <c r="CM690" i="3"/>
  <c r="BA690" i="3"/>
  <c r="BV690" i="3"/>
  <c r="CQ690" i="3"/>
  <c r="BK690" i="3"/>
  <c r="CG690" i="3"/>
  <c r="AV688" i="3"/>
  <c r="AZ688" i="3"/>
  <c r="BD688" i="3"/>
  <c r="BH688" i="3"/>
  <c r="BL688" i="3"/>
  <c r="BP688" i="3"/>
  <c r="BT688" i="3"/>
  <c r="BX688" i="3"/>
  <c r="CB688" i="3"/>
  <c r="CF688" i="3"/>
  <c r="CJ688" i="3"/>
  <c r="CN688" i="3"/>
  <c r="CR688" i="3"/>
  <c r="AW688" i="3"/>
  <c r="BB688" i="3"/>
  <c r="BG688" i="3"/>
  <c r="BM688" i="3"/>
  <c r="BR688" i="3"/>
  <c r="BW688" i="3"/>
  <c r="CC688" i="3"/>
  <c r="CH688" i="3"/>
  <c r="CM688" i="3"/>
  <c r="AX688" i="3"/>
  <c r="BC688" i="3"/>
  <c r="BI688" i="3"/>
  <c r="BN688" i="3"/>
  <c r="BS688" i="3"/>
  <c r="BY688" i="3"/>
  <c r="CD688" i="3"/>
  <c r="CI688" i="3"/>
  <c r="CO688" i="3"/>
  <c r="BF688" i="3"/>
  <c r="BQ688" i="3"/>
  <c r="CA688" i="3"/>
  <c r="CL688" i="3"/>
  <c r="AY688" i="3"/>
  <c r="BJ688" i="3"/>
  <c r="BU688" i="3"/>
  <c r="CE688" i="3"/>
  <c r="CP688" i="3"/>
  <c r="BA688" i="3"/>
  <c r="BK688" i="3"/>
  <c r="BV688" i="3"/>
  <c r="CG688" i="3"/>
  <c r="CQ688" i="3"/>
  <c r="BO688" i="3"/>
  <c r="CK688" i="3"/>
  <c r="BE688" i="3"/>
  <c r="BZ688" i="3"/>
  <c r="AV686" i="3"/>
  <c r="AZ686" i="3"/>
  <c r="BD686" i="3"/>
  <c r="BH686" i="3"/>
  <c r="BL686" i="3"/>
  <c r="BP686" i="3"/>
  <c r="BT686" i="3"/>
  <c r="BX686" i="3"/>
  <c r="CB686" i="3"/>
  <c r="CF686" i="3"/>
  <c r="CJ686" i="3"/>
  <c r="CN686" i="3"/>
  <c r="CR686" i="3"/>
  <c r="BA686" i="3"/>
  <c r="BF686" i="3"/>
  <c r="BK686" i="3"/>
  <c r="BQ686" i="3"/>
  <c r="BV686" i="3"/>
  <c r="CA686" i="3"/>
  <c r="CG686" i="3"/>
  <c r="CL686" i="3"/>
  <c r="CQ686" i="3"/>
  <c r="AW686" i="3"/>
  <c r="BB686" i="3"/>
  <c r="BG686" i="3"/>
  <c r="BM686" i="3"/>
  <c r="BR686" i="3"/>
  <c r="BW686" i="3"/>
  <c r="CC686" i="3"/>
  <c r="CH686" i="3"/>
  <c r="CM686" i="3"/>
  <c r="AY686" i="3"/>
  <c r="BJ686" i="3"/>
  <c r="BU686" i="3"/>
  <c r="CE686" i="3"/>
  <c r="CP686" i="3"/>
  <c r="BC686" i="3"/>
  <c r="BN686" i="3"/>
  <c r="BY686" i="3"/>
  <c r="CI686" i="3"/>
  <c r="BE686" i="3"/>
  <c r="BO686" i="3"/>
  <c r="BZ686" i="3"/>
  <c r="CK686" i="3"/>
  <c r="AX686" i="3"/>
  <c r="BS686" i="3"/>
  <c r="CD686" i="3"/>
  <c r="BI686" i="3"/>
  <c r="CO686" i="3"/>
  <c r="AY684" i="3"/>
  <c r="BC684" i="3"/>
  <c r="BG684" i="3"/>
  <c r="BK684" i="3"/>
  <c r="BO684" i="3"/>
  <c r="BS684" i="3"/>
  <c r="BW684" i="3"/>
  <c r="CA684" i="3"/>
  <c r="CE684" i="3"/>
  <c r="CI684" i="3"/>
  <c r="CM684" i="3"/>
  <c r="CQ684" i="3"/>
  <c r="AX684" i="3"/>
  <c r="BD684" i="3"/>
  <c r="BI684" i="3"/>
  <c r="BN684" i="3"/>
  <c r="BT684" i="3"/>
  <c r="BY684" i="3"/>
  <c r="CD684" i="3"/>
  <c r="CJ684" i="3"/>
  <c r="CO684" i="3"/>
  <c r="AZ684" i="3"/>
  <c r="BE684" i="3"/>
  <c r="BJ684" i="3"/>
  <c r="BP684" i="3"/>
  <c r="BU684" i="3"/>
  <c r="BZ684" i="3"/>
  <c r="CF684" i="3"/>
  <c r="CK684" i="3"/>
  <c r="CP684" i="3"/>
  <c r="BB684" i="3"/>
  <c r="BM684" i="3"/>
  <c r="BX684" i="3"/>
  <c r="CH684" i="3"/>
  <c r="AV684" i="3"/>
  <c r="BF684" i="3"/>
  <c r="BQ684" i="3"/>
  <c r="CB684" i="3"/>
  <c r="CL684" i="3"/>
  <c r="AW684" i="3"/>
  <c r="BH684" i="3"/>
  <c r="BR684" i="3"/>
  <c r="CC684" i="3"/>
  <c r="CN684" i="3"/>
  <c r="BL684" i="3"/>
  <c r="CG684" i="3"/>
  <c r="BA684" i="3"/>
  <c r="BV684" i="3"/>
  <c r="CR684" i="3"/>
  <c r="AV682" i="3"/>
  <c r="AZ682" i="3"/>
  <c r="BD682" i="3"/>
  <c r="BH682" i="3"/>
  <c r="BL682" i="3"/>
  <c r="BP682" i="3"/>
  <c r="BT682" i="3"/>
  <c r="BX682" i="3"/>
  <c r="CB682" i="3"/>
  <c r="CF682" i="3"/>
  <c r="CJ682" i="3"/>
  <c r="CN682" i="3"/>
  <c r="CR682" i="3"/>
  <c r="AX682" i="3"/>
  <c r="BC682" i="3"/>
  <c r="BI682" i="3"/>
  <c r="BN682" i="3"/>
  <c r="BS682" i="3"/>
  <c r="BY682" i="3"/>
  <c r="CD682" i="3"/>
  <c r="CI682" i="3"/>
  <c r="CO682" i="3"/>
  <c r="AY682" i="3"/>
  <c r="BE682" i="3"/>
  <c r="BJ682" i="3"/>
  <c r="BO682" i="3"/>
  <c r="BU682" i="3"/>
  <c r="BZ682" i="3"/>
  <c r="CE682" i="3"/>
  <c r="CK682" i="3"/>
  <c r="CP682" i="3"/>
  <c r="AW682" i="3"/>
  <c r="BG682" i="3"/>
  <c r="BR682" i="3"/>
  <c r="CC682" i="3"/>
  <c r="CM682" i="3"/>
  <c r="BA682" i="3"/>
  <c r="BK682" i="3"/>
  <c r="BV682" i="3"/>
  <c r="CG682" i="3"/>
  <c r="CQ682" i="3"/>
  <c r="BB682" i="3"/>
  <c r="BM682" i="3"/>
  <c r="BW682" i="3"/>
  <c r="CH682" i="3"/>
  <c r="BQ682" i="3"/>
  <c r="CL682" i="3"/>
  <c r="BF682" i="3"/>
  <c r="CA682" i="3"/>
  <c r="AV680" i="3"/>
  <c r="AZ680" i="3"/>
  <c r="BD680" i="3"/>
  <c r="BH680" i="3"/>
  <c r="BL680" i="3"/>
  <c r="BP680" i="3"/>
  <c r="BT680" i="3"/>
  <c r="BX680" i="3"/>
  <c r="CB680" i="3"/>
  <c r="CF680" i="3"/>
  <c r="CJ680" i="3"/>
  <c r="CN680" i="3"/>
  <c r="CR680" i="3"/>
  <c r="AW680" i="3"/>
  <c r="BB680" i="3"/>
  <c r="BG680" i="3"/>
  <c r="BM680" i="3"/>
  <c r="BR680" i="3"/>
  <c r="BW680" i="3"/>
  <c r="CC680" i="3"/>
  <c r="CH680" i="3"/>
  <c r="CM680" i="3"/>
  <c r="AX680" i="3"/>
  <c r="BC680" i="3"/>
  <c r="BI680" i="3"/>
  <c r="BN680" i="3"/>
  <c r="BS680" i="3"/>
  <c r="BY680" i="3"/>
  <c r="CD680" i="3"/>
  <c r="CI680" i="3"/>
  <c r="CO680" i="3"/>
  <c r="BA680" i="3"/>
  <c r="BK680" i="3"/>
  <c r="BV680" i="3"/>
  <c r="CG680" i="3"/>
  <c r="CQ680" i="3"/>
  <c r="BE680" i="3"/>
  <c r="BO680" i="3"/>
  <c r="BZ680" i="3"/>
  <c r="CK680" i="3"/>
  <c r="BF680" i="3"/>
  <c r="BQ680" i="3"/>
  <c r="CA680" i="3"/>
  <c r="CL680" i="3"/>
  <c r="BJ680" i="3"/>
  <c r="CP680" i="3"/>
  <c r="AY680" i="3"/>
  <c r="BU680" i="3"/>
  <c r="CE680" i="3"/>
  <c r="AV678" i="3"/>
  <c r="AZ678" i="3"/>
  <c r="BD678" i="3"/>
  <c r="BH678" i="3"/>
  <c r="BL678" i="3"/>
  <c r="BP678" i="3"/>
  <c r="BT678" i="3"/>
  <c r="BX678" i="3"/>
  <c r="CB678" i="3"/>
  <c r="CF678" i="3"/>
  <c r="CJ678" i="3"/>
  <c r="CN678" i="3"/>
  <c r="CR678" i="3"/>
  <c r="BA678" i="3"/>
  <c r="BF678" i="3"/>
  <c r="BK678" i="3"/>
  <c r="BQ678" i="3"/>
  <c r="BV678" i="3"/>
  <c r="CA678" i="3"/>
  <c r="CG678" i="3"/>
  <c r="CL678" i="3"/>
  <c r="CQ678" i="3"/>
  <c r="AW678" i="3"/>
  <c r="BB678" i="3"/>
  <c r="BG678" i="3"/>
  <c r="BM678" i="3"/>
  <c r="BR678" i="3"/>
  <c r="BW678" i="3"/>
  <c r="CC678" i="3"/>
  <c r="CH678" i="3"/>
  <c r="CM678" i="3"/>
  <c r="BE678" i="3"/>
  <c r="BO678" i="3"/>
  <c r="BZ678" i="3"/>
  <c r="CK678" i="3"/>
  <c r="AX678" i="3"/>
  <c r="BI678" i="3"/>
  <c r="BS678" i="3"/>
  <c r="CD678" i="3"/>
  <c r="CO678" i="3"/>
  <c r="AY678" i="3"/>
  <c r="BJ678" i="3"/>
  <c r="BU678" i="3"/>
  <c r="CE678" i="3"/>
  <c r="CP678" i="3"/>
  <c r="BC678" i="3"/>
  <c r="BY678" i="3"/>
  <c r="BN678" i="3"/>
  <c r="CI678" i="3"/>
  <c r="AY676" i="3"/>
  <c r="BC676" i="3"/>
  <c r="BG676" i="3"/>
  <c r="BK676" i="3"/>
  <c r="BO676" i="3"/>
  <c r="BS676" i="3"/>
  <c r="BW676" i="3"/>
  <c r="CA676" i="3"/>
  <c r="CE676" i="3"/>
  <c r="CI676" i="3"/>
  <c r="CM676" i="3"/>
  <c r="CQ676" i="3"/>
  <c r="AX676" i="3"/>
  <c r="BD676" i="3"/>
  <c r="BI676" i="3"/>
  <c r="BN676" i="3"/>
  <c r="BT676" i="3"/>
  <c r="BY676" i="3"/>
  <c r="CD676" i="3"/>
  <c r="CJ676" i="3"/>
  <c r="CO676" i="3"/>
  <c r="AZ676" i="3"/>
  <c r="BE676" i="3"/>
  <c r="BJ676" i="3"/>
  <c r="BP676" i="3"/>
  <c r="BU676" i="3"/>
  <c r="BZ676" i="3"/>
  <c r="CF676" i="3"/>
  <c r="CK676" i="3"/>
  <c r="CP676" i="3"/>
  <c r="AW676" i="3"/>
  <c r="BH676" i="3"/>
  <c r="BR676" i="3"/>
  <c r="CC676" i="3"/>
  <c r="CN676" i="3"/>
  <c r="BA676" i="3"/>
  <c r="BL676" i="3"/>
  <c r="BV676" i="3"/>
  <c r="CG676" i="3"/>
  <c r="CR676" i="3"/>
  <c r="BB676" i="3"/>
  <c r="BM676" i="3"/>
  <c r="BX676" i="3"/>
  <c r="CH676" i="3"/>
  <c r="AV676" i="3"/>
  <c r="BQ676" i="3"/>
  <c r="CL676" i="3"/>
  <c r="BF676" i="3"/>
  <c r="CB676" i="3"/>
  <c r="AV674" i="3"/>
  <c r="AZ674" i="3"/>
  <c r="BD674" i="3"/>
  <c r="BH674" i="3"/>
  <c r="BL674" i="3"/>
  <c r="BP674" i="3"/>
  <c r="BT674" i="3"/>
  <c r="BX674" i="3"/>
  <c r="CB674" i="3"/>
  <c r="CF674" i="3"/>
  <c r="CJ674" i="3"/>
  <c r="CN674" i="3"/>
  <c r="CR674" i="3"/>
  <c r="AX674" i="3"/>
  <c r="BC674" i="3"/>
  <c r="BI674" i="3"/>
  <c r="BN674" i="3"/>
  <c r="BS674" i="3"/>
  <c r="BY674" i="3"/>
  <c r="CD674" i="3"/>
  <c r="CI674" i="3"/>
  <c r="CO674" i="3"/>
  <c r="AY674" i="3"/>
  <c r="BE674" i="3"/>
  <c r="BJ674" i="3"/>
  <c r="BO674" i="3"/>
  <c r="BU674" i="3"/>
  <c r="BZ674" i="3"/>
  <c r="CE674" i="3"/>
  <c r="CK674" i="3"/>
  <c r="CP674" i="3"/>
  <c r="BB674" i="3"/>
  <c r="BM674" i="3"/>
  <c r="BW674" i="3"/>
  <c r="CH674" i="3"/>
  <c r="BF674" i="3"/>
  <c r="BQ674" i="3"/>
  <c r="CA674" i="3"/>
  <c r="CL674" i="3"/>
  <c r="AW674" i="3"/>
  <c r="BG674" i="3"/>
  <c r="BR674" i="3"/>
  <c r="CC674" i="3"/>
  <c r="CM674" i="3"/>
  <c r="BA674" i="3"/>
  <c r="CG674" i="3"/>
  <c r="BK674" i="3"/>
  <c r="BV674" i="3"/>
  <c r="CQ674" i="3"/>
  <c r="AV672" i="3"/>
  <c r="AZ672" i="3"/>
  <c r="BD672" i="3"/>
  <c r="BH672" i="3"/>
  <c r="BL672" i="3"/>
  <c r="BP672" i="3"/>
  <c r="BT672" i="3"/>
  <c r="BX672" i="3"/>
  <c r="CB672" i="3"/>
  <c r="CF672" i="3"/>
  <c r="CJ672" i="3"/>
  <c r="CN672" i="3"/>
  <c r="CR672" i="3"/>
  <c r="AW672" i="3"/>
  <c r="BB672" i="3"/>
  <c r="BG672" i="3"/>
  <c r="BM672" i="3"/>
  <c r="BR672" i="3"/>
  <c r="BW672" i="3"/>
  <c r="CC672" i="3"/>
  <c r="CH672" i="3"/>
  <c r="CM672" i="3"/>
  <c r="AX672" i="3"/>
  <c r="BC672" i="3"/>
  <c r="BI672" i="3"/>
  <c r="BN672" i="3"/>
  <c r="BS672" i="3"/>
  <c r="BY672" i="3"/>
  <c r="CD672" i="3"/>
  <c r="CI672" i="3"/>
  <c r="CO672" i="3"/>
  <c r="BF672" i="3"/>
  <c r="BQ672" i="3"/>
  <c r="CA672" i="3"/>
  <c r="CL672" i="3"/>
  <c r="AY672" i="3"/>
  <c r="BJ672" i="3"/>
  <c r="BU672" i="3"/>
  <c r="CE672" i="3"/>
  <c r="CP672" i="3"/>
  <c r="BA672" i="3"/>
  <c r="BK672" i="3"/>
  <c r="BV672" i="3"/>
  <c r="CG672" i="3"/>
  <c r="CQ672" i="3"/>
  <c r="BO672" i="3"/>
  <c r="CK672" i="3"/>
  <c r="BE672" i="3"/>
  <c r="BZ672" i="3"/>
  <c r="AV670" i="3"/>
  <c r="AZ670" i="3"/>
  <c r="BD670" i="3"/>
  <c r="BH670" i="3"/>
  <c r="BL670" i="3"/>
  <c r="BP670" i="3"/>
  <c r="BT670" i="3"/>
  <c r="BX670" i="3"/>
  <c r="CB670" i="3"/>
  <c r="CF670" i="3"/>
  <c r="CJ670" i="3"/>
  <c r="CN670" i="3"/>
  <c r="CR670" i="3"/>
  <c r="BA670" i="3"/>
  <c r="BF670" i="3"/>
  <c r="BK670" i="3"/>
  <c r="BQ670" i="3"/>
  <c r="BV670" i="3"/>
  <c r="CA670" i="3"/>
  <c r="CG670" i="3"/>
  <c r="CL670" i="3"/>
  <c r="CQ670" i="3"/>
  <c r="AW670" i="3"/>
  <c r="BB670" i="3"/>
  <c r="BG670" i="3"/>
  <c r="BM670" i="3"/>
  <c r="BR670" i="3"/>
  <c r="BW670" i="3"/>
  <c r="CC670" i="3"/>
  <c r="CH670" i="3"/>
  <c r="CM670" i="3"/>
  <c r="AY670" i="3"/>
  <c r="BJ670" i="3"/>
  <c r="BU670" i="3"/>
  <c r="CE670" i="3"/>
  <c r="CP670" i="3"/>
  <c r="BC670" i="3"/>
  <c r="BN670" i="3"/>
  <c r="BY670" i="3"/>
  <c r="CI670" i="3"/>
  <c r="BE670" i="3"/>
  <c r="BO670" i="3"/>
  <c r="BZ670" i="3"/>
  <c r="CK670" i="3"/>
  <c r="BI670" i="3"/>
  <c r="CD670" i="3"/>
  <c r="AX670" i="3"/>
  <c r="BS670" i="3"/>
  <c r="CO670" i="3"/>
  <c r="AY668" i="3"/>
  <c r="BC668" i="3"/>
  <c r="BG668" i="3"/>
  <c r="BK668" i="3"/>
  <c r="BO668" i="3"/>
  <c r="BS668" i="3"/>
  <c r="BW668" i="3"/>
  <c r="CA668" i="3"/>
  <c r="CE668" i="3"/>
  <c r="CI668" i="3"/>
  <c r="CM668" i="3"/>
  <c r="CQ668" i="3"/>
  <c r="AX668" i="3"/>
  <c r="BD668" i="3"/>
  <c r="BI668" i="3"/>
  <c r="BN668" i="3"/>
  <c r="BT668" i="3"/>
  <c r="BY668" i="3"/>
  <c r="CD668" i="3"/>
  <c r="CJ668" i="3"/>
  <c r="CO668" i="3"/>
  <c r="AZ668" i="3"/>
  <c r="BE668" i="3"/>
  <c r="BJ668" i="3"/>
  <c r="BP668" i="3"/>
  <c r="BU668" i="3"/>
  <c r="BZ668" i="3"/>
  <c r="CF668" i="3"/>
  <c r="CK668" i="3"/>
  <c r="CP668" i="3"/>
  <c r="BB668" i="3"/>
  <c r="BM668" i="3"/>
  <c r="BX668" i="3"/>
  <c r="CH668" i="3"/>
  <c r="AV668" i="3"/>
  <c r="BF668" i="3"/>
  <c r="BQ668" i="3"/>
  <c r="CB668" i="3"/>
  <c r="CL668" i="3"/>
  <c r="AW668" i="3"/>
  <c r="BH668" i="3"/>
  <c r="BR668" i="3"/>
  <c r="CC668" i="3"/>
  <c r="CN668" i="3"/>
  <c r="BA668" i="3"/>
  <c r="BV668" i="3"/>
  <c r="CR668" i="3"/>
  <c r="BL668" i="3"/>
  <c r="CG668" i="3"/>
  <c r="AV666" i="3"/>
  <c r="AZ666" i="3"/>
  <c r="BD666" i="3"/>
  <c r="BH666" i="3"/>
  <c r="BL666" i="3"/>
  <c r="BP666" i="3"/>
  <c r="BT666" i="3"/>
  <c r="BX666" i="3"/>
  <c r="CB666" i="3"/>
  <c r="CF666" i="3"/>
  <c r="CJ666" i="3"/>
  <c r="CN666" i="3"/>
  <c r="CR666" i="3"/>
  <c r="AX666" i="3"/>
  <c r="BC666" i="3"/>
  <c r="BI666" i="3"/>
  <c r="BN666" i="3"/>
  <c r="BS666" i="3"/>
  <c r="BY666" i="3"/>
  <c r="CD666" i="3"/>
  <c r="CI666" i="3"/>
  <c r="CO666" i="3"/>
  <c r="AY666" i="3"/>
  <c r="BE666" i="3"/>
  <c r="BJ666" i="3"/>
  <c r="BO666" i="3"/>
  <c r="BU666" i="3"/>
  <c r="BZ666" i="3"/>
  <c r="CE666" i="3"/>
  <c r="CK666" i="3"/>
  <c r="CP666" i="3"/>
  <c r="AW666" i="3"/>
  <c r="BG666" i="3"/>
  <c r="BR666" i="3"/>
  <c r="CC666" i="3"/>
  <c r="CM666" i="3"/>
  <c r="BA666" i="3"/>
  <c r="BK666" i="3"/>
  <c r="BV666" i="3"/>
  <c r="CG666" i="3"/>
  <c r="CQ666" i="3"/>
  <c r="BB666" i="3"/>
  <c r="BM666" i="3"/>
  <c r="BW666" i="3"/>
  <c r="CH666" i="3"/>
  <c r="BF666" i="3"/>
  <c r="CL666" i="3"/>
  <c r="BQ666" i="3"/>
  <c r="CA666" i="3"/>
  <c r="AV664" i="3"/>
  <c r="AZ664" i="3"/>
  <c r="BD664" i="3"/>
  <c r="BH664" i="3"/>
  <c r="BL664" i="3"/>
  <c r="BP664" i="3"/>
  <c r="BT664" i="3"/>
  <c r="BX664" i="3"/>
  <c r="CB664" i="3"/>
  <c r="CF664" i="3"/>
  <c r="CJ664" i="3"/>
  <c r="CN664" i="3"/>
  <c r="CR664" i="3"/>
  <c r="AW664" i="3"/>
  <c r="BB664" i="3"/>
  <c r="BG664" i="3"/>
  <c r="BM664" i="3"/>
  <c r="BR664" i="3"/>
  <c r="BW664" i="3"/>
  <c r="CC664" i="3"/>
  <c r="CH664" i="3"/>
  <c r="CM664" i="3"/>
  <c r="AX664" i="3"/>
  <c r="BC664" i="3"/>
  <c r="BI664" i="3"/>
  <c r="BN664" i="3"/>
  <c r="BS664" i="3"/>
  <c r="BY664" i="3"/>
  <c r="CD664" i="3"/>
  <c r="CI664" i="3"/>
  <c r="CO664" i="3"/>
  <c r="BA664" i="3"/>
  <c r="BK664" i="3"/>
  <c r="BV664" i="3"/>
  <c r="CG664" i="3"/>
  <c r="CQ664" i="3"/>
  <c r="BE664" i="3"/>
  <c r="BO664" i="3"/>
  <c r="BZ664" i="3"/>
  <c r="CK664" i="3"/>
  <c r="BF664" i="3"/>
  <c r="BQ664" i="3"/>
  <c r="CA664" i="3"/>
  <c r="CL664" i="3"/>
  <c r="AY664" i="3"/>
  <c r="BU664" i="3"/>
  <c r="BJ664" i="3"/>
  <c r="CE664" i="3"/>
  <c r="CP664" i="3"/>
  <c r="AV662" i="3"/>
  <c r="AZ662" i="3"/>
  <c r="BD662" i="3"/>
  <c r="BH662" i="3"/>
  <c r="BL662" i="3"/>
  <c r="BP662" i="3"/>
  <c r="BT662" i="3"/>
  <c r="BX662" i="3"/>
  <c r="CB662" i="3"/>
  <c r="CF662" i="3"/>
  <c r="CJ662" i="3"/>
  <c r="CN662" i="3"/>
  <c r="CR662" i="3"/>
  <c r="BA662" i="3"/>
  <c r="BF662" i="3"/>
  <c r="BK662" i="3"/>
  <c r="BQ662" i="3"/>
  <c r="BV662" i="3"/>
  <c r="CA662" i="3"/>
  <c r="CG662" i="3"/>
  <c r="CL662" i="3"/>
  <c r="CQ662" i="3"/>
  <c r="AW662" i="3"/>
  <c r="BB662" i="3"/>
  <c r="BG662" i="3"/>
  <c r="BM662" i="3"/>
  <c r="BR662" i="3"/>
  <c r="BW662" i="3"/>
  <c r="CC662" i="3"/>
  <c r="CH662" i="3"/>
  <c r="CM662" i="3"/>
  <c r="BE662" i="3"/>
  <c r="BO662" i="3"/>
  <c r="BZ662" i="3"/>
  <c r="CK662" i="3"/>
  <c r="AX662" i="3"/>
  <c r="BI662" i="3"/>
  <c r="BS662" i="3"/>
  <c r="CD662" i="3"/>
  <c r="CO662" i="3"/>
  <c r="AY662" i="3"/>
  <c r="BJ662" i="3"/>
  <c r="BU662" i="3"/>
  <c r="CE662" i="3"/>
  <c r="CP662" i="3"/>
  <c r="BC662" i="3"/>
  <c r="BY662" i="3"/>
  <c r="BN662" i="3"/>
  <c r="CI662" i="3"/>
  <c r="AY660" i="3"/>
  <c r="BC660" i="3"/>
  <c r="BG660" i="3"/>
  <c r="BK660" i="3"/>
  <c r="BO660" i="3"/>
  <c r="BS660" i="3"/>
  <c r="BW660" i="3"/>
  <c r="CA660" i="3"/>
  <c r="CE660" i="3"/>
  <c r="CI660" i="3"/>
  <c r="CM660" i="3"/>
  <c r="CQ660" i="3"/>
  <c r="AX660" i="3"/>
  <c r="BD660" i="3"/>
  <c r="BI660" i="3"/>
  <c r="BN660" i="3"/>
  <c r="BT660" i="3"/>
  <c r="BY660" i="3"/>
  <c r="CD660" i="3"/>
  <c r="CJ660" i="3"/>
  <c r="CO660" i="3"/>
  <c r="AZ660" i="3"/>
  <c r="BE660" i="3"/>
  <c r="BJ660" i="3"/>
  <c r="BP660" i="3"/>
  <c r="BU660" i="3"/>
  <c r="BZ660" i="3"/>
  <c r="CF660" i="3"/>
  <c r="CK660" i="3"/>
  <c r="CP660" i="3"/>
  <c r="AW660" i="3"/>
  <c r="BH660" i="3"/>
  <c r="BR660" i="3"/>
  <c r="CC660" i="3"/>
  <c r="CN660" i="3"/>
  <c r="BA660" i="3"/>
  <c r="BL660" i="3"/>
  <c r="BV660" i="3"/>
  <c r="CG660" i="3"/>
  <c r="CR660" i="3"/>
  <c r="BB660" i="3"/>
  <c r="BM660" i="3"/>
  <c r="BX660" i="3"/>
  <c r="CH660" i="3"/>
  <c r="AV660" i="3"/>
  <c r="BQ660" i="3"/>
  <c r="CL660" i="3"/>
  <c r="BF660" i="3"/>
  <c r="CB660" i="3"/>
  <c r="AW658" i="3"/>
  <c r="BA658" i="3"/>
  <c r="BE658" i="3"/>
  <c r="BI658" i="3"/>
  <c r="BM658" i="3"/>
  <c r="BQ658" i="3"/>
  <c r="BU658" i="3"/>
  <c r="BY658" i="3"/>
  <c r="CC658" i="3"/>
  <c r="CG658" i="3"/>
  <c r="CK658" i="3"/>
  <c r="CO658" i="3"/>
  <c r="AZ658" i="3"/>
  <c r="BF658" i="3"/>
  <c r="BK658" i="3"/>
  <c r="BP658" i="3"/>
  <c r="BV658" i="3"/>
  <c r="CA658" i="3"/>
  <c r="CF658" i="3"/>
  <c r="CL658" i="3"/>
  <c r="CQ658" i="3"/>
  <c r="AV658" i="3"/>
  <c r="BB658" i="3"/>
  <c r="BG658" i="3"/>
  <c r="BL658" i="3"/>
  <c r="BR658" i="3"/>
  <c r="BW658" i="3"/>
  <c r="CB658" i="3"/>
  <c r="CH658" i="3"/>
  <c r="CM658" i="3"/>
  <c r="CR658" i="3"/>
  <c r="AY658" i="3"/>
  <c r="BJ658" i="3"/>
  <c r="BT658" i="3"/>
  <c r="CE658" i="3"/>
  <c r="CP658" i="3"/>
  <c r="BC658" i="3"/>
  <c r="BN658" i="3"/>
  <c r="BX658" i="3"/>
  <c r="CI658" i="3"/>
  <c r="BD658" i="3"/>
  <c r="BO658" i="3"/>
  <c r="BZ658" i="3"/>
  <c r="CJ658" i="3"/>
  <c r="BH658" i="3"/>
  <c r="CD658" i="3"/>
  <c r="AX658" i="3"/>
  <c r="BS658" i="3"/>
  <c r="CN658" i="3"/>
  <c r="AV656" i="3"/>
  <c r="AZ656" i="3"/>
  <c r="BD656" i="3"/>
  <c r="BH656" i="3"/>
  <c r="BL656" i="3"/>
  <c r="BP656" i="3"/>
  <c r="BT656" i="3"/>
  <c r="BX656" i="3"/>
  <c r="CB656" i="3"/>
  <c r="CF656" i="3"/>
  <c r="CJ656" i="3"/>
  <c r="CN656" i="3"/>
  <c r="CR656" i="3"/>
  <c r="AX656" i="3"/>
  <c r="BC656" i="3"/>
  <c r="BI656" i="3"/>
  <c r="BN656" i="3"/>
  <c r="BS656" i="3"/>
  <c r="BY656" i="3"/>
  <c r="CD656" i="3"/>
  <c r="CI656" i="3"/>
  <c r="CO656" i="3"/>
  <c r="AY656" i="3"/>
  <c r="BE656" i="3"/>
  <c r="BJ656" i="3"/>
  <c r="BO656" i="3"/>
  <c r="BU656" i="3"/>
  <c r="BZ656" i="3"/>
  <c r="CE656" i="3"/>
  <c r="CK656" i="3"/>
  <c r="CP656" i="3"/>
  <c r="BB656" i="3"/>
  <c r="BM656" i="3"/>
  <c r="BW656" i="3"/>
  <c r="CH656" i="3"/>
  <c r="BF656" i="3"/>
  <c r="BQ656" i="3"/>
  <c r="CA656" i="3"/>
  <c r="CL656" i="3"/>
  <c r="AW656" i="3"/>
  <c r="BG656" i="3"/>
  <c r="BR656" i="3"/>
  <c r="CC656" i="3"/>
  <c r="CM656" i="3"/>
  <c r="BK656" i="3"/>
  <c r="CG656" i="3"/>
  <c r="BA656" i="3"/>
  <c r="BV656" i="3"/>
  <c r="CQ656" i="3"/>
  <c r="AX654" i="3"/>
  <c r="BB654" i="3"/>
  <c r="BF654" i="3"/>
  <c r="BJ654" i="3"/>
  <c r="BN654" i="3"/>
  <c r="BR654" i="3"/>
  <c r="BV654" i="3"/>
  <c r="BZ654" i="3"/>
  <c r="CD654" i="3"/>
  <c r="CH654" i="3"/>
  <c r="CL654" i="3"/>
  <c r="CP654" i="3"/>
  <c r="AZ654" i="3"/>
  <c r="BE654" i="3"/>
  <c r="BK654" i="3"/>
  <c r="BP654" i="3"/>
  <c r="BU654" i="3"/>
  <c r="CA654" i="3"/>
  <c r="CF654" i="3"/>
  <c r="CK654" i="3"/>
  <c r="CQ654" i="3"/>
  <c r="AV654" i="3"/>
  <c r="BA654" i="3"/>
  <c r="BG654" i="3"/>
  <c r="BL654" i="3"/>
  <c r="BQ654" i="3"/>
  <c r="BW654" i="3"/>
  <c r="CB654" i="3"/>
  <c r="CG654" i="3"/>
  <c r="CM654" i="3"/>
  <c r="CR654" i="3"/>
  <c r="BD654" i="3"/>
  <c r="BO654" i="3"/>
  <c r="BY654" i="3"/>
  <c r="CJ654" i="3"/>
  <c r="AW654" i="3"/>
  <c r="BH654" i="3"/>
  <c r="BS654" i="3"/>
  <c r="CC654" i="3"/>
  <c r="CN654" i="3"/>
  <c r="AY654" i="3"/>
  <c r="BI654" i="3"/>
  <c r="BT654" i="3"/>
  <c r="CE654" i="3"/>
  <c r="CO654" i="3"/>
  <c r="BC654" i="3"/>
  <c r="BX654" i="3"/>
  <c r="BM654" i="3"/>
  <c r="CI654" i="3"/>
  <c r="AV652" i="3"/>
  <c r="AZ652" i="3"/>
  <c r="BD652" i="3"/>
  <c r="BH652" i="3"/>
  <c r="BL652" i="3"/>
  <c r="BP652" i="3"/>
  <c r="BT652" i="3"/>
  <c r="BX652" i="3"/>
  <c r="CB652" i="3"/>
  <c r="CF652" i="3"/>
  <c r="CJ652" i="3"/>
  <c r="CN652" i="3"/>
  <c r="CR652" i="3"/>
  <c r="AW652" i="3"/>
  <c r="BB652" i="3"/>
  <c r="BG652" i="3"/>
  <c r="BM652" i="3"/>
  <c r="BR652" i="3"/>
  <c r="BW652" i="3"/>
  <c r="CC652" i="3"/>
  <c r="CH652" i="3"/>
  <c r="CM652" i="3"/>
  <c r="AX652" i="3"/>
  <c r="BC652" i="3"/>
  <c r="BI652" i="3"/>
  <c r="BN652" i="3"/>
  <c r="BS652" i="3"/>
  <c r="BY652" i="3"/>
  <c r="CD652" i="3"/>
  <c r="CI652" i="3"/>
  <c r="CO652" i="3"/>
  <c r="BF652" i="3"/>
  <c r="BQ652" i="3"/>
  <c r="CA652" i="3"/>
  <c r="CL652" i="3"/>
  <c r="AY652" i="3"/>
  <c r="BJ652" i="3"/>
  <c r="BU652" i="3"/>
  <c r="CE652" i="3"/>
  <c r="CP652" i="3"/>
  <c r="BA652" i="3"/>
  <c r="BK652" i="3"/>
  <c r="BV652" i="3"/>
  <c r="CG652" i="3"/>
  <c r="CQ652" i="3"/>
  <c r="BO652" i="3"/>
  <c r="CK652" i="3"/>
  <c r="BE652" i="3"/>
  <c r="BZ652" i="3"/>
  <c r="AW650" i="3"/>
  <c r="BA650" i="3"/>
  <c r="BE650" i="3"/>
  <c r="BI650" i="3"/>
  <c r="BM650" i="3"/>
  <c r="BQ650" i="3"/>
  <c r="BU650" i="3"/>
  <c r="BY650" i="3"/>
  <c r="CC650" i="3"/>
  <c r="CG650" i="3"/>
  <c r="CK650" i="3"/>
  <c r="CO650" i="3"/>
  <c r="AV650" i="3"/>
  <c r="BB650" i="3"/>
  <c r="BG650" i="3"/>
  <c r="BL650" i="3"/>
  <c r="BR650" i="3"/>
  <c r="BW650" i="3"/>
  <c r="CB650" i="3"/>
  <c r="CH650" i="3"/>
  <c r="CM650" i="3"/>
  <c r="CR650" i="3"/>
  <c r="AX650" i="3"/>
  <c r="BC650" i="3"/>
  <c r="BH650" i="3"/>
  <c r="BN650" i="3"/>
  <c r="BS650" i="3"/>
  <c r="BX650" i="3"/>
  <c r="CD650" i="3"/>
  <c r="CI650" i="3"/>
  <c r="CN650" i="3"/>
  <c r="AZ650" i="3"/>
  <c r="BK650" i="3"/>
  <c r="BV650" i="3"/>
  <c r="CF650" i="3"/>
  <c r="CQ650" i="3"/>
  <c r="BD650" i="3"/>
  <c r="BO650" i="3"/>
  <c r="BZ650" i="3"/>
  <c r="CJ650" i="3"/>
  <c r="BF650" i="3"/>
  <c r="BP650" i="3"/>
  <c r="CA650" i="3"/>
  <c r="CL650" i="3"/>
  <c r="AY650" i="3"/>
  <c r="BT650" i="3"/>
  <c r="CP650" i="3"/>
  <c r="BJ650" i="3"/>
  <c r="CE650" i="3"/>
  <c r="AY648" i="3"/>
  <c r="BC648" i="3"/>
  <c r="BG648" i="3"/>
  <c r="BK648" i="3"/>
  <c r="BO648" i="3"/>
  <c r="BS648" i="3"/>
  <c r="BW648" i="3"/>
  <c r="CA648" i="3"/>
  <c r="CE648" i="3"/>
  <c r="CI648" i="3"/>
  <c r="CM648" i="3"/>
  <c r="CQ648" i="3"/>
  <c r="AW648" i="3"/>
  <c r="BB648" i="3"/>
  <c r="BH648" i="3"/>
  <c r="BM648" i="3"/>
  <c r="BR648" i="3"/>
  <c r="BX648" i="3"/>
  <c r="CC648" i="3"/>
  <c r="CH648" i="3"/>
  <c r="CN648" i="3"/>
  <c r="AX648" i="3"/>
  <c r="BD648" i="3"/>
  <c r="BI648" i="3"/>
  <c r="BN648" i="3"/>
  <c r="BT648" i="3"/>
  <c r="BY648" i="3"/>
  <c r="CD648" i="3"/>
  <c r="CJ648" i="3"/>
  <c r="CO648" i="3"/>
  <c r="AV648" i="3"/>
  <c r="BF648" i="3"/>
  <c r="BQ648" i="3"/>
  <c r="CB648" i="3"/>
  <c r="CL648" i="3"/>
  <c r="AZ648" i="3"/>
  <c r="BJ648" i="3"/>
  <c r="BU648" i="3"/>
  <c r="CF648" i="3"/>
  <c r="CP648" i="3"/>
  <c r="BA648" i="3"/>
  <c r="BL648" i="3"/>
  <c r="BV648" i="3"/>
  <c r="CG648" i="3"/>
  <c r="CR648" i="3"/>
  <c r="BZ648" i="3"/>
  <c r="BE648" i="3"/>
  <c r="BP648" i="3"/>
  <c r="CK648" i="3"/>
  <c r="AY646" i="3"/>
  <c r="BC646" i="3"/>
  <c r="BG646" i="3"/>
  <c r="BK646" i="3"/>
  <c r="BO646" i="3"/>
  <c r="BS646" i="3"/>
  <c r="BW646" i="3"/>
  <c r="CA646" i="3"/>
  <c r="CE646" i="3"/>
  <c r="CI646" i="3"/>
  <c r="CM646" i="3"/>
  <c r="CQ646" i="3"/>
  <c r="AV646" i="3"/>
  <c r="BA646" i="3"/>
  <c r="BF646" i="3"/>
  <c r="BL646" i="3"/>
  <c r="BQ646" i="3"/>
  <c r="BV646" i="3"/>
  <c r="CB646" i="3"/>
  <c r="CG646" i="3"/>
  <c r="CL646" i="3"/>
  <c r="CR646" i="3"/>
  <c r="AW646" i="3"/>
  <c r="BB646" i="3"/>
  <c r="BH646" i="3"/>
  <c r="BM646" i="3"/>
  <c r="BR646" i="3"/>
  <c r="BX646" i="3"/>
  <c r="CC646" i="3"/>
  <c r="CH646" i="3"/>
  <c r="CN646" i="3"/>
  <c r="AZ646" i="3"/>
  <c r="BJ646" i="3"/>
  <c r="BU646" i="3"/>
  <c r="CF646" i="3"/>
  <c r="CP646" i="3"/>
  <c r="BD646" i="3"/>
  <c r="BN646" i="3"/>
  <c r="BY646" i="3"/>
  <c r="CJ646" i="3"/>
  <c r="BE646" i="3"/>
  <c r="BP646" i="3"/>
  <c r="BZ646" i="3"/>
  <c r="CK646" i="3"/>
  <c r="BI646" i="3"/>
  <c r="CD646" i="3"/>
  <c r="AX646" i="3"/>
  <c r="BT646" i="3"/>
  <c r="CO646" i="3"/>
  <c r="AW644" i="3"/>
  <c r="BA644" i="3"/>
  <c r="BE644" i="3"/>
  <c r="BI644" i="3"/>
  <c r="BM644" i="3"/>
  <c r="BQ644" i="3"/>
  <c r="BU644" i="3"/>
  <c r="BY644" i="3"/>
  <c r="CC644" i="3"/>
  <c r="CG644" i="3"/>
  <c r="CK644" i="3"/>
  <c r="CO644" i="3"/>
  <c r="AX644" i="3"/>
  <c r="BC644" i="3"/>
  <c r="BH644" i="3"/>
  <c r="BN644" i="3"/>
  <c r="BS644" i="3"/>
  <c r="BX644" i="3"/>
  <c r="CD644" i="3"/>
  <c r="CI644" i="3"/>
  <c r="CN644" i="3"/>
  <c r="AY644" i="3"/>
  <c r="BD644" i="3"/>
  <c r="BJ644" i="3"/>
  <c r="BO644" i="3"/>
  <c r="BT644" i="3"/>
  <c r="BZ644" i="3"/>
  <c r="CE644" i="3"/>
  <c r="CJ644" i="3"/>
  <c r="CP644" i="3"/>
  <c r="BB644" i="3"/>
  <c r="BL644" i="3"/>
  <c r="BW644" i="3"/>
  <c r="CH644" i="3"/>
  <c r="CR644" i="3"/>
  <c r="BF644" i="3"/>
  <c r="BP644" i="3"/>
  <c r="CA644" i="3"/>
  <c r="CL644" i="3"/>
  <c r="AV644" i="3"/>
  <c r="BG644" i="3"/>
  <c r="BR644" i="3"/>
  <c r="CB644" i="3"/>
  <c r="CM644" i="3"/>
  <c r="AZ644" i="3"/>
  <c r="BV644" i="3"/>
  <c r="BK644" i="3"/>
  <c r="CF644" i="3"/>
  <c r="CQ644" i="3"/>
  <c r="AX642" i="3"/>
  <c r="BB642" i="3"/>
  <c r="BF642" i="3"/>
  <c r="BJ642" i="3"/>
  <c r="BN642" i="3"/>
  <c r="BR642" i="3"/>
  <c r="BV642" i="3"/>
  <c r="BZ642" i="3"/>
  <c r="CD642" i="3"/>
  <c r="CH642" i="3"/>
  <c r="CL642" i="3"/>
  <c r="CP642" i="3"/>
  <c r="AW642" i="3"/>
  <c r="BC642" i="3"/>
  <c r="BH642" i="3"/>
  <c r="BM642" i="3"/>
  <c r="BS642" i="3"/>
  <c r="BX642" i="3"/>
  <c r="CC642" i="3"/>
  <c r="CI642" i="3"/>
  <c r="CN642" i="3"/>
  <c r="AY642" i="3"/>
  <c r="BD642" i="3"/>
  <c r="BI642" i="3"/>
  <c r="BO642" i="3"/>
  <c r="BT642" i="3"/>
  <c r="BY642" i="3"/>
  <c r="CE642" i="3"/>
  <c r="CJ642" i="3"/>
  <c r="CO642" i="3"/>
  <c r="AV642" i="3"/>
  <c r="BG642" i="3"/>
  <c r="BQ642" i="3"/>
  <c r="CB642" i="3"/>
  <c r="CM642" i="3"/>
  <c r="AZ642" i="3"/>
  <c r="BK642" i="3"/>
  <c r="BU642" i="3"/>
  <c r="CF642" i="3"/>
  <c r="CQ642" i="3"/>
  <c r="BA642" i="3"/>
  <c r="BL642" i="3"/>
  <c r="BW642" i="3"/>
  <c r="CG642" i="3"/>
  <c r="CR642" i="3"/>
  <c r="CA642" i="3"/>
  <c r="BE642" i="3"/>
  <c r="BP642" i="3"/>
  <c r="CK642" i="3"/>
  <c r="AV640" i="3"/>
  <c r="AZ640" i="3"/>
  <c r="BD640" i="3"/>
  <c r="BH640" i="3"/>
  <c r="BL640" i="3"/>
  <c r="BP640" i="3"/>
  <c r="BT640" i="3"/>
  <c r="BX640" i="3"/>
  <c r="CB640" i="3"/>
  <c r="CF640" i="3"/>
  <c r="CJ640" i="3"/>
  <c r="CN640" i="3"/>
  <c r="CR640" i="3"/>
  <c r="AX640" i="3"/>
  <c r="BC640" i="3"/>
  <c r="BI640" i="3"/>
  <c r="BN640" i="3"/>
  <c r="BS640" i="3"/>
  <c r="BY640" i="3"/>
  <c r="CD640" i="3"/>
  <c r="CI640" i="3"/>
  <c r="CO640" i="3"/>
  <c r="AY640" i="3"/>
  <c r="BE640" i="3"/>
  <c r="BJ640" i="3"/>
  <c r="BO640" i="3"/>
  <c r="BU640" i="3"/>
  <c r="BZ640" i="3"/>
  <c r="CE640" i="3"/>
  <c r="CK640" i="3"/>
  <c r="CP640" i="3"/>
  <c r="BB640" i="3"/>
  <c r="BM640" i="3"/>
  <c r="BW640" i="3"/>
  <c r="CH640" i="3"/>
  <c r="BF640" i="3"/>
  <c r="BQ640" i="3"/>
  <c r="CA640" i="3"/>
  <c r="CL640" i="3"/>
  <c r="AW640" i="3"/>
  <c r="BG640" i="3"/>
  <c r="BR640" i="3"/>
  <c r="CC640" i="3"/>
  <c r="CM640" i="3"/>
  <c r="BK640" i="3"/>
  <c r="CG640" i="3"/>
  <c r="BA640" i="3"/>
  <c r="BV640" i="3"/>
  <c r="CQ640" i="3"/>
  <c r="AV638" i="3"/>
  <c r="AZ638" i="3"/>
  <c r="BD638" i="3"/>
  <c r="BH638" i="3"/>
  <c r="BL638" i="3"/>
  <c r="BP638" i="3"/>
  <c r="BT638" i="3"/>
  <c r="BX638" i="3"/>
  <c r="CB638" i="3"/>
  <c r="CF638" i="3"/>
  <c r="CJ638" i="3"/>
  <c r="CN638" i="3"/>
  <c r="CR638" i="3"/>
  <c r="AW638" i="3"/>
  <c r="BB638" i="3"/>
  <c r="BG638" i="3"/>
  <c r="BM638" i="3"/>
  <c r="BR638" i="3"/>
  <c r="BW638" i="3"/>
  <c r="CC638" i="3"/>
  <c r="CH638" i="3"/>
  <c r="CM638" i="3"/>
  <c r="AX638" i="3"/>
  <c r="BC638" i="3"/>
  <c r="BI638" i="3"/>
  <c r="BN638" i="3"/>
  <c r="BS638" i="3"/>
  <c r="BY638" i="3"/>
  <c r="CD638" i="3"/>
  <c r="CI638" i="3"/>
  <c r="CO638" i="3"/>
  <c r="BF638" i="3"/>
  <c r="BQ638" i="3"/>
  <c r="CA638" i="3"/>
  <c r="CL638" i="3"/>
  <c r="AY638" i="3"/>
  <c r="BJ638" i="3"/>
  <c r="BU638" i="3"/>
  <c r="CE638" i="3"/>
  <c r="CP638" i="3"/>
  <c r="BA638" i="3"/>
  <c r="BK638" i="3"/>
  <c r="BV638" i="3"/>
  <c r="CG638" i="3"/>
  <c r="CQ638" i="3"/>
  <c r="BE638" i="3"/>
  <c r="BZ638" i="3"/>
  <c r="BO638" i="3"/>
  <c r="CK638" i="3"/>
  <c r="AX636" i="3"/>
  <c r="BB636" i="3"/>
  <c r="BF636" i="3"/>
  <c r="BJ636" i="3"/>
  <c r="BN636" i="3"/>
  <c r="BR636" i="3"/>
  <c r="BV636" i="3"/>
  <c r="BZ636" i="3"/>
  <c r="CD636" i="3"/>
  <c r="CH636" i="3"/>
  <c r="CL636" i="3"/>
  <c r="CP636" i="3"/>
  <c r="AY636" i="3"/>
  <c r="BD636" i="3"/>
  <c r="BI636" i="3"/>
  <c r="BO636" i="3"/>
  <c r="BT636" i="3"/>
  <c r="BY636" i="3"/>
  <c r="CE636" i="3"/>
  <c r="CJ636" i="3"/>
  <c r="CO636" i="3"/>
  <c r="AZ636" i="3"/>
  <c r="BE636" i="3"/>
  <c r="BK636" i="3"/>
  <c r="BP636" i="3"/>
  <c r="BU636" i="3"/>
  <c r="CA636" i="3"/>
  <c r="CF636" i="3"/>
  <c r="CK636" i="3"/>
  <c r="CQ636" i="3"/>
  <c r="AW636" i="3"/>
  <c r="BH636" i="3"/>
  <c r="BS636" i="3"/>
  <c r="CC636" i="3"/>
  <c r="CN636" i="3"/>
  <c r="BA636" i="3"/>
  <c r="BL636" i="3"/>
  <c r="BW636" i="3"/>
  <c r="CG636" i="3"/>
  <c r="CR636" i="3"/>
  <c r="BC636" i="3"/>
  <c r="BM636" i="3"/>
  <c r="BX636" i="3"/>
  <c r="CI636" i="3"/>
  <c r="BG636" i="3"/>
  <c r="CB636" i="3"/>
  <c r="AV636" i="3"/>
  <c r="BQ636" i="3"/>
  <c r="CM636" i="3"/>
  <c r="AY634" i="3"/>
  <c r="BC634" i="3"/>
  <c r="BG634" i="3"/>
  <c r="BK634" i="3"/>
  <c r="BO634" i="3"/>
  <c r="BS634" i="3"/>
  <c r="BW634" i="3"/>
  <c r="CA634" i="3"/>
  <c r="CE634" i="3"/>
  <c r="CI634" i="3"/>
  <c r="CM634" i="3"/>
  <c r="CQ634" i="3"/>
  <c r="AX634" i="3"/>
  <c r="BD634" i="3"/>
  <c r="BI634" i="3"/>
  <c r="BN634" i="3"/>
  <c r="BT634" i="3"/>
  <c r="BY634" i="3"/>
  <c r="CD634" i="3"/>
  <c r="CJ634" i="3"/>
  <c r="CO634" i="3"/>
  <c r="AZ634" i="3"/>
  <c r="BE634" i="3"/>
  <c r="BJ634" i="3"/>
  <c r="BP634" i="3"/>
  <c r="BU634" i="3"/>
  <c r="BZ634" i="3"/>
  <c r="CF634" i="3"/>
  <c r="CK634" i="3"/>
  <c r="CP634" i="3"/>
  <c r="BB634" i="3"/>
  <c r="BM634" i="3"/>
  <c r="BX634" i="3"/>
  <c r="CH634" i="3"/>
  <c r="AV634" i="3"/>
  <c r="BF634" i="3"/>
  <c r="BQ634" i="3"/>
  <c r="CB634" i="3"/>
  <c r="CL634" i="3"/>
  <c r="AW634" i="3"/>
  <c r="BH634" i="3"/>
  <c r="BR634" i="3"/>
  <c r="CC634" i="3"/>
  <c r="CN634" i="3"/>
  <c r="BA634" i="3"/>
  <c r="BV634" i="3"/>
  <c r="CR634" i="3"/>
  <c r="BL634" i="3"/>
  <c r="CG634" i="3"/>
  <c r="AW632" i="3"/>
  <c r="BA632" i="3"/>
  <c r="BE632" i="3"/>
  <c r="BI632" i="3"/>
  <c r="BM632" i="3"/>
  <c r="BQ632" i="3"/>
  <c r="BU632" i="3"/>
  <c r="BY632" i="3"/>
  <c r="CC632" i="3"/>
  <c r="CG632" i="3"/>
  <c r="CK632" i="3"/>
  <c r="CO632" i="3"/>
  <c r="AY632" i="3"/>
  <c r="BD632" i="3"/>
  <c r="BJ632" i="3"/>
  <c r="BO632" i="3"/>
  <c r="BT632" i="3"/>
  <c r="BZ632" i="3"/>
  <c r="CE632" i="3"/>
  <c r="CJ632" i="3"/>
  <c r="CP632" i="3"/>
  <c r="AZ632" i="3"/>
  <c r="BF632" i="3"/>
  <c r="BK632" i="3"/>
  <c r="BP632" i="3"/>
  <c r="BV632" i="3"/>
  <c r="CA632" i="3"/>
  <c r="CF632" i="3"/>
  <c r="CL632" i="3"/>
  <c r="CQ632" i="3"/>
  <c r="AX632" i="3"/>
  <c r="BH632" i="3"/>
  <c r="BS632" i="3"/>
  <c r="CD632" i="3"/>
  <c r="CN632" i="3"/>
  <c r="BB632" i="3"/>
  <c r="BL632" i="3"/>
  <c r="BW632" i="3"/>
  <c r="CH632" i="3"/>
  <c r="CR632" i="3"/>
  <c r="BC632" i="3"/>
  <c r="BN632" i="3"/>
  <c r="BX632" i="3"/>
  <c r="CI632" i="3"/>
  <c r="BG632" i="3"/>
  <c r="CB632" i="3"/>
  <c r="AV632" i="3"/>
  <c r="BR632" i="3"/>
  <c r="CM632" i="3"/>
  <c r="AW630" i="3"/>
  <c r="BA630" i="3"/>
  <c r="BE630" i="3"/>
  <c r="BI630" i="3"/>
  <c r="BM630" i="3"/>
  <c r="BQ630" i="3"/>
  <c r="BU630" i="3"/>
  <c r="BY630" i="3"/>
  <c r="CC630" i="3"/>
  <c r="CG630" i="3"/>
  <c r="CK630" i="3"/>
  <c r="CO630" i="3"/>
  <c r="AX630" i="3"/>
  <c r="BC630" i="3"/>
  <c r="BH630" i="3"/>
  <c r="BN630" i="3"/>
  <c r="BS630" i="3"/>
  <c r="BX630" i="3"/>
  <c r="CD630" i="3"/>
  <c r="CI630" i="3"/>
  <c r="CN630" i="3"/>
  <c r="AY630" i="3"/>
  <c r="BD630" i="3"/>
  <c r="BJ630" i="3"/>
  <c r="BO630" i="3"/>
  <c r="BT630" i="3"/>
  <c r="BZ630" i="3"/>
  <c r="CE630" i="3"/>
  <c r="CJ630" i="3"/>
  <c r="CP630" i="3"/>
  <c r="BB630" i="3"/>
  <c r="BL630" i="3"/>
  <c r="BW630" i="3"/>
  <c r="CH630" i="3"/>
  <c r="CR630" i="3"/>
  <c r="BF630" i="3"/>
  <c r="BP630" i="3"/>
  <c r="CA630" i="3"/>
  <c r="CL630" i="3"/>
  <c r="AV630" i="3"/>
  <c r="BG630" i="3"/>
  <c r="BR630" i="3"/>
  <c r="CB630" i="3"/>
  <c r="CM630" i="3"/>
  <c r="AZ630" i="3"/>
  <c r="BV630" i="3"/>
  <c r="CQ630" i="3"/>
  <c r="BK630" i="3"/>
  <c r="CF630" i="3"/>
  <c r="AY628" i="3"/>
  <c r="BC628" i="3"/>
  <c r="BG628" i="3"/>
  <c r="BK628" i="3"/>
  <c r="BO628" i="3"/>
  <c r="BS628" i="3"/>
  <c r="BW628" i="3"/>
  <c r="CA628" i="3"/>
  <c r="CE628" i="3"/>
  <c r="CI628" i="3"/>
  <c r="CM628" i="3"/>
  <c r="CQ628" i="3"/>
  <c r="AZ628" i="3"/>
  <c r="BE628" i="3"/>
  <c r="BJ628" i="3"/>
  <c r="BP628" i="3"/>
  <c r="BU628" i="3"/>
  <c r="BZ628" i="3"/>
  <c r="CF628" i="3"/>
  <c r="CK628" i="3"/>
  <c r="CP628" i="3"/>
  <c r="AV628" i="3"/>
  <c r="BA628" i="3"/>
  <c r="BF628" i="3"/>
  <c r="BL628" i="3"/>
  <c r="BQ628" i="3"/>
  <c r="BV628" i="3"/>
  <c r="CB628" i="3"/>
  <c r="CG628" i="3"/>
  <c r="CL628" i="3"/>
  <c r="CR628" i="3"/>
  <c r="BD628" i="3"/>
  <c r="BN628" i="3"/>
  <c r="BY628" i="3"/>
  <c r="CJ628" i="3"/>
  <c r="AW628" i="3"/>
  <c r="BH628" i="3"/>
  <c r="BR628" i="3"/>
  <c r="CC628" i="3"/>
  <c r="CN628" i="3"/>
  <c r="AX628" i="3"/>
  <c r="BI628" i="3"/>
  <c r="BT628" i="3"/>
  <c r="CD628" i="3"/>
  <c r="CO628" i="3"/>
  <c r="BB628" i="3"/>
  <c r="BX628" i="3"/>
  <c r="BM628" i="3"/>
  <c r="CH628" i="3"/>
  <c r="AV626" i="3"/>
  <c r="AZ626" i="3"/>
  <c r="BD626" i="3"/>
  <c r="BH626" i="3"/>
  <c r="BL626" i="3"/>
  <c r="BP626" i="3"/>
  <c r="BT626" i="3"/>
  <c r="BX626" i="3"/>
  <c r="CB626" i="3"/>
  <c r="CF626" i="3"/>
  <c r="CJ626" i="3"/>
  <c r="CN626" i="3"/>
  <c r="CR626" i="3"/>
  <c r="AY626" i="3"/>
  <c r="BE626" i="3"/>
  <c r="BJ626" i="3"/>
  <c r="BO626" i="3"/>
  <c r="BU626" i="3"/>
  <c r="BZ626" i="3"/>
  <c r="CE626" i="3"/>
  <c r="CK626" i="3"/>
  <c r="CP626" i="3"/>
  <c r="BA626" i="3"/>
  <c r="BF626" i="3"/>
  <c r="BK626" i="3"/>
  <c r="BQ626" i="3"/>
  <c r="BV626" i="3"/>
  <c r="CA626" i="3"/>
  <c r="CG626" i="3"/>
  <c r="CL626" i="3"/>
  <c r="CQ626" i="3"/>
  <c r="AX626" i="3"/>
  <c r="BI626" i="3"/>
  <c r="BS626" i="3"/>
  <c r="CD626" i="3"/>
  <c r="CO626" i="3"/>
  <c r="BB626" i="3"/>
  <c r="BM626" i="3"/>
  <c r="BW626" i="3"/>
  <c r="CH626" i="3"/>
  <c r="BC626" i="3"/>
  <c r="BN626" i="3"/>
  <c r="BY626" i="3"/>
  <c r="CI626" i="3"/>
  <c r="AW626" i="3"/>
  <c r="BG626" i="3"/>
  <c r="BR626" i="3"/>
  <c r="CC626" i="3"/>
  <c r="CM626" i="3"/>
  <c r="AX624" i="3"/>
  <c r="BB624" i="3"/>
  <c r="BF624" i="3"/>
  <c r="BJ624" i="3"/>
  <c r="BN624" i="3"/>
  <c r="BR624" i="3"/>
  <c r="BV624" i="3"/>
  <c r="BZ624" i="3"/>
  <c r="CD624" i="3"/>
  <c r="CH624" i="3"/>
  <c r="CL624" i="3"/>
  <c r="CP624" i="3"/>
  <c r="AZ624" i="3"/>
  <c r="BE624" i="3"/>
  <c r="BK624" i="3"/>
  <c r="BP624" i="3"/>
  <c r="BU624" i="3"/>
  <c r="CA624" i="3"/>
  <c r="CF624" i="3"/>
  <c r="CK624" i="3"/>
  <c r="CQ624" i="3"/>
  <c r="AV624" i="3"/>
  <c r="BA624" i="3"/>
  <c r="BG624" i="3"/>
  <c r="BL624" i="3"/>
  <c r="BQ624" i="3"/>
  <c r="BW624" i="3"/>
  <c r="CB624" i="3"/>
  <c r="CG624" i="3"/>
  <c r="CM624" i="3"/>
  <c r="CR624" i="3"/>
  <c r="BD624" i="3"/>
  <c r="BO624" i="3"/>
  <c r="BY624" i="3"/>
  <c r="CJ624" i="3"/>
  <c r="AW624" i="3"/>
  <c r="BH624" i="3"/>
  <c r="BS624" i="3"/>
  <c r="CC624" i="3"/>
  <c r="CN624" i="3"/>
  <c r="AY624" i="3"/>
  <c r="BI624" i="3"/>
  <c r="BT624" i="3"/>
  <c r="CE624" i="3"/>
  <c r="CO624" i="3"/>
  <c r="BC624" i="3"/>
  <c r="BM624" i="3"/>
  <c r="BX624" i="3"/>
  <c r="CI624" i="3"/>
  <c r="AX622" i="3"/>
  <c r="BB622" i="3"/>
  <c r="BF622" i="3"/>
  <c r="BJ622" i="3"/>
  <c r="BN622" i="3"/>
  <c r="BR622" i="3"/>
  <c r="BV622" i="3"/>
  <c r="BZ622" i="3"/>
  <c r="CD622" i="3"/>
  <c r="CH622" i="3"/>
  <c r="CL622" i="3"/>
  <c r="CP622" i="3"/>
  <c r="AY622" i="3"/>
  <c r="BD622" i="3"/>
  <c r="BI622" i="3"/>
  <c r="BO622" i="3"/>
  <c r="BT622" i="3"/>
  <c r="BY622" i="3"/>
  <c r="CE622" i="3"/>
  <c r="CJ622" i="3"/>
  <c r="CO622" i="3"/>
  <c r="AZ622" i="3"/>
  <c r="BE622" i="3"/>
  <c r="BK622" i="3"/>
  <c r="BP622" i="3"/>
  <c r="BU622" i="3"/>
  <c r="CA622" i="3"/>
  <c r="CF622" i="3"/>
  <c r="CK622" i="3"/>
  <c r="CQ622" i="3"/>
  <c r="AW622" i="3"/>
  <c r="BH622" i="3"/>
  <c r="BS622" i="3"/>
  <c r="CC622" i="3"/>
  <c r="CN622" i="3"/>
  <c r="BA622" i="3"/>
  <c r="BL622" i="3"/>
  <c r="BW622" i="3"/>
  <c r="CG622" i="3"/>
  <c r="CR622" i="3"/>
  <c r="BC622" i="3"/>
  <c r="BM622" i="3"/>
  <c r="BX622" i="3"/>
  <c r="CI622" i="3"/>
  <c r="AV622" i="3"/>
  <c r="BG622" i="3"/>
  <c r="BQ622" i="3"/>
  <c r="CB622" i="3"/>
  <c r="CM622" i="3"/>
  <c r="AV620" i="3"/>
  <c r="AZ620" i="3"/>
  <c r="BD620" i="3"/>
  <c r="BH620" i="3"/>
  <c r="BL620" i="3"/>
  <c r="BP620" i="3"/>
  <c r="BT620" i="3"/>
  <c r="BX620" i="3"/>
  <c r="CB620" i="3"/>
  <c r="CF620" i="3"/>
  <c r="CJ620" i="3"/>
  <c r="CN620" i="3"/>
  <c r="CR620" i="3"/>
  <c r="BA620" i="3"/>
  <c r="BF620" i="3"/>
  <c r="BK620" i="3"/>
  <c r="BQ620" i="3"/>
  <c r="BV620" i="3"/>
  <c r="CA620" i="3"/>
  <c r="CG620" i="3"/>
  <c r="CL620" i="3"/>
  <c r="CQ620" i="3"/>
  <c r="AW620" i="3"/>
  <c r="BB620" i="3"/>
  <c r="BG620" i="3"/>
  <c r="BM620" i="3"/>
  <c r="BR620" i="3"/>
  <c r="BW620" i="3"/>
  <c r="CC620" i="3"/>
  <c r="CH620" i="3"/>
  <c r="CM620" i="3"/>
  <c r="AY620" i="3"/>
  <c r="BJ620" i="3"/>
  <c r="BU620" i="3"/>
  <c r="CE620" i="3"/>
  <c r="CP620" i="3"/>
  <c r="BC620" i="3"/>
  <c r="BN620" i="3"/>
  <c r="BY620" i="3"/>
  <c r="CI620" i="3"/>
  <c r="BE620" i="3"/>
  <c r="BO620" i="3"/>
  <c r="BZ620" i="3"/>
  <c r="CK620" i="3"/>
  <c r="AX620" i="3"/>
  <c r="BI620" i="3"/>
  <c r="BS620" i="3"/>
  <c r="CD620" i="3"/>
  <c r="CO620" i="3"/>
  <c r="AW618" i="3"/>
  <c r="BA618" i="3"/>
  <c r="BE618" i="3"/>
  <c r="BI618" i="3"/>
  <c r="BM618" i="3"/>
  <c r="BQ618" i="3"/>
  <c r="BU618" i="3"/>
  <c r="BY618" i="3"/>
  <c r="CC618" i="3"/>
  <c r="CG618" i="3"/>
  <c r="CK618" i="3"/>
  <c r="CO618" i="3"/>
  <c r="AZ618" i="3"/>
  <c r="BF618" i="3"/>
  <c r="BK618" i="3"/>
  <c r="BP618" i="3"/>
  <c r="BV618" i="3"/>
  <c r="CA618" i="3"/>
  <c r="CF618" i="3"/>
  <c r="CL618" i="3"/>
  <c r="CQ618" i="3"/>
  <c r="AV618" i="3"/>
  <c r="BB618" i="3"/>
  <c r="BG618" i="3"/>
  <c r="BL618" i="3"/>
  <c r="BR618" i="3"/>
  <c r="BW618" i="3"/>
  <c r="CB618" i="3"/>
  <c r="CH618" i="3"/>
  <c r="CM618" i="3"/>
  <c r="CR618" i="3"/>
  <c r="BD618" i="3"/>
  <c r="BO618" i="3"/>
  <c r="BZ618" i="3"/>
  <c r="CJ618" i="3"/>
  <c r="AX618" i="3"/>
  <c r="BH618" i="3"/>
  <c r="BS618" i="3"/>
  <c r="CD618" i="3"/>
  <c r="CN618" i="3"/>
  <c r="AY618" i="3"/>
  <c r="BJ618" i="3"/>
  <c r="BT618" i="3"/>
  <c r="CE618" i="3"/>
  <c r="CP618" i="3"/>
  <c r="BC618" i="3"/>
  <c r="BN618" i="3"/>
  <c r="BX618" i="3"/>
  <c r="CI618" i="3"/>
  <c r="AY616" i="3"/>
  <c r="BC616" i="3"/>
  <c r="BG616" i="3"/>
  <c r="BK616" i="3"/>
  <c r="BO616" i="3"/>
  <c r="BS616" i="3"/>
  <c r="BW616" i="3"/>
  <c r="CA616" i="3"/>
  <c r="CE616" i="3"/>
  <c r="CI616" i="3"/>
  <c r="CM616" i="3"/>
  <c r="CQ616" i="3"/>
  <c r="AV616" i="3"/>
  <c r="BA616" i="3"/>
  <c r="BF616" i="3"/>
  <c r="BL616" i="3"/>
  <c r="BQ616" i="3"/>
  <c r="BV616" i="3"/>
  <c r="CB616" i="3"/>
  <c r="CG616" i="3"/>
  <c r="CL616" i="3"/>
  <c r="CR616" i="3"/>
  <c r="AW616" i="3"/>
  <c r="BB616" i="3"/>
  <c r="BH616" i="3"/>
  <c r="BM616" i="3"/>
  <c r="BR616" i="3"/>
  <c r="BX616" i="3"/>
  <c r="CC616" i="3"/>
  <c r="CH616" i="3"/>
  <c r="CN616" i="3"/>
  <c r="AZ616" i="3"/>
  <c r="BJ616" i="3"/>
  <c r="BU616" i="3"/>
  <c r="CF616" i="3"/>
  <c r="CP616" i="3"/>
  <c r="BD616" i="3"/>
  <c r="BN616" i="3"/>
  <c r="BY616" i="3"/>
  <c r="CJ616" i="3"/>
  <c r="BE616" i="3"/>
  <c r="BP616" i="3"/>
  <c r="BZ616" i="3"/>
  <c r="CK616" i="3"/>
  <c r="AX616" i="3"/>
  <c r="BI616" i="3"/>
  <c r="BT616" i="3"/>
  <c r="CD616" i="3"/>
  <c r="CO616" i="3"/>
  <c r="AY614" i="3"/>
  <c r="BC614" i="3"/>
  <c r="BG614" i="3"/>
  <c r="BK614" i="3"/>
  <c r="BO614" i="3"/>
  <c r="BS614" i="3"/>
  <c r="BW614" i="3"/>
  <c r="CA614" i="3"/>
  <c r="CE614" i="3"/>
  <c r="CI614" i="3"/>
  <c r="CM614" i="3"/>
  <c r="CQ614" i="3"/>
  <c r="AZ614" i="3"/>
  <c r="BE614" i="3"/>
  <c r="BJ614" i="3"/>
  <c r="BP614" i="3"/>
  <c r="BU614" i="3"/>
  <c r="BZ614" i="3"/>
  <c r="CF614" i="3"/>
  <c r="CK614" i="3"/>
  <c r="CP614" i="3"/>
  <c r="AV614" i="3"/>
  <c r="BA614" i="3"/>
  <c r="BF614" i="3"/>
  <c r="BL614" i="3"/>
  <c r="BQ614" i="3"/>
  <c r="BV614" i="3"/>
  <c r="CB614" i="3"/>
  <c r="CG614" i="3"/>
  <c r="CL614" i="3"/>
  <c r="CR614" i="3"/>
  <c r="BD614" i="3"/>
  <c r="BN614" i="3"/>
  <c r="BY614" i="3"/>
  <c r="CJ614" i="3"/>
  <c r="AW614" i="3"/>
  <c r="BH614" i="3"/>
  <c r="BR614" i="3"/>
  <c r="CC614" i="3"/>
  <c r="CN614" i="3"/>
  <c r="AX614" i="3"/>
  <c r="BI614" i="3"/>
  <c r="BT614" i="3"/>
  <c r="CD614" i="3"/>
  <c r="CO614" i="3"/>
  <c r="BB614" i="3"/>
  <c r="BM614" i="3"/>
  <c r="BX614" i="3"/>
  <c r="CH614" i="3"/>
  <c r="AW612" i="3"/>
  <c r="BA612" i="3"/>
  <c r="BE612" i="3"/>
  <c r="BI612" i="3"/>
  <c r="BM612" i="3"/>
  <c r="BQ612" i="3"/>
  <c r="BU612" i="3"/>
  <c r="BY612" i="3"/>
  <c r="CC612" i="3"/>
  <c r="CG612" i="3"/>
  <c r="CK612" i="3"/>
  <c r="CO612" i="3"/>
  <c r="AV612" i="3"/>
  <c r="BB612" i="3"/>
  <c r="BG612" i="3"/>
  <c r="BL612" i="3"/>
  <c r="BR612" i="3"/>
  <c r="BW612" i="3"/>
  <c r="CB612" i="3"/>
  <c r="CH612" i="3"/>
  <c r="CM612" i="3"/>
  <c r="CR612" i="3"/>
  <c r="AX612" i="3"/>
  <c r="BC612" i="3"/>
  <c r="BH612" i="3"/>
  <c r="BN612" i="3"/>
  <c r="BS612" i="3"/>
  <c r="BX612" i="3"/>
  <c r="CD612" i="3"/>
  <c r="CI612" i="3"/>
  <c r="CN612" i="3"/>
  <c r="BF612" i="3"/>
  <c r="BP612" i="3"/>
  <c r="CA612" i="3"/>
  <c r="CL612" i="3"/>
  <c r="AY612" i="3"/>
  <c r="BJ612" i="3"/>
  <c r="BT612" i="3"/>
  <c r="CE612" i="3"/>
  <c r="CP612" i="3"/>
  <c r="AZ612" i="3"/>
  <c r="BK612" i="3"/>
  <c r="BV612" i="3"/>
  <c r="CF612" i="3"/>
  <c r="CQ612" i="3"/>
  <c r="BD612" i="3"/>
  <c r="BO612" i="3"/>
  <c r="BZ612" i="3"/>
  <c r="CJ612" i="3"/>
  <c r="AX610" i="3"/>
  <c r="BB610" i="3"/>
  <c r="BF610" i="3"/>
  <c r="BJ610" i="3"/>
  <c r="BN610" i="3"/>
  <c r="BR610" i="3"/>
  <c r="BV610" i="3"/>
  <c r="BZ610" i="3"/>
  <c r="CD610" i="3"/>
  <c r="CH610" i="3"/>
  <c r="CL610" i="3"/>
  <c r="CP610" i="3"/>
  <c r="AV610" i="3"/>
  <c r="BA610" i="3"/>
  <c r="BG610" i="3"/>
  <c r="BL610" i="3"/>
  <c r="BQ610" i="3"/>
  <c r="BW610" i="3"/>
  <c r="CB610" i="3"/>
  <c r="CG610" i="3"/>
  <c r="CM610" i="3"/>
  <c r="CR610" i="3"/>
  <c r="AW610" i="3"/>
  <c r="BC610" i="3"/>
  <c r="BH610" i="3"/>
  <c r="BM610" i="3"/>
  <c r="BS610" i="3"/>
  <c r="BX610" i="3"/>
  <c r="CC610" i="3"/>
  <c r="CI610" i="3"/>
  <c r="CN610" i="3"/>
  <c r="AZ610" i="3"/>
  <c r="BK610" i="3"/>
  <c r="BU610" i="3"/>
  <c r="CF610" i="3"/>
  <c r="CQ610" i="3"/>
  <c r="BD610" i="3"/>
  <c r="BO610" i="3"/>
  <c r="BY610" i="3"/>
  <c r="CJ610" i="3"/>
  <c r="BE610" i="3"/>
  <c r="BP610" i="3"/>
  <c r="CA610" i="3"/>
  <c r="CK610" i="3"/>
  <c r="AY610" i="3"/>
  <c r="BI610" i="3"/>
  <c r="BT610" i="3"/>
  <c r="CE610" i="3"/>
  <c r="CO610" i="3"/>
  <c r="AV608" i="3"/>
  <c r="AZ608" i="3"/>
  <c r="BD608" i="3"/>
  <c r="BH608" i="3"/>
  <c r="BL608" i="3"/>
  <c r="BP608" i="3"/>
  <c r="BT608" i="3"/>
  <c r="BX608" i="3"/>
  <c r="CB608" i="3"/>
  <c r="CF608" i="3"/>
  <c r="CJ608" i="3"/>
  <c r="CN608" i="3"/>
  <c r="CR608" i="3"/>
  <c r="AW608" i="3"/>
  <c r="BB608" i="3"/>
  <c r="BG608" i="3"/>
  <c r="BM608" i="3"/>
  <c r="BR608" i="3"/>
  <c r="BW608" i="3"/>
  <c r="CC608" i="3"/>
  <c r="CH608" i="3"/>
  <c r="CM608" i="3"/>
  <c r="AX608" i="3"/>
  <c r="BC608" i="3"/>
  <c r="BI608" i="3"/>
  <c r="BN608" i="3"/>
  <c r="BS608" i="3"/>
  <c r="BY608" i="3"/>
  <c r="CD608" i="3"/>
  <c r="CI608" i="3"/>
  <c r="CO608" i="3"/>
  <c r="BF608" i="3"/>
  <c r="BQ608" i="3"/>
  <c r="CA608" i="3"/>
  <c r="CL608" i="3"/>
  <c r="AY608" i="3"/>
  <c r="BJ608" i="3"/>
  <c r="BU608" i="3"/>
  <c r="CE608" i="3"/>
  <c r="CP608" i="3"/>
  <c r="BA608" i="3"/>
  <c r="BK608" i="3"/>
  <c r="BV608" i="3"/>
  <c r="CG608" i="3"/>
  <c r="CQ608" i="3"/>
  <c r="BE608" i="3"/>
  <c r="BO608" i="3"/>
  <c r="BZ608" i="3"/>
  <c r="CK608" i="3"/>
  <c r="AV606" i="3"/>
  <c r="AZ606" i="3"/>
  <c r="BD606" i="3"/>
  <c r="BH606" i="3"/>
  <c r="BL606" i="3"/>
  <c r="BP606" i="3"/>
  <c r="BT606" i="3"/>
  <c r="BX606" i="3"/>
  <c r="CB606" i="3"/>
  <c r="CF606" i="3"/>
  <c r="CJ606" i="3"/>
  <c r="CN606" i="3"/>
  <c r="CR606" i="3"/>
  <c r="BA606" i="3"/>
  <c r="BF606" i="3"/>
  <c r="BK606" i="3"/>
  <c r="BQ606" i="3"/>
  <c r="BV606" i="3"/>
  <c r="CA606" i="3"/>
  <c r="CG606" i="3"/>
  <c r="CL606" i="3"/>
  <c r="CQ606" i="3"/>
  <c r="AW606" i="3"/>
  <c r="BB606" i="3"/>
  <c r="BG606" i="3"/>
  <c r="BM606" i="3"/>
  <c r="BR606" i="3"/>
  <c r="BW606" i="3"/>
  <c r="CC606" i="3"/>
  <c r="CH606" i="3"/>
  <c r="CM606" i="3"/>
  <c r="AX606" i="3"/>
  <c r="BC606" i="3"/>
  <c r="BI606" i="3"/>
  <c r="BN606" i="3"/>
  <c r="BS606" i="3"/>
  <c r="BY606" i="3"/>
  <c r="CD606" i="3"/>
  <c r="CI606" i="3"/>
  <c r="CO606" i="3"/>
  <c r="BE606" i="3"/>
  <c r="BZ606" i="3"/>
  <c r="BJ606" i="3"/>
  <c r="CE606" i="3"/>
  <c r="BO606" i="3"/>
  <c r="CK606" i="3"/>
  <c r="AY606" i="3"/>
  <c r="BU606" i="3"/>
  <c r="CP606" i="3"/>
  <c r="AX604" i="3"/>
  <c r="BB604" i="3"/>
  <c r="BF604" i="3"/>
  <c r="BJ604" i="3"/>
  <c r="BN604" i="3"/>
  <c r="BR604" i="3"/>
  <c r="BV604" i="3"/>
  <c r="BZ604" i="3"/>
  <c r="CD604" i="3"/>
  <c r="CH604" i="3"/>
  <c r="CL604" i="3"/>
  <c r="CP604" i="3"/>
  <c r="AW604" i="3"/>
  <c r="BC604" i="3"/>
  <c r="BH604" i="3"/>
  <c r="BM604" i="3"/>
  <c r="BS604" i="3"/>
  <c r="BX604" i="3"/>
  <c r="CC604" i="3"/>
  <c r="CI604" i="3"/>
  <c r="CN604" i="3"/>
  <c r="AY604" i="3"/>
  <c r="BD604" i="3"/>
  <c r="BI604" i="3"/>
  <c r="BO604" i="3"/>
  <c r="BT604" i="3"/>
  <c r="BY604" i="3"/>
  <c r="CE604" i="3"/>
  <c r="CJ604" i="3"/>
  <c r="CO604" i="3"/>
  <c r="AZ604" i="3"/>
  <c r="BE604" i="3"/>
  <c r="BK604" i="3"/>
  <c r="BP604" i="3"/>
  <c r="BU604" i="3"/>
  <c r="CA604" i="3"/>
  <c r="CF604" i="3"/>
  <c r="CK604" i="3"/>
  <c r="CQ604" i="3"/>
  <c r="AV604" i="3"/>
  <c r="BQ604" i="3"/>
  <c r="CM604" i="3"/>
  <c r="BA604" i="3"/>
  <c r="BW604" i="3"/>
  <c r="CR604" i="3"/>
  <c r="BG604" i="3"/>
  <c r="CB604" i="3"/>
  <c r="BL604" i="3"/>
  <c r="CG604" i="3"/>
  <c r="AY602" i="3"/>
  <c r="BC602" i="3"/>
  <c r="BG602" i="3"/>
  <c r="BK602" i="3"/>
  <c r="BO602" i="3"/>
  <c r="BS602" i="3"/>
  <c r="BW602" i="3"/>
  <c r="CA602" i="3"/>
  <c r="CE602" i="3"/>
  <c r="CI602" i="3"/>
  <c r="CM602" i="3"/>
  <c r="CQ602" i="3"/>
  <c r="AW602" i="3"/>
  <c r="BB602" i="3"/>
  <c r="BH602" i="3"/>
  <c r="BM602" i="3"/>
  <c r="BR602" i="3"/>
  <c r="BX602" i="3"/>
  <c r="CC602" i="3"/>
  <c r="CH602" i="3"/>
  <c r="CN602" i="3"/>
  <c r="AX602" i="3"/>
  <c r="BD602" i="3"/>
  <c r="BI602" i="3"/>
  <c r="BN602" i="3"/>
  <c r="BT602" i="3"/>
  <c r="BY602" i="3"/>
  <c r="CD602" i="3"/>
  <c r="CJ602" i="3"/>
  <c r="CO602" i="3"/>
  <c r="AZ602" i="3"/>
  <c r="BE602" i="3"/>
  <c r="BJ602" i="3"/>
  <c r="BP602" i="3"/>
  <c r="BU602" i="3"/>
  <c r="BZ602" i="3"/>
  <c r="CF602" i="3"/>
  <c r="CK602" i="3"/>
  <c r="CP602" i="3"/>
  <c r="BL602" i="3"/>
  <c r="CG602" i="3"/>
  <c r="AV602" i="3"/>
  <c r="BQ602" i="3"/>
  <c r="CL602" i="3"/>
  <c r="BA602" i="3"/>
  <c r="BV602" i="3"/>
  <c r="CR602" i="3"/>
  <c r="BF602" i="3"/>
  <c r="CB602" i="3"/>
  <c r="AW600" i="3"/>
  <c r="BA600" i="3"/>
  <c r="BE600" i="3"/>
  <c r="BI600" i="3"/>
  <c r="BM600" i="3"/>
  <c r="BQ600" i="3"/>
  <c r="BU600" i="3"/>
  <c r="BY600" i="3"/>
  <c r="CC600" i="3"/>
  <c r="CG600" i="3"/>
  <c r="CK600" i="3"/>
  <c r="CO600" i="3"/>
  <c r="AX600" i="3"/>
  <c r="BC600" i="3"/>
  <c r="BH600" i="3"/>
  <c r="BN600" i="3"/>
  <c r="BS600" i="3"/>
  <c r="BX600" i="3"/>
  <c r="CD600" i="3"/>
  <c r="CI600" i="3"/>
  <c r="CN600" i="3"/>
  <c r="AY600" i="3"/>
  <c r="BD600" i="3"/>
  <c r="BJ600" i="3"/>
  <c r="BO600" i="3"/>
  <c r="BT600" i="3"/>
  <c r="BZ600" i="3"/>
  <c r="CE600" i="3"/>
  <c r="CJ600" i="3"/>
  <c r="CP600" i="3"/>
  <c r="AZ600" i="3"/>
  <c r="BF600" i="3"/>
  <c r="BK600" i="3"/>
  <c r="BP600" i="3"/>
  <c r="BV600" i="3"/>
  <c r="CA600" i="3"/>
  <c r="CF600" i="3"/>
  <c r="CL600" i="3"/>
  <c r="CQ600" i="3"/>
  <c r="BG600" i="3"/>
  <c r="CB600" i="3"/>
  <c r="BL600" i="3"/>
  <c r="CH600" i="3"/>
  <c r="AV600" i="3"/>
  <c r="BR600" i="3"/>
  <c r="CM600" i="3"/>
  <c r="BB600" i="3"/>
  <c r="BW600" i="3"/>
  <c r="CR600" i="3"/>
  <c r="AW598" i="3"/>
  <c r="BA598" i="3"/>
  <c r="BE598" i="3"/>
  <c r="BI598" i="3"/>
  <c r="BM598" i="3"/>
  <c r="BQ598" i="3"/>
  <c r="BU598" i="3"/>
  <c r="BY598" i="3"/>
  <c r="CC598" i="3"/>
  <c r="CG598" i="3"/>
  <c r="CK598" i="3"/>
  <c r="CO598" i="3"/>
  <c r="AV598" i="3"/>
  <c r="BB598" i="3"/>
  <c r="BG598" i="3"/>
  <c r="BL598" i="3"/>
  <c r="BR598" i="3"/>
  <c r="BW598" i="3"/>
  <c r="CB598" i="3"/>
  <c r="CH598" i="3"/>
  <c r="CM598" i="3"/>
  <c r="CR598" i="3"/>
  <c r="AX598" i="3"/>
  <c r="BC598" i="3"/>
  <c r="BH598" i="3"/>
  <c r="BN598" i="3"/>
  <c r="BS598" i="3"/>
  <c r="BX598" i="3"/>
  <c r="CD598" i="3"/>
  <c r="CI598" i="3"/>
  <c r="CN598" i="3"/>
  <c r="AY598" i="3"/>
  <c r="BD598" i="3"/>
  <c r="BJ598" i="3"/>
  <c r="BO598" i="3"/>
  <c r="BT598" i="3"/>
  <c r="BZ598" i="3"/>
  <c r="CE598" i="3"/>
  <c r="CJ598" i="3"/>
  <c r="CP598" i="3"/>
  <c r="AZ598" i="3"/>
  <c r="BV598" i="3"/>
  <c r="CQ598" i="3"/>
  <c r="BF598" i="3"/>
  <c r="CA598" i="3"/>
  <c r="BK598" i="3"/>
  <c r="CF598" i="3"/>
  <c r="BP598" i="3"/>
  <c r="CL598" i="3"/>
  <c r="AY596" i="3"/>
  <c r="BC596" i="3"/>
  <c r="BG596" i="3"/>
  <c r="BK596" i="3"/>
  <c r="BO596" i="3"/>
  <c r="BS596" i="3"/>
  <c r="BW596" i="3"/>
  <c r="CA596" i="3"/>
  <c r="CE596" i="3"/>
  <c r="CI596" i="3"/>
  <c r="CM596" i="3"/>
  <c r="CQ596" i="3"/>
  <c r="AX596" i="3"/>
  <c r="BD596" i="3"/>
  <c r="BI596" i="3"/>
  <c r="BN596" i="3"/>
  <c r="BT596" i="3"/>
  <c r="BY596" i="3"/>
  <c r="CD596" i="3"/>
  <c r="CJ596" i="3"/>
  <c r="CO596" i="3"/>
  <c r="AZ596" i="3"/>
  <c r="BE596" i="3"/>
  <c r="BJ596" i="3"/>
  <c r="BP596" i="3"/>
  <c r="BU596" i="3"/>
  <c r="BZ596" i="3"/>
  <c r="CF596" i="3"/>
  <c r="CK596" i="3"/>
  <c r="CP596" i="3"/>
  <c r="AV596" i="3"/>
  <c r="BA596" i="3"/>
  <c r="BF596" i="3"/>
  <c r="BL596" i="3"/>
  <c r="BQ596" i="3"/>
  <c r="BV596" i="3"/>
  <c r="CB596" i="3"/>
  <c r="CG596" i="3"/>
  <c r="CL596" i="3"/>
  <c r="CR596" i="3"/>
  <c r="BM596" i="3"/>
  <c r="CH596" i="3"/>
  <c r="AW596" i="3"/>
  <c r="BR596" i="3"/>
  <c r="CN596" i="3"/>
  <c r="BB596" i="3"/>
  <c r="BX596" i="3"/>
  <c r="BH596" i="3"/>
  <c r="CC596" i="3"/>
  <c r="AV594" i="3"/>
  <c r="AZ594" i="3"/>
  <c r="BD594" i="3"/>
  <c r="BH594" i="3"/>
  <c r="BL594" i="3"/>
  <c r="BP594" i="3"/>
  <c r="BT594" i="3"/>
  <c r="BX594" i="3"/>
  <c r="CB594" i="3"/>
  <c r="CF594" i="3"/>
  <c r="CJ594" i="3"/>
  <c r="CN594" i="3"/>
  <c r="CR594" i="3"/>
  <c r="AX594" i="3"/>
  <c r="BC594" i="3"/>
  <c r="BI594" i="3"/>
  <c r="BN594" i="3"/>
  <c r="BS594" i="3"/>
  <c r="BY594" i="3"/>
  <c r="CD594" i="3"/>
  <c r="CI594" i="3"/>
  <c r="CO594" i="3"/>
  <c r="AY594" i="3"/>
  <c r="BE594" i="3"/>
  <c r="BJ594" i="3"/>
  <c r="BO594" i="3"/>
  <c r="BU594" i="3"/>
  <c r="BZ594" i="3"/>
  <c r="CE594" i="3"/>
  <c r="CK594" i="3"/>
  <c r="CP594" i="3"/>
  <c r="BA594" i="3"/>
  <c r="BF594" i="3"/>
  <c r="BK594" i="3"/>
  <c r="BQ594" i="3"/>
  <c r="BV594" i="3"/>
  <c r="CA594" i="3"/>
  <c r="CG594" i="3"/>
  <c r="CL594" i="3"/>
  <c r="CQ594" i="3"/>
  <c r="BG594" i="3"/>
  <c r="CC594" i="3"/>
  <c r="BM594" i="3"/>
  <c r="CH594" i="3"/>
  <c r="AW594" i="3"/>
  <c r="BR594" i="3"/>
  <c r="CM594" i="3"/>
  <c r="BB594" i="3"/>
  <c r="BW594" i="3"/>
  <c r="AX592" i="3"/>
  <c r="BB592" i="3"/>
  <c r="BF592" i="3"/>
  <c r="BJ592" i="3"/>
  <c r="BN592" i="3"/>
  <c r="BR592" i="3"/>
  <c r="BV592" i="3"/>
  <c r="BZ592" i="3"/>
  <c r="CD592" i="3"/>
  <c r="CH592" i="3"/>
  <c r="CL592" i="3"/>
  <c r="CP592" i="3"/>
  <c r="AY592" i="3"/>
  <c r="BD592" i="3"/>
  <c r="BI592" i="3"/>
  <c r="BO592" i="3"/>
  <c r="BT592" i="3"/>
  <c r="BY592" i="3"/>
  <c r="CE592" i="3"/>
  <c r="CJ592" i="3"/>
  <c r="CO592" i="3"/>
  <c r="AZ592" i="3"/>
  <c r="BE592" i="3"/>
  <c r="BK592" i="3"/>
  <c r="BP592" i="3"/>
  <c r="BU592" i="3"/>
  <c r="CA592" i="3"/>
  <c r="CF592" i="3"/>
  <c r="CK592" i="3"/>
  <c r="CQ592" i="3"/>
  <c r="AV592" i="3"/>
  <c r="BA592" i="3"/>
  <c r="BG592" i="3"/>
  <c r="BL592" i="3"/>
  <c r="BQ592" i="3"/>
  <c r="BW592" i="3"/>
  <c r="CB592" i="3"/>
  <c r="CG592" i="3"/>
  <c r="CM592" i="3"/>
  <c r="CR592" i="3"/>
  <c r="BC592" i="3"/>
  <c r="BX592" i="3"/>
  <c r="BH592" i="3"/>
  <c r="CC592" i="3"/>
  <c r="BM592" i="3"/>
  <c r="CI592" i="3"/>
  <c r="AW592" i="3"/>
  <c r="BS592" i="3"/>
  <c r="CN592" i="3"/>
  <c r="AX590" i="3"/>
  <c r="BB590" i="3"/>
  <c r="BF590" i="3"/>
  <c r="BJ590" i="3"/>
  <c r="BN590" i="3"/>
  <c r="BR590" i="3"/>
  <c r="BV590" i="3"/>
  <c r="BZ590" i="3"/>
  <c r="CD590" i="3"/>
  <c r="CH590" i="3"/>
  <c r="CL590" i="3"/>
  <c r="CP590" i="3"/>
  <c r="AW590" i="3"/>
  <c r="BC590" i="3"/>
  <c r="BH590" i="3"/>
  <c r="BM590" i="3"/>
  <c r="BS590" i="3"/>
  <c r="BX590" i="3"/>
  <c r="CC590" i="3"/>
  <c r="CI590" i="3"/>
  <c r="CN590" i="3"/>
  <c r="AY590" i="3"/>
  <c r="BD590" i="3"/>
  <c r="BI590" i="3"/>
  <c r="BO590" i="3"/>
  <c r="BT590" i="3"/>
  <c r="BY590" i="3"/>
  <c r="CE590" i="3"/>
  <c r="CJ590" i="3"/>
  <c r="CO590" i="3"/>
  <c r="AZ590" i="3"/>
  <c r="BE590" i="3"/>
  <c r="BK590" i="3"/>
  <c r="BP590" i="3"/>
  <c r="BU590" i="3"/>
  <c r="CA590" i="3"/>
  <c r="CF590" i="3"/>
  <c r="CK590" i="3"/>
  <c r="CQ590" i="3"/>
  <c r="AV590" i="3"/>
  <c r="BQ590" i="3"/>
  <c r="CM590" i="3"/>
  <c r="BA590" i="3"/>
  <c r="BW590" i="3"/>
  <c r="CR590" i="3"/>
  <c r="BG590" i="3"/>
  <c r="CB590" i="3"/>
  <c r="BL590" i="3"/>
  <c r="CG590" i="3"/>
  <c r="AV588" i="3"/>
  <c r="AZ588" i="3"/>
  <c r="BD588" i="3"/>
  <c r="BH588" i="3"/>
  <c r="BL588" i="3"/>
  <c r="BP588" i="3"/>
  <c r="BT588" i="3"/>
  <c r="BX588" i="3"/>
  <c r="CB588" i="3"/>
  <c r="CF588" i="3"/>
  <c r="CJ588" i="3"/>
  <c r="CN588" i="3"/>
  <c r="CR588" i="3"/>
  <c r="AY588" i="3"/>
  <c r="BE588" i="3"/>
  <c r="BJ588" i="3"/>
  <c r="BO588" i="3"/>
  <c r="BU588" i="3"/>
  <c r="BZ588" i="3"/>
  <c r="CE588" i="3"/>
  <c r="CK588" i="3"/>
  <c r="CP588" i="3"/>
  <c r="BA588" i="3"/>
  <c r="BF588" i="3"/>
  <c r="BK588" i="3"/>
  <c r="BQ588" i="3"/>
  <c r="BV588" i="3"/>
  <c r="CA588" i="3"/>
  <c r="CG588" i="3"/>
  <c r="CL588" i="3"/>
  <c r="CQ588" i="3"/>
  <c r="AW588" i="3"/>
  <c r="BB588" i="3"/>
  <c r="BG588" i="3"/>
  <c r="BM588" i="3"/>
  <c r="BR588" i="3"/>
  <c r="BW588" i="3"/>
  <c r="CC588" i="3"/>
  <c r="CH588" i="3"/>
  <c r="CM588" i="3"/>
  <c r="BI588" i="3"/>
  <c r="CD588" i="3"/>
  <c r="BN588" i="3"/>
  <c r="CI588" i="3"/>
  <c r="AX588" i="3"/>
  <c r="BS588" i="3"/>
  <c r="CO588" i="3"/>
  <c r="BC588" i="3"/>
  <c r="BY588" i="3"/>
  <c r="AW586" i="3"/>
  <c r="BA586" i="3"/>
  <c r="BE586" i="3"/>
  <c r="BI586" i="3"/>
  <c r="BM586" i="3"/>
  <c r="BQ586" i="3"/>
  <c r="BU586" i="3"/>
  <c r="BY586" i="3"/>
  <c r="CC586" i="3"/>
  <c r="CG586" i="3"/>
  <c r="CK586" i="3"/>
  <c r="CO586" i="3"/>
  <c r="AY586" i="3"/>
  <c r="BD586" i="3"/>
  <c r="BJ586" i="3"/>
  <c r="BO586" i="3"/>
  <c r="BT586" i="3"/>
  <c r="BZ586" i="3"/>
  <c r="CE586" i="3"/>
  <c r="CJ586" i="3"/>
  <c r="CP586" i="3"/>
  <c r="AZ586" i="3"/>
  <c r="BF586" i="3"/>
  <c r="BK586" i="3"/>
  <c r="BP586" i="3"/>
  <c r="BV586" i="3"/>
  <c r="CA586" i="3"/>
  <c r="CF586" i="3"/>
  <c r="CL586" i="3"/>
  <c r="CQ586" i="3"/>
  <c r="AV586" i="3"/>
  <c r="BB586" i="3"/>
  <c r="BG586" i="3"/>
  <c r="BL586" i="3"/>
  <c r="BR586" i="3"/>
  <c r="BW586" i="3"/>
  <c r="CB586" i="3"/>
  <c r="CH586" i="3"/>
  <c r="CM586" i="3"/>
  <c r="CR586" i="3"/>
  <c r="BC586" i="3"/>
  <c r="BX586" i="3"/>
  <c r="BH586" i="3"/>
  <c r="CD586" i="3"/>
  <c r="BN586" i="3"/>
  <c r="CI586" i="3"/>
  <c r="AX586" i="3"/>
  <c r="BS586" i="3"/>
  <c r="CN586" i="3"/>
  <c r="AY584" i="3"/>
  <c r="BC584" i="3"/>
  <c r="BG584" i="3"/>
  <c r="BK584" i="3"/>
  <c r="BO584" i="3"/>
  <c r="BS584" i="3"/>
  <c r="BW584" i="3"/>
  <c r="CA584" i="3"/>
  <c r="CE584" i="3"/>
  <c r="CI584" i="3"/>
  <c r="CM584" i="3"/>
  <c r="CQ584" i="3"/>
  <c r="AZ584" i="3"/>
  <c r="BE584" i="3"/>
  <c r="BJ584" i="3"/>
  <c r="BP584" i="3"/>
  <c r="BU584" i="3"/>
  <c r="BZ584" i="3"/>
  <c r="CF584" i="3"/>
  <c r="CK584" i="3"/>
  <c r="CP584" i="3"/>
  <c r="AV584" i="3"/>
  <c r="BA584" i="3"/>
  <c r="BF584" i="3"/>
  <c r="BL584" i="3"/>
  <c r="BQ584" i="3"/>
  <c r="BV584" i="3"/>
  <c r="CB584" i="3"/>
  <c r="CG584" i="3"/>
  <c r="CL584" i="3"/>
  <c r="CR584" i="3"/>
  <c r="AW584" i="3"/>
  <c r="BB584" i="3"/>
  <c r="BH584" i="3"/>
  <c r="BM584" i="3"/>
  <c r="BR584" i="3"/>
  <c r="BX584" i="3"/>
  <c r="CC584" i="3"/>
  <c r="CH584" i="3"/>
  <c r="CN584" i="3"/>
  <c r="AX584" i="3"/>
  <c r="BT584" i="3"/>
  <c r="CO584" i="3"/>
  <c r="BD584" i="3"/>
  <c r="BY584" i="3"/>
  <c r="BI584" i="3"/>
  <c r="CD584" i="3"/>
  <c r="BN584" i="3"/>
  <c r="CJ584" i="3"/>
  <c r="AV582" i="3"/>
  <c r="AZ582" i="3"/>
  <c r="BD582" i="3"/>
  <c r="BH582" i="3"/>
  <c r="BL582" i="3"/>
  <c r="BP582" i="3"/>
  <c r="BT582" i="3"/>
  <c r="BX582" i="3"/>
  <c r="CB582" i="3"/>
  <c r="CF582" i="3"/>
  <c r="CJ582" i="3"/>
  <c r="CN582" i="3"/>
  <c r="CR582" i="3"/>
  <c r="AY582" i="3"/>
  <c r="BE582" i="3"/>
  <c r="BJ582" i="3"/>
  <c r="BO582" i="3"/>
  <c r="BU582" i="3"/>
  <c r="BZ582" i="3"/>
  <c r="CE582" i="3"/>
  <c r="CK582" i="3"/>
  <c r="CP582" i="3"/>
  <c r="BA582" i="3"/>
  <c r="BF582" i="3"/>
  <c r="BK582" i="3"/>
  <c r="BQ582" i="3"/>
  <c r="BV582" i="3"/>
  <c r="CA582" i="3"/>
  <c r="CG582" i="3"/>
  <c r="CL582" i="3"/>
  <c r="CQ582" i="3"/>
  <c r="AW582" i="3"/>
  <c r="BB582" i="3"/>
  <c r="BG582" i="3"/>
  <c r="BM582" i="3"/>
  <c r="BR582" i="3"/>
  <c r="BW582" i="3"/>
  <c r="CC582" i="3"/>
  <c r="CH582" i="3"/>
  <c r="CM582" i="3"/>
  <c r="BN582" i="3"/>
  <c r="CI582" i="3"/>
  <c r="AX582" i="3"/>
  <c r="BS582" i="3"/>
  <c r="CO582" i="3"/>
  <c r="BC582" i="3"/>
  <c r="BY582" i="3"/>
  <c r="BI582" i="3"/>
  <c r="CD582" i="3"/>
  <c r="AW580" i="3"/>
  <c r="BA580" i="3"/>
  <c r="BE580" i="3"/>
  <c r="BI580" i="3"/>
  <c r="BM580" i="3"/>
  <c r="BQ580" i="3"/>
  <c r="BU580" i="3"/>
  <c r="BY580" i="3"/>
  <c r="CC580" i="3"/>
  <c r="CG580" i="3"/>
  <c r="CK580" i="3"/>
  <c r="CO580" i="3"/>
  <c r="AY580" i="3"/>
  <c r="BD580" i="3"/>
  <c r="BJ580" i="3"/>
  <c r="BO580" i="3"/>
  <c r="BT580" i="3"/>
  <c r="BZ580" i="3"/>
  <c r="CE580" i="3"/>
  <c r="CJ580" i="3"/>
  <c r="CP580" i="3"/>
  <c r="AZ580" i="3"/>
  <c r="BF580" i="3"/>
  <c r="BK580" i="3"/>
  <c r="BP580" i="3"/>
  <c r="BV580" i="3"/>
  <c r="CA580" i="3"/>
  <c r="CF580" i="3"/>
  <c r="CL580" i="3"/>
  <c r="CQ580" i="3"/>
  <c r="AV580" i="3"/>
  <c r="BB580" i="3"/>
  <c r="BG580" i="3"/>
  <c r="BL580" i="3"/>
  <c r="BR580" i="3"/>
  <c r="BW580" i="3"/>
  <c r="CB580" i="3"/>
  <c r="CH580" i="3"/>
  <c r="CM580" i="3"/>
  <c r="CR580" i="3"/>
  <c r="BH580" i="3"/>
  <c r="CD580" i="3"/>
  <c r="BN580" i="3"/>
  <c r="CI580" i="3"/>
  <c r="AX580" i="3"/>
  <c r="BS580" i="3"/>
  <c r="CN580" i="3"/>
  <c r="BC580" i="3"/>
  <c r="BX580" i="3"/>
  <c r="AY578" i="3"/>
  <c r="BC578" i="3"/>
  <c r="BG578" i="3"/>
  <c r="BK578" i="3"/>
  <c r="BO578" i="3"/>
  <c r="BS578" i="3"/>
  <c r="BW578" i="3"/>
  <c r="CA578" i="3"/>
  <c r="CE578" i="3"/>
  <c r="CI578" i="3"/>
  <c r="CM578" i="3"/>
  <c r="CQ578" i="3"/>
  <c r="AZ578" i="3"/>
  <c r="BE578" i="3"/>
  <c r="BJ578" i="3"/>
  <c r="BP578" i="3"/>
  <c r="BU578" i="3"/>
  <c r="BZ578" i="3"/>
  <c r="CF578" i="3"/>
  <c r="CK578" i="3"/>
  <c r="CP578" i="3"/>
  <c r="AV578" i="3"/>
  <c r="BA578" i="3"/>
  <c r="BF578" i="3"/>
  <c r="BL578" i="3"/>
  <c r="BQ578" i="3"/>
  <c r="BV578" i="3"/>
  <c r="CB578" i="3"/>
  <c r="CG578" i="3"/>
  <c r="CL578" i="3"/>
  <c r="CR578" i="3"/>
  <c r="AW578" i="3"/>
  <c r="BB578" i="3"/>
  <c r="BH578" i="3"/>
  <c r="BM578" i="3"/>
  <c r="BR578" i="3"/>
  <c r="BX578" i="3"/>
  <c r="CC578" i="3"/>
  <c r="CH578" i="3"/>
  <c r="CN578" i="3"/>
  <c r="BD578" i="3"/>
  <c r="BY578" i="3"/>
  <c r="BI578" i="3"/>
  <c r="CD578" i="3"/>
  <c r="BN578" i="3"/>
  <c r="CJ578" i="3"/>
  <c r="AX578" i="3"/>
  <c r="BT578" i="3"/>
  <c r="CO578" i="3"/>
  <c r="AY576" i="3"/>
  <c r="BC576" i="3"/>
  <c r="BG576" i="3"/>
  <c r="BK576" i="3"/>
  <c r="BO576" i="3"/>
  <c r="BS576" i="3"/>
  <c r="BW576" i="3"/>
  <c r="CA576" i="3"/>
  <c r="CE576" i="3"/>
  <c r="CI576" i="3"/>
  <c r="CM576" i="3"/>
  <c r="CQ576" i="3"/>
  <c r="AX576" i="3"/>
  <c r="BD576" i="3"/>
  <c r="BI576" i="3"/>
  <c r="BN576" i="3"/>
  <c r="BT576" i="3"/>
  <c r="BY576" i="3"/>
  <c r="CD576" i="3"/>
  <c r="CJ576" i="3"/>
  <c r="CO576" i="3"/>
  <c r="AZ576" i="3"/>
  <c r="BE576" i="3"/>
  <c r="BJ576" i="3"/>
  <c r="BP576" i="3"/>
  <c r="BU576" i="3"/>
  <c r="BZ576" i="3"/>
  <c r="CF576" i="3"/>
  <c r="CK576" i="3"/>
  <c r="CP576" i="3"/>
  <c r="AV576" i="3"/>
  <c r="BA576" i="3"/>
  <c r="BF576" i="3"/>
  <c r="BL576" i="3"/>
  <c r="BQ576" i="3"/>
  <c r="BV576" i="3"/>
  <c r="CB576" i="3"/>
  <c r="CG576" i="3"/>
  <c r="CL576" i="3"/>
  <c r="CR576" i="3"/>
  <c r="AW576" i="3"/>
  <c r="BR576" i="3"/>
  <c r="CN576" i="3"/>
  <c r="BB576" i="3"/>
  <c r="BX576" i="3"/>
  <c r="BH576" i="3"/>
  <c r="CC576" i="3"/>
  <c r="BM576" i="3"/>
  <c r="CH576" i="3"/>
  <c r="AV574" i="3"/>
  <c r="AZ574" i="3"/>
  <c r="BD574" i="3"/>
  <c r="BH574" i="3"/>
  <c r="BL574" i="3"/>
  <c r="BP574" i="3"/>
  <c r="BT574" i="3"/>
  <c r="BX574" i="3"/>
  <c r="CB574" i="3"/>
  <c r="CF574" i="3"/>
  <c r="CJ574" i="3"/>
  <c r="CN574" i="3"/>
  <c r="CR574" i="3"/>
  <c r="AX574" i="3"/>
  <c r="BC574" i="3"/>
  <c r="BI574" i="3"/>
  <c r="BN574" i="3"/>
  <c r="BS574" i="3"/>
  <c r="BY574" i="3"/>
  <c r="CD574" i="3"/>
  <c r="CI574" i="3"/>
  <c r="CO574" i="3"/>
  <c r="AY574" i="3"/>
  <c r="BE574" i="3"/>
  <c r="BJ574" i="3"/>
  <c r="BO574" i="3"/>
  <c r="BU574" i="3"/>
  <c r="BZ574" i="3"/>
  <c r="CE574" i="3"/>
  <c r="CK574" i="3"/>
  <c r="CP574" i="3"/>
  <c r="BA574" i="3"/>
  <c r="BF574" i="3"/>
  <c r="BK574" i="3"/>
  <c r="BQ574" i="3"/>
  <c r="BV574" i="3"/>
  <c r="CA574" i="3"/>
  <c r="CG574" i="3"/>
  <c r="CL574" i="3"/>
  <c r="CQ574" i="3"/>
  <c r="BM574" i="3"/>
  <c r="CH574" i="3"/>
  <c r="AW574" i="3"/>
  <c r="BR574" i="3"/>
  <c r="CM574" i="3"/>
  <c r="BB574" i="3"/>
  <c r="BW574" i="3"/>
  <c r="BG574" i="3"/>
  <c r="CC574" i="3"/>
  <c r="AW572" i="3"/>
  <c r="BA572" i="3"/>
  <c r="BE572" i="3"/>
  <c r="BI572" i="3"/>
  <c r="BM572" i="3"/>
  <c r="BQ572" i="3"/>
  <c r="BU572" i="3"/>
  <c r="BY572" i="3"/>
  <c r="CC572" i="3"/>
  <c r="CG572" i="3"/>
  <c r="CK572" i="3"/>
  <c r="CO572" i="3"/>
  <c r="AX572" i="3"/>
  <c r="BC572" i="3"/>
  <c r="BH572" i="3"/>
  <c r="BN572" i="3"/>
  <c r="BS572" i="3"/>
  <c r="BX572" i="3"/>
  <c r="CD572" i="3"/>
  <c r="CI572" i="3"/>
  <c r="CN572" i="3"/>
  <c r="AY572" i="3"/>
  <c r="BD572" i="3"/>
  <c r="BJ572" i="3"/>
  <c r="BO572" i="3"/>
  <c r="BT572" i="3"/>
  <c r="BZ572" i="3"/>
  <c r="CE572" i="3"/>
  <c r="CJ572" i="3"/>
  <c r="CP572" i="3"/>
  <c r="AZ572" i="3"/>
  <c r="BF572" i="3"/>
  <c r="BK572" i="3"/>
  <c r="BP572" i="3"/>
  <c r="BV572" i="3"/>
  <c r="CA572" i="3"/>
  <c r="CF572" i="3"/>
  <c r="CL572" i="3"/>
  <c r="CQ572" i="3"/>
  <c r="BG572" i="3"/>
  <c r="CB572" i="3"/>
  <c r="BL572" i="3"/>
  <c r="CH572" i="3"/>
  <c r="AV572" i="3"/>
  <c r="BR572" i="3"/>
  <c r="CM572" i="3"/>
  <c r="BB572" i="3"/>
  <c r="BW572" i="3"/>
  <c r="CR572" i="3"/>
  <c r="AY570" i="3"/>
  <c r="BC570" i="3"/>
  <c r="BG570" i="3"/>
  <c r="BK570" i="3"/>
  <c r="BO570" i="3"/>
  <c r="BS570" i="3"/>
  <c r="BW570" i="3"/>
  <c r="CA570" i="3"/>
  <c r="CE570" i="3"/>
  <c r="CI570" i="3"/>
  <c r="CM570" i="3"/>
  <c r="CQ570" i="3"/>
  <c r="AX570" i="3"/>
  <c r="BD570" i="3"/>
  <c r="BI570" i="3"/>
  <c r="BN570" i="3"/>
  <c r="BT570" i="3"/>
  <c r="BY570" i="3"/>
  <c r="CD570" i="3"/>
  <c r="CJ570" i="3"/>
  <c r="CO570" i="3"/>
  <c r="AZ570" i="3"/>
  <c r="BE570" i="3"/>
  <c r="BJ570" i="3"/>
  <c r="BP570" i="3"/>
  <c r="BU570" i="3"/>
  <c r="BZ570" i="3"/>
  <c r="CF570" i="3"/>
  <c r="CK570" i="3"/>
  <c r="CP570" i="3"/>
  <c r="AV570" i="3"/>
  <c r="BA570" i="3"/>
  <c r="BF570" i="3"/>
  <c r="BL570" i="3"/>
  <c r="BQ570" i="3"/>
  <c r="BV570" i="3"/>
  <c r="CB570" i="3"/>
  <c r="CG570" i="3"/>
  <c r="CL570" i="3"/>
  <c r="CR570" i="3"/>
  <c r="BB570" i="3"/>
  <c r="BX570" i="3"/>
  <c r="BH570" i="3"/>
  <c r="CC570" i="3"/>
  <c r="BM570" i="3"/>
  <c r="CH570" i="3"/>
  <c r="AW570" i="3"/>
  <c r="BR570" i="3"/>
  <c r="CN570" i="3"/>
  <c r="AY568" i="3"/>
  <c r="BC568" i="3"/>
  <c r="BG568" i="3"/>
  <c r="BK568" i="3"/>
  <c r="BO568" i="3"/>
  <c r="BS568" i="3"/>
  <c r="BW568" i="3"/>
  <c r="CA568" i="3"/>
  <c r="CE568" i="3"/>
  <c r="CI568" i="3"/>
  <c r="CM568" i="3"/>
  <c r="CQ568" i="3"/>
  <c r="AW568" i="3"/>
  <c r="BB568" i="3"/>
  <c r="BH568" i="3"/>
  <c r="BM568" i="3"/>
  <c r="BR568" i="3"/>
  <c r="BX568" i="3"/>
  <c r="CC568" i="3"/>
  <c r="CH568" i="3"/>
  <c r="CN568" i="3"/>
  <c r="AX568" i="3"/>
  <c r="BD568" i="3"/>
  <c r="BI568" i="3"/>
  <c r="BN568" i="3"/>
  <c r="BT568" i="3"/>
  <c r="BY568" i="3"/>
  <c r="CD568" i="3"/>
  <c r="CJ568" i="3"/>
  <c r="CO568" i="3"/>
  <c r="AZ568" i="3"/>
  <c r="BE568" i="3"/>
  <c r="BJ568" i="3"/>
  <c r="BP568" i="3"/>
  <c r="BU568" i="3"/>
  <c r="BZ568" i="3"/>
  <c r="CF568" i="3"/>
  <c r="CK568" i="3"/>
  <c r="CP568" i="3"/>
  <c r="AV568" i="3"/>
  <c r="BQ568" i="3"/>
  <c r="CL568" i="3"/>
  <c r="BA568" i="3"/>
  <c r="BV568" i="3"/>
  <c r="CR568" i="3"/>
  <c r="BF568" i="3"/>
  <c r="CB568" i="3"/>
  <c r="BL568" i="3"/>
  <c r="CG568" i="3"/>
  <c r="AV566" i="3"/>
  <c r="AZ566" i="3"/>
  <c r="BD566" i="3"/>
  <c r="BH566" i="3"/>
  <c r="BL566" i="3"/>
  <c r="BP566" i="3"/>
  <c r="BT566" i="3"/>
  <c r="BX566" i="3"/>
  <c r="CB566" i="3"/>
  <c r="CF566" i="3"/>
  <c r="CJ566" i="3"/>
  <c r="CN566" i="3"/>
  <c r="CR566" i="3"/>
  <c r="AW566" i="3"/>
  <c r="BB566" i="3"/>
  <c r="BG566" i="3"/>
  <c r="BM566" i="3"/>
  <c r="BR566" i="3"/>
  <c r="BW566" i="3"/>
  <c r="CC566" i="3"/>
  <c r="CH566" i="3"/>
  <c r="CM566" i="3"/>
  <c r="AX566" i="3"/>
  <c r="BC566" i="3"/>
  <c r="BI566" i="3"/>
  <c r="BN566" i="3"/>
  <c r="BS566" i="3"/>
  <c r="BY566" i="3"/>
  <c r="CD566" i="3"/>
  <c r="CI566" i="3"/>
  <c r="CO566" i="3"/>
  <c r="AY566" i="3"/>
  <c r="BE566" i="3"/>
  <c r="BJ566" i="3"/>
  <c r="BO566" i="3"/>
  <c r="BU566" i="3"/>
  <c r="BZ566" i="3"/>
  <c r="CE566" i="3"/>
  <c r="CK566" i="3"/>
  <c r="CP566" i="3"/>
  <c r="BK566" i="3"/>
  <c r="CG566" i="3"/>
  <c r="BQ566" i="3"/>
  <c r="CL566" i="3"/>
  <c r="BA566" i="3"/>
  <c r="BV566" i="3"/>
  <c r="CQ566" i="3"/>
  <c r="BF566" i="3"/>
  <c r="CA566" i="3"/>
  <c r="AW564" i="3"/>
  <c r="BA564" i="3"/>
  <c r="BE564" i="3"/>
  <c r="BI564" i="3"/>
  <c r="BM564" i="3"/>
  <c r="BQ564" i="3"/>
  <c r="BU564" i="3"/>
  <c r="BY564" i="3"/>
  <c r="CC564" i="3"/>
  <c r="CG564" i="3"/>
  <c r="CK564" i="3"/>
  <c r="CO564" i="3"/>
  <c r="AV564" i="3"/>
  <c r="BB564" i="3"/>
  <c r="BG564" i="3"/>
  <c r="BL564" i="3"/>
  <c r="BR564" i="3"/>
  <c r="BW564" i="3"/>
  <c r="CB564" i="3"/>
  <c r="CH564" i="3"/>
  <c r="CM564" i="3"/>
  <c r="CR564" i="3"/>
  <c r="AX564" i="3"/>
  <c r="BC564" i="3"/>
  <c r="BH564" i="3"/>
  <c r="BN564" i="3"/>
  <c r="BS564" i="3"/>
  <c r="BX564" i="3"/>
  <c r="CD564" i="3"/>
  <c r="CI564" i="3"/>
  <c r="CN564" i="3"/>
  <c r="AY564" i="3"/>
  <c r="BD564" i="3"/>
  <c r="BJ564" i="3"/>
  <c r="BO564" i="3"/>
  <c r="BT564" i="3"/>
  <c r="BZ564" i="3"/>
  <c r="CE564" i="3"/>
  <c r="CJ564" i="3"/>
  <c r="CP564" i="3"/>
  <c r="BF564" i="3"/>
  <c r="CA564" i="3"/>
  <c r="BK564" i="3"/>
  <c r="CF564" i="3"/>
  <c r="BP564" i="3"/>
  <c r="CL564" i="3"/>
  <c r="AZ564" i="3"/>
  <c r="BV564" i="3"/>
  <c r="CQ564" i="3"/>
  <c r="AY562" i="3"/>
  <c r="BC562" i="3"/>
  <c r="BG562" i="3"/>
  <c r="BK562" i="3"/>
  <c r="BO562" i="3"/>
  <c r="BS562" i="3"/>
  <c r="BW562" i="3"/>
  <c r="CA562" i="3"/>
  <c r="CE562" i="3"/>
  <c r="CI562" i="3"/>
  <c r="CM562" i="3"/>
  <c r="CQ562" i="3"/>
  <c r="AW562" i="3"/>
  <c r="BB562" i="3"/>
  <c r="BH562" i="3"/>
  <c r="BM562" i="3"/>
  <c r="BR562" i="3"/>
  <c r="BX562" i="3"/>
  <c r="CC562" i="3"/>
  <c r="CH562" i="3"/>
  <c r="CN562" i="3"/>
  <c r="AX562" i="3"/>
  <c r="BD562" i="3"/>
  <c r="BI562" i="3"/>
  <c r="BN562" i="3"/>
  <c r="BT562" i="3"/>
  <c r="BY562" i="3"/>
  <c r="CD562" i="3"/>
  <c r="CJ562" i="3"/>
  <c r="CO562" i="3"/>
  <c r="AZ562" i="3"/>
  <c r="BE562" i="3"/>
  <c r="BJ562" i="3"/>
  <c r="BP562" i="3"/>
  <c r="BU562" i="3"/>
  <c r="BZ562" i="3"/>
  <c r="CF562" i="3"/>
  <c r="CK562" i="3"/>
  <c r="CP562" i="3"/>
  <c r="BA562" i="3"/>
  <c r="BV562" i="3"/>
  <c r="CR562" i="3"/>
  <c r="BF562" i="3"/>
  <c r="CB562" i="3"/>
  <c r="BL562" i="3"/>
  <c r="CG562" i="3"/>
  <c r="AV562" i="3"/>
  <c r="BQ562" i="3"/>
  <c r="CL562" i="3"/>
  <c r="AY560" i="3"/>
  <c r="BC560" i="3"/>
  <c r="BG560" i="3"/>
  <c r="BK560" i="3"/>
  <c r="BO560" i="3"/>
  <c r="BS560" i="3"/>
  <c r="BW560" i="3"/>
  <c r="CA560" i="3"/>
  <c r="CE560" i="3"/>
  <c r="CI560" i="3"/>
  <c r="CM560" i="3"/>
  <c r="CQ560" i="3"/>
  <c r="AV560" i="3"/>
  <c r="BA560" i="3"/>
  <c r="BF560" i="3"/>
  <c r="BL560" i="3"/>
  <c r="BQ560" i="3"/>
  <c r="BV560" i="3"/>
  <c r="CB560" i="3"/>
  <c r="CG560" i="3"/>
  <c r="CL560" i="3"/>
  <c r="CR560" i="3"/>
  <c r="AW560" i="3"/>
  <c r="BB560" i="3"/>
  <c r="BH560" i="3"/>
  <c r="BM560" i="3"/>
  <c r="BR560" i="3"/>
  <c r="BX560" i="3"/>
  <c r="CC560" i="3"/>
  <c r="CH560" i="3"/>
  <c r="CN560" i="3"/>
  <c r="AX560" i="3"/>
  <c r="BD560" i="3"/>
  <c r="BI560" i="3"/>
  <c r="BN560" i="3"/>
  <c r="BT560" i="3"/>
  <c r="BY560" i="3"/>
  <c r="CD560" i="3"/>
  <c r="CJ560" i="3"/>
  <c r="CO560" i="3"/>
  <c r="BP560" i="3"/>
  <c r="CK560" i="3"/>
  <c r="AZ560" i="3"/>
  <c r="BU560" i="3"/>
  <c r="CP560" i="3"/>
  <c r="BE560" i="3"/>
  <c r="BZ560" i="3"/>
  <c r="BJ560" i="3"/>
  <c r="CF560" i="3"/>
  <c r="AV558" i="3"/>
  <c r="AZ558" i="3"/>
  <c r="BD558" i="3"/>
  <c r="BH558" i="3"/>
  <c r="BL558" i="3"/>
  <c r="BP558" i="3"/>
  <c r="BT558" i="3"/>
  <c r="BX558" i="3"/>
  <c r="CB558" i="3"/>
  <c r="CF558" i="3"/>
  <c r="CJ558" i="3"/>
  <c r="CN558" i="3"/>
  <c r="CR558" i="3"/>
  <c r="BA558" i="3"/>
  <c r="BF558" i="3"/>
  <c r="BK558" i="3"/>
  <c r="BQ558" i="3"/>
  <c r="BV558" i="3"/>
  <c r="CA558" i="3"/>
  <c r="CG558" i="3"/>
  <c r="CL558" i="3"/>
  <c r="CQ558" i="3"/>
  <c r="AW558" i="3"/>
  <c r="BB558" i="3"/>
  <c r="BG558" i="3"/>
  <c r="BM558" i="3"/>
  <c r="BR558" i="3"/>
  <c r="BW558" i="3"/>
  <c r="CC558" i="3"/>
  <c r="CH558" i="3"/>
  <c r="CM558" i="3"/>
  <c r="AX558" i="3"/>
  <c r="BC558" i="3"/>
  <c r="BI558" i="3"/>
  <c r="BN558" i="3"/>
  <c r="BS558" i="3"/>
  <c r="BY558" i="3"/>
  <c r="CD558" i="3"/>
  <c r="CI558" i="3"/>
  <c r="CO558" i="3"/>
  <c r="BJ558" i="3"/>
  <c r="CE558" i="3"/>
  <c r="BO558" i="3"/>
  <c r="CK558" i="3"/>
  <c r="AY558" i="3"/>
  <c r="BU558" i="3"/>
  <c r="CP558" i="3"/>
  <c r="BE558" i="3"/>
  <c r="BZ558" i="3"/>
  <c r="AV556" i="3"/>
  <c r="AZ556" i="3"/>
  <c r="BD556" i="3"/>
  <c r="BH556" i="3"/>
  <c r="BL556" i="3"/>
  <c r="BP556" i="3"/>
  <c r="BT556" i="3"/>
  <c r="BX556" i="3"/>
  <c r="CB556" i="3"/>
  <c r="CF556" i="3"/>
  <c r="CJ556" i="3"/>
  <c r="CN556" i="3"/>
  <c r="CR556" i="3"/>
  <c r="AY556" i="3"/>
  <c r="BE556" i="3"/>
  <c r="BJ556" i="3"/>
  <c r="BO556" i="3"/>
  <c r="BU556" i="3"/>
  <c r="BZ556" i="3"/>
  <c r="CE556" i="3"/>
  <c r="CK556" i="3"/>
  <c r="CP556" i="3"/>
  <c r="BA556" i="3"/>
  <c r="BF556" i="3"/>
  <c r="BK556" i="3"/>
  <c r="BQ556" i="3"/>
  <c r="BV556" i="3"/>
  <c r="CA556" i="3"/>
  <c r="CG556" i="3"/>
  <c r="CL556" i="3"/>
  <c r="CQ556" i="3"/>
  <c r="AW556" i="3"/>
  <c r="BB556" i="3"/>
  <c r="BG556" i="3"/>
  <c r="BM556" i="3"/>
  <c r="BR556" i="3"/>
  <c r="BW556" i="3"/>
  <c r="CC556" i="3"/>
  <c r="CH556" i="3"/>
  <c r="CM556" i="3"/>
  <c r="BC556" i="3"/>
  <c r="BY556" i="3"/>
  <c r="BI556" i="3"/>
  <c r="CD556" i="3"/>
  <c r="BN556" i="3"/>
  <c r="CI556" i="3"/>
  <c r="AX556" i="3"/>
  <c r="BS556" i="3"/>
  <c r="CO556" i="3"/>
  <c r="AX554" i="3"/>
  <c r="BB554" i="3"/>
  <c r="BF554" i="3"/>
  <c r="BJ554" i="3"/>
  <c r="BN554" i="3"/>
  <c r="BR554" i="3"/>
  <c r="BV554" i="3"/>
  <c r="BZ554" i="3"/>
  <c r="CD554" i="3"/>
  <c r="CH554" i="3"/>
  <c r="CL554" i="3"/>
  <c r="CP554" i="3"/>
  <c r="AZ554" i="3"/>
  <c r="BE554" i="3"/>
  <c r="BK554" i="3"/>
  <c r="BP554" i="3"/>
  <c r="BU554" i="3"/>
  <c r="CA554" i="3"/>
  <c r="CF554" i="3"/>
  <c r="CK554" i="3"/>
  <c r="CQ554" i="3"/>
  <c r="AV554" i="3"/>
  <c r="BA554" i="3"/>
  <c r="BG554" i="3"/>
  <c r="BL554" i="3"/>
  <c r="BQ554" i="3"/>
  <c r="BW554" i="3"/>
  <c r="CB554" i="3"/>
  <c r="CG554" i="3"/>
  <c r="CM554" i="3"/>
  <c r="CR554" i="3"/>
  <c r="AW554" i="3"/>
  <c r="BC554" i="3"/>
  <c r="BH554" i="3"/>
  <c r="BM554" i="3"/>
  <c r="BS554" i="3"/>
  <c r="BX554" i="3"/>
  <c r="CC554" i="3"/>
  <c r="CI554" i="3"/>
  <c r="CN554" i="3"/>
  <c r="AY554" i="3"/>
  <c r="BT554" i="3"/>
  <c r="CO554" i="3"/>
  <c r="BD554" i="3"/>
  <c r="BY554" i="3"/>
  <c r="BI554" i="3"/>
  <c r="CE554" i="3"/>
  <c r="BO554" i="3"/>
  <c r="CJ554" i="3"/>
  <c r="AV552" i="3"/>
  <c r="AZ552" i="3"/>
  <c r="BD552" i="3"/>
  <c r="BH552" i="3"/>
  <c r="BL552" i="3"/>
  <c r="BP552" i="3"/>
  <c r="BT552" i="3"/>
  <c r="BX552" i="3"/>
  <c r="CB552" i="3"/>
  <c r="CF552" i="3"/>
  <c r="CJ552" i="3"/>
  <c r="CN552" i="3"/>
  <c r="CR552" i="3"/>
  <c r="AW552" i="3"/>
  <c r="BB552" i="3"/>
  <c r="BG552" i="3"/>
  <c r="BM552" i="3"/>
  <c r="BR552" i="3"/>
  <c r="BW552" i="3"/>
  <c r="CC552" i="3"/>
  <c r="CH552" i="3"/>
  <c r="CM552" i="3"/>
  <c r="AX552" i="3"/>
  <c r="BC552" i="3"/>
  <c r="BI552" i="3"/>
  <c r="BN552" i="3"/>
  <c r="BS552" i="3"/>
  <c r="BY552" i="3"/>
  <c r="CD552" i="3"/>
  <c r="CI552" i="3"/>
  <c r="CO552" i="3"/>
  <c r="AY552" i="3"/>
  <c r="BE552" i="3"/>
  <c r="BJ552" i="3"/>
  <c r="BO552" i="3"/>
  <c r="BU552" i="3"/>
  <c r="BZ552" i="3"/>
  <c r="CE552" i="3"/>
  <c r="CK552" i="3"/>
  <c r="CP552" i="3"/>
  <c r="BK552" i="3"/>
  <c r="CG552" i="3"/>
  <c r="BQ552" i="3"/>
  <c r="CL552" i="3"/>
  <c r="BA552" i="3"/>
  <c r="BV552" i="3"/>
  <c r="CQ552" i="3"/>
  <c r="BF552" i="3"/>
  <c r="CA552" i="3"/>
  <c r="AV550" i="3"/>
  <c r="AZ550" i="3"/>
  <c r="BD550" i="3"/>
  <c r="BH550" i="3"/>
  <c r="BL550" i="3"/>
  <c r="BP550" i="3"/>
  <c r="BT550" i="3"/>
  <c r="BX550" i="3"/>
  <c r="CB550" i="3"/>
  <c r="CF550" i="3"/>
  <c r="CJ550" i="3"/>
  <c r="CN550" i="3"/>
  <c r="CR550" i="3"/>
  <c r="BA550" i="3"/>
  <c r="BF550" i="3"/>
  <c r="BK550" i="3"/>
  <c r="BQ550" i="3"/>
  <c r="BV550" i="3"/>
  <c r="CA550" i="3"/>
  <c r="CG550" i="3"/>
  <c r="CL550" i="3"/>
  <c r="CQ550" i="3"/>
  <c r="AW550" i="3"/>
  <c r="BB550" i="3"/>
  <c r="BG550" i="3"/>
  <c r="BM550" i="3"/>
  <c r="BR550" i="3"/>
  <c r="BW550" i="3"/>
  <c r="CC550" i="3"/>
  <c r="CH550" i="3"/>
  <c r="CM550" i="3"/>
  <c r="AX550" i="3"/>
  <c r="BC550" i="3"/>
  <c r="BI550" i="3"/>
  <c r="BN550" i="3"/>
  <c r="BS550" i="3"/>
  <c r="BY550" i="3"/>
  <c r="CD550" i="3"/>
  <c r="CI550" i="3"/>
  <c r="CO550" i="3"/>
  <c r="BE550" i="3"/>
  <c r="BZ550" i="3"/>
  <c r="BJ550" i="3"/>
  <c r="CE550" i="3"/>
  <c r="BO550" i="3"/>
  <c r="CK550" i="3"/>
  <c r="AY550" i="3"/>
  <c r="BU550" i="3"/>
  <c r="CP550" i="3"/>
  <c r="AX548" i="3"/>
  <c r="BB548" i="3"/>
  <c r="BF548" i="3"/>
  <c r="BJ548" i="3"/>
  <c r="BN548" i="3"/>
  <c r="BR548" i="3"/>
  <c r="BV548" i="3"/>
  <c r="BZ548" i="3"/>
  <c r="CD548" i="3"/>
  <c r="CH548" i="3"/>
  <c r="CL548" i="3"/>
  <c r="CP548" i="3"/>
  <c r="AV548" i="3"/>
  <c r="BA548" i="3"/>
  <c r="BG548" i="3"/>
  <c r="BL548" i="3"/>
  <c r="BQ548" i="3"/>
  <c r="BW548" i="3"/>
  <c r="CB548" i="3"/>
  <c r="CG548" i="3"/>
  <c r="CM548" i="3"/>
  <c r="CR548" i="3"/>
  <c r="AW548" i="3"/>
  <c r="BC548" i="3"/>
  <c r="BH548" i="3"/>
  <c r="BM548" i="3"/>
  <c r="BS548" i="3"/>
  <c r="BX548" i="3"/>
  <c r="CC548" i="3"/>
  <c r="CI548" i="3"/>
  <c r="CN548" i="3"/>
  <c r="AY548" i="3"/>
  <c r="BD548" i="3"/>
  <c r="BI548" i="3"/>
  <c r="BO548" i="3"/>
  <c r="BT548" i="3"/>
  <c r="BY548" i="3"/>
  <c r="CE548" i="3"/>
  <c r="CJ548" i="3"/>
  <c r="CO548" i="3"/>
  <c r="AZ548" i="3"/>
  <c r="BU548" i="3"/>
  <c r="CQ548" i="3"/>
  <c r="BE548" i="3"/>
  <c r="CA548" i="3"/>
  <c r="BK548" i="3"/>
  <c r="CF548" i="3"/>
  <c r="BP548" i="3"/>
  <c r="CK548" i="3"/>
  <c r="AY546" i="3"/>
  <c r="BC546" i="3"/>
  <c r="BG546" i="3"/>
  <c r="BK546" i="3"/>
  <c r="BO546" i="3"/>
  <c r="BS546" i="3"/>
  <c r="BW546" i="3"/>
  <c r="CA546" i="3"/>
  <c r="CE546" i="3"/>
  <c r="CI546" i="3"/>
  <c r="CM546" i="3"/>
  <c r="CQ546" i="3"/>
  <c r="AV546" i="3"/>
  <c r="BA546" i="3"/>
  <c r="BF546" i="3"/>
  <c r="BL546" i="3"/>
  <c r="BQ546" i="3"/>
  <c r="BV546" i="3"/>
  <c r="CB546" i="3"/>
  <c r="CG546" i="3"/>
  <c r="CL546" i="3"/>
  <c r="CR546" i="3"/>
  <c r="AW546" i="3"/>
  <c r="BB546" i="3"/>
  <c r="BH546" i="3"/>
  <c r="BM546" i="3"/>
  <c r="BR546" i="3"/>
  <c r="BX546" i="3"/>
  <c r="CC546" i="3"/>
  <c r="CH546" i="3"/>
  <c r="CN546" i="3"/>
  <c r="AX546" i="3"/>
  <c r="BD546" i="3"/>
  <c r="BI546" i="3"/>
  <c r="BN546" i="3"/>
  <c r="BT546" i="3"/>
  <c r="BY546" i="3"/>
  <c r="CD546" i="3"/>
  <c r="CJ546" i="3"/>
  <c r="CO546" i="3"/>
  <c r="BP546" i="3"/>
  <c r="CK546" i="3"/>
  <c r="AZ546" i="3"/>
  <c r="BU546" i="3"/>
  <c r="CP546" i="3"/>
  <c r="BE546" i="3"/>
  <c r="BZ546" i="3"/>
  <c r="BJ546" i="3"/>
  <c r="CF546" i="3"/>
  <c r="AW544" i="3"/>
  <c r="BA544" i="3"/>
  <c r="BE544" i="3"/>
  <c r="BI544" i="3"/>
  <c r="BM544" i="3"/>
  <c r="BQ544" i="3"/>
  <c r="BU544" i="3"/>
  <c r="BY544" i="3"/>
  <c r="CC544" i="3"/>
  <c r="CG544" i="3"/>
  <c r="CK544" i="3"/>
  <c r="CO544" i="3"/>
  <c r="AX544" i="3"/>
  <c r="BC544" i="3"/>
  <c r="BH544" i="3"/>
  <c r="BN544" i="3"/>
  <c r="BS544" i="3"/>
  <c r="BX544" i="3"/>
  <c r="CD544" i="3"/>
  <c r="CI544" i="3"/>
  <c r="CN544" i="3"/>
  <c r="AY544" i="3"/>
  <c r="BD544" i="3"/>
  <c r="BJ544" i="3"/>
  <c r="BO544" i="3"/>
  <c r="BT544" i="3"/>
  <c r="BZ544" i="3"/>
  <c r="CE544" i="3"/>
  <c r="CJ544" i="3"/>
  <c r="CP544" i="3"/>
  <c r="AZ544" i="3"/>
  <c r="BF544" i="3"/>
  <c r="BK544" i="3"/>
  <c r="BP544" i="3"/>
  <c r="BV544" i="3"/>
  <c r="CA544" i="3"/>
  <c r="CF544" i="3"/>
  <c r="CL544" i="3"/>
  <c r="CQ544" i="3"/>
  <c r="BG544" i="3"/>
  <c r="CB544" i="3"/>
  <c r="BL544" i="3"/>
  <c r="CH544" i="3"/>
  <c r="AV544" i="3"/>
  <c r="BR544" i="3"/>
  <c r="CM544" i="3"/>
  <c r="BB544" i="3"/>
  <c r="BW544" i="3"/>
  <c r="CR544" i="3"/>
  <c r="AW542" i="3"/>
  <c r="BA542" i="3"/>
  <c r="BE542" i="3"/>
  <c r="BI542" i="3"/>
  <c r="BM542" i="3"/>
  <c r="BQ542" i="3"/>
  <c r="BU542" i="3"/>
  <c r="BY542" i="3"/>
  <c r="CC542" i="3"/>
  <c r="CG542" i="3"/>
  <c r="CK542" i="3"/>
  <c r="CO542" i="3"/>
  <c r="AV542" i="3"/>
  <c r="BB542" i="3"/>
  <c r="BG542" i="3"/>
  <c r="BL542" i="3"/>
  <c r="BR542" i="3"/>
  <c r="BW542" i="3"/>
  <c r="CB542" i="3"/>
  <c r="CH542" i="3"/>
  <c r="CM542" i="3"/>
  <c r="CR542" i="3"/>
  <c r="AX542" i="3"/>
  <c r="BC542" i="3"/>
  <c r="BH542" i="3"/>
  <c r="BN542" i="3"/>
  <c r="BS542" i="3"/>
  <c r="BX542" i="3"/>
  <c r="CD542" i="3"/>
  <c r="CI542" i="3"/>
  <c r="CN542" i="3"/>
  <c r="AY542" i="3"/>
  <c r="BD542" i="3"/>
  <c r="BJ542" i="3"/>
  <c r="BO542" i="3"/>
  <c r="BT542" i="3"/>
  <c r="BZ542" i="3"/>
  <c r="CE542" i="3"/>
  <c r="CJ542" i="3"/>
  <c r="CP542" i="3"/>
  <c r="AZ542" i="3"/>
  <c r="BV542" i="3"/>
  <c r="CQ542" i="3"/>
  <c r="BF542" i="3"/>
  <c r="CA542" i="3"/>
  <c r="BK542" i="3"/>
  <c r="CF542" i="3"/>
  <c r="BP542" i="3"/>
  <c r="CL542" i="3"/>
  <c r="AY540" i="3"/>
  <c r="BC540" i="3"/>
  <c r="BG540" i="3"/>
  <c r="BK540" i="3"/>
  <c r="BO540" i="3"/>
  <c r="BS540" i="3"/>
  <c r="BW540" i="3"/>
  <c r="CA540" i="3"/>
  <c r="CE540" i="3"/>
  <c r="CI540" i="3"/>
  <c r="CM540" i="3"/>
  <c r="CQ540" i="3"/>
  <c r="AW540" i="3"/>
  <c r="BB540" i="3"/>
  <c r="BH540" i="3"/>
  <c r="BM540" i="3"/>
  <c r="BR540" i="3"/>
  <c r="BX540" i="3"/>
  <c r="CC540" i="3"/>
  <c r="CH540" i="3"/>
  <c r="CN540" i="3"/>
  <c r="AX540" i="3"/>
  <c r="BD540" i="3"/>
  <c r="BI540" i="3"/>
  <c r="BN540" i="3"/>
  <c r="BT540" i="3"/>
  <c r="BY540" i="3"/>
  <c r="CD540" i="3"/>
  <c r="CJ540" i="3"/>
  <c r="CO540" i="3"/>
  <c r="AZ540" i="3"/>
  <c r="BE540" i="3"/>
  <c r="BJ540" i="3"/>
  <c r="BP540" i="3"/>
  <c r="BU540" i="3"/>
  <c r="BZ540" i="3"/>
  <c r="CF540" i="3"/>
  <c r="CK540" i="3"/>
  <c r="CP540" i="3"/>
  <c r="AV540" i="3"/>
  <c r="BQ540" i="3"/>
  <c r="CL540" i="3"/>
  <c r="BA540" i="3"/>
  <c r="BV540" i="3"/>
  <c r="CR540" i="3"/>
  <c r="BF540" i="3"/>
  <c r="CB540" i="3"/>
  <c r="BL540" i="3"/>
  <c r="CG540" i="3"/>
  <c r="AV538" i="3"/>
  <c r="AZ538" i="3"/>
  <c r="BD538" i="3"/>
  <c r="BH538" i="3"/>
  <c r="BL538" i="3"/>
  <c r="BP538" i="3"/>
  <c r="BT538" i="3"/>
  <c r="BX538" i="3"/>
  <c r="CB538" i="3"/>
  <c r="CF538" i="3"/>
  <c r="CJ538" i="3"/>
  <c r="CN538" i="3"/>
  <c r="CR538" i="3"/>
  <c r="AW538" i="3"/>
  <c r="BB538" i="3"/>
  <c r="BG538" i="3"/>
  <c r="BM538" i="3"/>
  <c r="BR538" i="3"/>
  <c r="BW538" i="3"/>
  <c r="CC538" i="3"/>
  <c r="CH538" i="3"/>
  <c r="CM538" i="3"/>
  <c r="AX538" i="3"/>
  <c r="BC538" i="3"/>
  <c r="BI538" i="3"/>
  <c r="BN538" i="3"/>
  <c r="BS538" i="3"/>
  <c r="BY538" i="3"/>
  <c r="CD538" i="3"/>
  <c r="CI538" i="3"/>
  <c r="CO538" i="3"/>
  <c r="AY538" i="3"/>
  <c r="BE538" i="3"/>
  <c r="BJ538" i="3"/>
  <c r="BO538" i="3"/>
  <c r="BU538" i="3"/>
  <c r="BZ538" i="3"/>
  <c r="CE538" i="3"/>
  <c r="CK538" i="3"/>
  <c r="CP538" i="3"/>
  <c r="BK538" i="3"/>
  <c r="CG538" i="3"/>
  <c r="BQ538" i="3"/>
  <c r="CL538" i="3"/>
  <c r="BA538" i="3"/>
  <c r="BV538" i="3"/>
  <c r="CQ538" i="3"/>
  <c r="BF538" i="3"/>
  <c r="CA538" i="3"/>
  <c r="AX536" i="3"/>
  <c r="BB536" i="3"/>
  <c r="BF536" i="3"/>
  <c r="BJ536" i="3"/>
  <c r="BN536" i="3"/>
  <c r="BR536" i="3"/>
  <c r="BV536" i="3"/>
  <c r="BZ536" i="3"/>
  <c r="CD536" i="3"/>
  <c r="CH536" i="3"/>
  <c r="CL536" i="3"/>
  <c r="CP536" i="3"/>
  <c r="AY536" i="3"/>
  <c r="BD536" i="3"/>
  <c r="BI536" i="3"/>
  <c r="BO536" i="3"/>
  <c r="BT536" i="3"/>
  <c r="BY536" i="3"/>
  <c r="CE536" i="3"/>
  <c r="CJ536" i="3"/>
  <c r="CO536" i="3"/>
  <c r="AZ536" i="3"/>
  <c r="BE536" i="3"/>
  <c r="BK536" i="3"/>
  <c r="BP536" i="3"/>
  <c r="BU536" i="3"/>
  <c r="CA536" i="3"/>
  <c r="CF536" i="3"/>
  <c r="CK536" i="3"/>
  <c r="CQ536" i="3"/>
  <c r="AV536" i="3"/>
  <c r="BA536" i="3"/>
  <c r="BG536" i="3"/>
  <c r="BL536" i="3"/>
  <c r="BQ536" i="3"/>
  <c r="BW536" i="3"/>
  <c r="CB536" i="3"/>
  <c r="CG536" i="3"/>
  <c r="CM536" i="3"/>
  <c r="CR536" i="3"/>
  <c r="BC536" i="3"/>
  <c r="BX536" i="3"/>
  <c r="BH536" i="3"/>
  <c r="CC536" i="3"/>
  <c r="BM536" i="3"/>
  <c r="CI536" i="3"/>
  <c r="AW536" i="3"/>
  <c r="BS536" i="3"/>
  <c r="CN536" i="3"/>
  <c r="AX534" i="3"/>
  <c r="BB534" i="3"/>
  <c r="BF534" i="3"/>
  <c r="BJ534" i="3"/>
  <c r="BN534" i="3"/>
  <c r="BR534" i="3"/>
  <c r="BV534" i="3"/>
  <c r="BZ534" i="3"/>
  <c r="CD534" i="3"/>
  <c r="CH534" i="3"/>
  <c r="CL534" i="3"/>
  <c r="CP534" i="3"/>
  <c r="AW534" i="3"/>
  <c r="BC534" i="3"/>
  <c r="BH534" i="3"/>
  <c r="BM534" i="3"/>
  <c r="BS534" i="3"/>
  <c r="BX534" i="3"/>
  <c r="CC534" i="3"/>
  <c r="CI534" i="3"/>
  <c r="CN534" i="3"/>
  <c r="AY534" i="3"/>
  <c r="BD534" i="3"/>
  <c r="BI534" i="3"/>
  <c r="BO534" i="3"/>
  <c r="BT534" i="3"/>
  <c r="BY534" i="3"/>
  <c r="CE534" i="3"/>
  <c r="CJ534" i="3"/>
  <c r="CO534" i="3"/>
  <c r="AZ534" i="3"/>
  <c r="BE534" i="3"/>
  <c r="BK534" i="3"/>
  <c r="BP534" i="3"/>
  <c r="BU534" i="3"/>
  <c r="CA534" i="3"/>
  <c r="CF534" i="3"/>
  <c r="CK534" i="3"/>
  <c r="CQ534" i="3"/>
  <c r="AV534" i="3"/>
  <c r="BQ534" i="3"/>
  <c r="CM534" i="3"/>
  <c r="BA534" i="3"/>
  <c r="BW534" i="3"/>
  <c r="CR534" i="3"/>
  <c r="BG534" i="3"/>
  <c r="CB534" i="3"/>
  <c r="BL534" i="3"/>
  <c r="CG534" i="3"/>
  <c r="AV532" i="3"/>
  <c r="AZ532" i="3"/>
  <c r="BD532" i="3"/>
  <c r="BH532" i="3"/>
  <c r="BL532" i="3"/>
  <c r="BP532" i="3"/>
  <c r="BT532" i="3"/>
  <c r="BX532" i="3"/>
  <c r="CB532" i="3"/>
  <c r="CF532" i="3"/>
  <c r="CJ532" i="3"/>
  <c r="CN532" i="3"/>
  <c r="CR532" i="3"/>
  <c r="AX532" i="3"/>
  <c r="BC532" i="3"/>
  <c r="BI532" i="3"/>
  <c r="BN532" i="3"/>
  <c r="BS532" i="3"/>
  <c r="BY532" i="3"/>
  <c r="CD532" i="3"/>
  <c r="CI532" i="3"/>
  <c r="CO532" i="3"/>
  <c r="AY532" i="3"/>
  <c r="BE532" i="3"/>
  <c r="BJ532" i="3"/>
  <c r="BO532" i="3"/>
  <c r="BU532" i="3"/>
  <c r="BZ532" i="3"/>
  <c r="CE532" i="3"/>
  <c r="CK532" i="3"/>
  <c r="CP532" i="3"/>
  <c r="BA532" i="3"/>
  <c r="BF532" i="3"/>
  <c r="BK532" i="3"/>
  <c r="BQ532" i="3"/>
  <c r="BV532" i="3"/>
  <c r="CA532" i="3"/>
  <c r="CG532" i="3"/>
  <c r="CL532" i="3"/>
  <c r="CQ532" i="3"/>
  <c r="BM532" i="3"/>
  <c r="CH532" i="3"/>
  <c r="AW532" i="3"/>
  <c r="BR532" i="3"/>
  <c r="CM532" i="3"/>
  <c r="BB532" i="3"/>
  <c r="BW532" i="3"/>
  <c r="BG532" i="3"/>
  <c r="CC532" i="3"/>
  <c r="AX530" i="3"/>
  <c r="BB530" i="3"/>
  <c r="BF530" i="3"/>
  <c r="BJ530" i="3"/>
  <c r="BN530" i="3"/>
  <c r="BR530" i="3"/>
  <c r="BV530" i="3"/>
  <c r="BZ530" i="3"/>
  <c r="CD530" i="3"/>
  <c r="CH530" i="3"/>
  <c r="CL530" i="3"/>
  <c r="CP530" i="3"/>
  <c r="AY530" i="3"/>
  <c r="BD530" i="3"/>
  <c r="BI530" i="3"/>
  <c r="BO530" i="3"/>
  <c r="BT530" i="3"/>
  <c r="BY530" i="3"/>
  <c r="CE530" i="3"/>
  <c r="CJ530" i="3"/>
  <c r="CO530" i="3"/>
  <c r="AZ530" i="3"/>
  <c r="BE530" i="3"/>
  <c r="BK530" i="3"/>
  <c r="BP530" i="3"/>
  <c r="BU530" i="3"/>
  <c r="CA530" i="3"/>
  <c r="CF530" i="3"/>
  <c r="CK530" i="3"/>
  <c r="CQ530" i="3"/>
  <c r="AV530" i="3"/>
  <c r="BA530" i="3"/>
  <c r="BG530" i="3"/>
  <c r="BL530" i="3"/>
  <c r="BQ530" i="3"/>
  <c r="BW530" i="3"/>
  <c r="CB530" i="3"/>
  <c r="CG530" i="3"/>
  <c r="CM530" i="3"/>
  <c r="CR530" i="3"/>
  <c r="BH530" i="3"/>
  <c r="CC530" i="3"/>
  <c r="BM530" i="3"/>
  <c r="CI530" i="3"/>
  <c r="AW530" i="3"/>
  <c r="BS530" i="3"/>
  <c r="CN530" i="3"/>
  <c r="BC530" i="3"/>
  <c r="BX530" i="3"/>
  <c r="AV528" i="3"/>
  <c r="AZ528" i="3"/>
  <c r="BD528" i="3"/>
  <c r="BH528" i="3"/>
  <c r="BL528" i="3"/>
  <c r="BP528" i="3"/>
  <c r="BT528" i="3"/>
  <c r="BX528" i="3"/>
  <c r="CB528" i="3"/>
  <c r="CF528" i="3"/>
  <c r="CJ528" i="3"/>
  <c r="CN528" i="3"/>
  <c r="CR528" i="3"/>
  <c r="BA528" i="3"/>
  <c r="BF528" i="3"/>
  <c r="BK528" i="3"/>
  <c r="BQ528" i="3"/>
  <c r="BV528" i="3"/>
  <c r="CA528" i="3"/>
  <c r="CG528" i="3"/>
  <c r="CL528" i="3"/>
  <c r="CQ528" i="3"/>
  <c r="AW528" i="3"/>
  <c r="BB528" i="3"/>
  <c r="BG528" i="3"/>
  <c r="BM528" i="3"/>
  <c r="BR528" i="3"/>
  <c r="BW528" i="3"/>
  <c r="CC528" i="3"/>
  <c r="CH528" i="3"/>
  <c r="CM528" i="3"/>
  <c r="AX528" i="3"/>
  <c r="BC528" i="3"/>
  <c r="BI528" i="3"/>
  <c r="BN528" i="3"/>
  <c r="BS528" i="3"/>
  <c r="BY528" i="3"/>
  <c r="CD528" i="3"/>
  <c r="CI528" i="3"/>
  <c r="CO528" i="3"/>
  <c r="AY528" i="3"/>
  <c r="BU528" i="3"/>
  <c r="CP528" i="3"/>
  <c r="BE528" i="3"/>
  <c r="BZ528" i="3"/>
  <c r="BJ528" i="3"/>
  <c r="CE528" i="3"/>
  <c r="BO528" i="3"/>
  <c r="CK528" i="3"/>
  <c r="AV526" i="3"/>
  <c r="AZ526" i="3"/>
  <c r="BD526" i="3"/>
  <c r="BH526" i="3"/>
  <c r="BL526" i="3"/>
  <c r="BP526" i="3"/>
  <c r="BT526" i="3"/>
  <c r="BX526" i="3"/>
  <c r="CB526" i="3"/>
  <c r="CF526" i="3"/>
  <c r="CJ526" i="3"/>
  <c r="CN526" i="3"/>
  <c r="CR526" i="3"/>
  <c r="AY526" i="3"/>
  <c r="BE526" i="3"/>
  <c r="BJ526" i="3"/>
  <c r="BO526" i="3"/>
  <c r="BU526" i="3"/>
  <c r="BZ526" i="3"/>
  <c r="CE526" i="3"/>
  <c r="CK526" i="3"/>
  <c r="CP526" i="3"/>
  <c r="BA526" i="3"/>
  <c r="BF526" i="3"/>
  <c r="BK526" i="3"/>
  <c r="BQ526" i="3"/>
  <c r="BV526" i="3"/>
  <c r="CA526" i="3"/>
  <c r="CG526" i="3"/>
  <c r="CL526" i="3"/>
  <c r="CQ526" i="3"/>
  <c r="AW526" i="3"/>
  <c r="BB526" i="3"/>
  <c r="BG526" i="3"/>
  <c r="BM526" i="3"/>
  <c r="BR526" i="3"/>
  <c r="BW526" i="3"/>
  <c r="CC526" i="3"/>
  <c r="CH526" i="3"/>
  <c r="CM526" i="3"/>
  <c r="BN526" i="3"/>
  <c r="CI526" i="3"/>
  <c r="AX526" i="3"/>
  <c r="BS526" i="3"/>
  <c r="CO526" i="3"/>
  <c r="BC526" i="3"/>
  <c r="BY526" i="3"/>
  <c r="BI526" i="3"/>
  <c r="CD526" i="3"/>
  <c r="AX524" i="3"/>
  <c r="BB524" i="3"/>
  <c r="BF524" i="3"/>
  <c r="BJ524" i="3"/>
  <c r="BN524" i="3"/>
  <c r="BR524" i="3"/>
  <c r="BV524" i="3"/>
  <c r="BZ524" i="3"/>
  <c r="CD524" i="3"/>
  <c r="CH524" i="3"/>
  <c r="CL524" i="3"/>
  <c r="CP524" i="3"/>
  <c r="AZ524" i="3"/>
  <c r="BE524" i="3"/>
  <c r="BK524" i="3"/>
  <c r="BP524" i="3"/>
  <c r="BU524" i="3"/>
  <c r="CA524" i="3"/>
  <c r="CF524" i="3"/>
  <c r="CK524" i="3"/>
  <c r="CQ524" i="3"/>
  <c r="AV524" i="3"/>
  <c r="BA524" i="3"/>
  <c r="BG524" i="3"/>
  <c r="BL524" i="3"/>
  <c r="BQ524" i="3"/>
  <c r="BW524" i="3"/>
  <c r="CB524" i="3"/>
  <c r="CG524" i="3"/>
  <c r="CM524" i="3"/>
  <c r="CR524" i="3"/>
  <c r="AW524" i="3"/>
  <c r="BC524" i="3"/>
  <c r="BH524" i="3"/>
  <c r="BM524" i="3"/>
  <c r="BS524" i="3"/>
  <c r="BX524" i="3"/>
  <c r="CC524" i="3"/>
  <c r="CI524" i="3"/>
  <c r="CN524" i="3"/>
  <c r="BI524" i="3"/>
  <c r="CE524" i="3"/>
  <c r="BO524" i="3"/>
  <c r="CJ524" i="3"/>
  <c r="AY524" i="3"/>
  <c r="BT524" i="3"/>
  <c r="CO524" i="3"/>
  <c r="BD524" i="3"/>
  <c r="BY524" i="3"/>
  <c r="AV522" i="3"/>
  <c r="AZ522" i="3"/>
  <c r="BD522" i="3"/>
  <c r="BH522" i="3"/>
  <c r="BL522" i="3"/>
  <c r="BP522" i="3"/>
  <c r="BT522" i="3"/>
  <c r="BX522" i="3"/>
  <c r="CB522" i="3"/>
  <c r="CF522" i="3"/>
  <c r="CJ522" i="3"/>
  <c r="CN522" i="3"/>
  <c r="CR522" i="3"/>
  <c r="BA522" i="3"/>
  <c r="BF522" i="3"/>
  <c r="BK522" i="3"/>
  <c r="BQ522" i="3"/>
  <c r="BV522" i="3"/>
  <c r="CA522" i="3"/>
  <c r="CG522" i="3"/>
  <c r="CL522" i="3"/>
  <c r="CQ522" i="3"/>
  <c r="AW522" i="3"/>
  <c r="BB522" i="3"/>
  <c r="BG522" i="3"/>
  <c r="BM522" i="3"/>
  <c r="BR522" i="3"/>
  <c r="BW522" i="3"/>
  <c r="CC522" i="3"/>
  <c r="CH522" i="3"/>
  <c r="CM522" i="3"/>
  <c r="AX522" i="3"/>
  <c r="BC522" i="3"/>
  <c r="BI522" i="3"/>
  <c r="BN522" i="3"/>
  <c r="BS522" i="3"/>
  <c r="BY522" i="3"/>
  <c r="CD522" i="3"/>
  <c r="CI522" i="3"/>
  <c r="CO522" i="3"/>
  <c r="BE522" i="3"/>
  <c r="BZ522" i="3"/>
  <c r="BJ522" i="3"/>
  <c r="CE522" i="3"/>
  <c r="BO522" i="3"/>
  <c r="CK522" i="3"/>
  <c r="AY522" i="3"/>
  <c r="BU522" i="3"/>
  <c r="CP522" i="3"/>
  <c r="AX520" i="3"/>
  <c r="BB520" i="3"/>
  <c r="BF520" i="3"/>
  <c r="BJ520" i="3"/>
  <c r="BN520" i="3"/>
  <c r="BR520" i="3"/>
  <c r="BV520" i="3"/>
  <c r="BZ520" i="3"/>
  <c r="CD520" i="3"/>
  <c r="CH520" i="3"/>
  <c r="CL520" i="3"/>
  <c r="CP520" i="3"/>
  <c r="AW520" i="3"/>
  <c r="BC520" i="3"/>
  <c r="BH520" i="3"/>
  <c r="BM520" i="3"/>
  <c r="BS520" i="3"/>
  <c r="BX520" i="3"/>
  <c r="CC520" i="3"/>
  <c r="CI520" i="3"/>
  <c r="CN520" i="3"/>
  <c r="AY520" i="3"/>
  <c r="BD520" i="3"/>
  <c r="BI520" i="3"/>
  <c r="BO520" i="3"/>
  <c r="BT520" i="3"/>
  <c r="BY520" i="3"/>
  <c r="CE520" i="3"/>
  <c r="CJ520" i="3"/>
  <c r="CO520" i="3"/>
  <c r="AZ520" i="3"/>
  <c r="BE520" i="3"/>
  <c r="BK520" i="3"/>
  <c r="BP520" i="3"/>
  <c r="BU520" i="3"/>
  <c r="CA520" i="3"/>
  <c r="CF520" i="3"/>
  <c r="CK520" i="3"/>
  <c r="CQ520" i="3"/>
  <c r="AV520" i="3"/>
  <c r="BQ520" i="3"/>
  <c r="CM520" i="3"/>
  <c r="BA520" i="3"/>
  <c r="BW520" i="3"/>
  <c r="CR520" i="3"/>
  <c r="BG520" i="3"/>
  <c r="CB520" i="3"/>
  <c r="BL520" i="3"/>
  <c r="CG520" i="3"/>
  <c r="AX518" i="3"/>
  <c r="BB518" i="3"/>
  <c r="BF518" i="3"/>
  <c r="BJ518" i="3"/>
  <c r="BN518" i="3"/>
  <c r="BR518" i="3"/>
  <c r="BV518" i="3"/>
  <c r="BZ518" i="3"/>
  <c r="CD518" i="3"/>
  <c r="CH518" i="3"/>
  <c r="CL518" i="3"/>
  <c r="CP518" i="3"/>
  <c r="AV518" i="3"/>
  <c r="BA518" i="3"/>
  <c r="BG518" i="3"/>
  <c r="BL518" i="3"/>
  <c r="BQ518" i="3"/>
  <c r="BW518" i="3"/>
  <c r="CB518" i="3"/>
  <c r="CG518" i="3"/>
  <c r="CM518" i="3"/>
  <c r="CR518" i="3"/>
  <c r="AW518" i="3"/>
  <c r="BC518" i="3"/>
  <c r="BH518" i="3"/>
  <c r="BM518" i="3"/>
  <c r="BS518" i="3"/>
  <c r="BX518" i="3"/>
  <c r="CC518" i="3"/>
  <c r="CI518" i="3"/>
  <c r="CN518" i="3"/>
  <c r="AY518" i="3"/>
  <c r="BD518" i="3"/>
  <c r="BI518" i="3"/>
  <c r="BO518" i="3"/>
  <c r="BT518" i="3"/>
  <c r="BY518" i="3"/>
  <c r="CE518" i="3"/>
  <c r="CJ518" i="3"/>
  <c r="CO518" i="3"/>
  <c r="BK518" i="3"/>
  <c r="CF518" i="3"/>
  <c r="BP518" i="3"/>
  <c r="CK518" i="3"/>
  <c r="AZ518" i="3"/>
  <c r="BU518" i="3"/>
  <c r="CQ518" i="3"/>
  <c r="BE518" i="3"/>
  <c r="CA518" i="3"/>
  <c r="AV516" i="3"/>
  <c r="AZ516" i="3"/>
  <c r="BD516" i="3"/>
  <c r="BH516" i="3"/>
  <c r="BL516" i="3"/>
  <c r="BP516" i="3"/>
  <c r="BT516" i="3"/>
  <c r="BX516" i="3"/>
  <c r="CB516" i="3"/>
  <c r="CF516" i="3"/>
  <c r="CJ516" i="3"/>
  <c r="CN516" i="3"/>
  <c r="CR516" i="3"/>
  <c r="AW516" i="3"/>
  <c r="BB516" i="3"/>
  <c r="BG516" i="3"/>
  <c r="BM516" i="3"/>
  <c r="BR516" i="3"/>
  <c r="BW516" i="3"/>
  <c r="CC516" i="3"/>
  <c r="CH516" i="3"/>
  <c r="CM516" i="3"/>
  <c r="AX516" i="3"/>
  <c r="BC516" i="3"/>
  <c r="BI516" i="3"/>
  <c r="BN516" i="3"/>
  <c r="BS516" i="3"/>
  <c r="BY516" i="3"/>
  <c r="CD516" i="3"/>
  <c r="CI516" i="3"/>
  <c r="CO516" i="3"/>
  <c r="AY516" i="3"/>
  <c r="BE516" i="3"/>
  <c r="BJ516" i="3"/>
  <c r="BO516" i="3"/>
  <c r="BU516" i="3"/>
  <c r="BZ516" i="3"/>
  <c r="CE516" i="3"/>
  <c r="CK516" i="3"/>
  <c r="CP516" i="3"/>
  <c r="BF516" i="3"/>
  <c r="CA516" i="3"/>
  <c r="BK516" i="3"/>
  <c r="CG516" i="3"/>
  <c r="BQ516" i="3"/>
  <c r="CL516" i="3"/>
  <c r="BA516" i="3"/>
  <c r="BV516" i="3"/>
  <c r="CQ516" i="3"/>
  <c r="AW514" i="3"/>
  <c r="BA514" i="3"/>
  <c r="BE514" i="3"/>
  <c r="BI514" i="3"/>
  <c r="BM514" i="3"/>
  <c r="BQ514" i="3"/>
  <c r="BU514" i="3"/>
  <c r="BY514" i="3"/>
  <c r="CC514" i="3"/>
  <c r="CG514" i="3"/>
  <c r="CK514" i="3"/>
  <c r="CO514" i="3"/>
  <c r="AV514" i="3"/>
  <c r="BB514" i="3"/>
  <c r="BG514" i="3"/>
  <c r="BL514" i="3"/>
  <c r="BR514" i="3"/>
  <c r="BW514" i="3"/>
  <c r="CB514" i="3"/>
  <c r="CH514" i="3"/>
  <c r="CM514" i="3"/>
  <c r="CR514" i="3"/>
  <c r="AX514" i="3"/>
  <c r="BC514" i="3"/>
  <c r="BH514" i="3"/>
  <c r="BN514" i="3"/>
  <c r="BS514" i="3"/>
  <c r="BX514" i="3"/>
  <c r="CD514" i="3"/>
  <c r="CI514" i="3"/>
  <c r="CN514" i="3"/>
  <c r="AY514" i="3"/>
  <c r="BD514" i="3"/>
  <c r="BJ514" i="3"/>
  <c r="BO514" i="3"/>
  <c r="BT514" i="3"/>
  <c r="BZ514" i="3"/>
  <c r="CE514" i="3"/>
  <c r="CJ514" i="3"/>
  <c r="CP514" i="3"/>
  <c r="AZ514" i="3"/>
  <c r="BV514" i="3"/>
  <c r="CQ514" i="3"/>
  <c r="BF514" i="3"/>
  <c r="CA514" i="3"/>
  <c r="BK514" i="3"/>
  <c r="CF514" i="3"/>
  <c r="BP514" i="3"/>
  <c r="CL514" i="3"/>
  <c r="AY512" i="3"/>
  <c r="BC512" i="3"/>
  <c r="BG512" i="3"/>
  <c r="BK512" i="3"/>
  <c r="BO512" i="3"/>
  <c r="BS512" i="3"/>
  <c r="BW512" i="3"/>
  <c r="CA512" i="3"/>
  <c r="CE512" i="3"/>
  <c r="CI512" i="3"/>
  <c r="CM512" i="3"/>
  <c r="CQ512" i="3"/>
  <c r="AX512" i="3"/>
  <c r="BD512" i="3"/>
  <c r="BI512" i="3"/>
  <c r="BN512" i="3"/>
  <c r="BT512" i="3"/>
  <c r="BY512" i="3"/>
  <c r="CD512" i="3"/>
  <c r="CJ512" i="3"/>
  <c r="CO512" i="3"/>
  <c r="AZ512" i="3"/>
  <c r="BE512" i="3"/>
  <c r="BJ512" i="3"/>
  <c r="BP512" i="3"/>
  <c r="BU512" i="3"/>
  <c r="BZ512" i="3"/>
  <c r="CF512" i="3"/>
  <c r="CK512" i="3"/>
  <c r="CP512" i="3"/>
  <c r="AV512" i="3"/>
  <c r="BA512" i="3"/>
  <c r="BF512" i="3"/>
  <c r="BL512" i="3"/>
  <c r="BQ512" i="3"/>
  <c r="BV512" i="3"/>
  <c r="CB512" i="3"/>
  <c r="CG512" i="3"/>
  <c r="CL512" i="3"/>
  <c r="CR512" i="3"/>
  <c r="BM512" i="3"/>
  <c r="CH512" i="3"/>
  <c r="AW512" i="3"/>
  <c r="BR512" i="3"/>
  <c r="CN512" i="3"/>
  <c r="BB512" i="3"/>
  <c r="BX512" i="3"/>
  <c r="BH512" i="3"/>
  <c r="CC512" i="3"/>
  <c r="AY510" i="3"/>
  <c r="BC510" i="3"/>
  <c r="BG510" i="3"/>
  <c r="BK510" i="3"/>
  <c r="BO510" i="3"/>
  <c r="BS510" i="3"/>
  <c r="BW510" i="3"/>
  <c r="CA510" i="3"/>
  <c r="CE510" i="3"/>
  <c r="CI510" i="3"/>
  <c r="CM510" i="3"/>
  <c r="CQ510" i="3"/>
  <c r="AW510" i="3"/>
  <c r="BB510" i="3"/>
  <c r="BH510" i="3"/>
  <c r="BM510" i="3"/>
  <c r="BR510" i="3"/>
  <c r="BX510" i="3"/>
  <c r="CC510" i="3"/>
  <c r="CH510" i="3"/>
  <c r="CN510" i="3"/>
  <c r="AX510" i="3"/>
  <c r="BD510" i="3"/>
  <c r="BI510" i="3"/>
  <c r="BN510" i="3"/>
  <c r="BT510" i="3"/>
  <c r="BY510" i="3"/>
  <c r="CD510" i="3"/>
  <c r="CJ510" i="3"/>
  <c r="CO510" i="3"/>
  <c r="AZ510" i="3"/>
  <c r="BE510" i="3"/>
  <c r="BJ510" i="3"/>
  <c r="BP510" i="3"/>
  <c r="BU510" i="3"/>
  <c r="BZ510" i="3"/>
  <c r="CF510" i="3"/>
  <c r="CK510" i="3"/>
  <c r="CP510" i="3"/>
  <c r="BF510" i="3"/>
  <c r="CB510" i="3"/>
  <c r="BL510" i="3"/>
  <c r="CG510" i="3"/>
  <c r="AV510" i="3"/>
  <c r="BQ510" i="3"/>
  <c r="CL510" i="3"/>
  <c r="BA510" i="3"/>
  <c r="BV510" i="3"/>
  <c r="CR510" i="3"/>
  <c r="AW508" i="3"/>
  <c r="BA508" i="3"/>
  <c r="BE508" i="3"/>
  <c r="BI508" i="3"/>
  <c r="BM508" i="3"/>
  <c r="BQ508" i="3"/>
  <c r="BU508" i="3"/>
  <c r="BY508" i="3"/>
  <c r="CC508" i="3"/>
  <c r="CG508" i="3"/>
  <c r="CK508" i="3"/>
  <c r="CO508" i="3"/>
  <c r="AX508" i="3"/>
  <c r="BC508" i="3"/>
  <c r="BH508" i="3"/>
  <c r="BN508" i="3"/>
  <c r="BS508" i="3"/>
  <c r="BX508" i="3"/>
  <c r="CD508" i="3"/>
  <c r="CI508" i="3"/>
  <c r="CN508" i="3"/>
  <c r="AY508" i="3"/>
  <c r="BD508" i="3"/>
  <c r="BJ508" i="3"/>
  <c r="BO508" i="3"/>
  <c r="BT508" i="3"/>
  <c r="BZ508" i="3"/>
  <c r="CE508" i="3"/>
  <c r="CJ508" i="3"/>
  <c r="CP508" i="3"/>
  <c r="AZ508" i="3"/>
  <c r="BF508" i="3"/>
  <c r="BK508" i="3"/>
  <c r="BP508" i="3"/>
  <c r="BV508" i="3"/>
  <c r="CA508" i="3"/>
  <c r="CF508" i="3"/>
  <c r="CL508" i="3"/>
  <c r="CQ508" i="3"/>
  <c r="BB508" i="3"/>
  <c r="BW508" i="3"/>
  <c r="CR508" i="3"/>
  <c r="BG508" i="3"/>
  <c r="CB508" i="3"/>
  <c r="BL508" i="3"/>
  <c r="CH508" i="3"/>
  <c r="AV508" i="3"/>
  <c r="BR508" i="3"/>
  <c r="CM508" i="3"/>
  <c r="AX506" i="3"/>
  <c r="BB506" i="3"/>
  <c r="BF506" i="3"/>
  <c r="BJ506" i="3"/>
  <c r="BN506" i="3"/>
  <c r="BR506" i="3"/>
  <c r="BV506" i="3"/>
  <c r="BZ506" i="3"/>
  <c r="CD506" i="3"/>
  <c r="CH506" i="3"/>
  <c r="CL506" i="3"/>
  <c r="CP506" i="3"/>
  <c r="AW506" i="3"/>
  <c r="BC506" i="3"/>
  <c r="BH506" i="3"/>
  <c r="BM506" i="3"/>
  <c r="BS506" i="3"/>
  <c r="BX506" i="3"/>
  <c r="CC506" i="3"/>
  <c r="CI506" i="3"/>
  <c r="CN506" i="3"/>
  <c r="AY506" i="3"/>
  <c r="BD506" i="3"/>
  <c r="BI506" i="3"/>
  <c r="BO506" i="3"/>
  <c r="BT506" i="3"/>
  <c r="BY506" i="3"/>
  <c r="CE506" i="3"/>
  <c r="CJ506" i="3"/>
  <c r="CO506" i="3"/>
  <c r="AZ506" i="3"/>
  <c r="BE506" i="3"/>
  <c r="BK506" i="3"/>
  <c r="BP506" i="3"/>
  <c r="BU506" i="3"/>
  <c r="CA506" i="3"/>
  <c r="CF506" i="3"/>
  <c r="CK506" i="3"/>
  <c r="CQ506" i="3"/>
  <c r="AV506" i="3"/>
  <c r="BQ506" i="3"/>
  <c r="CM506" i="3"/>
  <c r="BA506" i="3"/>
  <c r="BW506" i="3"/>
  <c r="CR506" i="3"/>
  <c r="BG506" i="3"/>
  <c r="CB506" i="3"/>
  <c r="BL506" i="3"/>
  <c r="CG506" i="3"/>
  <c r="AV504" i="3"/>
  <c r="AZ504" i="3"/>
  <c r="BD504" i="3"/>
  <c r="BH504" i="3"/>
  <c r="BL504" i="3"/>
  <c r="BP504" i="3"/>
  <c r="BT504" i="3"/>
  <c r="BX504" i="3"/>
  <c r="CB504" i="3"/>
  <c r="CF504" i="3"/>
  <c r="CJ504" i="3"/>
  <c r="CN504" i="3"/>
  <c r="CR504" i="3"/>
  <c r="AY504" i="3"/>
  <c r="BE504" i="3"/>
  <c r="BJ504" i="3"/>
  <c r="BO504" i="3"/>
  <c r="BU504" i="3"/>
  <c r="BZ504" i="3"/>
  <c r="CE504" i="3"/>
  <c r="CK504" i="3"/>
  <c r="CP504" i="3"/>
  <c r="BA504" i="3"/>
  <c r="BF504" i="3"/>
  <c r="BK504" i="3"/>
  <c r="BQ504" i="3"/>
  <c r="BV504" i="3"/>
  <c r="CA504" i="3"/>
  <c r="CG504" i="3"/>
  <c r="CL504" i="3"/>
  <c r="CQ504" i="3"/>
  <c r="AW504" i="3"/>
  <c r="BB504" i="3"/>
  <c r="BG504" i="3"/>
  <c r="BM504" i="3"/>
  <c r="BR504" i="3"/>
  <c r="BW504" i="3"/>
  <c r="CC504" i="3"/>
  <c r="CH504" i="3"/>
  <c r="CM504" i="3"/>
  <c r="BI504" i="3"/>
  <c r="CD504" i="3"/>
  <c r="BN504" i="3"/>
  <c r="CI504" i="3"/>
  <c r="AX504" i="3"/>
  <c r="BS504" i="3"/>
  <c r="CO504" i="3"/>
  <c r="BC504" i="3"/>
  <c r="BY504" i="3"/>
  <c r="AV502" i="3"/>
  <c r="AZ502" i="3"/>
  <c r="BD502" i="3"/>
  <c r="BH502" i="3"/>
  <c r="BL502" i="3"/>
  <c r="BP502" i="3"/>
  <c r="BT502" i="3"/>
  <c r="BX502" i="3"/>
  <c r="CB502" i="3"/>
  <c r="CF502" i="3"/>
  <c r="CJ502" i="3"/>
  <c r="CN502" i="3"/>
  <c r="CR502" i="3"/>
  <c r="AX502" i="3"/>
  <c r="BC502" i="3"/>
  <c r="BI502" i="3"/>
  <c r="BN502" i="3"/>
  <c r="BS502" i="3"/>
  <c r="BY502" i="3"/>
  <c r="CD502" i="3"/>
  <c r="CI502" i="3"/>
  <c r="CO502" i="3"/>
  <c r="AY502" i="3"/>
  <c r="BE502" i="3"/>
  <c r="BJ502" i="3"/>
  <c r="BO502" i="3"/>
  <c r="BU502" i="3"/>
  <c r="BZ502" i="3"/>
  <c r="CE502" i="3"/>
  <c r="CK502" i="3"/>
  <c r="CP502" i="3"/>
  <c r="BA502" i="3"/>
  <c r="BF502" i="3"/>
  <c r="BK502" i="3"/>
  <c r="BQ502" i="3"/>
  <c r="BV502" i="3"/>
  <c r="CA502" i="3"/>
  <c r="CG502" i="3"/>
  <c r="CL502" i="3"/>
  <c r="CQ502" i="3"/>
  <c r="BB502" i="3"/>
  <c r="BW502" i="3"/>
  <c r="BG502" i="3"/>
  <c r="CC502" i="3"/>
  <c r="BM502" i="3"/>
  <c r="CH502" i="3"/>
  <c r="AW502" i="3"/>
  <c r="BR502" i="3"/>
  <c r="CM502" i="3"/>
  <c r="AX500" i="3"/>
  <c r="BB500" i="3"/>
  <c r="BF500" i="3"/>
  <c r="BJ500" i="3"/>
  <c r="BN500" i="3"/>
  <c r="BR500" i="3"/>
  <c r="BV500" i="3"/>
  <c r="BZ500" i="3"/>
  <c r="CD500" i="3"/>
  <c r="CH500" i="3"/>
  <c r="CL500" i="3"/>
  <c r="CP500" i="3"/>
  <c r="AY500" i="3"/>
  <c r="BD500" i="3"/>
  <c r="BI500" i="3"/>
  <c r="BO500" i="3"/>
  <c r="BT500" i="3"/>
  <c r="BY500" i="3"/>
  <c r="CE500" i="3"/>
  <c r="CJ500" i="3"/>
  <c r="CO500" i="3"/>
  <c r="AZ500" i="3"/>
  <c r="BE500" i="3"/>
  <c r="BK500" i="3"/>
  <c r="BP500" i="3"/>
  <c r="BU500" i="3"/>
  <c r="CA500" i="3"/>
  <c r="CF500" i="3"/>
  <c r="CK500" i="3"/>
  <c r="CQ500" i="3"/>
  <c r="AV500" i="3"/>
  <c r="BA500" i="3"/>
  <c r="BG500" i="3"/>
  <c r="BL500" i="3"/>
  <c r="BQ500" i="3"/>
  <c r="BW500" i="3"/>
  <c r="CB500" i="3"/>
  <c r="CG500" i="3"/>
  <c r="CM500" i="3"/>
  <c r="CR500" i="3"/>
  <c r="AW500" i="3"/>
  <c r="BS500" i="3"/>
  <c r="CN500" i="3"/>
  <c r="BC500" i="3"/>
  <c r="BX500" i="3"/>
  <c r="BH500" i="3"/>
  <c r="CC500" i="3"/>
  <c r="BM500" i="3"/>
  <c r="CI500" i="3"/>
  <c r="AV498" i="3"/>
  <c r="AZ498" i="3"/>
  <c r="BD498" i="3"/>
  <c r="BH498" i="3"/>
  <c r="BL498" i="3"/>
  <c r="BP498" i="3"/>
  <c r="BT498" i="3"/>
  <c r="BX498" i="3"/>
  <c r="CB498" i="3"/>
  <c r="CF498" i="3"/>
  <c r="CJ498" i="3"/>
  <c r="CN498" i="3"/>
  <c r="CR498" i="3"/>
  <c r="AY498" i="3"/>
  <c r="BE498" i="3"/>
  <c r="BJ498" i="3"/>
  <c r="BO498" i="3"/>
  <c r="BU498" i="3"/>
  <c r="BZ498" i="3"/>
  <c r="CE498" i="3"/>
  <c r="CK498" i="3"/>
  <c r="CP498" i="3"/>
  <c r="BA498" i="3"/>
  <c r="BF498" i="3"/>
  <c r="BK498" i="3"/>
  <c r="BQ498" i="3"/>
  <c r="BV498" i="3"/>
  <c r="CA498" i="3"/>
  <c r="CG498" i="3"/>
  <c r="CL498" i="3"/>
  <c r="CQ498" i="3"/>
  <c r="AW498" i="3"/>
  <c r="BB498" i="3"/>
  <c r="BG498" i="3"/>
  <c r="BM498" i="3"/>
  <c r="BR498" i="3"/>
  <c r="BW498" i="3"/>
  <c r="CC498" i="3"/>
  <c r="CH498" i="3"/>
  <c r="CM498" i="3"/>
  <c r="BN498" i="3"/>
  <c r="CI498" i="3"/>
  <c r="AX498" i="3"/>
  <c r="BS498" i="3"/>
  <c r="CO498" i="3"/>
  <c r="BC498" i="3"/>
  <c r="BY498" i="3"/>
  <c r="BI498" i="3"/>
  <c r="CD498" i="3"/>
  <c r="AX496" i="3"/>
  <c r="BB496" i="3"/>
  <c r="BF496" i="3"/>
  <c r="BJ496" i="3"/>
  <c r="BN496" i="3"/>
  <c r="BR496" i="3"/>
  <c r="BV496" i="3"/>
  <c r="BZ496" i="3"/>
  <c r="CD496" i="3"/>
  <c r="CH496" i="3"/>
  <c r="CL496" i="3"/>
  <c r="CP496" i="3"/>
  <c r="AV496" i="3"/>
  <c r="BA496" i="3"/>
  <c r="BG496" i="3"/>
  <c r="BL496" i="3"/>
  <c r="BQ496" i="3"/>
  <c r="BW496" i="3"/>
  <c r="CB496" i="3"/>
  <c r="CG496" i="3"/>
  <c r="CM496" i="3"/>
  <c r="CR496" i="3"/>
  <c r="AW496" i="3"/>
  <c r="BC496" i="3"/>
  <c r="BH496" i="3"/>
  <c r="BM496" i="3"/>
  <c r="BS496" i="3"/>
  <c r="BX496" i="3"/>
  <c r="CC496" i="3"/>
  <c r="CI496" i="3"/>
  <c r="CN496" i="3"/>
  <c r="AY496" i="3"/>
  <c r="BD496" i="3"/>
  <c r="BI496" i="3"/>
  <c r="BO496" i="3"/>
  <c r="BT496" i="3"/>
  <c r="BY496" i="3"/>
  <c r="CE496" i="3"/>
  <c r="CJ496" i="3"/>
  <c r="CO496" i="3"/>
  <c r="BE496" i="3"/>
  <c r="CA496" i="3"/>
  <c r="BK496" i="3"/>
  <c r="CF496" i="3"/>
  <c r="BP496" i="3"/>
  <c r="CK496" i="3"/>
  <c r="AZ496" i="3"/>
  <c r="BU496" i="3"/>
  <c r="CQ496" i="3"/>
  <c r="AX494" i="3"/>
  <c r="BB494" i="3"/>
  <c r="BF494" i="3"/>
  <c r="BJ494" i="3"/>
  <c r="BN494" i="3"/>
  <c r="BR494" i="3"/>
  <c r="BV494" i="3"/>
  <c r="BZ494" i="3"/>
  <c r="CD494" i="3"/>
  <c r="CH494" i="3"/>
  <c r="CL494" i="3"/>
  <c r="CP494" i="3"/>
  <c r="AZ494" i="3"/>
  <c r="BE494" i="3"/>
  <c r="BK494" i="3"/>
  <c r="BP494" i="3"/>
  <c r="BU494" i="3"/>
  <c r="CA494" i="3"/>
  <c r="CF494" i="3"/>
  <c r="CK494" i="3"/>
  <c r="CQ494" i="3"/>
  <c r="AV494" i="3"/>
  <c r="BA494" i="3"/>
  <c r="BG494" i="3"/>
  <c r="BL494" i="3"/>
  <c r="BQ494" i="3"/>
  <c r="BW494" i="3"/>
  <c r="CB494" i="3"/>
  <c r="CG494" i="3"/>
  <c r="CM494" i="3"/>
  <c r="CR494" i="3"/>
  <c r="AW494" i="3"/>
  <c r="BC494" i="3"/>
  <c r="BH494" i="3"/>
  <c r="BM494" i="3"/>
  <c r="BS494" i="3"/>
  <c r="BX494" i="3"/>
  <c r="CC494" i="3"/>
  <c r="CI494" i="3"/>
  <c r="CN494" i="3"/>
  <c r="AY494" i="3"/>
  <c r="BT494" i="3"/>
  <c r="CO494" i="3"/>
  <c r="BD494" i="3"/>
  <c r="BY494" i="3"/>
  <c r="BI494" i="3"/>
  <c r="CE494" i="3"/>
  <c r="BO494" i="3"/>
  <c r="CJ494" i="3"/>
  <c r="AV492" i="3"/>
  <c r="AZ492" i="3"/>
  <c r="BD492" i="3"/>
  <c r="BH492" i="3"/>
  <c r="BL492" i="3"/>
  <c r="BP492" i="3"/>
  <c r="BT492" i="3"/>
  <c r="BX492" i="3"/>
  <c r="CB492" i="3"/>
  <c r="CF492" i="3"/>
  <c r="CJ492" i="3"/>
  <c r="CN492" i="3"/>
  <c r="CR492" i="3"/>
  <c r="BA492" i="3"/>
  <c r="BF492" i="3"/>
  <c r="BK492" i="3"/>
  <c r="BQ492" i="3"/>
  <c r="BV492" i="3"/>
  <c r="CA492" i="3"/>
  <c r="CG492" i="3"/>
  <c r="CL492" i="3"/>
  <c r="CQ492" i="3"/>
  <c r="AW492" i="3"/>
  <c r="BB492" i="3"/>
  <c r="BG492" i="3"/>
  <c r="BM492" i="3"/>
  <c r="BR492" i="3"/>
  <c r="BW492" i="3"/>
  <c r="CC492" i="3"/>
  <c r="CH492" i="3"/>
  <c r="CM492" i="3"/>
  <c r="AX492" i="3"/>
  <c r="BC492" i="3"/>
  <c r="BI492" i="3"/>
  <c r="BN492" i="3"/>
  <c r="BS492" i="3"/>
  <c r="BY492" i="3"/>
  <c r="CD492" i="3"/>
  <c r="CI492" i="3"/>
  <c r="CO492" i="3"/>
  <c r="BO492" i="3"/>
  <c r="CK492" i="3"/>
  <c r="AY492" i="3"/>
  <c r="BU492" i="3"/>
  <c r="CP492" i="3"/>
  <c r="BE492" i="3"/>
  <c r="BZ492" i="3"/>
  <c r="BJ492" i="3"/>
  <c r="CE492" i="3"/>
  <c r="AX490" i="3"/>
  <c r="BB490" i="3"/>
  <c r="BF490" i="3"/>
  <c r="BJ490" i="3"/>
  <c r="BN490" i="3"/>
  <c r="BR490" i="3"/>
  <c r="BV490" i="3"/>
  <c r="BZ490" i="3"/>
  <c r="CD490" i="3"/>
  <c r="CH490" i="3"/>
  <c r="CL490" i="3"/>
  <c r="CP490" i="3"/>
  <c r="AV490" i="3"/>
  <c r="BA490" i="3"/>
  <c r="BG490" i="3"/>
  <c r="BL490" i="3"/>
  <c r="BQ490" i="3"/>
  <c r="BW490" i="3"/>
  <c r="CB490" i="3"/>
  <c r="CG490" i="3"/>
  <c r="CM490" i="3"/>
  <c r="CR490" i="3"/>
  <c r="AW490" i="3"/>
  <c r="BC490" i="3"/>
  <c r="BH490" i="3"/>
  <c r="BM490" i="3"/>
  <c r="BS490" i="3"/>
  <c r="BX490" i="3"/>
  <c r="CC490" i="3"/>
  <c r="CI490" i="3"/>
  <c r="CN490" i="3"/>
  <c r="AY490" i="3"/>
  <c r="BD490" i="3"/>
  <c r="BI490" i="3"/>
  <c r="BO490" i="3"/>
  <c r="BT490" i="3"/>
  <c r="BY490" i="3"/>
  <c r="CE490" i="3"/>
  <c r="CJ490" i="3"/>
  <c r="CO490" i="3"/>
  <c r="BK490" i="3"/>
  <c r="CF490" i="3"/>
  <c r="BP490" i="3"/>
  <c r="CK490" i="3"/>
  <c r="AZ490" i="3"/>
  <c r="BU490" i="3"/>
  <c r="CQ490" i="3"/>
  <c r="BE490" i="3"/>
  <c r="CA490" i="3"/>
  <c r="AV488" i="3"/>
  <c r="AZ488" i="3"/>
  <c r="BD488" i="3"/>
  <c r="BH488" i="3"/>
  <c r="BL488" i="3"/>
  <c r="BP488" i="3"/>
  <c r="BT488" i="3"/>
  <c r="BX488" i="3"/>
  <c r="CB488" i="3"/>
  <c r="CF488" i="3"/>
  <c r="CJ488" i="3"/>
  <c r="CN488" i="3"/>
  <c r="CR488" i="3"/>
  <c r="AX488" i="3"/>
  <c r="BC488" i="3"/>
  <c r="BI488" i="3"/>
  <c r="BN488" i="3"/>
  <c r="BS488" i="3"/>
  <c r="BY488" i="3"/>
  <c r="CD488" i="3"/>
  <c r="CI488" i="3"/>
  <c r="CO488" i="3"/>
  <c r="AY488" i="3"/>
  <c r="BE488" i="3"/>
  <c r="BJ488" i="3"/>
  <c r="BO488" i="3"/>
  <c r="BU488" i="3"/>
  <c r="BZ488" i="3"/>
  <c r="CE488" i="3"/>
  <c r="CK488" i="3"/>
  <c r="CP488" i="3"/>
  <c r="BA488" i="3"/>
  <c r="BF488" i="3"/>
  <c r="BK488" i="3"/>
  <c r="BQ488" i="3"/>
  <c r="BV488" i="3"/>
  <c r="CA488" i="3"/>
  <c r="CG488" i="3"/>
  <c r="CL488" i="3"/>
  <c r="CQ488" i="3"/>
  <c r="BB488" i="3"/>
  <c r="BW488" i="3"/>
  <c r="BG488" i="3"/>
  <c r="CC488" i="3"/>
  <c r="BM488" i="3"/>
  <c r="CH488" i="3"/>
  <c r="AW488" i="3"/>
  <c r="BR488" i="3"/>
  <c r="CM488" i="3"/>
  <c r="AV486" i="3"/>
  <c r="AZ486" i="3"/>
  <c r="BD486" i="3"/>
  <c r="BH486" i="3"/>
  <c r="BL486" i="3"/>
  <c r="BP486" i="3"/>
  <c r="BT486" i="3"/>
  <c r="BX486" i="3"/>
  <c r="CB486" i="3"/>
  <c r="CF486" i="3"/>
  <c r="CJ486" i="3"/>
  <c r="CN486" i="3"/>
  <c r="CR486" i="3"/>
  <c r="AW486" i="3"/>
  <c r="BB486" i="3"/>
  <c r="BG486" i="3"/>
  <c r="BM486" i="3"/>
  <c r="BR486" i="3"/>
  <c r="BW486" i="3"/>
  <c r="CC486" i="3"/>
  <c r="CH486" i="3"/>
  <c r="CM486" i="3"/>
  <c r="AX486" i="3"/>
  <c r="BC486" i="3"/>
  <c r="BI486" i="3"/>
  <c r="BN486" i="3"/>
  <c r="BS486" i="3"/>
  <c r="BY486" i="3"/>
  <c r="CD486" i="3"/>
  <c r="CI486" i="3"/>
  <c r="CO486" i="3"/>
  <c r="AY486" i="3"/>
  <c r="BE486" i="3"/>
  <c r="BJ486" i="3"/>
  <c r="BO486" i="3"/>
  <c r="BU486" i="3"/>
  <c r="BZ486" i="3"/>
  <c r="CE486" i="3"/>
  <c r="CK486" i="3"/>
  <c r="CP486" i="3"/>
  <c r="BQ486" i="3"/>
  <c r="CL486" i="3"/>
  <c r="BA486" i="3"/>
  <c r="BV486" i="3"/>
  <c r="CQ486" i="3"/>
  <c r="BF486" i="3"/>
  <c r="CA486" i="3"/>
  <c r="BK486" i="3"/>
  <c r="CG486" i="3"/>
  <c r="AX484" i="3"/>
  <c r="BB484" i="3"/>
  <c r="BF484" i="3"/>
  <c r="BJ484" i="3"/>
  <c r="BN484" i="3"/>
  <c r="BR484" i="3"/>
  <c r="BV484" i="3"/>
  <c r="BZ484" i="3"/>
  <c r="CD484" i="3"/>
  <c r="CH484" i="3"/>
  <c r="CL484" i="3"/>
  <c r="CP484" i="3"/>
  <c r="AW484" i="3"/>
  <c r="BC484" i="3"/>
  <c r="BH484" i="3"/>
  <c r="BM484" i="3"/>
  <c r="BS484" i="3"/>
  <c r="BX484" i="3"/>
  <c r="CC484" i="3"/>
  <c r="CI484" i="3"/>
  <c r="CN484" i="3"/>
  <c r="AY484" i="3"/>
  <c r="BD484" i="3"/>
  <c r="BI484" i="3"/>
  <c r="BO484" i="3"/>
  <c r="BT484" i="3"/>
  <c r="BY484" i="3"/>
  <c r="CE484" i="3"/>
  <c r="CJ484" i="3"/>
  <c r="CO484" i="3"/>
  <c r="AZ484" i="3"/>
  <c r="BE484" i="3"/>
  <c r="BK484" i="3"/>
  <c r="BP484" i="3"/>
  <c r="BU484" i="3"/>
  <c r="CA484" i="3"/>
  <c r="CF484" i="3"/>
  <c r="CK484" i="3"/>
  <c r="CQ484" i="3"/>
  <c r="BL484" i="3"/>
  <c r="CG484" i="3"/>
  <c r="AV484" i="3"/>
  <c r="BQ484" i="3"/>
  <c r="CM484" i="3"/>
  <c r="BA484" i="3"/>
  <c r="BW484" i="3"/>
  <c r="CR484" i="3"/>
  <c r="BG484" i="3"/>
  <c r="CB484" i="3"/>
  <c r="AW482" i="3"/>
  <c r="BA482" i="3"/>
  <c r="BE482" i="3"/>
  <c r="BI482" i="3"/>
  <c r="BM482" i="3"/>
  <c r="BQ482" i="3"/>
  <c r="BU482" i="3"/>
  <c r="BY482" i="3"/>
  <c r="CC482" i="3"/>
  <c r="CG482" i="3"/>
  <c r="CK482" i="3"/>
  <c r="CO482" i="3"/>
  <c r="AX482" i="3"/>
  <c r="BC482" i="3"/>
  <c r="BH482" i="3"/>
  <c r="BN482" i="3"/>
  <c r="BS482" i="3"/>
  <c r="BX482" i="3"/>
  <c r="CD482" i="3"/>
  <c r="CI482" i="3"/>
  <c r="CN482" i="3"/>
  <c r="AV482" i="3"/>
  <c r="BD482" i="3"/>
  <c r="BK482" i="3"/>
  <c r="BR482" i="3"/>
  <c r="BZ482" i="3"/>
  <c r="CF482" i="3"/>
  <c r="CM482" i="3"/>
  <c r="AY482" i="3"/>
  <c r="BF482" i="3"/>
  <c r="BL482" i="3"/>
  <c r="BT482" i="3"/>
  <c r="CA482" i="3"/>
  <c r="CH482" i="3"/>
  <c r="CP482" i="3"/>
  <c r="AZ482" i="3"/>
  <c r="BG482" i="3"/>
  <c r="BO482" i="3"/>
  <c r="BV482" i="3"/>
  <c r="CB482" i="3"/>
  <c r="CJ482" i="3"/>
  <c r="CQ482" i="3"/>
  <c r="BJ482" i="3"/>
  <c r="CL482" i="3"/>
  <c r="BP482" i="3"/>
  <c r="CR482" i="3"/>
  <c r="BW482" i="3"/>
  <c r="BB482" i="3"/>
  <c r="CE482" i="3"/>
  <c r="AY480" i="3"/>
  <c r="BC480" i="3"/>
  <c r="BG480" i="3"/>
  <c r="BK480" i="3"/>
  <c r="BO480" i="3"/>
  <c r="BS480" i="3"/>
  <c r="BW480" i="3"/>
  <c r="CA480" i="3"/>
  <c r="CE480" i="3"/>
  <c r="CI480" i="3"/>
  <c r="CM480" i="3"/>
  <c r="CQ480" i="3"/>
  <c r="AZ480" i="3"/>
  <c r="BE480" i="3"/>
  <c r="BJ480" i="3"/>
  <c r="BP480" i="3"/>
  <c r="BU480" i="3"/>
  <c r="BZ480" i="3"/>
  <c r="CF480" i="3"/>
  <c r="CK480" i="3"/>
  <c r="CP480" i="3"/>
  <c r="AV480" i="3"/>
  <c r="BB480" i="3"/>
  <c r="BI480" i="3"/>
  <c r="BQ480" i="3"/>
  <c r="BX480" i="3"/>
  <c r="CD480" i="3"/>
  <c r="CL480" i="3"/>
  <c r="AW480" i="3"/>
  <c r="BD480" i="3"/>
  <c r="BL480" i="3"/>
  <c r="BR480" i="3"/>
  <c r="BY480" i="3"/>
  <c r="CG480" i="3"/>
  <c r="CN480" i="3"/>
  <c r="AX480" i="3"/>
  <c r="BF480" i="3"/>
  <c r="BM480" i="3"/>
  <c r="BT480" i="3"/>
  <c r="CB480" i="3"/>
  <c r="CH480" i="3"/>
  <c r="CO480" i="3"/>
  <c r="BV480" i="3"/>
  <c r="BA480" i="3"/>
  <c r="CC480" i="3"/>
  <c r="BH480" i="3"/>
  <c r="CJ480" i="3"/>
  <c r="BN480" i="3"/>
  <c r="CR480" i="3"/>
  <c r="AY478" i="3"/>
  <c r="BC478" i="3"/>
  <c r="BG478" i="3"/>
  <c r="BK478" i="3"/>
  <c r="BO478" i="3"/>
  <c r="BS478" i="3"/>
  <c r="BW478" i="3"/>
  <c r="CA478" i="3"/>
  <c r="CE478" i="3"/>
  <c r="CI478" i="3"/>
  <c r="CM478" i="3"/>
  <c r="CQ478" i="3"/>
  <c r="AX478" i="3"/>
  <c r="BD478" i="3"/>
  <c r="BI478" i="3"/>
  <c r="BN478" i="3"/>
  <c r="BT478" i="3"/>
  <c r="BY478" i="3"/>
  <c r="CD478" i="3"/>
  <c r="CJ478" i="3"/>
  <c r="CO478" i="3"/>
  <c r="AV478" i="3"/>
  <c r="BB478" i="3"/>
  <c r="BJ478" i="3"/>
  <c r="BQ478" i="3"/>
  <c r="BX478" i="3"/>
  <c r="CF478" i="3"/>
  <c r="CL478" i="3"/>
  <c r="AW478" i="3"/>
  <c r="BE478" i="3"/>
  <c r="BL478" i="3"/>
  <c r="BR478" i="3"/>
  <c r="BZ478" i="3"/>
  <c r="CG478" i="3"/>
  <c r="CN478" i="3"/>
  <c r="AZ478" i="3"/>
  <c r="BF478" i="3"/>
  <c r="BM478" i="3"/>
  <c r="BU478" i="3"/>
  <c r="CB478" i="3"/>
  <c r="CH478" i="3"/>
  <c r="CP478" i="3"/>
  <c r="BH478" i="3"/>
  <c r="CK478" i="3"/>
  <c r="BP478" i="3"/>
  <c r="CR478" i="3"/>
  <c r="BV478" i="3"/>
  <c r="BA478" i="3"/>
  <c r="CC478" i="3"/>
  <c r="AW476" i="3"/>
  <c r="BA476" i="3"/>
  <c r="BE476" i="3"/>
  <c r="BI476" i="3"/>
  <c r="BM476" i="3"/>
  <c r="BQ476" i="3"/>
  <c r="BU476" i="3"/>
  <c r="BY476" i="3"/>
  <c r="CC476" i="3"/>
  <c r="CG476" i="3"/>
  <c r="CK476" i="3"/>
  <c r="CO476" i="3"/>
  <c r="AY476" i="3"/>
  <c r="BD476" i="3"/>
  <c r="BJ476" i="3"/>
  <c r="BO476" i="3"/>
  <c r="BT476" i="3"/>
  <c r="BZ476" i="3"/>
  <c r="CE476" i="3"/>
  <c r="CJ476" i="3"/>
  <c r="CP476" i="3"/>
  <c r="AX476" i="3"/>
  <c r="BF476" i="3"/>
  <c r="BL476" i="3"/>
  <c r="BS476" i="3"/>
  <c r="CA476" i="3"/>
  <c r="CH476" i="3"/>
  <c r="CN476" i="3"/>
  <c r="AZ476" i="3"/>
  <c r="BG476" i="3"/>
  <c r="BN476" i="3"/>
  <c r="BV476" i="3"/>
  <c r="CB476" i="3"/>
  <c r="CI476" i="3"/>
  <c r="CQ476" i="3"/>
  <c r="BB476" i="3"/>
  <c r="BH476" i="3"/>
  <c r="BP476" i="3"/>
  <c r="BW476" i="3"/>
  <c r="CD476" i="3"/>
  <c r="CL476" i="3"/>
  <c r="CR476" i="3"/>
  <c r="AV476" i="3"/>
  <c r="BX476" i="3"/>
  <c r="BC476" i="3"/>
  <c r="CF476" i="3"/>
  <c r="BK476" i="3"/>
  <c r="CM476" i="3"/>
  <c r="BR476" i="3"/>
  <c r="AX474" i="3"/>
  <c r="BB474" i="3"/>
  <c r="BF474" i="3"/>
  <c r="BJ474" i="3"/>
  <c r="BN474" i="3"/>
  <c r="BR474" i="3"/>
  <c r="BV474" i="3"/>
  <c r="BZ474" i="3"/>
  <c r="CD474" i="3"/>
  <c r="CH474" i="3"/>
  <c r="CL474" i="3"/>
  <c r="CP474" i="3"/>
  <c r="AY474" i="3"/>
  <c r="BD474" i="3"/>
  <c r="BI474" i="3"/>
  <c r="BO474" i="3"/>
  <c r="BT474" i="3"/>
  <c r="BY474" i="3"/>
  <c r="CE474" i="3"/>
  <c r="CJ474" i="3"/>
  <c r="CO474" i="3"/>
  <c r="AZ474" i="3"/>
  <c r="BG474" i="3"/>
  <c r="BM474" i="3"/>
  <c r="BU474" i="3"/>
  <c r="CB474" i="3"/>
  <c r="CI474" i="3"/>
  <c r="CQ474" i="3"/>
  <c r="BA474" i="3"/>
  <c r="BH474" i="3"/>
  <c r="BP474" i="3"/>
  <c r="BW474" i="3"/>
  <c r="CC474" i="3"/>
  <c r="CK474" i="3"/>
  <c r="CR474" i="3"/>
  <c r="AV474" i="3"/>
  <c r="BC474" i="3"/>
  <c r="BK474" i="3"/>
  <c r="BQ474" i="3"/>
  <c r="BX474" i="3"/>
  <c r="CF474" i="3"/>
  <c r="CM474" i="3"/>
  <c r="BL474" i="3"/>
  <c r="CN474" i="3"/>
  <c r="BS474" i="3"/>
  <c r="AW474" i="3"/>
  <c r="CA474" i="3"/>
  <c r="BE474" i="3"/>
  <c r="CG474" i="3"/>
  <c r="AV472" i="3"/>
  <c r="AZ472" i="3"/>
  <c r="BD472" i="3"/>
  <c r="BH472" i="3"/>
  <c r="BL472" i="3"/>
  <c r="BP472" i="3"/>
  <c r="BT472" i="3"/>
  <c r="BX472" i="3"/>
  <c r="CB472" i="3"/>
  <c r="CF472" i="3"/>
  <c r="CJ472" i="3"/>
  <c r="CN472" i="3"/>
  <c r="CR472" i="3"/>
  <c r="BA472" i="3"/>
  <c r="BF472" i="3"/>
  <c r="BK472" i="3"/>
  <c r="BQ472" i="3"/>
  <c r="BV472" i="3"/>
  <c r="CA472" i="3"/>
  <c r="CG472" i="3"/>
  <c r="CL472" i="3"/>
  <c r="CQ472" i="3"/>
  <c r="AX472" i="3"/>
  <c r="BE472" i="3"/>
  <c r="BM472" i="3"/>
  <c r="BS472" i="3"/>
  <c r="BZ472" i="3"/>
  <c r="CH472" i="3"/>
  <c r="CO472" i="3"/>
  <c r="AY472" i="3"/>
  <c r="BG472" i="3"/>
  <c r="BN472" i="3"/>
  <c r="BU472" i="3"/>
  <c r="CC472" i="3"/>
  <c r="CI472" i="3"/>
  <c r="CP472" i="3"/>
  <c r="BB472" i="3"/>
  <c r="BI472" i="3"/>
  <c r="BO472" i="3"/>
  <c r="BW472" i="3"/>
  <c r="CD472" i="3"/>
  <c r="CK472" i="3"/>
  <c r="AW472" i="3"/>
  <c r="BY472" i="3"/>
  <c r="BC472" i="3"/>
  <c r="CE472" i="3"/>
  <c r="BJ472" i="3"/>
  <c r="CM472" i="3"/>
  <c r="BR472" i="3"/>
  <c r="AV470" i="3"/>
  <c r="AZ470" i="3"/>
  <c r="BD470" i="3"/>
  <c r="BH470" i="3"/>
  <c r="BL470" i="3"/>
  <c r="BP470" i="3"/>
  <c r="BT470" i="3"/>
  <c r="BX470" i="3"/>
  <c r="CB470" i="3"/>
  <c r="CF470" i="3"/>
  <c r="CJ470" i="3"/>
  <c r="CN470" i="3"/>
  <c r="CR470" i="3"/>
  <c r="AY470" i="3"/>
  <c r="BE470" i="3"/>
  <c r="BJ470" i="3"/>
  <c r="BO470" i="3"/>
  <c r="BU470" i="3"/>
  <c r="BZ470" i="3"/>
  <c r="CE470" i="3"/>
  <c r="CK470" i="3"/>
  <c r="CP470" i="3"/>
  <c r="AX470" i="3"/>
  <c r="BF470" i="3"/>
  <c r="BM470" i="3"/>
  <c r="BS470" i="3"/>
  <c r="CA470" i="3"/>
  <c r="CH470" i="3"/>
  <c r="CO470" i="3"/>
  <c r="BA470" i="3"/>
  <c r="BG470" i="3"/>
  <c r="BN470" i="3"/>
  <c r="BV470" i="3"/>
  <c r="CC470" i="3"/>
  <c r="CI470" i="3"/>
  <c r="CQ470" i="3"/>
  <c r="BB470" i="3"/>
  <c r="BI470" i="3"/>
  <c r="BQ470" i="3"/>
  <c r="BW470" i="3"/>
  <c r="CD470" i="3"/>
  <c r="CL470" i="3"/>
  <c r="BK470" i="3"/>
  <c r="CM470" i="3"/>
  <c r="BR470" i="3"/>
  <c r="AW470" i="3"/>
  <c r="BY470" i="3"/>
  <c r="BC470" i="3"/>
  <c r="CG470" i="3"/>
  <c r="AX468" i="3"/>
  <c r="BB468" i="3"/>
  <c r="BF468" i="3"/>
  <c r="BJ468" i="3"/>
  <c r="BN468" i="3"/>
  <c r="BR468" i="3"/>
  <c r="BV468" i="3"/>
  <c r="BZ468" i="3"/>
  <c r="CD468" i="3"/>
  <c r="CH468" i="3"/>
  <c r="CL468" i="3"/>
  <c r="CP468" i="3"/>
  <c r="AZ468" i="3"/>
  <c r="BE468" i="3"/>
  <c r="BK468" i="3"/>
  <c r="BP468" i="3"/>
  <c r="BU468" i="3"/>
  <c r="CA468" i="3"/>
  <c r="CF468" i="3"/>
  <c r="CK468" i="3"/>
  <c r="CQ468" i="3"/>
  <c r="BA468" i="3"/>
  <c r="BH468" i="3"/>
  <c r="BO468" i="3"/>
  <c r="BW468" i="3"/>
  <c r="CC468" i="3"/>
  <c r="CJ468" i="3"/>
  <c r="CR468" i="3"/>
  <c r="AV468" i="3"/>
  <c r="BC468" i="3"/>
  <c r="BI468" i="3"/>
  <c r="BQ468" i="3"/>
  <c r="BX468" i="3"/>
  <c r="CE468" i="3"/>
  <c r="CM468" i="3"/>
  <c r="AW468" i="3"/>
  <c r="BD468" i="3"/>
  <c r="BL468" i="3"/>
  <c r="BS468" i="3"/>
  <c r="BY468" i="3"/>
  <c r="CG468" i="3"/>
  <c r="CN468" i="3"/>
  <c r="AY468" i="3"/>
  <c r="CB468" i="3"/>
  <c r="BG468" i="3"/>
  <c r="CI468" i="3"/>
  <c r="BM468" i="3"/>
  <c r="CO468" i="3"/>
  <c r="BT468" i="3"/>
  <c r="AY466" i="3"/>
  <c r="BC466" i="3"/>
  <c r="BG466" i="3"/>
  <c r="BK466" i="3"/>
  <c r="BO466" i="3"/>
  <c r="BS466" i="3"/>
  <c r="BW466" i="3"/>
  <c r="CA466" i="3"/>
  <c r="CE466" i="3"/>
  <c r="CI466" i="3"/>
  <c r="CM466" i="3"/>
  <c r="CQ466" i="3"/>
  <c r="AZ466" i="3"/>
  <c r="BE466" i="3"/>
  <c r="BJ466" i="3"/>
  <c r="BP466" i="3"/>
  <c r="BU466" i="3"/>
  <c r="BZ466" i="3"/>
  <c r="CF466" i="3"/>
  <c r="CK466" i="3"/>
  <c r="CP466" i="3"/>
  <c r="AV466" i="3"/>
  <c r="BB466" i="3"/>
  <c r="BI466" i="3"/>
  <c r="BQ466" i="3"/>
  <c r="BX466" i="3"/>
  <c r="CD466" i="3"/>
  <c r="CL466" i="3"/>
  <c r="AW466" i="3"/>
  <c r="BD466" i="3"/>
  <c r="BL466" i="3"/>
  <c r="BR466" i="3"/>
  <c r="BY466" i="3"/>
  <c r="CG466" i="3"/>
  <c r="CN466" i="3"/>
  <c r="AX466" i="3"/>
  <c r="BF466" i="3"/>
  <c r="BM466" i="3"/>
  <c r="BT466" i="3"/>
  <c r="CB466" i="3"/>
  <c r="CH466" i="3"/>
  <c r="CO466" i="3"/>
  <c r="BN466" i="3"/>
  <c r="CR466" i="3"/>
  <c r="BV466" i="3"/>
  <c r="BA466" i="3"/>
  <c r="CC466" i="3"/>
  <c r="BH466" i="3"/>
  <c r="CJ466" i="3"/>
  <c r="AW464" i="3"/>
  <c r="BA464" i="3"/>
  <c r="BE464" i="3"/>
  <c r="BI464" i="3"/>
  <c r="BM464" i="3"/>
  <c r="BQ464" i="3"/>
  <c r="BU464" i="3"/>
  <c r="BY464" i="3"/>
  <c r="CC464" i="3"/>
  <c r="CG464" i="3"/>
  <c r="CK464" i="3"/>
  <c r="CO464" i="3"/>
  <c r="AV464" i="3"/>
  <c r="BB464" i="3"/>
  <c r="BG464" i="3"/>
  <c r="BL464" i="3"/>
  <c r="BR464" i="3"/>
  <c r="BW464" i="3"/>
  <c r="CB464" i="3"/>
  <c r="CH464" i="3"/>
  <c r="CM464" i="3"/>
  <c r="CR464" i="3"/>
  <c r="AZ464" i="3"/>
  <c r="BH464" i="3"/>
  <c r="BO464" i="3"/>
  <c r="BV464" i="3"/>
  <c r="CD464" i="3"/>
  <c r="CJ464" i="3"/>
  <c r="CQ464" i="3"/>
  <c r="BC464" i="3"/>
  <c r="BJ464" i="3"/>
  <c r="BP464" i="3"/>
  <c r="BX464" i="3"/>
  <c r="CE464" i="3"/>
  <c r="CL464" i="3"/>
  <c r="AX464" i="3"/>
  <c r="BD464" i="3"/>
  <c r="BK464" i="3"/>
  <c r="BS464" i="3"/>
  <c r="BZ464" i="3"/>
  <c r="CF464" i="3"/>
  <c r="CN464" i="3"/>
  <c r="AY464" i="3"/>
  <c r="CA464" i="3"/>
  <c r="BF464" i="3"/>
  <c r="CI464" i="3"/>
  <c r="BN464" i="3"/>
  <c r="CP464" i="3"/>
  <c r="BT464" i="3"/>
  <c r="AW462" i="3"/>
  <c r="BA462" i="3"/>
  <c r="BE462" i="3"/>
  <c r="BI462" i="3"/>
  <c r="BM462" i="3"/>
  <c r="BQ462" i="3"/>
  <c r="BU462" i="3"/>
  <c r="BY462" i="3"/>
  <c r="CC462" i="3"/>
  <c r="CG462" i="3"/>
  <c r="CK462" i="3"/>
  <c r="CO462" i="3"/>
  <c r="AZ462" i="3"/>
  <c r="BF462" i="3"/>
  <c r="BK462" i="3"/>
  <c r="BP462" i="3"/>
  <c r="BV462" i="3"/>
  <c r="CA462" i="3"/>
  <c r="CF462" i="3"/>
  <c r="CL462" i="3"/>
  <c r="CQ462" i="3"/>
  <c r="BB462" i="3"/>
  <c r="BH462" i="3"/>
  <c r="BO462" i="3"/>
  <c r="BW462" i="3"/>
  <c r="CD462" i="3"/>
  <c r="CJ462" i="3"/>
  <c r="CR462" i="3"/>
  <c r="AV462" i="3"/>
  <c r="BC462" i="3"/>
  <c r="BJ462" i="3"/>
  <c r="BR462" i="3"/>
  <c r="BX462" i="3"/>
  <c r="CE462" i="3"/>
  <c r="CM462" i="3"/>
  <c r="AX462" i="3"/>
  <c r="BD462" i="3"/>
  <c r="BL462" i="3"/>
  <c r="BS462" i="3"/>
  <c r="BZ462" i="3"/>
  <c r="CH462" i="3"/>
  <c r="CN462" i="3"/>
  <c r="BN462" i="3"/>
  <c r="CP462" i="3"/>
  <c r="BT462" i="3"/>
  <c r="AY462" i="3"/>
  <c r="CB462" i="3"/>
  <c r="BG462" i="3"/>
  <c r="CI462" i="3"/>
  <c r="AY460" i="3"/>
  <c r="BC460" i="3"/>
  <c r="BG460" i="3"/>
  <c r="BK460" i="3"/>
  <c r="BO460" i="3"/>
  <c r="BS460" i="3"/>
  <c r="BW460" i="3"/>
  <c r="CA460" i="3"/>
  <c r="CE460" i="3"/>
  <c r="CI460" i="3"/>
  <c r="CM460" i="3"/>
  <c r="CQ460" i="3"/>
  <c r="AV460" i="3"/>
  <c r="BA460" i="3"/>
  <c r="BF460" i="3"/>
  <c r="BL460" i="3"/>
  <c r="BQ460" i="3"/>
  <c r="BV460" i="3"/>
  <c r="CB460" i="3"/>
  <c r="CG460" i="3"/>
  <c r="CL460" i="3"/>
  <c r="CR460" i="3"/>
  <c r="AW460" i="3"/>
  <c r="BD460" i="3"/>
  <c r="BJ460" i="3"/>
  <c r="BR460" i="3"/>
  <c r="BY460" i="3"/>
  <c r="CF460" i="3"/>
  <c r="CN460" i="3"/>
  <c r="AX460" i="3"/>
  <c r="BE460" i="3"/>
  <c r="BM460" i="3"/>
  <c r="BT460" i="3"/>
  <c r="BZ460" i="3"/>
  <c r="CH460" i="3"/>
  <c r="CO460" i="3"/>
  <c r="AZ460" i="3"/>
  <c r="BH460" i="3"/>
  <c r="BN460" i="3"/>
  <c r="BU460" i="3"/>
  <c r="CC460" i="3"/>
  <c r="CJ460" i="3"/>
  <c r="CP460" i="3"/>
  <c r="BB460" i="3"/>
  <c r="CD460" i="3"/>
  <c r="BI460" i="3"/>
  <c r="CK460" i="3"/>
  <c r="BP460" i="3"/>
  <c r="BX460" i="3"/>
  <c r="AW458" i="3"/>
  <c r="BA458" i="3"/>
  <c r="BE458" i="3"/>
  <c r="BI458" i="3"/>
  <c r="BM458" i="3"/>
  <c r="BQ458" i="3"/>
  <c r="BU458" i="3"/>
  <c r="BY458" i="3"/>
  <c r="CC458" i="3"/>
  <c r="CG458" i="3"/>
  <c r="CK458" i="3"/>
  <c r="CO458" i="3"/>
  <c r="AV458" i="3"/>
  <c r="BB458" i="3"/>
  <c r="BG458" i="3"/>
  <c r="BL458" i="3"/>
  <c r="BR458" i="3"/>
  <c r="BW458" i="3"/>
  <c r="CB458" i="3"/>
  <c r="CH458" i="3"/>
  <c r="CM458" i="3"/>
  <c r="CR458" i="3"/>
  <c r="AY458" i="3"/>
  <c r="BF458" i="3"/>
  <c r="BN458" i="3"/>
  <c r="BT458" i="3"/>
  <c r="CA458" i="3"/>
  <c r="CI458" i="3"/>
  <c r="CP458" i="3"/>
  <c r="AZ458" i="3"/>
  <c r="BH458" i="3"/>
  <c r="BO458" i="3"/>
  <c r="BV458" i="3"/>
  <c r="CD458" i="3"/>
  <c r="CJ458" i="3"/>
  <c r="CQ458" i="3"/>
  <c r="BC458" i="3"/>
  <c r="BJ458" i="3"/>
  <c r="BP458" i="3"/>
  <c r="BX458" i="3"/>
  <c r="CE458" i="3"/>
  <c r="CL458" i="3"/>
  <c r="BS458" i="3"/>
  <c r="AX458" i="3"/>
  <c r="BZ458" i="3"/>
  <c r="BD458" i="3"/>
  <c r="CF458" i="3"/>
  <c r="BK458" i="3"/>
  <c r="CN458" i="3"/>
  <c r="AY456" i="3"/>
  <c r="BC456" i="3"/>
  <c r="BG456" i="3"/>
  <c r="BK456" i="3"/>
  <c r="BO456" i="3"/>
  <c r="BS456" i="3"/>
  <c r="BW456" i="3"/>
  <c r="CA456" i="3"/>
  <c r="CE456" i="3"/>
  <c r="CI456" i="3"/>
  <c r="CM456" i="3"/>
  <c r="CQ456" i="3"/>
  <c r="AX456" i="3"/>
  <c r="BD456" i="3"/>
  <c r="BI456" i="3"/>
  <c r="BN456" i="3"/>
  <c r="BT456" i="3"/>
  <c r="BY456" i="3"/>
  <c r="CD456" i="3"/>
  <c r="CJ456" i="3"/>
  <c r="CO456" i="3"/>
  <c r="AW456" i="3"/>
  <c r="BE456" i="3"/>
  <c r="BL456" i="3"/>
  <c r="BR456" i="3"/>
  <c r="BZ456" i="3"/>
  <c r="CG456" i="3"/>
  <c r="CN456" i="3"/>
  <c r="AZ456" i="3"/>
  <c r="BF456" i="3"/>
  <c r="BM456" i="3"/>
  <c r="BU456" i="3"/>
  <c r="CB456" i="3"/>
  <c r="CH456" i="3"/>
  <c r="CP456" i="3"/>
  <c r="BA456" i="3"/>
  <c r="BH456" i="3"/>
  <c r="BP456" i="3"/>
  <c r="BV456" i="3"/>
  <c r="CC456" i="3"/>
  <c r="CK456" i="3"/>
  <c r="CR456" i="3"/>
  <c r="BB456" i="3"/>
  <c r="CF456" i="3"/>
  <c r="BJ456" i="3"/>
  <c r="CL456" i="3"/>
  <c r="BQ456" i="3"/>
  <c r="AV456" i="3"/>
  <c r="BX456" i="3"/>
  <c r="AY454" i="3"/>
  <c r="BC454" i="3"/>
  <c r="BG454" i="3"/>
  <c r="BK454" i="3"/>
  <c r="BO454" i="3"/>
  <c r="BS454" i="3"/>
  <c r="BW454" i="3"/>
  <c r="CA454" i="3"/>
  <c r="CE454" i="3"/>
  <c r="CI454" i="3"/>
  <c r="CM454" i="3"/>
  <c r="CQ454" i="3"/>
  <c r="AW454" i="3"/>
  <c r="BB454" i="3"/>
  <c r="BH454" i="3"/>
  <c r="BM454" i="3"/>
  <c r="BR454" i="3"/>
  <c r="BX454" i="3"/>
  <c r="CC454" i="3"/>
  <c r="CH454" i="3"/>
  <c r="CN454" i="3"/>
  <c r="AX454" i="3"/>
  <c r="BE454" i="3"/>
  <c r="BL454" i="3"/>
  <c r="BT454" i="3"/>
  <c r="BZ454" i="3"/>
  <c r="CG454" i="3"/>
  <c r="CO454" i="3"/>
  <c r="AZ454" i="3"/>
  <c r="BF454" i="3"/>
  <c r="BN454" i="3"/>
  <c r="BU454" i="3"/>
  <c r="CB454" i="3"/>
  <c r="CJ454" i="3"/>
  <c r="CP454" i="3"/>
  <c r="BA454" i="3"/>
  <c r="BI454" i="3"/>
  <c r="BP454" i="3"/>
  <c r="BV454" i="3"/>
  <c r="CD454" i="3"/>
  <c r="CK454" i="3"/>
  <c r="CR454" i="3"/>
  <c r="BQ454" i="3"/>
  <c r="AV454" i="3"/>
  <c r="BY454" i="3"/>
  <c r="BD454" i="3"/>
  <c r="CF454" i="3"/>
  <c r="BJ454" i="3"/>
  <c r="CL454" i="3"/>
  <c r="AW452" i="3"/>
  <c r="BA452" i="3"/>
  <c r="BE452" i="3"/>
  <c r="BI452" i="3"/>
  <c r="BM452" i="3"/>
  <c r="BQ452" i="3"/>
  <c r="BU452" i="3"/>
  <c r="BY452" i="3"/>
  <c r="CC452" i="3"/>
  <c r="CG452" i="3"/>
  <c r="CK452" i="3"/>
  <c r="CO452" i="3"/>
  <c r="AX452" i="3"/>
  <c r="BC452" i="3"/>
  <c r="BH452" i="3"/>
  <c r="BN452" i="3"/>
  <c r="BS452" i="3"/>
  <c r="BX452" i="3"/>
  <c r="CD452" i="3"/>
  <c r="CI452" i="3"/>
  <c r="CN452" i="3"/>
  <c r="AZ452" i="3"/>
  <c r="BG452" i="3"/>
  <c r="BO452" i="3"/>
  <c r="BV452" i="3"/>
  <c r="CB452" i="3"/>
  <c r="CJ452" i="3"/>
  <c r="CQ452" i="3"/>
  <c r="BB452" i="3"/>
  <c r="BJ452" i="3"/>
  <c r="BP452" i="3"/>
  <c r="BW452" i="3"/>
  <c r="CE452" i="3"/>
  <c r="CL452" i="3"/>
  <c r="CR452" i="3"/>
  <c r="AV452" i="3"/>
  <c r="BD452" i="3"/>
  <c r="BK452" i="3"/>
  <c r="BR452" i="3"/>
  <c r="BZ452" i="3"/>
  <c r="CF452" i="3"/>
  <c r="CM452" i="3"/>
  <c r="BF452" i="3"/>
  <c r="CH452" i="3"/>
  <c r="BL452" i="3"/>
  <c r="CP452" i="3"/>
  <c r="BT452" i="3"/>
  <c r="AY452" i="3"/>
  <c r="CA452" i="3"/>
  <c r="AX450" i="3"/>
  <c r="BB450" i="3"/>
  <c r="BF450" i="3"/>
  <c r="BJ450" i="3"/>
  <c r="BN450" i="3"/>
  <c r="BR450" i="3"/>
  <c r="BV450" i="3"/>
  <c r="BZ450" i="3"/>
  <c r="CD450" i="3"/>
  <c r="CH450" i="3"/>
  <c r="CL450" i="3"/>
  <c r="CP450" i="3"/>
  <c r="AW450" i="3"/>
  <c r="BC450" i="3"/>
  <c r="BH450" i="3"/>
  <c r="BM450" i="3"/>
  <c r="BS450" i="3"/>
  <c r="BX450" i="3"/>
  <c r="CC450" i="3"/>
  <c r="CI450" i="3"/>
  <c r="CN450" i="3"/>
  <c r="BA450" i="3"/>
  <c r="BI450" i="3"/>
  <c r="BP450" i="3"/>
  <c r="BW450" i="3"/>
  <c r="CE450" i="3"/>
  <c r="CK450" i="3"/>
  <c r="CR450" i="3"/>
  <c r="AV450" i="3"/>
  <c r="BD450" i="3"/>
  <c r="BK450" i="3"/>
  <c r="BQ450" i="3"/>
  <c r="BY450" i="3"/>
  <c r="CF450" i="3"/>
  <c r="CM450" i="3"/>
  <c r="AY450" i="3"/>
  <c r="BE450" i="3"/>
  <c r="BL450" i="3"/>
  <c r="BT450" i="3"/>
  <c r="CA450" i="3"/>
  <c r="CG450" i="3"/>
  <c r="CO450" i="3"/>
  <c r="BU450" i="3"/>
  <c r="AZ450" i="3"/>
  <c r="CB450" i="3"/>
  <c r="BG450" i="3"/>
  <c r="CJ450" i="3"/>
  <c r="BO450" i="3"/>
  <c r="CQ450" i="3"/>
  <c r="AV448" i="3"/>
  <c r="AZ448" i="3"/>
  <c r="BD448" i="3"/>
  <c r="BH448" i="3"/>
  <c r="BL448" i="3"/>
  <c r="BP448" i="3"/>
  <c r="BT448" i="3"/>
  <c r="BX448" i="3"/>
  <c r="CB448" i="3"/>
  <c r="CF448" i="3"/>
  <c r="CJ448" i="3"/>
  <c r="CN448" i="3"/>
  <c r="CR448" i="3"/>
  <c r="AY448" i="3"/>
  <c r="BE448" i="3"/>
  <c r="BJ448" i="3"/>
  <c r="BO448" i="3"/>
  <c r="BU448" i="3"/>
  <c r="BZ448" i="3"/>
  <c r="CE448" i="3"/>
  <c r="CK448" i="3"/>
  <c r="CP448" i="3"/>
  <c r="BA448" i="3"/>
  <c r="BG448" i="3"/>
  <c r="BN448" i="3"/>
  <c r="BV448" i="3"/>
  <c r="CC448" i="3"/>
  <c r="CI448" i="3"/>
  <c r="CQ448" i="3"/>
  <c r="BB448" i="3"/>
  <c r="BI448" i="3"/>
  <c r="BQ448" i="3"/>
  <c r="BW448" i="3"/>
  <c r="CD448" i="3"/>
  <c r="CL448" i="3"/>
  <c r="AW448" i="3"/>
  <c r="BC448" i="3"/>
  <c r="BK448" i="3"/>
  <c r="BR448" i="3"/>
  <c r="BY448" i="3"/>
  <c r="CG448" i="3"/>
  <c r="CM448" i="3"/>
  <c r="BF448" i="3"/>
  <c r="CH448" i="3"/>
  <c r="BM448" i="3"/>
  <c r="CO448" i="3"/>
  <c r="BS448" i="3"/>
  <c r="AX448" i="3"/>
  <c r="CA448" i="3"/>
  <c r="AV446" i="3"/>
  <c r="AZ446" i="3"/>
  <c r="BD446" i="3"/>
  <c r="BH446" i="3"/>
  <c r="BL446" i="3"/>
  <c r="BP446" i="3"/>
  <c r="BT446" i="3"/>
  <c r="BX446" i="3"/>
  <c r="CB446" i="3"/>
  <c r="CF446" i="3"/>
  <c r="CJ446" i="3"/>
  <c r="CN446" i="3"/>
  <c r="CR446" i="3"/>
  <c r="AX446" i="3"/>
  <c r="BC446" i="3"/>
  <c r="BI446" i="3"/>
  <c r="BN446" i="3"/>
  <c r="BS446" i="3"/>
  <c r="BY446" i="3"/>
  <c r="CD446" i="3"/>
  <c r="CI446" i="3"/>
  <c r="CO446" i="3"/>
  <c r="BA446" i="3"/>
  <c r="BG446" i="3"/>
  <c r="BO446" i="3"/>
  <c r="BV446" i="3"/>
  <c r="CC446" i="3"/>
  <c r="CK446" i="3"/>
  <c r="CQ446" i="3"/>
  <c r="BB446" i="3"/>
  <c r="BJ446" i="3"/>
  <c r="BQ446" i="3"/>
  <c r="BW446" i="3"/>
  <c r="CE446" i="3"/>
  <c r="CL446" i="3"/>
  <c r="AW446" i="3"/>
  <c r="BE446" i="3"/>
  <c r="BK446" i="3"/>
  <c r="BR446" i="3"/>
  <c r="BZ446" i="3"/>
  <c r="CG446" i="3"/>
  <c r="CM446" i="3"/>
  <c r="BU446" i="3"/>
  <c r="AY446" i="3"/>
  <c r="CA446" i="3"/>
  <c r="BF446" i="3"/>
  <c r="CH446" i="3"/>
  <c r="BM446" i="3"/>
  <c r="CP446" i="3"/>
  <c r="AY444" i="3"/>
  <c r="BC444" i="3"/>
  <c r="BG444" i="3"/>
  <c r="BK444" i="3"/>
  <c r="BO444" i="3"/>
  <c r="BS444" i="3"/>
  <c r="BW444" i="3"/>
  <c r="CA444" i="3"/>
  <c r="CE444" i="3"/>
  <c r="CI444" i="3"/>
  <c r="CM444" i="3"/>
  <c r="CQ444" i="3"/>
  <c r="AZ444" i="3"/>
  <c r="BE444" i="3"/>
  <c r="BJ444" i="3"/>
  <c r="BP444" i="3"/>
  <c r="BU444" i="3"/>
  <c r="BZ444" i="3"/>
  <c r="CF444" i="3"/>
  <c r="CK444" i="3"/>
  <c r="CP444" i="3"/>
  <c r="AW444" i="3"/>
  <c r="BD444" i="3"/>
  <c r="BL444" i="3"/>
  <c r="BR444" i="3"/>
  <c r="BY444" i="3"/>
  <c r="CG444" i="3"/>
  <c r="CN444" i="3"/>
  <c r="AX444" i="3"/>
  <c r="BF444" i="3"/>
  <c r="BM444" i="3"/>
  <c r="BT444" i="3"/>
  <c r="CB444" i="3"/>
  <c r="CH444" i="3"/>
  <c r="CO444" i="3"/>
  <c r="BA444" i="3"/>
  <c r="BH444" i="3"/>
  <c r="BN444" i="3"/>
  <c r="BV444" i="3"/>
  <c r="CC444" i="3"/>
  <c r="CJ444" i="3"/>
  <c r="CR444" i="3"/>
  <c r="BI444" i="3"/>
  <c r="CL444" i="3"/>
  <c r="BQ444" i="3"/>
  <c r="AV444" i="3"/>
  <c r="BX444" i="3"/>
  <c r="BB444" i="3"/>
  <c r="CD444" i="3"/>
  <c r="AV442" i="3"/>
  <c r="AZ442" i="3"/>
  <c r="BD442" i="3"/>
  <c r="BH442" i="3"/>
  <c r="BL442" i="3"/>
  <c r="BP442" i="3"/>
  <c r="BT442" i="3"/>
  <c r="BX442" i="3"/>
  <c r="CB442" i="3"/>
  <c r="CF442" i="3"/>
  <c r="CJ442" i="3"/>
  <c r="CN442" i="3"/>
  <c r="CR442" i="3"/>
  <c r="AY442" i="3"/>
  <c r="BE442" i="3"/>
  <c r="BJ442" i="3"/>
  <c r="BO442" i="3"/>
  <c r="BU442" i="3"/>
  <c r="BZ442" i="3"/>
  <c r="CE442" i="3"/>
  <c r="CK442" i="3"/>
  <c r="CP442" i="3"/>
  <c r="AX442" i="3"/>
  <c r="BF442" i="3"/>
  <c r="BM442" i="3"/>
  <c r="BS442" i="3"/>
  <c r="CA442" i="3"/>
  <c r="CH442" i="3"/>
  <c r="CO442" i="3"/>
  <c r="BA442" i="3"/>
  <c r="BG442" i="3"/>
  <c r="BN442" i="3"/>
  <c r="BV442" i="3"/>
  <c r="CC442" i="3"/>
  <c r="CI442" i="3"/>
  <c r="CQ442" i="3"/>
  <c r="BB442" i="3"/>
  <c r="BI442" i="3"/>
  <c r="BQ442" i="3"/>
  <c r="BW442" i="3"/>
  <c r="CD442" i="3"/>
  <c r="CL442" i="3"/>
  <c r="AW442" i="3"/>
  <c r="BY442" i="3"/>
  <c r="BC442" i="3"/>
  <c r="CG442" i="3"/>
  <c r="BK442" i="3"/>
  <c r="CM442" i="3"/>
  <c r="BR442" i="3"/>
  <c r="AX440" i="3"/>
  <c r="BB440" i="3"/>
  <c r="BF440" i="3"/>
  <c r="BJ440" i="3"/>
  <c r="BN440" i="3"/>
  <c r="BR440" i="3"/>
  <c r="BV440" i="3"/>
  <c r="BZ440" i="3"/>
  <c r="CD440" i="3"/>
  <c r="CH440" i="3"/>
  <c r="CL440" i="3"/>
  <c r="CP440" i="3"/>
  <c r="AV440" i="3"/>
  <c r="BA440" i="3"/>
  <c r="BG440" i="3"/>
  <c r="BL440" i="3"/>
  <c r="BQ440" i="3"/>
  <c r="BW440" i="3"/>
  <c r="CB440" i="3"/>
  <c r="CG440" i="3"/>
  <c r="CM440" i="3"/>
  <c r="CR440" i="3"/>
  <c r="AW440" i="3"/>
  <c r="BD440" i="3"/>
  <c r="BK440" i="3"/>
  <c r="BS440" i="3"/>
  <c r="BY440" i="3"/>
  <c r="CF440" i="3"/>
  <c r="CN440" i="3"/>
  <c r="AY440" i="3"/>
  <c r="BE440" i="3"/>
  <c r="BM440" i="3"/>
  <c r="BT440" i="3"/>
  <c r="CA440" i="3"/>
  <c r="CI440" i="3"/>
  <c r="CO440" i="3"/>
  <c r="AZ440" i="3"/>
  <c r="BH440" i="3"/>
  <c r="BO440" i="3"/>
  <c r="BU440" i="3"/>
  <c r="CC440" i="3"/>
  <c r="CJ440" i="3"/>
  <c r="CQ440" i="3"/>
  <c r="BI440" i="3"/>
  <c r="CK440" i="3"/>
  <c r="BP440" i="3"/>
  <c r="BX440" i="3"/>
  <c r="BC440" i="3"/>
  <c r="CE440" i="3"/>
  <c r="AY438" i="3"/>
  <c r="BC438" i="3"/>
  <c r="BG438" i="3"/>
  <c r="BK438" i="3"/>
  <c r="BO438" i="3"/>
  <c r="BS438" i="3"/>
  <c r="BW438" i="3"/>
  <c r="CA438" i="3"/>
  <c r="CE438" i="3"/>
  <c r="CI438" i="3"/>
  <c r="CM438" i="3"/>
  <c r="CQ438" i="3"/>
  <c r="AV438" i="3"/>
  <c r="BA438" i="3"/>
  <c r="BF438" i="3"/>
  <c r="BL438" i="3"/>
  <c r="BQ438" i="3"/>
  <c r="BV438" i="3"/>
  <c r="CB438" i="3"/>
  <c r="CG438" i="3"/>
  <c r="CL438" i="3"/>
  <c r="CR438" i="3"/>
  <c r="AX438" i="3"/>
  <c r="BE438" i="3"/>
  <c r="BM438" i="3"/>
  <c r="BT438" i="3"/>
  <c r="BZ438" i="3"/>
  <c r="CH438" i="3"/>
  <c r="CO438" i="3"/>
  <c r="AZ438" i="3"/>
  <c r="BH438" i="3"/>
  <c r="BN438" i="3"/>
  <c r="BU438" i="3"/>
  <c r="CC438" i="3"/>
  <c r="CJ438" i="3"/>
  <c r="CP438" i="3"/>
  <c r="BB438" i="3"/>
  <c r="BI438" i="3"/>
  <c r="BP438" i="3"/>
  <c r="BX438" i="3"/>
  <c r="CD438" i="3"/>
  <c r="CK438" i="3"/>
  <c r="AW438" i="3"/>
  <c r="BY438" i="3"/>
  <c r="BD438" i="3"/>
  <c r="CF438" i="3"/>
  <c r="BJ438" i="3"/>
  <c r="CN438" i="3"/>
  <c r="BR438" i="3"/>
  <c r="AX436" i="3"/>
  <c r="BB436" i="3"/>
  <c r="BF436" i="3"/>
  <c r="BJ436" i="3"/>
  <c r="BN436" i="3"/>
  <c r="BR436" i="3"/>
  <c r="BV436" i="3"/>
  <c r="BZ436" i="3"/>
  <c r="CD436" i="3"/>
  <c r="CH436" i="3"/>
  <c r="CL436" i="3"/>
  <c r="CP436" i="3"/>
  <c r="AW436" i="3"/>
  <c r="BC436" i="3"/>
  <c r="BH436" i="3"/>
  <c r="BM436" i="3"/>
  <c r="BS436" i="3"/>
  <c r="BX436" i="3"/>
  <c r="CC436" i="3"/>
  <c r="CI436" i="3"/>
  <c r="CN436" i="3"/>
  <c r="BA436" i="3"/>
  <c r="BI436" i="3"/>
  <c r="BP436" i="3"/>
  <c r="BW436" i="3"/>
  <c r="CE436" i="3"/>
  <c r="CK436" i="3"/>
  <c r="CR436" i="3"/>
  <c r="AV436" i="3"/>
  <c r="BD436" i="3"/>
  <c r="BK436" i="3"/>
  <c r="BQ436" i="3"/>
  <c r="BY436" i="3"/>
  <c r="CF436" i="3"/>
  <c r="CM436" i="3"/>
  <c r="AY436" i="3"/>
  <c r="BE436" i="3"/>
  <c r="BL436" i="3"/>
  <c r="BT436" i="3"/>
  <c r="CA436" i="3"/>
  <c r="CG436" i="3"/>
  <c r="CO436" i="3"/>
  <c r="BO436" i="3"/>
  <c r="CQ436" i="3"/>
  <c r="BU436" i="3"/>
  <c r="AZ436" i="3"/>
  <c r="CB436" i="3"/>
  <c r="BG436" i="3"/>
  <c r="CJ436" i="3"/>
  <c r="AY434" i="3"/>
  <c r="BC434" i="3"/>
  <c r="BG434" i="3"/>
  <c r="BK434" i="3"/>
  <c r="BO434" i="3"/>
  <c r="BS434" i="3"/>
  <c r="BW434" i="3"/>
  <c r="CA434" i="3"/>
  <c r="CE434" i="3"/>
  <c r="CI434" i="3"/>
  <c r="CM434" i="3"/>
  <c r="CQ434" i="3"/>
  <c r="AW434" i="3"/>
  <c r="BB434" i="3"/>
  <c r="BH434" i="3"/>
  <c r="BM434" i="3"/>
  <c r="BR434" i="3"/>
  <c r="BX434" i="3"/>
  <c r="CC434" i="3"/>
  <c r="CH434" i="3"/>
  <c r="CN434" i="3"/>
  <c r="AV434" i="3"/>
  <c r="BD434" i="3"/>
  <c r="BJ434" i="3"/>
  <c r="BQ434" i="3"/>
  <c r="BY434" i="3"/>
  <c r="CF434" i="3"/>
  <c r="CL434" i="3"/>
  <c r="AX434" i="3"/>
  <c r="BE434" i="3"/>
  <c r="BL434" i="3"/>
  <c r="BT434" i="3"/>
  <c r="BZ434" i="3"/>
  <c r="CG434" i="3"/>
  <c r="CO434" i="3"/>
  <c r="AZ434" i="3"/>
  <c r="BF434" i="3"/>
  <c r="BN434" i="3"/>
  <c r="BU434" i="3"/>
  <c r="CB434" i="3"/>
  <c r="CJ434" i="3"/>
  <c r="CP434" i="3"/>
  <c r="BA434" i="3"/>
  <c r="CD434" i="3"/>
  <c r="BI434" i="3"/>
  <c r="CK434" i="3"/>
  <c r="BP434" i="3"/>
  <c r="CR434" i="3"/>
  <c r="BV434" i="3"/>
  <c r="AW432" i="3"/>
  <c r="BA432" i="3"/>
  <c r="BE432" i="3"/>
  <c r="BI432" i="3"/>
  <c r="BM432" i="3"/>
  <c r="BQ432" i="3"/>
  <c r="BU432" i="3"/>
  <c r="BY432" i="3"/>
  <c r="CC432" i="3"/>
  <c r="CG432" i="3"/>
  <c r="CK432" i="3"/>
  <c r="CO432" i="3"/>
  <c r="AY432" i="3"/>
  <c r="BD432" i="3"/>
  <c r="BJ432" i="3"/>
  <c r="BO432" i="3"/>
  <c r="BT432" i="3"/>
  <c r="BZ432" i="3"/>
  <c r="CE432" i="3"/>
  <c r="CJ432" i="3"/>
  <c r="CP432" i="3"/>
  <c r="BB432" i="3"/>
  <c r="BH432" i="3"/>
  <c r="BP432" i="3"/>
  <c r="BW432" i="3"/>
  <c r="CD432" i="3"/>
  <c r="CL432" i="3"/>
  <c r="CR432" i="3"/>
  <c r="AV432" i="3"/>
  <c r="BC432" i="3"/>
  <c r="BK432" i="3"/>
  <c r="BR432" i="3"/>
  <c r="BX432" i="3"/>
  <c r="CF432" i="3"/>
  <c r="CM432" i="3"/>
  <c r="AX432" i="3"/>
  <c r="BF432" i="3"/>
  <c r="BL432" i="3"/>
  <c r="BS432" i="3"/>
  <c r="CA432" i="3"/>
  <c r="CH432" i="3"/>
  <c r="CN432" i="3"/>
  <c r="BN432" i="3"/>
  <c r="CQ432" i="3"/>
  <c r="BV432" i="3"/>
  <c r="AZ432" i="3"/>
  <c r="CB432" i="3"/>
  <c r="BG432" i="3"/>
  <c r="CI432" i="3"/>
  <c r="AX430" i="3"/>
  <c r="BB430" i="3"/>
  <c r="BF430" i="3"/>
  <c r="BJ430" i="3"/>
  <c r="BN430" i="3"/>
  <c r="BR430" i="3"/>
  <c r="BV430" i="3"/>
  <c r="BZ430" i="3"/>
  <c r="CD430" i="3"/>
  <c r="CH430" i="3"/>
  <c r="CL430" i="3"/>
  <c r="CP430" i="3"/>
  <c r="AY430" i="3"/>
  <c r="BD430" i="3"/>
  <c r="BI430" i="3"/>
  <c r="BO430" i="3"/>
  <c r="BT430" i="3"/>
  <c r="BY430" i="3"/>
  <c r="CE430" i="3"/>
  <c r="CJ430" i="3"/>
  <c r="CO430" i="3"/>
  <c r="AV430" i="3"/>
  <c r="BC430" i="3"/>
  <c r="BK430" i="3"/>
  <c r="BQ430" i="3"/>
  <c r="BX430" i="3"/>
  <c r="CF430" i="3"/>
  <c r="CM430" i="3"/>
  <c r="AW430" i="3"/>
  <c r="BE430" i="3"/>
  <c r="BL430" i="3"/>
  <c r="BS430" i="3"/>
  <c r="CA430" i="3"/>
  <c r="CG430" i="3"/>
  <c r="CN430" i="3"/>
  <c r="AZ430" i="3"/>
  <c r="BG430" i="3"/>
  <c r="BM430" i="3"/>
  <c r="BU430" i="3"/>
  <c r="CB430" i="3"/>
  <c r="CI430" i="3"/>
  <c r="CQ430" i="3"/>
  <c r="BA430" i="3"/>
  <c r="CC430" i="3"/>
  <c r="BH430" i="3"/>
  <c r="CK430" i="3"/>
  <c r="BP430" i="3"/>
  <c r="CR430" i="3"/>
  <c r="BW430" i="3"/>
  <c r="AW428" i="3"/>
  <c r="BA428" i="3"/>
  <c r="BE428" i="3"/>
  <c r="BI428" i="3"/>
  <c r="BM428" i="3"/>
  <c r="BQ428" i="3"/>
  <c r="BU428" i="3"/>
  <c r="BY428" i="3"/>
  <c r="CC428" i="3"/>
  <c r="CG428" i="3"/>
  <c r="CK428" i="3"/>
  <c r="CO428" i="3"/>
  <c r="AZ428" i="3"/>
  <c r="BF428" i="3"/>
  <c r="BK428" i="3"/>
  <c r="BP428" i="3"/>
  <c r="BV428" i="3"/>
  <c r="CA428" i="3"/>
  <c r="CF428" i="3"/>
  <c r="CL428" i="3"/>
  <c r="CQ428" i="3"/>
  <c r="AY428" i="3"/>
  <c r="BG428" i="3"/>
  <c r="BN428" i="3"/>
  <c r="BT428" i="3"/>
  <c r="CB428" i="3"/>
  <c r="CI428" i="3"/>
  <c r="CP428" i="3"/>
  <c r="BB428" i="3"/>
  <c r="BH428" i="3"/>
  <c r="BO428" i="3"/>
  <c r="BW428" i="3"/>
  <c r="CD428" i="3"/>
  <c r="CJ428" i="3"/>
  <c r="CR428" i="3"/>
  <c r="AV428" i="3"/>
  <c r="BC428" i="3"/>
  <c r="BJ428" i="3"/>
  <c r="BR428" i="3"/>
  <c r="BX428" i="3"/>
  <c r="CE428" i="3"/>
  <c r="CM428" i="3"/>
  <c r="BS428" i="3"/>
  <c r="AX428" i="3"/>
  <c r="BZ428" i="3"/>
  <c r="BD428" i="3"/>
  <c r="CH428" i="3"/>
  <c r="BL428" i="3"/>
  <c r="CN428" i="3"/>
  <c r="AX426" i="3"/>
  <c r="BB426" i="3"/>
  <c r="BF426" i="3"/>
  <c r="BJ426" i="3"/>
  <c r="BN426" i="3"/>
  <c r="BR426" i="3"/>
  <c r="BV426" i="3"/>
  <c r="BZ426" i="3"/>
  <c r="CD426" i="3"/>
  <c r="CH426" i="3"/>
  <c r="CL426" i="3"/>
  <c r="CP426" i="3"/>
  <c r="AZ426" i="3"/>
  <c r="BE426" i="3"/>
  <c r="BK426" i="3"/>
  <c r="BP426" i="3"/>
  <c r="BU426" i="3"/>
  <c r="CA426" i="3"/>
  <c r="CF426" i="3"/>
  <c r="CK426" i="3"/>
  <c r="CQ426" i="3"/>
  <c r="BA426" i="3"/>
  <c r="BH426" i="3"/>
  <c r="BO426" i="3"/>
  <c r="BW426" i="3"/>
  <c r="CC426" i="3"/>
  <c r="CJ426" i="3"/>
  <c r="CR426" i="3"/>
  <c r="AV426" i="3"/>
  <c r="BC426" i="3"/>
  <c r="BI426" i="3"/>
  <c r="BQ426" i="3"/>
  <c r="BX426" i="3"/>
  <c r="CE426" i="3"/>
  <c r="CM426" i="3"/>
  <c r="AW426" i="3"/>
  <c r="BD426" i="3"/>
  <c r="BL426" i="3"/>
  <c r="BS426" i="3"/>
  <c r="BY426" i="3"/>
  <c r="CG426" i="3"/>
  <c r="CN426" i="3"/>
  <c r="BG426" i="3"/>
  <c r="CI426" i="3"/>
  <c r="BM426" i="3"/>
  <c r="CO426" i="3"/>
  <c r="BT426" i="3"/>
  <c r="AY426" i="3"/>
  <c r="CB426" i="3"/>
  <c r="AV424" i="3"/>
  <c r="AZ424" i="3"/>
  <c r="BD424" i="3"/>
  <c r="BH424" i="3"/>
  <c r="BL424" i="3"/>
  <c r="BP424" i="3"/>
  <c r="BT424" i="3"/>
  <c r="BX424" i="3"/>
  <c r="CB424" i="3"/>
  <c r="CF424" i="3"/>
  <c r="CJ424" i="3"/>
  <c r="CN424" i="3"/>
  <c r="CR424" i="3"/>
  <c r="AW424" i="3"/>
  <c r="BB424" i="3"/>
  <c r="BG424" i="3"/>
  <c r="BM424" i="3"/>
  <c r="BR424" i="3"/>
  <c r="BW424" i="3"/>
  <c r="CC424" i="3"/>
  <c r="CH424" i="3"/>
  <c r="CM424" i="3"/>
  <c r="AY424" i="3"/>
  <c r="BF424" i="3"/>
  <c r="BN424" i="3"/>
  <c r="BU424" i="3"/>
  <c r="CA424" i="3"/>
  <c r="CI424" i="3"/>
  <c r="CP424" i="3"/>
  <c r="BA424" i="3"/>
  <c r="BI424" i="3"/>
  <c r="BO424" i="3"/>
  <c r="BV424" i="3"/>
  <c r="CD424" i="3"/>
  <c r="CK424" i="3"/>
  <c r="CQ424" i="3"/>
  <c r="BC424" i="3"/>
  <c r="BJ424" i="3"/>
  <c r="BQ424" i="3"/>
  <c r="BY424" i="3"/>
  <c r="CE424" i="3"/>
  <c r="CL424" i="3"/>
  <c r="BS424" i="3"/>
  <c r="AX424" i="3"/>
  <c r="BZ424" i="3"/>
  <c r="BE424" i="3"/>
  <c r="CG424" i="3"/>
  <c r="BK424" i="3"/>
  <c r="CO424" i="3"/>
  <c r="AW422" i="3"/>
  <c r="BA422" i="3"/>
  <c r="BE422" i="3"/>
  <c r="BI422" i="3"/>
  <c r="BM422" i="3"/>
  <c r="BQ422" i="3"/>
  <c r="BU422" i="3"/>
  <c r="BY422" i="3"/>
  <c r="CC422" i="3"/>
  <c r="CG422" i="3"/>
  <c r="CK422" i="3"/>
  <c r="CO422" i="3"/>
  <c r="AV422" i="3"/>
  <c r="BB422" i="3"/>
  <c r="BG422" i="3"/>
  <c r="BL422" i="3"/>
  <c r="BR422" i="3"/>
  <c r="BW422" i="3"/>
  <c r="CB422" i="3"/>
  <c r="CH422" i="3"/>
  <c r="CM422" i="3"/>
  <c r="CR422" i="3"/>
  <c r="AZ422" i="3"/>
  <c r="BH422" i="3"/>
  <c r="BO422" i="3"/>
  <c r="BV422" i="3"/>
  <c r="CD422" i="3"/>
  <c r="CJ422" i="3"/>
  <c r="CQ422" i="3"/>
  <c r="BC422" i="3"/>
  <c r="BJ422" i="3"/>
  <c r="BP422" i="3"/>
  <c r="BX422" i="3"/>
  <c r="CE422" i="3"/>
  <c r="CL422" i="3"/>
  <c r="AX422" i="3"/>
  <c r="BD422" i="3"/>
  <c r="BK422" i="3"/>
  <c r="BS422" i="3"/>
  <c r="BZ422" i="3"/>
  <c r="CF422" i="3"/>
  <c r="CN422" i="3"/>
  <c r="BF422" i="3"/>
  <c r="CI422" i="3"/>
  <c r="BN422" i="3"/>
  <c r="CP422" i="3"/>
  <c r="BT422" i="3"/>
  <c r="AY422" i="3"/>
  <c r="CA422" i="3"/>
  <c r="AV420" i="3"/>
  <c r="AZ420" i="3"/>
  <c r="BD420" i="3"/>
  <c r="BH420" i="3"/>
  <c r="BL420" i="3"/>
  <c r="BP420" i="3"/>
  <c r="BT420" i="3"/>
  <c r="BX420" i="3"/>
  <c r="CB420" i="3"/>
  <c r="CF420" i="3"/>
  <c r="CJ420" i="3"/>
  <c r="CN420" i="3"/>
  <c r="CR420" i="3"/>
  <c r="AX420" i="3"/>
  <c r="BC420" i="3"/>
  <c r="BI420" i="3"/>
  <c r="BN420" i="3"/>
  <c r="BS420" i="3"/>
  <c r="BY420" i="3"/>
  <c r="CD420" i="3"/>
  <c r="CI420" i="3"/>
  <c r="CO420" i="3"/>
  <c r="AW420" i="3"/>
  <c r="BE420" i="3"/>
  <c r="BK420" i="3"/>
  <c r="BR420" i="3"/>
  <c r="BZ420" i="3"/>
  <c r="CG420" i="3"/>
  <c r="CM420" i="3"/>
  <c r="AY420" i="3"/>
  <c r="BF420" i="3"/>
  <c r="BM420" i="3"/>
  <c r="BU420" i="3"/>
  <c r="CA420" i="3"/>
  <c r="CH420" i="3"/>
  <c r="CP420" i="3"/>
  <c r="BA420" i="3"/>
  <c r="BG420" i="3"/>
  <c r="BO420" i="3"/>
  <c r="BV420" i="3"/>
  <c r="CC420" i="3"/>
  <c r="CK420" i="3"/>
  <c r="CQ420" i="3"/>
  <c r="BW420" i="3"/>
  <c r="BB420" i="3"/>
  <c r="CE420" i="3"/>
  <c r="BJ420" i="3"/>
  <c r="CL420" i="3"/>
  <c r="BQ420" i="3"/>
  <c r="AW418" i="3"/>
  <c r="BA418" i="3"/>
  <c r="BE418" i="3"/>
  <c r="BI418" i="3"/>
  <c r="BM418" i="3"/>
  <c r="BQ418" i="3"/>
  <c r="BU418" i="3"/>
  <c r="BY418" i="3"/>
  <c r="CC418" i="3"/>
  <c r="CG418" i="3"/>
  <c r="CK418" i="3"/>
  <c r="CO418" i="3"/>
  <c r="AX418" i="3"/>
  <c r="BC418" i="3"/>
  <c r="BH418" i="3"/>
  <c r="BN418" i="3"/>
  <c r="BS418" i="3"/>
  <c r="BX418" i="3"/>
  <c r="CD418" i="3"/>
  <c r="CI418" i="3"/>
  <c r="CN418" i="3"/>
  <c r="AY418" i="3"/>
  <c r="BF418" i="3"/>
  <c r="BL418" i="3"/>
  <c r="BT418" i="3"/>
  <c r="CA418" i="3"/>
  <c r="CH418" i="3"/>
  <c r="CP418" i="3"/>
  <c r="AZ418" i="3"/>
  <c r="BG418" i="3"/>
  <c r="BO418" i="3"/>
  <c r="BV418" i="3"/>
  <c r="CB418" i="3"/>
  <c r="CJ418" i="3"/>
  <c r="CQ418" i="3"/>
  <c r="BB418" i="3"/>
  <c r="BJ418" i="3"/>
  <c r="BP418" i="3"/>
  <c r="BW418" i="3"/>
  <c r="CE418" i="3"/>
  <c r="CL418" i="3"/>
  <c r="CR418" i="3"/>
  <c r="BK418" i="3"/>
  <c r="CM418" i="3"/>
  <c r="BR418" i="3"/>
  <c r="AV418" i="3"/>
  <c r="BZ418" i="3"/>
  <c r="BD418" i="3"/>
  <c r="CF418" i="3"/>
  <c r="AY416" i="3"/>
  <c r="BC416" i="3"/>
  <c r="BG416" i="3"/>
  <c r="BK416" i="3"/>
  <c r="BO416" i="3"/>
  <c r="BS416" i="3"/>
  <c r="BW416" i="3"/>
  <c r="CA416" i="3"/>
  <c r="CE416" i="3"/>
  <c r="CI416" i="3"/>
  <c r="CM416" i="3"/>
  <c r="CQ416" i="3"/>
  <c r="AZ416" i="3"/>
  <c r="BE416" i="3"/>
  <c r="BJ416" i="3"/>
  <c r="BP416" i="3"/>
  <c r="BU416" i="3"/>
  <c r="BZ416" i="3"/>
  <c r="CF416" i="3"/>
  <c r="CK416" i="3"/>
  <c r="CP416" i="3"/>
  <c r="AW416" i="3"/>
  <c r="BD416" i="3"/>
  <c r="BL416" i="3"/>
  <c r="BR416" i="3"/>
  <c r="BY416" i="3"/>
  <c r="CG416" i="3"/>
  <c r="CN416" i="3"/>
  <c r="AX416" i="3"/>
  <c r="BF416" i="3"/>
  <c r="BM416" i="3"/>
  <c r="BT416" i="3"/>
  <c r="CB416" i="3"/>
  <c r="CH416" i="3"/>
  <c r="CO416" i="3"/>
  <c r="BA416" i="3"/>
  <c r="BH416" i="3"/>
  <c r="BN416" i="3"/>
  <c r="BV416" i="3"/>
  <c r="CC416" i="3"/>
  <c r="CJ416" i="3"/>
  <c r="CR416" i="3"/>
  <c r="AV416" i="3"/>
  <c r="BX416" i="3"/>
  <c r="BB416" i="3"/>
  <c r="CD416" i="3"/>
  <c r="BI416" i="3"/>
  <c r="CL416" i="3"/>
  <c r="BQ416" i="3"/>
  <c r="AV414" i="3"/>
  <c r="AZ414" i="3"/>
  <c r="BD414" i="3"/>
  <c r="BH414" i="3"/>
  <c r="BL414" i="3"/>
  <c r="BP414" i="3"/>
  <c r="BT414" i="3"/>
  <c r="BX414" i="3"/>
  <c r="CB414" i="3"/>
  <c r="CF414" i="3"/>
  <c r="CJ414" i="3"/>
  <c r="CN414" i="3"/>
  <c r="CR414" i="3"/>
  <c r="AY414" i="3"/>
  <c r="BE414" i="3"/>
  <c r="BJ414" i="3"/>
  <c r="BO414" i="3"/>
  <c r="BU414" i="3"/>
  <c r="BZ414" i="3"/>
  <c r="CE414" i="3"/>
  <c r="CK414" i="3"/>
  <c r="CP414" i="3"/>
  <c r="AX414" i="3"/>
  <c r="BF414" i="3"/>
  <c r="BM414" i="3"/>
  <c r="BS414" i="3"/>
  <c r="CA414" i="3"/>
  <c r="CH414" i="3"/>
  <c r="CO414" i="3"/>
  <c r="BA414" i="3"/>
  <c r="BG414" i="3"/>
  <c r="BN414" i="3"/>
  <c r="BV414" i="3"/>
  <c r="CC414" i="3"/>
  <c r="CI414" i="3"/>
  <c r="CQ414" i="3"/>
  <c r="BB414" i="3"/>
  <c r="BI414" i="3"/>
  <c r="BQ414" i="3"/>
  <c r="BW414" i="3"/>
  <c r="CD414" i="3"/>
  <c r="CL414" i="3"/>
  <c r="BK414" i="3"/>
  <c r="CM414" i="3"/>
  <c r="BR414" i="3"/>
  <c r="AW414" i="3"/>
  <c r="BY414" i="3"/>
  <c r="BC414" i="3"/>
  <c r="CG414" i="3"/>
  <c r="AX412" i="3"/>
  <c r="BB412" i="3"/>
  <c r="BF412" i="3"/>
  <c r="BJ412" i="3"/>
  <c r="BN412" i="3"/>
  <c r="BR412" i="3"/>
  <c r="BV412" i="3"/>
  <c r="BZ412" i="3"/>
  <c r="CD412" i="3"/>
  <c r="CH412" i="3"/>
  <c r="CL412" i="3"/>
  <c r="CP412" i="3"/>
  <c r="AZ412" i="3"/>
  <c r="BE412" i="3"/>
  <c r="BK412" i="3"/>
  <c r="BP412" i="3"/>
  <c r="BU412" i="3"/>
  <c r="CA412" i="3"/>
  <c r="CF412" i="3"/>
  <c r="CK412" i="3"/>
  <c r="CQ412" i="3"/>
  <c r="BA412" i="3"/>
  <c r="BH412" i="3"/>
  <c r="BO412" i="3"/>
  <c r="BW412" i="3"/>
  <c r="CC412" i="3"/>
  <c r="CJ412" i="3"/>
  <c r="CR412" i="3"/>
  <c r="AV412" i="3"/>
  <c r="BC412" i="3"/>
  <c r="BI412" i="3"/>
  <c r="BQ412" i="3"/>
  <c r="BX412" i="3"/>
  <c r="CE412" i="3"/>
  <c r="CM412" i="3"/>
  <c r="AW412" i="3"/>
  <c r="BD412" i="3"/>
  <c r="BL412" i="3"/>
  <c r="BS412" i="3"/>
  <c r="BY412" i="3"/>
  <c r="CG412" i="3"/>
  <c r="CN412" i="3"/>
  <c r="AY412" i="3"/>
  <c r="CB412" i="3"/>
  <c r="BG412" i="3"/>
  <c r="CI412" i="3"/>
  <c r="BM412" i="3"/>
  <c r="CO412" i="3"/>
  <c r="BT412" i="3"/>
  <c r="AX410" i="3"/>
  <c r="BB410" i="3"/>
  <c r="BF410" i="3"/>
  <c r="BJ410" i="3"/>
  <c r="BN410" i="3"/>
  <c r="BR410" i="3"/>
  <c r="BV410" i="3"/>
  <c r="BZ410" i="3"/>
  <c r="CD410" i="3"/>
  <c r="CH410" i="3"/>
  <c r="CL410" i="3"/>
  <c r="CP410" i="3"/>
  <c r="AY410" i="3"/>
  <c r="BD410" i="3"/>
  <c r="BI410" i="3"/>
  <c r="BO410" i="3"/>
  <c r="BT410" i="3"/>
  <c r="BY410" i="3"/>
  <c r="CE410" i="3"/>
  <c r="CJ410" i="3"/>
  <c r="CO410" i="3"/>
  <c r="BA410" i="3"/>
  <c r="BH410" i="3"/>
  <c r="BP410" i="3"/>
  <c r="BW410" i="3"/>
  <c r="CC410" i="3"/>
  <c r="CK410" i="3"/>
  <c r="CR410" i="3"/>
  <c r="AV410" i="3"/>
  <c r="BC410" i="3"/>
  <c r="BK410" i="3"/>
  <c r="BQ410" i="3"/>
  <c r="BX410" i="3"/>
  <c r="CF410" i="3"/>
  <c r="CM410" i="3"/>
  <c r="AW410" i="3"/>
  <c r="BE410" i="3"/>
  <c r="BL410" i="3"/>
  <c r="BS410" i="3"/>
  <c r="CA410" i="3"/>
  <c r="CG410" i="3"/>
  <c r="CN410" i="3"/>
  <c r="BM410" i="3"/>
  <c r="CQ410" i="3"/>
  <c r="BU410" i="3"/>
  <c r="AZ410" i="3"/>
  <c r="CB410" i="3"/>
  <c r="BG410" i="3"/>
  <c r="CI410" i="3"/>
  <c r="AX408" i="3"/>
  <c r="BB408" i="3"/>
  <c r="BF408" i="3"/>
  <c r="BJ408" i="3"/>
  <c r="BN408" i="3"/>
  <c r="BR408" i="3"/>
  <c r="BV408" i="3"/>
  <c r="BZ408" i="3"/>
  <c r="CD408" i="3"/>
  <c r="CH408" i="3"/>
  <c r="CL408" i="3"/>
  <c r="CP408" i="3"/>
  <c r="AW408" i="3"/>
  <c r="BC408" i="3"/>
  <c r="BH408" i="3"/>
  <c r="BM408" i="3"/>
  <c r="BS408" i="3"/>
  <c r="BX408" i="3"/>
  <c r="CC408" i="3"/>
  <c r="CI408" i="3"/>
  <c r="CN408" i="3"/>
  <c r="BA408" i="3"/>
  <c r="BI408" i="3"/>
  <c r="BP408" i="3"/>
  <c r="BW408" i="3"/>
  <c r="CE408" i="3"/>
  <c r="CK408" i="3"/>
  <c r="CR408" i="3"/>
  <c r="AV408" i="3"/>
  <c r="BD408" i="3"/>
  <c r="BK408" i="3"/>
  <c r="BQ408" i="3"/>
  <c r="BY408" i="3"/>
  <c r="CF408" i="3"/>
  <c r="CM408" i="3"/>
  <c r="AY408" i="3"/>
  <c r="BE408" i="3"/>
  <c r="BL408" i="3"/>
  <c r="BT408" i="3"/>
  <c r="CA408" i="3"/>
  <c r="CG408" i="3"/>
  <c r="CO408" i="3"/>
  <c r="AZ408" i="3"/>
  <c r="CB408" i="3"/>
  <c r="BG408" i="3"/>
  <c r="CJ408" i="3"/>
  <c r="BO408" i="3"/>
  <c r="CQ408" i="3"/>
  <c r="BU408" i="3"/>
  <c r="AY406" i="3"/>
  <c r="BC406" i="3"/>
  <c r="BG406" i="3"/>
  <c r="BK406" i="3"/>
  <c r="BO406" i="3"/>
  <c r="BS406" i="3"/>
  <c r="BW406" i="3"/>
  <c r="CA406" i="3"/>
  <c r="CE406" i="3"/>
  <c r="CI406" i="3"/>
  <c r="CM406" i="3"/>
  <c r="CQ406" i="3"/>
  <c r="AW406" i="3"/>
  <c r="BB406" i="3"/>
  <c r="BH406" i="3"/>
  <c r="BM406" i="3"/>
  <c r="BR406" i="3"/>
  <c r="BX406" i="3"/>
  <c r="CC406" i="3"/>
  <c r="CH406" i="3"/>
  <c r="CN406" i="3"/>
  <c r="AV406" i="3"/>
  <c r="BD406" i="3"/>
  <c r="BJ406" i="3"/>
  <c r="BQ406" i="3"/>
  <c r="BY406" i="3"/>
  <c r="CF406" i="3"/>
  <c r="CL406" i="3"/>
  <c r="AX406" i="3"/>
  <c r="BE406" i="3"/>
  <c r="BL406" i="3"/>
  <c r="BT406" i="3"/>
  <c r="BZ406" i="3"/>
  <c r="CG406" i="3"/>
  <c r="CO406" i="3"/>
  <c r="AZ406" i="3"/>
  <c r="BF406" i="3"/>
  <c r="BN406" i="3"/>
  <c r="BU406" i="3"/>
  <c r="CB406" i="3"/>
  <c r="CJ406" i="3"/>
  <c r="CP406" i="3"/>
  <c r="BP406" i="3"/>
  <c r="CR406" i="3"/>
  <c r="BV406" i="3"/>
  <c r="BA406" i="3"/>
  <c r="CD406" i="3"/>
  <c r="BI406" i="3"/>
  <c r="CK406" i="3"/>
  <c r="AX404" i="3"/>
  <c r="BB404" i="3"/>
  <c r="BF404" i="3"/>
  <c r="BJ404" i="3"/>
  <c r="BN404" i="3"/>
  <c r="BR404" i="3"/>
  <c r="BV404" i="3"/>
  <c r="BZ404" i="3"/>
  <c r="CD404" i="3"/>
  <c r="CH404" i="3"/>
  <c r="CL404" i="3"/>
  <c r="CP404" i="3"/>
  <c r="AZ404" i="3"/>
  <c r="BE404" i="3"/>
  <c r="BK404" i="3"/>
  <c r="BP404" i="3"/>
  <c r="BU404" i="3"/>
  <c r="CA404" i="3"/>
  <c r="CF404" i="3"/>
  <c r="CK404" i="3"/>
  <c r="CQ404" i="3"/>
  <c r="AV404" i="3"/>
  <c r="BC404" i="3"/>
  <c r="BI404" i="3"/>
  <c r="BQ404" i="3"/>
  <c r="BX404" i="3"/>
  <c r="CE404" i="3"/>
  <c r="CM404" i="3"/>
  <c r="AW404" i="3"/>
  <c r="BD404" i="3"/>
  <c r="BL404" i="3"/>
  <c r="BS404" i="3"/>
  <c r="BY404" i="3"/>
  <c r="CG404" i="3"/>
  <c r="CN404" i="3"/>
  <c r="AY404" i="3"/>
  <c r="BG404" i="3"/>
  <c r="BM404" i="3"/>
  <c r="BT404" i="3"/>
  <c r="CB404" i="3"/>
  <c r="CI404" i="3"/>
  <c r="CO404" i="3"/>
  <c r="BA404" i="3"/>
  <c r="CC404" i="3"/>
  <c r="BH404" i="3"/>
  <c r="CJ404" i="3"/>
  <c r="BO404" i="3"/>
  <c r="CR404" i="3"/>
  <c r="BW404" i="3"/>
  <c r="AX402" i="3"/>
  <c r="BB402" i="3"/>
  <c r="BF402" i="3"/>
  <c r="BJ402" i="3"/>
  <c r="BN402" i="3"/>
  <c r="BR402" i="3"/>
  <c r="BV402" i="3"/>
  <c r="BZ402" i="3"/>
  <c r="CD402" i="3"/>
  <c r="CH402" i="3"/>
  <c r="CL402" i="3"/>
  <c r="CP402" i="3"/>
  <c r="AY402" i="3"/>
  <c r="BD402" i="3"/>
  <c r="BI402" i="3"/>
  <c r="BO402" i="3"/>
  <c r="BT402" i="3"/>
  <c r="BY402" i="3"/>
  <c r="CE402" i="3"/>
  <c r="CJ402" i="3"/>
  <c r="CO402" i="3"/>
  <c r="AV402" i="3"/>
  <c r="BC402" i="3"/>
  <c r="BK402" i="3"/>
  <c r="BQ402" i="3"/>
  <c r="BX402" i="3"/>
  <c r="CF402" i="3"/>
  <c r="CM402" i="3"/>
  <c r="AW402" i="3"/>
  <c r="BE402" i="3"/>
  <c r="BL402" i="3"/>
  <c r="BS402" i="3"/>
  <c r="CA402" i="3"/>
  <c r="CG402" i="3"/>
  <c r="CN402" i="3"/>
  <c r="AZ402" i="3"/>
  <c r="BG402" i="3"/>
  <c r="BM402" i="3"/>
  <c r="BU402" i="3"/>
  <c r="CB402" i="3"/>
  <c r="CI402" i="3"/>
  <c r="CQ402" i="3"/>
  <c r="BP402" i="3"/>
  <c r="CR402" i="3"/>
  <c r="BW402" i="3"/>
  <c r="BA402" i="3"/>
  <c r="CC402" i="3"/>
  <c r="BH402" i="3"/>
  <c r="CK402" i="3"/>
  <c r="AX400" i="3"/>
  <c r="BB400" i="3"/>
  <c r="BF400" i="3"/>
  <c r="BJ400" i="3"/>
  <c r="BN400" i="3"/>
  <c r="BR400" i="3"/>
  <c r="BV400" i="3"/>
  <c r="BZ400" i="3"/>
  <c r="CD400" i="3"/>
  <c r="CH400" i="3"/>
  <c r="CL400" i="3"/>
  <c r="CP400" i="3"/>
  <c r="AW400" i="3"/>
  <c r="BC400" i="3"/>
  <c r="BH400" i="3"/>
  <c r="BM400" i="3"/>
  <c r="BS400" i="3"/>
  <c r="BX400" i="3"/>
  <c r="CC400" i="3"/>
  <c r="CI400" i="3"/>
  <c r="CN400" i="3"/>
  <c r="AV400" i="3"/>
  <c r="BD400" i="3"/>
  <c r="BK400" i="3"/>
  <c r="BQ400" i="3"/>
  <c r="BY400" i="3"/>
  <c r="CF400" i="3"/>
  <c r="CM400" i="3"/>
  <c r="AY400" i="3"/>
  <c r="BE400" i="3"/>
  <c r="BL400" i="3"/>
  <c r="BT400" i="3"/>
  <c r="CA400" i="3"/>
  <c r="CG400" i="3"/>
  <c r="CO400" i="3"/>
  <c r="AZ400" i="3"/>
  <c r="BG400" i="3"/>
  <c r="BO400" i="3"/>
  <c r="BU400" i="3"/>
  <c r="CB400" i="3"/>
  <c r="CJ400" i="3"/>
  <c r="CQ400" i="3"/>
  <c r="BA400" i="3"/>
  <c r="CE400" i="3"/>
  <c r="BI400" i="3"/>
  <c r="CK400" i="3"/>
  <c r="BP400" i="3"/>
  <c r="CR400" i="3"/>
  <c r="BW400" i="3"/>
  <c r="AY398" i="3"/>
  <c r="BC398" i="3"/>
  <c r="BG398" i="3"/>
  <c r="BK398" i="3"/>
  <c r="BO398" i="3"/>
  <c r="BS398" i="3"/>
  <c r="BW398" i="3"/>
  <c r="CA398" i="3"/>
  <c r="CE398" i="3"/>
  <c r="CI398" i="3"/>
  <c r="CM398" i="3"/>
  <c r="CQ398" i="3"/>
  <c r="AW398" i="3"/>
  <c r="BB398" i="3"/>
  <c r="BH398" i="3"/>
  <c r="BM398" i="3"/>
  <c r="BR398" i="3"/>
  <c r="BX398" i="3"/>
  <c r="CC398" i="3"/>
  <c r="CH398" i="3"/>
  <c r="CN398" i="3"/>
  <c r="AX398" i="3"/>
  <c r="BE398" i="3"/>
  <c r="BL398" i="3"/>
  <c r="BT398" i="3"/>
  <c r="BZ398" i="3"/>
  <c r="CG398" i="3"/>
  <c r="CO398" i="3"/>
  <c r="AZ398" i="3"/>
  <c r="BF398" i="3"/>
  <c r="BN398" i="3"/>
  <c r="BU398" i="3"/>
  <c r="CB398" i="3"/>
  <c r="CJ398" i="3"/>
  <c r="CP398" i="3"/>
  <c r="BA398" i="3"/>
  <c r="BI398" i="3"/>
  <c r="BP398" i="3"/>
  <c r="BV398" i="3"/>
  <c r="CD398" i="3"/>
  <c r="CK398" i="3"/>
  <c r="CR398" i="3"/>
  <c r="BQ398" i="3"/>
  <c r="AV398" i="3"/>
  <c r="BY398" i="3"/>
  <c r="BD398" i="3"/>
  <c r="CF398" i="3"/>
  <c r="BJ398" i="3"/>
  <c r="CL398" i="3"/>
  <c r="AX396" i="3"/>
  <c r="BB396" i="3"/>
  <c r="BF396" i="3"/>
  <c r="BJ396" i="3"/>
  <c r="BN396" i="3"/>
  <c r="BR396" i="3"/>
  <c r="BV396" i="3"/>
  <c r="BZ396" i="3"/>
  <c r="CD396" i="3"/>
  <c r="CH396" i="3"/>
  <c r="CL396" i="3"/>
  <c r="CP396" i="3"/>
  <c r="AZ396" i="3"/>
  <c r="BE396" i="3"/>
  <c r="BK396" i="3"/>
  <c r="BP396" i="3"/>
  <c r="BU396" i="3"/>
  <c r="CA396" i="3"/>
  <c r="CF396" i="3"/>
  <c r="CK396" i="3"/>
  <c r="CQ396" i="3"/>
  <c r="AW396" i="3"/>
  <c r="BD396" i="3"/>
  <c r="BL396" i="3"/>
  <c r="BS396" i="3"/>
  <c r="BY396" i="3"/>
  <c r="CG396" i="3"/>
  <c r="CN396" i="3"/>
  <c r="AY396" i="3"/>
  <c r="BG396" i="3"/>
  <c r="BM396" i="3"/>
  <c r="BT396" i="3"/>
  <c r="CB396" i="3"/>
  <c r="CI396" i="3"/>
  <c r="CO396" i="3"/>
  <c r="BA396" i="3"/>
  <c r="BH396" i="3"/>
  <c r="BO396" i="3"/>
  <c r="BW396" i="3"/>
  <c r="CC396" i="3"/>
  <c r="CJ396" i="3"/>
  <c r="CR396" i="3"/>
  <c r="BC396" i="3"/>
  <c r="CE396" i="3"/>
  <c r="BI396" i="3"/>
  <c r="CM396" i="3"/>
  <c r="BQ396" i="3"/>
  <c r="AV396" i="3"/>
  <c r="BX396" i="3"/>
  <c r="AX394" i="3"/>
  <c r="BB394" i="3"/>
  <c r="BF394" i="3"/>
  <c r="BJ394" i="3"/>
  <c r="BN394" i="3"/>
  <c r="BR394" i="3"/>
  <c r="BV394" i="3"/>
  <c r="BZ394" i="3"/>
  <c r="CD394" i="3"/>
  <c r="CH394" i="3"/>
  <c r="CL394" i="3"/>
  <c r="CP394" i="3"/>
  <c r="AY394" i="3"/>
  <c r="BD394" i="3"/>
  <c r="BI394" i="3"/>
  <c r="BO394" i="3"/>
  <c r="BT394" i="3"/>
  <c r="BY394" i="3"/>
  <c r="CE394" i="3"/>
  <c r="CJ394" i="3"/>
  <c r="CO394" i="3"/>
  <c r="AW394" i="3"/>
  <c r="BE394" i="3"/>
  <c r="BL394" i="3"/>
  <c r="BS394" i="3"/>
  <c r="CA394" i="3"/>
  <c r="CG394" i="3"/>
  <c r="CN394" i="3"/>
  <c r="AZ394" i="3"/>
  <c r="BG394" i="3"/>
  <c r="BM394" i="3"/>
  <c r="BU394" i="3"/>
  <c r="CB394" i="3"/>
  <c r="CI394" i="3"/>
  <c r="CQ394" i="3"/>
  <c r="BA394" i="3"/>
  <c r="BH394" i="3"/>
  <c r="BP394" i="3"/>
  <c r="BW394" i="3"/>
  <c r="CC394" i="3"/>
  <c r="CK394" i="3"/>
  <c r="CR394" i="3"/>
  <c r="BQ394" i="3"/>
  <c r="AV394" i="3"/>
  <c r="BX394" i="3"/>
  <c r="BC394" i="3"/>
  <c r="CF394" i="3"/>
  <c r="BK394" i="3"/>
  <c r="CM394" i="3"/>
  <c r="AX392" i="3"/>
  <c r="BB392" i="3"/>
  <c r="BF392" i="3"/>
  <c r="BJ392" i="3"/>
  <c r="BN392" i="3"/>
  <c r="BR392" i="3"/>
  <c r="BV392" i="3"/>
  <c r="BZ392" i="3"/>
  <c r="CD392" i="3"/>
  <c r="CH392" i="3"/>
  <c r="CL392" i="3"/>
  <c r="CP392" i="3"/>
  <c r="AW392" i="3"/>
  <c r="BC392" i="3"/>
  <c r="BH392" i="3"/>
  <c r="BM392" i="3"/>
  <c r="BS392" i="3"/>
  <c r="BX392" i="3"/>
  <c r="CC392" i="3"/>
  <c r="CI392" i="3"/>
  <c r="CN392" i="3"/>
  <c r="AY392" i="3"/>
  <c r="BE392" i="3"/>
  <c r="BL392" i="3"/>
  <c r="BT392" i="3"/>
  <c r="CA392" i="3"/>
  <c r="CG392" i="3"/>
  <c r="CO392" i="3"/>
  <c r="AZ392" i="3"/>
  <c r="BG392" i="3"/>
  <c r="BO392" i="3"/>
  <c r="BU392" i="3"/>
  <c r="CB392" i="3"/>
  <c r="CJ392" i="3"/>
  <c r="CQ392" i="3"/>
  <c r="BA392" i="3"/>
  <c r="BI392" i="3"/>
  <c r="BP392" i="3"/>
  <c r="BW392" i="3"/>
  <c r="CE392" i="3"/>
  <c r="CK392" i="3"/>
  <c r="CR392" i="3"/>
  <c r="BD392" i="3"/>
  <c r="CF392" i="3"/>
  <c r="BK392" i="3"/>
  <c r="CM392" i="3"/>
  <c r="BQ392" i="3"/>
  <c r="AV392" i="3"/>
  <c r="BY392" i="3"/>
  <c r="AW390" i="3"/>
  <c r="BA390" i="3"/>
  <c r="BE390" i="3"/>
  <c r="BI390" i="3"/>
  <c r="BM390" i="3"/>
  <c r="BQ390" i="3"/>
  <c r="BU390" i="3"/>
  <c r="BY390" i="3"/>
  <c r="CC390" i="3"/>
  <c r="CG390" i="3"/>
  <c r="CK390" i="3"/>
  <c r="CO390" i="3"/>
  <c r="AZ390" i="3"/>
  <c r="BF390" i="3"/>
  <c r="BK390" i="3"/>
  <c r="BP390" i="3"/>
  <c r="BV390" i="3"/>
  <c r="CA390" i="3"/>
  <c r="CF390" i="3"/>
  <c r="CL390" i="3"/>
  <c r="CQ390" i="3"/>
  <c r="AX390" i="3"/>
  <c r="BD390" i="3"/>
  <c r="BL390" i="3"/>
  <c r="BS390" i="3"/>
  <c r="BZ390" i="3"/>
  <c r="CH390" i="3"/>
  <c r="CN390" i="3"/>
  <c r="AY390" i="3"/>
  <c r="BG390" i="3"/>
  <c r="BN390" i="3"/>
  <c r="BT390" i="3"/>
  <c r="CB390" i="3"/>
  <c r="CI390" i="3"/>
  <c r="CP390" i="3"/>
  <c r="BB390" i="3"/>
  <c r="BH390" i="3"/>
  <c r="BO390" i="3"/>
  <c r="BW390" i="3"/>
  <c r="CD390" i="3"/>
  <c r="CJ390" i="3"/>
  <c r="CR390" i="3"/>
  <c r="BR390" i="3"/>
  <c r="AV390" i="3"/>
  <c r="BX390" i="3"/>
  <c r="BC390" i="3"/>
  <c r="CE390" i="3"/>
  <c r="BJ390" i="3"/>
  <c r="CM390" i="3"/>
  <c r="AY388" i="3"/>
  <c r="BC388" i="3"/>
  <c r="BG388" i="3"/>
  <c r="BK388" i="3"/>
  <c r="BO388" i="3"/>
  <c r="BS388" i="3"/>
  <c r="BW388" i="3"/>
  <c r="CA388" i="3"/>
  <c r="CE388" i="3"/>
  <c r="CI388" i="3"/>
  <c r="CM388" i="3"/>
  <c r="CQ388" i="3"/>
  <c r="AV388" i="3"/>
  <c r="BA388" i="3"/>
  <c r="BF388" i="3"/>
  <c r="BL388" i="3"/>
  <c r="BQ388" i="3"/>
  <c r="BV388" i="3"/>
  <c r="CB388" i="3"/>
  <c r="CG388" i="3"/>
  <c r="CL388" i="3"/>
  <c r="CR388" i="3"/>
  <c r="AZ388" i="3"/>
  <c r="BH388" i="3"/>
  <c r="BN388" i="3"/>
  <c r="BU388" i="3"/>
  <c r="CC388" i="3"/>
  <c r="CJ388" i="3"/>
  <c r="CP388" i="3"/>
  <c r="BB388" i="3"/>
  <c r="BI388" i="3"/>
  <c r="BP388" i="3"/>
  <c r="BX388" i="3"/>
  <c r="CD388" i="3"/>
  <c r="CK388" i="3"/>
  <c r="AW388" i="3"/>
  <c r="BD388" i="3"/>
  <c r="BJ388" i="3"/>
  <c r="BR388" i="3"/>
  <c r="BY388" i="3"/>
  <c r="CF388" i="3"/>
  <c r="CN388" i="3"/>
  <c r="BE388" i="3"/>
  <c r="CH388" i="3"/>
  <c r="BM388" i="3"/>
  <c r="CO388" i="3"/>
  <c r="BT388" i="3"/>
  <c r="AX388" i="3"/>
  <c r="BZ388" i="3"/>
  <c r="AW386" i="3"/>
  <c r="BA386" i="3"/>
  <c r="BE386" i="3"/>
  <c r="BI386" i="3"/>
  <c r="BM386" i="3"/>
  <c r="BQ386" i="3"/>
  <c r="BU386" i="3"/>
  <c r="BY386" i="3"/>
  <c r="CC386" i="3"/>
  <c r="CG386" i="3"/>
  <c r="CK386" i="3"/>
  <c r="CO386" i="3"/>
  <c r="AV386" i="3"/>
  <c r="BB386" i="3"/>
  <c r="BG386" i="3"/>
  <c r="BL386" i="3"/>
  <c r="BR386" i="3"/>
  <c r="BW386" i="3"/>
  <c r="CB386" i="3"/>
  <c r="CH386" i="3"/>
  <c r="CM386" i="3"/>
  <c r="CR386" i="3"/>
  <c r="BC386" i="3"/>
  <c r="BJ386" i="3"/>
  <c r="BP386" i="3"/>
  <c r="BX386" i="3"/>
  <c r="CE386" i="3"/>
  <c r="CL386" i="3"/>
  <c r="AX386" i="3"/>
  <c r="BD386" i="3"/>
  <c r="BK386" i="3"/>
  <c r="BS386" i="3"/>
  <c r="BZ386" i="3"/>
  <c r="CF386" i="3"/>
  <c r="CN386" i="3"/>
  <c r="AY386" i="3"/>
  <c r="BF386" i="3"/>
  <c r="BN386" i="3"/>
  <c r="BT386" i="3"/>
  <c r="CA386" i="3"/>
  <c r="CI386" i="3"/>
  <c r="CP386" i="3"/>
  <c r="BV386" i="3"/>
  <c r="AZ386" i="3"/>
  <c r="CD386" i="3"/>
  <c r="BH386" i="3"/>
  <c r="CJ386" i="3"/>
  <c r="BO386" i="3"/>
  <c r="CQ386" i="3"/>
  <c r="AY384" i="3"/>
  <c r="BC384" i="3"/>
  <c r="BG384" i="3"/>
  <c r="BK384" i="3"/>
  <c r="BO384" i="3"/>
  <c r="BS384" i="3"/>
  <c r="BW384" i="3"/>
  <c r="CA384" i="3"/>
  <c r="CE384" i="3"/>
  <c r="CI384" i="3"/>
  <c r="CM384" i="3"/>
  <c r="CQ384" i="3"/>
  <c r="AX384" i="3"/>
  <c r="BD384" i="3"/>
  <c r="BI384" i="3"/>
  <c r="BN384" i="3"/>
  <c r="BT384" i="3"/>
  <c r="BY384" i="3"/>
  <c r="CD384" i="3"/>
  <c r="CJ384" i="3"/>
  <c r="CO384" i="3"/>
  <c r="BA384" i="3"/>
  <c r="BH384" i="3"/>
  <c r="BP384" i="3"/>
  <c r="BV384" i="3"/>
  <c r="CC384" i="3"/>
  <c r="CK384" i="3"/>
  <c r="CR384" i="3"/>
  <c r="AV384" i="3"/>
  <c r="BB384" i="3"/>
  <c r="BJ384" i="3"/>
  <c r="BQ384" i="3"/>
  <c r="BX384" i="3"/>
  <c r="CF384" i="3"/>
  <c r="CL384" i="3"/>
  <c r="AW384" i="3"/>
  <c r="BE384" i="3"/>
  <c r="BL384" i="3"/>
  <c r="BR384" i="3"/>
  <c r="BZ384" i="3"/>
  <c r="CG384" i="3"/>
  <c r="CN384" i="3"/>
  <c r="BF384" i="3"/>
  <c r="CH384" i="3"/>
  <c r="BM384" i="3"/>
  <c r="CP384" i="3"/>
  <c r="BU384" i="3"/>
  <c r="AZ384" i="3"/>
  <c r="CB384" i="3"/>
  <c r="AX382" i="3"/>
  <c r="BB382" i="3"/>
  <c r="BF382" i="3"/>
  <c r="BJ382" i="3"/>
  <c r="BN382" i="3"/>
  <c r="BR382" i="3"/>
  <c r="BV382" i="3"/>
  <c r="BZ382" i="3"/>
  <c r="CD382" i="3"/>
  <c r="CH382" i="3"/>
  <c r="CL382" i="3"/>
  <c r="CP382" i="3"/>
  <c r="AV382" i="3"/>
  <c r="BA382" i="3"/>
  <c r="BG382" i="3"/>
  <c r="BL382" i="3"/>
  <c r="BQ382" i="3"/>
  <c r="BW382" i="3"/>
  <c r="CB382" i="3"/>
  <c r="CG382" i="3"/>
  <c r="CM382" i="3"/>
  <c r="CR382" i="3"/>
  <c r="AZ382" i="3"/>
  <c r="BH382" i="3"/>
  <c r="BO382" i="3"/>
  <c r="BU382" i="3"/>
  <c r="CC382" i="3"/>
  <c r="CJ382" i="3"/>
  <c r="CQ382" i="3"/>
  <c r="BC382" i="3"/>
  <c r="BI382" i="3"/>
  <c r="BP382" i="3"/>
  <c r="BX382" i="3"/>
  <c r="CE382" i="3"/>
  <c r="CK382" i="3"/>
  <c r="AW382" i="3"/>
  <c r="BD382" i="3"/>
  <c r="BK382" i="3"/>
  <c r="BS382" i="3"/>
  <c r="BY382" i="3"/>
  <c r="CF382" i="3"/>
  <c r="CN382" i="3"/>
  <c r="BT382" i="3"/>
  <c r="AY382" i="3"/>
  <c r="CA382" i="3"/>
  <c r="BE382" i="3"/>
  <c r="CI382" i="3"/>
  <c r="BM382" i="3"/>
  <c r="CO382" i="3"/>
  <c r="AV380" i="3"/>
  <c r="AZ380" i="3"/>
  <c r="BD380" i="3"/>
  <c r="BH380" i="3"/>
  <c r="BL380" i="3"/>
  <c r="BP380" i="3"/>
  <c r="BT380" i="3"/>
  <c r="BX380" i="3"/>
  <c r="CB380" i="3"/>
  <c r="CF380" i="3"/>
  <c r="CJ380" i="3"/>
  <c r="CN380" i="3"/>
  <c r="CR380" i="3"/>
  <c r="AW380" i="3"/>
  <c r="BB380" i="3"/>
  <c r="BG380" i="3"/>
  <c r="BM380" i="3"/>
  <c r="BR380" i="3"/>
  <c r="BW380" i="3"/>
  <c r="CC380" i="3"/>
  <c r="CH380" i="3"/>
  <c r="CM380" i="3"/>
  <c r="BC380" i="3"/>
  <c r="BJ380" i="3"/>
  <c r="BQ380" i="3"/>
  <c r="BY380" i="3"/>
  <c r="CE380" i="3"/>
  <c r="CL380" i="3"/>
  <c r="AX380" i="3"/>
  <c r="BE380" i="3"/>
  <c r="BK380" i="3"/>
  <c r="BS380" i="3"/>
  <c r="BZ380" i="3"/>
  <c r="CG380" i="3"/>
  <c r="CO380" i="3"/>
  <c r="AY380" i="3"/>
  <c r="BF380" i="3"/>
  <c r="BN380" i="3"/>
  <c r="BU380" i="3"/>
  <c r="CA380" i="3"/>
  <c r="CI380" i="3"/>
  <c r="CP380" i="3"/>
  <c r="BI380" i="3"/>
  <c r="CK380" i="3"/>
  <c r="BO380" i="3"/>
  <c r="CQ380" i="3"/>
  <c r="BV380" i="3"/>
  <c r="BA380" i="3"/>
  <c r="CD380" i="3"/>
  <c r="AX378" i="3"/>
  <c r="BB378" i="3"/>
  <c r="BF378" i="3"/>
  <c r="BJ378" i="3"/>
  <c r="BN378" i="3"/>
  <c r="BR378" i="3"/>
  <c r="BV378" i="3"/>
  <c r="BZ378" i="3"/>
  <c r="CD378" i="3"/>
  <c r="CH378" i="3"/>
  <c r="CL378" i="3"/>
  <c r="CP378" i="3"/>
  <c r="AW378" i="3"/>
  <c r="BC378" i="3"/>
  <c r="BH378" i="3"/>
  <c r="BM378" i="3"/>
  <c r="BS378" i="3"/>
  <c r="BX378" i="3"/>
  <c r="CC378" i="3"/>
  <c r="CI378" i="3"/>
  <c r="CN378" i="3"/>
  <c r="AY378" i="3"/>
  <c r="BE378" i="3"/>
  <c r="BL378" i="3"/>
  <c r="BT378" i="3"/>
  <c r="CA378" i="3"/>
  <c r="CG378" i="3"/>
  <c r="CO378" i="3"/>
  <c r="AZ378" i="3"/>
  <c r="BG378" i="3"/>
  <c r="BO378" i="3"/>
  <c r="BU378" i="3"/>
  <c r="CB378" i="3"/>
  <c r="CJ378" i="3"/>
  <c r="CQ378" i="3"/>
  <c r="BA378" i="3"/>
  <c r="BI378" i="3"/>
  <c r="BP378" i="3"/>
  <c r="BW378" i="3"/>
  <c r="CE378" i="3"/>
  <c r="CK378" i="3"/>
  <c r="CR378" i="3"/>
  <c r="AV378" i="3"/>
  <c r="BY378" i="3"/>
  <c r="BD378" i="3"/>
  <c r="CF378" i="3"/>
  <c r="BK378" i="3"/>
  <c r="CM378" i="3"/>
  <c r="BQ378" i="3"/>
  <c r="AV376" i="3"/>
  <c r="AZ376" i="3"/>
  <c r="BD376" i="3"/>
  <c r="BH376" i="3"/>
  <c r="BL376" i="3"/>
  <c r="BP376" i="3"/>
  <c r="BT376" i="3"/>
  <c r="BX376" i="3"/>
  <c r="CB376" i="3"/>
  <c r="CF376" i="3"/>
  <c r="CJ376" i="3"/>
  <c r="CN376" i="3"/>
  <c r="CR376" i="3"/>
  <c r="AY376" i="3"/>
  <c r="BE376" i="3"/>
  <c r="BJ376" i="3"/>
  <c r="BO376" i="3"/>
  <c r="BU376" i="3"/>
  <c r="BZ376" i="3"/>
  <c r="CE376" i="3"/>
  <c r="CK376" i="3"/>
  <c r="CP376" i="3"/>
  <c r="AW376" i="3"/>
  <c r="BC376" i="3"/>
  <c r="BK376" i="3"/>
  <c r="BR376" i="3"/>
  <c r="BY376" i="3"/>
  <c r="CG376" i="3"/>
  <c r="CM376" i="3"/>
  <c r="AX376" i="3"/>
  <c r="BF376" i="3"/>
  <c r="BM376" i="3"/>
  <c r="BS376" i="3"/>
  <c r="CA376" i="3"/>
  <c r="CH376" i="3"/>
  <c r="CO376" i="3"/>
  <c r="BA376" i="3"/>
  <c r="BG376" i="3"/>
  <c r="BN376" i="3"/>
  <c r="BV376" i="3"/>
  <c r="CC376" i="3"/>
  <c r="CI376" i="3"/>
  <c r="CQ376" i="3"/>
  <c r="BI376" i="3"/>
  <c r="CL376" i="3"/>
  <c r="BQ376" i="3"/>
  <c r="BW376" i="3"/>
  <c r="BB376" i="3"/>
  <c r="CD376" i="3"/>
  <c r="AY374" i="3"/>
  <c r="BC374" i="3"/>
  <c r="BG374" i="3"/>
  <c r="BK374" i="3"/>
  <c r="BO374" i="3"/>
  <c r="BS374" i="3"/>
  <c r="BW374" i="3"/>
  <c r="CA374" i="3"/>
  <c r="CE374" i="3"/>
  <c r="CI374" i="3"/>
  <c r="CM374" i="3"/>
  <c r="CQ374" i="3"/>
  <c r="AW374" i="3"/>
  <c r="BB374" i="3"/>
  <c r="BH374" i="3"/>
  <c r="BM374" i="3"/>
  <c r="BR374" i="3"/>
  <c r="BX374" i="3"/>
  <c r="CC374" i="3"/>
  <c r="CH374" i="3"/>
  <c r="CN374" i="3"/>
  <c r="AV374" i="3"/>
  <c r="BD374" i="3"/>
  <c r="BJ374" i="3"/>
  <c r="BQ374" i="3"/>
  <c r="BY374" i="3"/>
  <c r="CF374" i="3"/>
  <c r="CL374" i="3"/>
  <c r="AX374" i="3"/>
  <c r="BE374" i="3"/>
  <c r="BL374" i="3"/>
  <c r="BT374" i="3"/>
  <c r="BZ374" i="3"/>
  <c r="CG374" i="3"/>
  <c r="CO374" i="3"/>
  <c r="AZ374" i="3"/>
  <c r="BF374" i="3"/>
  <c r="BN374" i="3"/>
  <c r="BU374" i="3"/>
  <c r="CB374" i="3"/>
  <c r="CJ374" i="3"/>
  <c r="CP374" i="3"/>
  <c r="BV374" i="3"/>
  <c r="BA374" i="3"/>
  <c r="CD374" i="3"/>
  <c r="BI374" i="3"/>
  <c r="CK374" i="3"/>
  <c r="BP374" i="3"/>
  <c r="CR374" i="3"/>
  <c r="AW372" i="3"/>
  <c r="BA372" i="3"/>
  <c r="BE372" i="3"/>
  <c r="BI372" i="3"/>
  <c r="BM372" i="3"/>
  <c r="BQ372" i="3"/>
  <c r="BU372" i="3"/>
  <c r="BY372" i="3"/>
  <c r="CC372" i="3"/>
  <c r="CG372" i="3"/>
  <c r="CK372" i="3"/>
  <c r="CO372" i="3"/>
  <c r="AX372" i="3"/>
  <c r="BC372" i="3"/>
  <c r="BH372" i="3"/>
  <c r="BN372" i="3"/>
  <c r="BS372" i="3"/>
  <c r="BX372" i="3"/>
  <c r="CD372" i="3"/>
  <c r="CI372" i="3"/>
  <c r="CN372" i="3"/>
  <c r="AY372" i="3"/>
  <c r="BF372" i="3"/>
  <c r="BL372" i="3"/>
  <c r="BT372" i="3"/>
  <c r="CA372" i="3"/>
  <c r="CH372" i="3"/>
  <c r="CP372" i="3"/>
  <c r="AZ372" i="3"/>
  <c r="BG372" i="3"/>
  <c r="BO372" i="3"/>
  <c r="BV372" i="3"/>
  <c r="CB372" i="3"/>
  <c r="CJ372" i="3"/>
  <c r="CQ372" i="3"/>
  <c r="BB372" i="3"/>
  <c r="BJ372" i="3"/>
  <c r="BP372" i="3"/>
  <c r="BW372" i="3"/>
  <c r="CE372" i="3"/>
  <c r="CL372" i="3"/>
  <c r="CR372" i="3"/>
  <c r="BK372" i="3"/>
  <c r="CM372" i="3"/>
  <c r="BR372" i="3"/>
  <c r="AV372" i="3"/>
  <c r="BZ372" i="3"/>
  <c r="BD372" i="3"/>
  <c r="CF372" i="3"/>
  <c r="AY370" i="3"/>
  <c r="BC370" i="3"/>
  <c r="BG370" i="3"/>
  <c r="BK370" i="3"/>
  <c r="BO370" i="3"/>
  <c r="BS370" i="3"/>
  <c r="BW370" i="3"/>
  <c r="CA370" i="3"/>
  <c r="CE370" i="3"/>
  <c r="CI370" i="3"/>
  <c r="CM370" i="3"/>
  <c r="CQ370" i="3"/>
  <c r="AX370" i="3"/>
  <c r="BD370" i="3"/>
  <c r="BI370" i="3"/>
  <c r="BN370" i="3"/>
  <c r="BT370" i="3"/>
  <c r="BY370" i="3"/>
  <c r="CD370" i="3"/>
  <c r="CJ370" i="3"/>
  <c r="CO370" i="3"/>
  <c r="BA370" i="3"/>
  <c r="BH370" i="3"/>
  <c r="BP370" i="3"/>
  <c r="BV370" i="3"/>
  <c r="CC370" i="3"/>
  <c r="CK370" i="3"/>
  <c r="CR370" i="3"/>
  <c r="AV370" i="3"/>
  <c r="BB370" i="3"/>
  <c r="BJ370" i="3"/>
  <c r="BQ370" i="3"/>
  <c r="BX370" i="3"/>
  <c r="CF370" i="3"/>
  <c r="CL370" i="3"/>
  <c r="AW370" i="3"/>
  <c r="BE370" i="3"/>
  <c r="BL370" i="3"/>
  <c r="BR370" i="3"/>
  <c r="BZ370" i="3"/>
  <c r="CG370" i="3"/>
  <c r="CN370" i="3"/>
  <c r="AZ370" i="3"/>
  <c r="CB370" i="3"/>
  <c r="BF370" i="3"/>
  <c r="CH370" i="3"/>
  <c r="BM370" i="3"/>
  <c r="CP370" i="3"/>
  <c r="BU370" i="3"/>
  <c r="AW368" i="3"/>
  <c r="BA368" i="3"/>
  <c r="BE368" i="3"/>
  <c r="BI368" i="3"/>
  <c r="BM368" i="3"/>
  <c r="BQ368" i="3"/>
  <c r="BU368" i="3"/>
  <c r="BY368" i="3"/>
  <c r="CC368" i="3"/>
  <c r="CG368" i="3"/>
  <c r="CK368" i="3"/>
  <c r="CO368" i="3"/>
  <c r="AZ368" i="3"/>
  <c r="BF368" i="3"/>
  <c r="BK368" i="3"/>
  <c r="BP368" i="3"/>
  <c r="BV368" i="3"/>
  <c r="CA368" i="3"/>
  <c r="CF368" i="3"/>
  <c r="CL368" i="3"/>
  <c r="CQ368" i="3"/>
  <c r="AY368" i="3"/>
  <c r="BG368" i="3"/>
  <c r="BN368" i="3"/>
  <c r="BT368" i="3"/>
  <c r="CB368" i="3"/>
  <c r="CI368" i="3"/>
  <c r="CP368" i="3"/>
  <c r="BB368" i="3"/>
  <c r="BH368" i="3"/>
  <c r="BO368" i="3"/>
  <c r="BW368" i="3"/>
  <c r="CD368" i="3"/>
  <c r="CJ368" i="3"/>
  <c r="CR368" i="3"/>
  <c r="AV368" i="3"/>
  <c r="BC368" i="3"/>
  <c r="BJ368" i="3"/>
  <c r="BR368" i="3"/>
  <c r="BX368" i="3"/>
  <c r="CE368" i="3"/>
  <c r="CM368" i="3"/>
  <c r="BL368" i="3"/>
  <c r="CN368" i="3"/>
  <c r="BS368" i="3"/>
  <c r="AX368" i="3"/>
  <c r="BZ368" i="3"/>
  <c r="BD368" i="3"/>
  <c r="CH368" i="3"/>
  <c r="AV366" i="3"/>
  <c r="AZ366" i="3"/>
  <c r="BD366" i="3"/>
  <c r="BH366" i="3"/>
  <c r="BL366" i="3"/>
  <c r="BP366" i="3"/>
  <c r="BT366" i="3"/>
  <c r="BX366" i="3"/>
  <c r="CB366" i="3"/>
  <c r="CF366" i="3"/>
  <c r="CJ366" i="3"/>
  <c r="CN366" i="3"/>
  <c r="CR366" i="3"/>
  <c r="AX366" i="3"/>
  <c r="BC366" i="3"/>
  <c r="BI366" i="3"/>
  <c r="BN366" i="3"/>
  <c r="BS366" i="3"/>
  <c r="BY366" i="3"/>
  <c r="CD366" i="3"/>
  <c r="CI366" i="3"/>
  <c r="CO366" i="3"/>
  <c r="AY366" i="3"/>
  <c r="BF366" i="3"/>
  <c r="BM366" i="3"/>
  <c r="BU366" i="3"/>
  <c r="CA366" i="3"/>
  <c r="CH366" i="3"/>
  <c r="CP366" i="3"/>
  <c r="BA366" i="3"/>
  <c r="BG366" i="3"/>
  <c r="BO366" i="3"/>
  <c r="BV366" i="3"/>
  <c r="CC366" i="3"/>
  <c r="CK366" i="3"/>
  <c r="CQ366" i="3"/>
  <c r="BB366" i="3"/>
  <c r="BJ366" i="3"/>
  <c r="BQ366" i="3"/>
  <c r="BW366" i="3"/>
  <c r="CE366" i="3"/>
  <c r="CL366" i="3"/>
  <c r="AW366" i="3"/>
  <c r="BZ366" i="3"/>
  <c r="BE366" i="3"/>
  <c r="CG366" i="3"/>
  <c r="BK366" i="3"/>
  <c r="CM366" i="3"/>
  <c r="BR366" i="3"/>
  <c r="AX364" i="3"/>
  <c r="BB364" i="3"/>
  <c r="BF364" i="3"/>
  <c r="BJ364" i="3"/>
  <c r="BN364" i="3"/>
  <c r="BR364" i="3"/>
  <c r="BV364" i="3"/>
  <c r="BZ364" i="3"/>
  <c r="CD364" i="3"/>
  <c r="CH364" i="3"/>
  <c r="CL364" i="3"/>
  <c r="CP364" i="3"/>
  <c r="AY364" i="3"/>
  <c r="BD364" i="3"/>
  <c r="BI364" i="3"/>
  <c r="BO364" i="3"/>
  <c r="BT364" i="3"/>
  <c r="BY364" i="3"/>
  <c r="CE364" i="3"/>
  <c r="CJ364" i="3"/>
  <c r="CO364" i="3"/>
  <c r="BA364" i="3"/>
  <c r="BH364" i="3"/>
  <c r="BP364" i="3"/>
  <c r="BW364" i="3"/>
  <c r="CC364" i="3"/>
  <c r="CK364" i="3"/>
  <c r="CR364" i="3"/>
  <c r="AV364" i="3"/>
  <c r="BC364" i="3"/>
  <c r="BK364" i="3"/>
  <c r="BQ364" i="3"/>
  <c r="BX364" i="3"/>
  <c r="CF364" i="3"/>
  <c r="CM364" i="3"/>
  <c r="AW364" i="3"/>
  <c r="BE364" i="3"/>
  <c r="BL364" i="3"/>
  <c r="BS364" i="3"/>
  <c r="CA364" i="3"/>
  <c r="CG364" i="3"/>
  <c r="CN364" i="3"/>
  <c r="BM364" i="3"/>
  <c r="CQ364" i="3"/>
  <c r="BU364" i="3"/>
  <c r="AZ364" i="3"/>
  <c r="CB364" i="3"/>
  <c r="BG364" i="3"/>
  <c r="CI364" i="3"/>
  <c r="AV362" i="3"/>
  <c r="AZ362" i="3"/>
  <c r="BD362" i="3"/>
  <c r="BH362" i="3"/>
  <c r="BL362" i="3"/>
  <c r="BP362" i="3"/>
  <c r="BT362" i="3"/>
  <c r="BX362" i="3"/>
  <c r="CB362" i="3"/>
  <c r="CF362" i="3"/>
  <c r="CJ362" i="3"/>
  <c r="CN362" i="3"/>
  <c r="CR362" i="3"/>
  <c r="AY362" i="3"/>
  <c r="BE362" i="3"/>
  <c r="BJ362" i="3"/>
  <c r="BO362" i="3"/>
  <c r="BU362" i="3"/>
  <c r="BZ362" i="3"/>
  <c r="CE362" i="3"/>
  <c r="CK362" i="3"/>
  <c r="CP362" i="3"/>
  <c r="AW362" i="3"/>
  <c r="BC362" i="3"/>
  <c r="BK362" i="3"/>
  <c r="BR362" i="3"/>
  <c r="BY362" i="3"/>
  <c r="CG362" i="3"/>
  <c r="CM362" i="3"/>
  <c r="AX362" i="3"/>
  <c r="BF362" i="3"/>
  <c r="BM362" i="3"/>
  <c r="BS362" i="3"/>
  <c r="CA362" i="3"/>
  <c r="CH362" i="3"/>
  <c r="CO362" i="3"/>
  <c r="BA362" i="3"/>
  <c r="BG362" i="3"/>
  <c r="BN362" i="3"/>
  <c r="BV362" i="3"/>
  <c r="CC362" i="3"/>
  <c r="CI362" i="3"/>
  <c r="CQ362" i="3"/>
  <c r="BB362" i="3"/>
  <c r="CD362" i="3"/>
  <c r="BI362" i="3"/>
  <c r="CL362" i="3"/>
  <c r="BQ362" i="3"/>
  <c r="BW362" i="3"/>
  <c r="AX360" i="3"/>
  <c r="BB360" i="3"/>
  <c r="BF360" i="3"/>
  <c r="BJ360" i="3"/>
  <c r="BN360" i="3"/>
  <c r="BR360" i="3"/>
  <c r="BV360" i="3"/>
  <c r="BZ360" i="3"/>
  <c r="CD360" i="3"/>
  <c r="CH360" i="3"/>
  <c r="CL360" i="3"/>
  <c r="CP360" i="3"/>
  <c r="AV360" i="3"/>
  <c r="BA360" i="3"/>
  <c r="BG360" i="3"/>
  <c r="BL360" i="3"/>
  <c r="BQ360" i="3"/>
  <c r="BW360" i="3"/>
  <c r="CB360" i="3"/>
  <c r="CG360" i="3"/>
  <c r="CM360" i="3"/>
  <c r="CR360" i="3"/>
  <c r="BC360" i="3"/>
  <c r="BI360" i="3"/>
  <c r="BP360" i="3"/>
  <c r="BX360" i="3"/>
  <c r="CE360" i="3"/>
  <c r="CK360" i="3"/>
  <c r="AW360" i="3"/>
  <c r="BD360" i="3"/>
  <c r="BK360" i="3"/>
  <c r="BS360" i="3"/>
  <c r="BY360" i="3"/>
  <c r="CF360" i="3"/>
  <c r="CN360" i="3"/>
  <c r="AY360" i="3"/>
  <c r="BE360" i="3"/>
  <c r="BM360" i="3"/>
  <c r="BT360" i="3"/>
  <c r="CA360" i="3"/>
  <c r="CI360" i="3"/>
  <c r="CO360" i="3"/>
  <c r="BO360" i="3"/>
  <c r="CQ360" i="3"/>
  <c r="BU360" i="3"/>
  <c r="AZ360" i="3"/>
  <c r="CC360" i="3"/>
  <c r="BH360" i="3"/>
  <c r="CJ360" i="3"/>
  <c r="AW358" i="3"/>
  <c r="BA358" i="3"/>
  <c r="BE358" i="3"/>
  <c r="BI358" i="3"/>
  <c r="BM358" i="3"/>
  <c r="BQ358" i="3"/>
  <c r="BU358" i="3"/>
  <c r="BY358" i="3"/>
  <c r="CC358" i="3"/>
  <c r="CG358" i="3"/>
  <c r="CK358" i="3"/>
  <c r="CO358" i="3"/>
  <c r="AY358" i="3"/>
  <c r="BD358" i="3"/>
  <c r="BJ358" i="3"/>
  <c r="BO358" i="3"/>
  <c r="BT358" i="3"/>
  <c r="BZ358" i="3"/>
  <c r="CE358" i="3"/>
  <c r="CJ358" i="3"/>
  <c r="CP358" i="3"/>
  <c r="BB358" i="3"/>
  <c r="BH358" i="3"/>
  <c r="BP358" i="3"/>
  <c r="BW358" i="3"/>
  <c r="CD358" i="3"/>
  <c r="CL358" i="3"/>
  <c r="CR358" i="3"/>
  <c r="AV358" i="3"/>
  <c r="BC358" i="3"/>
  <c r="BK358" i="3"/>
  <c r="BR358" i="3"/>
  <c r="BX358" i="3"/>
  <c r="CF358" i="3"/>
  <c r="CM358" i="3"/>
  <c r="AX358" i="3"/>
  <c r="BF358" i="3"/>
  <c r="BL358" i="3"/>
  <c r="BS358" i="3"/>
  <c r="CA358" i="3"/>
  <c r="CH358" i="3"/>
  <c r="CN358" i="3"/>
  <c r="AZ358" i="3"/>
  <c r="CB358" i="3"/>
  <c r="BG358" i="3"/>
  <c r="CI358" i="3"/>
  <c r="BN358" i="3"/>
  <c r="CQ358" i="3"/>
  <c r="BV358" i="3"/>
  <c r="AY356" i="3"/>
  <c r="BC356" i="3"/>
  <c r="BG356" i="3"/>
  <c r="BK356" i="3"/>
  <c r="BO356" i="3"/>
  <c r="BS356" i="3"/>
  <c r="BW356" i="3"/>
  <c r="CA356" i="3"/>
  <c r="CE356" i="3"/>
  <c r="CI356" i="3"/>
  <c r="CM356" i="3"/>
  <c r="CQ356" i="3"/>
  <c r="AZ356" i="3"/>
  <c r="BE356" i="3"/>
  <c r="BJ356" i="3"/>
  <c r="BP356" i="3"/>
  <c r="BU356" i="3"/>
  <c r="BZ356" i="3"/>
  <c r="CF356" i="3"/>
  <c r="CK356" i="3"/>
  <c r="CP356" i="3"/>
  <c r="AW356" i="3"/>
  <c r="BD356" i="3"/>
  <c r="BL356" i="3"/>
  <c r="BR356" i="3"/>
  <c r="BY356" i="3"/>
  <c r="CG356" i="3"/>
  <c r="CN356" i="3"/>
  <c r="AX356" i="3"/>
  <c r="BF356" i="3"/>
  <c r="BM356" i="3"/>
  <c r="BT356" i="3"/>
  <c r="CB356" i="3"/>
  <c r="CH356" i="3"/>
  <c r="CO356" i="3"/>
  <c r="BA356" i="3"/>
  <c r="BH356" i="3"/>
  <c r="BN356" i="3"/>
  <c r="BV356" i="3"/>
  <c r="CC356" i="3"/>
  <c r="CJ356" i="3"/>
  <c r="CR356" i="3"/>
  <c r="BQ356" i="3"/>
  <c r="AV356" i="3"/>
  <c r="BX356" i="3"/>
  <c r="BB356" i="3"/>
  <c r="CD356" i="3"/>
  <c r="BI356" i="3"/>
  <c r="CL356" i="3"/>
  <c r="AW354" i="3"/>
  <c r="BA354" i="3"/>
  <c r="BE354" i="3"/>
  <c r="BI354" i="3"/>
  <c r="BM354" i="3"/>
  <c r="BQ354" i="3"/>
  <c r="BU354" i="3"/>
  <c r="BY354" i="3"/>
  <c r="CC354" i="3"/>
  <c r="CG354" i="3"/>
  <c r="CK354" i="3"/>
  <c r="CO354" i="3"/>
  <c r="AZ354" i="3"/>
  <c r="BF354" i="3"/>
  <c r="BK354" i="3"/>
  <c r="BP354" i="3"/>
  <c r="BV354" i="3"/>
  <c r="CA354" i="3"/>
  <c r="CF354" i="3"/>
  <c r="CL354" i="3"/>
  <c r="CQ354" i="3"/>
  <c r="AY354" i="3"/>
  <c r="BG354" i="3"/>
  <c r="BN354" i="3"/>
  <c r="BT354" i="3"/>
  <c r="CB354" i="3"/>
  <c r="CI354" i="3"/>
  <c r="CP354" i="3"/>
  <c r="BB354" i="3"/>
  <c r="BH354" i="3"/>
  <c r="BO354" i="3"/>
  <c r="BW354" i="3"/>
  <c r="CD354" i="3"/>
  <c r="CJ354" i="3"/>
  <c r="CR354" i="3"/>
  <c r="AV354" i="3"/>
  <c r="BC354" i="3"/>
  <c r="BJ354" i="3"/>
  <c r="BR354" i="3"/>
  <c r="BX354" i="3"/>
  <c r="CE354" i="3"/>
  <c r="CM354" i="3"/>
  <c r="BD354" i="3"/>
  <c r="CH354" i="3"/>
  <c r="BL354" i="3"/>
  <c r="CN354" i="3"/>
  <c r="BS354" i="3"/>
  <c r="AX354" i="3"/>
  <c r="BZ354" i="3"/>
  <c r="AY352" i="3"/>
  <c r="BC352" i="3"/>
  <c r="BG352" i="3"/>
  <c r="BK352" i="3"/>
  <c r="BO352" i="3"/>
  <c r="BS352" i="3"/>
  <c r="BW352" i="3"/>
  <c r="CA352" i="3"/>
  <c r="CE352" i="3"/>
  <c r="CI352" i="3"/>
  <c r="CM352" i="3"/>
  <c r="CQ352" i="3"/>
  <c r="AW352" i="3"/>
  <c r="BB352" i="3"/>
  <c r="BH352" i="3"/>
  <c r="BM352" i="3"/>
  <c r="BR352" i="3"/>
  <c r="BX352" i="3"/>
  <c r="CC352" i="3"/>
  <c r="CH352" i="3"/>
  <c r="CN352" i="3"/>
  <c r="AX352" i="3"/>
  <c r="BE352" i="3"/>
  <c r="BL352" i="3"/>
  <c r="BT352" i="3"/>
  <c r="BZ352" i="3"/>
  <c r="CG352" i="3"/>
  <c r="CO352" i="3"/>
  <c r="AZ352" i="3"/>
  <c r="BF352" i="3"/>
  <c r="BN352" i="3"/>
  <c r="BU352" i="3"/>
  <c r="CB352" i="3"/>
  <c r="CJ352" i="3"/>
  <c r="CP352" i="3"/>
  <c r="BA352" i="3"/>
  <c r="BI352" i="3"/>
  <c r="BP352" i="3"/>
  <c r="BV352" i="3"/>
  <c r="CD352" i="3"/>
  <c r="CK352" i="3"/>
  <c r="CR352" i="3"/>
  <c r="BQ352" i="3"/>
  <c r="AV352" i="3"/>
  <c r="BY352" i="3"/>
  <c r="BD352" i="3"/>
  <c r="CF352" i="3"/>
  <c r="BJ352" i="3"/>
  <c r="CL352" i="3"/>
  <c r="AX350" i="3"/>
  <c r="BB350" i="3"/>
  <c r="BF350" i="3"/>
  <c r="BJ350" i="3"/>
  <c r="BN350" i="3"/>
  <c r="BR350" i="3"/>
  <c r="BV350" i="3"/>
  <c r="BZ350" i="3"/>
  <c r="CD350" i="3"/>
  <c r="CH350" i="3"/>
  <c r="CL350" i="3"/>
  <c r="CP350" i="3"/>
  <c r="AZ350" i="3"/>
  <c r="BE350" i="3"/>
  <c r="BK350" i="3"/>
  <c r="BP350" i="3"/>
  <c r="BU350" i="3"/>
  <c r="CA350" i="3"/>
  <c r="CF350" i="3"/>
  <c r="CK350" i="3"/>
  <c r="CQ350" i="3"/>
  <c r="AW350" i="3"/>
  <c r="BD350" i="3"/>
  <c r="BL350" i="3"/>
  <c r="BS350" i="3"/>
  <c r="BY350" i="3"/>
  <c r="CG350" i="3"/>
  <c r="CN350" i="3"/>
  <c r="AY350" i="3"/>
  <c r="BG350" i="3"/>
  <c r="BM350" i="3"/>
  <c r="BT350" i="3"/>
  <c r="CB350" i="3"/>
  <c r="CI350" i="3"/>
  <c r="CO350" i="3"/>
  <c r="BA350" i="3"/>
  <c r="BH350" i="3"/>
  <c r="BO350" i="3"/>
  <c r="BW350" i="3"/>
  <c r="CC350" i="3"/>
  <c r="CJ350" i="3"/>
  <c r="CR350" i="3"/>
  <c r="BC350" i="3"/>
  <c r="CE350" i="3"/>
  <c r="BI350" i="3"/>
  <c r="CM350" i="3"/>
  <c r="BQ350" i="3"/>
  <c r="AV350" i="3"/>
  <c r="BX350" i="3"/>
  <c r="AV348" i="3"/>
  <c r="AZ348" i="3"/>
  <c r="BD348" i="3"/>
  <c r="BH348" i="3"/>
  <c r="BL348" i="3"/>
  <c r="BP348" i="3"/>
  <c r="BT348" i="3"/>
  <c r="BX348" i="3"/>
  <c r="CB348" i="3"/>
  <c r="CF348" i="3"/>
  <c r="CJ348" i="3"/>
  <c r="CN348" i="3"/>
  <c r="CR348" i="3"/>
  <c r="BA348" i="3"/>
  <c r="BF348" i="3"/>
  <c r="BK348" i="3"/>
  <c r="BQ348" i="3"/>
  <c r="BV348" i="3"/>
  <c r="CA348" i="3"/>
  <c r="CG348" i="3"/>
  <c r="CL348" i="3"/>
  <c r="CQ348" i="3"/>
  <c r="AY348" i="3"/>
  <c r="BG348" i="3"/>
  <c r="BN348" i="3"/>
  <c r="BU348" i="3"/>
  <c r="CC348" i="3"/>
  <c r="CI348" i="3"/>
  <c r="CP348" i="3"/>
  <c r="BB348" i="3"/>
  <c r="BI348" i="3"/>
  <c r="BO348" i="3"/>
  <c r="BW348" i="3"/>
  <c r="CD348" i="3"/>
  <c r="CK348" i="3"/>
  <c r="AW348" i="3"/>
  <c r="BC348" i="3"/>
  <c r="BJ348" i="3"/>
  <c r="BR348" i="3"/>
  <c r="BY348" i="3"/>
  <c r="CE348" i="3"/>
  <c r="CM348" i="3"/>
  <c r="BS348" i="3"/>
  <c r="AX348" i="3"/>
  <c r="BZ348" i="3"/>
  <c r="BE348" i="3"/>
  <c r="CH348" i="3"/>
  <c r="BM348" i="3"/>
  <c r="CO348" i="3"/>
  <c r="AV346" i="3"/>
  <c r="AZ346" i="3"/>
  <c r="BD346" i="3"/>
  <c r="BH346" i="3"/>
  <c r="BL346" i="3"/>
  <c r="BP346" i="3"/>
  <c r="BT346" i="3"/>
  <c r="BX346" i="3"/>
  <c r="CB346" i="3"/>
  <c r="CF346" i="3"/>
  <c r="CJ346" i="3"/>
  <c r="CN346" i="3"/>
  <c r="CR346" i="3"/>
  <c r="BA346" i="3"/>
  <c r="BF346" i="3"/>
  <c r="BK346" i="3"/>
  <c r="BQ346" i="3"/>
  <c r="BV346" i="3"/>
  <c r="CA346" i="3"/>
  <c r="CG346" i="3"/>
  <c r="CL346" i="3"/>
  <c r="CQ346" i="3"/>
  <c r="BB346" i="3"/>
  <c r="BI346" i="3"/>
  <c r="BO346" i="3"/>
  <c r="BW346" i="3"/>
  <c r="CD346" i="3"/>
  <c r="CK346" i="3"/>
  <c r="BC346" i="3"/>
  <c r="BM346" i="3"/>
  <c r="BU346" i="3"/>
  <c r="CE346" i="3"/>
  <c r="CO346" i="3"/>
  <c r="AW346" i="3"/>
  <c r="BE346" i="3"/>
  <c r="BN346" i="3"/>
  <c r="BY346" i="3"/>
  <c r="CH346" i="3"/>
  <c r="CP346" i="3"/>
  <c r="AX346" i="3"/>
  <c r="BG346" i="3"/>
  <c r="BR346" i="3"/>
  <c r="BZ346" i="3"/>
  <c r="CI346" i="3"/>
  <c r="BS346" i="3"/>
  <c r="CC346" i="3"/>
  <c r="AY346" i="3"/>
  <c r="CM346" i="3"/>
  <c r="BJ346" i="3"/>
  <c r="AX344" i="3"/>
  <c r="BB344" i="3"/>
  <c r="BF344" i="3"/>
  <c r="BJ344" i="3"/>
  <c r="BN344" i="3"/>
  <c r="BR344" i="3"/>
  <c r="BV344" i="3"/>
  <c r="BZ344" i="3"/>
  <c r="CD344" i="3"/>
  <c r="CH344" i="3"/>
  <c r="CL344" i="3"/>
  <c r="CP344" i="3"/>
  <c r="AW344" i="3"/>
  <c r="BC344" i="3"/>
  <c r="BH344" i="3"/>
  <c r="BM344" i="3"/>
  <c r="BS344" i="3"/>
  <c r="BX344" i="3"/>
  <c r="CC344" i="3"/>
  <c r="CI344" i="3"/>
  <c r="CN344" i="3"/>
  <c r="AZ344" i="3"/>
  <c r="BG344" i="3"/>
  <c r="BO344" i="3"/>
  <c r="BU344" i="3"/>
  <c r="CB344" i="3"/>
  <c r="CJ344" i="3"/>
  <c r="CQ344" i="3"/>
  <c r="AV344" i="3"/>
  <c r="BE344" i="3"/>
  <c r="BP344" i="3"/>
  <c r="BY344" i="3"/>
  <c r="CG344" i="3"/>
  <c r="CR344" i="3"/>
  <c r="AY344" i="3"/>
  <c r="BI344" i="3"/>
  <c r="BQ344" i="3"/>
  <c r="CA344" i="3"/>
  <c r="CK344" i="3"/>
  <c r="BA344" i="3"/>
  <c r="BK344" i="3"/>
  <c r="BT344" i="3"/>
  <c r="CE344" i="3"/>
  <c r="CM344" i="3"/>
  <c r="BD344" i="3"/>
  <c r="CO344" i="3"/>
  <c r="BL344" i="3"/>
  <c r="BW344" i="3"/>
  <c r="CF344" i="3"/>
  <c r="AW342" i="3"/>
  <c r="BA342" i="3"/>
  <c r="BE342" i="3"/>
  <c r="BI342" i="3"/>
  <c r="BM342" i="3"/>
  <c r="BQ342" i="3"/>
  <c r="BU342" i="3"/>
  <c r="BY342" i="3"/>
  <c r="CC342" i="3"/>
  <c r="CG342" i="3"/>
  <c r="CK342" i="3"/>
  <c r="CO342" i="3"/>
  <c r="AZ342" i="3"/>
  <c r="BF342" i="3"/>
  <c r="BK342" i="3"/>
  <c r="BP342" i="3"/>
  <c r="BV342" i="3"/>
  <c r="CA342" i="3"/>
  <c r="CF342" i="3"/>
  <c r="CL342" i="3"/>
  <c r="CQ342" i="3"/>
  <c r="AY342" i="3"/>
  <c r="BG342" i="3"/>
  <c r="BN342" i="3"/>
  <c r="BT342" i="3"/>
  <c r="CB342" i="3"/>
  <c r="CI342" i="3"/>
  <c r="CP342" i="3"/>
  <c r="BB342" i="3"/>
  <c r="BJ342" i="3"/>
  <c r="BS342" i="3"/>
  <c r="CD342" i="3"/>
  <c r="CM342" i="3"/>
  <c r="BC342" i="3"/>
  <c r="BL342" i="3"/>
  <c r="BW342" i="3"/>
  <c r="CE342" i="3"/>
  <c r="CN342" i="3"/>
  <c r="AV342" i="3"/>
  <c r="BD342" i="3"/>
  <c r="BO342" i="3"/>
  <c r="BX342" i="3"/>
  <c r="CH342" i="3"/>
  <c r="CR342" i="3"/>
  <c r="BZ342" i="3"/>
  <c r="AX342" i="3"/>
  <c r="CJ342" i="3"/>
  <c r="BH342" i="3"/>
  <c r="BR342" i="3"/>
  <c r="AX340" i="3"/>
  <c r="BB340" i="3"/>
  <c r="BF340" i="3"/>
  <c r="BJ340" i="3"/>
  <c r="BN340" i="3"/>
  <c r="BR340" i="3"/>
  <c r="BV340" i="3"/>
  <c r="BZ340" i="3"/>
  <c r="CD340" i="3"/>
  <c r="CH340" i="3"/>
  <c r="CL340" i="3"/>
  <c r="CP340" i="3"/>
  <c r="AZ340" i="3"/>
  <c r="BE340" i="3"/>
  <c r="BK340" i="3"/>
  <c r="BP340" i="3"/>
  <c r="BU340" i="3"/>
  <c r="CA340" i="3"/>
  <c r="CF340" i="3"/>
  <c r="CK340" i="3"/>
  <c r="CQ340" i="3"/>
  <c r="BA340" i="3"/>
  <c r="BH340" i="3"/>
  <c r="BO340" i="3"/>
  <c r="BW340" i="3"/>
  <c r="CC340" i="3"/>
  <c r="CJ340" i="3"/>
  <c r="CR340" i="3"/>
  <c r="AW340" i="3"/>
  <c r="BG340" i="3"/>
  <c r="BQ340" i="3"/>
  <c r="BY340" i="3"/>
  <c r="CI340" i="3"/>
  <c r="AY340" i="3"/>
  <c r="BI340" i="3"/>
  <c r="BS340" i="3"/>
  <c r="CB340" i="3"/>
  <c r="CM340" i="3"/>
  <c r="BC340" i="3"/>
  <c r="BL340" i="3"/>
  <c r="BT340" i="3"/>
  <c r="CE340" i="3"/>
  <c r="CN340" i="3"/>
  <c r="BM340" i="3"/>
  <c r="BX340" i="3"/>
  <c r="AV340" i="3"/>
  <c r="CG340" i="3"/>
  <c r="BD340" i="3"/>
  <c r="CO340" i="3"/>
  <c r="AV338" i="3"/>
  <c r="AZ338" i="3"/>
  <c r="BD338" i="3"/>
  <c r="BH338" i="3"/>
  <c r="BL338" i="3"/>
  <c r="BP338" i="3"/>
  <c r="BT338" i="3"/>
  <c r="BX338" i="3"/>
  <c r="CB338" i="3"/>
  <c r="CF338" i="3"/>
  <c r="CJ338" i="3"/>
  <c r="CN338" i="3"/>
  <c r="CR338" i="3"/>
  <c r="BA338" i="3"/>
  <c r="BF338" i="3"/>
  <c r="BK338" i="3"/>
  <c r="BQ338" i="3"/>
  <c r="BV338" i="3"/>
  <c r="CA338" i="3"/>
  <c r="CG338" i="3"/>
  <c r="CL338" i="3"/>
  <c r="CQ338" i="3"/>
  <c r="AW338" i="3"/>
  <c r="BC338" i="3"/>
  <c r="BJ338" i="3"/>
  <c r="BR338" i="3"/>
  <c r="BY338" i="3"/>
  <c r="CE338" i="3"/>
  <c r="CM338" i="3"/>
  <c r="BE338" i="3"/>
  <c r="BN338" i="3"/>
  <c r="BW338" i="3"/>
  <c r="CH338" i="3"/>
  <c r="CP338" i="3"/>
  <c r="AX338" i="3"/>
  <c r="BG338" i="3"/>
  <c r="BO338" i="3"/>
  <c r="BZ338" i="3"/>
  <c r="CI338" i="3"/>
  <c r="AY338" i="3"/>
  <c r="BI338" i="3"/>
  <c r="BS338" i="3"/>
  <c r="CC338" i="3"/>
  <c r="CK338" i="3"/>
  <c r="BB338" i="3"/>
  <c r="CO338" i="3"/>
  <c r="BM338" i="3"/>
  <c r="BU338" i="3"/>
  <c r="CD338" i="3"/>
  <c r="AX336" i="3"/>
  <c r="BB336" i="3"/>
  <c r="BF336" i="3"/>
  <c r="BJ336" i="3"/>
  <c r="BN336" i="3"/>
  <c r="BR336" i="3"/>
  <c r="BV336" i="3"/>
  <c r="BZ336" i="3"/>
  <c r="CD336" i="3"/>
  <c r="CH336" i="3"/>
  <c r="CL336" i="3"/>
  <c r="CP336" i="3"/>
  <c r="AW336" i="3"/>
  <c r="BC336" i="3"/>
  <c r="BH336" i="3"/>
  <c r="BM336" i="3"/>
  <c r="BS336" i="3"/>
  <c r="BX336" i="3"/>
  <c r="CC336" i="3"/>
  <c r="CI336" i="3"/>
  <c r="CN336" i="3"/>
  <c r="BA336" i="3"/>
  <c r="BI336" i="3"/>
  <c r="BP336" i="3"/>
  <c r="BW336" i="3"/>
  <c r="CE336" i="3"/>
  <c r="CK336" i="3"/>
  <c r="CR336" i="3"/>
  <c r="AY336" i="3"/>
  <c r="BG336" i="3"/>
  <c r="BQ336" i="3"/>
  <c r="CA336" i="3"/>
  <c r="CJ336" i="3"/>
  <c r="AZ336" i="3"/>
  <c r="BK336" i="3"/>
  <c r="BT336" i="3"/>
  <c r="CB336" i="3"/>
  <c r="CM336" i="3"/>
  <c r="BD336" i="3"/>
  <c r="BL336" i="3"/>
  <c r="BU336" i="3"/>
  <c r="CF336" i="3"/>
  <c r="CO336" i="3"/>
  <c r="BY336" i="3"/>
  <c r="AV336" i="3"/>
  <c r="CG336" i="3"/>
  <c r="BE336" i="3"/>
  <c r="CQ336" i="3"/>
  <c r="BO336" i="3"/>
  <c r="AY334" i="3"/>
  <c r="BC334" i="3"/>
  <c r="BG334" i="3"/>
  <c r="BK334" i="3"/>
  <c r="BO334" i="3"/>
  <c r="BS334" i="3"/>
  <c r="BW334" i="3"/>
  <c r="CA334" i="3"/>
  <c r="CE334" i="3"/>
  <c r="CI334" i="3"/>
  <c r="CM334" i="3"/>
  <c r="CQ334" i="3"/>
  <c r="AW334" i="3"/>
  <c r="BB334" i="3"/>
  <c r="BH334" i="3"/>
  <c r="BM334" i="3"/>
  <c r="BR334" i="3"/>
  <c r="BX334" i="3"/>
  <c r="CC334" i="3"/>
  <c r="CH334" i="3"/>
  <c r="CN334" i="3"/>
  <c r="AV334" i="3"/>
  <c r="BD334" i="3"/>
  <c r="BJ334" i="3"/>
  <c r="BQ334" i="3"/>
  <c r="BY334" i="3"/>
  <c r="CF334" i="3"/>
  <c r="CL334" i="3"/>
  <c r="BE334" i="3"/>
  <c r="BN334" i="3"/>
  <c r="BV334" i="3"/>
  <c r="CG334" i="3"/>
  <c r="CP334" i="3"/>
  <c r="AX334" i="3"/>
  <c r="BF334" i="3"/>
  <c r="BP334" i="3"/>
  <c r="BZ334" i="3"/>
  <c r="CJ334" i="3"/>
  <c r="CR334" i="3"/>
  <c r="AZ334" i="3"/>
  <c r="BI334" i="3"/>
  <c r="BT334" i="3"/>
  <c r="CB334" i="3"/>
  <c r="CK334" i="3"/>
  <c r="BL334" i="3"/>
  <c r="BU334" i="3"/>
  <c r="CD334" i="3"/>
  <c r="BA334" i="3"/>
  <c r="CO334" i="3"/>
  <c r="AW332" i="3"/>
  <c r="BA332" i="3"/>
  <c r="BE332" i="3"/>
  <c r="BI332" i="3"/>
  <c r="BM332" i="3"/>
  <c r="BQ332" i="3"/>
  <c r="BU332" i="3"/>
  <c r="BY332" i="3"/>
  <c r="CC332" i="3"/>
  <c r="CG332" i="3"/>
  <c r="CK332" i="3"/>
  <c r="CO332" i="3"/>
  <c r="AY332" i="3"/>
  <c r="BD332" i="3"/>
  <c r="BJ332" i="3"/>
  <c r="BO332" i="3"/>
  <c r="BT332" i="3"/>
  <c r="BZ332" i="3"/>
  <c r="CE332" i="3"/>
  <c r="CJ332" i="3"/>
  <c r="CP332" i="3"/>
  <c r="BB332" i="3"/>
  <c r="BH332" i="3"/>
  <c r="BP332" i="3"/>
  <c r="BW332" i="3"/>
  <c r="CD332" i="3"/>
  <c r="CL332" i="3"/>
  <c r="CR332" i="3"/>
  <c r="AX332" i="3"/>
  <c r="BG332" i="3"/>
  <c r="BR332" i="3"/>
  <c r="CA332" i="3"/>
  <c r="CI332" i="3"/>
  <c r="AZ332" i="3"/>
  <c r="BK332" i="3"/>
  <c r="BS332" i="3"/>
  <c r="CB332" i="3"/>
  <c r="CM332" i="3"/>
  <c r="BC332" i="3"/>
  <c r="BL332" i="3"/>
  <c r="BV332" i="3"/>
  <c r="CF332" i="3"/>
  <c r="CN332" i="3"/>
  <c r="AV332" i="3"/>
  <c r="CH332" i="3"/>
  <c r="BF332" i="3"/>
  <c r="CQ332" i="3"/>
  <c r="BN332" i="3"/>
  <c r="BX332" i="3"/>
  <c r="AV330" i="3"/>
  <c r="AZ330" i="3"/>
  <c r="BD330" i="3"/>
  <c r="BH330" i="3"/>
  <c r="BL330" i="3"/>
  <c r="BP330" i="3"/>
  <c r="BT330" i="3"/>
  <c r="BX330" i="3"/>
  <c r="CB330" i="3"/>
  <c r="CF330" i="3"/>
  <c r="CJ330" i="3"/>
  <c r="CN330" i="3"/>
  <c r="CR330" i="3"/>
  <c r="AW330" i="3"/>
  <c r="BB330" i="3"/>
  <c r="BG330" i="3"/>
  <c r="BM330" i="3"/>
  <c r="BR330" i="3"/>
  <c r="BW330" i="3"/>
  <c r="CC330" i="3"/>
  <c r="CH330" i="3"/>
  <c r="CM330" i="3"/>
  <c r="BA330" i="3"/>
  <c r="BI330" i="3"/>
  <c r="BO330" i="3"/>
  <c r="BV330" i="3"/>
  <c r="CD330" i="3"/>
  <c r="CK330" i="3"/>
  <c r="CQ330" i="3"/>
  <c r="BC330" i="3"/>
  <c r="BK330" i="3"/>
  <c r="BU330" i="3"/>
  <c r="CE330" i="3"/>
  <c r="CO330" i="3"/>
  <c r="BE330" i="3"/>
  <c r="BN330" i="3"/>
  <c r="BY330" i="3"/>
  <c r="CG330" i="3"/>
  <c r="CP330" i="3"/>
  <c r="AX330" i="3"/>
  <c r="BF330" i="3"/>
  <c r="BQ330" i="3"/>
  <c r="BZ330" i="3"/>
  <c r="CI330" i="3"/>
  <c r="BS330" i="3"/>
  <c r="CA330" i="3"/>
  <c r="AY330" i="3"/>
  <c r="CL330" i="3"/>
  <c r="BJ330" i="3"/>
  <c r="AY328" i="3"/>
  <c r="BC328" i="3"/>
  <c r="BG328" i="3"/>
  <c r="BK328" i="3"/>
  <c r="BO328" i="3"/>
  <c r="BS328" i="3"/>
  <c r="BW328" i="3"/>
  <c r="CA328" i="3"/>
  <c r="CE328" i="3"/>
  <c r="CI328" i="3"/>
  <c r="CM328" i="3"/>
  <c r="CQ328" i="3"/>
  <c r="AZ328" i="3"/>
  <c r="BE328" i="3"/>
  <c r="BJ328" i="3"/>
  <c r="BP328" i="3"/>
  <c r="BU328" i="3"/>
  <c r="BZ328" i="3"/>
  <c r="CF328" i="3"/>
  <c r="CK328" i="3"/>
  <c r="CP328" i="3"/>
  <c r="BA328" i="3"/>
  <c r="BH328" i="3"/>
  <c r="BN328" i="3"/>
  <c r="BV328" i="3"/>
  <c r="CC328" i="3"/>
  <c r="CJ328" i="3"/>
  <c r="CR328" i="3"/>
  <c r="AW328" i="3"/>
  <c r="BF328" i="3"/>
  <c r="BQ328" i="3"/>
  <c r="BY328" i="3"/>
  <c r="CH328" i="3"/>
  <c r="AX328" i="3"/>
  <c r="BI328" i="3"/>
  <c r="BR328" i="3"/>
  <c r="CB328" i="3"/>
  <c r="CL328" i="3"/>
  <c r="BB328" i="3"/>
  <c r="BL328" i="3"/>
  <c r="BT328" i="3"/>
  <c r="CD328" i="3"/>
  <c r="CN328" i="3"/>
  <c r="BD328" i="3"/>
  <c r="CO328" i="3"/>
  <c r="BM328" i="3"/>
  <c r="BX328" i="3"/>
  <c r="AV328" i="3"/>
  <c r="CG328" i="3"/>
  <c r="AV326" i="3"/>
  <c r="AZ326" i="3"/>
  <c r="BD326" i="3"/>
  <c r="BH326" i="3"/>
  <c r="BL326" i="3"/>
  <c r="BP326" i="3"/>
  <c r="BT326" i="3"/>
  <c r="BX326" i="3"/>
  <c r="CB326" i="3"/>
  <c r="CF326" i="3"/>
  <c r="CJ326" i="3"/>
  <c r="CN326" i="3"/>
  <c r="CR326" i="3"/>
  <c r="AY326" i="3"/>
  <c r="BE326" i="3"/>
  <c r="BJ326" i="3"/>
  <c r="BO326" i="3"/>
  <c r="BU326" i="3"/>
  <c r="BZ326" i="3"/>
  <c r="CE326" i="3"/>
  <c r="CK326" i="3"/>
  <c r="CP326" i="3"/>
  <c r="BB326" i="3"/>
  <c r="BI326" i="3"/>
  <c r="BQ326" i="3"/>
  <c r="BW326" i="3"/>
  <c r="CD326" i="3"/>
  <c r="CL326" i="3"/>
  <c r="BC326" i="3"/>
  <c r="BM326" i="3"/>
  <c r="BV326" i="3"/>
  <c r="CG326" i="3"/>
  <c r="CO326" i="3"/>
  <c r="AW326" i="3"/>
  <c r="BF326" i="3"/>
  <c r="BN326" i="3"/>
  <c r="BY326" i="3"/>
  <c r="CH326" i="3"/>
  <c r="CQ326" i="3"/>
  <c r="AX326" i="3"/>
  <c r="BG326" i="3"/>
  <c r="BR326" i="3"/>
  <c r="CA326" i="3"/>
  <c r="CI326" i="3"/>
  <c r="CC326" i="3"/>
  <c r="BA326" i="3"/>
  <c r="CM326" i="3"/>
  <c r="BK326" i="3"/>
  <c r="BS326" i="3"/>
  <c r="AV324" i="3"/>
  <c r="AZ324" i="3"/>
  <c r="BD324" i="3"/>
  <c r="BH324" i="3"/>
  <c r="BL324" i="3"/>
  <c r="BP324" i="3"/>
  <c r="BT324" i="3"/>
  <c r="BX324" i="3"/>
  <c r="CB324" i="3"/>
  <c r="CF324" i="3"/>
  <c r="CJ324" i="3"/>
  <c r="CN324" i="3"/>
  <c r="CR324" i="3"/>
  <c r="AX324" i="3"/>
  <c r="BC324" i="3"/>
  <c r="BI324" i="3"/>
  <c r="BN324" i="3"/>
  <c r="BS324" i="3"/>
  <c r="BY324" i="3"/>
  <c r="CD324" i="3"/>
  <c r="CI324" i="3"/>
  <c r="CO324" i="3"/>
  <c r="BB324" i="3"/>
  <c r="BJ324" i="3"/>
  <c r="BQ324" i="3"/>
  <c r="BW324" i="3"/>
  <c r="CE324" i="3"/>
  <c r="CL324" i="3"/>
  <c r="AY324" i="3"/>
  <c r="BG324" i="3"/>
  <c r="BR324" i="3"/>
  <c r="CA324" i="3"/>
  <c r="CK324" i="3"/>
  <c r="BA324" i="3"/>
  <c r="BK324" i="3"/>
  <c r="BU324" i="3"/>
  <c r="CC324" i="3"/>
  <c r="CM324" i="3"/>
  <c r="BE324" i="3"/>
  <c r="BM324" i="3"/>
  <c r="BV324" i="3"/>
  <c r="CG324" i="3"/>
  <c r="CP324" i="3"/>
  <c r="BO324" i="3"/>
  <c r="BZ324" i="3"/>
  <c r="AW324" i="3"/>
  <c r="CH324" i="3"/>
  <c r="BF324" i="3"/>
  <c r="CQ324" i="3"/>
  <c r="AY322" i="3"/>
  <c r="BC322" i="3"/>
  <c r="BG322" i="3"/>
  <c r="BK322" i="3"/>
  <c r="BO322" i="3"/>
  <c r="BS322" i="3"/>
  <c r="BW322" i="3"/>
  <c r="CA322" i="3"/>
  <c r="CE322" i="3"/>
  <c r="CI322" i="3"/>
  <c r="CM322" i="3"/>
  <c r="CQ322" i="3"/>
  <c r="AV322" i="3"/>
  <c r="BA322" i="3"/>
  <c r="BF322" i="3"/>
  <c r="BL322" i="3"/>
  <c r="BQ322" i="3"/>
  <c r="BV322" i="3"/>
  <c r="CB322" i="3"/>
  <c r="CG322" i="3"/>
  <c r="CL322" i="3"/>
  <c r="CR322" i="3"/>
  <c r="BB322" i="3"/>
  <c r="BI322" i="3"/>
  <c r="BP322" i="3"/>
  <c r="BX322" i="3"/>
  <c r="CD322" i="3"/>
  <c r="CK322" i="3"/>
  <c r="BD322" i="3"/>
  <c r="BM322" i="3"/>
  <c r="BU322" i="3"/>
  <c r="CF322" i="3"/>
  <c r="CO322" i="3"/>
  <c r="AW322" i="3"/>
  <c r="BE322" i="3"/>
  <c r="BN322" i="3"/>
  <c r="BY322" i="3"/>
  <c r="CH322" i="3"/>
  <c r="CP322" i="3"/>
  <c r="AX322" i="3"/>
  <c r="BH322" i="3"/>
  <c r="BR322" i="3"/>
  <c r="BZ322" i="3"/>
  <c r="CJ322" i="3"/>
  <c r="AZ322" i="3"/>
  <c r="CN322" i="3"/>
  <c r="BJ322" i="3"/>
  <c r="BT322" i="3"/>
  <c r="CC322" i="3"/>
  <c r="AX320" i="3"/>
  <c r="BB320" i="3"/>
  <c r="BF320" i="3"/>
  <c r="BJ320" i="3"/>
  <c r="BN320" i="3"/>
  <c r="BR320" i="3"/>
  <c r="BV320" i="3"/>
  <c r="BZ320" i="3"/>
  <c r="CD320" i="3"/>
  <c r="CH320" i="3"/>
  <c r="CL320" i="3"/>
  <c r="CP320" i="3"/>
  <c r="AY320" i="3"/>
  <c r="BD320" i="3"/>
  <c r="BI320" i="3"/>
  <c r="BO320" i="3"/>
  <c r="BT320" i="3"/>
  <c r="BY320" i="3"/>
  <c r="CE320" i="3"/>
  <c r="CJ320" i="3"/>
  <c r="CO320" i="3"/>
  <c r="BA320" i="3"/>
  <c r="BH320" i="3"/>
  <c r="BP320" i="3"/>
  <c r="BW320" i="3"/>
  <c r="CC320" i="3"/>
  <c r="CK320" i="3"/>
  <c r="CR320" i="3"/>
  <c r="AW320" i="3"/>
  <c r="BG320" i="3"/>
  <c r="BQ320" i="3"/>
  <c r="CA320" i="3"/>
  <c r="CI320" i="3"/>
  <c r="AZ320" i="3"/>
  <c r="BK320" i="3"/>
  <c r="BS320" i="3"/>
  <c r="CB320" i="3"/>
  <c r="CM320" i="3"/>
  <c r="BC320" i="3"/>
  <c r="BL320" i="3"/>
  <c r="BU320" i="3"/>
  <c r="CF320" i="3"/>
  <c r="CN320" i="3"/>
  <c r="BX320" i="3"/>
  <c r="AV320" i="3"/>
  <c r="CG320" i="3"/>
  <c r="BE320" i="3"/>
  <c r="CQ320" i="3"/>
  <c r="BM320" i="3"/>
  <c r="AY318" i="3"/>
  <c r="BC318" i="3"/>
  <c r="BG318" i="3"/>
  <c r="BK318" i="3"/>
  <c r="BO318" i="3"/>
  <c r="BS318" i="3"/>
  <c r="BW318" i="3"/>
  <c r="CA318" i="3"/>
  <c r="CE318" i="3"/>
  <c r="CI318" i="3"/>
  <c r="CM318" i="3"/>
  <c r="CQ318" i="3"/>
  <c r="AX318" i="3"/>
  <c r="BD318" i="3"/>
  <c r="BI318" i="3"/>
  <c r="BN318" i="3"/>
  <c r="BT318" i="3"/>
  <c r="BY318" i="3"/>
  <c r="CD318" i="3"/>
  <c r="CJ318" i="3"/>
  <c r="CO318" i="3"/>
  <c r="AV318" i="3"/>
  <c r="BB318" i="3"/>
  <c r="BJ318" i="3"/>
  <c r="BQ318" i="3"/>
  <c r="BX318" i="3"/>
  <c r="CF318" i="3"/>
  <c r="CL318" i="3"/>
  <c r="BE318" i="3"/>
  <c r="BM318" i="3"/>
  <c r="BV318" i="3"/>
  <c r="CG318" i="3"/>
  <c r="CP318" i="3"/>
  <c r="AW318" i="3"/>
  <c r="BF318" i="3"/>
  <c r="BP318" i="3"/>
  <c r="BZ318" i="3"/>
  <c r="CH318" i="3"/>
  <c r="CR318" i="3"/>
  <c r="AZ318" i="3"/>
  <c r="BH318" i="3"/>
  <c r="BR318" i="3"/>
  <c r="CB318" i="3"/>
  <c r="CK318" i="3"/>
  <c r="BL318" i="3"/>
  <c r="BU318" i="3"/>
  <c r="CC318" i="3"/>
  <c r="BA318" i="3"/>
  <c r="CN318" i="3"/>
  <c r="AW316" i="3"/>
  <c r="BA316" i="3"/>
  <c r="BE316" i="3"/>
  <c r="BI316" i="3"/>
  <c r="BM316" i="3"/>
  <c r="BQ316" i="3"/>
  <c r="BU316" i="3"/>
  <c r="BY316" i="3"/>
  <c r="CC316" i="3"/>
  <c r="CG316" i="3"/>
  <c r="CK316" i="3"/>
  <c r="CO316" i="3"/>
  <c r="AZ316" i="3"/>
  <c r="BF316" i="3"/>
  <c r="BK316" i="3"/>
  <c r="BP316" i="3"/>
  <c r="BV316" i="3"/>
  <c r="CA316" i="3"/>
  <c r="CF316" i="3"/>
  <c r="CL316" i="3"/>
  <c r="CQ316" i="3"/>
  <c r="BB316" i="3"/>
  <c r="BH316" i="3"/>
  <c r="BO316" i="3"/>
  <c r="BW316" i="3"/>
  <c r="CD316" i="3"/>
  <c r="CJ316" i="3"/>
  <c r="CR316" i="3"/>
  <c r="AX316" i="3"/>
  <c r="BG316" i="3"/>
  <c r="BR316" i="3"/>
  <c r="BZ316" i="3"/>
  <c r="CI316" i="3"/>
  <c r="AY316" i="3"/>
  <c r="BJ316" i="3"/>
  <c r="BS316" i="3"/>
  <c r="CB316" i="3"/>
  <c r="CM316" i="3"/>
  <c r="BC316" i="3"/>
  <c r="BL316" i="3"/>
  <c r="BT316" i="3"/>
  <c r="CE316" i="3"/>
  <c r="CN316" i="3"/>
  <c r="AV316" i="3"/>
  <c r="CH316" i="3"/>
  <c r="BD316" i="3"/>
  <c r="CP316" i="3"/>
  <c r="BN316" i="3"/>
  <c r="BX316" i="3"/>
  <c r="AV314" i="3"/>
  <c r="AZ314" i="3"/>
  <c r="BD314" i="3"/>
  <c r="BH314" i="3"/>
  <c r="BL314" i="3"/>
  <c r="BP314" i="3"/>
  <c r="BT314" i="3"/>
  <c r="BX314" i="3"/>
  <c r="CB314" i="3"/>
  <c r="CF314" i="3"/>
  <c r="CJ314" i="3"/>
  <c r="CN314" i="3"/>
  <c r="CR314" i="3"/>
  <c r="AX314" i="3"/>
  <c r="BC314" i="3"/>
  <c r="BI314" i="3"/>
  <c r="BN314" i="3"/>
  <c r="BS314" i="3"/>
  <c r="BY314" i="3"/>
  <c r="CD314" i="3"/>
  <c r="CI314" i="3"/>
  <c r="CO314" i="3"/>
  <c r="BA314" i="3"/>
  <c r="BG314" i="3"/>
  <c r="BO314" i="3"/>
  <c r="BV314" i="3"/>
  <c r="CC314" i="3"/>
  <c r="CK314" i="3"/>
  <c r="CQ314" i="3"/>
  <c r="BB314" i="3"/>
  <c r="BK314" i="3"/>
  <c r="BU314" i="3"/>
  <c r="CE314" i="3"/>
  <c r="CM314" i="3"/>
  <c r="BE314" i="3"/>
  <c r="BM314" i="3"/>
  <c r="BW314" i="3"/>
  <c r="CG314" i="3"/>
  <c r="CP314" i="3"/>
  <c r="AW314" i="3"/>
  <c r="BF314" i="3"/>
  <c r="BQ314" i="3"/>
  <c r="BZ314" i="3"/>
  <c r="CH314" i="3"/>
  <c r="BR314" i="3"/>
  <c r="CA314" i="3"/>
  <c r="AY314" i="3"/>
  <c r="CL314" i="3"/>
  <c r="BJ314" i="3"/>
  <c r="AX312" i="3"/>
  <c r="BB312" i="3"/>
  <c r="BF312" i="3"/>
  <c r="BJ312" i="3"/>
  <c r="BN312" i="3"/>
  <c r="BR312" i="3"/>
  <c r="BV312" i="3"/>
  <c r="BZ312" i="3"/>
  <c r="CD312" i="3"/>
  <c r="CH312" i="3"/>
  <c r="CL312" i="3"/>
  <c r="CP312" i="3"/>
  <c r="AY312" i="3"/>
  <c r="BD312" i="3"/>
  <c r="BI312" i="3"/>
  <c r="BO312" i="3"/>
  <c r="BT312" i="3"/>
  <c r="BY312" i="3"/>
  <c r="CE312" i="3"/>
  <c r="CJ312" i="3"/>
  <c r="CO312" i="3"/>
  <c r="AV312" i="3"/>
  <c r="BC312" i="3"/>
  <c r="BK312" i="3"/>
  <c r="BQ312" i="3"/>
  <c r="BX312" i="3"/>
  <c r="CF312" i="3"/>
  <c r="CM312" i="3"/>
  <c r="AZ312" i="3"/>
  <c r="BH312" i="3"/>
  <c r="BS312" i="3"/>
  <c r="CB312" i="3"/>
  <c r="CK312" i="3"/>
  <c r="BA312" i="3"/>
  <c r="BL312" i="3"/>
  <c r="BU312" i="3"/>
  <c r="CC312" i="3"/>
  <c r="CN312" i="3"/>
  <c r="BE312" i="3"/>
  <c r="BM312" i="3"/>
  <c r="BW312" i="3"/>
  <c r="CG312" i="3"/>
  <c r="CQ312" i="3"/>
  <c r="BG312" i="3"/>
  <c r="CR312" i="3"/>
  <c r="BP312" i="3"/>
  <c r="CA312" i="3"/>
  <c r="AW312" i="3"/>
  <c r="CI312" i="3"/>
  <c r="AV310" i="3"/>
  <c r="AZ310" i="3"/>
  <c r="BD310" i="3"/>
  <c r="BH310" i="3"/>
  <c r="BL310" i="3"/>
  <c r="BP310" i="3"/>
  <c r="BT310" i="3"/>
  <c r="BX310" i="3"/>
  <c r="CB310" i="3"/>
  <c r="CF310" i="3"/>
  <c r="CJ310" i="3"/>
  <c r="CN310" i="3"/>
  <c r="CR310" i="3"/>
  <c r="AY310" i="3"/>
  <c r="BE310" i="3"/>
  <c r="BJ310" i="3"/>
  <c r="BO310" i="3"/>
  <c r="BU310" i="3"/>
  <c r="BZ310" i="3"/>
  <c r="CE310" i="3"/>
  <c r="CK310" i="3"/>
  <c r="CP310" i="3"/>
  <c r="AX310" i="3"/>
  <c r="BF310" i="3"/>
  <c r="BM310" i="3"/>
  <c r="BS310" i="3"/>
  <c r="CA310" i="3"/>
  <c r="CH310" i="3"/>
  <c r="CO310" i="3"/>
  <c r="AW310" i="3"/>
  <c r="BG310" i="3"/>
  <c r="BQ310" i="3"/>
  <c r="BY310" i="3"/>
  <c r="CI310" i="3"/>
  <c r="BA310" i="3"/>
  <c r="BI310" i="3"/>
  <c r="BR310" i="3"/>
  <c r="CC310" i="3"/>
  <c r="CL310" i="3"/>
  <c r="BB310" i="3"/>
  <c r="BK310" i="3"/>
  <c r="BV310" i="3"/>
  <c r="CD310" i="3"/>
  <c r="CM310" i="3"/>
  <c r="CG310" i="3"/>
  <c r="BC310" i="3"/>
  <c r="CQ310" i="3"/>
  <c r="BN310" i="3"/>
  <c r="BW310" i="3"/>
  <c r="AX308" i="3"/>
  <c r="BB308" i="3"/>
  <c r="BF308" i="3"/>
  <c r="BJ308" i="3"/>
  <c r="BN308" i="3"/>
  <c r="BR308" i="3"/>
  <c r="BV308" i="3"/>
  <c r="BZ308" i="3"/>
  <c r="CD308" i="3"/>
  <c r="CH308" i="3"/>
  <c r="CL308" i="3"/>
  <c r="CP308" i="3"/>
  <c r="AV308" i="3"/>
  <c r="BA308" i="3"/>
  <c r="BG308" i="3"/>
  <c r="BL308" i="3"/>
  <c r="BQ308" i="3"/>
  <c r="BW308" i="3"/>
  <c r="CB308" i="3"/>
  <c r="CG308" i="3"/>
  <c r="CM308" i="3"/>
  <c r="CR308" i="3"/>
  <c r="AW308" i="3"/>
  <c r="BD308" i="3"/>
  <c r="BK308" i="3"/>
  <c r="BS308" i="3"/>
  <c r="BY308" i="3"/>
  <c r="CF308" i="3"/>
  <c r="CN308" i="3"/>
  <c r="AZ308" i="3"/>
  <c r="BI308" i="3"/>
  <c r="BT308" i="3"/>
  <c r="CC308" i="3"/>
  <c r="CK308" i="3"/>
  <c r="BC308" i="3"/>
  <c r="BM308" i="3"/>
  <c r="BU308" i="3"/>
  <c r="CE308" i="3"/>
  <c r="CO308" i="3"/>
  <c r="BE308" i="3"/>
  <c r="BO308" i="3"/>
  <c r="BX308" i="3"/>
  <c r="CI308" i="3"/>
  <c r="CQ308" i="3"/>
  <c r="BP308" i="3"/>
  <c r="CA308" i="3"/>
  <c r="AY308" i="3"/>
  <c r="CJ308" i="3"/>
  <c r="BH308" i="3"/>
  <c r="AW306" i="3"/>
  <c r="BA306" i="3"/>
  <c r="BE306" i="3"/>
  <c r="BI306" i="3"/>
  <c r="BM306" i="3"/>
  <c r="BQ306" i="3"/>
  <c r="BU306" i="3"/>
  <c r="BY306" i="3"/>
  <c r="CC306" i="3"/>
  <c r="CG306" i="3"/>
  <c r="CK306" i="3"/>
  <c r="CO306" i="3"/>
  <c r="AY306" i="3"/>
  <c r="BD306" i="3"/>
  <c r="BJ306" i="3"/>
  <c r="BO306" i="3"/>
  <c r="BT306" i="3"/>
  <c r="BZ306" i="3"/>
  <c r="CE306" i="3"/>
  <c r="CJ306" i="3"/>
  <c r="CP306" i="3"/>
  <c r="AV306" i="3"/>
  <c r="BC306" i="3"/>
  <c r="BK306" i="3"/>
  <c r="BR306" i="3"/>
  <c r="BX306" i="3"/>
  <c r="CF306" i="3"/>
  <c r="CM306" i="3"/>
  <c r="BF306" i="3"/>
  <c r="BN306" i="3"/>
  <c r="BW306" i="3"/>
  <c r="CH306" i="3"/>
  <c r="CQ306" i="3"/>
  <c r="AX306" i="3"/>
  <c r="BG306" i="3"/>
  <c r="BP306" i="3"/>
  <c r="CA306" i="3"/>
  <c r="CI306" i="3"/>
  <c r="CR306" i="3"/>
  <c r="AZ306" i="3"/>
  <c r="BH306" i="3"/>
  <c r="BS306" i="3"/>
  <c r="CB306" i="3"/>
  <c r="CL306" i="3"/>
  <c r="BB306" i="3"/>
  <c r="CN306" i="3"/>
  <c r="BL306" i="3"/>
  <c r="BV306" i="3"/>
  <c r="CD306" i="3"/>
  <c r="AY304" i="3"/>
  <c r="BC304" i="3"/>
  <c r="BG304" i="3"/>
  <c r="BK304" i="3"/>
  <c r="BO304" i="3"/>
  <c r="BS304" i="3"/>
  <c r="BW304" i="3"/>
  <c r="CA304" i="3"/>
  <c r="CE304" i="3"/>
  <c r="CI304" i="3"/>
  <c r="CM304" i="3"/>
  <c r="CQ304" i="3"/>
  <c r="AZ304" i="3"/>
  <c r="BE304" i="3"/>
  <c r="BJ304" i="3"/>
  <c r="BP304" i="3"/>
  <c r="BU304" i="3"/>
  <c r="BZ304" i="3"/>
  <c r="CF304" i="3"/>
  <c r="CK304" i="3"/>
  <c r="CP304" i="3"/>
  <c r="AX304" i="3"/>
  <c r="BF304" i="3"/>
  <c r="BM304" i="3"/>
  <c r="BT304" i="3"/>
  <c r="CB304" i="3"/>
  <c r="CH304" i="3"/>
  <c r="CO304" i="3"/>
  <c r="BB304" i="3"/>
  <c r="BL304" i="3"/>
  <c r="BV304" i="3"/>
  <c r="CD304" i="3"/>
  <c r="CN304" i="3"/>
  <c r="AV304" i="3"/>
  <c r="BD304" i="3"/>
  <c r="BN304" i="3"/>
  <c r="BX304" i="3"/>
  <c r="CG304" i="3"/>
  <c r="CR304" i="3"/>
  <c r="AW304" i="3"/>
  <c r="BH304" i="3"/>
  <c r="BQ304" i="3"/>
  <c r="BY304" i="3"/>
  <c r="CJ304" i="3"/>
  <c r="CC304" i="3"/>
  <c r="BA304" i="3"/>
  <c r="CL304" i="3"/>
  <c r="BI304" i="3"/>
  <c r="BR304" i="3"/>
  <c r="AW302" i="3"/>
  <c r="BA302" i="3"/>
  <c r="BE302" i="3"/>
  <c r="BI302" i="3"/>
  <c r="BM302" i="3"/>
  <c r="BQ302" i="3"/>
  <c r="BU302" i="3"/>
  <c r="BY302" i="3"/>
  <c r="CC302" i="3"/>
  <c r="CG302" i="3"/>
  <c r="CK302" i="3"/>
  <c r="CO302" i="3"/>
  <c r="AZ302" i="3"/>
  <c r="BF302" i="3"/>
  <c r="BK302" i="3"/>
  <c r="BP302" i="3"/>
  <c r="BV302" i="3"/>
  <c r="CA302" i="3"/>
  <c r="CF302" i="3"/>
  <c r="CL302" i="3"/>
  <c r="CQ302" i="3"/>
  <c r="BB302" i="3"/>
  <c r="BH302" i="3"/>
  <c r="BO302" i="3"/>
  <c r="BW302" i="3"/>
  <c r="CD302" i="3"/>
  <c r="CJ302" i="3"/>
  <c r="CR302" i="3"/>
  <c r="AY302" i="3"/>
  <c r="BJ302" i="3"/>
  <c r="BS302" i="3"/>
  <c r="CB302" i="3"/>
  <c r="CM302" i="3"/>
  <c r="BC302" i="3"/>
  <c r="BL302" i="3"/>
  <c r="BT302" i="3"/>
  <c r="CE302" i="3"/>
  <c r="CN302" i="3"/>
  <c r="AV302" i="3"/>
  <c r="BD302" i="3"/>
  <c r="BN302" i="3"/>
  <c r="BX302" i="3"/>
  <c r="CH302" i="3"/>
  <c r="CP302" i="3"/>
  <c r="BR302" i="3"/>
  <c r="BZ302" i="3"/>
  <c r="AX302" i="3"/>
  <c r="CI302" i="3"/>
  <c r="BG302" i="3"/>
  <c r="AY300" i="3"/>
  <c r="BC300" i="3"/>
  <c r="BG300" i="3"/>
  <c r="BK300" i="3"/>
  <c r="BO300" i="3"/>
  <c r="BS300" i="3"/>
  <c r="BW300" i="3"/>
  <c r="CA300" i="3"/>
  <c r="CE300" i="3"/>
  <c r="CI300" i="3"/>
  <c r="CM300" i="3"/>
  <c r="CQ300" i="3"/>
  <c r="AW300" i="3"/>
  <c r="BB300" i="3"/>
  <c r="BH300" i="3"/>
  <c r="BM300" i="3"/>
  <c r="BR300" i="3"/>
  <c r="BX300" i="3"/>
  <c r="CC300" i="3"/>
  <c r="CH300" i="3"/>
  <c r="CN300" i="3"/>
  <c r="AZ300" i="3"/>
  <c r="BF300" i="3"/>
  <c r="BN300" i="3"/>
  <c r="BU300" i="3"/>
  <c r="CB300" i="3"/>
  <c r="CJ300" i="3"/>
  <c r="CP300" i="3"/>
  <c r="BD300" i="3"/>
  <c r="BL300" i="3"/>
  <c r="BV300" i="3"/>
  <c r="CF300" i="3"/>
  <c r="CO300" i="3"/>
  <c r="AV300" i="3"/>
  <c r="BE300" i="3"/>
  <c r="BP300" i="3"/>
  <c r="BY300" i="3"/>
  <c r="CG300" i="3"/>
  <c r="CR300" i="3"/>
  <c r="AX300" i="3"/>
  <c r="BI300" i="3"/>
  <c r="BQ300" i="3"/>
  <c r="BZ300" i="3"/>
  <c r="CK300" i="3"/>
  <c r="BA300" i="3"/>
  <c r="CL300" i="3"/>
  <c r="BJ300" i="3"/>
  <c r="BT300" i="3"/>
  <c r="CD300" i="3"/>
  <c r="AX298" i="3"/>
  <c r="BB298" i="3"/>
  <c r="BF298" i="3"/>
  <c r="BJ298" i="3"/>
  <c r="BN298" i="3"/>
  <c r="BR298" i="3"/>
  <c r="BV298" i="3"/>
  <c r="BZ298" i="3"/>
  <c r="CD298" i="3"/>
  <c r="CH298" i="3"/>
  <c r="CL298" i="3"/>
  <c r="CP298" i="3"/>
  <c r="AZ298" i="3"/>
  <c r="BE298" i="3"/>
  <c r="BK298" i="3"/>
  <c r="BP298" i="3"/>
  <c r="BU298" i="3"/>
  <c r="CA298" i="3"/>
  <c r="CF298" i="3"/>
  <c r="CK298" i="3"/>
  <c r="CQ298" i="3"/>
  <c r="AY298" i="3"/>
  <c r="BG298" i="3"/>
  <c r="BM298" i="3"/>
  <c r="BT298" i="3"/>
  <c r="CB298" i="3"/>
  <c r="CI298" i="3"/>
  <c r="CO298" i="3"/>
  <c r="AW298" i="3"/>
  <c r="BH298" i="3"/>
  <c r="BQ298" i="3"/>
  <c r="BY298" i="3"/>
  <c r="CJ298" i="3"/>
  <c r="BA298" i="3"/>
  <c r="BI298" i="3"/>
  <c r="BS298" i="3"/>
  <c r="CC298" i="3"/>
  <c r="CM298" i="3"/>
  <c r="BC298" i="3"/>
  <c r="BL298" i="3"/>
  <c r="BW298" i="3"/>
  <c r="CE298" i="3"/>
  <c r="CN298" i="3"/>
  <c r="BX298" i="3"/>
  <c r="AV298" i="3"/>
  <c r="CG298" i="3"/>
  <c r="BD298" i="3"/>
  <c r="CR298" i="3"/>
  <c r="BO298" i="3"/>
  <c r="AV296" i="3"/>
  <c r="AZ296" i="3"/>
  <c r="BD296" i="3"/>
  <c r="BH296" i="3"/>
  <c r="BL296" i="3"/>
  <c r="BP296" i="3"/>
  <c r="BT296" i="3"/>
  <c r="BX296" i="3"/>
  <c r="CB296" i="3"/>
  <c r="CF296" i="3"/>
  <c r="CJ296" i="3"/>
  <c r="CN296" i="3"/>
  <c r="CR296" i="3"/>
  <c r="BA296" i="3"/>
  <c r="BF296" i="3"/>
  <c r="BK296" i="3"/>
  <c r="BQ296" i="3"/>
  <c r="BV296" i="3"/>
  <c r="CA296" i="3"/>
  <c r="CG296" i="3"/>
  <c r="CL296" i="3"/>
  <c r="CQ296" i="3"/>
  <c r="BB296" i="3"/>
  <c r="BI296" i="3"/>
  <c r="BO296" i="3"/>
  <c r="BW296" i="3"/>
  <c r="CD296" i="3"/>
  <c r="CK296" i="3"/>
  <c r="AW296" i="3"/>
  <c r="BE296" i="3"/>
  <c r="BN296" i="3"/>
  <c r="BY296" i="3"/>
  <c r="CH296" i="3"/>
  <c r="CP296" i="3"/>
  <c r="AX296" i="3"/>
  <c r="BG296" i="3"/>
  <c r="BR296" i="3"/>
  <c r="BZ296" i="3"/>
  <c r="CI296" i="3"/>
  <c r="AY296" i="3"/>
  <c r="BJ296" i="3"/>
  <c r="BS296" i="3"/>
  <c r="CC296" i="3"/>
  <c r="CM296" i="3"/>
  <c r="BM296" i="3"/>
  <c r="BU296" i="3"/>
  <c r="CE296" i="3"/>
  <c r="BC296" i="3"/>
  <c r="CO296" i="3"/>
  <c r="AX294" i="3"/>
  <c r="BB294" i="3"/>
  <c r="BF294" i="3"/>
  <c r="BJ294" i="3"/>
  <c r="BN294" i="3"/>
  <c r="BR294" i="3"/>
  <c r="BV294" i="3"/>
  <c r="BZ294" i="3"/>
  <c r="CD294" i="3"/>
  <c r="CH294" i="3"/>
  <c r="CL294" i="3"/>
  <c r="CP294" i="3"/>
  <c r="AV294" i="3"/>
  <c r="BA294" i="3"/>
  <c r="BG294" i="3"/>
  <c r="BL294" i="3"/>
  <c r="BQ294" i="3"/>
  <c r="BW294" i="3"/>
  <c r="CB294" i="3"/>
  <c r="CG294" i="3"/>
  <c r="CM294" i="3"/>
  <c r="CR294" i="3"/>
  <c r="AW294" i="3"/>
  <c r="BD294" i="3"/>
  <c r="BK294" i="3"/>
  <c r="BS294" i="3"/>
  <c r="BY294" i="3"/>
  <c r="CF294" i="3"/>
  <c r="CN294" i="3"/>
  <c r="BC294" i="3"/>
  <c r="BM294" i="3"/>
  <c r="BU294" i="3"/>
  <c r="CE294" i="3"/>
  <c r="CO294" i="3"/>
  <c r="BE294" i="3"/>
  <c r="BO294" i="3"/>
  <c r="BX294" i="3"/>
  <c r="CI294" i="3"/>
  <c r="CQ294" i="3"/>
  <c r="AY294" i="3"/>
  <c r="BH294" i="3"/>
  <c r="BP294" i="3"/>
  <c r="CA294" i="3"/>
  <c r="CJ294" i="3"/>
  <c r="AZ294" i="3"/>
  <c r="CK294" i="3"/>
  <c r="BI294" i="3"/>
  <c r="BT294" i="3"/>
  <c r="CC294" i="3"/>
  <c r="AV292" i="3"/>
  <c r="AZ292" i="3"/>
  <c r="BD292" i="3"/>
  <c r="BH292" i="3"/>
  <c r="BL292" i="3"/>
  <c r="BP292" i="3"/>
  <c r="BT292" i="3"/>
  <c r="BX292" i="3"/>
  <c r="CB292" i="3"/>
  <c r="CF292" i="3"/>
  <c r="CJ292" i="3"/>
  <c r="CN292" i="3"/>
  <c r="CR292" i="3"/>
  <c r="AX292" i="3"/>
  <c r="BC292" i="3"/>
  <c r="BI292" i="3"/>
  <c r="BN292" i="3"/>
  <c r="BS292" i="3"/>
  <c r="BY292" i="3"/>
  <c r="CD292" i="3"/>
  <c r="CI292" i="3"/>
  <c r="CO292" i="3"/>
  <c r="BB292" i="3"/>
  <c r="BJ292" i="3"/>
  <c r="BQ292" i="3"/>
  <c r="BW292" i="3"/>
  <c r="CE292" i="3"/>
  <c r="CL292" i="3"/>
  <c r="AW292" i="3"/>
  <c r="BF292" i="3"/>
  <c r="BO292" i="3"/>
  <c r="BZ292" i="3"/>
  <c r="CH292" i="3"/>
  <c r="CQ292" i="3"/>
  <c r="AY292" i="3"/>
  <c r="BG292" i="3"/>
  <c r="BR292" i="3"/>
  <c r="CA292" i="3"/>
  <c r="CK292" i="3"/>
  <c r="BA292" i="3"/>
  <c r="BK292" i="3"/>
  <c r="BU292" i="3"/>
  <c r="CC292" i="3"/>
  <c r="CM292" i="3"/>
  <c r="BV292" i="3"/>
  <c r="CG292" i="3"/>
  <c r="BE292" i="3"/>
  <c r="CP292" i="3"/>
  <c r="BM292" i="3"/>
  <c r="AY290" i="3"/>
  <c r="BC290" i="3"/>
  <c r="BG290" i="3"/>
  <c r="BK290" i="3"/>
  <c r="BO290" i="3"/>
  <c r="BS290" i="3"/>
  <c r="BW290" i="3"/>
  <c r="CA290" i="3"/>
  <c r="CE290" i="3"/>
  <c r="CI290" i="3"/>
  <c r="CM290" i="3"/>
  <c r="CQ290" i="3"/>
  <c r="AV290" i="3"/>
  <c r="BA290" i="3"/>
  <c r="BF290" i="3"/>
  <c r="BL290" i="3"/>
  <c r="BQ290" i="3"/>
  <c r="BV290" i="3"/>
  <c r="CB290" i="3"/>
  <c r="CG290" i="3"/>
  <c r="CL290" i="3"/>
  <c r="CR290" i="3"/>
  <c r="BB290" i="3"/>
  <c r="BI290" i="3"/>
  <c r="BP290" i="3"/>
  <c r="BX290" i="3"/>
  <c r="CD290" i="3"/>
  <c r="CK290" i="3"/>
  <c r="AZ290" i="3"/>
  <c r="BJ290" i="3"/>
  <c r="BT290" i="3"/>
  <c r="CC290" i="3"/>
  <c r="CN290" i="3"/>
  <c r="BD290" i="3"/>
  <c r="BM290" i="3"/>
  <c r="BU290" i="3"/>
  <c r="CF290" i="3"/>
  <c r="CO290" i="3"/>
  <c r="AW290" i="3"/>
  <c r="BE290" i="3"/>
  <c r="BN290" i="3"/>
  <c r="BY290" i="3"/>
  <c r="CH290" i="3"/>
  <c r="CP290" i="3"/>
  <c r="BH290" i="3"/>
  <c r="BR290" i="3"/>
  <c r="BZ290" i="3"/>
  <c r="AX290" i="3"/>
  <c r="CJ290" i="3"/>
  <c r="AW288" i="3"/>
  <c r="BA288" i="3"/>
  <c r="BE288" i="3"/>
  <c r="BI288" i="3"/>
  <c r="BM288" i="3"/>
  <c r="BQ288" i="3"/>
  <c r="BU288" i="3"/>
  <c r="BY288" i="3"/>
  <c r="CC288" i="3"/>
  <c r="CG288" i="3"/>
  <c r="CK288" i="3"/>
  <c r="CO288" i="3"/>
  <c r="AV288" i="3"/>
  <c r="BB288" i="3"/>
  <c r="BG288" i="3"/>
  <c r="BL288" i="3"/>
  <c r="BR288" i="3"/>
  <c r="BW288" i="3"/>
  <c r="CB288" i="3"/>
  <c r="CH288" i="3"/>
  <c r="CM288" i="3"/>
  <c r="CR288" i="3"/>
  <c r="AX288" i="3"/>
  <c r="BD288" i="3"/>
  <c r="BK288" i="3"/>
  <c r="BS288" i="3"/>
  <c r="BZ288" i="3"/>
  <c r="CF288" i="3"/>
  <c r="CN288" i="3"/>
  <c r="AY288" i="3"/>
  <c r="BH288" i="3"/>
  <c r="BP288" i="3"/>
  <c r="CA288" i="3"/>
  <c r="CJ288" i="3"/>
  <c r="AZ288" i="3"/>
  <c r="BJ288" i="3"/>
  <c r="BT288" i="3"/>
  <c r="CD288" i="3"/>
  <c r="CL288" i="3"/>
  <c r="BC288" i="3"/>
  <c r="BN288" i="3"/>
  <c r="BV288" i="3"/>
  <c r="CE288" i="3"/>
  <c r="CP288" i="3"/>
  <c r="CI288" i="3"/>
  <c r="BF288" i="3"/>
  <c r="CQ288" i="3"/>
  <c r="BO288" i="3"/>
  <c r="BX288" i="3"/>
  <c r="AX286" i="3"/>
  <c r="BB286" i="3"/>
  <c r="BF286" i="3"/>
  <c r="BJ286" i="3"/>
  <c r="BN286" i="3"/>
  <c r="BR286" i="3"/>
  <c r="BV286" i="3"/>
  <c r="BZ286" i="3"/>
  <c r="CD286" i="3"/>
  <c r="CH286" i="3"/>
  <c r="CL286" i="3"/>
  <c r="CP286" i="3"/>
  <c r="AV286" i="3"/>
  <c r="BA286" i="3"/>
  <c r="BG286" i="3"/>
  <c r="BL286" i="3"/>
  <c r="BQ286" i="3"/>
  <c r="BW286" i="3"/>
  <c r="CB286" i="3"/>
  <c r="CG286" i="3"/>
  <c r="CM286" i="3"/>
  <c r="CR286" i="3"/>
  <c r="AY286" i="3"/>
  <c r="BE286" i="3"/>
  <c r="BM286" i="3"/>
  <c r="BT286" i="3"/>
  <c r="CA286" i="3"/>
  <c r="CI286" i="3"/>
  <c r="CO286" i="3"/>
  <c r="BD286" i="3"/>
  <c r="BO286" i="3"/>
  <c r="BX286" i="3"/>
  <c r="CF286" i="3"/>
  <c r="CQ286" i="3"/>
  <c r="AW286" i="3"/>
  <c r="BH286" i="3"/>
  <c r="BP286" i="3"/>
  <c r="BY286" i="3"/>
  <c r="CJ286" i="3"/>
  <c r="AZ286" i="3"/>
  <c r="BI286" i="3"/>
  <c r="BS286" i="3"/>
  <c r="CC286" i="3"/>
  <c r="CK286" i="3"/>
  <c r="BU286" i="3"/>
  <c r="CE286" i="3"/>
  <c r="BC286" i="3"/>
  <c r="CN286" i="3"/>
  <c r="BK286" i="3"/>
  <c r="AV284" i="3"/>
  <c r="AZ284" i="3"/>
  <c r="BD284" i="3"/>
  <c r="BH284" i="3"/>
  <c r="BL284" i="3"/>
  <c r="BP284" i="3"/>
  <c r="BT284" i="3"/>
  <c r="BX284" i="3"/>
  <c r="CB284" i="3"/>
  <c r="CF284" i="3"/>
  <c r="CJ284" i="3"/>
  <c r="CN284" i="3"/>
  <c r="CR284" i="3"/>
  <c r="AX284" i="3"/>
  <c r="BC284" i="3"/>
  <c r="BI284" i="3"/>
  <c r="BN284" i="3"/>
  <c r="BS284" i="3"/>
  <c r="BY284" i="3"/>
  <c r="CD284" i="3"/>
  <c r="CI284" i="3"/>
  <c r="CO284" i="3"/>
  <c r="AW284" i="3"/>
  <c r="BE284" i="3"/>
  <c r="BK284" i="3"/>
  <c r="BR284" i="3"/>
  <c r="BZ284" i="3"/>
  <c r="CG284" i="3"/>
  <c r="CM284" i="3"/>
  <c r="AY284" i="3"/>
  <c r="BG284" i="3"/>
  <c r="BQ284" i="3"/>
  <c r="CA284" i="3"/>
  <c r="CK284" i="3"/>
  <c r="BA284" i="3"/>
  <c r="BJ284" i="3"/>
  <c r="BU284" i="3"/>
  <c r="CC284" i="3"/>
  <c r="CL284" i="3"/>
  <c r="BB284" i="3"/>
  <c r="BM284" i="3"/>
  <c r="BV284" i="3"/>
  <c r="CE284" i="3"/>
  <c r="CP284" i="3"/>
  <c r="BF284" i="3"/>
  <c r="CQ284" i="3"/>
  <c r="BO284" i="3"/>
  <c r="BW284" i="3"/>
  <c r="CH284" i="3"/>
  <c r="AX282" i="3"/>
  <c r="BB282" i="3"/>
  <c r="BF282" i="3"/>
  <c r="BJ282" i="3"/>
  <c r="BN282" i="3"/>
  <c r="BR282" i="3"/>
  <c r="BV282" i="3"/>
  <c r="BZ282" i="3"/>
  <c r="CD282" i="3"/>
  <c r="CH282" i="3"/>
  <c r="CL282" i="3"/>
  <c r="CP282" i="3"/>
  <c r="AY282" i="3"/>
  <c r="BD282" i="3"/>
  <c r="BI282" i="3"/>
  <c r="BO282" i="3"/>
  <c r="BT282" i="3"/>
  <c r="BY282" i="3"/>
  <c r="CE282" i="3"/>
  <c r="CJ282" i="3"/>
  <c r="CO282" i="3"/>
  <c r="AZ282" i="3"/>
  <c r="BG282" i="3"/>
  <c r="BM282" i="3"/>
  <c r="BU282" i="3"/>
  <c r="CB282" i="3"/>
  <c r="CI282" i="3"/>
  <c r="CQ282" i="3"/>
  <c r="AV282" i="3"/>
  <c r="BE282" i="3"/>
  <c r="BP282" i="3"/>
  <c r="BX282" i="3"/>
  <c r="CG282" i="3"/>
  <c r="CR282" i="3"/>
  <c r="AW282" i="3"/>
  <c r="BH282" i="3"/>
  <c r="BQ282" i="3"/>
  <c r="CA282" i="3"/>
  <c r="CK282" i="3"/>
  <c r="BA282" i="3"/>
  <c r="BK282" i="3"/>
  <c r="BS282" i="3"/>
  <c r="CC282" i="3"/>
  <c r="CM282" i="3"/>
  <c r="CF282" i="3"/>
  <c r="BC282" i="3"/>
  <c r="CN282" i="3"/>
  <c r="BL282" i="3"/>
  <c r="BW282" i="3"/>
  <c r="AY280" i="3"/>
  <c r="BC280" i="3"/>
  <c r="BG280" i="3"/>
  <c r="BK280" i="3"/>
  <c r="BO280" i="3"/>
  <c r="BS280" i="3"/>
  <c r="BW280" i="3"/>
  <c r="CA280" i="3"/>
  <c r="CE280" i="3"/>
  <c r="CI280" i="3"/>
  <c r="CM280" i="3"/>
  <c r="CQ280" i="3"/>
  <c r="AX280" i="3"/>
  <c r="BD280" i="3"/>
  <c r="BI280" i="3"/>
  <c r="BN280" i="3"/>
  <c r="BT280" i="3"/>
  <c r="BY280" i="3"/>
  <c r="CD280" i="3"/>
  <c r="CJ280" i="3"/>
  <c r="CO280" i="3"/>
  <c r="BA280" i="3"/>
  <c r="BH280" i="3"/>
  <c r="BP280" i="3"/>
  <c r="BV280" i="3"/>
  <c r="CC280" i="3"/>
  <c r="CK280" i="3"/>
  <c r="CR280" i="3"/>
  <c r="BB280" i="3"/>
  <c r="BL280" i="3"/>
  <c r="BU280" i="3"/>
  <c r="CF280" i="3"/>
  <c r="CN280" i="3"/>
  <c r="AV280" i="3"/>
  <c r="BE280" i="3"/>
  <c r="BM280" i="3"/>
  <c r="BX280" i="3"/>
  <c r="CG280" i="3"/>
  <c r="CP280" i="3"/>
  <c r="AW280" i="3"/>
  <c r="BF280" i="3"/>
  <c r="BQ280" i="3"/>
  <c r="BZ280" i="3"/>
  <c r="CH280" i="3"/>
  <c r="BR280" i="3"/>
  <c r="CB280" i="3"/>
  <c r="AZ280" i="3"/>
  <c r="CL280" i="3"/>
  <c r="BJ280" i="3"/>
  <c r="AX278" i="3"/>
  <c r="BB278" i="3"/>
  <c r="BF278" i="3"/>
  <c r="BJ278" i="3"/>
  <c r="BN278" i="3"/>
  <c r="BR278" i="3"/>
  <c r="BV278" i="3"/>
  <c r="BZ278" i="3"/>
  <c r="CD278" i="3"/>
  <c r="CH278" i="3"/>
  <c r="CL278" i="3"/>
  <c r="CP278" i="3"/>
  <c r="AV278" i="3"/>
  <c r="BA278" i="3"/>
  <c r="BG278" i="3"/>
  <c r="BL278" i="3"/>
  <c r="BQ278" i="3"/>
  <c r="BW278" i="3"/>
  <c r="CB278" i="3"/>
  <c r="CG278" i="3"/>
  <c r="CM278" i="3"/>
  <c r="CR278" i="3"/>
  <c r="AZ278" i="3"/>
  <c r="BH278" i="3"/>
  <c r="BO278" i="3"/>
  <c r="BU278" i="3"/>
  <c r="CC278" i="3"/>
  <c r="CJ278" i="3"/>
  <c r="CQ278" i="3"/>
  <c r="AW278" i="3"/>
  <c r="BE278" i="3"/>
  <c r="BP278" i="3"/>
  <c r="BY278" i="3"/>
  <c r="CI278" i="3"/>
  <c r="AY278" i="3"/>
  <c r="BI278" i="3"/>
  <c r="BS278" i="3"/>
  <c r="CA278" i="3"/>
  <c r="CK278" i="3"/>
  <c r="BC278" i="3"/>
  <c r="BK278" i="3"/>
  <c r="BT278" i="3"/>
  <c r="CE278" i="3"/>
  <c r="CN278" i="3"/>
  <c r="BD278" i="3"/>
  <c r="CO278" i="3"/>
  <c r="BM278" i="3"/>
  <c r="BX278" i="3"/>
  <c r="CF278" i="3"/>
  <c r="AV276" i="3"/>
  <c r="AZ276" i="3"/>
  <c r="BD276" i="3"/>
  <c r="BH276" i="3"/>
  <c r="BL276" i="3"/>
  <c r="BP276" i="3"/>
  <c r="BT276" i="3"/>
  <c r="BX276" i="3"/>
  <c r="CB276" i="3"/>
  <c r="CF276" i="3"/>
  <c r="CJ276" i="3"/>
  <c r="CN276" i="3"/>
  <c r="CR276" i="3"/>
  <c r="AX276" i="3"/>
  <c r="BC276" i="3"/>
  <c r="BI276" i="3"/>
  <c r="BN276" i="3"/>
  <c r="BS276" i="3"/>
  <c r="BY276" i="3"/>
  <c r="CD276" i="3"/>
  <c r="CI276" i="3"/>
  <c r="CO276" i="3"/>
  <c r="AY276" i="3"/>
  <c r="BF276" i="3"/>
  <c r="BM276" i="3"/>
  <c r="BU276" i="3"/>
  <c r="CA276" i="3"/>
  <c r="CH276" i="3"/>
  <c r="CP276" i="3"/>
  <c r="BA276" i="3"/>
  <c r="BJ276" i="3"/>
  <c r="BR276" i="3"/>
  <c r="CC276" i="3"/>
  <c r="CL276" i="3"/>
  <c r="BB276" i="3"/>
  <c r="BK276" i="3"/>
  <c r="BV276" i="3"/>
  <c r="CE276" i="3"/>
  <c r="CM276" i="3"/>
  <c r="BE276" i="3"/>
  <c r="BO276" i="3"/>
  <c r="BW276" i="3"/>
  <c r="CG276" i="3"/>
  <c r="CQ276" i="3"/>
  <c r="BZ276" i="3"/>
  <c r="AW276" i="3"/>
  <c r="CK276" i="3"/>
  <c r="BG276" i="3"/>
  <c r="BQ276" i="3"/>
  <c r="AV274" i="3"/>
  <c r="AZ274" i="3"/>
  <c r="BD274" i="3"/>
  <c r="BH274" i="3"/>
  <c r="BL274" i="3"/>
  <c r="BP274" i="3"/>
  <c r="BT274" i="3"/>
  <c r="BX274" i="3"/>
  <c r="CB274" i="3"/>
  <c r="CF274" i="3"/>
  <c r="CJ274" i="3"/>
  <c r="CN274" i="3"/>
  <c r="CR274" i="3"/>
  <c r="AW274" i="3"/>
  <c r="BB274" i="3"/>
  <c r="BG274" i="3"/>
  <c r="BM274" i="3"/>
  <c r="BR274" i="3"/>
  <c r="BW274" i="3"/>
  <c r="CC274" i="3"/>
  <c r="CH274" i="3"/>
  <c r="CM274" i="3"/>
  <c r="AY274" i="3"/>
  <c r="BF274" i="3"/>
  <c r="BN274" i="3"/>
  <c r="BU274" i="3"/>
  <c r="CA274" i="3"/>
  <c r="CI274" i="3"/>
  <c r="CP274" i="3"/>
  <c r="BE274" i="3"/>
  <c r="BO274" i="3"/>
  <c r="BY274" i="3"/>
  <c r="CG274" i="3"/>
  <c r="CQ274" i="3"/>
  <c r="AX274" i="3"/>
  <c r="BI274" i="3"/>
  <c r="BQ274" i="3"/>
  <c r="BZ274" i="3"/>
  <c r="CK274" i="3"/>
  <c r="BA274" i="3"/>
  <c r="BJ274" i="3"/>
  <c r="BS274" i="3"/>
  <c r="CD274" i="3"/>
  <c r="CL274" i="3"/>
  <c r="BK274" i="3"/>
  <c r="BV274" i="3"/>
  <c r="CE274" i="3"/>
  <c r="BC274" i="3"/>
  <c r="CO274" i="3"/>
  <c r="AX272" i="3"/>
  <c r="BB272" i="3"/>
  <c r="BF272" i="3"/>
  <c r="BJ272" i="3"/>
  <c r="BN272" i="3"/>
  <c r="BR272" i="3"/>
  <c r="BV272" i="3"/>
  <c r="BZ272" i="3"/>
  <c r="CD272" i="3"/>
  <c r="CH272" i="3"/>
  <c r="CL272" i="3"/>
  <c r="CP272" i="3"/>
  <c r="AW272" i="3"/>
  <c r="BC272" i="3"/>
  <c r="BH272" i="3"/>
  <c r="BM272" i="3"/>
  <c r="BS272" i="3"/>
  <c r="BX272" i="3"/>
  <c r="CC272" i="3"/>
  <c r="CI272" i="3"/>
  <c r="CN272" i="3"/>
  <c r="BA272" i="3"/>
  <c r="BI272" i="3"/>
  <c r="BP272" i="3"/>
  <c r="BW272" i="3"/>
  <c r="CE272" i="3"/>
  <c r="CK272" i="3"/>
  <c r="CR272" i="3"/>
  <c r="BD272" i="3"/>
  <c r="BL272" i="3"/>
  <c r="BU272" i="3"/>
  <c r="CF272" i="3"/>
  <c r="CO272" i="3"/>
  <c r="AV272" i="3"/>
  <c r="BE272" i="3"/>
  <c r="BO272" i="3"/>
  <c r="BY272" i="3"/>
  <c r="CG272" i="3"/>
  <c r="CQ272" i="3"/>
  <c r="AY272" i="3"/>
  <c r="BG272" i="3"/>
  <c r="BQ272" i="3"/>
  <c r="CA272" i="3"/>
  <c r="CJ272" i="3"/>
  <c r="AZ272" i="3"/>
  <c r="CM272" i="3"/>
  <c r="BK272" i="3"/>
  <c r="BT272" i="3"/>
  <c r="CB272" i="3"/>
  <c r="AX270" i="3"/>
  <c r="BB270" i="3"/>
  <c r="BF270" i="3"/>
  <c r="BJ270" i="3"/>
  <c r="BN270" i="3"/>
  <c r="BR270" i="3"/>
  <c r="BV270" i="3"/>
  <c r="BZ270" i="3"/>
  <c r="CD270" i="3"/>
  <c r="CH270" i="3"/>
  <c r="CL270" i="3"/>
  <c r="CP270" i="3"/>
  <c r="AV270" i="3"/>
  <c r="BA270" i="3"/>
  <c r="BG270" i="3"/>
  <c r="BL270" i="3"/>
  <c r="BQ270" i="3"/>
  <c r="BW270" i="3"/>
  <c r="CB270" i="3"/>
  <c r="CG270" i="3"/>
  <c r="CM270" i="3"/>
  <c r="CR270" i="3"/>
  <c r="BC270" i="3"/>
  <c r="BI270" i="3"/>
  <c r="BP270" i="3"/>
  <c r="BX270" i="3"/>
  <c r="CE270" i="3"/>
  <c r="CK270" i="3"/>
  <c r="AY270" i="3"/>
  <c r="BH270" i="3"/>
  <c r="BS270" i="3"/>
  <c r="CA270" i="3"/>
  <c r="CJ270" i="3"/>
  <c r="AZ270" i="3"/>
  <c r="BK270" i="3"/>
  <c r="BT270" i="3"/>
  <c r="CC270" i="3"/>
  <c r="CN270" i="3"/>
  <c r="BD270" i="3"/>
  <c r="BM270" i="3"/>
  <c r="BU270" i="3"/>
  <c r="CF270" i="3"/>
  <c r="CO270" i="3"/>
  <c r="BY270" i="3"/>
  <c r="AW270" i="3"/>
  <c r="CI270" i="3"/>
  <c r="BE270" i="3"/>
  <c r="CQ270" i="3"/>
  <c r="BO270" i="3"/>
  <c r="AX268" i="3"/>
  <c r="BB268" i="3"/>
  <c r="BF268" i="3"/>
  <c r="BJ268" i="3"/>
  <c r="BN268" i="3"/>
  <c r="BR268" i="3"/>
  <c r="BV268" i="3"/>
  <c r="BZ268" i="3"/>
  <c r="CD268" i="3"/>
  <c r="CH268" i="3"/>
  <c r="CL268" i="3"/>
  <c r="CP268" i="3"/>
  <c r="AZ268" i="3"/>
  <c r="BE268" i="3"/>
  <c r="BK268" i="3"/>
  <c r="BP268" i="3"/>
  <c r="BU268" i="3"/>
  <c r="CA268" i="3"/>
  <c r="CF268" i="3"/>
  <c r="CK268" i="3"/>
  <c r="CQ268" i="3"/>
  <c r="AV268" i="3"/>
  <c r="BC268" i="3"/>
  <c r="BI268" i="3"/>
  <c r="BQ268" i="3"/>
  <c r="BX268" i="3"/>
  <c r="CE268" i="3"/>
  <c r="CM268" i="3"/>
  <c r="BD268" i="3"/>
  <c r="BM268" i="3"/>
  <c r="BW268" i="3"/>
  <c r="CG268" i="3"/>
  <c r="CO268" i="3"/>
  <c r="AW268" i="3"/>
  <c r="BG268" i="3"/>
  <c r="BO268" i="3"/>
  <c r="BY268" i="3"/>
  <c r="CI268" i="3"/>
  <c r="CR268" i="3"/>
  <c r="AY268" i="3"/>
  <c r="BH268" i="3"/>
  <c r="BS268" i="3"/>
  <c r="CB268" i="3"/>
  <c r="CJ268" i="3"/>
  <c r="BL268" i="3"/>
  <c r="BT268" i="3"/>
  <c r="CC268" i="3"/>
  <c r="BA268" i="3"/>
  <c r="CN268" i="3"/>
  <c r="AV266" i="3"/>
  <c r="AZ266" i="3"/>
  <c r="BD266" i="3"/>
  <c r="BH266" i="3"/>
  <c r="BL266" i="3"/>
  <c r="BP266" i="3"/>
  <c r="BT266" i="3"/>
  <c r="BX266" i="3"/>
  <c r="CB266" i="3"/>
  <c r="CF266" i="3"/>
  <c r="CJ266" i="3"/>
  <c r="CN266" i="3"/>
  <c r="CR266" i="3"/>
  <c r="AW266" i="3"/>
  <c r="BB266" i="3"/>
  <c r="BG266" i="3"/>
  <c r="BM266" i="3"/>
  <c r="BR266" i="3"/>
  <c r="BW266" i="3"/>
  <c r="CC266" i="3"/>
  <c r="CH266" i="3"/>
  <c r="CM266" i="3"/>
  <c r="BA266" i="3"/>
  <c r="BI266" i="3"/>
  <c r="BO266" i="3"/>
  <c r="BV266" i="3"/>
  <c r="CD266" i="3"/>
  <c r="CK266" i="3"/>
  <c r="CQ266" i="3"/>
  <c r="AX266" i="3"/>
  <c r="BF266" i="3"/>
  <c r="BQ266" i="3"/>
  <c r="BZ266" i="3"/>
  <c r="CI266" i="3"/>
  <c r="AY266" i="3"/>
  <c r="BJ266" i="3"/>
  <c r="BS266" i="3"/>
  <c r="CA266" i="3"/>
  <c r="CL266" i="3"/>
  <c r="BC266" i="3"/>
  <c r="BK266" i="3"/>
  <c r="BU266" i="3"/>
  <c r="CE266" i="3"/>
  <c r="CO266" i="3"/>
  <c r="CG266" i="3"/>
  <c r="BE266" i="3"/>
  <c r="CP266" i="3"/>
  <c r="BN266" i="3"/>
  <c r="BY266" i="3"/>
  <c r="AX264" i="3"/>
  <c r="BB264" i="3"/>
  <c r="BF264" i="3"/>
  <c r="BJ264" i="3"/>
  <c r="BN264" i="3"/>
  <c r="BR264" i="3"/>
  <c r="BV264" i="3"/>
  <c r="BZ264" i="3"/>
  <c r="CD264" i="3"/>
  <c r="CH264" i="3"/>
  <c r="CL264" i="3"/>
  <c r="CP264" i="3"/>
  <c r="AY264" i="3"/>
  <c r="BD264" i="3"/>
  <c r="BI264" i="3"/>
  <c r="BO264" i="3"/>
  <c r="BT264" i="3"/>
  <c r="BY264" i="3"/>
  <c r="CE264" i="3"/>
  <c r="CJ264" i="3"/>
  <c r="CO264" i="3"/>
  <c r="AZ264" i="3"/>
  <c r="BG264" i="3"/>
  <c r="BM264" i="3"/>
  <c r="BU264" i="3"/>
  <c r="CB264" i="3"/>
  <c r="CI264" i="3"/>
  <c r="CQ264" i="3"/>
  <c r="BA264" i="3"/>
  <c r="BK264" i="3"/>
  <c r="BS264" i="3"/>
  <c r="CC264" i="3"/>
  <c r="CM264" i="3"/>
  <c r="BC264" i="3"/>
  <c r="BL264" i="3"/>
  <c r="BW264" i="3"/>
  <c r="CF264" i="3"/>
  <c r="CN264" i="3"/>
  <c r="AV264" i="3"/>
  <c r="BE264" i="3"/>
  <c r="BP264" i="3"/>
  <c r="BX264" i="3"/>
  <c r="CG264" i="3"/>
  <c r="CR264" i="3"/>
  <c r="BQ264" i="3"/>
  <c r="CA264" i="3"/>
  <c r="AW264" i="3"/>
  <c r="CK264" i="3"/>
  <c r="BH264" i="3"/>
  <c r="AW262" i="3"/>
  <c r="BA262" i="3"/>
  <c r="BE262" i="3"/>
  <c r="BI262" i="3"/>
  <c r="BM262" i="3"/>
  <c r="BQ262" i="3"/>
  <c r="BU262" i="3"/>
  <c r="BY262" i="3"/>
  <c r="CC262" i="3"/>
  <c r="CG262" i="3"/>
  <c r="CK262" i="3"/>
  <c r="CO262" i="3"/>
  <c r="AV262" i="3"/>
  <c r="BB262" i="3"/>
  <c r="BG262" i="3"/>
  <c r="BL262" i="3"/>
  <c r="BR262" i="3"/>
  <c r="BW262" i="3"/>
  <c r="CB262" i="3"/>
  <c r="CH262" i="3"/>
  <c r="CM262" i="3"/>
  <c r="CR262" i="3"/>
  <c r="AY262" i="3"/>
  <c r="BF262" i="3"/>
  <c r="BN262" i="3"/>
  <c r="BT262" i="3"/>
  <c r="CA262" i="3"/>
  <c r="CI262" i="3"/>
  <c r="CP262" i="3"/>
  <c r="BD262" i="3"/>
  <c r="BO262" i="3"/>
  <c r="BX262" i="3"/>
  <c r="CF262" i="3"/>
  <c r="CQ262" i="3"/>
  <c r="AX262" i="3"/>
  <c r="BH262" i="3"/>
  <c r="BP262" i="3"/>
  <c r="BZ262" i="3"/>
  <c r="CJ262" i="3"/>
  <c r="AZ262" i="3"/>
  <c r="BJ262" i="3"/>
  <c r="BS262" i="3"/>
  <c r="CD262" i="3"/>
  <c r="CL262" i="3"/>
  <c r="BC262" i="3"/>
  <c r="CN262" i="3"/>
  <c r="BK262" i="3"/>
  <c r="BV262" i="3"/>
  <c r="CE262" i="3"/>
  <c r="AV260" i="3"/>
  <c r="AZ260" i="3"/>
  <c r="BD260" i="3"/>
  <c r="BH260" i="3"/>
  <c r="BL260" i="3"/>
  <c r="BP260" i="3"/>
  <c r="BT260" i="3"/>
  <c r="BX260" i="3"/>
  <c r="CB260" i="3"/>
  <c r="CF260" i="3"/>
  <c r="CJ260" i="3"/>
  <c r="CN260" i="3"/>
  <c r="CR260" i="3"/>
  <c r="AY260" i="3"/>
  <c r="BE260" i="3"/>
  <c r="BJ260" i="3"/>
  <c r="BO260" i="3"/>
  <c r="BU260" i="3"/>
  <c r="BZ260" i="3"/>
  <c r="CE260" i="3"/>
  <c r="CK260" i="3"/>
  <c r="CP260" i="3"/>
  <c r="AX260" i="3"/>
  <c r="BF260" i="3"/>
  <c r="BM260" i="3"/>
  <c r="BS260" i="3"/>
  <c r="CA260" i="3"/>
  <c r="CH260" i="3"/>
  <c r="CO260" i="3"/>
  <c r="BA260" i="3"/>
  <c r="BI260" i="3"/>
  <c r="BR260" i="3"/>
  <c r="CC260" i="3"/>
  <c r="CL260" i="3"/>
  <c r="BB260" i="3"/>
  <c r="BK260" i="3"/>
  <c r="BV260" i="3"/>
  <c r="CD260" i="3"/>
  <c r="CM260" i="3"/>
  <c r="BC260" i="3"/>
  <c r="BN260" i="3"/>
  <c r="BW260" i="3"/>
  <c r="CG260" i="3"/>
  <c r="CQ260" i="3"/>
  <c r="BY260" i="3"/>
  <c r="AW260" i="3"/>
  <c r="CI260" i="3"/>
  <c r="BG260" i="3"/>
  <c r="BQ260" i="3"/>
  <c r="AX258" i="3"/>
  <c r="BB258" i="3"/>
  <c r="BF258" i="3"/>
  <c r="BJ258" i="3"/>
  <c r="BN258" i="3"/>
  <c r="BR258" i="3"/>
  <c r="BV258" i="3"/>
  <c r="BZ258" i="3"/>
  <c r="CD258" i="3"/>
  <c r="CH258" i="3"/>
  <c r="CL258" i="3"/>
  <c r="CP258" i="3"/>
  <c r="AV258" i="3"/>
  <c r="BA258" i="3"/>
  <c r="BG258" i="3"/>
  <c r="BL258" i="3"/>
  <c r="BQ258" i="3"/>
  <c r="BW258" i="3"/>
  <c r="CB258" i="3"/>
  <c r="CG258" i="3"/>
  <c r="CM258" i="3"/>
  <c r="CR258" i="3"/>
  <c r="AW258" i="3"/>
  <c r="BD258" i="3"/>
  <c r="BK258" i="3"/>
  <c r="BS258" i="3"/>
  <c r="BY258" i="3"/>
  <c r="CF258" i="3"/>
  <c r="CN258" i="3"/>
  <c r="BC258" i="3"/>
  <c r="BM258" i="3"/>
  <c r="BU258" i="3"/>
  <c r="CE258" i="3"/>
  <c r="CO258" i="3"/>
  <c r="BE258" i="3"/>
  <c r="BO258" i="3"/>
  <c r="BX258" i="3"/>
  <c r="CI258" i="3"/>
  <c r="CQ258" i="3"/>
  <c r="AY258" i="3"/>
  <c r="BH258" i="3"/>
  <c r="BP258" i="3"/>
  <c r="CA258" i="3"/>
  <c r="CJ258" i="3"/>
  <c r="BI258" i="3"/>
  <c r="BT258" i="3"/>
  <c r="CC258" i="3"/>
  <c r="AZ258" i="3"/>
  <c r="CK258" i="3"/>
  <c r="AX256" i="3"/>
  <c r="BB256" i="3"/>
  <c r="BF256" i="3"/>
  <c r="BJ256" i="3"/>
  <c r="BN256" i="3"/>
  <c r="BR256" i="3"/>
  <c r="BV256" i="3"/>
  <c r="BZ256" i="3"/>
  <c r="CD256" i="3"/>
  <c r="CH256" i="3"/>
  <c r="CL256" i="3"/>
  <c r="CP256" i="3"/>
  <c r="AY256" i="3"/>
  <c r="BD256" i="3"/>
  <c r="BI256" i="3"/>
  <c r="BO256" i="3"/>
  <c r="BT256" i="3"/>
  <c r="BY256" i="3"/>
  <c r="CE256" i="3"/>
  <c r="CJ256" i="3"/>
  <c r="CO256" i="3"/>
  <c r="BA256" i="3"/>
  <c r="BH256" i="3"/>
  <c r="BP256" i="3"/>
  <c r="BW256" i="3"/>
  <c r="CC256" i="3"/>
  <c r="CK256" i="3"/>
  <c r="CR256" i="3"/>
  <c r="BC256" i="3"/>
  <c r="BL256" i="3"/>
  <c r="BU256" i="3"/>
  <c r="CF256" i="3"/>
  <c r="CN256" i="3"/>
  <c r="AV256" i="3"/>
  <c r="BE256" i="3"/>
  <c r="BM256" i="3"/>
  <c r="BX256" i="3"/>
  <c r="CG256" i="3"/>
  <c r="CQ256" i="3"/>
  <c r="AW256" i="3"/>
  <c r="BG256" i="3"/>
  <c r="BQ256" i="3"/>
  <c r="CA256" i="3"/>
  <c r="CI256" i="3"/>
  <c r="AZ256" i="3"/>
  <c r="CM256" i="3"/>
  <c r="BK256" i="3"/>
  <c r="BS256" i="3"/>
  <c r="CB256" i="3"/>
  <c r="AV254" i="3"/>
  <c r="AZ254" i="3"/>
  <c r="BD254" i="3"/>
  <c r="BH254" i="3"/>
  <c r="BL254" i="3"/>
  <c r="BP254" i="3"/>
  <c r="BT254" i="3"/>
  <c r="BX254" i="3"/>
  <c r="CB254" i="3"/>
  <c r="CF254" i="3"/>
  <c r="CJ254" i="3"/>
  <c r="CN254" i="3"/>
  <c r="CR254" i="3"/>
  <c r="AY254" i="3"/>
  <c r="BE254" i="3"/>
  <c r="BJ254" i="3"/>
  <c r="BO254" i="3"/>
  <c r="BU254" i="3"/>
  <c r="BZ254" i="3"/>
  <c r="CE254" i="3"/>
  <c r="CK254" i="3"/>
  <c r="CP254" i="3"/>
  <c r="AW254" i="3"/>
  <c r="BC254" i="3"/>
  <c r="BK254" i="3"/>
  <c r="BR254" i="3"/>
  <c r="BY254" i="3"/>
  <c r="CG254" i="3"/>
  <c r="CM254" i="3"/>
  <c r="BA254" i="3"/>
  <c r="BI254" i="3"/>
  <c r="BS254" i="3"/>
  <c r="CC254" i="3"/>
  <c r="CL254" i="3"/>
  <c r="BB254" i="3"/>
  <c r="BM254" i="3"/>
  <c r="BV254" i="3"/>
  <c r="CD254" i="3"/>
  <c r="CO254" i="3"/>
  <c r="BF254" i="3"/>
  <c r="BN254" i="3"/>
  <c r="BW254" i="3"/>
  <c r="CH254" i="3"/>
  <c r="CQ254" i="3"/>
  <c r="CA254" i="3"/>
  <c r="AX254" i="3"/>
  <c r="CI254" i="3"/>
  <c r="BG254" i="3"/>
  <c r="BQ254" i="3"/>
  <c r="AV252" i="3"/>
  <c r="AZ252" i="3"/>
  <c r="BD252" i="3"/>
  <c r="BH252" i="3"/>
  <c r="BL252" i="3"/>
  <c r="BP252" i="3"/>
  <c r="BT252" i="3"/>
  <c r="BX252" i="3"/>
  <c r="CB252" i="3"/>
  <c r="CF252" i="3"/>
  <c r="CJ252" i="3"/>
  <c r="CN252" i="3"/>
  <c r="CR252" i="3"/>
  <c r="AX252" i="3"/>
  <c r="BC252" i="3"/>
  <c r="BI252" i="3"/>
  <c r="BN252" i="3"/>
  <c r="BS252" i="3"/>
  <c r="BY252" i="3"/>
  <c r="CD252" i="3"/>
  <c r="CI252" i="3"/>
  <c r="CO252" i="3"/>
  <c r="AW252" i="3"/>
  <c r="BE252" i="3"/>
  <c r="BK252" i="3"/>
  <c r="BR252" i="3"/>
  <c r="BZ252" i="3"/>
  <c r="CG252" i="3"/>
  <c r="CM252" i="3"/>
  <c r="BF252" i="3"/>
  <c r="BO252" i="3"/>
  <c r="BW252" i="3"/>
  <c r="CH252" i="3"/>
  <c r="CQ252" i="3"/>
  <c r="AY252" i="3"/>
  <c r="BG252" i="3"/>
  <c r="BQ252" i="3"/>
  <c r="CA252" i="3"/>
  <c r="CK252" i="3"/>
  <c r="BA252" i="3"/>
  <c r="BJ252" i="3"/>
  <c r="BU252" i="3"/>
  <c r="CC252" i="3"/>
  <c r="CL252" i="3"/>
  <c r="BM252" i="3"/>
  <c r="BV252" i="3"/>
  <c r="CE252" i="3"/>
  <c r="BB252" i="3"/>
  <c r="CP252" i="3"/>
  <c r="AX250" i="3"/>
  <c r="BB250" i="3"/>
  <c r="BF250" i="3"/>
  <c r="BJ250" i="3"/>
  <c r="BN250" i="3"/>
  <c r="BR250" i="3"/>
  <c r="BV250" i="3"/>
  <c r="BZ250" i="3"/>
  <c r="CD250" i="3"/>
  <c r="CH250" i="3"/>
  <c r="CL250" i="3"/>
  <c r="CP250" i="3"/>
  <c r="AZ250" i="3"/>
  <c r="BE250" i="3"/>
  <c r="BK250" i="3"/>
  <c r="BP250" i="3"/>
  <c r="BU250" i="3"/>
  <c r="CA250" i="3"/>
  <c r="CF250" i="3"/>
  <c r="CK250" i="3"/>
  <c r="CQ250" i="3"/>
  <c r="AV250" i="3"/>
  <c r="BC250" i="3"/>
  <c r="BI250" i="3"/>
  <c r="BQ250" i="3"/>
  <c r="BX250" i="3"/>
  <c r="CE250" i="3"/>
  <c r="CM250" i="3"/>
  <c r="AY250" i="3"/>
  <c r="BH250" i="3"/>
  <c r="BS250" i="3"/>
  <c r="CB250" i="3"/>
  <c r="CJ250" i="3"/>
  <c r="BA250" i="3"/>
  <c r="BL250" i="3"/>
  <c r="BT250" i="3"/>
  <c r="CC250" i="3"/>
  <c r="CN250" i="3"/>
  <c r="BD250" i="3"/>
  <c r="BM250" i="3"/>
  <c r="BW250" i="3"/>
  <c r="CG250" i="3"/>
  <c r="CO250" i="3"/>
  <c r="AW250" i="3"/>
  <c r="CI250" i="3"/>
  <c r="BG250" i="3"/>
  <c r="CR250" i="3"/>
  <c r="BO250" i="3"/>
  <c r="BY250" i="3"/>
  <c r="AX248" i="3"/>
  <c r="BB248" i="3"/>
  <c r="BF248" i="3"/>
  <c r="BJ248" i="3"/>
  <c r="BN248" i="3"/>
  <c r="BR248" i="3"/>
  <c r="BV248" i="3"/>
  <c r="BZ248" i="3"/>
  <c r="CD248" i="3"/>
  <c r="CH248" i="3"/>
  <c r="CL248" i="3"/>
  <c r="CP248" i="3"/>
  <c r="AW248" i="3"/>
  <c r="BC248" i="3"/>
  <c r="BH248" i="3"/>
  <c r="BM248" i="3"/>
  <c r="BS248" i="3"/>
  <c r="BX248" i="3"/>
  <c r="CC248" i="3"/>
  <c r="CI248" i="3"/>
  <c r="CN248" i="3"/>
  <c r="AZ248" i="3"/>
  <c r="BG248" i="3"/>
  <c r="BO248" i="3"/>
  <c r="BU248" i="3"/>
  <c r="CB248" i="3"/>
  <c r="CJ248" i="3"/>
  <c r="CQ248" i="3"/>
  <c r="AY248" i="3"/>
  <c r="BI248" i="3"/>
  <c r="BQ248" i="3"/>
  <c r="CA248" i="3"/>
  <c r="CK248" i="3"/>
  <c r="BA248" i="3"/>
  <c r="BK248" i="3"/>
  <c r="BT248" i="3"/>
  <c r="CE248" i="3"/>
  <c r="CM248" i="3"/>
  <c r="BD248" i="3"/>
  <c r="BL248" i="3"/>
  <c r="BW248" i="3"/>
  <c r="CF248" i="3"/>
  <c r="CO248" i="3"/>
  <c r="BY248" i="3"/>
  <c r="AV248" i="3"/>
  <c r="CG248" i="3"/>
  <c r="BE248" i="3"/>
  <c r="CR248" i="3"/>
  <c r="BP248" i="3"/>
  <c r="AW246" i="3"/>
  <c r="BA246" i="3"/>
  <c r="BE246" i="3"/>
  <c r="BI246" i="3"/>
  <c r="BM246" i="3"/>
  <c r="BQ246" i="3"/>
  <c r="BU246" i="3"/>
  <c r="BY246" i="3"/>
  <c r="CC246" i="3"/>
  <c r="AV246" i="3"/>
  <c r="AZ246" i="3"/>
  <c r="BD246" i="3"/>
  <c r="BH246" i="3"/>
  <c r="BL246" i="3"/>
  <c r="BP246" i="3"/>
  <c r="BT246" i="3"/>
  <c r="BX246" i="3"/>
  <c r="CB246" i="3"/>
  <c r="CF246" i="3"/>
  <c r="AY246" i="3"/>
  <c r="BG246" i="3"/>
  <c r="BO246" i="3"/>
  <c r="BW246" i="3"/>
  <c r="CE246" i="3"/>
  <c r="CJ246" i="3"/>
  <c r="CN246" i="3"/>
  <c r="CR246" i="3"/>
  <c r="BF246" i="3"/>
  <c r="BR246" i="3"/>
  <c r="CA246" i="3"/>
  <c r="CI246" i="3"/>
  <c r="CO246" i="3"/>
  <c r="BB246" i="3"/>
  <c r="BN246" i="3"/>
  <c r="CD246" i="3"/>
  <c r="CL246" i="3"/>
  <c r="AX246" i="3"/>
  <c r="BS246" i="3"/>
  <c r="CH246" i="3"/>
  <c r="CQ246" i="3"/>
  <c r="BC246" i="3"/>
  <c r="BV246" i="3"/>
  <c r="CK246" i="3"/>
  <c r="BJ246" i="3"/>
  <c r="BZ246" i="3"/>
  <c r="CM246" i="3"/>
  <c r="BK246" i="3"/>
  <c r="CG246" i="3"/>
  <c r="CP246" i="3"/>
  <c r="AW244" i="3"/>
  <c r="BA244" i="3"/>
  <c r="BE244" i="3"/>
  <c r="BI244" i="3"/>
  <c r="BM244" i="3"/>
  <c r="BQ244" i="3"/>
  <c r="BU244" i="3"/>
  <c r="BY244" i="3"/>
  <c r="CC244" i="3"/>
  <c r="CG244" i="3"/>
  <c r="CK244" i="3"/>
  <c r="CO244" i="3"/>
  <c r="AV244" i="3"/>
  <c r="AZ244" i="3"/>
  <c r="BD244" i="3"/>
  <c r="BH244" i="3"/>
  <c r="BL244" i="3"/>
  <c r="BP244" i="3"/>
  <c r="BT244" i="3"/>
  <c r="BX244" i="3"/>
  <c r="CB244" i="3"/>
  <c r="CF244" i="3"/>
  <c r="CJ244" i="3"/>
  <c r="CN244" i="3"/>
  <c r="CR244" i="3"/>
  <c r="BC244" i="3"/>
  <c r="BK244" i="3"/>
  <c r="BS244" i="3"/>
  <c r="CA244" i="3"/>
  <c r="CI244" i="3"/>
  <c r="CQ244" i="3"/>
  <c r="AY244" i="3"/>
  <c r="BJ244" i="3"/>
  <c r="BV244" i="3"/>
  <c r="CE244" i="3"/>
  <c r="CP244" i="3"/>
  <c r="BB244" i="3"/>
  <c r="BO244" i="3"/>
  <c r="CD244" i="3"/>
  <c r="BF244" i="3"/>
  <c r="BW244" i="3"/>
  <c r="CM244" i="3"/>
  <c r="BG244" i="3"/>
  <c r="BZ244" i="3"/>
  <c r="BN244" i="3"/>
  <c r="CH244" i="3"/>
  <c r="BR244" i="3"/>
  <c r="CL244" i="3"/>
  <c r="AX244" i="3"/>
  <c r="AY242" i="3"/>
  <c r="BC242" i="3"/>
  <c r="BG242" i="3"/>
  <c r="BK242" i="3"/>
  <c r="BO242" i="3"/>
  <c r="BS242" i="3"/>
  <c r="BW242" i="3"/>
  <c r="CA242" i="3"/>
  <c r="CE242" i="3"/>
  <c r="CI242" i="3"/>
  <c r="CM242" i="3"/>
  <c r="CQ242" i="3"/>
  <c r="AX242" i="3"/>
  <c r="BB242" i="3"/>
  <c r="BF242" i="3"/>
  <c r="BJ242" i="3"/>
  <c r="BN242" i="3"/>
  <c r="BR242" i="3"/>
  <c r="BV242" i="3"/>
  <c r="BZ242" i="3"/>
  <c r="CD242" i="3"/>
  <c r="CH242" i="3"/>
  <c r="CL242" i="3"/>
  <c r="CP242" i="3"/>
  <c r="AW242" i="3"/>
  <c r="BE242" i="3"/>
  <c r="BM242" i="3"/>
  <c r="BU242" i="3"/>
  <c r="CC242" i="3"/>
  <c r="CK242" i="3"/>
  <c r="BA242" i="3"/>
  <c r="BL242" i="3"/>
  <c r="BX242" i="3"/>
  <c r="CG242" i="3"/>
  <c r="CR242" i="3"/>
  <c r="AZ242" i="3"/>
  <c r="BP242" i="3"/>
  <c r="CB242" i="3"/>
  <c r="CO242" i="3"/>
  <c r="BH242" i="3"/>
  <c r="BY242" i="3"/>
  <c r="BI242" i="3"/>
  <c r="CF242" i="3"/>
  <c r="AV242" i="3"/>
  <c r="BQ242" i="3"/>
  <c r="CJ242" i="3"/>
  <c r="CN242" i="3"/>
  <c r="BD242" i="3"/>
  <c r="BT242" i="3"/>
  <c r="AY240" i="3"/>
  <c r="BC240" i="3"/>
  <c r="BG240" i="3"/>
  <c r="BK240" i="3"/>
  <c r="BO240" i="3"/>
  <c r="BS240" i="3"/>
  <c r="BW240" i="3"/>
  <c r="CA240" i="3"/>
  <c r="CE240" i="3"/>
  <c r="CI240" i="3"/>
  <c r="CM240" i="3"/>
  <c r="CQ240" i="3"/>
  <c r="AX240" i="3"/>
  <c r="BB240" i="3"/>
  <c r="BF240" i="3"/>
  <c r="BJ240" i="3"/>
  <c r="BN240" i="3"/>
  <c r="BR240" i="3"/>
  <c r="BV240" i="3"/>
  <c r="BZ240" i="3"/>
  <c r="CD240" i="3"/>
  <c r="CH240" i="3"/>
  <c r="CL240" i="3"/>
  <c r="CP240" i="3"/>
  <c r="AW240" i="3"/>
  <c r="BE240" i="3"/>
  <c r="BM240" i="3"/>
  <c r="BU240" i="3"/>
  <c r="CC240" i="3"/>
  <c r="CK240" i="3"/>
  <c r="AZ240" i="3"/>
  <c r="BI240" i="3"/>
  <c r="BT240" i="3"/>
  <c r="CF240" i="3"/>
  <c r="CO240" i="3"/>
  <c r="BD240" i="3"/>
  <c r="BQ240" i="3"/>
  <c r="CG240" i="3"/>
  <c r="AV240" i="3"/>
  <c r="BP240" i="3"/>
  <c r="CJ240" i="3"/>
  <c r="BA240" i="3"/>
  <c r="BX240" i="3"/>
  <c r="CN240" i="3"/>
  <c r="BH240" i="3"/>
  <c r="BY240" i="3"/>
  <c r="CR240" i="3"/>
  <c r="BL240" i="3"/>
  <c r="CB240" i="3"/>
  <c r="AW238" i="3"/>
  <c r="BA238" i="3"/>
  <c r="BE238" i="3"/>
  <c r="BI238" i="3"/>
  <c r="BM238" i="3"/>
  <c r="BQ238" i="3"/>
  <c r="BU238" i="3"/>
  <c r="BY238" i="3"/>
  <c r="CC238" i="3"/>
  <c r="CG238" i="3"/>
  <c r="CK238" i="3"/>
  <c r="CO238" i="3"/>
  <c r="AV238" i="3"/>
  <c r="AZ238" i="3"/>
  <c r="BD238" i="3"/>
  <c r="BH238" i="3"/>
  <c r="BL238" i="3"/>
  <c r="BP238" i="3"/>
  <c r="BT238" i="3"/>
  <c r="BX238" i="3"/>
  <c r="CB238" i="3"/>
  <c r="CF238" i="3"/>
  <c r="CJ238" i="3"/>
  <c r="CN238" i="3"/>
  <c r="CR238" i="3"/>
  <c r="BC238" i="3"/>
  <c r="BK238" i="3"/>
  <c r="BS238" i="3"/>
  <c r="CA238" i="3"/>
  <c r="CI238" i="3"/>
  <c r="CQ238" i="3"/>
  <c r="BF238" i="3"/>
  <c r="BO238" i="3"/>
  <c r="BZ238" i="3"/>
  <c r="CL238" i="3"/>
  <c r="BG238" i="3"/>
  <c r="BV238" i="3"/>
  <c r="CH238" i="3"/>
  <c r="BB238" i="3"/>
  <c r="BW238" i="3"/>
  <c r="CP238" i="3"/>
  <c r="BJ238" i="3"/>
  <c r="CD238" i="3"/>
  <c r="AX238" i="3"/>
  <c r="BN238" i="3"/>
  <c r="CE238" i="3"/>
  <c r="BR238" i="3"/>
  <c r="CM238" i="3"/>
  <c r="AY238" i="3"/>
  <c r="AW236" i="3"/>
  <c r="BA236" i="3"/>
  <c r="BE236" i="3"/>
  <c r="BI236" i="3"/>
  <c r="BM236" i="3"/>
  <c r="BQ236" i="3"/>
  <c r="BU236" i="3"/>
  <c r="BY236" i="3"/>
  <c r="CC236" i="3"/>
  <c r="CG236" i="3"/>
  <c r="CK236" i="3"/>
  <c r="CO236" i="3"/>
  <c r="AV236" i="3"/>
  <c r="AZ236" i="3"/>
  <c r="BD236" i="3"/>
  <c r="BH236" i="3"/>
  <c r="BL236" i="3"/>
  <c r="BP236" i="3"/>
  <c r="BT236" i="3"/>
  <c r="BX236" i="3"/>
  <c r="CB236" i="3"/>
  <c r="CF236" i="3"/>
  <c r="CJ236" i="3"/>
  <c r="CN236" i="3"/>
  <c r="CR236" i="3"/>
  <c r="AY236" i="3"/>
  <c r="BG236" i="3"/>
  <c r="BO236" i="3"/>
  <c r="BW236" i="3"/>
  <c r="CE236" i="3"/>
  <c r="CM236" i="3"/>
  <c r="AX236" i="3"/>
  <c r="BJ236" i="3"/>
  <c r="BS236" i="3"/>
  <c r="CD236" i="3"/>
  <c r="CP236" i="3"/>
  <c r="BF236" i="3"/>
  <c r="BV236" i="3"/>
  <c r="CI236" i="3"/>
  <c r="BK236" i="3"/>
  <c r="CA236" i="3"/>
  <c r="BN236" i="3"/>
  <c r="CH236" i="3"/>
  <c r="BB236" i="3"/>
  <c r="BR236" i="3"/>
  <c r="CL236" i="3"/>
  <c r="CQ236" i="3"/>
  <c r="BC236" i="3"/>
  <c r="BZ236" i="3"/>
  <c r="AY234" i="3"/>
  <c r="BC234" i="3"/>
  <c r="BG234" i="3"/>
  <c r="BK234" i="3"/>
  <c r="BO234" i="3"/>
  <c r="BS234" i="3"/>
  <c r="BW234" i="3"/>
  <c r="CA234" i="3"/>
  <c r="CE234" i="3"/>
  <c r="CI234" i="3"/>
  <c r="CM234" i="3"/>
  <c r="CQ234" i="3"/>
  <c r="AX234" i="3"/>
  <c r="BB234" i="3"/>
  <c r="BF234" i="3"/>
  <c r="BJ234" i="3"/>
  <c r="BN234" i="3"/>
  <c r="BR234" i="3"/>
  <c r="BV234" i="3"/>
  <c r="BZ234" i="3"/>
  <c r="CD234" i="3"/>
  <c r="CH234" i="3"/>
  <c r="CL234" i="3"/>
  <c r="CP234" i="3"/>
  <c r="BA234" i="3"/>
  <c r="BI234" i="3"/>
  <c r="BQ234" i="3"/>
  <c r="BY234" i="3"/>
  <c r="CG234" i="3"/>
  <c r="CO234" i="3"/>
  <c r="AZ234" i="3"/>
  <c r="BL234" i="3"/>
  <c r="BU234" i="3"/>
  <c r="CF234" i="3"/>
  <c r="CR234" i="3"/>
  <c r="BE234" i="3"/>
  <c r="BT234" i="3"/>
  <c r="CJ234" i="3"/>
  <c r="AV234" i="3"/>
  <c r="BM234" i="3"/>
  <c r="CC234" i="3"/>
  <c r="AW234" i="3"/>
  <c r="BP234" i="3"/>
  <c r="CK234" i="3"/>
  <c r="BD234" i="3"/>
  <c r="BX234" i="3"/>
  <c r="CN234" i="3"/>
  <c r="BH234" i="3"/>
  <c r="CB234" i="3"/>
  <c r="AW232" i="3"/>
  <c r="BA232" i="3"/>
  <c r="BE232" i="3"/>
  <c r="BI232" i="3"/>
  <c r="BM232" i="3"/>
  <c r="BQ232" i="3"/>
  <c r="BU232" i="3"/>
  <c r="BY232" i="3"/>
  <c r="CC232" i="3"/>
  <c r="CG232" i="3"/>
  <c r="CK232" i="3"/>
  <c r="CO232" i="3"/>
  <c r="AV232" i="3"/>
  <c r="AZ232" i="3"/>
  <c r="BD232" i="3"/>
  <c r="BH232" i="3"/>
  <c r="BL232" i="3"/>
  <c r="BP232" i="3"/>
  <c r="BT232" i="3"/>
  <c r="BX232" i="3"/>
  <c r="CB232" i="3"/>
  <c r="CF232" i="3"/>
  <c r="CJ232" i="3"/>
  <c r="CN232" i="3"/>
  <c r="CR232" i="3"/>
  <c r="AY232" i="3"/>
  <c r="BG232" i="3"/>
  <c r="BO232" i="3"/>
  <c r="BW232" i="3"/>
  <c r="CE232" i="3"/>
  <c r="CM232" i="3"/>
  <c r="BF232" i="3"/>
  <c r="BR232" i="3"/>
  <c r="CA232" i="3"/>
  <c r="CL232" i="3"/>
  <c r="BJ232" i="3"/>
  <c r="BV232" i="3"/>
  <c r="CI232" i="3"/>
  <c r="BB232" i="3"/>
  <c r="BS232" i="3"/>
  <c r="CP232" i="3"/>
  <c r="BC232" i="3"/>
  <c r="BZ232" i="3"/>
  <c r="CQ232" i="3"/>
  <c r="BK232" i="3"/>
  <c r="CD232" i="3"/>
  <c r="BN232" i="3"/>
  <c r="CH232" i="3"/>
  <c r="AX232" i="3"/>
  <c r="AY230" i="3"/>
  <c r="BC230" i="3"/>
  <c r="BG230" i="3"/>
  <c r="BK230" i="3"/>
  <c r="BO230" i="3"/>
  <c r="BS230" i="3"/>
  <c r="BW230" i="3"/>
  <c r="CA230" i="3"/>
  <c r="CE230" i="3"/>
  <c r="CI230" i="3"/>
  <c r="CM230" i="3"/>
  <c r="CQ230" i="3"/>
  <c r="AV230" i="3"/>
  <c r="AZ230" i="3"/>
  <c r="BD230" i="3"/>
  <c r="BH230" i="3"/>
  <c r="BL230" i="3"/>
  <c r="BP230" i="3"/>
  <c r="BT230" i="3"/>
  <c r="AW230" i="3"/>
  <c r="BA230" i="3"/>
  <c r="BE230" i="3"/>
  <c r="BI230" i="3"/>
  <c r="BM230" i="3"/>
  <c r="BQ230" i="3"/>
  <c r="AX230" i="3"/>
  <c r="BB230" i="3"/>
  <c r="BF230" i="3"/>
  <c r="BJ230" i="3"/>
  <c r="BN230" i="3"/>
  <c r="BR230" i="3"/>
  <c r="BV230" i="3"/>
  <c r="BZ230" i="3"/>
  <c r="CD230" i="3"/>
  <c r="CH230" i="3"/>
  <c r="CL230" i="3"/>
  <c r="CP230" i="3"/>
  <c r="BU230" i="3"/>
  <c r="CC230" i="3"/>
  <c r="CK230" i="3"/>
  <c r="BX230" i="3"/>
  <c r="CG230" i="3"/>
  <c r="CR230" i="3"/>
  <c r="BY230" i="3"/>
  <c r="CN230" i="3"/>
  <c r="CB230" i="3"/>
  <c r="CF230" i="3"/>
  <c r="CJ230" i="3"/>
  <c r="CO230" i="3"/>
  <c r="AY228" i="3"/>
  <c r="BC228" i="3"/>
  <c r="BG228" i="3"/>
  <c r="BK228" i="3"/>
  <c r="BO228" i="3"/>
  <c r="BS228" i="3"/>
  <c r="BW228" i="3"/>
  <c r="CA228" i="3"/>
  <c r="CE228" i="3"/>
  <c r="CI228" i="3"/>
  <c r="CM228" i="3"/>
  <c r="CQ228" i="3"/>
  <c r="AV228" i="3"/>
  <c r="AZ228" i="3"/>
  <c r="BD228" i="3"/>
  <c r="BH228" i="3"/>
  <c r="BL228" i="3"/>
  <c r="BP228" i="3"/>
  <c r="BT228" i="3"/>
  <c r="BX228" i="3"/>
  <c r="CB228" i="3"/>
  <c r="CF228" i="3"/>
  <c r="CJ228" i="3"/>
  <c r="CN228" i="3"/>
  <c r="CR228" i="3"/>
  <c r="AW228" i="3"/>
  <c r="BA228" i="3"/>
  <c r="BE228" i="3"/>
  <c r="BI228" i="3"/>
  <c r="BM228" i="3"/>
  <c r="BQ228" i="3"/>
  <c r="BU228" i="3"/>
  <c r="BY228" i="3"/>
  <c r="CC228" i="3"/>
  <c r="CG228" i="3"/>
  <c r="CK228" i="3"/>
  <c r="CO228" i="3"/>
  <c r="AX228" i="3"/>
  <c r="BB228" i="3"/>
  <c r="BF228" i="3"/>
  <c r="BJ228" i="3"/>
  <c r="BN228" i="3"/>
  <c r="BR228" i="3"/>
  <c r="BV228" i="3"/>
  <c r="BZ228" i="3"/>
  <c r="CD228" i="3"/>
  <c r="CH228" i="3"/>
  <c r="CL228" i="3"/>
  <c r="CP228" i="3"/>
  <c r="AW226" i="3"/>
  <c r="BA226" i="3"/>
  <c r="BE226" i="3"/>
  <c r="BI226" i="3"/>
  <c r="BM226" i="3"/>
  <c r="BQ226" i="3"/>
  <c r="BU226" i="3"/>
  <c r="BY226" i="3"/>
  <c r="CC226" i="3"/>
  <c r="CG226" i="3"/>
  <c r="CK226" i="3"/>
  <c r="CO226" i="3"/>
  <c r="AX226" i="3"/>
  <c r="BB226" i="3"/>
  <c r="BF226" i="3"/>
  <c r="BJ226" i="3"/>
  <c r="BN226" i="3"/>
  <c r="BR226" i="3"/>
  <c r="BV226" i="3"/>
  <c r="BZ226" i="3"/>
  <c r="CD226" i="3"/>
  <c r="CH226" i="3"/>
  <c r="CL226" i="3"/>
  <c r="CP226" i="3"/>
  <c r="AY226" i="3"/>
  <c r="BC226" i="3"/>
  <c r="BG226" i="3"/>
  <c r="BK226" i="3"/>
  <c r="BO226" i="3"/>
  <c r="BS226" i="3"/>
  <c r="BW226" i="3"/>
  <c r="CA226" i="3"/>
  <c r="CE226" i="3"/>
  <c r="CI226" i="3"/>
  <c r="CM226" i="3"/>
  <c r="CQ226" i="3"/>
  <c r="AV226" i="3"/>
  <c r="AZ226" i="3"/>
  <c r="BD226" i="3"/>
  <c r="BH226" i="3"/>
  <c r="BL226" i="3"/>
  <c r="BP226" i="3"/>
  <c r="BT226" i="3"/>
  <c r="BX226" i="3"/>
  <c r="CB226" i="3"/>
  <c r="CF226" i="3"/>
  <c r="CJ226" i="3"/>
  <c r="CN226" i="3"/>
  <c r="CR226" i="3"/>
  <c r="AY224" i="3"/>
  <c r="BC224" i="3"/>
  <c r="BG224" i="3"/>
  <c r="BK224" i="3"/>
  <c r="BO224" i="3"/>
  <c r="BS224" i="3"/>
  <c r="BW224" i="3"/>
  <c r="CA224" i="3"/>
  <c r="CE224" i="3"/>
  <c r="CI224" i="3"/>
  <c r="CM224" i="3"/>
  <c r="CQ224" i="3"/>
  <c r="AV224" i="3"/>
  <c r="AZ224" i="3"/>
  <c r="BD224" i="3"/>
  <c r="BH224" i="3"/>
  <c r="BL224" i="3"/>
  <c r="BP224" i="3"/>
  <c r="BT224" i="3"/>
  <c r="BX224" i="3"/>
  <c r="CB224" i="3"/>
  <c r="CF224" i="3"/>
  <c r="CJ224" i="3"/>
  <c r="CN224" i="3"/>
  <c r="CR224" i="3"/>
  <c r="AW224" i="3"/>
  <c r="BA224" i="3"/>
  <c r="BE224" i="3"/>
  <c r="BI224" i="3"/>
  <c r="BM224" i="3"/>
  <c r="BQ224" i="3"/>
  <c r="BU224" i="3"/>
  <c r="BY224" i="3"/>
  <c r="CC224" i="3"/>
  <c r="CG224" i="3"/>
  <c r="CK224" i="3"/>
  <c r="CO224" i="3"/>
  <c r="AX224" i="3"/>
  <c r="BB224" i="3"/>
  <c r="BF224" i="3"/>
  <c r="BJ224" i="3"/>
  <c r="BN224" i="3"/>
  <c r="BR224" i="3"/>
  <c r="BV224" i="3"/>
  <c r="BZ224" i="3"/>
  <c r="CD224" i="3"/>
  <c r="CH224" i="3"/>
  <c r="CL224" i="3"/>
  <c r="CP224" i="3"/>
  <c r="AW222" i="3"/>
  <c r="BA222" i="3"/>
  <c r="BE222" i="3"/>
  <c r="BI222" i="3"/>
  <c r="BM222" i="3"/>
  <c r="BQ222" i="3"/>
  <c r="BU222" i="3"/>
  <c r="BY222" i="3"/>
  <c r="CC222" i="3"/>
  <c r="CG222" i="3"/>
  <c r="CK222" i="3"/>
  <c r="CO222" i="3"/>
  <c r="AX222" i="3"/>
  <c r="BB222" i="3"/>
  <c r="BF222" i="3"/>
  <c r="BJ222" i="3"/>
  <c r="BN222" i="3"/>
  <c r="BR222" i="3"/>
  <c r="BV222" i="3"/>
  <c r="BZ222" i="3"/>
  <c r="CD222" i="3"/>
  <c r="CH222" i="3"/>
  <c r="CL222" i="3"/>
  <c r="CP222" i="3"/>
  <c r="AY222" i="3"/>
  <c r="BC222" i="3"/>
  <c r="BG222" i="3"/>
  <c r="BK222" i="3"/>
  <c r="BO222" i="3"/>
  <c r="BS222" i="3"/>
  <c r="BW222" i="3"/>
  <c r="CA222" i="3"/>
  <c r="CE222" i="3"/>
  <c r="CI222" i="3"/>
  <c r="CM222" i="3"/>
  <c r="CQ222" i="3"/>
  <c r="AV222" i="3"/>
  <c r="AZ222" i="3"/>
  <c r="BD222" i="3"/>
  <c r="BH222" i="3"/>
  <c r="BL222" i="3"/>
  <c r="BP222" i="3"/>
  <c r="BT222" i="3"/>
  <c r="BX222" i="3"/>
  <c r="CB222" i="3"/>
  <c r="CF222" i="3"/>
  <c r="CJ222" i="3"/>
  <c r="CN222" i="3"/>
  <c r="CR222" i="3"/>
  <c r="AW220" i="3"/>
  <c r="BA220" i="3"/>
  <c r="BE220" i="3"/>
  <c r="BI220" i="3"/>
  <c r="BM220" i="3"/>
  <c r="BQ220" i="3"/>
  <c r="BU220" i="3"/>
  <c r="BY220" i="3"/>
  <c r="CC220" i="3"/>
  <c r="CG220" i="3"/>
  <c r="CK220" i="3"/>
  <c r="CO220" i="3"/>
  <c r="AX220" i="3"/>
  <c r="BB220" i="3"/>
  <c r="BF220" i="3"/>
  <c r="BJ220" i="3"/>
  <c r="BN220" i="3"/>
  <c r="BR220" i="3"/>
  <c r="BV220" i="3"/>
  <c r="BZ220" i="3"/>
  <c r="CD220" i="3"/>
  <c r="CH220" i="3"/>
  <c r="CL220" i="3"/>
  <c r="CP220" i="3"/>
  <c r="AY220" i="3"/>
  <c r="BC220" i="3"/>
  <c r="BG220" i="3"/>
  <c r="BK220" i="3"/>
  <c r="BO220" i="3"/>
  <c r="BS220" i="3"/>
  <c r="BW220" i="3"/>
  <c r="CA220" i="3"/>
  <c r="CE220" i="3"/>
  <c r="CI220" i="3"/>
  <c r="CM220" i="3"/>
  <c r="CQ220" i="3"/>
  <c r="AV220" i="3"/>
  <c r="AZ220" i="3"/>
  <c r="BD220" i="3"/>
  <c r="BH220" i="3"/>
  <c r="BL220" i="3"/>
  <c r="BP220" i="3"/>
  <c r="BT220" i="3"/>
  <c r="BX220" i="3"/>
  <c r="CB220" i="3"/>
  <c r="CF220" i="3"/>
  <c r="CJ220" i="3"/>
  <c r="CN220" i="3"/>
  <c r="CR220" i="3"/>
  <c r="AY218" i="3"/>
  <c r="BC218" i="3"/>
  <c r="BG218" i="3"/>
  <c r="BK218" i="3"/>
  <c r="BO218" i="3"/>
  <c r="BS218" i="3"/>
  <c r="BW218" i="3"/>
  <c r="CA218" i="3"/>
  <c r="CE218" i="3"/>
  <c r="CI218" i="3"/>
  <c r="CM218" i="3"/>
  <c r="CQ218" i="3"/>
  <c r="AV218" i="3"/>
  <c r="AZ218" i="3"/>
  <c r="BD218" i="3"/>
  <c r="BH218" i="3"/>
  <c r="BL218" i="3"/>
  <c r="BP218" i="3"/>
  <c r="BT218" i="3"/>
  <c r="BX218" i="3"/>
  <c r="CB218" i="3"/>
  <c r="CF218" i="3"/>
  <c r="CJ218" i="3"/>
  <c r="CN218" i="3"/>
  <c r="CR218" i="3"/>
  <c r="AW218" i="3"/>
  <c r="BA218" i="3"/>
  <c r="BE218" i="3"/>
  <c r="BI218" i="3"/>
  <c r="BM218" i="3"/>
  <c r="BQ218" i="3"/>
  <c r="BU218" i="3"/>
  <c r="BY218" i="3"/>
  <c r="CC218" i="3"/>
  <c r="CG218" i="3"/>
  <c r="CK218" i="3"/>
  <c r="CO218" i="3"/>
  <c r="AX218" i="3"/>
  <c r="BB218" i="3"/>
  <c r="BF218" i="3"/>
  <c r="BJ218" i="3"/>
  <c r="BN218" i="3"/>
  <c r="BR218" i="3"/>
  <c r="BV218" i="3"/>
  <c r="BZ218" i="3"/>
  <c r="CD218" i="3"/>
  <c r="CH218" i="3"/>
  <c r="CL218" i="3"/>
  <c r="CP218" i="3"/>
  <c r="AY216" i="3"/>
  <c r="BC216" i="3"/>
  <c r="BG216" i="3"/>
  <c r="BK216" i="3"/>
  <c r="BO216" i="3"/>
  <c r="BS216" i="3"/>
  <c r="BW216" i="3"/>
  <c r="CA216" i="3"/>
  <c r="CE216" i="3"/>
  <c r="CI216" i="3"/>
  <c r="CM216" i="3"/>
  <c r="CQ216" i="3"/>
  <c r="AV216" i="3"/>
  <c r="AZ216" i="3"/>
  <c r="BD216" i="3"/>
  <c r="BH216" i="3"/>
  <c r="BL216" i="3"/>
  <c r="BP216" i="3"/>
  <c r="BT216" i="3"/>
  <c r="BX216" i="3"/>
  <c r="CB216" i="3"/>
  <c r="CF216" i="3"/>
  <c r="CJ216" i="3"/>
  <c r="CN216" i="3"/>
  <c r="CR216" i="3"/>
  <c r="AW216" i="3"/>
  <c r="BA216" i="3"/>
  <c r="BE216" i="3"/>
  <c r="BI216" i="3"/>
  <c r="BM216" i="3"/>
  <c r="BQ216" i="3"/>
  <c r="BU216" i="3"/>
  <c r="BY216" i="3"/>
  <c r="CC216" i="3"/>
  <c r="CG216" i="3"/>
  <c r="CK216" i="3"/>
  <c r="CO216" i="3"/>
  <c r="AX216" i="3"/>
  <c r="BB216" i="3"/>
  <c r="BF216" i="3"/>
  <c r="BJ216" i="3"/>
  <c r="BN216" i="3"/>
  <c r="BR216" i="3"/>
  <c r="BV216" i="3"/>
  <c r="BZ216" i="3"/>
  <c r="CD216" i="3"/>
  <c r="CH216" i="3"/>
  <c r="CL216" i="3"/>
  <c r="CP216" i="3"/>
  <c r="AW214" i="3"/>
  <c r="BA214" i="3"/>
  <c r="BE214" i="3"/>
  <c r="BI214" i="3"/>
  <c r="BM214" i="3"/>
  <c r="BQ214" i="3"/>
  <c r="BU214" i="3"/>
  <c r="BY214" i="3"/>
  <c r="CC214" i="3"/>
  <c r="CG214" i="3"/>
  <c r="CK214" i="3"/>
  <c r="CO214" i="3"/>
  <c r="AX214" i="3"/>
  <c r="BB214" i="3"/>
  <c r="BF214" i="3"/>
  <c r="BJ214" i="3"/>
  <c r="BN214" i="3"/>
  <c r="BR214" i="3"/>
  <c r="BV214" i="3"/>
  <c r="BZ214" i="3"/>
  <c r="CD214" i="3"/>
  <c r="CH214" i="3"/>
  <c r="CL214" i="3"/>
  <c r="CP214" i="3"/>
  <c r="AY214" i="3"/>
  <c r="BC214" i="3"/>
  <c r="BG214" i="3"/>
  <c r="BK214" i="3"/>
  <c r="BO214" i="3"/>
  <c r="BS214" i="3"/>
  <c r="BW214" i="3"/>
  <c r="CA214" i="3"/>
  <c r="CE214" i="3"/>
  <c r="CI214" i="3"/>
  <c r="CM214" i="3"/>
  <c r="CQ214" i="3"/>
  <c r="AV214" i="3"/>
  <c r="AZ214" i="3"/>
  <c r="BD214" i="3"/>
  <c r="BH214" i="3"/>
  <c r="BL214" i="3"/>
  <c r="BP214" i="3"/>
  <c r="BT214" i="3"/>
  <c r="BX214" i="3"/>
  <c r="CB214" i="3"/>
  <c r="CF214" i="3"/>
  <c r="CJ214" i="3"/>
  <c r="CN214" i="3"/>
  <c r="CR214" i="3"/>
  <c r="AW212" i="3"/>
  <c r="BA212" i="3"/>
  <c r="BE212" i="3"/>
  <c r="BI212" i="3"/>
  <c r="BM212" i="3"/>
  <c r="BQ212" i="3"/>
  <c r="BU212" i="3"/>
  <c r="BY212" i="3"/>
  <c r="CC212" i="3"/>
  <c r="CG212" i="3"/>
  <c r="CK212" i="3"/>
  <c r="CO212" i="3"/>
  <c r="AX212" i="3"/>
  <c r="BB212" i="3"/>
  <c r="BF212" i="3"/>
  <c r="BJ212" i="3"/>
  <c r="BN212" i="3"/>
  <c r="BR212" i="3"/>
  <c r="BV212" i="3"/>
  <c r="BZ212" i="3"/>
  <c r="CD212" i="3"/>
  <c r="CH212" i="3"/>
  <c r="CL212" i="3"/>
  <c r="CP212" i="3"/>
  <c r="AY212" i="3"/>
  <c r="BC212" i="3"/>
  <c r="BG212" i="3"/>
  <c r="BK212" i="3"/>
  <c r="BO212" i="3"/>
  <c r="BS212" i="3"/>
  <c r="BW212" i="3"/>
  <c r="CA212" i="3"/>
  <c r="CE212" i="3"/>
  <c r="CI212" i="3"/>
  <c r="CM212" i="3"/>
  <c r="CQ212" i="3"/>
  <c r="AV212" i="3"/>
  <c r="AZ212" i="3"/>
  <c r="BD212" i="3"/>
  <c r="BH212" i="3"/>
  <c r="BL212" i="3"/>
  <c r="BP212" i="3"/>
  <c r="BT212" i="3"/>
  <c r="BX212" i="3"/>
  <c r="CB212" i="3"/>
  <c r="CF212" i="3"/>
  <c r="CJ212" i="3"/>
  <c r="CN212" i="3"/>
  <c r="CR212" i="3"/>
  <c r="AY210" i="3"/>
  <c r="BC210" i="3"/>
  <c r="BG210" i="3"/>
  <c r="BK210" i="3"/>
  <c r="BO210" i="3"/>
  <c r="BS210" i="3"/>
  <c r="BW210" i="3"/>
  <c r="CA210" i="3"/>
  <c r="CE210" i="3"/>
  <c r="CI210" i="3"/>
  <c r="CM210" i="3"/>
  <c r="CQ210" i="3"/>
  <c r="AV210" i="3"/>
  <c r="AZ210" i="3"/>
  <c r="BD210" i="3"/>
  <c r="BH210" i="3"/>
  <c r="BL210" i="3"/>
  <c r="BP210" i="3"/>
  <c r="BT210" i="3"/>
  <c r="BX210" i="3"/>
  <c r="CB210" i="3"/>
  <c r="CF210" i="3"/>
  <c r="CJ210" i="3"/>
  <c r="CN210" i="3"/>
  <c r="CR210" i="3"/>
  <c r="AW210" i="3"/>
  <c r="BA210" i="3"/>
  <c r="BE210" i="3"/>
  <c r="BI210" i="3"/>
  <c r="BM210" i="3"/>
  <c r="BQ210" i="3"/>
  <c r="BU210" i="3"/>
  <c r="BY210" i="3"/>
  <c r="CC210" i="3"/>
  <c r="CG210" i="3"/>
  <c r="CK210" i="3"/>
  <c r="CO210" i="3"/>
  <c r="AX210" i="3"/>
  <c r="BB210" i="3"/>
  <c r="BF210" i="3"/>
  <c r="BJ210" i="3"/>
  <c r="BN210" i="3"/>
  <c r="BR210" i="3"/>
  <c r="BV210" i="3"/>
  <c r="BZ210" i="3"/>
  <c r="CD210" i="3"/>
  <c r="CH210" i="3"/>
  <c r="CL210" i="3"/>
  <c r="CP210" i="3"/>
  <c r="AY208" i="3"/>
  <c r="BC208" i="3"/>
  <c r="BG208" i="3"/>
  <c r="BK208" i="3"/>
  <c r="BO208" i="3"/>
  <c r="BS208" i="3"/>
  <c r="BW208" i="3"/>
  <c r="CA208" i="3"/>
  <c r="CE208" i="3"/>
  <c r="CI208" i="3"/>
  <c r="CM208" i="3"/>
  <c r="CQ208" i="3"/>
  <c r="AV208" i="3"/>
  <c r="AZ208" i="3"/>
  <c r="BD208" i="3"/>
  <c r="BH208" i="3"/>
  <c r="BL208" i="3"/>
  <c r="BP208" i="3"/>
  <c r="BT208" i="3"/>
  <c r="BX208" i="3"/>
  <c r="CB208" i="3"/>
  <c r="CF208" i="3"/>
  <c r="CJ208" i="3"/>
  <c r="CN208" i="3"/>
  <c r="CR208" i="3"/>
  <c r="AW208" i="3"/>
  <c r="BA208" i="3"/>
  <c r="BE208" i="3"/>
  <c r="BI208" i="3"/>
  <c r="BM208" i="3"/>
  <c r="BQ208" i="3"/>
  <c r="BU208" i="3"/>
  <c r="BY208" i="3"/>
  <c r="CC208" i="3"/>
  <c r="CG208" i="3"/>
  <c r="CK208" i="3"/>
  <c r="CO208" i="3"/>
  <c r="AX208" i="3"/>
  <c r="BB208" i="3"/>
  <c r="BF208" i="3"/>
  <c r="BJ208" i="3"/>
  <c r="BN208" i="3"/>
  <c r="BR208" i="3"/>
  <c r="BV208" i="3"/>
  <c r="BZ208" i="3"/>
  <c r="CD208" i="3"/>
  <c r="CH208" i="3"/>
  <c r="CL208" i="3"/>
  <c r="CP208" i="3"/>
  <c r="AW206" i="3"/>
  <c r="BA206" i="3"/>
  <c r="BE206" i="3"/>
  <c r="BI206" i="3"/>
  <c r="BM206" i="3"/>
  <c r="BQ206" i="3"/>
  <c r="BU206" i="3"/>
  <c r="BY206" i="3"/>
  <c r="CC206" i="3"/>
  <c r="CG206" i="3"/>
  <c r="CK206" i="3"/>
  <c r="CO206" i="3"/>
  <c r="AX206" i="3"/>
  <c r="BB206" i="3"/>
  <c r="BF206" i="3"/>
  <c r="BJ206" i="3"/>
  <c r="BN206" i="3"/>
  <c r="BR206" i="3"/>
  <c r="BV206" i="3"/>
  <c r="BZ206" i="3"/>
  <c r="CD206" i="3"/>
  <c r="CH206" i="3"/>
  <c r="CL206" i="3"/>
  <c r="CP206" i="3"/>
  <c r="AY206" i="3"/>
  <c r="BC206" i="3"/>
  <c r="BG206" i="3"/>
  <c r="BK206" i="3"/>
  <c r="BO206" i="3"/>
  <c r="BS206" i="3"/>
  <c r="BW206" i="3"/>
  <c r="CA206" i="3"/>
  <c r="CE206" i="3"/>
  <c r="CI206" i="3"/>
  <c r="CM206" i="3"/>
  <c r="CQ206" i="3"/>
  <c r="AV206" i="3"/>
  <c r="AZ206" i="3"/>
  <c r="BD206" i="3"/>
  <c r="BH206" i="3"/>
  <c r="BL206" i="3"/>
  <c r="BP206" i="3"/>
  <c r="BT206" i="3"/>
  <c r="BX206" i="3"/>
  <c r="CB206" i="3"/>
  <c r="CF206" i="3"/>
  <c r="CJ206" i="3"/>
  <c r="CN206" i="3"/>
  <c r="CR206" i="3"/>
  <c r="AW204" i="3"/>
  <c r="BA204" i="3"/>
  <c r="BE204" i="3"/>
  <c r="BI204" i="3"/>
  <c r="BM204" i="3"/>
  <c r="BQ204" i="3"/>
  <c r="BU204" i="3"/>
  <c r="BY204" i="3"/>
  <c r="CC204" i="3"/>
  <c r="CG204" i="3"/>
  <c r="CK204" i="3"/>
  <c r="CO204" i="3"/>
  <c r="AX204" i="3"/>
  <c r="BB204" i="3"/>
  <c r="BF204" i="3"/>
  <c r="BJ204" i="3"/>
  <c r="BN204" i="3"/>
  <c r="BR204" i="3"/>
  <c r="BV204" i="3"/>
  <c r="BZ204" i="3"/>
  <c r="CD204" i="3"/>
  <c r="CH204" i="3"/>
  <c r="CL204" i="3"/>
  <c r="CP204" i="3"/>
  <c r="AY204" i="3"/>
  <c r="BC204" i="3"/>
  <c r="BG204" i="3"/>
  <c r="BK204" i="3"/>
  <c r="BO204" i="3"/>
  <c r="BS204" i="3"/>
  <c r="BW204" i="3"/>
  <c r="CA204" i="3"/>
  <c r="CE204" i="3"/>
  <c r="CI204" i="3"/>
  <c r="CM204" i="3"/>
  <c r="CQ204" i="3"/>
  <c r="AV204" i="3"/>
  <c r="AZ204" i="3"/>
  <c r="BD204" i="3"/>
  <c r="BH204" i="3"/>
  <c r="BL204" i="3"/>
  <c r="BP204" i="3"/>
  <c r="BT204" i="3"/>
  <c r="BX204" i="3"/>
  <c r="CB204" i="3"/>
  <c r="CF204" i="3"/>
  <c r="CJ204" i="3"/>
  <c r="CN204" i="3"/>
  <c r="CR204" i="3"/>
  <c r="AY202" i="3"/>
  <c r="BC202" i="3"/>
  <c r="BG202" i="3"/>
  <c r="BK202" i="3"/>
  <c r="BO202" i="3"/>
  <c r="BS202" i="3"/>
  <c r="BW202" i="3"/>
  <c r="CA202" i="3"/>
  <c r="CE202" i="3"/>
  <c r="CI202" i="3"/>
  <c r="CM202" i="3"/>
  <c r="CQ202" i="3"/>
  <c r="AV202" i="3"/>
  <c r="AZ202" i="3"/>
  <c r="BD202" i="3"/>
  <c r="BH202" i="3"/>
  <c r="BL202" i="3"/>
  <c r="BP202" i="3"/>
  <c r="BT202" i="3"/>
  <c r="BX202" i="3"/>
  <c r="CB202" i="3"/>
  <c r="CF202" i="3"/>
  <c r="CJ202" i="3"/>
  <c r="CN202" i="3"/>
  <c r="CR202" i="3"/>
  <c r="AW202" i="3"/>
  <c r="BA202" i="3"/>
  <c r="BE202" i="3"/>
  <c r="BI202" i="3"/>
  <c r="BM202" i="3"/>
  <c r="BQ202" i="3"/>
  <c r="BU202" i="3"/>
  <c r="BY202" i="3"/>
  <c r="CC202" i="3"/>
  <c r="CG202" i="3"/>
  <c r="CK202" i="3"/>
  <c r="CO202" i="3"/>
  <c r="AX202" i="3"/>
  <c r="BB202" i="3"/>
  <c r="BF202" i="3"/>
  <c r="BJ202" i="3"/>
  <c r="BN202" i="3"/>
  <c r="BR202" i="3"/>
  <c r="BV202" i="3"/>
  <c r="BZ202" i="3"/>
  <c r="CD202" i="3"/>
  <c r="CH202" i="3"/>
  <c r="CL202" i="3"/>
  <c r="CP202" i="3"/>
  <c r="AY200" i="3"/>
  <c r="BC200" i="3"/>
  <c r="BG200" i="3"/>
  <c r="BK200" i="3"/>
  <c r="BO200" i="3"/>
  <c r="BS200" i="3"/>
  <c r="BW200" i="3"/>
  <c r="CA200" i="3"/>
  <c r="CE200" i="3"/>
  <c r="CI200" i="3"/>
  <c r="CM200" i="3"/>
  <c r="CQ200" i="3"/>
  <c r="AV200" i="3"/>
  <c r="AZ200" i="3"/>
  <c r="BD200" i="3"/>
  <c r="BH200" i="3"/>
  <c r="BL200" i="3"/>
  <c r="BP200" i="3"/>
  <c r="BT200" i="3"/>
  <c r="BX200" i="3"/>
  <c r="CB200" i="3"/>
  <c r="CF200" i="3"/>
  <c r="CJ200" i="3"/>
  <c r="CN200" i="3"/>
  <c r="CR200" i="3"/>
  <c r="AW200" i="3"/>
  <c r="BA200" i="3"/>
  <c r="BE200" i="3"/>
  <c r="BI200" i="3"/>
  <c r="BM200" i="3"/>
  <c r="BQ200" i="3"/>
  <c r="BU200" i="3"/>
  <c r="BY200" i="3"/>
  <c r="CC200" i="3"/>
  <c r="CG200" i="3"/>
  <c r="CK200" i="3"/>
  <c r="CO200" i="3"/>
  <c r="AX200" i="3"/>
  <c r="BB200" i="3"/>
  <c r="BF200" i="3"/>
  <c r="BJ200" i="3"/>
  <c r="BN200" i="3"/>
  <c r="BR200" i="3"/>
  <c r="BV200" i="3"/>
  <c r="BZ200" i="3"/>
  <c r="CD200" i="3"/>
  <c r="CH200" i="3"/>
  <c r="CL200" i="3"/>
  <c r="CP200" i="3"/>
  <c r="AW198" i="3"/>
  <c r="BA198" i="3"/>
  <c r="BE198" i="3"/>
  <c r="BI198" i="3"/>
  <c r="BM198" i="3"/>
  <c r="BQ198" i="3"/>
  <c r="BU198" i="3"/>
  <c r="BY198" i="3"/>
  <c r="CC198" i="3"/>
  <c r="CG198" i="3"/>
  <c r="CK198" i="3"/>
  <c r="CO198" i="3"/>
  <c r="AX198" i="3"/>
  <c r="BB198" i="3"/>
  <c r="BF198" i="3"/>
  <c r="BJ198" i="3"/>
  <c r="BN198" i="3"/>
  <c r="BR198" i="3"/>
  <c r="BV198" i="3"/>
  <c r="BZ198" i="3"/>
  <c r="CD198" i="3"/>
  <c r="CH198" i="3"/>
  <c r="CL198" i="3"/>
  <c r="CP198" i="3"/>
  <c r="AY198" i="3"/>
  <c r="BC198" i="3"/>
  <c r="BG198" i="3"/>
  <c r="BK198" i="3"/>
  <c r="BO198" i="3"/>
  <c r="BS198" i="3"/>
  <c r="BW198" i="3"/>
  <c r="CA198" i="3"/>
  <c r="CE198" i="3"/>
  <c r="CI198" i="3"/>
  <c r="CM198" i="3"/>
  <c r="CQ198" i="3"/>
  <c r="AV198" i="3"/>
  <c r="AZ198" i="3"/>
  <c r="BD198" i="3"/>
  <c r="BH198" i="3"/>
  <c r="BL198" i="3"/>
  <c r="BP198" i="3"/>
  <c r="BT198" i="3"/>
  <c r="BX198" i="3"/>
  <c r="CB198" i="3"/>
  <c r="CF198" i="3"/>
  <c r="CJ198" i="3"/>
  <c r="CN198" i="3"/>
  <c r="CR198" i="3"/>
  <c r="AV196" i="3"/>
  <c r="AZ196" i="3"/>
  <c r="BD196" i="3"/>
  <c r="BH196" i="3"/>
  <c r="BL196" i="3"/>
  <c r="BP196" i="3"/>
  <c r="BT196" i="3"/>
  <c r="BX196" i="3"/>
  <c r="CB196" i="3"/>
  <c r="CF196" i="3"/>
  <c r="CJ196" i="3"/>
  <c r="CN196" i="3"/>
  <c r="CR196" i="3"/>
  <c r="AY196" i="3"/>
  <c r="BC196" i="3"/>
  <c r="BG196" i="3"/>
  <c r="BK196" i="3"/>
  <c r="BO196" i="3"/>
  <c r="BS196" i="3"/>
  <c r="BW196" i="3"/>
  <c r="CA196" i="3"/>
  <c r="CE196" i="3"/>
  <c r="CI196" i="3"/>
  <c r="CM196" i="3"/>
  <c r="CQ196" i="3"/>
  <c r="AX196" i="3"/>
  <c r="BF196" i="3"/>
  <c r="BN196" i="3"/>
  <c r="BV196" i="3"/>
  <c r="CD196" i="3"/>
  <c r="CL196" i="3"/>
  <c r="BA196" i="3"/>
  <c r="BI196" i="3"/>
  <c r="BQ196" i="3"/>
  <c r="BY196" i="3"/>
  <c r="CG196" i="3"/>
  <c r="CO196" i="3"/>
  <c r="BB196" i="3"/>
  <c r="BJ196" i="3"/>
  <c r="BR196" i="3"/>
  <c r="BZ196" i="3"/>
  <c r="CH196" i="3"/>
  <c r="CP196" i="3"/>
  <c r="AW196" i="3"/>
  <c r="BE196" i="3"/>
  <c r="BM196" i="3"/>
  <c r="BU196" i="3"/>
  <c r="CC196" i="3"/>
  <c r="CK196" i="3"/>
  <c r="AV194" i="3"/>
  <c r="AZ194" i="3"/>
  <c r="BD194" i="3"/>
  <c r="BH194" i="3"/>
  <c r="BL194" i="3"/>
  <c r="BP194" i="3"/>
  <c r="BT194" i="3"/>
  <c r="BX194" i="3"/>
  <c r="CB194" i="3"/>
  <c r="CF194" i="3"/>
  <c r="CJ194" i="3"/>
  <c r="CN194" i="3"/>
  <c r="CR194" i="3"/>
  <c r="AY194" i="3"/>
  <c r="BC194" i="3"/>
  <c r="BG194" i="3"/>
  <c r="BK194" i="3"/>
  <c r="BO194" i="3"/>
  <c r="BS194" i="3"/>
  <c r="BW194" i="3"/>
  <c r="CA194" i="3"/>
  <c r="CE194" i="3"/>
  <c r="CI194" i="3"/>
  <c r="CM194" i="3"/>
  <c r="CQ194" i="3"/>
  <c r="BB194" i="3"/>
  <c r="BJ194" i="3"/>
  <c r="BR194" i="3"/>
  <c r="BZ194" i="3"/>
  <c r="CH194" i="3"/>
  <c r="CP194" i="3"/>
  <c r="AW194" i="3"/>
  <c r="BE194" i="3"/>
  <c r="BM194" i="3"/>
  <c r="BU194" i="3"/>
  <c r="CC194" i="3"/>
  <c r="CK194" i="3"/>
  <c r="AX194" i="3"/>
  <c r="BF194" i="3"/>
  <c r="BN194" i="3"/>
  <c r="BV194" i="3"/>
  <c r="CD194" i="3"/>
  <c r="CL194" i="3"/>
  <c r="BA194" i="3"/>
  <c r="BI194" i="3"/>
  <c r="BQ194" i="3"/>
  <c r="BY194" i="3"/>
  <c r="CG194" i="3"/>
  <c r="CO194" i="3"/>
  <c r="AV192" i="3"/>
  <c r="AZ192" i="3"/>
  <c r="BD192" i="3"/>
  <c r="BH192" i="3"/>
  <c r="BL192" i="3"/>
  <c r="BP192" i="3"/>
  <c r="BT192" i="3"/>
  <c r="BX192" i="3"/>
  <c r="CB192" i="3"/>
  <c r="CF192" i="3"/>
  <c r="CJ192" i="3"/>
  <c r="CN192" i="3"/>
  <c r="CR192" i="3"/>
  <c r="AY192" i="3"/>
  <c r="BC192" i="3"/>
  <c r="BG192" i="3"/>
  <c r="BK192" i="3"/>
  <c r="BO192" i="3"/>
  <c r="BS192" i="3"/>
  <c r="BW192" i="3"/>
  <c r="CA192" i="3"/>
  <c r="CE192" i="3"/>
  <c r="CI192" i="3"/>
  <c r="CM192" i="3"/>
  <c r="CQ192" i="3"/>
  <c r="AX192" i="3"/>
  <c r="BF192" i="3"/>
  <c r="BN192" i="3"/>
  <c r="BV192" i="3"/>
  <c r="CD192" i="3"/>
  <c r="CL192" i="3"/>
  <c r="BA192" i="3"/>
  <c r="BI192" i="3"/>
  <c r="BQ192" i="3"/>
  <c r="BY192" i="3"/>
  <c r="CG192" i="3"/>
  <c r="CO192" i="3"/>
  <c r="BB192" i="3"/>
  <c r="BJ192" i="3"/>
  <c r="BR192" i="3"/>
  <c r="BZ192" i="3"/>
  <c r="CH192" i="3"/>
  <c r="CP192" i="3"/>
  <c r="AW192" i="3"/>
  <c r="BE192" i="3"/>
  <c r="BM192" i="3"/>
  <c r="BU192" i="3"/>
  <c r="CC192" i="3"/>
  <c r="CK192" i="3"/>
  <c r="AW190" i="3"/>
  <c r="BA190" i="3"/>
  <c r="BE190" i="3"/>
  <c r="BI190" i="3"/>
  <c r="BM190" i="3"/>
  <c r="BQ190" i="3"/>
  <c r="BU190" i="3"/>
  <c r="BY190" i="3"/>
  <c r="CC190" i="3"/>
  <c r="CG190" i="3"/>
  <c r="CK190" i="3"/>
  <c r="CO190" i="3"/>
  <c r="AV190" i="3"/>
  <c r="AZ190" i="3"/>
  <c r="BD190" i="3"/>
  <c r="BH190" i="3"/>
  <c r="BL190" i="3"/>
  <c r="BP190" i="3"/>
  <c r="BT190" i="3"/>
  <c r="BX190" i="3"/>
  <c r="CB190" i="3"/>
  <c r="CF190" i="3"/>
  <c r="CJ190" i="3"/>
  <c r="CN190" i="3"/>
  <c r="CR190" i="3"/>
  <c r="BC190" i="3"/>
  <c r="BK190" i="3"/>
  <c r="BS190" i="3"/>
  <c r="CA190" i="3"/>
  <c r="CI190" i="3"/>
  <c r="CQ190" i="3"/>
  <c r="AX190" i="3"/>
  <c r="BF190" i="3"/>
  <c r="BN190" i="3"/>
  <c r="BV190" i="3"/>
  <c r="CD190" i="3"/>
  <c r="CL190" i="3"/>
  <c r="AY190" i="3"/>
  <c r="BG190" i="3"/>
  <c r="BO190" i="3"/>
  <c r="BW190" i="3"/>
  <c r="CE190" i="3"/>
  <c r="CM190" i="3"/>
  <c r="BB190" i="3"/>
  <c r="BJ190" i="3"/>
  <c r="BR190" i="3"/>
  <c r="BZ190" i="3"/>
  <c r="CH190" i="3"/>
  <c r="CP190" i="3"/>
  <c r="AV188" i="3"/>
  <c r="AZ188" i="3"/>
  <c r="BD188" i="3"/>
  <c r="BH188" i="3"/>
  <c r="BL188" i="3"/>
  <c r="BP188" i="3"/>
  <c r="BT188" i="3"/>
  <c r="BX188" i="3"/>
  <c r="CB188" i="3"/>
  <c r="CF188" i="3"/>
  <c r="CJ188" i="3"/>
  <c r="CN188" i="3"/>
  <c r="CR188" i="3"/>
  <c r="AY188" i="3"/>
  <c r="BC188" i="3"/>
  <c r="BG188" i="3"/>
  <c r="BK188" i="3"/>
  <c r="BO188" i="3"/>
  <c r="BS188" i="3"/>
  <c r="BW188" i="3"/>
  <c r="CA188" i="3"/>
  <c r="CE188" i="3"/>
  <c r="CI188" i="3"/>
  <c r="CM188" i="3"/>
  <c r="CQ188" i="3"/>
  <c r="AX188" i="3"/>
  <c r="BF188" i="3"/>
  <c r="BN188" i="3"/>
  <c r="BV188" i="3"/>
  <c r="CD188" i="3"/>
  <c r="CL188" i="3"/>
  <c r="BA188" i="3"/>
  <c r="BI188" i="3"/>
  <c r="BQ188" i="3"/>
  <c r="BY188" i="3"/>
  <c r="CG188" i="3"/>
  <c r="CO188" i="3"/>
  <c r="BB188" i="3"/>
  <c r="BJ188" i="3"/>
  <c r="BR188" i="3"/>
  <c r="BZ188" i="3"/>
  <c r="CH188" i="3"/>
  <c r="CP188" i="3"/>
  <c r="AW188" i="3"/>
  <c r="BE188" i="3"/>
  <c r="BM188" i="3"/>
  <c r="BU188" i="3"/>
  <c r="CC188" i="3"/>
  <c r="CK188" i="3"/>
  <c r="AW186" i="3"/>
  <c r="BA186" i="3"/>
  <c r="BE186" i="3"/>
  <c r="BI186" i="3"/>
  <c r="BM186" i="3"/>
  <c r="BQ186" i="3"/>
  <c r="BU186" i="3"/>
  <c r="BY186" i="3"/>
  <c r="CC186" i="3"/>
  <c r="CG186" i="3"/>
  <c r="CK186" i="3"/>
  <c r="CO186" i="3"/>
  <c r="AX186" i="3"/>
  <c r="BB186" i="3"/>
  <c r="BF186" i="3"/>
  <c r="BJ186" i="3"/>
  <c r="BN186" i="3"/>
  <c r="BR186" i="3"/>
  <c r="BV186" i="3"/>
  <c r="BZ186" i="3"/>
  <c r="CD186" i="3"/>
  <c r="CH186" i="3"/>
  <c r="CL186" i="3"/>
  <c r="CP186" i="3"/>
  <c r="AY186" i="3"/>
  <c r="BC186" i="3"/>
  <c r="BG186" i="3"/>
  <c r="BK186" i="3"/>
  <c r="BO186" i="3"/>
  <c r="BS186" i="3"/>
  <c r="BW186" i="3"/>
  <c r="CA186" i="3"/>
  <c r="CE186" i="3"/>
  <c r="CI186" i="3"/>
  <c r="CM186" i="3"/>
  <c r="CQ186" i="3"/>
  <c r="AV186" i="3"/>
  <c r="AZ186" i="3"/>
  <c r="BD186" i="3"/>
  <c r="BH186" i="3"/>
  <c r="BL186" i="3"/>
  <c r="BP186" i="3"/>
  <c r="BT186" i="3"/>
  <c r="BX186" i="3"/>
  <c r="CB186" i="3"/>
  <c r="CF186" i="3"/>
  <c r="CJ186" i="3"/>
  <c r="CN186" i="3"/>
  <c r="CR186" i="3"/>
  <c r="AY184" i="3"/>
  <c r="BC184" i="3"/>
  <c r="BG184" i="3"/>
  <c r="BK184" i="3"/>
  <c r="BO184" i="3"/>
  <c r="BS184" i="3"/>
  <c r="BW184" i="3"/>
  <c r="CA184" i="3"/>
  <c r="CE184" i="3"/>
  <c r="CI184" i="3"/>
  <c r="CM184" i="3"/>
  <c r="CQ184" i="3"/>
  <c r="AV184" i="3"/>
  <c r="AZ184" i="3"/>
  <c r="BD184" i="3"/>
  <c r="BH184" i="3"/>
  <c r="BL184" i="3"/>
  <c r="BP184" i="3"/>
  <c r="BT184" i="3"/>
  <c r="BX184" i="3"/>
  <c r="CB184" i="3"/>
  <c r="CF184" i="3"/>
  <c r="CJ184" i="3"/>
  <c r="CN184" i="3"/>
  <c r="CR184" i="3"/>
  <c r="AW184" i="3"/>
  <c r="BA184" i="3"/>
  <c r="BE184" i="3"/>
  <c r="BI184" i="3"/>
  <c r="BM184" i="3"/>
  <c r="BQ184" i="3"/>
  <c r="BU184" i="3"/>
  <c r="BY184" i="3"/>
  <c r="CC184" i="3"/>
  <c r="CG184" i="3"/>
  <c r="CK184" i="3"/>
  <c r="CO184" i="3"/>
  <c r="AX184" i="3"/>
  <c r="BB184" i="3"/>
  <c r="BF184" i="3"/>
  <c r="BJ184" i="3"/>
  <c r="BN184" i="3"/>
  <c r="BR184" i="3"/>
  <c r="BV184" i="3"/>
  <c r="BZ184" i="3"/>
  <c r="CD184" i="3"/>
  <c r="CH184" i="3"/>
  <c r="CL184" i="3"/>
  <c r="CP184" i="3"/>
  <c r="AY182" i="3"/>
  <c r="BC182" i="3"/>
  <c r="BG182" i="3"/>
  <c r="BK182" i="3"/>
  <c r="BO182" i="3"/>
  <c r="BS182" i="3"/>
  <c r="BW182" i="3"/>
  <c r="CA182" i="3"/>
  <c r="CE182" i="3"/>
  <c r="CI182" i="3"/>
  <c r="CM182" i="3"/>
  <c r="CQ182" i="3"/>
  <c r="AV182" i="3"/>
  <c r="AZ182" i="3"/>
  <c r="BD182" i="3"/>
  <c r="BH182" i="3"/>
  <c r="BL182" i="3"/>
  <c r="BP182" i="3"/>
  <c r="BT182" i="3"/>
  <c r="BX182" i="3"/>
  <c r="CB182" i="3"/>
  <c r="CF182" i="3"/>
  <c r="CJ182" i="3"/>
  <c r="CN182" i="3"/>
  <c r="CR182" i="3"/>
  <c r="AW182" i="3"/>
  <c r="BA182" i="3"/>
  <c r="BE182" i="3"/>
  <c r="BI182" i="3"/>
  <c r="BM182" i="3"/>
  <c r="BQ182" i="3"/>
  <c r="BU182" i="3"/>
  <c r="BY182" i="3"/>
  <c r="CC182" i="3"/>
  <c r="CG182" i="3"/>
  <c r="CK182" i="3"/>
  <c r="CO182" i="3"/>
  <c r="AX182" i="3"/>
  <c r="BB182" i="3"/>
  <c r="BF182" i="3"/>
  <c r="BJ182" i="3"/>
  <c r="BN182" i="3"/>
  <c r="BR182" i="3"/>
  <c r="BV182" i="3"/>
  <c r="BZ182" i="3"/>
  <c r="CD182" i="3"/>
  <c r="CH182" i="3"/>
  <c r="CL182" i="3"/>
  <c r="CP182" i="3"/>
  <c r="AX180" i="3"/>
  <c r="BB180" i="3"/>
  <c r="BF180" i="3"/>
  <c r="BJ180" i="3"/>
  <c r="BN180" i="3"/>
  <c r="BR180" i="3"/>
  <c r="BV180" i="3"/>
  <c r="BZ180" i="3"/>
  <c r="CD180" i="3"/>
  <c r="CH180" i="3"/>
  <c r="CL180" i="3"/>
  <c r="CP180" i="3"/>
  <c r="AY180" i="3"/>
  <c r="BC180" i="3"/>
  <c r="BG180" i="3"/>
  <c r="BK180" i="3"/>
  <c r="BO180" i="3"/>
  <c r="BS180" i="3"/>
  <c r="BW180" i="3"/>
  <c r="CA180" i="3"/>
  <c r="CE180" i="3"/>
  <c r="CI180" i="3"/>
  <c r="CM180" i="3"/>
  <c r="CQ180" i="3"/>
  <c r="AV180" i="3"/>
  <c r="AZ180" i="3"/>
  <c r="BD180" i="3"/>
  <c r="BH180" i="3"/>
  <c r="BL180" i="3"/>
  <c r="BP180" i="3"/>
  <c r="BT180" i="3"/>
  <c r="BX180" i="3"/>
  <c r="CB180" i="3"/>
  <c r="CF180" i="3"/>
  <c r="CJ180" i="3"/>
  <c r="CN180" i="3"/>
  <c r="CR180" i="3"/>
  <c r="AW180" i="3"/>
  <c r="BA180" i="3"/>
  <c r="BE180" i="3"/>
  <c r="BI180" i="3"/>
  <c r="BM180" i="3"/>
  <c r="BQ180" i="3"/>
  <c r="BU180" i="3"/>
  <c r="BY180" i="3"/>
  <c r="CC180" i="3"/>
  <c r="CG180" i="3"/>
  <c r="CK180" i="3"/>
  <c r="CO180" i="3"/>
  <c r="AY178" i="3"/>
  <c r="BC178" i="3"/>
  <c r="BG178" i="3"/>
  <c r="BK178" i="3"/>
  <c r="BO178" i="3"/>
  <c r="BS178" i="3"/>
  <c r="BW178" i="3"/>
  <c r="CA178" i="3"/>
  <c r="CE178" i="3"/>
  <c r="CI178" i="3"/>
  <c r="CM178" i="3"/>
  <c r="CQ178" i="3"/>
  <c r="AV178" i="3"/>
  <c r="AZ178" i="3"/>
  <c r="BD178" i="3"/>
  <c r="BH178" i="3"/>
  <c r="BL178" i="3"/>
  <c r="BP178" i="3"/>
  <c r="BT178" i="3"/>
  <c r="BX178" i="3"/>
  <c r="CB178" i="3"/>
  <c r="CF178" i="3"/>
  <c r="CJ178" i="3"/>
  <c r="CN178" i="3"/>
  <c r="CR178" i="3"/>
  <c r="AW178" i="3"/>
  <c r="BA178" i="3"/>
  <c r="BE178" i="3"/>
  <c r="BI178" i="3"/>
  <c r="BM178" i="3"/>
  <c r="BQ178" i="3"/>
  <c r="BU178" i="3"/>
  <c r="BY178" i="3"/>
  <c r="CC178" i="3"/>
  <c r="CG178" i="3"/>
  <c r="CK178" i="3"/>
  <c r="CO178" i="3"/>
  <c r="AX178" i="3"/>
  <c r="BB178" i="3"/>
  <c r="BF178" i="3"/>
  <c r="BJ178" i="3"/>
  <c r="BN178" i="3"/>
  <c r="BR178" i="3"/>
  <c r="BV178" i="3"/>
  <c r="BZ178" i="3"/>
  <c r="CD178" i="3"/>
  <c r="CH178" i="3"/>
  <c r="CL178" i="3"/>
  <c r="CP178" i="3"/>
  <c r="AW176" i="3"/>
  <c r="BA176" i="3"/>
  <c r="BE176" i="3"/>
  <c r="BI176" i="3"/>
  <c r="BM176" i="3"/>
  <c r="BQ176" i="3"/>
  <c r="BU176" i="3"/>
  <c r="BY176" i="3"/>
  <c r="CC176" i="3"/>
  <c r="CG176" i="3"/>
  <c r="CK176" i="3"/>
  <c r="CO176" i="3"/>
  <c r="AX176" i="3"/>
  <c r="BB176" i="3"/>
  <c r="BF176" i="3"/>
  <c r="BJ176" i="3"/>
  <c r="BN176" i="3"/>
  <c r="BR176" i="3"/>
  <c r="BV176" i="3"/>
  <c r="BZ176" i="3"/>
  <c r="CD176" i="3"/>
  <c r="CH176" i="3"/>
  <c r="CL176" i="3"/>
  <c r="CP176" i="3"/>
  <c r="AY176" i="3"/>
  <c r="BC176" i="3"/>
  <c r="BG176" i="3"/>
  <c r="BK176" i="3"/>
  <c r="BO176" i="3"/>
  <c r="BS176" i="3"/>
  <c r="BW176" i="3"/>
  <c r="CA176" i="3"/>
  <c r="CE176" i="3"/>
  <c r="CI176" i="3"/>
  <c r="CM176" i="3"/>
  <c r="CQ176" i="3"/>
  <c r="AV176" i="3"/>
  <c r="AZ176" i="3"/>
  <c r="BD176" i="3"/>
  <c r="BH176" i="3"/>
  <c r="BL176" i="3"/>
  <c r="BP176" i="3"/>
  <c r="BT176" i="3"/>
  <c r="BX176" i="3"/>
  <c r="CB176" i="3"/>
  <c r="CF176" i="3"/>
  <c r="CJ176" i="3"/>
  <c r="CN176" i="3"/>
  <c r="CR176" i="3"/>
  <c r="AX174" i="3"/>
  <c r="BB174" i="3"/>
  <c r="BF174" i="3"/>
  <c r="BJ174" i="3"/>
  <c r="BN174" i="3"/>
  <c r="BR174" i="3"/>
  <c r="BV174" i="3"/>
  <c r="BZ174" i="3"/>
  <c r="CD174" i="3"/>
  <c r="CH174" i="3"/>
  <c r="CL174" i="3"/>
  <c r="CP174" i="3"/>
  <c r="AY174" i="3"/>
  <c r="BC174" i="3"/>
  <c r="BG174" i="3"/>
  <c r="BK174" i="3"/>
  <c r="BO174" i="3"/>
  <c r="BS174" i="3"/>
  <c r="BW174" i="3"/>
  <c r="CA174" i="3"/>
  <c r="CE174" i="3"/>
  <c r="CI174" i="3"/>
  <c r="CM174" i="3"/>
  <c r="CQ174" i="3"/>
  <c r="AV174" i="3"/>
  <c r="AZ174" i="3"/>
  <c r="BD174" i="3"/>
  <c r="BH174" i="3"/>
  <c r="BL174" i="3"/>
  <c r="BP174" i="3"/>
  <c r="BT174" i="3"/>
  <c r="BX174" i="3"/>
  <c r="CB174" i="3"/>
  <c r="CF174" i="3"/>
  <c r="CJ174" i="3"/>
  <c r="CN174" i="3"/>
  <c r="CR174" i="3"/>
  <c r="AW174" i="3"/>
  <c r="BA174" i="3"/>
  <c r="BE174" i="3"/>
  <c r="BI174" i="3"/>
  <c r="BM174" i="3"/>
  <c r="BQ174" i="3"/>
  <c r="BU174" i="3"/>
  <c r="BY174" i="3"/>
  <c r="CC174" i="3"/>
  <c r="CG174" i="3"/>
  <c r="CK174" i="3"/>
  <c r="CO174" i="3"/>
  <c r="AW172" i="3"/>
  <c r="BA172" i="3"/>
  <c r="BE172" i="3"/>
  <c r="BI172" i="3"/>
  <c r="BM172" i="3"/>
  <c r="BQ172" i="3"/>
  <c r="BU172" i="3"/>
  <c r="BY172" i="3"/>
  <c r="CC172" i="3"/>
  <c r="CG172" i="3"/>
  <c r="CK172" i="3"/>
  <c r="CO172" i="3"/>
  <c r="AX172" i="3"/>
  <c r="BB172" i="3"/>
  <c r="BF172" i="3"/>
  <c r="BJ172" i="3"/>
  <c r="BN172" i="3"/>
  <c r="BR172" i="3"/>
  <c r="BV172" i="3"/>
  <c r="BZ172" i="3"/>
  <c r="CD172" i="3"/>
  <c r="CH172" i="3"/>
  <c r="CL172" i="3"/>
  <c r="CP172" i="3"/>
  <c r="AY172" i="3"/>
  <c r="BC172" i="3"/>
  <c r="BG172" i="3"/>
  <c r="BK172" i="3"/>
  <c r="BO172" i="3"/>
  <c r="BS172" i="3"/>
  <c r="BW172" i="3"/>
  <c r="CA172" i="3"/>
  <c r="CE172" i="3"/>
  <c r="CI172" i="3"/>
  <c r="CM172" i="3"/>
  <c r="CQ172" i="3"/>
  <c r="AV172" i="3"/>
  <c r="AZ172" i="3"/>
  <c r="BD172" i="3"/>
  <c r="BH172" i="3"/>
  <c r="BL172" i="3"/>
  <c r="BP172" i="3"/>
  <c r="BT172" i="3"/>
  <c r="BX172" i="3"/>
  <c r="CB172" i="3"/>
  <c r="CF172" i="3"/>
  <c r="CJ172" i="3"/>
  <c r="CN172" i="3"/>
  <c r="CR172" i="3"/>
  <c r="AX170" i="3"/>
  <c r="BB170" i="3"/>
  <c r="BF170" i="3"/>
  <c r="BJ170" i="3"/>
  <c r="BN170" i="3"/>
  <c r="BR170" i="3"/>
  <c r="BV170" i="3"/>
  <c r="BZ170" i="3"/>
  <c r="CD170" i="3"/>
  <c r="CH170" i="3"/>
  <c r="CL170" i="3"/>
  <c r="CP170" i="3"/>
  <c r="AY170" i="3"/>
  <c r="BC170" i="3"/>
  <c r="BG170" i="3"/>
  <c r="BK170" i="3"/>
  <c r="BO170" i="3"/>
  <c r="BS170" i="3"/>
  <c r="BW170" i="3"/>
  <c r="CA170" i="3"/>
  <c r="CE170" i="3"/>
  <c r="CI170" i="3"/>
  <c r="CM170" i="3"/>
  <c r="CQ170" i="3"/>
  <c r="AV170" i="3"/>
  <c r="AZ170" i="3"/>
  <c r="BD170" i="3"/>
  <c r="BH170" i="3"/>
  <c r="BL170" i="3"/>
  <c r="BP170" i="3"/>
  <c r="BT170" i="3"/>
  <c r="BX170" i="3"/>
  <c r="CB170" i="3"/>
  <c r="CF170" i="3"/>
  <c r="CJ170" i="3"/>
  <c r="CN170" i="3"/>
  <c r="CR170" i="3"/>
  <c r="AW170" i="3"/>
  <c r="BA170" i="3"/>
  <c r="BE170" i="3"/>
  <c r="BI170" i="3"/>
  <c r="BM170" i="3"/>
  <c r="BQ170" i="3"/>
  <c r="BU170" i="3"/>
  <c r="BY170" i="3"/>
  <c r="CC170" i="3"/>
  <c r="CG170" i="3"/>
  <c r="CK170" i="3"/>
  <c r="CO170" i="3"/>
  <c r="AX168" i="3"/>
  <c r="BB168" i="3"/>
  <c r="BF168" i="3"/>
  <c r="BJ168" i="3"/>
  <c r="BN168" i="3"/>
  <c r="BR168" i="3"/>
  <c r="BV168" i="3"/>
  <c r="BZ168" i="3"/>
  <c r="CD168" i="3"/>
  <c r="CH168" i="3"/>
  <c r="CL168" i="3"/>
  <c r="CP168" i="3"/>
  <c r="AY168" i="3"/>
  <c r="BC168" i="3"/>
  <c r="BG168" i="3"/>
  <c r="BK168" i="3"/>
  <c r="BO168" i="3"/>
  <c r="BS168" i="3"/>
  <c r="BW168" i="3"/>
  <c r="CA168" i="3"/>
  <c r="CE168" i="3"/>
  <c r="CI168" i="3"/>
  <c r="CM168" i="3"/>
  <c r="CQ168" i="3"/>
  <c r="AV168" i="3"/>
  <c r="AZ168" i="3"/>
  <c r="BD168" i="3"/>
  <c r="BH168" i="3"/>
  <c r="BL168" i="3"/>
  <c r="BP168" i="3"/>
  <c r="BT168" i="3"/>
  <c r="BX168" i="3"/>
  <c r="CB168" i="3"/>
  <c r="CF168" i="3"/>
  <c r="CJ168" i="3"/>
  <c r="CN168" i="3"/>
  <c r="CR168" i="3"/>
  <c r="AW168" i="3"/>
  <c r="BA168" i="3"/>
  <c r="BE168" i="3"/>
  <c r="BI168" i="3"/>
  <c r="BM168" i="3"/>
  <c r="BQ168" i="3"/>
  <c r="BU168" i="3"/>
  <c r="BY168" i="3"/>
  <c r="CC168" i="3"/>
  <c r="CG168" i="3"/>
  <c r="CK168" i="3"/>
  <c r="CO168" i="3"/>
  <c r="AX166" i="3"/>
  <c r="BB166" i="3"/>
  <c r="BF166" i="3"/>
  <c r="BJ166" i="3"/>
  <c r="BN166" i="3"/>
  <c r="BR166" i="3"/>
  <c r="BV166" i="3"/>
  <c r="BZ166" i="3"/>
  <c r="AW166" i="3"/>
  <c r="BA166" i="3"/>
  <c r="BE166" i="3"/>
  <c r="BI166" i="3"/>
  <c r="BM166" i="3"/>
  <c r="BQ166" i="3"/>
  <c r="BU166" i="3"/>
  <c r="BY166" i="3"/>
  <c r="CC166" i="3"/>
  <c r="BC166" i="3"/>
  <c r="BK166" i="3"/>
  <c r="BS166" i="3"/>
  <c r="CA166" i="3"/>
  <c r="CF166" i="3"/>
  <c r="CJ166" i="3"/>
  <c r="CN166" i="3"/>
  <c r="CR166" i="3"/>
  <c r="AV166" i="3"/>
  <c r="BD166" i="3"/>
  <c r="BL166" i="3"/>
  <c r="BT166" i="3"/>
  <c r="CB166" i="3"/>
  <c r="CG166" i="3"/>
  <c r="CK166" i="3"/>
  <c r="CO166" i="3"/>
  <c r="AY166" i="3"/>
  <c r="BG166" i="3"/>
  <c r="BO166" i="3"/>
  <c r="BW166" i="3"/>
  <c r="CD166" i="3"/>
  <c r="CH166" i="3"/>
  <c r="CL166" i="3"/>
  <c r="CP166" i="3"/>
  <c r="AZ166" i="3"/>
  <c r="BH166" i="3"/>
  <c r="BP166" i="3"/>
  <c r="BX166" i="3"/>
  <c r="CE166" i="3"/>
  <c r="CI166" i="3"/>
  <c r="CM166" i="3"/>
  <c r="CQ166" i="3"/>
  <c r="AY164" i="3"/>
  <c r="BC164" i="3"/>
  <c r="BG164" i="3"/>
  <c r="BK164" i="3"/>
  <c r="BO164" i="3"/>
  <c r="BS164" i="3"/>
  <c r="BW164" i="3"/>
  <c r="CA164" i="3"/>
  <c r="CE164" i="3"/>
  <c r="CI164" i="3"/>
  <c r="CM164" i="3"/>
  <c r="CQ164" i="3"/>
  <c r="AX164" i="3"/>
  <c r="BB164" i="3"/>
  <c r="BF164" i="3"/>
  <c r="BJ164" i="3"/>
  <c r="BN164" i="3"/>
  <c r="BR164" i="3"/>
  <c r="BV164" i="3"/>
  <c r="BZ164" i="3"/>
  <c r="CD164" i="3"/>
  <c r="CH164" i="3"/>
  <c r="CL164" i="3"/>
  <c r="CP164" i="3"/>
  <c r="AZ164" i="3"/>
  <c r="BH164" i="3"/>
  <c r="BP164" i="3"/>
  <c r="BX164" i="3"/>
  <c r="CF164" i="3"/>
  <c r="CN164" i="3"/>
  <c r="BA164" i="3"/>
  <c r="BI164" i="3"/>
  <c r="BQ164" i="3"/>
  <c r="BY164" i="3"/>
  <c r="CG164" i="3"/>
  <c r="CO164" i="3"/>
  <c r="AV164" i="3"/>
  <c r="BD164" i="3"/>
  <c r="BL164" i="3"/>
  <c r="BT164" i="3"/>
  <c r="CB164" i="3"/>
  <c r="CJ164" i="3"/>
  <c r="CR164" i="3"/>
  <c r="AW164" i="3"/>
  <c r="BE164" i="3"/>
  <c r="BM164" i="3"/>
  <c r="BU164" i="3"/>
  <c r="CC164" i="3"/>
  <c r="CK164" i="3"/>
  <c r="AV162" i="3"/>
  <c r="AZ162" i="3"/>
  <c r="BD162" i="3"/>
  <c r="BH162" i="3"/>
  <c r="BL162" i="3"/>
  <c r="BP162" i="3"/>
  <c r="BT162" i="3"/>
  <c r="BX162" i="3"/>
  <c r="CB162" i="3"/>
  <c r="CF162" i="3"/>
  <c r="CJ162" i="3"/>
  <c r="CN162" i="3"/>
  <c r="CR162" i="3"/>
  <c r="AY162" i="3"/>
  <c r="BC162" i="3"/>
  <c r="BG162" i="3"/>
  <c r="BK162" i="3"/>
  <c r="BO162" i="3"/>
  <c r="BS162" i="3"/>
  <c r="BW162" i="3"/>
  <c r="CA162" i="3"/>
  <c r="CE162" i="3"/>
  <c r="CI162" i="3"/>
  <c r="CM162" i="3"/>
  <c r="CQ162" i="3"/>
  <c r="AW162" i="3"/>
  <c r="BE162" i="3"/>
  <c r="BM162" i="3"/>
  <c r="BU162" i="3"/>
  <c r="CC162" i="3"/>
  <c r="CK162" i="3"/>
  <c r="AX162" i="3"/>
  <c r="BF162" i="3"/>
  <c r="BN162" i="3"/>
  <c r="BV162" i="3"/>
  <c r="CD162" i="3"/>
  <c r="CL162" i="3"/>
  <c r="BA162" i="3"/>
  <c r="BI162" i="3"/>
  <c r="BQ162" i="3"/>
  <c r="BY162" i="3"/>
  <c r="CG162" i="3"/>
  <c r="CO162" i="3"/>
  <c r="BB162" i="3"/>
  <c r="BJ162" i="3"/>
  <c r="BR162" i="3"/>
  <c r="BZ162" i="3"/>
  <c r="CH162" i="3"/>
  <c r="CP162" i="3"/>
  <c r="AV160" i="3"/>
  <c r="AZ160" i="3"/>
  <c r="BD160" i="3"/>
  <c r="BH160" i="3"/>
  <c r="BL160" i="3"/>
  <c r="BP160" i="3"/>
  <c r="BT160" i="3"/>
  <c r="BX160" i="3"/>
  <c r="CB160" i="3"/>
  <c r="CF160" i="3"/>
  <c r="CJ160" i="3"/>
  <c r="CN160" i="3"/>
  <c r="CR160" i="3"/>
  <c r="AY160" i="3"/>
  <c r="BC160" i="3"/>
  <c r="BG160" i="3"/>
  <c r="BK160" i="3"/>
  <c r="BO160" i="3"/>
  <c r="BS160" i="3"/>
  <c r="BW160" i="3"/>
  <c r="CA160" i="3"/>
  <c r="CE160" i="3"/>
  <c r="CI160" i="3"/>
  <c r="CM160" i="3"/>
  <c r="CQ160" i="3"/>
  <c r="BA160" i="3"/>
  <c r="BI160" i="3"/>
  <c r="BQ160" i="3"/>
  <c r="BY160" i="3"/>
  <c r="CG160" i="3"/>
  <c r="CO160" i="3"/>
  <c r="BB160" i="3"/>
  <c r="BJ160" i="3"/>
  <c r="BR160" i="3"/>
  <c r="BZ160" i="3"/>
  <c r="CH160" i="3"/>
  <c r="CP160" i="3"/>
  <c r="AW160" i="3"/>
  <c r="BE160" i="3"/>
  <c r="BM160" i="3"/>
  <c r="BU160" i="3"/>
  <c r="CC160" i="3"/>
  <c r="CK160" i="3"/>
  <c r="AX160" i="3"/>
  <c r="BF160" i="3"/>
  <c r="BN160" i="3"/>
  <c r="BV160" i="3"/>
  <c r="CD160" i="3"/>
  <c r="CL160" i="3"/>
  <c r="AX158" i="3"/>
  <c r="BB158" i="3"/>
  <c r="BF158" i="3"/>
  <c r="BJ158" i="3"/>
  <c r="BN158" i="3"/>
  <c r="BR158" i="3"/>
  <c r="BV158" i="3"/>
  <c r="BZ158" i="3"/>
  <c r="CD158" i="3"/>
  <c r="CH158" i="3"/>
  <c r="CL158" i="3"/>
  <c r="CP158" i="3"/>
  <c r="AW158" i="3"/>
  <c r="BA158" i="3"/>
  <c r="BE158" i="3"/>
  <c r="BI158" i="3"/>
  <c r="BM158" i="3"/>
  <c r="BQ158" i="3"/>
  <c r="BU158" i="3"/>
  <c r="BY158" i="3"/>
  <c r="CC158" i="3"/>
  <c r="CG158" i="3"/>
  <c r="CK158" i="3"/>
  <c r="CO158" i="3"/>
  <c r="AY158" i="3"/>
  <c r="BG158" i="3"/>
  <c r="BO158" i="3"/>
  <c r="BW158" i="3"/>
  <c r="CE158" i="3"/>
  <c r="CM158" i="3"/>
  <c r="AZ158" i="3"/>
  <c r="BH158" i="3"/>
  <c r="BP158" i="3"/>
  <c r="BX158" i="3"/>
  <c r="CF158" i="3"/>
  <c r="CN158" i="3"/>
  <c r="BC158" i="3"/>
  <c r="BK158" i="3"/>
  <c r="BS158" i="3"/>
  <c r="CA158" i="3"/>
  <c r="CI158" i="3"/>
  <c r="CQ158" i="3"/>
  <c r="AV158" i="3"/>
  <c r="BD158" i="3"/>
  <c r="BL158" i="3"/>
  <c r="BT158" i="3"/>
  <c r="CB158" i="3"/>
  <c r="CJ158" i="3"/>
  <c r="CR158" i="3"/>
  <c r="AY156" i="3"/>
  <c r="BC156" i="3"/>
  <c r="BG156" i="3"/>
  <c r="BK156" i="3"/>
  <c r="BO156" i="3"/>
  <c r="BS156" i="3"/>
  <c r="BW156" i="3"/>
  <c r="CA156" i="3"/>
  <c r="CE156" i="3"/>
  <c r="CI156" i="3"/>
  <c r="CM156" i="3"/>
  <c r="CQ156" i="3"/>
  <c r="AX156" i="3"/>
  <c r="BB156" i="3"/>
  <c r="BF156" i="3"/>
  <c r="BJ156" i="3"/>
  <c r="BN156" i="3"/>
  <c r="BR156" i="3"/>
  <c r="BV156" i="3"/>
  <c r="BZ156" i="3"/>
  <c r="CD156" i="3"/>
  <c r="CH156" i="3"/>
  <c r="CL156" i="3"/>
  <c r="CP156" i="3"/>
  <c r="AV156" i="3"/>
  <c r="BD156" i="3"/>
  <c r="BL156" i="3"/>
  <c r="BT156" i="3"/>
  <c r="CB156" i="3"/>
  <c r="CJ156" i="3"/>
  <c r="CR156" i="3"/>
  <c r="AW156" i="3"/>
  <c r="BE156" i="3"/>
  <c r="BM156" i="3"/>
  <c r="BU156" i="3"/>
  <c r="CC156" i="3"/>
  <c r="CK156" i="3"/>
  <c r="AZ156" i="3"/>
  <c r="BH156" i="3"/>
  <c r="BP156" i="3"/>
  <c r="BX156" i="3"/>
  <c r="CF156" i="3"/>
  <c r="CN156" i="3"/>
  <c r="BA156" i="3"/>
  <c r="BI156" i="3"/>
  <c r="BQ156" i="3"/>
  <c r="BY156" i="3"/>
  <c r="CG156" i="3"/>
  <c r="CO156" i="3"/>
  <c r="AV154" i="3"/>
  <c r="AZ154" i="3"/>
  <c r="BD154" i="3"/>
  <c r="BH154" i="3"/>
  <c r="BL154" i="3"/>
  <c r="BP154" i="3"/>
  <c r="BT154" i="3"/>
  <c r="BX154" i="3"/>
  <c r="CB154" i="3"/>
  <c r="CF154" i="3"/>
  <c r="CJ154" i="3"/>
  <c r="CN154" i="3"/>
  <c r="CR154" i="3"/>
  <c r="AW154" i="3"/>
  <c r="BA154" i="3"/>
  <c r="BE154" i="3"/>
  <c r="BI154" i="3"/>
  <c r="BM154" i="3"/>
  <c r="BQ154" i="3"/>
  <c r="BU154" i="3"/>
  <c r="BY154" i="3"/>
  <c r="CC154" i="3"/>
  <c r="CG154" i="3"/>
  <c r="CK154" i="3"/>
  <c r="AX154" i="3"/>
  <c r="BB154" i="3"/>
  <c r="BF154" i="3"/>
  <c r="BJ154" i="3"/>
  <c r="BN154" i="3"/>
  <c r="BR154" i="3"/>
  <c r="BV154" i="3"/>
  <c r="BZ154" i="3"/>
  <c r="CD154" i="3"/>
  <c r="CH154" i="3"/>
  <c r="CL154" i="3"/>
  <c r="AY154" i="3"/>
  <c r="BC154" i="3"/>
  <c r="BG154" i="3"/>
  <c r="BK154" i="3"/>
  <c r="BO154" i="3"/>
  <c r="BS154" i="3"/>
  <c r="BW154" i="3"/>
  <c r="CA154" i="3"/>
  <c r="CE154" i="3"/>
  <c r="CI154" i="3"/>
  <c r="CM154" i="3"/>
  <c r="CQ154" i="3"/>
  <c r="CO154" i="3"/>
  <c r="CP154" i="3"/>
  <c r="AV152" i="3"/>
  <c r="AZ152" i="3"/>
  <c r="BD152" i="3"/>
  <c r="BH152" i="3"/>
  <c r="BL152" i="3"/>
  <c r="BP152" i="3"/>
  <c r="BT152" i="3"/>
  <c r="BX152" i="3"/>
  <c r="CB152" i="3"/>
  <c r="CF152" i="3"/>
  <c r="CJ152" i="3"/>
  <c r="CN152" i="3"/>
  <c r="CR152" i="3"/>
  <c r="AW152" i="3"/>
  <c r="BA152" i="3"/>
  <c r="BE152" i="3"/>
  <c r="BI152" i="3"/>
  <c r="BM152" i="3"/>
  <c r="BQ152" i="3"/>
  <c r="BU152" i="3"/>
  <c r="BY152" i="3"/>
  <c r="CC152" i="3"/>
  <c r="CG152" i="3"/>
  <c r="CK152" i="3"/>
  <c r="CO152" i="3"/>
  <c r="AX152" i="3"/>
  <c r="BB152" i="3"/>
  <c r="BF152" i="3"/>
  <c r="BJ152" i="3"/>
  <c r="BN152" i="3"/>
  <c r="BR152" i="3"/>
  <c r="BV152" i="3"/>
  <c r="BZ152" i="3"/>
  <c r="CD152" i="3"/>
  <c r="CH152" i="3"/>
  <c r="CL152" i="3"/>
  <c r="CP152" i="3"/>
  <c r="AY152" i="3"/>
  <c r="BC152" i="3"/>
  <c r="BG152" i="3"/>
  <c r="BK152" i="3"/>
  <c r="BO152" i="3"/>
  <c r="BS152" i="3"/>
  <c r="BW152" i="3"/>
  <c r="CA152" i="3"/>
  <c r="CE152" i="3"/>
  <c r="CI152" i="3"/>
  <c r="CM152" i="3"/>
  <c r="CQ152" i="3"/>
  <c r="AW150" i="3"/>
  <c r="BA150" i="3"/>
  <c r="BE150" i="3"/>
  <c r="BI150" i="3"/>
  <c r="BM150" i="3"/>
  <c r="BQ150" i="3"/>
  <c r="BU150" i="3"/>
  <c r="BY150" i="3"/>
  <c r="CC150" i="3"/>
  <c r="CG150" i="3"/>
  <c r="CK150" i="3"/>
  <c r="CO150" i="3"/>
  <c r="AX150" i="3"/>
  <c r="BB150" i="3"/>
  <c r="BF150" i="3"/>
  <c r="BJ150" i="3"/>
  <c r="BN150" i="3"/>
  <c r="BR150" i="3"/>
  <c r="BV150" i="3"/>
  <c r="BZ150" i="3"/>
  <c r="CD150" i="3"/>
  <c r="CH150" i="3"/>
  <c r="CL150" i="3"/>
  <c r="CP150" i="3"/>
  <c r="AY150" i="3"/>
  <c r="BC150" i="3"/>
  <c r="BG150" i="3"/>
  <c r="BK150" i="3"/>
  <c r="BO150" i="3"/>
  <c r="BS150" i="3"/>
  <c r="BW150" i="3"/>
  <c r="CA150" i="3"/>
  <c r="CE150" i="3"/>
  <c r="CI150" i="3"/>
  <c r="CM150" i="3"/>
  <c r="CQ150" i="3"/>
  <c r="AV150" i="3"/>
  <c r="AZ150" i="3"/>
  <c r="BD150" i="3"/>
  <c r="BH150" i="3"/>
  <c r="BL150" i="3"/>
  <c r="BP150" i="3"/>
  <c r="BT150" i="3"/>
  <c r="BX150" i="3"/>
  <c r="CB150" i="3"/>
  <c r="CF150" i="3"/>
  <c r="CJ150" i="3"/>
  <c r="CN150" i="3"/>
  <c r="CR150" i="3"/>
  <c r="AV148" i="3"/>
  <c r="AZ148" i="3"/>
  <c r="BD148" i="3"/>
  <c r="BH148" i="3"/>
  <c r="BL148" i="3"/>
  <c r="BP148" i="3"/>
  <c r="BT148" i="3"/>
  <c r="BX148" i="3"/>
  <c r="CB148" i="3"/>
  <c r="CF148" i="3"/>
  <c r="CJ148" i="3"/>
  <c r="CN148" i="3"/>
  <c r="CR148" i="3"/>
  <c r="AW148" i="3"/>
  <c r="BA148" i="3"/>
  <c r="BE148" i="3"/>
  <c r="BI148" i="3"/>
  <c r="BM148" i="3"/>
  <c r="BQ148" i="3"/>
  <c r="BU148" i="3"/>
  <c r="BY148" i="3"/>
  <c r="CC148" i="3"/>
  <c r="CG148" i="3"/>
  <c r="CK148" i="3"/>
  <c r="CO148" i="3"/>
  <c r="AX148" i="3"/>
  <c r="BB148" i="3"/>
  <c r="BF148" i="3"/>
  <c r="BJ148" i="3"/>
  <c r="BN148" i="3"/>
  <c r="BR148" i="3"/>
  <c r="BV148" i="3"/>
  <c r="BZ148" i="3"/>
  <c r="CD148" i="3"/>
  <c r="CH148" i="3"/>
  <c r="CL148" i="3"/>
  <c r="CP148" i="3"/>
  <c r="AY148" i="3"/>
  <c r="BC148" i="3"/>
  <c r="BG148" i="3"/>
  <c r="BK148" i="3"/>
  <c r="BO148" i="3"/>
  <c r="BS148" i="3"/>
  <c r="BW148" i="3"/>
  <c r="CA148" i="3"/>
  <c r="CE148" i="3"/>
  <c r="CI148" i="3"/>
  <c r="CM148" i="3"/>
  <c r="CQ148" i="3"/>
  <c r="AY146" i="3"/>
  <c r="BC146" i="3"/>
  <c r="BG146" i="3"/>
  <c r="BK146" i="3"/>
  <c r="BO146" i="3"/>
  <c r="BS146" i="3"/>
  <c r="BW146" i="3"/>
  <c r="CA146" i="3"/>
  <c r="CE146" i="3"/>
  <c r="CI146" i="3"/>
  <c r="CM146" i="3"/>
  <c r="CQ146" i="3"/>
  <c r="AV146" i="3"/>
  <c r="AZ146" i="3"/>
  <c r="BD146" i="3"/>
  <c r="BH146" i="3"/>
  <c r="BL146" i="3"/>
  <c r="BP146" i="3"/>
  <c r="BT146" i="3"/>
  <c r="BX146" i="3"/>
  <c r="CB146" i="3"/>
  <c r="CF146" i="3"/>
  <c r="CJ146" i="3"/>
  <c r="CN146" i="3"/>
  <c r="CR146" i="3"/>
  <c r="AW146" i="3"/>
  <c r="BA146" i="3"/>
  <c r="BE146" i="3"/>
  <c r="BI146" i="3"/>
  <c r="BM146" i="3"/>
  <c r="BQ146" i="3"/>
  <c r="BU146" i="3"/>
  <c r="BY146" i="3"/>
  <c r="CC146" i="3"/>
  <c r="CG146" i="3"/>
  <c r="CK146" i="3"/>
  <c r="CO146" i="3"/>
  <c r="AX146" i="3"/>
  <c r="BB146" i="3"/>
  <c r="BF146" i="3"/>
  <c r="BJ146" i="3"/>
  <c r="BN146" i="3"/>
  <c r="BR146" i="3"/>
  <c r="BV146" i="3"/>
  <c r="BZ146" i="3"/>
  <c r="CD146" i="3"/>
  <c r="CH146" i="3"/>
  <c r="CL146" i="3"/>
  <c r="CP146" i="3"/>
  <c r="AY144" i="3"/>
  <c r="BC144" i="3"/>
  <c r="BG144" i="3"/>
  <c r="BK144" i="3"/>
  <c r="BO144" i="3"/>
  <c r="BS144" i="3"/>
  <c r="BW144" i="3"/>
  <c r="CA144" i="3"/>
  <c r="CE144" i="3"/>
  <c r="CI144" i="3"/>
  <c r="CM144" i="3"/>
  <c r="CQ144" i="3"/>
  <c r="AV144" i="3"/>
  <c r="AZ144" i="3"/>
  <c r="BD144" i="3"/>
  <c r="BH144" i="3"/>
  <c r="BL144" i="3"/>
  <c r="BP144" i="3"/>
  <c r="BT144" i="3"/>
  <c r="BX144" i="3"/>
  <c r="CB144" i="3"/>
  <c r="CF144" i="3"/>
  <c r="CJ144" i="3"/>
  <c r="CN144" i="3"/>
  <c r="CR144" i="3"/>
  <c r="AW144" i="3"/>
  <c r="BA144" i="3"/>
  <c r="BE144" i="3"/>
  <c r="BI144" i="3"/>
  <c r="BM144" i="3"/>
  <c r="BQ144" i="3"/>
  <c r="BU144" i="3"/>
  <c r="BY144" i="3"/>
  <c r="CC144" i="3"/>
  <c r="CG144" i="3"/>
  <c r="CK144" i="3"/>
  <c r="CO144" i="3"/>
  <c r="AX144" i="3"/>
  <c r="BB144" i="3"/>
  <c r="BF144" i="3"/>
  <c r="BJ144" i="3"/>
  <c r="BN144" i="3"/>
  <c r="BR144" i="3"/>
  <c r="BV144" i="3"/>
  <c r="BZ144" i="3"/>
  <c r="CD144" i="3"/>
  <c r="CH144" i="3"/>
  <c r="CL144" i="3"/>
  <c r="CP144" i="3"/>
  <c r="AV142" i="3"/>
  <c r="AZ142" i="3"/>
  <c r="BD142" i="3"/>
  <c r="BH142" i="3"/>
  <c r="BL142" i="3"/>
  <c r="BP142" i="3"/>
  <c r="BT142" i="3"/>
  <c r="BX142" i="3"/>
  <c r="CB142" i="3"/>
  <c r="CF142" i="3"/>
  <c r="CJ142" i="3"/>
  <c r="CN142" i="3"/>
  <c r="CR142" i="3"/>
  <c r="AW142" i="3"/>
  <c r="BA142" i="3"/>
  <c r="BE142" i="3"/>
  <c r="BI142" i="3"/>
  <c r="BM142" i="3"/>
  <c r="BQ142" i="3"/>
  <c r="BU142" i="3"/>
  <c r="BY142" i="3"/>
  <c r="CC142" i="3"/>
  <c r="CG142" i="3"/>
  <c r="CK142" i="3"/>
  <c r="CO142" i="3"/>
  <c r="AX142" i="3"/>
  <c r="BB142" i="3"/>
  <c r="BF142" i="3"/>
  <c r="BJ142" i="3"/>
  <c r="BN142" i="3"/>
  <c r="BR142" i="3"/>
  <c r="BV142" i="3"/>
  <c r="BZ142" i="3"/>
  <c r="CD142" i="3"/>
  <c r="CH142" i="3"/>
  <c r="CL142" i="3"/>
  <c r="CP142" i="3"/>
  <c r="AY142" i="3"/>
  <c r="BC142" i="3"/>
  <c r="BG142" i="3"/>
  <c r="BK142" i="3"/>
  <c r="BO142" i="3"/>
  <c r="BS142" i="3"/>
  <c r="BW142" i="3"/>
  <c r="CA142" i="3"/>
  <c r="CE142" i="3"/>
  <c r="CI142" i="3"/>
  <c r="CM142" i="3"/>
  <c r="CQ142" i="3"/>
  <c r="AV140" i="3"/>
  <c r="AZ140" i="3"/>
  <c r="BD140" i="3"/>
  <c r="BH140" i="3"/>
  <c r="BL140" i="3"/>
  <c r="BP140" i="3"/>
  <c r="BT140" i="3"/>
  <c r="BX140" i="3"/>
  <c r="CB140" i="3"/>
  <c r="CF140" i="3"/>
  <c r="CJ140" i="3"/>
  <c r="CN140" i="3"/>
  <c r="CR140" i="3"/>
  <c r="AW140" i="3"/>
  <c r="BA140" i="3"/>
  <c r="BE140" i="3"/>
  <c r="BI140" i="3"/>
  <c r="BM140" i="3"/>
  <c r="BQ140" i="3"/>
  <c r="BU140" i="3"/>
  <c r="BY140" i="3"/>
  <c r="CC140" i="3"/>
  <c r="CG140" i="3"/>
  <c r="CK140" i="3"/>
  <c r="CO140" i="3"/>
  <c r="AX140" i="3"/>
  <c r="BB140" i="3"/>
  <c r="BF140" i="3"/>
  <c r="BJ140" i="3"/>
  <c r="BN140" i="3"/>
  <c r="BR140" i="3"/>
  <c r="BV140" i="3"/>
  <c r="BZ140" i="3"/>
  <c r="CD140" i="3"/>
  <c r="CH140" i="3"/>
  <c r="CL140" i="3"/>
  <c r="CP140" i="3"/>
  <c r="AY140" i="3"/>
  <c r="BC140" i="3"/>
  <c r="BG140" i="3"/>
  <c r="BK140" i="3"/>
  <c r="BO140" i="3"/>
  <c r="BS140" i="3"/>
  <c r="BW140" i="3"/>
  <c r="CA140" i="3"/>
  <c r="CE140" i="3"/>
  <c r="CI140" i="3"/>
  <c r="CM140" i="3"/>
  <c r="CQ140" i="3"/>
  <c r="AV138" i="3"/>
  <c r="AZ138" i="3"/>
  <c r="BD138" i="3"/>
  <c r="BH138" i="3"/>
  <c r="BL138" i="3"/>
  <c r="BP138" i="3"/>
  <c r="BT138" i="3"/>
  <c r="BX138" i="3"/>
  <c r="CB138" i="3"/>
  <c r="CF138" i="3"/>
  <c r="CJ138" i="3"/>
  <c r="CN138" i="3"/>
  <c r="CR138" i="3"/>
  <c r="AW138" i="3"/>
  <c r="BA138" i="3"/>
  <c r="BE138" i="3"/>
  <c r="BI138" i="3"/>
  <c r="BM138" i="3"/>
  <c r="BQ138" i="3"/>
  <c r="BU138" i="3"/>
  <c r="BY138" i="3"/>
  <c r="CC138" i="3"/>
  <c r="CG138" i="3"/>
  <c r="CK138" i="3"/>
  <c r="CO138" i="3"/>
  <c r="AX138" i="3"/>
  <c r="BB138" i="3"/>
  <c r="BF138" i="3"/>
  <c r="BJ138" i="3"/>
  <c r="BN138" i="3"/>
  <c r="BR138" i="3"/>
  <c r="BV138" i="3"/>
  <c r="BZ138" i="3"/>
  <c r="CD138" i="3"/>
  <c r="CH138" i="3"/>
  <c r="CL138" i="3"/>
  <c r="CP138" i="3"/>
  <c r="AY138" i="3"/>
  <c r="BC138" i="3"/>
  <c r="BG138" i="3"/>
  <c r="BK138" i="3"/>
  <c r="BO138" i="3"/>
  <c r="BS138" i="3"/>
  <c r="BW138" i="3"/>
  <c r="CA138" i="3"/>
  <c r="CE138" i="3"/>
  <c r="CI138" i="3"/>
  <c r="CM138" i="3"/>
  <c r="CQ138" i="3"/>
  <c r="AV136" i="3"/>
  <c r="AZ136" i="3"/>
  <c r="BD136" i="3"/>
  <c r="BH136" i="3"/>
  <c r="BL136" i="3"/>
  <c r="BP136" i="3"/>
  <c r="BT136" i="3"/>
  <c r="BX136" i="3"/>
  <c r="CB136" i="3"/>
  <c r="CF136" i="3"/>
  <c r="CJ136" i="3"/>
  <c r="CN136" i="3"/>
  <c r="CR136" i="3"/>
  <c r="AW136" i="3"/>
  <c r="BA136" i="3"/>
  <c r="BE136" i="3"/>
  <c r="BI136" i="3"/>
  <c r="BM136" i="3"/>
  <c r="BQ136" i="3"/>
  <c r="BU136" i="3"/>
  <c r="BY136" i="3"/>
  <c r="CC136" i="3"/>
  <c r="CG136" i="3"/>
  <c r="CK136" i="3"/>
  <c r="CO136" i="3"/>
  <c r="AX136" i="3"/>
  <c r="BB136" i="3"/>
  <c r="BF136" i="3"/>
  <c r="BJ136" i="3"/>
  <c r="BN136" i="3"/>
  <c r="BR136" i="3"/>
  <c r="BV136" i="3"/>
  <c r="BZ136" i="3"/>
  <c r="CD136" i="3"/>
  <c r="CH136" i="3"/>
  <c r="CL136" i="3"/>
  <c r="CP136" i="3"/>
  <c r="AY136" i="3"/>
  <c r="BC136" i="3"/>
  <c r="BG136" i="3"/>
  <c r="BK136" i="3"/>
  <c r="BO136" i="3"/>
  <c r="BS136" i="3"/>
  <c r="BW136" i="3"/>
  <c r="CA136" i="3"/>
  <c r="CE136" i="3"/>
  <c r="CI136" i="3"/>
  <c r="CM136" i="3"/>
  <c r="CQ136" i="3"/>
  <c r="AX134" i="3"/>
  <c r="BB134" i="3"/>
  <c r="BF134" i="3"/>
  <c r="BJ134" i="3"/>
  <c r="BN134" i="3"/>
  <c r="BR134" i="3"/>
  <c r="BV134" i="3"/>
  <c r="BZ134" i="3"/>
  <c r="CD134" i="3"/>
  <c r="CH134" i="3"/>
  <c r="CL134" i="3"/>
  <c r="CP134" i="3"/>
  <c r="AY134" i="3"/>
  <c r="BC134" i="3"/>
  <c r="BG134" i="3"/>
  <c r="BK134" i="3"/>
  <c r="BO134" i="3"/>
  <c r="BS134" i="3"/>
  <c r="BW134" i="3"/>
  <c r="CA134" i="3"/>
  <c r="CE134" i="3"/>
  <c r="CI134" i="3"/>
  <c r="CM134" i="3"/>
  <c r="CQ134" i="3"/>
  <c r="AV134" i="3"/>
  <c r="AZ134" i="3"/>
  <c r="BD134" i="3"/>
  <c r="BH134" i="3"/>
  <c r="BL134" i="3"/>
  <c r="BP134" i="3"/>
  <c r="BT134" i="3"/>
  <c r="BX134" i="3"/>
  <c r="CB134" i="3"/>
  <c r="CF134" i="3"/>
  <c r="CJ134" i="3"/>
  <c r="CN134" i="3"/>
  <c r="CR134" i="3"/>
  <c r="AW134" i="3"/>
  <c r="BA134" i="3"/>
  <c r="BE134" i="3"/>
  <c r="BI134" i="3"/>
  <c r="BM134" i="3"/>
  <c r="BQ134" i="3"/>
  <c r="BU134" i="3"/>
  <c r="BY134" i="3"/>
  <c r="CC134" i="3"/>
  <c r="CG134" i="3"/>
  <c r="CK134" i="3"/>
  <c r="CO134" i="3"/>
  <c r="AX132" i="3"/>
  <c r="BB132" i="3"/>
  <c r="BF132" i="3"/>
  <c r="BJ132" i="3"/>
  <c r="BN132" i="3"/>
  <c r="BR132" i="3"/>
  <c r="BV132" i="3"/>
  <c r="BZ132" i="3"/>
  <c r="CD132" i="3"/>
  <c r="CH132" i="3"/>
  <c r="CL132" i="3"/>
  <c r="CP132" i="3"/>
  <c r="AY132" i="3"/>
  <c r="BC132" i="3"/>
  <c r="BG132" i="3"/>
  <c r="BK132" i="3"/>
  <c r="BO132" i="3"/>
  <c r="BS132" i="3"/>
  <c r="BW132" i="3"/>
  <c r="CA132" i="3"/>
  <c r="CE132" i="3"/>
  <c r="CI132" i="3"/>
  <c r="CM132" i="3"/>
  <c r="CQ132" i="3"/>
  <c r="AV132" i="3"/>
  <c r="AZ132" i="3"/>
  <c r="BD132" i="3"/>
  <c r="BH132" i="3"/>
  <c r="BL132" i="3"/>
  <c r="BP132" i="3"/>
  <c r="BT132" i="3"/>
  <c r="BX132" i="3"/>
  <c r="CB132" i="3"/>
  <c r="CF132" i="3"/>
  <c r="CJ132" i="3"/>
  <c r="CN132" i="3"/>
  <c r="CR132" i="3"/>
  <c r="AW132" i="3"/>
  <c r="BA132" i="3"/>
  <c r="BE132" i="3"/>
  <c r="BI132" i="3"/>
  <c r="BM132" i="3"/>
  <c r="BQ132" i="3"/>
  <c r="BU132" i="3"/>
  <c r="BY132" i="3"/>
  <c r="CC132" i="3"/>
  <c r="CG132" i="3"/>
  <c r="CK132" i="3"/>
  <c r="CO132" i="3"/>
  <c r="AV130" i="3"/>
  <c r="AZ130" i="3"/>
  <c r="BD130" i="3"/>
  <c r="BH130" i="3"/>
  <c r="BL130" i="3"/>
  <c r="BP130" i="3"/>
  <c r="BT130" i="3"/>
  <c r="BX130" i="3"/>
  <c r="CB130" i="3"/>
  <c r="CF130" i="3"/>
  <c r="CJ130" i="3"/>
  <c r="CN130" i="3"/>
  <c r="CR130" i="3"/>
  <c r="AY130" i="3"/>
  <c r="BC130" i="3"/>
  <c r="BG130" i="3"/>
  <c r="BK130" i="3"/>
  <c r="BO130" i="3"/>
  <c r="BS130" i="3"/>
  <c r="BW130" i="3"/>
  <c r="CA130" i="3"/>
  <c r="CE130" i="3"/>
  <c r="CI130" i="3"/>
  <c r="CM130" i="3"/>
  <c r="CQ130" i="3"/>
  <c r="AW130" i="3"/>
  <c r="BE130" i="3"/>
  <c r="BM130" i="3"/>
  <c r="BU130" i="3"/>
  <c r="CC130" i="3"/>
  <c r="CK130" i="3"/>
  <c r="AX130" i="3"/>
  <c r="BF130" i="3"/>
  <c r="BN130" i="3"/>
  <c r="BV130" i="3"/>
  <c r="CD130" i="3"/>
  <c r="CL130" i="3"/>
  <c r="BA130" i="3"/>
  <c r="BI130" i="3"/>
  <c r="BQ130" i="3"/>
  <c r="BY130" i="3"/>
  <c r="CG130" i="3"/>
  <c r="CO130" i="3"/>
  <c r="BB130" i="3"/>
  <c r="BJ130" i="3"/>
  <c r="BR130" i="3"/>
  <c r="BZ130" i="3"/>
  <c r="CH130" i="3"/>
  <c r="CP130" i="3"/>
  <c r="AX128" i="3"/>
  <c r="BB128" i="3"/>
  <c r="BF128" i="3"/>
  <c r="BJ128" i="3"/>
  <c r="BN128" i="3"/>
  <c r="BR128" i="3"/>
  <c r="BV128" i="3"/>
  <c r="BZ128" i="3"/>
  <c r="CD128" i="3"/>
  <c r="CH128" i="3"/>
  <c r="CL128" i="3"/>
  <c r="CP128" i="3"/>
  <c r="AW128" i="3"/>
  <c r="BA128" i="3"/>
  <c r="BE128" i="3"/>
  <c r="BI128" i="3"/>
  <c r="BM128" i="3"/>
  <c r="BQ128" i="3"/>
  <c r="BU128" i="3"/>
  <c r="BY128" i="3"/>
  <c r="CC128" i="3"/>
  <c r="CG128" i="3"/>
  <c r="CK128" i="3"/>
  <c r="CO128" i="3"/>
  <c r="BC128" i="3"/>
  <c r="BK128" i="3"/>
  <c r="BS128" i="3"/>
  <c r="CA128" i="3"/>
  <c r="CI128" i="3"/>
  <c r="CQ128" i="3"/>
  <c r="AV128" i="3"/>
  <c r="BD128" i="3"/>
  <c r="BL128" i="3"/>
  <c r="BT128" i="3"/>
  <c r="CB128" i="3"/>
  <c r="CJ128" i="3"/>
  <c r="CR128" i="3"/>
  <c r="AY128" i="3"/>
  <c r="BG128" i="3"/>
  <c r="BO128" i="3"/>
  <c r="BW128" i="3"/>
  <c r="CE128" i="3"/>
  <c r="CM128" i="3"/>
  <c r="AZ128" i="3"/>
  <c r="BH128" i="3"/>
  <c r="BP128" i="3"/>
  <c r="BX128" i="3"/>
  <c r="CF128" i="3"/>
  <c r="CN128" i="3"/>
  <c r="AV126" i="3"/>
  <c r="AZ126" i="3"/>
  <c r="BD126" i="3"/>
  <c r="BH126" i="3"/>
  <c r="BL126" i="3"/>
  <c r="BP126" i="3"/>
  <c r="BT126" i="3"/>
  <c r="BX126" i="3"/>
  <c r="CB126" i="3"/>
  <c r="CF126" i="3"/>
  <c r="CJ126" i="3"/>
  <c r="CN126" i="3"/>
  <c r="CR126" i="3"/>
  <c r="AY126" i="3"/>
  <c r="BC126" i="3"/>
  <c r="BG126" i="3"/>
  <c r="BK126" i="3"/>
  <c r="BO126" i="3"/>
  <c r="BS126" i="3"/>
  <c r="BW126" i="3"/>
  <c r="CA126" i="3"/>
  <c r="CE126" i="3"/>
  <c r="CI126" i="3"/>
  <c r="CM126" i="3"/>
  <c r="CQ126" i="3"/>
  <c r="AW126" i="3"/>
  <c r="BE126" i="3"/>
  <c r="BM126" i="3"/>
  <c r="BU126" i="3"/>
  <c r="CC126" i="3"/>
  <c r="CK126" i="3"/>
  <c r="AX126" i="3"/>
  <c r="BF126" i="3"/>
  <c r="BN126" i="3"/>
  <c r="BV126" i="3"/>
  <c r="CD126" i="3"/>
  <c r="CL126" i="3"/>
  <c r="BA126" i="3"/>
  <c r="BI126" i="3"/>
  <c r="BQ126" i="3"/>
  <c r="BY126" i="3"/>
  <c r="CG126" i="3"/>
  <c r="CO126" i="3"/>
  <c r="BB126" i="3"/>
  <c r="BJ126" i="3"/>
  <c r="BR126" i="3"/>
  <c r="BZ126" i="3"/>
  <c r="CH126" i="3"/>
  <c r="CP126" i="3"/>
  <c r="AV124" i="3"/>
  <c r="AZ124" i="3"/>
  <c r="BD124" i="3"/>
  <c r="BH124" i="3"/>
  <c r="BL124" i="3"/>
  <c r="BP124" i="3"/>
  <c r="BT124" i="3"/>
  <c r="BX124" i="3"/>
  <c r="CB124" i="3"/>
  <c r="CF124" i="3"/>
  <c r="CJ124" i="3"/>
  <c r="CN124" i="3"/>
  <c r="CR124" i="3"/>
  <c r="AY124" i="3"/>
  <c r="BC124" i="3"/>
  <c r="BG124" i="3"/>
  <c r="BK124" i="3"/>
  <c r="BO124" i="3"/>
  <c r="BS124" i="3"/>
  <c r="BW124" i="3"/>
  <c r="CA124" i="3"/>
  <c r="CE124" i="3"/>
  <c r="CI124" i="3"/>
  <c r="CM124" i="3"/>
  <c r="CQ124" i="3"/>
  <c r="BA124" i="3"/>
  <c r="BI124" i="3"/>
  <c r="BQ124" i="3"/>
  <c r="BY124" i="3"/>
  <c r="CG124" i="3"/>
  <c r="CO124" i="3"/>
  <c r="BB124" i="3"/>
  <c r="BJ124" i="3"/>
  <c r="BR124" i="3"/>
  <c r="BZ124" i="3"/>
  <c r="CH124" i="3"/>
  <c r="CP124" i="3"/>
  <c r="AW124" i="3"/>
  <c r="BE124" i="3"/>
  <c r="BM124" i="3"/>
  <c r="BU124" i="3"/>
  <c r="CC124" i="3"/>
  <c r="CK124" i="3"/>
  <c r="AX124" i="3"/>
  <c r="BF124" i="3"/>
  <c r="BN124" i="3"/>
  <c r="BV124" i="3"/>
  <c r="CD124" i="3"/>
  <c r="CL124" i="3"/>
  <c r="AX122" i="3"/>
  <c r="BB122" i="3"/>
  <c r="BF122" i="3"/>
  <c r="BJ122" i="3"/>
  <c r="BN122" i="3"/>
  <c r="BR122" i="3"/>
  <c r="BV122" i="3"/>
  <c r="BZ122" i="3"/>
  <c r="CD122" i="3"/>
  <c r="CH122" i="3"/>
  <c r="CL122" i="3"/>
  <c r="CP122" i="3"/>
  <c r="AY122" i="3"/>
  <c r="BC122" i="3"/>
  <c r="BG122" i="3"/>
  <c r="BK122" i="3"/>
  <c r="BO122" i="3"/>
  <c r="BS122" i="3"/>
  <c r="BW122" i="3"/>
  <c r="CA122" i="3"/>
  <c r="CE122" i="3"/>
  <c r="CI122" i="3"/>
  <c r="CM122" i="3"/>
  <c r="CQ122" i="3"/>
  <c r="AV122" i="3"/>
  <c r="AZ122" i="3"/>
  <c r="BD122" i="3"/>
  <c r="BH122" i="3"/>
  <c r="BL122" i="3"/>
  <c r="BP122" i="3"/>
  <c r="BT122" i="3"/>
  <c r="BX122" i="3"/>
  <c r="CB122" i="3"/>
  <c r="CF122" i="3"/>
  <c r="CJ122" i="3"/>
  <c r="CN122" i="3"/>
  <c r="CR122" i="3"/>
  <c r="AW122" i="3"/>
  <c r="BA122" i="3"/>
  <c r="BE122" i="3"/>
  <c r="BI122" i="3"/>
  <c r="BM122" i="3"/>
  <c r="BQ122" i="3"/>
  <c r="BU122" i="3"/>
  <c r="BY122" i="3"/>
  <c r="CC122" i="3"/>
  <c r="CG122" i="3"/>
  <c r="CK122" i="3"/>
  <c r="CO122" i="3"/>
  <c r="AV120" i="3"/>
  <c r="AZ120" i="3"/>
  <c r="BD120" i="3"/>
  <c r="BH120" i="3"/>
  <c r="BL120" i="3"/>
  <c r="BP120" i="3"/>
  <c r="BT120" i="3"/>
  <c r="BX120" i="3"/>
  <c r="CB120" i="3"/>
  <c r="CF120" i="3"/>
  <c r="CJ120" i="3"/>
  <c r="CN120" i="3"/>
  <c r="CR120" i="3"/>
  <c r="AW120" i="3"/>
  <c r="BA120" i="3"/>
  <c r="BE120" i="3"/>
  <c r="BI120" i="3"/>
  <c r="BM120" i="3"/>
  <c r="BQ120" i="3"/>
  <c r="BU120" i="3"/>
  <c r="BY120" i="3"/>
  <c r="CC120" i="3"/>
  <c r="CG120" i="3"/>
  <c r="CK120" i="3"/>
  <c r="CO120" i="3"/>
  <c r="AX120" i="3"/>
  <c r="BB120" i="3"/>
  <c r="BF120" i="3"/>
  <c r="BJ120" i="3"/>
  <c r="BN120" i="3"/>
  <c r="BR120" i="3"/>
  <c r="BV120" i="3"/>
  <c r="BZ120" i="3"/>
  <c r="CD120" i="3"/>
  <c r="CH120" i="3"/>
  <c r="CL120" i="3"/>
  <c r="CP120" i="3"/>
  <c r="AY120" i="3"/>
  <c r="BC120" i="3"/>
  <c r="BG120" i="3"/>
  <c r="BK120" i="3"/>
  <c r="BO120" i="3"/>
  <c r="BS120" i="3"/>
  <c r="BW120" i="3"/>
  <c r="CA120" i="3"/>
  <c r="CE120" i="3"/>
  <c r="CI120" i="3"/>
  <c r="CM120" i="3"/>
  <c r="CQ120" i="3"/>
  <c r="AX118" i="3"/>
  <c r="BB118" i="3"/>
  <c r="BF118" i="3"/>
  <c r="BJ118" i="3"/>
  <c r="BN118" i="3"/>
  <c r="BR118" i="3"/>
  <c r="BV118" i="3"/>
  <c r="BZ118" i="3"/>
  <c r="CD118" i="3"/>
  <c r="CH118" i="3"/>
  <c r="CL118" i="3"/>
  <c r="CP118" i="3"/>
  <c r="AY118" i="3"/>
  <c r="BC118" i="3"/>
  <c r="BG118" i="3"/>
  <c r="BK118" i="3"/>
  <c r="BO118" i="3"/>
  <c r="BS118" i="3"/>
  <c r="BW118" i="3"/>
  <c r="CA118" i="3"/>
  <c r="CE118" i="3"/>
  <c r="CI118" i="3"/>
  <c r="CM118" i="3"/>
  <c r="CQ118" i="3"/>
  <c r="AV118" i="3"/>
  <c r="AZ118" i="3"/>
  <c r="BD118" i="3"/>
  <c r="BH118" i="3"/>
  <c r="BL118" i="3"/>
  <c r="BP118" i="3"/>
  <c r="BT118" i="3"/>
  <c r="BX118" i="3"/>
  <c r="CB118" i="3"/>
  <c r="CF118" i="3"/>
  <c r="CJ118" i="3"/>
  <c r="CN118" i="3"/>
  <c r="CR118" i="3"/>
  <c r="AW118" i="3"/>
  <c r="BA118" i="3"/>
  <c r="BE118" i="3"/>
  <c r="BI118" i="3"/>
  <c r="BM118" i="3"/>
  <c r="BQ118" i="3"/>
  <c r="BU118" i="3"/>
  <c r="BY118" i="3"/>
  <c r="CC118" i="3"/>
  <c r="CG118" i="3"/>
  <c r="CK118" i="3"/>
  <c r="CO118" i="3"/>
  <c r="AX116" i="3"/>
  <c r="BB116" i="3"/>
  <c r="BF116" i="3"/>
  <c r="BJ116" i="3"/>
  <c r="BN116" i="3"/>
  <c r="BR116" i="3"/>
  <c r="BV116" i="3"/>
  <c r="BZ116" i="3"/>
  <c r="CD116" i="3"/>
  <c r="CH116" i="3"/>
  <c r="CL116" i="3"/>
  <c r="CP116" i="3"/>
  <c r="AY116" i="3"/>
  <c r="BC116" i="3"/>
  <c r="BG116" i="3"/>
  <c r="BK116" i="3"/>
  <c r="BO116" i="3"/>
  <c r="BS116" i="3"/>
  <c r="BW116" i="3"/>
  <c r="CA116" i="3"/>
  <c r="CE116" i="3"/>
  <c r="CI116" i="3"/>
  <c r="CM116" i="3"/>
  <c r="CQ116" i="3"/>
  <c r="AV116" i="3"/>
  <c r="AZ116" i="3"/>
  <c r="BD116" i="3"/>
  <c r="BH116" i="3"/>
  <c r="BL116" i="3"/>
  <c r="BP116" i="3"/>
  <c r="BT116" i="3"/>
  <c r="BX116" i="3"/>
  <c r="CB116" i="3"/>
  <c r="CF116" i="3"/>
  <c r="CJ116" i="3"/>
  <c r="CN116" i="3"/>
  <c r="CR116" i="3"/>
  <c r="AW116" i="3"/>
  <c r="BA116" i="3"/>
  <c r="BE116" i="3"/>
  <c r="BI116" i="3"/>
  <c r="BM116" i="3"/>
  <c r="BQ116" i="3"/>
  <c r="BU116" i="3"/>
  <c r="BY116" i="3"/>
  <c r="CC116" i="3"/>
  <c r="CG116" i="3"/>
  <c r="CK116" i="3"/>
  <c r="CO116" i="3"/>
  <c r="AV114" i="3"/>
  <c r="AZ114" i="3"/>
  <c r="BD114" i="3"/>
  <c r="BH114" i="3"/>
  <c r="BL114" i="3"/>
  <c r="BP114" i="3"/>
  <c r="BT114" i="3"/>
  <c r="BX114" i="3"/>
  <c r="CB114" i="3"/>
  <c r="CF114" i="3"/>
  <c r="CJ114" i="3"/>
  <c r="CN114" i="3"/>
  <c r="CR114" i="3"/>
  <c r="AW114" i="3"/>
  <c r="BA114" i="3"/>
  <c r="BE114" i="3"/>
  <c r="BI114" i="3"/>
  <c r="BM114" i="3"/>
  <c r="BQ114" i="3"/>
  <c r="BU114" i="3"/>
  <c r="BY114" i="3"/>
  <c r="CC114" i="3"/>
  <c r="CG114" i="3"/>
  <c r="CK114" i="3"/>
  <c r="CO114" i="3"/>
  <c r="AX114" i="3"/>
  <c r="BB114" i="3"/>
  <c r="BF114" i="3"/>
  <c r="BJ114" i="3"/>
  <c r="BN114" i="3"/>
  <c r="BR114" i="3"/>
  <c r="BV114" i="3"/>
  <c r="BZ114" i="3"/>
  <c r="CD114" i="3"/>
  <c r="CH114" i="3"/>
  <c r="CL114" i="3"/>
  <c r="CP114" i="3"/>
  <c r="AY114" i="3"/>
  <c r="BC114" i="3"/>
  <c r="BG114" i="3"/>
  <c r="BK114" i="3"/>
  <c r="BO114" i="3"/>
  <c r="BS114" i="3"/>
  <c r="BW114" i="3"/>
  <c r="CA114" i="3"/>
  <c r="CE114" i="3"/>
  <c r="CI114" i="3"/>
  <c r="CM114" i="3"/>
  <c r="CQ114" i="3"/>
  <c r="AX112" i="3"/>
  <c r="BB112" i="3"/>
  <c r="BF112" i="3"/>
  <c r="BJ112" i="3"/>
  <c r="BN112" i="3"/>
  <c r="BR112" i="3"/>
  <c r="BV112" i="3"/>
  <c r="BZ112" i="3"/>
  <c r="CD112" i="3"/>
  <c r="CH112" i="3"/>
  <c r="CL112" i="3"/>
  <c r="CP112" i="3"/>
  <c r="AY112" i="3"/>
  <c r="BC112" i="3"/>
  <c r="BG112" i="3"/>
  <c r="BK112" i="3"/>
  <c r="BO112" i="3"/>
  <c r="BS112" i="3"/>
  <c r="BW112" i="3"/>
  <c r="CA112" i="3"/>
  <c r="CE112" i="3"/>
  <c r="CI112" i="3"/>
  <c r="CM112" i="3"/>
  <c r="CQ112" i="3"/>
  <c r="AV112" i="3"/>
  <c r="AZ112" i="3"/>
  <c r="BD112" i="3"/>
  <c r="BH112" i="3"/>
  <c r="BL112" i="3"/>
  <c r="BP112" i="3"/>
  <c r="BT112" i="3"/>
  <c r="BX112" i="3"/>
  <c r="CB112" i="3"/>
  <c r="CF112" i="3"/>
  <c r="CJ112" i="3"/>
  <c r="CN112" i="3"/>
  <c r="CR112" i="3"/>
  <c r="AW112" i="3"/>
  <c r="BA112" i="3"/>
  <c r="BE112" i="3"/>
  <c r="BI112" i="3"/>
  <c r="BM112" i="3"/>
  <c r="BQ112" i="3"/>
  <c r="BU112" i="3"/>
  <c r="BY112" i="3"/>
  <c r="CC112" i="3"/>
  <c r="CG112" i="3"/>
  <c r="CK112" i="3"/>
  <c r="CO112" i="3"/>
  <c r="AV110" i="3"/>
  <c r="AZ110" i="3"/>
  <c r="BD110" i="3"/>
  <c r="BH110" i="3"/>
  <c r="BL110" i="3"/>
  <c r="BP110" i="3"/>
  <c r="BT110" i="3"/>
  <c r="BX110" i="3"/>
  <c r="CB110" i="3"/>
  <c r="CF110" i="3"/>
  <c r="CJ110" i="3"/>
  <c r="CN110" i="3"/>
  <c r="CR110" i="3"/>
  <c r="AW110" i="3"/>
  <c r="BA110" i="3"/>
  <c r="BE110" i="3"/>
  <c r="BI110" i="3"/>
  <c r="BM110" i="3"/>
  <c r="BQ110" i="3"/>
  <c r="BU110" i="3"/>
  <c r="BY110" i="3"/>
  <c r="CC110" i="3"/>
  <c r="CG110" i="3"/>
  <c r="CK110" i="3"/>
  <c r="CO110" i="3"/>
  <c r="AX110" i="3"/>
  <c r="BB110" i="3"/>
  <c r="BF110" i="3"/>
  <c r="BJ110" i="3"/>
  <c r="BN110" i="3"/>
  <c r="BR110" i="3"/>
  <c r="BV110" i="3"/>
  <c r="BZ110" i="3"/>
  <c r="CD110" i="3"/>
  <c r="CH110" i="3"/>
  <c r="CL110" i="3"/>
  <c r="CP110" i="3"/>
  <c r="AY110" i="3"/>
  <c r="BC110" i="3"/>
  <c r="BG110" i="3"/>
  <c r="BK110" i="3"/>
  <c r="BO110" i="3"/>
  <c r="BS110" i="3"/>
  <c r="BW110" i="3"/>
  <c r="CA110" i="3"/>
  <c r="CE110" i="3"/>
  <c r="CI110" i="3"/>
  <c r="CM110" i="3"/>
  <c r="CQ110" i="3"/>
  <c r="AX108" i="3"/>
  <c r="BB108" i="3"/>
  <c r="BF108" i="3"/>
  <c r="BJ108" i="3"/>
  <c r="BN108" i="3"/>
  <c r="BR108" i="3"/>
  <c r="BV108" i="3"/>
  <c r="BZ108" i="3"/>
  <c r="CD108" i="3"/>
  <c r="CH108" i="3"/>
  <c r="CL108" i="3"/>
  <c r="CP108" i="3"/>
  <c r="AW108" i="3"/>
  <c r="BA108" i="3"/>
  <c r="BE108" i="3"/>
  <c r="BI108" i="3"/>
  <c r="BM108" i="3"/>
  <c r="BQ108" i="3"/>
  <c r="BU108" i="3"/>
  <c r="BY108" i="3"/>
  <c r="CC108" i="3"/>
  <c r="CG108" i="3"/>
  <c r="CK108" i="3"/>
  <c r="CO108" i="3"/>
  <c r="AY108" i="3"/>
  <c r="BG108" i="3"/>
  <c r="BO108" i="3"/>
  <c r="BW108" i="3"/>
  <c r="CE108" i="3"/>
  <c r="CM108" i="3"/>
  <c r="AZ108" i="3"/>
  <c r="BH108" i="3"/>
  <c r="BP108" i="3"/>
  <c r="BX108" i="3"/>
  <c r="CF108" i="3"/>
  <c r="CN108" i="3"/>
  <c r="BC108" i="3"/>
  <c r="BK108" i="3"/>
  <c r="BS108" i="3"/>
  <c r="CA108" i="3"/>
  <c r="CI108" i="3"/>
  <c r="CQ108" i="3"/>
  <c r="AV108" i="3"/>
  <c r="BD108" i="3"/>
  <c r="BL108" i="3"/>
  <c r="BT108" i="3"/>
  <c r="CB108" i="3"/>
  <c r="CJ108" i="3"/>
  <c r="CR108" i="3"/>
  <c r="AV106" i="3"/>
  <c r="AZ106" i="3"/>
  <c r="BD106" i="3"/>
  <c r="BH106" i="3"/>
  <c r="BL106" i="3"/>
  <c r="BP106" i="3"/>
  <c r="BT106" i="3"/>
  <c r="BX106" i="3"/>
  <c r="CB106" i="3"/>
  <c r="CF106" i="3"/>
  <c r="CJ106" i="3"/>
  <c r="CN106" i="3"/>
  <c r="CR106" i="3"/>
  <c r="AY106" i="3"/>
  <c r="BC106" i="3"/>
  <c r="BG106" i="3"/>
  <c r="BK106" i="3"/>
  <c r="BO106" i="3"/>
  <c r="BS106" i="3"/>
  <c r="BW106" i="3"/>
  <c r="CA106" i="3"/>
  <c r="CE106" i="3"/>
  <c r="CI106" i="3"/>
  <c r="CM106" i="3"/>
  <c r="CQ106" i="3"/>
  <c r="AW106" i="3"/>
  <c r="BE106" i="3"/>
  <c r="BM106" i="3"/>
  <c r="BU106" i="3"/>
  <c r="CC106" i="3"/>
  <c r="CK106" i="3"/>
  <c r="AX106" i="3"/>
  <c r="BF106" i="3"/>
  <c r="BN106" i="3"/>
  <c r="BV106" i="3"/>
  <c r="CD106" i="3"/>
  <c r="CL106" i="3"/>
  <c r="BA106" i="3"/>
  <c r="BI106" i="3"/>
  <c r="BQ106" i="3"/>
  <c r="BY106" i="3"/>
  <c r="CG106" i="3"/>
  <c r="CO106" i="3"/>
  <c r="BB106" i="3"/>
  <c r="BJ106" i="3"/>
  <c r="BR106" i="3"/>
  <c r="BZ106" i="3"/>
  <c r="CH106" i="3"/>
  <c r="CP106" i="3"/>
  <c r="AW104" i="3"/>
  <c r="BA104" i="3"/>
  <c r="BE104" i="3"/>
  <c r="BI104" i="3"/>
  <c r="BM104" i="3"/>
  <c r="BQ104" i="3"/>
  <c r="BU104" i="3"/>
  <c r="BY104" i="3"/>
  <c r="CC104" i="3"/>
  <c r="CG104" i="3"/>
  <c r="CK104" i="3"/>
  <c r="CO104" i="3"/>
  <c r="AV104" i="3"/>
  <c r="AZ104" i="3"/>
  <c r="BD104" i="3"/>
  <c r="BH104" i="3"/>
  <c r="BL104" i="3"/>
  <c r="BP104" i="3"/>
  <c r="BT104" i="3"/>
  <c r="BX104" i="3"/>
  <c r="CB104" i="3"/>
  <c r="CF104" i="3"/>
  <c r="CJ104" i="3"/>
  <c r="CN104" i="3"/>
  <c r="CR104" i="3"/>
  <c r="BB104" i="3"/>
  <c r="BJ104" i="3"/>
  <c r="BR104" i="3"/>
  <c r="BZ104" i="3"/>
  <c r="CH104" i="3"/>
  <c r="CP104" i="3"/>
  <c r="BC104" i="3"/>
  <c r="BK104" i="3"/>
  <c r="BS104" i="3"/>
  <c r="CA104" i="3"/>
  <c r="CI104" i="3"/>
  <c r="CQ104" i="3"/>
  <c r="AX104" i="3"/>
  <c r="BF104" i="3"/>
  <c r="BN104" i="3"/>
  <c r="BV104" i="3"/>
  <c r="CD104" i="3"/>
  <c r="CL104" i="3"/>
  <c r="AY104" i="3"/>
  <c r="BG104" i="3"/>
  <c r="BO104" i="3"/>
  <c r="BW104" i="3"/>
  <c r="CE104" i="3"/>
  <c r="CM104" i="3"/>
  <c r="AY102" i="3"/>
  <c r="BC102" i="3"/>
  <c r="BG102" i="3"/>
  <c r="BK102" i="3"/>
  <c r="BO102" i="3"/>
  <c r="BS102" i="3"/>
  <c r="BW102" i="3"/>
  <c r="CA102" i="3"/>
  <c r="CE102" i="3"/>
  <c r="CI102" i="3"/>
  <c r="CM102" i="3"/>
  <c r="CQ102" i="3"/>
  <c r="AX102" i="3"/>
  <c r="BB102" i="3"/>
  <c r="BF102" i="3"/>
  <c r="BJ102" i="3"/>
  <c r="BN102" i="3"/>
  <c r="BR102" i="3"/>
  <c r="BV102" i="3"/>
  <c r="BZ102" i="3"/>
  <c r="CD102" i="3"/>
  <c r="CH102" i="3"/>
  <c r="CL102" i="3"/>
  <c r="CP102" i="3"/>
  <c r="AV102" i="3"/>
  <c r="BD102" i="3"/>
  <c r="BL102" i="3"/>
  <c r="BT102" i="3"/>
  <c r="CB102" i="3"/>
  <c r="CJ102" i="3"/>
  <c r="CR102" i="3"/>
  <c r="AW102" i="3"/>
  <c r="BE102" i="3"/>
  <c r="BM102" i="3"/>
  <c r="BU102" i="3"/>
  <c r="CC102" i="3"/>
  <c r="CK102" i="3"/>
  <c r="AZ102" i="3"/>
  <c r="BH102" i="3"/>
  <c r="BP102" i="3"/>
  <c r="BX102" i="3"/>
  <c r="CF102" i="3"/>
  <c r="CN102" i="3"/>
  <c r="BA102" i="3"/>
  <c r="BI102" i="3"/>
  <c r="BQ102" i="3"/>
  <c r="BY102" i="3"/>
  <c r="CG102" i="3"/>
  <c r="CO102" i="3"/>
  <c r="AY100" i="3"/>
  <c r="BC100" i="3"/>
  <c r="BG100" i="3"/>
  <c r="BK100" i="3"/>
  <c r="BO100" i="3"/>
  <c r="BS100" i="3"/>
  <c r="BW100" i="3"/>
  <c r="CA100" i="3"/>
  <c r="CE100" i="3"/>
  <c r="CI100" i="3"/>
  <c r="CM100" i="3"/>
  <c r="CQ100" i="3"/>
  <c r="AV100" i="3"/>
  <c r="AZ100" i="3"/>
  <c r="BD100" i="3"/>
  <c r="AW100" i="3"/>
  <c r="BA100" i="3"/>
  <c r="BE100" i="3"/>
  <c r="AX100" i="3"/>
  <c r="BB100" i="3"/>
  <c r="BF100" i="3"/>
  <c r="BJ100" i="3"/>
  <c r="BN100" i="3"/>
  <c r="BR100" i="3"/>
  <c r="BV100" i="3"/>
  <c r="BZ100" i="3"/>
  <c r="CD100" i="3"/>
  <c r="CH100" i="3"/>
  <c r="CL100" i="3"/>
  <c r="CP100" i="3"/>
  <c r="BH100" i="3"/>
  <c r="BP100" i="3"/>
  <c r="BX100" i="3"/>
  <c r="CF100" i="3"/>
  <c r="CN100" i="3"/>
  <c r="BI100" i="3"/>
  <c r="BQ100" i="3"/>
  <c r="BY100" i="3"/>
  <c r="CG100" i="3"/>
  <c r="CO100" i="3"/>
  <c r="BL100" i="3"/>
  <c r="BT100" i="3"/>
  <c r="CB100" i="3"/>
  <c r="CJ100" i="3"/>
  <c r="CR100" i="3"/>
  <c r="BM100" i="3"/>
  <c r="BU100" i="3"/>
  <c r="CC100" i="3"/>
  <c r="CK100" i="3"/>
  <c r="AV98" i="3"/>
  <c r="AZ98" i="3"/>
  <c r="BD98" i="3"/>
  <c r="BH98" i="3"/>
  <c r="BL98" i="3"/>
  <c r="BP98" i="3"/>
  <c r="BT98" i="3"/>
  <c r="BX98" i="3"/>
  <c r="CB98" i="3"/>
  <c r="CF98" i="3"/>
  <c r="CJ98" i="3"/>
  <c r="CN98" i="3"/>
  <c r="CR98" i="3"/>
  <c r="AW98" i="3"/>
  <c r="BA98" i="3"/>
  <c r="BE98" i="3"/>
  <c r="BI98" i="3"/>
  <c r="BM98" i="3"/>
  <c r="BQ98" i="3"/>
  <c r="BU98" i="3"/>
  <c r="BY98" i="3"/>
  <c r="CC98" i="3"/>
  <c r="CG98" i="3"/>
  <c r="CK98" i="3"/>
  <c r="CO98" i="3"/>
  <c r="AX98" i="3"/>
  <c r="BB98" i="3"/>
  <c r="BF98" i="3"/>
  <c r="BJ98" i="3"/>
  <c r="BN98" i="3"/>
  <c r="BR98" i="3"/>
  <c r="BV98" i="3"/>
  <c r="BZ98" i="3"/>
  <c r="CD98" i="3"/>
  <c r="CH98" i="3"/>
  <c r="CL98" i="3"/>
  <c r="CP98" i="3"/>
  <c r="AY98" i="3"/>
  <c r="BC98" i="3"/>
  <c r="BG98" i="3"/>
  <c r="BK98" i="3"/>
  <c r="BO98" i="3"/>
  <c r="BS98" i="3"/>
  <c r="BW98" i="3"/>
  <c r="CA98" i="3"/>
  <c r="CE98" i="3"/>
  <c r="CI98" i="3"/>
  <c r="CM98" i="3"/>
  <c r="CQ98" i="3"/>
  <c r="AV96" i="3"/>
  <c r="AZ96" i="3"/>
  <c r="BD96" i="3"/>
  <c r="BH96" i="3"/>
  <c r="BL96" i="3"/>
  <c r="BP96" i="3"/>
  <c r="BT96" i="3"/>
  <c r="BX96" i="3"/>
  <c r="CB96" i="3"/>
  <c r="CF96" i="3"/>
  <c r="CJ96" i="3"/>
  <c r="CN96" i="3"/>
  <c r="CR96" i="3"/>
  <c r="AW96" i="3"/>
  <c r="BA96" i="3"/>
  <c r="BE96" i="3"/>
  <c r="BI96" i="3"/>
  <c r="BM96" i="3"/>
  <c r="BQ96" i="3"/>
  <c r="BU96" i="3"/>
  <c r="BY96" i="3"/>
  <c r="CC96" i="3"/>
  <c r="CG96" i="3"/>
  <c r="CK96" i="3"/>
  <c r="CO96" i="3"/>
  <c r="AX96" i="3"/>
  <c r="BB96" i="3"/>
  <c r="BF96" i="3"/>
  <c r="BJ96" i="3"/>
  <c r="BN96" i="3"/>
  <c r="BR96" i="3"/>
  <c r="BV96" i="3"/>
  <c r="BZ96" i="3"/>
  <c r="CD96" i="3"/>
  <c r="CH96" i="3"/>
  <c r="CL96" i="3"/>
  <c r="CP96" i="3"/>
  <c r="AY96" i="3"/>
  <c r="BC96" i="3"/>
  <c r="BG96" i="3"/>
  <c r="BK96" i="3"/>
  <c r="BO96" i="3"/>
  <c r="BS96" i="3"/>
  <c r="BW96" i="3"/>
  <c r="CA96" i="3"/>
  <c r="CE96" i="3"/>
  <c r="CI96" i="3"/>
  <c r="CM96" i="3"/>
  <c r="CQ96" i="3"/>
  <c r="AW94" i="3"/>
  <c r="BA94" i="3"/>
  <c r="BE94" i="3"/>
  <c r="BI94" i="3"/>
  <c r="BM94" i="3"/>
  <c r="BQ94" i="3"/>
  <c r="BU94" i="3"/>
  <c r="BY94" i="3"/>
  <c r="CC94" i="3"/>
  <c r="CG94" i="3"/>
  <c r="CK94" i="3"/>
  <c r="CO94" i="3"/>
  <c r="AX94" i="3"/>
  <c r="BB94" i="3"/>
  <c r="BF94" i="3"/>
  <c r="BJ94" i="3"/>
  <c r="BN94" i="3"/>
  <c r="BR94" i="3"/>
  <c r="BV94" i="3"/>
  <c r="BZ94" i="3"/>
  <c r="CD94" i="3"/>
  <c r="CH94" i="3"/>
  <c r="CL94" i="3"/>
  <c r="CP94" i="3"/>
  <c r="AY94" i="3"/>
  <c r="BC94" i="3"/>
  <c r="BG94" i="3"/>
  <c r="BK94" i="3"/>
  <c r="BO94" i="3"/>
  <c r="BS94" i="3"/>
  <c r="BW94" i="3"/>
  <c r="CA94" i="3"/>
  <c r="CE94" i="3"/>
  <c r="CI94" i="3"/>
  <c r="CM94" i="3"/>
  <c r="CQ94" i="3"/>
  <c r="AV94" i="3"/>
  <c r="AZ94" i="3"/>
  <c r="BD94" i="3"/>
  <c r="BH94" i="3"/>
  <c r="BL94" i="3"/>
  <c r="BP94" i="3"/>
  <c r="BT94" i="3"/>
  <c r="BX94" i="3"/>
  <c r="CB94" i="3"/>
  <c r="CF94" i="3"/>
  <c r="CJ94" i="3"/>
  <c r="CN94" i="3"/>
  <c r="CR94" i="3"/>
  <c r="AY92" i="3"/>
  <c r="BC92" i="3"/>
  <c r="BG92" i="3"/>
  <c r="BK92" i="3"/>
  <c r="BO92" i="3"/>
  <c r="BS92" i="3"/>
  <c r="BW92" i="3"/>
  <c r="CA92" i="3"/>
  <c r="CE92" i="3"/>
  <c r="CI92" i="3"/>
  <c r="CM92" i="3"/>
  <c r="CQ92" i="3"/>
  <c r="AV92" i="3"/>
  <c r="AZ92" i="3"/>
  <c r="BD92" i="3"/>
  <c r="BH92" i="3"/>
  <c r="BL92" i="3"/>
  <c r="BP92" i="3"/>
  <c r="BT92" i="3"/>
  <c r="BX92" i="3"/>
  <c r="CB92" i="3"/>
  <c r="CF92" i="3"/>
  <c r="CJ92" i="3"/>
  <c r="CN92" i="3"/>
  <c r="CR92" i="3"/>
  <c r="AW92" i="3"/>
  <c r="BA92" i="3"/>
  <c r="BE92" i="3"/>
  <c r="BI92" i="3"/>
  <c r="BM92" i="3"/>
  <c r="BQ92" i="3"/>
  <c r="BU92" i="3"/>
  <c r="BY92" i="3"/>
  <c r="CC92" i="3"/>
  <c r="CG92" i="3"/>
  <c r="CK92" i="3"/>
  <c r="CO92" i="3"/>
  <c r="AX92" i="3"/>
  <c r="BB92" i="3"/>
  <c r="BF92" i="3"/>
  <c r="BJ92" i="3"/>
  <c r="BN92" i="3"/>
  <c r="BR92" i="3"/>
  <c r="BV92" i="3"/>
  <c r="BZ92" i="3"/>
  <c r="CD92" i="3"/>
  <c r="CH92" i="3"/>
  <c r="CL92" i="3"/>
  <c r="CP92" i="3"/>
  <c r="AY90" i="3"/>
  <c r="BC90" i="3"/>
  <c r="BG90" i="3"/>
  <c r="BK90" i="3"/>
  <c r="BO90" i="3"/>
  <c r="BS90" i="3"/>
  <c r="BW90" i="3"/>
  <c r="CA90" i="3"/>
  <c r="CE90" i="3"/>
  <c r="CI90" i="3"/>
  <c r="CM90" i="3"/>
  <c r="CQ90" i="3"/>
  <c r="AV90" i="3"/>
  <c r="AZ90" i="3"/>
  <c r="BD90" i="3"/>
  <c r="BH90" i="3"/>
  <c r="BL90" i="3"/>
  <c r="BP90" i="3"/>
  <c r="BT90" i="3"/>
  <c r="BX90" i="3"/>
  <c r="CB90" i="3"/>
  <c r="CF90" i="3"/>
  <c r="CJ90" i="3"/>
  <c r="CN90" i="3"/>
  <c r="CR90" i="3"/>
  <c r="AW90" i="3"/>
  <c r="BA90" i="3"/>
  <c r="BE90" i="3"/>
  <c r="BI90" i="3"/>
  <c r="BM90" i="3"/>
  <c r="BQ90" i="3"/>
  <c r="BU90" i="3"/>
  <c r="BY90" i="3"/>
  <c r="CC90" i="3"/>
  <c r="CG90" i="3"/>
  <c r="CK90" i="3"/>
  <c r="CO90" i="3"/>
  <c r="AX90" i="3"/>
  <c r="BB90" i="3"/>
  <c r="BF90" i="3"/>
  <c r="BJ90" i="3"/>
  <c r="BN90" i="3"/>
  <c r="BR90" i="3"/>
  <c r="BV90" i="3"/>
  <c r="BZ90" i="3"/>
  <c r="CD90" i="3"/>
  <c r="CH90" i="3"/>
  <c r="CL90" i="3"/>
  <c r="CP90" i="3"/>
  <c r="AV88" i="3"/>
  <c r="AZ88" i="3"/>
  <c r="BD88" i="3"/>
  <c r="BH88" i="3"/>
  <c r="BL88" i="3"/>
  <c r="BP88" i="3"/>
  <c r="BT88" i="3"/>
  <c r="BX88" i="3"/>
  <c r="CB88" i="3"/>
  <c r="CF88" i="3"/>
  <c r="CJ88" i="3"/>
  <c r="CN88" i="3"/>
  <c r="CR88" i="3"/>
  <c r="AW88" i="3"/>
  <c r="BA88" i="3"/>
  <c r="BE88" i="3"/>
  <c r="BI88" i="3"/>
  <c r="BM88" i="3"/>
  <c r="BQ88" i="3"/>
  <c r="BU88" i="3"/>
  <c r="BY88" i="3"/>
  <c r="CC88" i="3"/>
  <c r="CG88" i="3"/>
  <c r="CK88" i="3"/>
  <c r="CO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AY88" i="3"/>
  <c r="BC88" i="3"/>
  <c r="BG88" i="3"/>
  <c r="BK88" i="3"/>
  <c r="BO88" i="3"/>
  <c r="BS88" i="3"/>
  <c r="BW88" i="3"/>
  <c r="CA88" i="3"/>
  <c r="CE88" i="3"/>
  <c r="CI88" i="3"/>
  <c r="CM88" i="3"/>
  <c r="CQ88" i="3"/>
  <c r="AX86" i="3"/>
  <c r="BB86" i="3"/>
  <c r="BF86" i="3"/>
  <c r="BJ86" i="3"/>
  <c r="BN86" i="3"/>
  <c r="BR86" i="3"/>
  <c r="BV86" i="3"/>
  <c r="BZ86" i="3"/>
  <c r="CD86" i="3"/>
  <c r="CH86" i="3"/>
  <c r="CL86" i="3"/>
  <c r="CP86" i="3"/>
  <c r="AY86" i="3"/>
  <c r="BC86" i="3"/>
  <c r="BG86" i="3"/>
  <c r="BK86" i="3"/>
  <c r="BO86" i="3"/>
  <c r="BS86" i="3"/>
  <c r="BW86" i="3"/>
  <c r="CA86" i="3"/>
  <c r="CE86" i="3"/>
  <c r="CI86" i="3"/>
  <c r="CM86" i="3"/>
  <c r="CQ86" i="3"/>
  <c r="AV86" i="3"/>
  <c r="AZ86" i="3"/>
  <c r="BD86" i="3"/>
  <c r="BH86" i="3"/>
  <c r="BL86" i="3"/>
  <c r="BP86" i="3"/>
  <c r="BT86" i="3"/>
  <c r="BX86" i="3"/>
  <c r="CB86" i="3"/>
  <c r="CF86" i="3"/>
  <c r="CJ86" i="3"/>
  <c r="CN86" i="3"/>
  <c r="CR86" i="3"/>
  <c r="AW86" i="3"/>
  <c r="BA86" i="3"/>
  <c r="BE86" i="3"/>
  <c r="BI86" i="3"/>
  <c r="BM86" i="3"/>
  <c r="BQ86" i="3"/>
  <c r="BU86" i="3"/>
  <c r="BY86" i="3"/>
  <c r="CC86" i="3"/>
  <c r="CG86" i="3"/>
  <c r="CK86" i="3"/>
  <c r="CO86" i="3"/>
  <c r="AV84" i="3"/>
  <c r="AZ84" i="3"/>
  <c r="BD84" i="3"/>
  <c r="BH84" i="3"/>
  <c r="BL84" i="3"/>
  <c r="BP84" i="3"/>
  <c r="BT84" i="3"/>
  <c r="BX84" i="3"/>
  <c r="CB84" i="3"/>
  <c r="CF84" i="3"/>
  <c r="CJ84" i="3"/>
  <c r="CN84" i="3"/>
  <c r="CR84" i="3"/>
  <c r="AY84" i="3"/>
  <c r="BC84" i="3"/>
  <c r="BG84" i="3"/>
  <c r="BK84" i="3"/>
  <c r="BO84" i="3"/>
  <c r="BS84" i="3"/>
  <c r="BW84" i="3"/>
  <c r="CA84" i="3"/>
  <c r="CE84" i="3"/>
  <c r="CI84" i="3"/>
  <c r="CM84" i="3"/>
  <c r="CQ84" i="3"/>
  <c r="AW84" i="3"/>
  <c r="BE84" i="3"/>
  <c r="BM84" i="3"/>
  <c r="BU84" i="3"/>
  <c r="CC84" i="3"/>
  <c r="CK84" i="3"/>
  <c r="AX84" i="3"/>
  <c r="BF84" i="3"/>
  <c r="BN84" i="3"/>
  <c r="BV84" i="3"/>
  <c r="CD84" i="3"/>
  <c r="CL84" i="3"/>
  <c r="BA84" i="3"/>
  <c r="BI84" i="3"/>
  <c r="BQ84" i="3"/>
  <c r="BY84" i="3"/>
  <c r="CG84" i="3"/>
  <c r="CO84" i="3"/>
  <c r="BB84" i="3"/>
  <c r="BJ84" i="3"/>
  <c r="BR84" i="3"/>
  <c r="BZ84" i="3"/>
  <c r="CH84" i="3"/>
  <c r="CP84" i="3"/>
  <c r="AV82" i="3"/>
  <c r="AZ82" i="3"/>
  <c r="BD82" i="3"/>
  <c r="BH82" i="3"/>
  <c r="BL82" i="3"/>
  <c r="BP82" i="3"/>
  <c r="BT82" i="3"/>
  <c r="BX82" i="3"/>
  <c r="CB82" i="3"/>
  <c r="CF82" i="3"/>
  <c r="CJ82" i="3"/>
  <c r="CN82" i="3"/>
  <c r="CR82" i="3"/>
  <c r="AY82" i="3"/>
  <c r="BC82" i="3"/>
  <c r="BG82" i="3"/>
  <c r="BK82" i="3"/>
  <c r="BO82" i="3"/>
  <c r="BS82" i="3"/>
  <c r="BW82" i="3"/>
  <c r="CA82" i="3"/>
  <c r="CE82" i="3"/>
  <c r="CI82" i="3"/>
  <c r="CM82" i="3"/>
  <c r="CQ82" i="3"/>
  <c r="BA82" i="3"/>
  <c r="BI82" i="3"/>
  <c r="BQ82" i="3"/>
  <c r="BY82" i="3"/>
  <c r="CG82" i="3"/>
  <c r="CO82" i="3"/>
  <c r="BB82" i="3"/>
  <c r="BJ82" i="3"/>
  <c r="BR82" i="3"/>
  <c r="BZ82" i="3"/>
  <c r="CH82" i="3"/>
  <c r="CP82" i="3"/>
  <c r="AW82" i="3"/>
  <c r="BE82" i="3"/>
  <c r="BM82" i="3"/>
  <c r="BU82" i="3"/>
  <c r="CC82" i="3"/>
  <c r="CK82" i="3"/>
  <c r="AX82" i="3"/>
  <c r="BF82" i="3"/>
  <c r="BN82" i="3"/>
  <c r="BV82" i="3"/>
  <c r="CD82" i="3"/>
  <c r="CL82" i="3"/>
  <c r="AX80" i="3"/>
  <c r="BB80" i="3"/>
  <c r="BF80" i="3"/>
  <c r="BJ80" i="3"/>
  <c r="BN80" i="3"/>
  <c r="BR80" i="3"/>
  <c r="BV80" i="3"/>
  <c r="BZ80" i="3"/>
  <c r="CD80" i="3"/>
  <c r="CH80" i="3"/>
  <c r="CL80" i="3"/>
  <c r="CP80" i="3"/>
  <c r="AW80" i="3"/>
  <c r="BA80" i="3"/>
  <c r="BE80" i="3"/>
  <c r="BI80" i="3"/>
  <c r="BM80" i="3"/>
  <c r="BQ80" i="3"/>
  <c r="BU80" i="3"/>
  <c r="BY80" i="3"/>
  <c r="CC80" i="3"/>
  <c r="CG80" i="3"/>
  <c r="CK80" i="3"/>
  <c r="CO80" i="3"/>
  <c r="AY80" i="3"/>
  <c r="BG80" i="3"/>
  <c r="BO80" i="3"/>
  <c r="BW80" i="3"/>
  <c r="CE80" i="3"/>
  <c r="CM80" i="3"/>
  <c r="AZ80" i="3"/>
  <c r="BH80" i="3"/>
  <c r="BP80" i="3"/>
  <c r="BX80" i="3"/>
  <c r="CF80" i="3"/>
  <c r="CN80" i="3"/>
  <c r="BC80" i="3"/>
  <c r="BK80" i="3"/>
  <c r="BS80" i="3"/>
  <c r="CA80" i="3"/>
  <c r="CI80" i="3"/>
  <c r="CQ80" i="3"/>
  <c r="AV80" i="3"/>
  <c r="BD80" i="3"/>
  <c r="BL80" i="3"/>
  <c r="BT80" i="3"/>
  <c r="CB80" i="3"/>
  <c r="CJ80" i="3"/>
  <c r="CR80" i="3"/>
  <c r="AV78" i="3"/>
  <c r="AZ78" i="3"/>
  <c r="BD78" i="3"/>
  <c r="BH78" i="3"/>
  <c r="BL78" i="3"/>
  <c r="BP78" i="3"/>
  <c r="BT78" i="3"/>
  <c r="BX78" i="3"/>
  <c r="CB78" i="3"/>
  <c r="CF78" i="3"/>
  <c r="CJ78" i="3"/>
  <c r="CN78" i="3"/>
  <c r="CR78" i="3"/>
  <c r="AW78" i="3"/>
  <c r="BA78" i="3"/>
  <c r="BE78" i="3"/>
  <c r="BI78" i="3"/>
  <c r="BM78" i="3"/>
  <c r="BQ78" i="3"/>
  <c r="BU78" i="3"/>
  <c r="BY78" i="3"/>
  <c r="CC78" i="3"/>
  <c r="CG78" i="3"/>
  <c r="CK78" i="3"/>
  <c r="CO78" i="3"/>
  <c r="AX78" i="3"/>
  <c r="BB78" i="3"/>
  <c r="BF78" i="3"/>
  <c r="BJ78" i="3"/>
  <c r="BN78" i="3"/>
  <c r="BR78" i="3"/>
  <c r="BV78" i="3"/>
  <c r="BZ78" i="3"/>
  <c r="CD78" i="3"/>
  <c r="CH78" i="3"/>
  <c r="CL78" i="3"/>
  <c r="CP78" i="3"/>
  <c r="AY78" i="3"/>
  <c r="BC78" i="3"/>
  <c r="BG78" i="3"/>
  <c r="BK78" i="3"/>
  <c r="BO78" i="3"/>
  <c r="BS78" i="3"/>
  <c r="BW78" i="3"/>
  <c r="CA78" i="3"/>
  <c r="CE78" i="3"/>
  <c r="CI78" i="3"/>
  <c r="CM78" i="3"/>
  <c r="CQ78" i="3"/>
  <c r="AW76" i="3"/>
  <c r="BA76" i="3"/>
  <c r="BE76" i="3"/>
  <c r="BI76" i="3"/>
  <c r="BM76" i="3"/>
  <c r="BQ76" i="3"/>
  <c r="BU76" i="3"/>
  <c r="BY76" i="3"/>
  <c r="CC76" i="3"/>
  <c r="CG76" i="3"/>
  <c r="CK76" i="3"/>
  <c r="CO76" i="3"/>
  <c r="AX76" i="3"/>
  <c r="BB76" i="3"/>
  <c r="BF76" i="3"/>
  <c r="BJ76" i="3"/>
  <c r="BN76" i="3"/>
  <c r="BR76" i="3"/>
  <c r="BV76" i="3"/>
  <c r="BZ76" i="3"/>
  <c r="CD76" i="3"/>
  <c r="CH76" i="3"/>
  <c r="CL76" i="3"/>
  <c r="CP76" i="3"/>
  <c r="AY76" i="3"/>
  <c r="BC76" i="3"/>
  <c r="BG76" i="3"/>
  <c r="BK76" i="3"/>
  <c r="BO76" i="3"/>
  <c r="BS76" i="3"/>
  <c r="BW76" i="3"/>
  <c r="CA76" i="3"/>
  <c r="CE76" i="3"/>
  <c r="CI76" i="3"/>
  <c r="CM76" i="3"/>
  <c r="CQ76" i="3"/>
  <c r="AV76" i="3"/>
  <c r="AZ76" i="3"/>
  <c r="BD76" i="3"/>
  <c r="BH76" i="3"/>
  <c r="BL76" i="3"/>
  <c r="BP76" i="3"/>
  <c r="BT76" i="3"/>
  <c r="BX76" i="3"/>
  <c r="CB76" i="3"/>
  <c r="CF76" i="3"/>
  <c r="CJ76" i="3"/>
  <c r="CN76" i="3"/>
  <c r="CR76" i="3"/>
  <c r="AW74" i="3"/>
  <c r="BA74" i="3"/>
  <c r="BE74" i="3"/>
  <c r="BI74" i="3"/>
  <c r="BM74" i="3"/>
  <c r="BQ74" i="3"/>
  <c r="BU74" i="3"/>
  <c r="BY74" i="3"/>
  <c r="CC74" i="3"/>
  <c r="CG74" i="3"/>
  <c r="CK74" i="3"/>
  <c r="CO74" i="3"/>
  <c r="AX74" i="3"/>
  <c r="BB74" i="3"/>
  <c r="BF74" i="3"/>
  <c r="BJ74" i="3"/>
  <c r="BN74" i="3"/>
  <c r="BR74" i="3"/>
  <c r="BV74" i="3"/>
  <c r="BZ74" i="3"/>
  <c r="CD74" i="3"/>
  <c r="CH74" i="3"/>
  <c r="CL74" i="3"/>
  <c r="CP74" i="3"/>
  <c r="AY74" i="3"/>
  <c r="BC74" i="3"/>
  <c r="BG74" i="3"/>
  <c r="BK74" i="3"/>
  <c r="BO74" i="3"/>
  <c r="BS74" i="3"/>
  <c r="BW74" i="3"/>
  <c r="CA74" i="3"/>
  <c r="CE74" i="3"/>
  <c r="CI74" i="3"/>
  <c r="CM74" i="3"/>
  <c r="CQ74" i="3"/>
  <c r="AV74" i="3"/>
  <c r="AZ74" i="3"/>
  <c r="BD74" i="3"/>
  <c r="BH74" i="3"/>
  <c r="BL74" i="3"/>
  <c r="BP74" i="3"/>
  <c r="BT74" i="3"/>
  <c r="BX74" i="3"/>
  <c r="CB74" i="3"/>
  <c r="CF74" i="3"/>
  <c r="CJ74" i="3"/>
  <c r="CN74" i="3"/>
  <c r="CR74" i="3"/>
  <c r="AY72" i="3"/>
  <c r="BC72" i="3"/>
  <c r="BG72" i="3"/>
  <c r="BK72" i="3"/>
  <c r="BO72" i="3"/>
  <c r="BS72" i="3"/>
  <c r="BW72" i="3"/>
  <c r="CA72" i="3"/>
  <c r="CE72" i="3"/>
  <c r="CI72" i="3"/>
  <c r="CM72" i="3"/>
  <c r="CQ72" i="3"/>
  <c r="AV72" i="3"/>
  <c r="AZ72" i="3"/>
  <c r="BD72" i="3"/>
  <c r="BH72" i="3"/>
  <c r="BL72" i="3"/>
  <c r="BP72" i="3"/>
  <c r="BT72" i="3"/>
  <c r="BX72" i="3"/>
  <c r="CB72" i="3"/>
  <c r="CF72" i="3"/>
  <c r="CJ72" i="3"/>
  <c r="CN72" i="3"/>
  <c r="CR72" i="3"/>
  <c r="AW72" i="3"/>
  <c r="BA72" i="3"/>
  <c r="BE72" i="3"/>
  <c r="BI72" i="3"/>
  <c r="BM72" i="3"/>
  <c r="BQ72" i="3"/>
  <c r="BU72" i="3"/>
  <c r="BY72" i="3"/>
  <c r="CC72" i="3"/>
  <c r="CG72" i="3"/>
  <c r="CK72" i="3"/>
  <c r="CO72" i="3"/>
  <c r="AX72" i="3"/>
  <c r="BB72" i="3"/>
  <c r="BF72" i="3"/>
  <c r="BJ72" i="3"/>
  <c r="BN72" i="3"/>
  <c r="BR72" i="3"/>
  <c r="BV72" i="3"/>
  <c r="BZ72" i="3"/>
  <c r="CD72" i="3"/>
  <c r="CH72" i="3"/>
  <c r="CL72" i="3"/>
  <c r="CP72" i="3"/>
  <c r="AW70" i="3"/>
  <c r="BA70" i="3"/>
  <c r="BE70" i="3"/>
  <c r="BI70" i="3"/>
  <c r="BM70" i="3"/>
  <c r="BQ70" i="3"/>
  <c r="BU70" i="3"/>
  <c r="BY70" i="3"/>
  <c r="CC70" i="3"/>
  <c r="CG70" i="3"/>
  <c r="CK70" i="3"/>
  <c r="CO70" i="3"/>
  <c r="AX70" i="3"/>
  <c r="BB70" i="3"/>
  <c r="BF70" i="3"/>
  <c r="BJ70" i="3"/>
  <c r="BN70" i="3"/>
  <c r="BR70" i="3"/>
  <c r="BV70" i="3"/>
  <c r="BZ70" i="3"/>
  <c r="CD70" i="3"/>
  <c r="CH70" i="3"/>
  <c r="CL70" i="3"/>
  <c r="CP70" i="3"/>
  <c r="AY70" i="3"/>
  <c r="BC70" i="3"/>
  <c r="BG70" i="3"/>
  <c r="BK70" i="3"/>
  <c r="BO70" i="3"/>
  <c r="BS70" i="3"/>
  <c r="BW70" i="3"/>
  <c r="CA70" i="3"/>
  <c r="CE70" i="3"/>
  <c r="CI70" i="3"/>
  <c r="CM70" i="3"/>
  <c r="CQ70" i="3"/>
  <c r="AV70" i="3"/>
  <c r="AZ70" i="3"/>
  <c r="BD70" i="3"/>
  <c r="BH70" i="3"/>
  <c r="BL70" i="3"/>
  <c r="BP70" i="3"/>
  <c r="BT70" i="3"/>
  <c r="BX70" i="3"/>
  <c r="CB70" i="3"/>
  <c r="CF70" i="3"/>
  <c r="CJ70" i="3"/>
  <c r="CN70" i="3"/>
  <c r="CR70" i="3"/>
  <c r="AY68" i="3"/>
  <c r="BC68" i="3"/>
  <c r="BG68" i="3"/>
  <c r="BK68" i="3"/>
  <c r="BO68" i="3"/>
  <c r="BS68" i="3"/>
  <c r="BW68" i="3"/>
  <c r="CA68" i="3"/>
  <c r="CE68" i="3"/>
  <c r="CI68" i="3"/>
  <c r="CM68" i="3"/>
  <c r="CQ68" i="3"/>
  <c r="AV68" i="3"/>
  <c r="BA68" i="3"/>
  <c r="BF68" i="3"/>
  <c r="BL68" i="3"/>
  <c r="BQ68" i="3"/>
  <c r="BV68" i="3"/>
  <c r="CB68" i="3"/>
  <c r="CG68" i="3"/>
  <c r="CL68" i="3"/>
  <c r="CR68" i="3"/>
  <c r="AW68" i="3"/>
  <c r="BB68" i="3"/>
  <c r="BH68" i="3"/>
  <c r="BM68" i="3"/>
  <c r="BR68" i="3"/>
  <c r="BX68" i="3"/>
  <c r="CC68" i="3"/>
  <c r="CH68" i="3"/>
  <c r="CN68" i="3"/>
  <c r="AX68" i="3"/>
  <c r="BD68" i="3"/>
  <c r="BI68" i="3"/>
  <c r="BN68" i="3"/>
  <c r="BT68" i="3"/>
  <c r="BY68" i="3"/>
  <c r="CD68" i="3"/>
  <c r="CJ68" i="3"/>
  <c r="CO68" i="3"/>
  <c r="AZ68" i="3"/>
  <c r="BE68" i="3"/>
  <c r="BJ68" i="3"/>
  <c r="BP68" i="3"/>
  <c r="BU68" i="3"/>
  <c r="BZ68" i="3"/>
  <c r="CF68" i="3"/>
  <c r="CK68" i="3"/>
  <c r="CP68" i="3"/>
  <c r="AX66" i="3"/>
  <c r="BB66" i="3"/>
  <c r="BF66" i="3"/>
  <c r="BJ66" i="3"/>
  <c r="BN66" i="3"/>
  <c r="BR66" i="3"/>
  <c r="BV66" i="3"/>
  <c r="BZ66" i="3"/>
  <c r="CD66" i="3"/>
  <c r="CH66" i="3"/>
  <c r="CL66" i="3"/>
  <c r="CP66" i="3"/>
  <c r="AW66" i="3"/>
  <c r="BA66" i="3"/>
  <c r="BE66" i="3"/>
  <c r="BI66" i="3"/>
  <c r="BM66" i="3"/>
  <c r="AY66" i="3"/>
  <c r="BG66" i="3"/>
  <c r="BO66" i="3"/>
  <c r="BT66" i="3"/>
  <c r="BY66" i="3"/>
  <c r="CE66" i="3"/>
  <c r="CJ66" i="3"/>
  <c r="CO66" i="3"/>
  <c r="AZ66" i="3"/>
  <c r="BH66" i="3"/>
  <c r="BP66" i="3"/>
  <c r="BU66" i="3"/>
  <c r="CA66" i="3"/>
  <c r="CF66" i="3"/>
  <c r="CK66" i="3"/>
  <c r="CQ66" i="3"/>
  <c r="BC66" i="3"/>
  <c r="BK66" i="3"/>
  <c r="BQ66" i="3"/>
  <c r="BW66" i="3"/>
  <c r="CB66" i="3"/>
  <c r="CG66" i="3"/>
  <c r="CM66" i="3"/>
  <c r="CR66" i="3"/>
  <c r="AV66" i="3"/>
  <c r="BD66" i="3"/>
  <c r="BL66" i="3"/>
  <c r="BS66" i="3"/>
  <c r="BX66" i="3"/>
  <c r="CC66" i="3"/>
  <c r="CI66" i="3"/>
  <c r="CN66" i="3"/>
  <c r="AX64" i="3"/>
  <c r="BB64" i="3"/>
  <c r="BF64" i="3"/>
  <c r="BJ64" i="3"/>
  <c r="BN64" i="3"/>
  <c r="BR64" i="3"/>
  <c r="BV64" i="3"/>
  <c r="BZ64" i="3"/>
  <c r="CD64" i="3"/>
  <c r="CH64" i="3"/>
  <c r="CL64" i="3"/>
  <c r="CP64" i="3"/>
  <c r="AW64" i="3"/>
  <c r="BA64" i="3"/>
  <c r="BE64" i="3"/>
  <c r="BI64" i="3"/>
  <c r="BM64" i="3"/>
  <c r="BQ64" i="3"/>
  <c r="BU64" i="3"/>
  <c r="BY64" i="3"/>
  <c r="CC64" i="3"/>
  <c r="CG64" i="3"/>
  <c r="CK64" i="3"/>
  <c r="CO64" i="3"/>
  <c r="BC64" i="3"/>
  <c r="BK64" i="3"/>
  <c r="BS64" i="3"/>
  <c r="CA64" i="3"/>
  <c r="CI64" i="3"/>
  <c r="CQ64" i="3"/>
  <c r="AV64" i="3"/>
  <c r="BD64" i="3"/>
  <c r="BL64" i="3"/>
  <c r="BT64" i="3"/>
  <c r="CB64" i="3"/>
  <c r="CJ64" i="3"/>
  <c r="CR64" i="3"/>
  <c r="AY64" i="3"/>
  <c r="BG64" i="3"/>
  <c r="BO64" i="3"/>
  <c r="BW64" i="3"/>
  <c r="CE64" i="3"/>
  <c r="CM64" i="3"/>
  <c r="AZ64" i="3"/>
  <c r="BH64" i="3"/>
  <c r="BP64" i="3"/>
  <c r="BX64" i="3"/>
  <c r="CF64" i="3"/>
  <c r="CN64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AW62" i="3"/>
  <c r="BA62" i="3"/>
  <c r="BE62" i="3"/>
  <c r="BI62" i="3"/>
  <c r="BM62" i="3"/>
  <c r="BQ62" i="3"/>
  <c r="BU62" i="3"/>
  <c r="BY62" i="3"/>
  <c r="CC62" i="3"/>
  <c r="CG62" i="3"/>
  <c r="CK62" i="3"/>
  <c r="CO62" i="3"/>
  <c r="AX62" i="3"/>
  <c r="BB62" i="3"/>
  <c r="BF62" i="3"/>
  <c r="BJ62" i="3"/>
  <c r="BN62" i="3"/>
  <c r="BR62" i="3"/>
  <c r="BV62" i="3"/>
  <c r="BZ62" i="3"/>
  <c r="CD62" i="3"/>
  <c r="CH62" i="3"/>
  <c r="CL62" i="3"/>
  <c r="CP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AV60" i="3"/>
  <c r="AZ60" i="3"/>
  <c r="BD60" i="3"/>
  <c r="BH60" i="3"/>
  <c r="BL60" i="3"/>
  <c r="BP60" i="3"/>
  <c r="BT60" i="3"/>
  <c r="BX60" i="3"/>
  <c r="CB60" i="3"/>
  <c r="CF60" i="3"/>
  <c r="CJ60" i="3"/>
  <c r="CN60" i="3"/>
  <c r="CR60" i="3"/>
  <c r="AW60" i="3"/>
  <c r="BA60" i="3"/>
  <c r="BE60" i="3"/>
  <c r="BI60" i="3"/>
  <c r="BM60" i="3"/>
  <c r="BQ60" i="3"/>
  <c r="BU60" i="3"/>
  <c r="BY60" i="3"/>
  <c r="CC60" i="3"/>
  <c r="CG60" i="3"/>
  <c r="CK60" i="3"/>
  <c r="CO60" i="3"/>
  <c r="AX60" i="3"/>
  <c r="BB60" i="3"/>
  <c r="BF60" i="3"/>
  <c r="BJ60" i="3"/>
  <c r="BN60" i="3"/>
  <c r="BR60" i="3"/>
  <c r="BV60" i="3"/>
  <c r="BZ60" i="3"/>
  <c r="CD60" i="3"/>
  <c r="CH60" i="3"/>
  <c r="CL60" i="3"/>
  <c r="CP60" i="3"/>
  <c r="AY60" i="3"/>
  <c r="BC60" i="3"/>
  <c r="BG60" i="3"/>
  <c r="BK60" i="3"/>
  <c r="BO60" i="3"/>
  <c r="BS60" i="3"/>
  <c r="BW60" i="3"/>
  <c r="CA60" i="3"/>
  <c r="CE60" i="3"/>
  <c r="CI60" i="3"/>
  <c r="CM60" i="3"/>
  <c r="CQ60" i="3"/>
  <c r="AW58" i="3"/>
  <c r="BA58" i="3"/>
  <c r="BE58" i="3"/>
  <c r="BI58" i="3"/>
  <c r="BM58" i="3"/>
  <c r="BQ58" i="3"/>
  <c r="BU58" i="3"/>
  <c r="BY58" i="3"/>
  <c r="CC58" i="3"/>
  <c r="CG58" i="3"/>
  <c r="CK58" i="3"/>
  <c r="CO58" i="3"/>
  <c r="AX58" i="3"/>
  <c r="BB58" i="3"/>
  <c r="BF58" i="3"/>
  <c r="BJ58" i="3"/>
  <c r="BN58" i="3"/>
  <c r="BR58" i="3"/>
  <c r="BV58" i="3"/>
  <c r="BZ58" i="3"/>
  <c r="CD58" i="3"/>
  <c r="CH58" i="3"/>
  <c r="CL58" i="3"/>
  <c r="CP58" i="3"/>
  <c r="AY58" i="3"/>
  <c r="BC58" i="3"/>
  <c r="BG58" i="3"/>
  <c r="BK58" i="3"/>
  <c r="BO58" i="3"/>
  <c r="BS58" i="3"/>
  <c r="BW58" i="3"/>
  <c r="CA58" i="3"/>
  <c r="CE58" i="3"/>
  <c r="CI58" i="3"/>
  <c r="CM58" i="3"/>
  <c r="CQ58" i="3"/>
  <c r="AV58" i="3"/>
  <c r="AZ58" i="3"/>
  <c r="BD58" i="3"/>
  <c r="BH58" i="3"/>
  <c r="BL58" i="3"/>
  <c r="BP58" i="3"/>
  <c r="BT58" i="3"/>
  <c r="BX58" i="3"/>
  <c r="CB58" i="3"/>
  <c r="CF58" i="3"/>
  <c r="CJ58" i="3"/>
  <c r="CN58" i="3"/>
  <c r="CR58" i="3"/>
  <c r="AW56" i="3"/>
  <c r="BA56" i="3"/>
  <c r="BE56" i="3"/>
  <c r="BI56" i="3"/>
  <c r="BM56" i="3"/>
  <c r="BQ56" i="3"/>
  <c r="BU56" i="3"/>
  <c r="BY56" i="3"/>
  <c r="CC56" i="3"/>
  <c r="CG56" i="3"/>
  <c r="CK56" i="3"/>
  <c r="CO56" i="3"/>
  <c r="AX56" i="3"/>
  <c r="BB56" i="3"/>
  <c r="BF56" i="3"/>
  <c r="BJ56" i="3"/>
  <c r="BN56" i="3"/>
  <c r="BR56" i="3"/>
  <c r="BV56" i="3"/>
  <c r="BZ56" i="3"/>
  <c r="CD56" i="3"/>
  <c r="CH56" i="3"/>
  <c r="CL56" i="3"/>
  <c r="CP56" i="3"/>
  <c r="AY56" i="3"/>
  <c r="BC56" i="3"/>
  <c r="BG56" i="3"/>
  <c r="BK56" i="3"/>
  <c r="BO56" i="3"/>
  <c r="BS56" i="3"/>
  <c r="BW56" i="3"/>
  <c r="CA56" i="3"/>
  <c r="CE56" i="3"/>
  <c r="CI56" i="3"/>
  <c r="CM56" i="3"/>
  <c r="CQ56" i="3"/>
  <c r="AV56" i="3"/>
  <c r="AZ56" i="3"/>
  <c r="BD56" i="3"/>
  <c r="BH56" i="3"/>
  <c r="BL56" i="3"/>
  <c r="BP56" i="3"/>
  <c r="BT56" i="3"/>
  <c r="BX56" i="3"/>
  <c r="CB56" i="3"/>
  <c r="CF56" i="3"/>
  <c r="CJ56" i="3"/>
  <c r="CN56" i="3"/>
  <c r="CR56" i="3"/>
  <c r="AY54" i="3"/>
  <c r="BC54" i="3"/>
  <c r="BG54" i="3"/>
  <c r="BK54" i="3"/>
  <c r="BO54" i="3"/>
  <c r="BS54" i="3"/>
  <c r="BW54" i="3"/>
  <c r="CA54" i="3"/>
  <c r="CE54" i="3"/>
  <c r="CI54" i="3"/>
  <c r="CM54" i="3"/>
  <c r="CQ54" i="3"/>
  <c r="AV54" i="3"/>
  <c r="AZ54" i="3"/>
  <c r="BD54" i="3"/>
  <c r="BH54" i="3"/>
  <c r="BL54" i="3"/>
  <c r="BP54" i="3"/>
  <c r="BT54" i="3"/>
  <c r="BX54" i="3"/>
  <c r="CB54" i="3"/>
  <c r="CF54" i="3"/>
  <c r="CJ54" i="3"/>
  <c r="CN54" i="3"/>
  <c r="CR54" i="3"/>
  <c r="AW54" i="3"/>
  <c r="BA54" i="3"/>
  <c r="BE54" i="3"/>
  <c r="BI54" i="3"/>
  <c r="BM54" i="3"/>
  <c r="BQ54" i="3"/>
  <c r="BU54" i="3"/>
  <c r="BY54" i="3"/>
  <c r="CC54" i="3"/>
  <c r="CG54" i="3"/>
  <c r="CK54" i="3"/>
  <c r="CO54" i="3"/>
  <c r="AX54" i="3"/>
  <c r="BB54" i="3"/>
  <c r="BF54" i="3"/>
  <c r="BJ54" i="3"/>
  <c r="BN54" i="3"/>
  <c r="BR54" i="3"/>
  <c r="BV54" i="3"/>
  <c r="BZ54" i="3"/>
  <c r="CD54" i="3"/>
  <c r="CH54" i="3"/>
  <c r="CL54" i="3"/>
  <c r="CP54" i="3"/>
  <c r="AY52" i="3"/>
  <c r="BC52" i="3"/>
  <c r="BG52" i="3"/>
  <c r="BK52" i="3"/>
  <c r="BO52" i="3"/>
  <c r="BS52" i="3"/>
  <c r="BW52" i="3"/>
  <c r="CA52" i="3"/>
  <c r="CE52" i="3"/>
  <c r="CI52" i="3"/>
  <c r="CM52" i="3"/>
  <c r="CQ52" i="3"/>
  <c r="AZ52" i="3"/>
  <c r="BE52" i="3"/>
  <c r="BJ52" i="3"/>
  <c r="BP52" i="3"/>
  <c r="BU52" i="3"/>
  <c r="BZ52" i="3"/>
  <c r="CF52" i="3"/>
  <c r="CK52" i="3"/>
  <c r="CP52" i="3"/>
  <c r="AV52" i="3"/>
  <c r="BA52" i="3"/>
  <c r="BF52" i="3"/>
  <c r="BL52" i="3"/>
  <c r="BQ52" i="3"/>
  <c r="BV52" i="3"/>
  <c r="CB52" i="3"/>
  <c r="CG52" i="3"/>
  <c r="CL52" i="3"/>
  <c r="CR52" i="3"/>
  <c r="AW52" i="3"/>
  <c r="BB52" i="3"/>
  <c r="BH52" i="3"/>
  <c r="BM52" i="3"/>
  <c r="BR52" i="3"/>
  <c r="BX52" i="3"/>
  <c r="CC52" i="3"/>
  <c r="CH52" i="3"/>
  <c r="CN52" i="3"/>
  <c r="AX52" i="3"/>
  <c r="BD52" i="3"/>
  <c r="BI52" i="3"/>
  <c r="BN52" i="3"/>
  <c r="BT52" i="3"/>
  <c r="BY52" i="3"/>
  <c r="CD52" i="3"/>
  <c r="CJ52" i="3"/>
  <c r="CO52" i="3"/>
  <c r="AY50" i="3"/>
  <c r="BC50" i="3"/>
  <c r="BG50" i="3"/>
  <c r="BK50" i="3"/>
  <c r="BO50" i="3"/>
  <c r="BS50" i="3"/>
  <c r="BW50" i="3"/>
  <c r="CA50" i="3"/>
  <c r="CE50" i="3"/>
  <c r="CI50" i="3"/>
  <c r="CM50" i="3"/>
  <c r="CQ50" i="3"/>
  <c r="AX50" i="3"/>
  <c r="BB50" i="3"/>
  <c r="BF50" i="3"/>
  <c r="BJ50" i="3"/>
  <c r="BN50" i="3"/>
  <c r="BR50" i="3"/>
  <c r="BV50" i="3"/>
  <c r="BZ50" i="3"/>
  <c r="CD50" i="3"/>
  <c r="AW50" i="3"/>
  <c r="BE50" i="3"/>
  <c r="BM50" i="3"/>
  <c r="BU50" i="3"/>
  <c r="CC50" i="3"/>
  <c r="CJ50" i="3"/>
  <c r="CO50" i="3"/>
  <c r="AZ50" i="3"/>
  <c r="BH50" i="3"/>
  <c r="BP50" i="3"/>
  <c r="BX50" i="3"/>
  <c r="CF50" i="3"/>
  <c r="CK50" i="3"/>
  <c r="CP50" i="3"/>
  <c r="BA50" i="3"/>
  <c r="BI50" i="3"/>
  <c r="BQ50" i="3"/>
  <c r="BY50" i="3"/>
  <c r="CG50" i="3"/>
  <c r="CL50" i="3"/>
  <c r="CR50" i="3"/>
  <c r="AV50" i="3"/>
  <c r="BD50" i="3"/>
  <c r="BL50" i="3"/>
  <c r="BT50" i="3"/>
  <c r="CB50" i="3"/>
  <c r="CH50" i="3"/>
  <c r="CN50" i="3"/>
  <c r="AY48" i="3"/>
  <c r="BC48" i="3"/>
  <c r="BG48" i="3"/>
  <c r="BK48" i="3"/>
  <c r="BO48" i="3"/>
  <c r="BS48" i="3"/>
  <c r="BW48" i="3"/>
  <c r="CA48" i="3"/>
  <c r="CE48" i="3"/>
  <c r="CI48" i="3"/>
  <c r="CM48" i="3"/>
  <c r="CQ48" i="3"/>
  <c r="AV48" i="3"/>
  <c r="AZ48" i="3"/>
  <c r="BD48" i="3"/>
  <c r="BH48" i="3"/>
  <c r="AW48" i="3"/>
  <c r="BA48" i="3"/>
  <c r="BE48" i="3"/>
  <c r="AX48" i="3"/>
  <c r="BB48" i="3"/>
  <c r="BF48" i="3"/>
  <c r="BJ48" i="3"/>
  <c r="BN48" i="3"/>
  <c r="BR48" i="3"/>
  <c r="BV48" i="3"/>
  <c r="BZ48" i="3"/>
  <c r="CD48" i="3"/>
  <c r="CH48" i="3"/>
  <c r="CL48" i="3"/>
  <c r="CP48" i="3"/>
  <c r="BI48" i="3"/>
  <c r="BQ48" i="3"/>
  <c r="BY48" i="3"/>
  <c r="CG48" i="3"/>
  <c r="CO48" i="3"/>
  <c r="BL48" i="3"/>
  <c r="BT48" i="3"/>
  <c r="CB48" i="3"/>
  <c r="CJ48" i="3"/>
  <c r="CR48" i="3"/>
  <c r="BM48" i="3"/>
  <c r="BU48" i="3"/>
  <c r="CC48" i="3"/>
  <c r="CK48" i="3"/>
  <c r="BP48" i="3"/>
  <c r="BX48" i="3"/>
  <c r="CF48" i="3"/>
  <c r="CN48" i="3"/>
  <c r="AY46" i="3"/>
  <c r="BC46" i="3"/>
  <c r="BG46" i="3"/>
  <c r="BK46" i="3"/>
  <c r="BO46" i="3"/>
  <c r="BS46" i="3"/>
  <c r="BW46" i="3"/>
  <c r="CA46" i="3"/>
  <c r="CE46" i="3"/>
  <c r="CI46" i="3"/>
  <c r="CM46" i="3"/>
  <c r="CQ46" i="3"/>
  <c r="AV46" i="3"/>
  <c r="AZ46" i="3"/>
  <c r="BD46" i="3"/>
  <c r="BH46" i="3"/>
  <c r="BL46" i="3"/>
  <c r="BP46" i="3"/>
  <c r="BT46" i="3"/>
  <c r="BX46" i="3"/>
  <c r="CB46" i="3"/>
  <c r="CF46" i="3"/>
  <c r="CJ46" i="3"/>
  <c r="CN46" i="3"/>
  <c r="CR46" i="3"/>
  <c r="AW46" i="3"/>
  <c r="BA46" i="3"/>
  <c r="BE46" i="3"/>
  <c r="BI46" i="3"/>
  <c r="BM46" i="3"/>
  <c r="BQ46" i="3"/>
  <c r="BU46" i="3"/>
  <c r="BY46" i="3"/>
  <c r="CC46" i="3"/>
  <c r="CG46" i="3"/>
  <c r="CK46" i="3"/>
  <c r="CO46" i="3"/>
  <c r="AX46" i="3"/>
  <c r="BB46" i="3"/>
  <c r="BF46" i="3"/>
  <c r="BJ46" i="3"/>
  <c r="BN46" i="3"/>
  <c r="BR46" i="3"/>
  <c r="BV46" i="3"/>
  <c r="BZ46" i="3"/>
  <c r="CD46" i="3"/>
  <c r="CH46" i="3"/>
  <c r="CL46" i="3"/>
  <c r="CP46" i="3"/>
  <c r="AX44" i="3"/>
  <c r="BB44" i="3"/>
  <c r="BF44" i="3"/>
  <c r="BJ44" i="3"/>
  <c r="BN44" i="3"/>
  <c r="BR44" i="3"/>
  <c r="BV44" i="3"/>
  <c r="BZ44" i="3"/>
  <c r="CD44" i="3"/>
  <c r="CH44" i="3"/>
  <c r="CL44" i="3"/>
  <c r="CP44" i="3"/>
  <c r="AY44" i="3"/>
  <c r="BC44" i="3"/>
  <c r="BG44" i="3"/>
  <c r="BK44" i="3"/>
  <c r="BO44" i="3"/>
  <c r="BS44" i="3"/>
  <c r="BW44" i="3"/>
  <c r="CA44" i="3"/>
  <c r="CE44" i="3"/>
  <c r="CI44" i="3"/>
  <c r="CM44" i="3"/>
  <c r="CQ44" i="3"/>
  <c r="AV44" i="3"/>
  <c r="AZ44" i="3"/>
  <c r="BD44" i="3"/>
  <c r="BH44" i="3"/>
  <c r="BL44" i="3"/>
  <c r="BP44" i="3"/>
  <c r="BT44" i="3"/>
  <c r="BX44" i="3"/>
  <c r="CB44" i="3"/>
  <c r="CF44" i="3"/>
  <c r="CJ44" i="3"/>
  <c r="CN44" i="3"/>
  <c r="CR44" i="3"/>
  <c r="AW44" i="3"/>
  <c r="BA44" i="3"/>
  <c r="BE44" i="3"/>
  <c r="BI44" i="3"/>
  <c r="BM44" i="3"/>
  <c r="BQ44" i="3"/>
  <c r="BU44" i="3"/>
  <c r="BY44" i="3"/>
  <c r="CC44" i="3"/>
  <c r="CG44" i="3"/>
  <c r="CK44" i="3"/>
  <c r="CO44" i="3"/>
  <c r="AX42" i="3"/>
  <c r="BB42" i="3"/>
  <c r="BF42" i="3"/>
  <c r="BJ42" i="3"/>
  <c r="BN42" i="3"/>
  <c r="BR42" i="3"/>
  <c r="BV42" i="3"/>
  <c r="BZ42" i="3"/>
  <c r="CD42" i="3"/>
  <c r="CH42" i="3"/>
  <c r="CL42" i="3"/>
  <c r="CP42" i="3"/>
  <c r="AY42" i="3"/>
  <c r="BC42" i="3"/>
  <c r="BG42" i="3"/>
  <c r="BK42" i="3"/>
  <c r="BO42" i="3"/>
  <c r="BS42" i="3"/>
  <c r="BW42" i="3"/>
  <c r="CA42" i="3"/>
  <c r="CE42" i="3"/>
  <c r="CI42" i="3"/>
  <c r="CM42" i="3"/>
  <c r="CQ42" i="3"/>
  <c r="AV42" i="3"/>
  <c r="AZ42" i="3"/>
  <c r="BD42" i="3"/>
  <c r="BH42" i="3"/>
  <c r="BL42" i="3"/>
  <c r="BP42" i="3"/>
  <c r="BT42" i="3"/>
  <c r="BX42" i="3"/>
  <c r="CB42" i="3"/>
  <c r="CF42" i="3"/>
  <c r="CJ42" i="3"/>
  <c r="CN42" i="3"/>
  <c r="CR42" i="3"/>
  <c r="AW42" i="3"/>
  <c r="BA42" i="3"/>
  <c r="BE42" i="3"/>
  <c r="BI42" i="3"/>
  <c r="BM42" i="3"/>
  <c r="BQ42" i="3"/>
  <c r="BU42" i="3"/>
  <c r="BY42" i="3"/>
  <c r="CC42" i="3"/>
  <c r="CG42" i="3"/>
  <c r="CK42" i="3"/>
  <c r="CO42" i="3"/>
  <c r="AY40" i="3"/>
  <c r="BC40" i="3"/>
  <c r="BG40" i="3"/>
  <c r="BK40" i="3"/>
  <c r="BO40" i="3"/>
  <c r="AW40" i="3"/>
  <c r="BB40" i="3"/>
  <c r="BH40" i="3"/>
  <c r="BM40" i="3"/>
  <c r="BR40" i="3"/>
  <c r="BV40" i="3"/>
  <c r="BZ40" i="3"/>
  <c r="CD40" i="3"/>
  <c r="CH40" i="3"/>
  <c r="CL40" i="3"/>
  <c r="CP40" i="3"/>
  <c r="AX40" i="3"/>
  <c r="BD40" i="3"/>
  <c r="BI40" i="3"/>
  <c r="BN40" i="3"/>
  <c r="BS40" i="3"/>
  <c r="BW40" i="3"/>
  <c r="CA40" i="3"/>
  <c r="CE40" i="3"/>
  <c r="CI40" i="3"/>
  <c r="CM40" i="3"/>
  <c r="CQ40" i="3"/>
  <c r="AZ40" i="3"/>
  <c r="BE40" i="3"/>
  <c r="BJ40" i="3"/>
  <c r="BP40" i="3"/>
  <c r="BT40" i="3"/>
  <c r="BX40" i="3"/>
  <c r="CB40" i="3"/>
  <c r="CF40" i="3"/>
  <c r="CJ40" i="3"/>
  <c r="CN40" i="3"/>
  <c r="CR40" i="3"/>
  <c r="AV40" i="3"/>
  <c r="BA40" i="3"/>
  <c r="BF40" i="3"/>
  <c r="BL40" i="3"/>
  <c r="BQ40" i="3"/>
  <c r="BU40" i="3"/>
  <c r="BY40" i="3"/>
  <c r="CC40" i="3"/>
  <c r="CG40" i="3"/>
  <c r="CK40" i="3"/>
  <c r="CO40" i="3"/>
  <c r="AW38" i="3"/>
  <c r="BA38" i="3"/>
  <c r="BE38" i="3"/>
  <c r="BI38" i="3"/>
  <c r="BM38" i="3"/>
  <c r="BQ38" i="3"/>
  <c r="BU38" i="3"/>
  <c r="BY38" i="3"/>
  <c r="CC38" i="3"/>
  <c r="CG38" i="3"/>
  <c r="CK38" i="3"/>
  <c r="CO38" i="3"/>
  <c r="AV38" i="3"/>
  <c r="AZ38" i="3"/>
  <c r="BD38" i="3"/>
  <c r="BH38" i="3"/>
  <c r="BL38" i="3"/>
  <c r="BP38" i="3"/>
  <c r="BT38" i="3"/>
  <c r="BX38" i="3"/>
  <c r="CB38" i="3"/>
  <c r="AX38" i="3"/>
  <c r="BF38" i="3"/>
  <c r="BN38" i="3"/>
  <c r="BV38" i="3"/>
  <c r="CD38" i="3"/>
  <c r="CI38" i="3"/>
  <c r="CN38" i="3"/>
  <c r="AY38" i="3"/>
  <c r="BG38" i="3"/>
  <c r="BO38" i="3"/>
  <c r="BW38" i="3"/>
  <c r="CE38" i="3"/>
  <c r="CJ38" i="3"/>
  <c r="CP38" i="3"/>
  <c r="BB38" i="3"/>
  <c r="BJ38" i="3"/>
  <c r="BR38" i="3"/>
  <c r="BZ38" i="3"/>
  <c r="CF38" i="3"/>
  <c r="CL38" i="3"/>
  <c r="CQ38" i="3"/>
  <c r="BC38" i="3"/>
  <c r="BK38" i="3"/>
  <c r="BS38" i="3"/>
  <c r="CA38" i="3"/>
  <c r="CH38" i="3"/>
  <c r="CM38" i="3"/>
  <c r="CR38" i="3"/>
  <c r="AW36" i="3"/>
  <c r="BA36" i="3"/>
  <c r="BE36" i="3"/>
  <c r="BI36" i="3"/>
  <c r="BM36" i="3"/>
  <c r="BQ36" i="3"/>
  <c r="BU36" i="3"/>
  <c r="BY36" i="3"/>
  <c r="CC36" i="3"/>
  <c r="CG36" i="3"/>
  <c r="CK36" i="3"/>
  <c r="CO36" i="3"/>
  <c r="AV36" i="3"/>
  <c r="AZ36" i="3"/>
  <c r="BD36" i="3"/>
  <c r="BH36" i="3"/>
  <c r="BL36" i="3"/>
  <c r="BP36" i="3"/>
  <c r="BT36" i="3"/>
  <c r="BX36" i="3"/>
  <c r="CB36" i="3"/>
  <c r="CF36" i="3"/>
  <c r="CJ36" i="3"/>
  <c r="CN36" i="3"/>
  <c r="CR36" i="3"/>
  <c r="BB36" i="3"/>
  <c r="BJ36" i="3"/>
  <c r="BR36" i="3"/>
  <c r="BZ36" i="3"/>
  <c r="CH36" i="3"/>
  <c r="CP36" i="3"/>
  <c r="BC36" i="3"/>
  <c r="BK36" i="3"/>
  <c r="BS36" i="3"/>
  <c r="CA36" i="3"/>
  <c r="CI36" i="3"/>
  <c r="CQ36" i="3"/>
  <c r="AX36" i="3"/>
  <c r="BF36" i="3"/>
  <c r="BN36" i="3"/>
  <c r="BV36" i="3"/>
  <c r="CD36" i="3"/>
  <c r="CL36" i="3"/>
  <c r="AY36" i="3"/>
  <c r="BG36" i="3"/>
  <c r="BO36" i="3"/>
  <c r="BW36" i="3"/>
  <c r="CE36" i="3"/>
  <c r="CM36" i="3"/>
  <c r="AW34" i="3"/>
  <c r="BA34" i="3"/>
  <c r="BE34" i="3"/>
  <c r="BI34" i="3"/>
  <c r="BM34" i="3"/>
  <c r="BQ34" i="3"/>
  <c r="BU34" i="3"/>
  <c r="BY34" i="3"/>
  <c r="CC34" i="3"/>
  <c r="CG34" i="3"/>
  <c r="CK34" i="3"/>
  <c r="CO34" i="3"/>
  <c r="AX34" i="3"/>
  <c r="BB34" i="3"/>
  <c r="BF34" i="3"/>
  <c r="BJ34" i="3"/>
  <c r="BN34" i="3"/>
  <c r="BR34" i="3"/>
  <c r="BV34" i="3"/>
  <c r="BZ34" i="3"/>
  <c r="AY34" i="3"/>
  <c r="BC34" i="3"/>
  <c r="BG34" i="3"/>
  <c r="BK34" i="3"/>
  <c r="BO34" i="3"/>
  <c r="BS34" i="3"/>
  <c r="BW34" i="3"/>
  <c r="CA34" i="3"/>
  <c r="AV34" i="3"/>
  <c r="AZ34" i="3"/>
  <c r="BD34" i="3"/>
  <c r="BH34" i="3"/>
  <c r="BL34" i="3"/>
  <c r="BP34" i="3"/>
  <c r="BT34" i="3"/>
  <c r="BX34" i="3"/>
  <c r="CB34" i="3"/>
  <c r="CF34" i="3"/>
  <c r="CJ34" i="3"/>
  <c r="CN34" i="3"/>
  <c r="CR34" i="3"/>
  <c r="CD34" i="3"/>
  <c r="CL34" i="3"/>
  <c r="CE34" i="3"/>
  <c r="CM34" i="3"/>
  <c r="CH34" i="3"/>
  <c r="CP34" i="3"/>
  <c r="CI34" i="3"/>
  <c r="CQ34" i="3"/>
  <c r="AY32" i="3"/>
  <c r="BC32" i="3"/>
  <c r="BG32" i="3"/>
  <c r="BK32" i="3"/>
  <c r="BO32" i="3"/>
  <c r="BS32" i="3"/>
  <c r="BW32" i="3"/>
  <c r="CA32" i="3"/>
  <c r="CE32" i="3"/>
  <c r="CI32" i="3"/>
  <c r="CM32" i="3"/>
  <c r="CQ32" i="3"/>
  <c r="AV32" i="3"/>
  <c r="AZ32" i="3"/>
  <c r="BD32" i="3"/>
  <c r="BH32" i="3"/>
  <c r="BL32" i="3"/>
  <c r="BP32" i="3"/>
  <c r="BT32" i="3"/>
  <c r="BX32" i="3"/>
  <c r="CB32" i="3"/>
  <c r="CF32" i="3"/>
  <c r="CJ32" i="3"/>
  <c r="CN32" i="3"/>
  <c r="CR32" i="3"/>
  <c r="AW32" i="3"/>
  <c r="BA32" i="3"/>
  <c r="BE32" i="3"/>
  <c r="BI32" i="3"/>
  <c r="BM32" i="3"/>
  <c r="BQ32" i="3"/>
  <c r="BU32" i="3"/>
  <c r="BY32" i="3"/>
  <c r="CC32" i="3"/>
  <c r="CG32" i="3"/>
  <c r="CK32" i="3"/>
  <c r="CO32" i="3"/>
  <c r="AX32" i="3"/>
  <c r="BB32" i="3"/>
  <c r="BF32" i="3"/>
  <c r="BJ32" i="3"/>
  <c r="BN32" i="3"/>
  <c r="BR32" i="3"/>
  <c r="BV32" i="3"/>
  <c r="BZ32" i="3"/>
  <c r="CD32" i="3"/>
  <c r="CH32" i="3"/>
  <c r="CL32" i="3"/>
  <c r="CP32" i="3"/>
  <c r="AV30" i="3"/>
  <c r="AZ30" i="3"/>
  <c r="BD30" i="3"/>
  <c r="BH30" i="3"/>
  <c r="BL30" i="3"/>
  <c r="BA30" i="3"/>
  <c r="BF30" i="3"/>
  <c r="BK30" i="3"/>
  <c r="BP30" i="3"/>
  <c r="BT30" i="3"/>
  <c r="BX30" i="3"/>
  <c r="CB30" i="3"/>
  <c r="CF30" i="3"/>
  <c r="CJ30" i="3"/>
  <c r="CN30" i="3"/>
  <c r="CR30" i="3"/>
  <c r="AW30" i="3"/>
  <c r="BB30" i="3"/>
  <c r="BG30" i="3"/>
  <c r="BM30" i="3"/>
  <c r="BQ30" i="3"/>
  <c r="BU30" i="3"/>
  <c r="BY30" i="3"/>
  <c r="CC30" i="3"/>
  <c r="CG30" i="3"/>
  <c r="CK30" i="3"/>
  <c r="CO30" i="3"/>
  <c r="AX30" i="3"/>
  <c r="BC30" i="3"/>
  <c r="BI30" i="3"/>
  <c r="BN30" i="3"/>
  <c r="BR30" i="3"/>
  <c r="BV30" i="3"/>
  <c r="BZ30" i="3"/>
  <c r="CD30" i="3"/>
  <c r="CH30" i="3"/>
  <c r="CL30" i="3"/>
  <c r="CP30" i="3"/>
  <c r="AY30" i="3"/>
  <c r="BE30" i="3"/>
  <c r="BJ30" i="3"/>
  <c r="BO30" i="3"/>
  <c r="BS30" i="3"/>
  <c r="BW30" i="3"/>
  <c r="CA30" i="3"/>
  <c r="CE30" i="3"/>
  <c r="CI30" i="3"/>
  <c r="CM30" i="3"/>
  <c r="CQ30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AW28" i="3"/>
  <c r="BC28" i="3"/>
  <c r="BH28" i="3"/>
  <c r="BM28" i="3"/>
  <c r="BS28" i="3"/>
  <c r="BX28" i="3"/>
  <c r="CC28" i="3"/>
  <c r="CI28" i="3"/>
  <c r="CN28" i="3"/>
  <c r="AY28" i="3"/>
  <c r="BD28" i="3"/>
  <c r="BI28" i="3"/>
  <c r="BO28" i="3"/>
  <c r="BT28" i="3"/>
  <c r="BY28" i="3"/>
  <c r="CE28" i="3"/>
  <c r="CJ28" i="3"/>
  <c r="CO28" i="3"/>
  <c r="AZ28" i="3"/>
  <c r="BE28" i="3"/>
  <c r="BK28" i="3"/>
  <c r="BP28" i="3"/>
  <c r="BU28" i="3"/>
  <c r="CA28" i="3"/>
  <c r="CF28" i="3"/>
  <c r="CK28" i="3"/>
  <c r="CQ28" i="3"/>
  <c r="AV28" i="3"/>
  <c r="BA28" i="3"/>
  <c r="BG28" i="3"/>
  <c r="BL28" i="3"/>
  <c r="BQ28" i="3"/>
  <c r="BW28" i="3"/>
  <c r="CB28" i="3"/>
  <c r="CG28" i="3"/>
  <c r="CM28" i="3"/>
  <c r="CR28" i="3"/>
  <c r="AX26" i="3"/>
  <c r="BB26" i="3"/>
  <c r="BF26" i="3"/>
  <c r="BJ26" i="3"/>
  <c r="BN26" i="3"/>
  <c r="BR26" i="3"/>
  <c r="BV26" i="3"/>
  <c r="BZ26" i="3"/>
  <c r="CD26" i="3"/>
  <c r="CH26" i="3"/>
  <c r="CL26" i="3"/>
  <c r="CP26" i="3"/>
  <c r="AW26" i="3"/>
  <c r="BA26" i="3"/>
  <c r="BE26" i="3"/>
  <c r="BI26" i="3"/>
  <c r="BM26" i="3"/>
  <c r="BQ26" i="3"/>
  <c r="BU26" i="3"/>
  <c r="BY26" i="3"/>
  <c r="AV26" i="3"/>
  <c r="BD26" i="3"/>
  <c r="BL26" i="3"/>
  <c r="BT26" i="3"/>
  <c r="CB26" i="3"/>
  <c r="CG26" i="3"/>
  <c r="CM26" i="3"/>
  <c r="CR26" i="3"/>
  <c r="AY26" i="3"/>
  <c r="BG26" i="3"/>
  <c r="BO26" i="3"/>
  <c r="BW26" i="3"/>
  <c r="CC26" i="3"/>
  <c r="CI26" i="3"/>
  <c r="CN26" i="3"/>
  <c r="AZ26" i="3"/>
  <c r="BH26" i="3"/>
  <c r="BP26" i="3"/>
  <c r="BX26" i="3"/>
  <c r="CE26" i="3"/>
  <c r="CJ26" i="3"/>
  <c r="CO26" i="3"/>
  <c r="BC26" i="3"/>
  <c r="BK26" i="3"/>
  <c r="BS26" i="3"/>
  <c r="CA26" i="3"/>
  <c r="CF26" i="3"/>
  <c r="CK26" i="3"/>
  <c r="CQ26" i="3"/>
  <c r="AX24" i="3"/>
  <c r="BB24" i="3"/>
  <c r="BF24" i="3"/>
  <c r="BJ24" i="3"/>
  <c r="BN24" i="3"/>
  <c r="BR24" i="3"/>
  <c r="BV24" i="3"/>
  <c r="BZ24" i="3"/>
  <c r="CD24" i="3"/>
  <c r="CH24" i="3"/>
  <c r="CL24" i="3"/>
  <c r="CP24" i="3"/>
  <c r="AY24" i="3"/>
  <c r="BC24" i="3"/>
  <c r="BG24" i="3"/>
  <c r="BK24" i="3"/>
  <c r="BO24" i="3"/>
  <c r="BS24" i="3"/>
  <c r="BW24" i="3"/>
  <c r="CA24" i="3"/>
  <c r="CE24" i="3"/>
  <c r="CI24" i="3"/>
  <c r="CM24" i="3"/>
  <c r="CQ24" i="3"/>
  <c r="AV24" i="3"/>
  <c r="AZ24" i="3"/>
  <c r="BD24" i="3"/>
  <c r="BH24" i="3"/>
  <c r="BL24" i="3"/>
  <c r="BP24" i="3"/>
  <c r="BT24" i="3"/>
  <c r="BX24" i="3"/>
  <c r="CB24" i="3"/>
  <c r="CF24" i="3"/>
  <c r="CJ24" i="3"/>
  <c r="CN24" i="3"/>
  <c r="CR24" i="3"/>
  <c r="AW24" i="3"/>
  <c r="BA24" i="3"/>
  <c r="BE24" i="3"/>
  <c r="BI24" i="3"/>
  <c r="BM24" i="3"/>
  <c r="BQ24" i="3"/>
  <c r="BU24" i="3"/>
  <c r="BY24" i="3"/>
  <c r="CC24" i="3"/>
  <c r="CG24" i="3"/>
  <c r="CK24" i="3"/>
  <c r="CO24" i="3"/>
  <c r="AV22" i="3"/>
  <c r="AZ22" i="3"/>
  <c r="BD22" i="3"/>
  <c r="BH22" i="3"/>
  <c r="BL22" i="3"/>
  <c r="BP22" i="3"/>
  <c r="BT22" i="3"/>
  <c r="BX22" i="3"/>
  <c r="CB22" i="3"/>
  <c r="CF22" i="3"/>
  <c r="CJ22" i="3"/>
  <c r="CN22" i="3"/>
  <c r="CR22" i="3"/>
  <c r="AW22" i="3"/>
  <c r="BA22" i="3"/>
  <c r="BE22" i="3"/>
  <c r="BI22" i="3"/>
  <c r="BM22" i="3"/>
  <c r="BQ22" i="3"/>
  <c r="BU22" i="3"/>
  <c r="BY22" i="3"/>
  <c r="CC22" i="3"/>
  <c r="CG22" i="3"/>
  <c r="CK22" i="3"/>
  <c r="CO22" i="3"/>
  <c r="AX22" i="3"/>
  <c r="BB22" i="3"/>
  <c r="BF22" i="3"/>
  <c r="BJ22" i="3"/>
  <c r="BN22" i="3"/>
  <c r="BR22" i="3"/>
  <c r="BV22" i="3"/>
  <c r="BZ22" i="3"/>
  <c r="CD22" i="3"/>
  <c r="CH22" i="3"/>
  <c r="CL22" i="3"/>
  <c r="CP22" i="3"/>
  <c r="AY22" i="3"/>
  <c r="BC22" i="3"/>
  <c r="BG22" i="3"/>
  <c r="BK22" i="3"/>
  <c r="BO22" i="3"/>
  <c r="BS22" i="3"/>
  <c r="BW22" i="3"/>
  <c r="CA22" i="3"/>
  <c r="CE22" i="3"/>
  <c r="CI22" i="3"/>
  <c r="CM22" i="3"/>
  <c r="CQ22" i="3"/>
  <c r="AY20" i="3"/>
  <c r="BC20" i="3"/>
  <c r="BG20" i="3"/>
  <c r="BK20" i="3"/>
  <c r="BO20" i="3"/>
  <c r="BS20" i="3"/>
  <c r="BW20" i="3"/>
  <c r="CA20" i="3"/>
  <c r="AV20" i="3"/>
  <c r="BA20" i="3"/>
  <c r="BF20" i="3"/>
  <c r="BL20" i="3"/>
  <c r="BQ20" i="3"/>
  <c r="BV20" i="3"/>
  <c r="CB20" i="3"/>
  <c r="CF20" i="3"/>
  <c r="CJ20" i="3"/>
  <c r="CN20" i="3"/>
  <c r="CR20" i="3"/>
  <c r="AW20" i="3"/>
  <c r="BB20" i="3"/>
  <c r="BH20" i="3"/>
  <c r="BM20" i="3"/>
  <c r="BR20" i="3"/>
  <c r="BX20" i="3"/>
  <c r="CC20" i="3"/>
  <c r="CG20" i="3"/>
  <c r="CK20" i="3"/>
  <c r="CO20" i="3"/>
  <c r="AX20" i="3"/>
  <c r="BD20" i="3"/>
  <c r="BI20" i="3"/>
  <c r="BN20" i="3"/>
  <c r="BT20" i="3"/>
  <c r="BY20" i="3"/>
  <c r="CD20" i="3"/>
  <c r="CH20" i="3"/>
  <c r="CL20" i="3"/>
  <c r="CP20" i="3"/>
  <c r="AZ20" i="3"/>
  <c r="BE20" i="3"/>
  <c r="BJ20" i="3"/>
  <c r="BP20" i="3"/>
  <c r="BU20" i="3"/>
  <c r="BZ20" i="3"/>
  <c r="CE20" i="3"/>
  <c r="CI20" i="3"/>
  <c r="CM20" i="3"/>
  <c r="CQ20" i="3"/>
  <c r="AY18" i="3"/>
  <c r="BC18" i="3"/>
  <c r="BG18" i="3"/>
  <c r="BK18" i="3"/>
  <c r="BO18" i="3"/>
  <c r="BS18" i="3"/>
  <c r="BW18" i="3"/>
  <c r="CA18" i="3"/>
  <c r="CE18" i="3"/>
  <c r="CI18" i="3"/>
  <c r="CM18" i="3"/>
  <c r="CQ18" i="3"/>
  <c r="AX18" i="3"/>
  <c r="AZ18" i="3"/>
  <c r="BE18" i="3"/>
  <c r="BJ18" i="3"/>
  <c r="BP18" i="3"/>
  <c r="BU18" i="3"/>
  <c r="BZ18" i="3"/>
  <c r="CF18" i="3"/>
  <c r="CK18" i="3"/>
  <c r="CP18" i="3"/>
  <c r="BA18" i="3"/>
  <c r="BF18" i="3"/>
  <c r="BL18" i="3"/>
  <c r="BQ18" i="3"/>
  <c r="BV18" i="3"/>
  <c r="CB18" i="3"/>
  <c r="CG18" i="3"/>
  <c r="CL18" i="3"/>
  <c r="CR18" i="3"/>
  <c r="AV18" i="3"/>
  <c r="BB18" i="3"/>
  <c r="BH18" i="3"/>
  <c r="BM18" i="3"/>
  <c r="BR18" i="3"/>
  <c r="BX18" i="3"/>
  <c r="CC18" i="3"/>
  <c r="CH18" i="3"/>
  <c r="CN18" i="3"/>
  <c r="AW18" i="3"/>
  <c r="BD18" i="3"/>
  <c r="BI18" i="3"/>
  <c r="BN18" i="3"/>
  <c r="BT18" i="3"/>
  <c r="BY18" i="3"/>
  <c r="CD18" i="3"/>
  <c r="CJ18" i="3"/>
  <c r="CO18" i="3"/>
  <c r="AW16" i="3"/>
  <c r="BA16" i="3"/>
  <c r="BE16" i="3"/>
  <c r="BI16" i="3"/>
  <c r="BM16" i="3"/>
  <c r="BQ16" i="3"/>
  <c r="BU16" i="3"/>
  <c r="BY16" i="3"/>
  <c r="CC16" i="3"/>
  <c r="CG16" i="3"/>
  <c r="CK16" i="3"/>
  <c r="CO16" i="3"/>
  <c r="AX16" i="3"/>
  <c r="BB16" i="3"/>
  <c r="BF16" i="3"/>
  <c r="BJ16" i="3"/>
  <c r="BN16" i="3"/>
  <c r="BR16" i="3"/>
  <c r="BV16" i="3"/>
  <c r="BZ16" i="3"/>
  <c r="CD16" i="3"/>
  <c r="CH16" i="3"/>
  <c r="CL16" i="3"/>
  <c r="CP16" i="3"/>
  <c r="AY16" i="3"/>
  <c r="BC16" i="3"/>
  <c r="BG16" i="3"/>
  <c r="BK16" i="3"/>
  <c r="BO16" i="3"/>
  <c r="BS16" i="3"/>
  <c r="BW16" i="3"/>
  <c r="CA16" i="3"/>
  <c r="CE16" i="3"/>
  <c r="CI16" i="3"/>
  <c r="CM16" i="3"/>
  <c r="CQ16" i="3"/>
  <c r="AV16" i="3"/>
  <c r="AZ16" i="3"/>
  <c r="BD16" i="3"/>
  <c r="BH16" i="3"/>
  <c r="BL16" i="3"/>
  <c r="BP16" i="3"/>
  <c r="BT16" i="3"/>
  <c r="BX16" i="3"/>
  <c r="CB16" i="3"/>
  <c r="CF16" i="3"/>
  <c r="CJ16" i="3"/>
  <c r="CN16" i="3"/>
  <c r="CR16" i="3"/>
  <c r="AX14" i="3"/>
  <c r="BB14" i="3"/>
  <c r="BF14" i="3"/>
  <c r="BJ14" i="3"/>
  <c r="BN14" i="3"/>
  <c r="BR14" i="3"/>
  <c r="BV14" i="3"/>
  <c r="BZ14" i="3"/>
  <c r="CD14" i="3"/>
  <c r="CH14" i="3"/>
  <c r="CL14" i="3"/>
  <c r="CP14" i="3"/>
  <c r="AY14" i="3"/>
  <c r="BC14" i="3"/>
  <c r="BG14" i="3"/>
  <c r="BK14" i="3"/>
  <c r="BO14" i="3"/>
  <c r="BS14" i="3"/>
  <c r="BW14" i="3"/>
  <c r="CA14" i="3"/>
  <c r="CE14" i="3"/>
  <c r="CI14" i="3"/>
  <c r="CM14" i="3"/>
  <c r="CQ14" i="3"/>
  <c r="AV14" i="3"/>
  <c r="AZ14" i="3"/>
  <c r="BD14" i="3"/>
  <c r="BH14" i="3"/>
  <c r="BL14" i="3"/>
  <c r="BP14" i="3"/>
  <c r="BT14" i="3"/>
  <c r="BX14" i="3"/>
  <c r="CB14" i="3"/>
  <c r="CF14" i="3"/>
  <c r="CJ14" i="3"/>
  <c r="CN14" i="3"/>
  <c r="CR14" i="3"/>
  <c r="AW14" i="3"/>
  <c r="BA14" i="3"/>
  <c r="BE14" i="3"/>
  <c r="BI14" i="3"/>
  <c r="BM14" i="3"/>
  <c r="BQ14" i="3"/>
  <c r="BU14" i="3"/>
  <c r="BY14" i="3"/>
  <c r="CC14" i="3"/>
  <c r="CG14" i="3"/>
  <c r="CK14" i="3"/>
  <c r="CO14" i="3"/>
  <c r="AW12" i="3"/>
  <c r="BA12" i="3"/>
  <c r="BE12" i="3"/>
  <c r="BI12" i="3"/>
  <c r="BM12" i="3"/>
  <c r="BQ12" i="3"/>
  <c r="BU12" i="3"/>
  <c r="BY12" i="3"/>
  <c r="CC12" i="3"/>
  <c r="CG12" i="3"/>
  <c r="CK12" i="3"/>
  <c r="CO12" i="3"/>
  <c r="AX12" i="3"/>
  <c r="BC12" i="3"/>
  <c r="BH12" i="3"/>
  <c r="BN12" i="3"/>
  <c r="BS12" i="3"/>
  <c r="BX12" i="3"/>
  <c r="CD12" i="3"/>
  <c r="CI12" i="3"/>
  <c r="CN12" i="3"/>
  <c r="AY12" i="3"/>
  <c r="BD12" i="3"/>
  <c r="BJ12" i="3"/>
  <c r="BO12" i="3"/>
  <c r="BT12" i="3"/>
  <c r="BZ12" i="3"/>
  <c r="CE12" i="3"/>
  <c r="CJ12" i="3"/>
  <c r="CP12" i="3"/>
  <c r="AZ12" i="3"/>
  <c r="BF12" i="3"/>
  <c r="BK12" i="3"/>
  <c r="BP12" i="3"/>
  <c r="BV12" i="3"/>
  <c r="CA12" i="3"/>
  <c r="CF12" i="3"/>
  <c r="CL12" i="3"/>
  <c r="CQ12" i="3"/>
  <c r="AV12" i="3"/>
  <c r="BB12" i="3"/>
  <c r="BG12" i="3"/>
  <c r="BL12" i="3"/>
  <c r="BR12" i="3"/>
  <c r="BW12" i="3"/>
  <c r="CB12" i="3"/>
  <c r="CH12" i="3"/>
  <c r="CM12" i="3"/>
  <c r="CR12" i="3"/>
  <c r="AV10" i="3"/>
  <c r="AZ10" i="3"/>
  <c r="BD10" i="3"/>
  <c r="BH10" i="3"/>
  <c r="BL10" i="3"/>
  <c r="BP10" i="3"/>
  <c r="BT10" i="3"/>
  <c r="BX10" i="3"/>
  <c r="CB10" i="3"/>
  <c r="CF10" i="3"/>
  <c r="CJ10" i="3"/>
  <c r="CN10" i="3"/>
  <c r="CR10" i="3"/>
  <c r="AW10" i="3"/>
  <c r="BA10" i="3"/>
  <c r="BE10" i="3"/>
  <c r="BI10" i="3"/>
  <c r="BM10" i="3"/>
  <c r="BQ10" i="3"/>
  <c r="BU10" i="3"/>
  <c r="BY10" i="3"/>
  <c r="CC10" i="3"/>
  <c r="CG10" i="3"/>
  <c r="CK10" i="3"/>
  <c r="CO10" i="3"/>
  <c r="AX10" i="3"/>
  <c r="BB10" i="3"/>
  <c r="BF10" i="3"/>
  <c r="BJ10" i="3"/>
  <c r="BN10" i="3"/>
  <c r="BR10" i="3"/>
  <c r="BV10" i="3"/>
  <c r="BZ10" i="3"/>
  <c r="CD10" i="3"/>
  <c r="CH10" i="3"/>
  <c r="CL10" i="3"/>
  <c r="CP10" i="3"/>
  <c r="AY10" i="3"/>
  <c r="BO10" i="3"/>
  <c r="CE10" i="3"/>
  <c r="BC10" i="3"/>
  <c r="BS10" i="3"/>
  <c r="CI10" i="3"/>
  <c r="BG10" i="3"/>
  <c r="BW10" i="3"/>
  <c r="CM10" i="3"/>
  <c r="BK10" i="3"/>
  <c r="CA10" i="3"/>
  <c r="CQ10" i="3"/>
  <c r="AX8" i="3"/>
  <c r="BB8" i="3"/>
  <c r="BF8" i="3"/>
  <c r="BJ8" i="3"/>
  <c r="BN8" i="3"/>
  <c r="BR8" i="3"/>
  <c r="BV8" i="3"/>
  <c r="BZ8" i="3"/>
  <c r="CD8" i="3"/>
  <c r="CH8" i="3"/>
  <c r="CL8" i="3"/>
  <c r="CP8" i="3"/>
  <c r="AY8" i="3"/>
  <c r="BC8" i="3"/>
  <c r="BG8" i="3"/>
  <c r="BK8" i="3"/>
  <c r="BO8" i="3"/>
  <c r="BS8" i="3"/>
  <c r="BW8" i="3"/>
  <c r="CA8" i="3"/>
  <c r="CE8" i="3"/>
  <c r="CI8" i="3"/>
  <c r="CM8" i="3"/>
  <c r="CQ8" i="3"/>
  <c r="AV8" i="3"/>
  <c r="AZ8" i="3"/>
  <c r="BD8" i="3"/>
  <c r="BH8" i="3"/>
  <c r="BL8" i="3"/>
  <c r="BP8" i="3"/>
  <c r="BT8" i="3"/>
  <c r="BX8" i="3"/>
  <c r="CB8" i="3"/>
  <c r="CF8" i="3"/>
  <c r="CJ8" i="3"/>
  <c r="CN8" i="3"/>
  <c r="CR8" i="3"/>
  <c r="AW8" i="3"/>
  <c r="BA8" i="3"/>
  <c r="BE8" i="3"/>
  <c r="BI8" i="3"/>
  <c r="BM8" i="3"/>
  <c r="BQ8" i="3"/>
  <c r="BU8" i="3"/>
  <c r="BY8" i="3"/>
  <c r="CC8" i="3"/>
  <c r="CG8" i="3"/>
  <c r="CK8" i="3"/>
  <c r="CO8" i="3"/>
  <c r="AY6" i="3"/>
  <c r="BC6" i="3"/>
  <c r="BG6" i="3"/>
  <c r="BK6" i="3"/>
  <c r="BO6" i="3"/>
  <c r="BS6" i="3"/>
  <c r="BW6" i="3"/>
  <c r="CA6" i="3"/>
  <c r="CE6" i="3"/>
  <c r="CI6" i="3"/>
  <c r="CM6" i="3"/>
  <c r="CQ6" i="3"/>
  <c r="AV6" i="3"/>
  <c r="AZ6" i="3"/>
  <c r="BD6" i="3"/>
  <c r="BH6" i="3"/>
  <c r="BL6" i="3"/>
  <c r="BP6" i="3"/>
  <c r="BT6" i="3"/>
  <c r="BX6" i="3"/>
  <c r="CB6" i="3"/>
  <c r="CF6" i="3"/>
  <c r="CJ6" i="3"/>
  <c r="CN6" i="3"/>
  <c r="CR6" i="3"/>
  <c r="AW6" i="3"/>
  <c r="BA6" i="3"/>
  <c r="BE6" i="3"/>
  <c r="BI6" i="3"/>
  <c r="BM6" i="3"/>
  <c r="BQ6" i="3"/>
  <c r="BU6" i="3"/>
  <c r="BY6" i="3"/>
  <c r="CC6" i="3"/>
  <c r="CG6" i="3"/>
  <c r="CK6" i="3"/>
  <c r="CO6" i="3"/>
  <c r="AX6" i="3"/>
  <c r="BB6" i="3"/>
  <c r="BF6" i="3"/>
  <c r="BJ6" i="3"/>
  <c r="BN6" i="3"/>
  <c r="BR6" i="3"/>
  <c r="BV6" i="3"/>
  <c r="BZ6" i="3"/>
  <c r="CD6" i="3"/>
  <c r="CH6" i="3"/>
  <c r="CL6" i="3"/>
  <c r="CP6" i="3"/>
  <c r="AX4" i="3"/>
  <c r="BB4" i="3"/>
  <c r="BF4" i="3"/>
  <c r="BJ4" i="3"/>
  <c r="BN4" i="3"/>
  <c r="BR4" i="3"/>
  <c r="BV4" i="3"/>
  <c r="BZ4" i="3"/>
  <c r="CD4" i="3"/>
  <c r="CH4" i="3"/>
  <c r="AW4" i="3"/>
  <c r="BA4" i="3"/>
  <c r="BE4" i="3"/>
  <c r="BI4" i="3"/>
  <c r="BM4" i="3"/>
  <c r="BQ4" i="3"/>
  <c r="BU4" i="3"/>
  <c r="BY4" i="3"/>
  <c r="CC4" i="3"/>
  <c r="CG4" i="3"/>
  <c r="CK4" i="3"/>
  <c r="AZ4" i="3"/>
  <c r="BH4" i="3"/>
  <c r="BP4" i="3"/>
  <c r="BX4" i="3"/>
  <c r="CF4" i="3"/>
  <c r="CM4" i="3"/>
  <c r="CQ4" i="3"/>
  <c r="BC4" i="3"/>
  <c r="BK4" i="3"/>
  <c r="BS4" i="3"/>
  <c r="CA4" i="3"/>
  <c r="CI4" i="3"/>
  <c r="CN4" i="3"/>
  <c r="CR4" i="3"/>
  <c r="AV4" i="3"/>
  <c r="BD4" i="3"/>
  <c r="BL4" i="3"/>
  <c r="BT4" i="3"/>
  <c r="CB4" i="3"/>
  <c r="CJ4" i="3"/>
  <c r="CO4" i="3"/>
  <c r="AY4" i="3"/>
  <c r="BG4" i="3"/>
  <c r="BO4" i="3"/>
  <c r="BW4" i="3"/>
  <c r="CE4" i="3"/>
  <c r="CL4" i="3"/>
  <c r="CP4" i="3"/>
  <c r="CS22" i="3" l="1"/>
  <c r="U64" i="3"/>
  <c r="U74" i="3"/>
  <c r="S120" i="3"/>
  <c r="U128" i="3"/>
  <c r="S136" i="3"/>
  <c r="S166" i="3"/>
  <c r="AO250" i="3"/>
  <c r="AI250" i="3" s="1"/>
  <c r="S274" i="3"/>
  <c r="U298" i="3"/>
  <c r="S302" i="3"/>
  <c r="S310" i="3"/>
  <c r="U316" i="3"/>
  <c r="U328" i="3"/>
  <c r="U332" i="3"/>
  <c r="S348" i="3"/>
  <c r="S390" i="3"/>
  <c r="S428" i="3"/>
  <c r="U440" i="3"/>
  <c r="U460" i="3"/>
  <c r="U474" i="3"/>
  <c r="S476" i="3"/>
  <c r="U512" i="3"/>
  <c r="S526" i="3"/>
  <c r="S530" i="3"/>
  <c r="S556" i="3"/>
  <c r="T572" i="3"/>
  <c r="U580" i="3"/>
  <c r="T580" i="3"/>
  <c r="S582" i="3"/>
  <c r="AM592" i="3"/>
  <c r="AR592" i="3" s="1"/>
  <c r="S610" i="3"/>
  <c r="U618" i="3"/>
  <c r="AL620" i="3"/>
  <c r="S636" i="3"/>
  <c r="S662" i="3"/>
  <c r="T666" i="3"/>
  <c r="T674" i="3"/>
  <c r="S678" i="3"/>
  <c r="T682" i="3"/>
  <c r="T690" i="3"/>
  <c r="S694" i="3"/>
  <c r="T698" i="3"/>
  <c r="T706" i="3"/>
  <c r="T714" i="3"/>
  <c r="AM740" i="3"/>
  <c r="AO744" i="3"/>
  <c r="AI744" i="3" s="1"/>
  <c r="U744" i="3"/>
  <c r="AM752" i="3"/>
  <c r="AR752" i="3" s="1"/>
  <c r="S721" i="3"/>
  <c r="S2" i="3"/>
  <c r="T715" i="3"/>
  <c r="U81" i="3"/>
  <c r="U91" i="3"/>
  <c r="S107" i="3"/>
  <c r="AO131" i="3"/>
  <c r="AT131" i="3" s="1"/>
  <c r="AP167" i="3"/>
  <c r="AU167" i="3" s="1"/>
  <c r="S177" i="3"/>
  <c r="U189" i="3"/>
  <c r="AO199" i="3"/>
  <c r="AH199" i="3" s="1"/>
  <c r="AO215" i="3"/>
  <c r="AI215" i="3" s="1"/>
  <c r="S257" i="3"/>
  <c r="S279" i="3"/>
  <c r="S319" i="3"/>
  <c r="AO347" i="3"/>
  <c r="AH347" i="3" s="1"/>
  <c r="U393" i="3"/>
  <c r="S415" i="3"/>
  <c r="S437" i="3"/>
  <c r="U475" i="3"/>
  <c r="S495" i="3"/>
  <c r="U541" i="3"/>
  <c r="S557" i="3"/>
  <c r="S565" i="3"/>
  <c r="U579" i="3"/>
  <c r="U609" i="3"/>
  <c r="S627" i="3"/>
  <c r="S629" i="3"/>
  <c r="S635" i="3"/>
  <c r="U641" i="3"/>
  <c r="S647" i="3"/>
  <c r="U647" i="3"/>
  <c r="U673" i="3"/>
  <c r="S681" i="3"/>
  <c r="U689" i="3"/>
  <c r="S697" i="3"/>
  <c r="T713" i="3"/>
  <c r="U735" i="3"/>
  <c r="AO223" i="3"/>
  <c r="AT223" i="3" s="1"/>
  <c r="U231" i="3"/>
  <c r="U373" i="3"/>
  <c r="AO387" i="3"/>
  <c r="AH387" i="3" s="1"/>
  <c r="S417" i="3"/>
  <c r="S429" i="3"/>
  <c r="S443" i="3"/>
  <c r="U459" i="3"/>
  <c r="U565" i="3"/>
  <c r="U567" i="3"/>
  <c r="AL613" i="3"/>
  <c r="AB613" i="3" s="1"/>
  <c r="AL621" i="3"/>
  <c r="AC621" i="3" s="1"/>
  <c r="U696" i="3"/>
  <c r="S710" i="3"/>
  <c r="AO728" i="3"/>
  <c r="AI728" i="3" s="1"/>
  <c r="AL739" i="3"/>
  <c r="AQ739" i="3" s="1"/>
  <c r="AL719" i="3"/>
  <c r="AC719" i="3" s="1"/>
  <c r="AO7" i="3"/>
  <c r="AT7" i="3" s="1"/>
  <c r="S96" i="3"/>
  <c r="U354" i="3"/>
  <c r="U458" i="3"/>
  <c r="AL588" i="3"/>
  <c r="AQ588" i="3" s="1"/>
  <c r="S654" i="3"/>
  <c r="AP704" i="3"/>
  <c r="AJ704" i="3" s="1"/>
  <c r="S73" i="3"/>
  <c r="S83" i="3"/>
  <c r="AO207" i="3"/>
  <c r="AH207" i="3" s="1"/>
  <c r="S152" i="3"/>
  <c r="AO410" i="3"/>
  <c r="AH410" i="3" s="1"/>
  <c r="U500" i="3"/>
  <c r="S620" i="3"/>
  <c r="CS758" i="3"/>
  <c r="U139" i="3"/>
  <c r="S88" i="3"/>
  <c r="U186" i="3"/>
  <c r="U192" i="3"/>
  <c r="U240" i="3"/>
  <c r="U396" i="3"/>
  <c r="U712" i="3"/>
  <c r="AO329" i="3"/>
  <c r="AH329" i="3" s="1"/>
  <c r="S266" i="3"/>
  <c r="S524" i="3"/>
  <c r="AP672" i="3"/>
  <c r="AU672" i="3" s="1"/>
  <c r="S613" i="3"/>
  <c r="U48" i="3"/>
  <c r="AO142" i="3"/>
  <c r="AH142" i="3" s="1"/>
  <c r="U156" i="3"/>
  <c r="U282" i="3"/>
  <c r="U302" i="3"/>
  <c r="AM690" i="3"/>
  <c r="AD690" i="3" s="1"/>
  <c r="U4" i="3"/>
  <c r="AO6" i="3"/>
  <c r="S6" i="3"/>
  <c r="AL20" i="3"/>
  <c r="AO20" i="3"/>
  <c r="AM20" i="3"/>
  <c r="AN20" i="3"/>
  <c r="T20" i="3"/>
  <c r="AP20" i="3"/>
  <c r="CS84" i="3"/>
  <c r="AL84" i="3"/>
  <c r="AP84" i="3"/>
  <c r="AN84" i="3"/>
  <c r="AM84" i="3"/>
  <c r="T84" i="3"/>
  <c r="U90" i="3"/>
  <c r="S102" i="3"/>
  <c r="U114" i="3"/>
  <c r="T116" i="3"/>
  <c r="AN116" i="3"/>
  <c r="AP116" i="3"/>
  <c r="AL116" i="3"/>
  <c r="AO116" i="3"/>
  <c r="AM116" i="3"/>
  <c r="CS116" i="3"/>
  <c r="AL128" i="3"/>
  <c r="AN128" i="3"/>
  <c r="AP128" i="3"/>
  <c r="T128" i="3"/>
  <c r="AO128" i="3"/>
  <c r="AM128" i="3"/>
  <c r="CS128" i="3"/>
  <c r="U138" i="3"/>
  <c r="T140" i="3"/>
  <c r="AM140" i="3"/>
  <c r="CS140" i="3"/>
  <c r="AP140" i="3"/>
  <c r="AO140" i="3"/>
  <c r="AN140" i="3"/>
  <c r="S160" i="3"/>
  <c r="U162" i="3"/>
  <c r="CS164" i="3"/>
  <c r="AP164" i="3"/>
  <c r="T164" i="3"/>
  <c r="AM164" i="3"/>
  <c r="AL164" i="3"/>
  <c r="AN164" i="3"/>
  <c r="AO164" i="3"/>
  <c r="AL180" i="3"/>
  <c r="AM180" i="3"/>
  <c r="T180" i="3"/>
  <c r="AO180" i="3"/>
  <c r="AN180" i="3"/>
  <c r="CS180" i="3"/>
  <c r="U188" i="3"/>
  <c r="AL188" i="3"/>
  <c r="AP188" i="3"/>
  <c r="T188" i="3"/>
  <c r="AM188" i="3"/>
  <c r="CS188" i="3"/>
  <c r="AN188" i="3"/>
  <c r="S190" i="3"/>
  <c r="S192" i="3"/>
  <c r="AL196" i="3"/>
  <c r="AN196" i="3"/>
  <c r="AM196" i="3"/>
  <c r="T196" i="3"/>
  <c r="AP196" i="3"/>
  <c r="AO196" i="3"/>
  <c r="S206" i="3"/>
  <c r="U218" i="3"/>
  <c r="AL220" i="3"/>
  <c r="AN220" i="3"/>
  <c r="T220" i="3"/>
  <c r="AP220" i="3"/>
  <c r="CS220" i="3"/>
  <c r="AO220" i="3"/>
  <c r="AM220" i="3"/>
  <c r="U226" i="3"/>
  <c r="S230" i="3"/>
  <c r="AP244" i="3"/>
  <c r="AL244" i="3"/>
  <c r="CS244" i="3"/>
  <c r="AM244" i="3"/>
  <c r="AO244" i="3"/>
  <c r="T244" i="3"/>
  <c r="AN244" i="3"/>
  <c r="AL246" i="3"/>
  <c r="CS246" i="3"/>
  <c r="AM246" i="3"/>
  <c r="AP246" i="3"/>
  <c r="AN246" i="3"/>
  <c r="T246" i="3"/>
  <c r="AO260" i="3"/>
  <c r="AN260" i="3"/>
  <c r="CS260" i="3"/>
  <c r="T260" i="3"/>
  <c r="AP260" i="3"/>
  <c r="AL260" i="3"/>
  <c r="AL264" i="3"/>
  <c r="T264" i="3"/>
  <c r="AP264" i="3"/>
  <c r="CS264" i="3"/>
  <c r="AO264" i="3"/>
  <c r="AN264" i="3"/>
  <c r="AO276" i="3"/>
  <c r="AN276" i="3"/>
  <c r="CS276" i="3"/>
  <c r="AP276" i="3"/>
  <c r="AM276" i="3"/>
  <c r="AL276" i="3"/>
  <c r="T276" i="3"/>
  <c r="AL284" i="3"/>
  <c r="AO284" i="3"/>
  <c r="AN284" i="3"/>
  <c r="CS284" i="3"/>
  <c r="AP284" i="3"/>
  <c r="AM284" i="3"/>
  <c r="T284" i="3"/>
  <c r="S294" i="3"/>
  <c r="S312" i="3"/>
  <c r="U314" i="3"/>
  <c r="CS318" i="3"/>
  <c r="AL318" i="3"/>
  <c r="AP318" i="3"/>
  <c r="AO318" i="3"/>
  <c r="AM318" i="3"/>
  <c r="T318" i="3"/>
  <c r="AN318" i="3"/>
  <c r="S318" i="3"/>
  <c r="S320" i="3"/>
  <c r="CS334" i="3"/>
  <c r="AO334" i="3"/>
  <c r="AP334" i="3"/>
  <c r="AM334" i="3"/>
  <c r="T334" i="3"/>
  <c r="AN334" i="3"/>
  <c r="AL334" i="3"/>
  <c r="U340" i="3"/>
  <c r="T348" i="3"/>
  <c r="AM348" i="3"/>
  <c r="AN348" i="3"/>
  <c r="AP348" i="3"/>
  <c r="CS348" i="3"/>
  <c r="AL348" i="3"/>
  <c r="U362" i="3"/>
  <c r="T364" i="3"/>
  <c r="AM364" i="3"/>
  <c r="AN364" i="3"/>
  <c r="AP364" i="3"/>
  <c r="AL364" i="3"/>
  <c r="CS364" i="3"/>
  <c r="AO374" i="3"/>
  <c r="CS374" i="3"/>
  <c r="AL374" i="3"/>
  <c r="AN374" i="3"/>
  <c r="AM374" i="3"/>
  <c r="AP374" i="3"/>
  <c r="T374" i="3"/>
  <c r="U388" i="3"/>
  <c r="AL420" i="3"/>
  <c r="CS420" i="3"/>
  <c r="AO420" i="3"/>
  <c r="AM420" i="3"/>
  <c r="T420" i="3"/>
  <c r="AN420" i="3"/>
  <c r="S422" i="3"/>
  <c r="U430" i="3"/>
  <c r="T436" i="3"/>
  <c r="CS436" i="3"/>
  <c r="AL436" i="3"/>
  <c r="AO436" i="3"/>
  <c r="AN436" i="3"/>
  <c r="AM436" i="3"/>
  <c r="U442" i="3"/>
  <c r="AP444" i="3"/>
  <c r="U454" i="3"/>
  <c r="S462" i="3"/>
  <c r="AL468" i="3"/>
  <c r="AM468" i="3"/>
  <c r="T468" i="3"/>
  <c r="CS468" i="3"/>
  <c r="AO468" i="3"/>
  <c r="AN468" i="3"/>
  <c r="AP468" i="3"/>
  <c r="CS474" i="3"/>
  <c r="AL474" i="3"/>
  <c r="AO474" i="3"/>
  <c r="AN474" i="3"/>
  <c r="AP474" i="3"/>
  <c r="T474" i="3"/>
  <c r="AM474" i="3"/>
  <c r="AN478" i="3"/>
  <c r="T478" i="3"/>
  <c r="AL478" i="3"/>
  <c r="AP478" i="3"/>
  <c r="AO478" i="3"/>
  <c r="AM478" i="3"/>
  <c r="CS478" i="3"/>
  <c r="S478" i="3"/>
  <c r="S488" i="3"/>
  <c r="S490" i="3"/>
  <c r="AP492" i="3"/>
  <c r="AM492" i="3"/>
  <c r="T492" i="3"/>
  <c r="AL492" i="3"/>
  <c r="CS492" i="3"/>
  <c r="AN492" i="3"/>
  <c r="AO492" i="3"/>
  <c r="AP508" i="3"/>
  <c r="U510" i="3"/>
  <c r="S510" i="3"/>
  <c r="S514" i="3"/>
  <c r="AL516" i="3"/>
  <c r="AP516" i="3"/>
  <c r="T516" i="3"/>
  <c r="AM516" i="3"/>
  <c r="CS516" i="3"/>
  <c r="AO516" i="3"/>
  <c r="AN516" i="3"/>
  <c r="U524" i="3"/>
  <c r="S534" i="3"/>
  <c r="S538" i="3"/>
  <c r="U546" i="3"/>
  <c r="AP556" i="3"/>
  <c r="CS556" i="3"/>
  <c r="AO556" i="3"/>
  <c r="AL556" i="3"/>
  <c r="AM556" i="3"/>
  <c r="T556" i="3"/>
  <c r="AN556" i="3"/>
  <c r="AL564" i="3"/>
  <c r="AO564" i="3"/>
  <c r="AN564" i="3"/>
  <c r="CS564" i="3"/>
  <c r="AP564" i="3"/>
  <c r="AM564" i="3"/>
  <c r="CS576" i="3"/>
  <c r="AM576" i="3"/>
  <c r="AP576" i="3"/>
  <c r="T576" i="3"/>
  <c r="AO576" i="3"/>
  <c r="AN576" i="3"/>
  <c r="AC588" i="3"/>
  <c r="T592" i="3"/>
  <c r="AL592" i="3"/>
  <c r="CS592" i="3"/>
  <c r="AO592" i="3"/>
  <c r="AP592" i="3"/>
  <c r="AN592" i="3"/>
  <c r="T614" i="3"/>
  <c r="AL614" i="3"/>
  <c r="AP614" i="3"/>
  <c r="AN614" i="3"/>
  <c r="CS614" i="3"/>
  <c r="AM614" i="3"/>
  <c r="AO614" i="3"/>
  <c r="AM616" i="3"/>
  <c r="U630" i="3"/>
  <c r="T632" i="3"/>
  <c r="AL632" i="3"/>
  <c r="AP632" i="3"/>
  <c r="AO632" i="3"/>
  <c r="AN632" i="3"/>
  <c r="CS632" i="3"/>
  <c r="U640" i="3"/>
  <c r="T648" i="3"/>
  <c r="AL648" i="3"/>
  <c r="AO648" i="3"/>
  <c r="CS648" i="3"/>
  <c r="AN648" i="3"/>
  <c r="AP648" i="3"/>
  <c r="T654" i="3"/>
  <c r="AP654" i="3"/>
  <c r="AM654" i="3"/>
  <c r="AO654" i="3"/>
  <c r="AN654" i="3"/>
  <c r="CS654" i="3"/>
  <c r="AL654" i="3"/>
  <c r="U656" i="3"/>
  <c r="U664" i="3"/>
  <c r="U680" i="3"/>
  <c r="S682" i="3"/>
  <c r="U682" i="3"/>
  <c r="AP688" i="3"/>
  <c r="U714" i="3"/>
  <c r="S730" i="3"/>
  <c r="AM733" i="3"/>
  <c r="S733" i="3"/>
  <c r="U739" i="3"/>
  <c r="AL757" i="3"/>
  <c r="U701" i="3"/>
  <c r="CS707" i="3"/>
  <c r="AL707" i="3"/>
  <c r="AP707" i="3"/>
  <c r="AO707" i="3"/>
  <c r="AN707" i="3"/>
  <c r="AM707" i="3"/>
  <c r="S711" i="3"/>
  <c r="AM737" i="3"/>
  <c r="S743" i="3"/>
  <c r="U743" i="3"/>
  <c r="T749" i="3"/>
  <c r="CS749" i="3"/>
  <c r="AO749" i="3"/>
  <c r="AP749" i="3"/>
  <c r="AN749" i="3"/>
  <c r="AL749" i="3"/>
  <c r="AL13" i="3"/>
  <c r="AO13" i="3"/>
  <c r="AN13" i="3"/>
  <c r="CS13" i="3"/>
  <c r="AP13" i="3"/>
  <c r="T13" i="3"/>
  <c r="U17" i="3"/>
  <c r="AN21" i="3"/>
  <c r="AL21" i="3"/>
  <c r="AP21" i="3"/>
  <c r="AM21" i="3"/>
  <c r="T21" i="3"/>
  <c r="AO21" i="3"/>
  <c r="CS21" i="3"/>
  <c r="S23" i="3"/>
  <c r="CS37" i="3"/>
  <c r="AO37" i="3"/>
  <c r="T37" i="3"/>
  <c r="AL37" i="3"/>
  <c r="AP37" i="3"/>
  <c r="AN37" i="3"/>
  <c r="AM37" i="3"/>
  <c r="AP39" i="3"/>
  <c r="CS39" i="3"/>
  <c r="AL39" i="3"/>
  <c r="AO39" i="3"/>
  <c r="AM39" i="3"/>
  <c r="AN39" i="3"/>
  <c r="T39" i="3"/>
  <c r="S49" i="3"/>
  <c r="U67" i="3"/>
  <c r="U75" i="3"/>
  <c r="U99" i="3"/>
  <c r="U109" i="3"/>
  <c r="S111" i="3"/>
  <c r="AO117" i="3"/>
  <c r="S119" i="3"/>
  <c r="T149" i="3"/>
  <c r="CS149" i="3"/>
  <c r="AL149" i="3"/>
  <c r="AM149" i="3"/>
  <c r="AP149" i="3"/>
  <c r="AO149" i="3"/>
  <c r="AP159" i="3"/>
  <c r="S165" i="3"/>
  <c r="U179" i="3"/>
  <c r="AL181" i="3"/>
  <c r="S183" i="3"/>
  <c r="U187" i="3"/>
  <c r="T189" i="3"/>
  <c r="AP189" i="3"/>
  <c r="CS189" i="3"/>
  <c r="AN189" i="3"/>
  <c r="AO189" i="3"/>
  <c r="U203" i="3"/>
  <c r="U211" i="3"/>
  <c r="CS221" i="3"/>
  <c r="AL221" i="3"/>
  <c r="T221" i="3"/>
  <c r="AO221" i="3"/>
  <c r="AM221" i="3"/>
  <c r="AN221" i="3"/>
  <c r="AP221" i="3"/>
  <c r="S223" i="3"/>
  <c r="CS237" i="3"/>
  <c r="T237" i="3"/>
  <c r="AO237" i="3"/>
  <c r="AM237" i="3"/>
  <c r="AL237" i="3"/>
  <c r="AP237" i="3"/>
  <c r="AN237" i="3"/>
  <c r="CS245" i="3"/>
  <c r="AO245" i="3"/>
  <c r="T245" i="3"/>
  <c r="AL245" i="3"/>
  <c r="AN245" i="3"/>
  <c r="AP245" i="3"/>
  <c r="AM245" i="3"/>
  <c r="AM247" i="3"/>
  <c r="T247" i="3"/>
  <c r="AP247" i="3"/>
  <c r="AL247" i="3"/>
  <c r="AN247" i="3"/>
  <c r="T261" i="3"/>
  <c r="AL261" i="3"/>
  <c r="CS261" i="3"/>
  <c r="AO261" i="3"/>
  <c r="AM261" i="3"/>
  <c r="AN261" i="3"/>
  <c r="AP261" i="3"/>
  <c r="S263" i="3"/>
  <c r="S289" i="3"/>
  <c r="T295" i="3"/>
  <c r="AL295" i="3"/>
  <c r="AM295" i="3"/>
  <c r="AN295" i="3"/>
  <c r="AP295" i="3"/>
  <c r="AO295" i="3"/>
  <c r="CS295" i="3"/>
  <c r="S295" i="3"/>
  <c r="U301" i="3"/>
  <c r="CS301" i="3"/>
  <c r="T301" i="3"/>
  <c r="AO301" i="3"/>
  <c r="AN301" i="3"/>
  <c r="AL301" i="3"/>
  <c r="AM301" i="3"/>
  <c r="AP301" i="3"/>
  <c r="U303" i="3"/>
  <c r="S311" i="3"/>
  <c r="AO325" i="3"/>
  <c r="U327" i="3"/>
  <c r="U335" i="3"/>
  <c r="S335" i="3"/>
  <c r="CS343" i="3"/>
  <c r="AP343" i="3"/>
  <c r="AM343" i="3"/>
  <c r="AL343" i="3"/>
  <c r="T343" i="3"/>
  <c r="AO343" i="3"/>
  <c r="AN343" i="3"/>
  <c r="S343" i="3"/>
  <c r="S359" i="3"/>
  <c r="U363" i="3"/>
  <c r="AN365" i="3"/>
  <c r="T365" i="3"/>
  <c r="AL365" i="3"/>
  <c r="AP365" i="3"/>
  <c r="AM365" i="3"/>
  <c r="AO365" i="3"/>
  <c r="CS365" i="3"/>
  <c r="AO371" i="3"/>
  <c r="U375" i="3"/>
  <c r="AM379" i="3"/>
  <c r="AL379" i="3"/>
  <c r="AP379" i="3"/>
  <c r="CS379" i="3"/>
  <c r="T379" i="3"/>
  <c r="AN379" i="3"/>
  <c r="U381" i="3"/>
  <c r="S391" i="3"/>
  <c r="U395" i="3"/>
  <c r="AO413" i="3"/>
  <c r="AO419" i="3"/>
  <c r="CS419" i="3"/>
  <c r="AN419" i="3"/>
  <c r="T419" i="3"/>
  <c r="AM419" i="3"/>
  <c r="AL419" i="3"/>
  <c r="AP419" i="3"/>
  <c r="U421" i="3"/>
  <c r="T421" i="3"/>
  <c r="AM421" i="3"/>
  <c r="AP421" i="3"/>
  <c r="AN421" i="3"/>
  <c r="AL421" i="3"/>
  <c r="AO427" i="3"/>
  <c r="CS427" i="3"/>
  <c r="AN427" i="3"/>
  <c r="AL427" i="3"/>
  <c r="T427" i="3"/>
  <c r="AM427" i="3"/>
  <c r="AP427" i="3"/>
  <c r="T429" i="3"/>
  <c r="AM429" i="3"/>
  <c r="AP429" i="3"/>
  <c r="AL429" i="3"/>
  <c r="AN429" i="3"/>
  <c r="U431" i="3"/>
  <c r="U435" i="3"/>
  <c r="U445" i="3"/>
  <c r="S447" i="3"/>
  <c r="S453" i="3"/>
  <c r="U467" i="3"/>
  <c r="AO469" i="3"/>
  <c r="U471" i="3"/>
  <c r="AL479" i="3"/>
  <c r="CS479" i="3"/>
  <c r="AM479" i="3"/>
  <c r="AN479" i="3"/>
  <c r="AP479" i="3"/>
  <c r="T479" i="3"/>
  <c r="U483" i="3"/>
  <c r="AO493" i="3"/>
  <c r="S499" i="3"/>
  <c r="S503" i="3"/>
  <c r="S509" i="3"/>
  <c r="AL519" i="3"/>
  <c r="CS519" i="3"/>
  <c r="AM519" i="3"/>
  <c r="AN519" i="3"/>
  <c r="AP519" i="3"/>
  <c r="T519" i="3"/>
  <c r="S527" i="3"/>
  <c r="U531" i="3"/>
  <c r="S533" i="3"/>
  <c r="U547" i="3"/>
  <c r="S551" i="3"/>
  <c r="S559" i="3"/>
  <c r="CS561" i="3"/>
  <c r="S561" i="3"/>
  <c r="AO565" i="3"/>
  <c r="AP565" i="3"/>
  <c r="AM565" i="3"/>
  <c r="AN565" i="3"/>
  <c r="T565" i="3"/>
  <c r="AL565" i="3"/>
  <c r="CS565" i="3"/>
  <c r="S571" i="3"/>
  <c r="U573" i="3"/>
  <c r="CS573" i="3"/>
  <c r="AP573" i="3"/>
  <c r="AM573" i="3"/>
  <c r="AO573" i="3"/>
  <c r="T573" i="3"/>
  <c r="AL573" i="3"/>
  <c r="AN573" i="3"/>
  <c r="AM577" i="3"/>
  <c r="AO579" i="3"/>
  <c r="T579" i="3"/>
  <c r="AM579" i="3"/>
  <c r="AL579" i="3"/>
  <c r="CS579" i="3"/>
  <c r="AP579" i="3"/>
  <c r="AN579" i="3"/>
  <c r="AP581" i="3"/>
  <c r="AM581" i="3"/>
  <c r="T581" i="3"/>
  <c r="CS581" i="3"/>
  <c r="AL581" i="3"/>
  <c r="AO581" i="3"/>
  <c r="AN581" i="3"/>
  <c r="U587" i="3"/>
  <c r="AL589" i="3"/>
  <c r="AO605" i="3"/>
  <c r="T605" i="3"/>
  <c r="AP605" i="3"/>
  <c r="CS605" i="3"/>
  <c r="AN605" i="3"/>
  <c r="U615" i="3"/>
  <c r="S617" i="3"/>
  <c r="AM621" i="3"/>
  <c r="T625" i="3"/>
  <c r="AM625" i="3"/>
  <c r="AO625" i="3"/>
  <c r="AP625" i="3"/>
  <c r="CS625" i="3"/>
  <c r="AL625" i="3"/>
  <c r="AN625" i="3"/>
  <c r="U627" i="3"/>
  <c r="AO629" i="3"/>
  <c r="AP629" i="3"/>
  <c r="CS629" i="3"/>
  <c r="AN629" i="3"/>
  <c r="T629" i="3"/>
  <c r="AL629" i="3"/>
  <c r="U635" i="3"/>
  <c r="S639" i="3"/>
  <c r="AM653" i="3"/>
  <c r="S659" i="3"/>
  <c r="AL661" i="3"/>
  <c r="T661" i="3"/>
  <c r="AP661" i="3"/>
  <c r="CS661" i="3"/>
  <c r="AO661" i="3"/>
  <c r="AN661" i="3"/>
  <c r="U663" i="3"/>
  <c r="AM665" i="3"/>
  <c r="CS665" i="3"/>
  <c r="AL665" i="3"/>
  <c r="AN665" i="3"/>
  <c r="AO665" i="3"/>
  <c r="AP665" i="3"/>
  <c r="S667" i="3"/>
  <c r="U671" i="3"/>
  <c r="T673" i="3"/>
  <c r="S675" i="3"/>
  <c r="S679" i="3"/>
  <c r="AM681" i="3"/>
  <c r="AO681" i="3"/>
  <c r="AP681" i="3"/>
  <c r="CS681" i="3"/>
  <c r="AN681" i="3"/>
  <c r="AL681" i="3"/>
  <c r="S683" i="3"/>
  <c r="S687" i="3"/>
  <c r="AM689" i="3"/>
  <c r="AL689" i="3"/>
  <c r="AP689" i="3"/>
  <c r="AO689" i="3"/>
  <c r="AN689" i="3"/>
  <c r="CS689" i="3"/>
  <c r="S691" i="3"/>
  <c r="U695" i="3"/>
  <c r="S699" i="3"/>
  <c r="AM717" i="3"/>
  <c r="CS717" i="3"/>
  <c r="AL717" i="3"/>
  <c r="AN717" i="3"/>
  <c r="T717" i="3"/>
  <c r="AO717" i="3"/>
  <c r="AM723" i="3"/>
  <c r="CS723" i="3"/>
  <c r="AN723" i="3"/>
  <c r="T723" i="3"/>
  <c r="AP723" i="3"/>
  <c r="AO723" i="3"/>
  <c r="AM741" i="3"/>
  <c r="AL747" i="3"/>
  <c r="AO14" i="3"/>
  <c r="CS14" i="3"/>
  <c r="AM14" i="3"/>
  <c r="AL14" i="3"/>
  <c r="AP14" i="3"/>
  <c r="AN14" i="3"/>
  <c r="T14" i="3"/>
  <c r="S16" i="3"/>
  <c r="T22" i="3"/>
  <c r="AO22" i="3"/>
  <c r="AP22" i="3"/>
  <c r="AN22" i="3"/>
  <c r="AM22" i="3"/>
  <c r="AL22" i="3"/>
  <c r="AM24" i="3"/>
  <c r="S24" i="3"/>
  <c r="S26" i="3"/>
  <c r="CS28" i="3"/>
  <c r="T28" i="3"/>
  <c r="AP28" i="3"/>
  <c r="AN28" i="3"/>
  <c r="AO28" i="3"/>
  <c r="AM28" i="3"/>
  <c r="AL28" i="3"/>
  <c r="S30" i="3"/>
  <c r="CS30" i="3"/>
  <c r="AO30" i="3"/>
  <c r="AL30" i="3"/>
  <c r="AM30" i="3"/>
  <c r="AN30" i="3"/>
  <c r="T30" i="3"/>
  <c r="AP30" i="3"/>
  <c r="S32" i="3"/>
  <c r="S36" i="3"/>
  <c r="U36" i="3"/>
  <c r="CS38" i="3"/>
  <c r="AO38" i="3"/>
  <c r="AN38" i="3"/>
  <c r="AL38" i="3"/>
  <c r="AM38" i="3"/>
  <c r="T38" i="3"/>
  <c r="AP38" i="3"/>
  <c r="AO40" i="3"/>
  <c r="S40" i="3"/>
  <c r="U44" i="3"/>
  <c r="CS46" i="3"/>
  <c r="AN46" i="3"/>
  <c r="AM46" i="3"/>
  <c r="AL46" i="3"/>
  <c r="AP46" i="3"/>
  <c r="T46" i="3"/>
  <c r="AO46" i="3"/>
  <c r="S48" i="3"/>
  <c r="CS50" i="3"/>
  <c r="AO50" i="3"/>
  <c r="T50" i="3"/>
  <c r="AL50" i="3"/>
  <c r="AP50" i="3"/>
  <c r="AN50" i="3"/>
  <c r="AM50" i="3"/>
  <c r="CS54" i="3"/>
  <c r="AM54" i="3"/>
  <c r="AN54" i="3"/>
  <c r="AO54" i="3"/>
  <c r="T54" i="3"/>
  <c r="AL54" i="3"/>
  <c r="AP54" i="3"/>
  <c r="S56" i="3"/>
  <c r="U60" i="3"/>
  <c r="CS62" i="3"/>
  <c r="AO62" i="3"/>
  <c r="AL62" i="3"/>
  <c r="T62" i="3"/>
  <c r="AN62" i="3"/>
  <c r="AP62" i="3"/>
  <c r="AM62" i="3"/>
  <c r="U68" i="3"/>
  <c r="AO70" i="3"/>
  <c r="CS70" i="3"/>
  <c r="AL70" i="3"/>
  <c r="T70" i="3"/>
  <c r="AM70" i="3"/>
  <c r="AN70" i="3"/>
  <c r="AP70" i="3"/>
  <c r="S72" i="3"/>
  <c r="U76" i="3"/>
  <c r="AM78" i="3"/>
  <c r="AL78" i="3"/>
  <c r="T78" i="3"/>
  <c r="AO78" i="3"/>
  <c r="AN78" i="3"/>
  <c r="CS78" i="3"/>
  <c r="AP78" i="3"/>
  <c r="U80" i="3"/>
  <c r="S82" i="3"/>
  <c r="AL86" i="3"/>
  <c r="T86" i="3"/>
  <c r="AO86" i="3"/>
  <c r="AM86" i="3"/>
  <c r="AN86" i="3"/>
  <c r="CS86" i="3"/>
  <c r="AP86" i="3"/>
  <c r="U92" i="3"/>
  <c r="AM94" i="3"/>
  <c r="CS94" i="3"/>
  <c r="AN94" i="3"/>
  <c r="AL94" i="3"/>
  <c r="AO94" i="3"/>
  <c r="AP94" i="3"/>
  <c r="T94" i="3"/>
  <c r="AL96" i="3"/>
  <c r="S98" i="3"/>
  <c r="U102" i="3"/>
  <c r="AM102" i="3"/>
  <c r="AL102" i="3"/>
  <c r="CS102" i="3"/>
  <c r="AO102" i="3"/>
  <c r="AN102" i="3"/>
  <c r="T102" i="3"/>
  <c r="AP102" i="3"/>
  <c r="S106" i="3"/>
  <c r="AM110" i="3"/>
  <c r="AL110" i="3"/>
  <c r="AO110" i="3"/>
  <c r="AN110" i="3"/>
  <c r="CS110" i="3"/>
  <c r="T110" i="3"/>
  <c r="S112" i="3"/>
  <c r="S114" i="3"/>
  <c r="U116" i="3"/>
  <c r="AM118" i="3"/>
  <c r="AL118" i="3"/>
  <c r="CS118" i="3"/>
  <c r="AO118" i="3"/>
  <c r="AN118" i="3"/>
  <c r="T118" i="3"/>
  <c r="AP118" i="3"/>
  <c r="U124" i="3"/>
  <c r="AM126" i="3"/>
  <c r="AL126" i="3"/>
  <c r="AO126" i="3"/>
  <c r="AN126" i="3"/>
  <c r="CS126" i="3"/>
  <c r="T126" i="3"/>
  <c r="S130" i="3"/>
  <c r="U132" i="3"/>
  <c r="AM134" i="3"/>
  <c r="AL134" i="3"/>
  <c r="AP134" i="3"/>
  <c r="T134" i="3"/>
  <c r="CS134" i="3"/>
  <c r="AO134" i="3"/>
  <c r="AN134" i="3"/>
  <c r="AM136" i="3"/>
  <c r="S138" i="3"/>
  <c r="U140" i="3"/>
  <c r="U142" i="3"/>
  <c r="AL142" i="3"/>
  <c r="CS142" i="3"/>
  <c r="AN142" i="3"/>
  <c r="AM142" i="3"/>
  <c r="T142" i="3"/>
  <c r="AP142" i="3"/>
  <c r="S144" i="3"/>
  <c r="U148" i="3"/>
  <c r="CS150" i="3"/>
  <c r="AL150" i="3"/>
  <c r="T150" i="3"/>
  <c r="AN150" i="3"/>
  <c r="AP150" i="3"/>
  <c r="AM150" i="3"/>
  <c r="AO150" i="3"/>
  <c r="AL152" i="3"/>
  <c r="S158" i="3"/>
  <c r="T158" i="3"/>
  <c r="S162" i="3"/>
  <c r="U164" i="3"/>
  <c r="U166" i="3"/>
  <c r="T166" i="3"/>
  <c r="S168" i="3"/>
  <c r="U172" i="3"/>
  <c r="T174" i="3"/>
  <c r="AN174" i="3"/>
  <c r="CS174" i="3"/>
  <c r="AM174" i="3"/>
  <c r="AL174" i="3"/>
  <c r="AP174" i="3"/>
  <c r="AO174" i="3"/>
  <c r="S176" i="3"/>
  <c r="U180" i="3"/>
  <c r="AN182" i="3"/>
  <c r="T182" i="3"/>
  <c r="AO182" i="3"/>
  <c r="AM182" i="3"/>
  <c r="CS182" i="3"/>
  <c r="AL182" i="3"/>
  <c r="AP182" i="3"/>
  <c r="AM184" i="3"/>
  <c r="S184" i="3"/>
  <c r="AO190" i="3"/>
  <c r="AN190" i="3"/>
  <c r="CS190" i="3"/>
  <c r="T190" i="3"/>
  <c r="AP190" i="3"/>
  <c r="AM190" i="3"/>
  <c r="AL190" i="3"/>
  <c r="CS192" i="3"/>
  <c r="S194" i="3"/>
  <c r="AL198" i="3"/>
  <c r="CS198" i="3"/>
  <c r="AP198" i="3"/>
  <c r="AM198" i="3"/>
  <c r="T198" i="3"/>
  <c r="AO198" i="3"/>
  <c r="AN198" i="3"/>
  <c r="S200" i="3"/>
  <c r="U204" i="3"/>
  <c r="AL206" i="3"/>
  <c r="T206" i="3"/>
  <c r="AM206" i="3"/>
  <c r="CS206" i="3"/>
  <c r="AN206" i="3"/>
  <c r="AP206" i="3"/>
  <c r="AO206" i="3"/>
  <c r="S208" i="3"/>
  <c r="U212" i="3"/>
  <c r="AL214" i="3"/>
  <c r="CS214" i="3"/>
  <c r="AN214" i="3"/>
  <c r="AM214" i="3"/>
  <c r="AP214" i="3"/>
  <c r="T214" i="3"/>
  <c r="AO214" i="3"/>
  <c r="S216" i="3"/>
  <c r="U220" i="3"/>
  <c r="AL222" i="3"/>
  <c r="T222" i="3"/>
  <c r="CS222" i="3"/>
  <c r="AN222" i="3"/>
  <c r="AP222" i="3"/>
  <c r="AO222" i="3"/>
  <c r="AM222" i="3"/>
  <c r="S224" i="3"/>
  <c r="U228" i="3"/>
  <c r="U230" i="3"/>
  <c r="AL230" i="3"/>
  <c r="AM230" i="3"/>
  <c r="CS230" i="3"/>
  <c r="AO230" i="3"/>
  <c r="AP230" i="3"/>
  <c r="AN230" i="3"/>
  <c r="T230" i="3"/>
  <c r="S232" i="3"/>
  <c r="AM234" i="3"/>
  <c r="AL234" i="3"/>
  <c r="CS234" i="3"/>
  <c r="AO234" i="3"/>
  <c r="AP234" i="3"/>
  <c r="T234" i="3"/>
  <c r="AN234" i="3"/>
  <c r="S236" i="3"/>
  <c r="U236" i="3"/>
  <c r="AL238" i="3"/>
  <c r="AP238" i="3"/>
  <c r="T238" i="3"/>
  <c r="AN238" i="3"/>
  <c r="AM238" i="3"/>
  <c r="AO238" i="3"/>
  <c r="CS238" i="3"/>
  <c r="S240" i="3"/>
  <c r="U244" i="3"/>
  <c r="S246" i="3"/>
  <c r="AO246" i="3"/>
  <c r="U248" i="3"/>
  <c r="S248" i="3"/>
  <c r="S250" i="3"/>
  <c r="U252" i="3"/>
  <c r="AL254" i="3"/>
  <c r="CS254" i="3"/>
  <c r="T254" i="3"/>
  <c r="AP254" i="3"/>
  <c r="AN254" i="3"/>
  <c r="AM254" i="3"/>
  <c r="T256" i="3"/>
  <c r="AN256" i="3"/>
  <c r="CS256" i="3"/>
  <c r="AO256" i="3"/>
  <c r="AL256" i="3"/>
  <c r="AM256" i="3"/>
  <c r="AP256" i="3"/>
  <c r="U258" i="3"/>
  <c r="AO258" i="3"/>
  <c r="S260" i="3"/>
  <c r="U260" i="3"/>
  <c r="S262" i="3"/>
  <c r="AO262" i="3"/>
  <c r="AM262" i="3"/>
  <c r="AL262" i="3"/>
  <c r="CS262" i="3"/>
  <c r="AN262" i="3"/>
  <c r="T262" i="3"/>
  <c r="AP262" i="3"/>
  <c r="U264" i="3"/>
  <c r="S264" i="3"/>
  <c r="AM268" i="3"/>
  <c r="AL270" i="3"/>
  <c r="AO270" i="3"/>
  <c r="T270" i="3"/>
  <c r="CS270" i="3"/>
  <c r="AP270" i="3"/>
  <c r="AM270" i="3"/>
  <c r="AN270" i="3"/>
  <c r="AM272" i="3"/>
  <c r="T272" i="3"/>
  <c r="AN272" i="3"/>
  <c r="AP272" i="3"/>
  <c r="AO272" i="3"/>
  <c r="AL272" i="3"/>
  <c r="CS272" i="3"/>
  <c r="U272" i="3"/>
  <c r="S272" i="3"/>
  <c r="U276" i="3"/>
  <c r="AL278" i="3"/>
  <c r="AO278" i="3"/>
  <c r="AN278" i="3"/>
  <c r="CS278" i="3"/>
  <c r="T278" i="3"/>
  <c r="AM278" i="3"/>
  <c r="AP278" i="3"/>
  <c r="AN280" i="3"/>
  <c r="AP280" i="3"/>
  <c r="AM280" i="3"/>
  <c r="T280" i="3"/>
  <c r="AL280" i="3"/>
  <c r="AO280" i="3"/>
  <c r="CS280" i="3"/>
  <c r="S280" i="3"/>
  <c r="U284" i="3"/>
  <c r="CS286" i="3"/>
  <c r="AP286" i="3"/>
  <c r="T286" i="3"/>
  <c r="AL286" i="3"/>
  <c r="AN286" i="3"/>
  <c r="AM286" i="3"/>
  <c r="AO286" i="3"/>
  <c r="U292" i="3"/>
  <c r="U294" i="3"/>
  <c r="CS294" i="3"/>
  <c r="AP294" i="3"/>
  <c r="AM294" i="3"/>
  <c r="AL294" i="3"/>
  <c r="AN294" i="3"/>
  <c r="AO294" i="3"/>
  <c r="T294" i="3"/>
  <c r="S298" i="3"/>
  <c r="T304" i="3"/>
  <c r="AM304" i="3"/>
  <c r="CS304" i="3"/>
  <c r="AO304" i="3"/>
  <c r="AN304" i="3"/>
  <c r="AP304" i="3"/>
  <c r="AL304" i="3"/>
  <c r="S304" i="3"/>
  <c r="S306" i="3"/>
  <c r="CS310" i="3"/>
  <c r="AP310" i="3"/>
  <c r="AO310" i="3"/>
  <c r="AN310" i="3"/>
  <c r="AL310" i="3"/>
  <c r="AM310" i="3"/>
  <c r="T310" i="3"/>
  <c r="U312" i="3"/>
  <c r="T312" i="3"/>
  <c r="AM312" i="3"/>
  <c r="AP312" i="3"/>
  <c r="AO312" i="3"/>
  <c r="AL312" i="3"/>
  <c r="AN312" i="3"/>
  <c r="CS312" i="3"/>
  <c r="S314" i="3"/>
  <c r="AM316" i="3"/>
  <c r="AL316" i="3"/>
  <c r="AO316" i="3"/>
  <c r="AN316" i="3"/>
  <c r="T316" i="3"/>
  <c r="CS316" i="3"/>
  <c r="AP316" i="3"/>
  <c r="U324" i="3"/>
  <c r="S326" i="3"/>
  <c r="AP326" i="3"/>
  <c r="CS326" i="3"/>
  <c r="AL326" i="3"/>
  <c r="AO326" i="3"/>
  <c r="T326" i="3"/>
  <c r="AM326" i="3"/>
  <c r="AN326" i="3"/>
  <c r="S328" i="3"/>
  <c r="AL332" i="3"/>
  <c r="AN332" i="3"/>
  <c r="AP332" i="3"/>
  <c r="AO332" i="3"/>
  <c r="AM332" i="3"/>
  <c r="CS332" i="3"/>
  <c r="T332" i="3"/>
  <c r="U336" i="3"/>
  <c r="S336" i="3"/>
  <c r="U344" i="3"/>
  <c r="S344" i="3"/>
  <c r="AP346" i="3"/>
  <c r="U348" i="3"/>
  <c r="AO348" i="3"/>
  <c r="U350" i="3"/>
  <c r="U352" i="3"/>
  <c r="S352" i="3"/>
  <c r="T356" i="3"/>
  <c r="AM356" i="3"/>
  <c r="AL356" i="3"/>
  <c r="AN356" i="3"/>
  <c r="AP356" i="3"/>
  <c r="CS356" i="3"/>
  <c r="U358" i="3"/>
  <c r="CS358" i="3"/>
  <c r="AO358" i="3"/>
  <c r="AN358" i="3"/>
  <c r="AL358" i="3"/>
  <c r="T358" i="3"/>
  <c r="AM358" i="3"/>
  <c r="AP358" i="3"/>
  <c r="U360" i="3"/>
  <c r="AO364" i="3"/>
  <c r="AO366" i="3"/>
  <c r="CS366" i="3"/>
  <c r="AL366" i="3"/>
  <c r="AN366" i="3"/>
  <c r="T366" i="3"/>
  <c r="AM366" i="3"/>
  <c r="AP366" i="3"/>
  <c r="CS378" i="3"/>
  <c r="AO378" i="3"/>
  <c r="AL378" i="3"/>
  <c r="AN378" i="3"/>
  <c r="AM378" i="3"/>
  <c r="T378" i="3"/>
  <c r="AP378" i="3"/>
  <c r="U380" i="3"/>
  <c r="U382" i="3"/>
  <c r="AO382" i="3"/>
  <c r="CS382" i="3"/>
  <c r="AL382" i="3"/>
  <c r="AN382" i="3"/>
  <c r="T382" i="3"/>
  <c r="AM382" i="3"/>
  <c r="AP382" i="3"/>
  <c r="S384" i="3"/>
  <c r="S386" i="3"/>
  <c r="U390" i="3"/>
  <c r="U392" i="3"/>
  <c r="S392" i="3"/>
  <c r="AM396" i="3"/>
  <c r="AP396" i="3"/>
  <c r="AL396" i="3"/>
  <c r="T396" i="3"/>
  <c r="CS396" i="3"/>
  <c r="AN396" i="3"/>
  <c r="AO396" i="3"/>
  <c r="U398" i="3"/>
  <c r="AO398" i="3"/>
  <c r="AM400" i="3"/>
  <c r="AP400" i="3"/>
  <c r="CS400" i="3"/>
  <c r="AN400" i="3"/>
  <c r="AL400" i="3"/>
  <c r="T400" i="3"/>
  <c r="AO400" i="3"/>
  <c r="U400" i="3"/>
  <c r="S400" i="3"/>
  <c r="S402" i="3"/>
  <c r="AO406" i="3"/>
  <c r="U408" i="3"/>
  <c r="S408" i="3"/>
  <c r="T414" i="3"/>
  <c r="AN414" i="3"/>
  <c r="CS414" i="3"/>
  <c r="AL414" i="3"/>
  <c r="AP414" i="3"/>
  <c r="AO414" i="3"/>
  <c r="AM414" i="3"/>
  <c r="S416" i="3"/>
  <c r="U420" i="3"/>
  <c r="U422" i="3"/>
  <c r="T422" i="3"/>
  <c r="AN422" i="3"/>
  <c r="AL422" i="3"/>
  <c r="AP422" i="3"/>
  <c r="AO422" i="3"/>
  <c r="AM422" i="3"/>
  <c r="CS422" i="3"/>
  <c r="AP428" i="3"/>
  <c r="U428" i="3"/>
  <c r="AO428" i="3"/>
  <c r="AM428" i="3"/>
  <c r="CS428" i="3"/>
  <c r="AN428" i="3"/>
  <c r="AL428" i="3"/>
  <c r="T428" i="3"/>
  <c r="S432" i="3"/>
  <c r="AN438" i="3"/>
  <c r="T438" i="3"/>
  <c r="CS438" i="3"/>
  <c r="AL438" i="3"/>
  <c r="AP438" i="3"/>
  <c r="AM438" i="3"/>
  <c r="AO438" i="3"/>
  <c r="T446" i="3"/>
  <c r="AN446" i="3"/>
  <c r="AL446" i="3"/>
  <c r="AP446" i="3"/>
  <c r="AO446" i="3"/>
  <c r="AM446" i="3"/>
  <c r="CS446" i="3"/>
  <c r="AL452" i="3"/>
  <c r="AM452" i="3"/>
  <c r="AP452" i="3"/>
  <c r="T452" i="3"/>
  <c r="CS452" i="3"/>
  <c r="AO452" i="3"/>
  <c r="AN452" i="3"/>
  <c r="S456" i="3"/>
  <c r="U462" i="3"/>
  <c r="AN462" i="3"/>
  <c r="T462" i="3"/>
  <c r="AL462" i="3"/>
  <c r="AP462" i="3"/>
  <c r="AO462" i="3"/>
  <c r="AM462" i="3"/>
  <c r="CS462" i="3"/>
  <c r="S464" i="3"/>
  <c r="T470" i="3"/>
  <c r="AN470" i="3"/>
  <c r="AL470" i="3"/>
  <c r="AP470" i="3"/>
  <c r="AO470" i="3"/>
  <c r="AM470" i="3"/>
  <c r="CS470" i="3"/>
  <c r="U476" i="3"/>
  <c r="U480" i="3"/>
  <c r="AM480" i="3"/>
  <c r="AL480" i="3"/>
  <c r="CS480" i="3"/>
  <c r="AO480" i="3"/>
  <c r="AN480" i="3"/>
  <c r="T480" i="3"/>
  <c r="S480" i="3"/>
  <c r="T486" i="3"/>
  <c r="AN486" i="3"/>
  <c r="AL486" i="3"/>
  <c r="AP486" i="3"/>
  <c r="AO486" i="3"/>
  <c r="AM486" i="3"/>
  <c r="CS486" i="3"/>
  <c r="AP488" i="3"/>
  <c r="U492" i="3"/>
  <c r="U494" i="3"/>
  <c r="S494" i="3"/>
  <c r="S500" i="3"/>
  <c r="T502" i="3"/>
  <c r="AN502" i="3"/>
  <c r="AL502" i="3"/>
  <c r="AP502" i="3"/>
  <c r="AO502" i="3"/>
  <c r="AM502" i="3"/>
  <c r="CS502" i="3"/>
  <c r="S512" i="3"/>
  <c r="S516" i="3"/>
  <c r="U516" i="3"/>
  <c r="T518" i="3"/>
  <c r="AN518" i="3"/>
  <c r="AL518" i="3"/>
  <c r="AP518" i="3"/>
  <c r="AO518" i="3"/>
  <c r="AM518" i="3"/>
  <c r="CS518" i="3"/>
  <c r="U520" i="3"/>
  <c r="S520" i="3"/>
  <c r="T526" i="3"/>
  <c r="AN526" i="3"/>
  <c r="AL526" i="3"/>
  <c r="AP526" i="3"/>
  <c r="AO526" i="3"/>
  <c r="AM526" i="3"/>
  <c r="CS526" i="3"/>
  <c r="AO530" i="3"/>
  <c r="AM530" i="3"/>
  <c r="CS530" i="3"/>
  <c r="AP530" i="3"/>
  <c r="AN530" i="3"/>
  <c r="T530" i="3"/>
  <c r="AL530" i="3"/>
  <c r="U532" i="3"/>
  <c r="U536" i="3"/>
  <c r="AL540" i="3"/>
  <c r="AM540" i="3"/>
  <c r="T540" i="3"/>
  <c r="CS540" i="3"/>
  <c r="AN540" i="3"/>
  <c r="AO540" i="3"/>
  <c r="T542" i="3"/>
  <c r="AN542" i="3"/>
  <c r="AL542" i="3"/>
  <c r="AP542" i="3"/>
  <c r="AO542" i="3"/>
  <c r="AM542" i="3"/>
  <c r="CS542" i="3"/>
  <c r="U544" i="3"/>
  <c r="S544" i="3"/>
  <c r="U548" i="3"/>
  <c r="S548" i="3"/>
  <c r="S550" i="3"/>
  <c r="AN550" i="3"/>
  <c r="T550" i="3"/>
  <c r="AL550" i="3"/>
  <c r="AP550" i="3"/>
  <c r="AO550" i="3"/>
  <c r="AM550" i="3"/>
  <c r="CS550" i="3"/>
  <c r="U556" i="3"/>
  <c r="S558" i="3"/>
  <c r="AM558" i="3"/>
  <c r="AO558" i="3"/>
  <c r="AL558" i="3"/>
  <c r="T558" i="3"/>
  <c r="AP558" i="3"/>
  <c r="CS558" i="3"/>
  <c r="AN558" i="3"/>
  <c r="S560" i="3"/>
  <c r="AM562" i="3"/>
  <c r="T562" i="3"/>
  <c r="AO562" i="3"/>
  <c r="CS562" i="3"/>
  <c r="AL562" i="3"/>
  <c r="AN562" i="3"/>
  <c r="U564" i="3"/>
  <c r="S564" i="3"/>
  <c r="AM566" i="3"/>
  <c r="AO566" i="3"/>
  <c r="CS566" i="3"/>
  <c r="AP566" i="3"/>
  <c r="AN566" i="3"/>
  <c r="AL566" i="3"/>
  <c r="T566" i="3"/>
  <c r="U568" i="3"/>
  <c r="S568" i="3"/>
  <c r="AM570" i="3"/>
  <c r="AL570" i="3"/>
  <c r="AN570" i="3"/>
  <c r="T570" i="3"/>
  <c r="AO570" i="3"/>
  <c r="CS570" i="3"/>
  <c r="AL572" i="3"/>
  <c r="AO572" i="3"/>
  <c r="AN572" i="3"/>
  <c r="AM572" i="3"/>
  <c r="CS572" i="3"/>
  <c r="AP572" i="3"/>
  <c r="AM574" i="3"/>
  <c r="AP574" i="3"/>
  <c r="AO574" i="3"/>
  <c r="AL574" i="3"/>
  <c r="T574" i="3"/>
  <c r="CS574" i="3"/>
  <c r="AN574" i="3"/>
  <c r="S576" i="3"/>
  <c r="S580" i="3"/>
  <c r="AM582" i="3"/>
  <c r="AO582" i="3"/>
  <c r="AP582" i="3"/>
  <c r="CS582" i="3"/>
  <c r="AN582" i="3"/>
  <c r="AL582" i="3"/>
  <c r="T582" i="3"/>
  <c r="CS584" i="3"/>
  <c r="AM584" i="3"/>
  <c r="AP584" i="3"/>
  <c r="AO584" i="3"/>
  <c r="AN584" i="3"/>
  <c r="T584" i="3"/>
  <c r="S584" i="3"/>
  <c r="T586" i="3"/>
  <c r="AN586" i="3"/>
  <c r="AP586" i="3"/>
  <c r="AO586" i="3"/>
  <c r="AM586" i="3"/>
  <c r="CS586" i="3"/>
  <c r="AL586" i="3"/>
  <c r="S588" i="3"/>
  <c r="U588" i="3"/>
  <c r="U592" i="3"/>
  <c r="S594" i="3"/>
  <c r="T598" i="3"/>
  <c r="AO598" i="3"/>
  <c r="AM598" i="3"/>
  <c r="CS598" i="3"/>
  <c r="AN598" i="3"/>
  <c r="AL598" i="3"/>
  <c r="AP598" i="3"/>
  <c r="S600" i="3"/>
  <c r="CS604" i="3"/>
  <c r="AM604" i="3"/>
  <c r="AO604" i="3"/>
  <c r="AL604" i="3"/>
  <c r="AN604" i="3"/>
  <c r="AP604" i="3"/>
  <c r="T604" i="3"/>
  <c r="S606" i="3"/>
  <c r="T606" i="3"/>
  <c r="CS606" i="3"/>
  <c r="AL606" i="3"/>
  <c r="AN606" i="3"/>
  <c r="AO606" i="3"/>
  <c r="AP606" i="3"/>
  <c r="AM606" i="3"/>
  <c r="AM608" i="3"/>
  <c r="U612" i="3"/>
  <c r="S612" i="3"/>
  <c r="S616" i="3"/>
  <c r="U620" i="3"/>
  <c r="T622" i="3"/>
  <c r="AP622" i="3"/>
  <c r="AO622" i="3"/>
  <c r="AM622" i="3"/>
  <c r="AN622" i="3"/>
  <c r="AL622" i="3"/>
  <c r="CS622" i="3"/>
  <c r="S622" i="3"/>
  <c r="S624" i="3"/>
  <c r="U624" i="3"/>
  <c r="T624" i="3"/>
  <c r="AL624" i="3"/>
  <c r="CS624" i="3"/>
  <c r="AO624" i="3"/>
  <c r="AP624" i="3"/>
  <c r="AN624" i="3"/>
  <c r="AN634" i="3"/>
  <c r="T634" i="3"/>
  <c r="CS634" i="3"/>
  <c r="AL634" i="3"/>
  <c r="AP634" i="3"/>
  <c r="AM634" i="3"/>
  <c r="AO634" i="3"/>
  <c r="T638" i="3"/>
  <c r="CS638" i="3"/>
  <c r="AL638" i="3"/>
  <c r="AN638" i="3"/>
  <c r="AM638" i="3"/>
  <c r="AO638" i="3"/>
  <c r="AP638" i="3"/>
  <c r="T642" i="3"/>
  <c r="AN642" i="3"/>
  <c r="CS642" i="3"/>
  <c r="AL642" i="3"/>
  <c r="AP642" i="3"/>
  <c r="AO642" i="3"/>
  <c r="AM642" i="3"/>
  <c r="CS644" i="3"/>
  <c r="AM644" i="3"/>
  <c r="AP644" i="3"/>
  <c r="AO644" i="3"/>
  <c r="AL644" i="3"/>
  <c r="AN644" i="3"/>
  <c r="T644" i="3"/>
  <c r="T646" i="3"/>
  <c r="AL646" i="3"/>
  <c r="AP646" i="3"/>
  <c r="AN646" i="3"/>
  <c r="AO646" i="3"/>
  <c r="CS646" i="3"/>
  <c r="AM646" i="3"/>
  <c r="S648" i="3"/>
  <c r="S652" i="3"/>
  <c r="U652" i="3"/>
  <c r="U658" i="3"/>
  <c r="T662" i="3"/>
  <c r="CS662" i="3"/>
  <c r="AM662" i="3"/>
  <c r="AO662" i="3"/>
  <c r="AL662" i="3"/>
  <c r="AP662" i="3"/>
  <c r="AN662" i="3"/>
  <c r="AL664" i="3"/>
  <c r="AM668" i="3"/>
  <c r="S670" i="3"/>
  <c r="AM670" i="3"/>
  <c r="AL670" i="3"/>
  <c r="AN670" i="3"/>
  <c r="AP670" i="3"/>
  <c r="T670" i="3"/>
  <c r="CS670" i="3"/>
  <c r="AL672" i="3"/>
  <c r="AO678" i="3"/>
  <c r="AM678" i="3"/>
  <c r="AP678" i="3"/>
  <c r="CS678" i="3"/>
  <c r="AN678" i="3"/>
  <c r="AL678" i="3"/>
  <c r="T678" i="3"/>
  <c r="AL680" i="3"/>
  <c r="AM684" i="3"/>
  <c r="S686" i="3"/>
  <c r="AM686" i="3"/>
  <c r="T686" i="3"/>
  <c r="CS686" i="3"/>
  <c r="AL686" i="3"/>
  <c r="AN686" i="3"/>
  <c r="AP686" i="3"/>
  <c r="AL688" i="3"/>
  <c r="S690" i="3"/>
  <c r="AO694" i="3"/>
  <c r="AM694" i="3"/>
  <c r="AN694" i="3"/>
  <c r="T694" i="3"/>
  <c r="AL694" i="3"/>
  <c r="AP694" i="3"/>
  <c r="CS694" i="3"/>
  <c r="AL696" i="3"/>
  <c r="AM700" i="3"/>
  <c r="S702" i="3"/>
  <c r="AM702" i="3"/>
  <c r="AN702" i="3"/>
  <c r="AL702" i="3"/>
  <c r="T702" i="3"/>
  <c r="CS702" i="3"/>
  <c r="AP702" i="3"/>
  <c r="AL704" i="3"/>
  <c r="AO710" i="3"/>
  <c r="AM710" i="3"/>
  <c r="AL710" i="3"/>
  <c r="CS710" i="3"/>
  <c r="AP710" i="3"/>
  <c r="AN710" i="3"/>
  <c r="T710" i="3"/>
  <c r="AL712" i="3"/>
  <c r="AM716" i="3"/>
  <c r="S718" i="3"/>
  <c r="AO718" i="3"/>
  <c r="AM718" i="3"/>
  <c r="T718" i="3"/>
  <c r="AN718" i="3"/>
  <c r="CS718" i="3"/>
  <c r="AP718" i="3"/>
  <c r="AL718" i="3"/>
  <c r="S720" i="3"/>
  <c r="AO724" i="3"/>
  <c r="AO726" i="3"/>
  <c r="AM726" i="3"/>
  <c r="AP726" i="3"/>
  <c r="T726" i="3"/>
  <c r="AL726" i="3"/>
  <c r="CS726" i="3"/>
  <c r="U728" i="3"/>
  <c r="S728" i="3"/>
  <c r="AO732" i="3"/>
  <c r="AO734" i="3"/>
  <c r="AM734" i="3"/>
  <c r="AN734" i="3"/>
  <c r="T734" i="3"/>
  <c r="CS734" i="3"/>
  <c r="AP734" i="3"/>
  <c r="AL734" i="3"/>
  <c r="AO738" i="3"/>
  <c r="AP738" i="3"/>
  <c r="AM738" i="3"/>
  <c r="AL738" i="3"/>
  <c r="AN738" i="3"/>
  <c r="CS738" i="3"/>
  <c r="T738" i="3"/>
  <c r="AO740" i="3"/>
  <c r="S740" i="3"/>
  <c r="T744" i="3"/>
  <c r="AP744" i="3"/>
  <c r="AL744" i="3"/>
  <c r="CS744" i="3"/>
  <c r="AN744" i="3"/>
  <c r="S744" i="3"/>
  <c r="AO746" i="3"/>
  <c r="AL746" i="3"/>
  <c r="CS746" i="3"/>
  <c r="AM746" i="3"/>
  <c r="AN746" i="3"/>
  <c r="T746" i="3"/>
  <c r="AP746" i="3"/>
  <c r="AO748" i="3"/>
  <c r="AO750" i="3"/>
  <c r="T750" i="3"/>
  <c r="AN750" i="3"/>
  <c r="AM750" i="3"/>
  <c r="CS750" i="3"/>
  <c r="AP750" i="3"/>
  <c r="AL750" i="3"/>
  <c r="T752" i="3"/>
  <c r="AL752" i="3"/>
  <c r="CS752" i="3"/>
  <c r="AP752" i="3"/>
  <c r="AN752" i="3"/>
  <c r="U754" i="3"/>
  <c r="U756" i="3"/>
  <c r="AO756" i="3"/>
  <c r="T758" i="3"/>
  <c r="AP758" i="3"/>
  <c r="AO758" i="3"/>
  <c r="AL758" i="3"/>
  <c r="AN758" i="3"/>
  <c r="AM758" i="3"/>
  <c r="S760" i="3"/>
  <c r="S727" i="3"/>
  <c r="U727" i="3"/>
  <c r="T745" i="3"/>
  <c r="AL745" i="3"/>
  <c r="CS745" i="3"/>
  <c r="AN745" i="3"/>
  <c r="AP745" i="3"/>
  <c r="AO745" i="3"/>
  <c r="S745" i="3"/>
  <c r="U757" i="3"/>
  <c r="AM757" i="3"/>
  <c r="AN757" i="3"/>
  <c r="CS757" i="3"/>
  <c r="T757" i="3"/>
  <c r="AP757" i="3"/>
  <c r="U707" i="3"/>
  <c r="S707" i="3"/>
  <c r="S731" i="3"/>
  <c r="AM731" i="3"/>
  <c r="CS731" i="3"/>
  <c r="AN731" i="3"/>
  <c r="T731" i="3"/>
  <c r="AO731" i="3"/>
  <c r="AP731" i="3"/>
  <c r="S749" i="3"/>
  <c r="AL755" i="3"/>
  <c r="AP761" i="3"/>
  <c r="AM761" i="3"/>
  <c r="S761" i="3"/>
  <c r="AM3" i="3"/>
  <c r="AL3" i="3"/>
  <c r="AP3" i="3"/>
  <c r="T3" i="3"/>
  <c r="CS3" i="3"/>
  <c r="AO3" i="3"/>
  <c r="AN3" i="3"/>
  <c r="U5" i="3"/>
  <c r="U7" i="3"/>
  <c r="AL7" i="3"/>
  <c r="CS7" i="3"/>
  <c r="T7" i="3"/>
  <c r="AP7" i="3"/>
  <c r="AN7" i="3"/>
  <c r="AM7" i="3"/>
  <c r="S9" i="3"/>
  <c r="AO11" i="3"/>
  <c r="AM13" i="3"/>
  <c r="AN15" i="3"/>
  <c r="AL15" i="3"/>
  <c r="CS15" i="3"/>
  <c r="T15" i="3"/>
  <c r="AM15" i="3"/>
  <c r="S17" i="3"/>
  <c r="CS19" i="3"/>
  <c r="AL19" i="3"/>
  <c r="AO19" i="3"/>
  <c r="AM19" i="3"/>
  <c r="AP19" i="3"/>
  <c r="AN19" i="3"/>
  <c r="T19" i="3"/>
  <c r="U21" i="3"/>
  <c r="AP23" i="3"/>
  <c r="CS23" i="3"/>
  <c r="AN23" i="3"/>
  <c r="AO23" i="3"/>
  <c r="AM23" i="3"/>
  <c r="AL23" i="3"/>
  <c r="T23" i="3"/>
  <c r="S25" i="3"/>
  <c r="AL27" i="3"/>
  <c r="AN27" i="3"/>
  <c r="CS27" i="3"/>
  <c r="T27" i="3"/>
  <c r="AM27" i="3"/>
  <c r="AO27" i="3"/>
  <c r="U29" i="3"/>
  <c r="S29" i="3"/>
  <c r="AO31" i="3"/>
  <c r="T31" i="3"/>
  <c r="AM31" i="3"/>
  <c r="CS31" i="3"/>
  <c r="AP31" i="3"/>
  <c r="AN31" i="3"/>
  <c r="AL31" i="3"/>
  <c r="S33" i="3"/>
  <c r="U35" i="3"/>
  <c r="AL35" i="3"/>
  <c r="T35" i="3"/>
  <c r="CS35" i="3"/>
  <c r="AP35" i="3"/>
  <c r="AO35" i="3"/>
  <c r="AM35" i="3"/>
  <c r="U37" i="3"/>
  <c r="U39" i="3"/>
  <c r="S39" i="3"/>
  <c r="S41" i="3"/>
  <c r="U45" i="3"/>
  <c r="AP47" i="3"/>
  <c r="AL47" i="3"/>
  <c r="AM47" i="3"/>
  <c r="T47" i="3"/>
  <c r="CS47" i="3"/>
  <c r="AN47" i="3"/>
  <c r="AO47" i="3"/>
  <c r="CS55" i="3"/>
  <c r="AL55" i="3"/>
  <c r="T55" i="3"/>
  <c r="AP55" i="3"/>
  <c r="AM55" i="3"/>
  <c r="AO55" i="3"/>
  <c r="AN55" i="3"/>
  <c r="S57" i="3"/>
  <c r="U61" i="3"/>
  <c r="AP63" i="3"/>
  <c r="AM63" i="3"/>
  <c r="CS63" i="3"/>
  <c r="AN63" i="3"/>
  <c r="AO63" i="3"/>
  <c r="AL63" i="3"/>
  <c r="T63" i="3"/>
  <c r="S65" i="3"/>
  <c r="T71" i="3"/>
  <c r="AP71" i="3"/>
  <c r="AN71" i="3"/>
  <c r="AL71" i="3"/>
  <c r="AO71" i="3"/>
  <c r="AM71" i="3"/>
  <c r="CS71" i="3"/>
  <c r="AM73" i="3"/>
  <c r="U77" i="3"/>
  <c r="AO79" i="3"/>
  <c r="AM79" i="3"/>
  <c r="CS79" i="3"/>
  <c r="T79" i="3"/>
  <c r="AL79" i="3"/>
  <c r="AN79" i="3"/>
  <c r="AP79" i="3"/>
  <c r="S81" i="3"/>
  <c r="CS87" i="3"/>
  <c r="T87" i="3"/>
  <c r="AO87" i="3"/>
  <c r="AL87" i="3"/>
  <c r="AN87" i="3"/>
  <c r="AP87" i="3"/>
  <c r="AM87" i="3"/>
  <c r="S89" i="3"/>
  <c r="U93" i="3"/>
  <c r="AM95" i="3"/>
  <c r="CS95" i="3"/>
  <c r="AO95" i="3"/>
  <c r="AL95" i="3"/>
  <c r="AN95" i="3"/>
  <c r="AP95" i="3"/>
  <c r="T95" i="3"/>
  <c r="U101" i="3"/>
  <c r="S103" i="3"/>
  <c r="U105" i="3"/>
  <c r="T109" i="3"/>
  <c r="CS109" i="3"/>
  <c r="AP109" i="3"/>
  <c r="AN109" i="3"/>
  <c r="AM109" i="3"/>
  <c r="AL109" i="3"/>
  <c r="T111" i="3"/>
  <c r="CS111" i="3"/>
  <c r="AP111" i="3"/>
  <c r="AM111" i="3"/>
  <c r="AL111" i="3"/>
  <c r="AN111" i="3"/>
  <c r="AO111" i="3"/>
  <c r="S113" i="3"/>
  <c r="U117" i="3"/>
  <c r="T119" i="3"/>
  <c r="AO119" i="3"/>
  <c r="CS119" i="3"/>
  <c r="AM119" i="3"/>
  <c r="AN119" i="3"/>
  <c r="AL119" i="3"/>
  <c r="AP119" i="3"/>
  <c r="S121" i="3"/>
  <c r="AO123" i="3"/>
  <c r="AO125" i="3"/>
  <c r="U127" i="3"/>
  <c r="T127" i="3"/>
  <c r="AP127" i="3"/>
  <c r="AN127" i="3"/>
  <c r="AL127" i="3"/>
  <c r="CS127" i="3"/>
  <c r="AM127" i="3"/>
  <c r="AO127" i="3"/>
  <c r="S129" i="3"/>
  <c r="S133" i="3"/>
  <c r="U133" i="3"/>
  <c r="AP135" i="3"/>
  <c r="AN135" i="3"/>
  <c r="AL135" i="3"/>
  <c r="AM135" i="3"/>
  <c r="AO135" i="3"/>
  <c r="T135" i="3"/>
  <c r="CS135" i="3"/>
  <c r="S137" i="3"/>
  <c r="U141" i="3"/>
  <c r="U143" i="3"/>
  <c r="T143" i="3"/>
  <c r="AL143" i="3"/>
  <c r="AP143" i="3"/>
  <c r="AO143" i="3"/>
  <c r="CS143" i="3"/>
  <c r="AN143" i="3"/>
  <c r="S145" i="3"/>
  <c r="S147" i="3"/>
  <c r="U149" i="3"/>
  <c r="T151" i="3"/>
  <c r="CS151" i="3"/>
  <c r="AL151" i="3"/>
  <c r="AO151" i="3"/>
  <c r="AN151" i="3"/>
  <c r="AP151" i="3"/>
  <c r="AM151" i="3"/>
  <c r="S153" i="3"/>
  <c r="S155" i="3"/>
  <c r="U157" i="3"/>
  <c r="AM159" i="3"/>
  <c r="T159" i="3"/>
  <c r="AN159" i="3"/>
  <c r="AL159" i="3"/>
  <c r="AO159" i="3"/>
  <c r="CS159" i="3"/>
  <c r="S161" i="3"/>
  <c r="S163" i="3"/>
  <c r="U165" i="3"/>
  <c r="AO167" i="3"/>
  <c r="AM167" i="3"/>
  <c r="AL167" i="3"/>
  <c r="T167" i="3"/>
  <c r="CS167" i="3"/>
  <c r="AN167" i="3"/>
  <c r="S169" i="3"/>
  <c r="U173" i="3"/>
  <c r="AL175" i="3"/>
  <c r="AO175" i="3"/>
  <c r="CS175" i="3"/>
  <c r="T175" i="3"/>
  <c r="AN175" i="3"/>
  <c r="AM175" i="3"/>
  <c r="AP175" i="3"/>
  <c r="AM177" i="3"/>
  <c r="S179" i="3"/>
  <c r="U181" i="3"/>
  <c r="U183" i="3"/>
  <c r="AL183" i="3"/>
  <c r="CS183" i="3"/>
  <c r="T183" i="3"/>
  <c r="AN183" i="3"/>
  <c r="AM183" i="3"/>
  <c r="AP183" i="3"/>
  <c r="S185" i="3"/>
  <c r="S189" i="3"/>
  <c r="AM189" i="3"/>
  <c r="AM193" i="3"/>
  <c r="S193" i="3"/>
  <c r="CS195" i="3"/>
  <c r="AM195" i="3"/>
  <c r="AN195" i="3"/>
  <c r="AO195" i="3"/>
  <c r="AL195" i="3"/>
  <c r="T195" i="3"/>
  <c r="AP195" i="3"/>
  <c r="S197" i="3"/>
  <c r="AM199" i="3"/>
  <c r="AL199" i="3"/>
  <c r="AN199" i="3"/>
  <c r="T199" i="3"/>
  <c r="AP199" i="3"/>
  <c r="CS199" i="3"/>
  <c r="S201" i="3"/>
  <c r="U205" i="3"/>
  <c r="U207" i="3"/>
  <c r="AM207" i="3"/>
  <c r="T207" i="3"/>
  <c r="AL207" i="3"/>
  <c r="AN207" i="3"/>
  <c r="AP207" i="3"/>
  <c r="CS207" i="3"/>
  <c r="S209" i="3"/>
  <c r="U213" i="3"/>
  <c r="U215" i="3"/>
  <c r="AM215" i="3"/>
  <c r="T215" i="3"/>
  <c r="CS215" i="3"/>
  <c r="AP215" i="3"/>
  <c r="AN215" i="3"/>
  <c r="AL215" i="3"/>
  <c r="S217" i="3"/>
  <c r="U221" i="3"/>
  <c r="U223" i="3"/>
  <c r="AM223" i="3"/>
  <c r="AP223" i="3"/>
  <c r="T223" i="3"/>
  <c r="AL223" i="3"/>
  <c r="AN223" i="3"/>
  <c r="CS223" i="3"/>
  <c r="S225" i="3"/>
  <c r="S227" i="3"/>
  <c r="U229" i="3"/>
  <c r="AM231" i="3"/>
  <c r="CS231" i="3"/>
  <c r="AN231" i="3"/>
  <c r="AL231" i="3"/>
  <c r="T231" i="3"/>
  <c r="AP231" i="3"/>
  <c r="S233" i="3"/>
  <c r="S235" i="3"/>
  <c r="U237" i="3"/>
  <c r="AO239" i="3"/>
  <c r="S241" i="3"/>
  <c r="U245" i="3"/>
  <c r="S247" i="3"/>
  <c r="AO247" i="3"/>
  <c r="AO249" i="3"/>
  <c r="S251" i="3"/>
  <c r="CS255" i="3"/>
  <c r="AM255" i="3"/>
  <c r="AP255" i="3"/>
  <c r="T255" i="3"/>
  <c r="AL255" i="3"/>
  <c r="AN255" i="3"/>
  <c r="AO255" i="3"/>
  <c r="U257" i="3"/>
  <c r="AO257" i="3"/>
  <c r="AM259" i="3"/>
  <c r="AP259" i="3"/>
  <c r="T259" i="3"/>
  <c r="AL259" i="3"/>
  <c r="CS259" i="3"/>
  <c r="AO259" i="3"/>
  <c r="AN259" i="3"/>
  <c r="U263" i="3"/>
  <c r="U265" i="3"/>
  <c r="S265" i="3"/>
  <c r="S271" i="3"/>
  <c r="AM271" i="3"/>
  <c r="AN271" i="3"/>
  <c r="T271" i="3"/>
  <c r="AP271" i="3"/>
  <c r="AO271" i="3"/>
  <c r="CS271" i="3"/>
  <c r="AP279" i="3"/>
  <c r="AO279" i="3"/>
  <c r="T279" i="3"/>
  <c r="AL279" i="3"/>
  <c r="AM279" i="3"/>
  <c r="AN279" i="3"/>
  <c r="CS279" i="3"/>
  <c r="S281" i="3"/>
  <c r="AO287" i="3"/>
  <c r="AL287" i="3"/>
  <c r="CS287" i="3"/>
  <c r="AN287" i="3"/>
  <c r="AM287" i="3"/>
  <c r="AP287" i="3"/>
  <c r="T287" i="3"/>
  <c r="U289" i="3"/>
  <c r="T289" i="3"/>
  <c r="AN289" i="3"/>
  <c r="AO289" i="3"/>
  <c r="AM289" i="3"/>
  <c r="CS289" i="3"/>
  <c r="AP289" i="3"/>
  <c r="AL289" i="3"/>
  <c r="S291" i="3"/>
  <c r="U297" i="3"/>
  <c r="S297" i="3"/>
  <c r="S299" i="3"/>
  <c r="T303" i="3"/>
  <c r="AL303" i="3"/>
  <c r="AP303" i="3"/>
  <c r="CS303" i="3"/>
  <c r="AO303" i="3"/>
  <c r="AM303" i="3"/>
  <c r="AN303" i="3"/>
  <c r="AO309" i="3"/>
  <c r="AM309" i="3"/>
  <c r="CS309" i="3"/>
  <c r="T309" i="3"/>
  <c r="AP309" i="3"/>
  <c r="AN309" i="3"/>
  <c r="AL309" i="3"/>
  <c r="U311" i="3"/>
  <c r="T311" i="3"/>
  <c r="AL311" i="3"/>
  <c r="AN311" i="3"/>
  <c r="AO311" i="3"/>
  <c r="AM311" i="3"/>
  <c r="CS311" i="3"/>
  <c r="AP311" i="3"/>
  <c r="U313" i="3"/>
  <c r="S313" i="3"/>
  <c r="S315" i="3"/>
  <c r="U317" i="3"/>
  <c r="AL319" i="3"/>
  <c r="AP319" i="3"/>
  <c r="AM319" i="3"/>
  <c r="CS319" i="3"/>
  <c r="T319" i="3"/>
  <c r="AO319" i="3"/>
  <c r="AN319" i="3"/>
  <c r="S321" i="3"/>
  <c r="AL323" i="3"/>
  <c r="AM323" i="3"/>
  <c r="CS323" i="3"/>
  <c r="AN323" i="3"/>
  <c r="AP323" i="3"/>
  <c r="T323" i="3"/>
  <c r="AO323" i="3"/>
  <c r="AL327" i="3"/>
  <c r="AM327" i="3"/>
  <c r="AP327" i="3"/>
  <c r="AN327" i="3"/>
  <c r="AO327" i="3"/>
  <c r="T327" i="3"/>
  <c r="CS327" i="3"/>
  <c r="S329" i="3"/>
  <c r="U329" i="3"/>
  <c r="AM331" i="3"/>
  <c r="AL331" i="3"/>
  <c r="T331" i="3"/>
  <c r="AO331" i="3"/>
  <c r="CS331" i="3"/>
  <c r="AP331" i="3"/>
  <c r="AN331" i="3"/>
  <c r="U333" i="3"/>
  <c r="U337" i="3"/>
  <c r="S339" i="3"/>
  <c r="U343" i="3"/>
  <c r="S345" i="3"/>
  <c r="S347" i="3"/>
  <c r="AO351" i="3"/>
  <c r="AP351" i="3"/>
  <c r="AL351" i="3"/>
  <c r="AM351" i="3"/>
  <c r="CS351" i="3"/>
  <c r="AN351" i="3"/>
  <c r="T351" i="3"/>
  <c r="U355" i="3"/>
  <c r="U357" i="3"/>
  <c r="CS359" i="3"/>
  <c r="AO359" i="3"/>
  <c r="AP359" i="3"/>
  <c r="AL359" i="3"/>
  <c r="AM359" i="3"/>
  <c r="AN359" i="3"/>
  <c r="T359" i="3"/>
  <c r="U361" i="3"/>
  <c r="AP361" i="3"/>
  <c r="AO361" i="3"/>
  <c r="AM361" i="3"/>
  <c r="CS361" i="3"/>
  <c r="T361" i="3"/>
  <c r="AL361" i="3"/>
  <c r="AN361" i="3"/>
  <c r="S363" i="3"/>
  <c r="S367" i="3"/>
  <c r="AP367" i="3"/>
  <c r="AL367" i="3"/>
  <c r="AO367" i="3"/>
  <c r="CS367" i="3"/>
  <c r="AM367" i="3"/>
  <c r="T367" i="3"/>
  <c r="AN367" i="3"/>
  <c r="T373" i="3"/>
  <c r="AN373" i="3"/>
  <c r="CS373" i="3"/>
  <c r="AL373" i="3"/>
  <c r="AO373" i="3"/>
  <c r="AP373" i="3"/>
  <c r="AM373" i="3"/>
  <c r="S377" i="3"/>
  <c r="S383" i="3"/>
  <c r="AP383" i="3"/>
  <c r="AO383" i="3"/>
  <c r="CS383" i="3"/>
  <c r="T383" i="3"/>
  <c r="AL383" i="3"/>
  <c r="AM383" i="3"/>
  <c r="AN383" i="3"/>
  <c r="U385" i="3"/>
  <c r="S385" i="3"/>
  <c r="U389" i="3"/>
  <c r="AN393" i="3"/>
  <c r="T393" i="3"/>
  <c r="AP393" i="3"/>
  <c r="AO393" i="3"/>
  <c r="AM393" i="3"/>
  <c r="CS393" i="3"/>
  <c r="AL393" i="3"/>
  <c r="S393" i="3"/>
  <c r="U397" i="3"/>
  <c r="AP399" i="3"/>
  <c r="CS399" i="3"/>
  <c r="AL399" i="3"/>
  <c r="AO399" i="3"/>
  <c r="AN399" i="3"/>
  <c r="AM399" i="3"/>
  <c r="T399" i="3"/>
  <c r="U401" i="3"/>
  <c r="AN401" i="3"/>
  <c r="T401" i="3"/>
  <c r="CS401" i="3"/>
  <c r="AL401" i="3"/>
  <c r="AP401" i="3"/>
  <c r="AM401" i="3"/>
  <c r="AO401" i="3"/>
  <c r="S401" i="3"/>
  <c r="S403" i="3"/>
  <c r="U405" i="3"/>
  <c r="AP407" i="3"/>
  <c r="CS407" i="3"/>
  <c r="AO407" i="3"/>
  <c r="AM407" i="3"/>
  <c r="AL407" i="3"/>
  <c r="T407" i="3"/>
  <c r="AN407" i="3"/>
  <c r="S409" i="3"/>
  <c r="CS413" i="3"/>
  <c r="AN413" i="3"/>
  <c r="AM413" i="3"/>
  <c r="T413" i="3"/>
  <c r="AP413" i="3"/>
  <c r="AL413" i="3"/>
  <c r="U415" i="3"/>
  <c r="AL415" i="3"/>
  <c r="CS415" i="3"/>
  <c r="AO415" i="3"/>
  <c r="AN415" i="3"/>
  <c r="T415" i="3"/>
  <c r="AP415" i="3"/>
  <c r="AM415" i="3"/>
  <c r="CS421" i="3"/>
  <c r="S423" i="3"/>
  <c r="S425" i="3"/>
  <c r="U429" i="3"/>
  <c r="AL431" i="3"/>
  <c r="AO431" i="3"/>
  <c r="CS431" i="3"/>
  <c r="AN431" i="3"/>
  <c r="T431" i="3"/>
  <c r="AP431" i="3"/>
  <c r="AM431" i="3"/>
  <c r="AO437" i="3"/>
  <c r="T437" i="3"/>
  <c r="AM437" i="3"/>
  <c r="AP437" i="3"/>
  <c r="CS437" i="3"/>
  <c r="AL437" i="3"/>
  <c r="AN437" i="3"/>
  <c r="AL439" i="3"/>
  <c r="CS439" i="3"/>
  <c r="AO439" i="3"/>
  <c r="AM439" i="3"/>
  <c r="AN439" i="3"/>
  <c r="AP439" i="3"/>
  <c r="T439" i="3"/>
  <c r="S441" i="3"/>
  <c r="U447" i="3"/>
  <c r="AL447" i="3"/>
  <c r="CS447" i="3"/>
  <c r="AM447" i="3"/>
  <c r="AN447" i="3"/>
  <c r="AP447" i="3"/>
  <c r="T447" i="3"/>
  <c r="AO447" i="3"/>
  <c r="S449" i="3"/>
  <c r="AM453" i="3"/>
  <c r="CS453" i="3"/>
  <c r="AP453" i="3"/>
  <c r="T453" i="3"/>
  <c r="AL453" i="3"/>
  <c r="AN453" i="3"/>
  <c r="S455" i="3"/>
  <c r="AL455" i="3"/>
  <c r="CS455" i="3"/>
  <c r="AM455" i="3"/>
  <c r="AN455" i="3"/>
  <c r="AP455" i="3"/>
  <c r="T455" i="3"/>
  <c r="T457" i="3"/>
  <c r="AM457" i="3"/>
  <c r="CS457" i="3"/>
  <c r="AN457" i="3"/>
  <c r="AP457" i="3"/>
  <c r="AO457" i="3"/>
  <c r="AL457" i="3"/>
  <c r="U457" i="3"/>
  <c r="S457" i="3"/>
  <c r="AO459" i="3"/>
  <c r="CS459" i="3"/>
  <c r="AN459" i="3"/>
  <c r="T459" i="3"/>
  <c r="AM459" i="3"/>
  <c r="AL459" i="3"/>
  <c r="AP459" i="3"/>
  <c r="U463" i="3"/>
  <c r="AO463" i="3"/>
  <c r="AL463" i="3"/>
  <c r="CS463" i="3"/>
  <c r="AM463" i="3"/>
  <c r="AN463" i="3"/>
  <c r="AP463" i="3"/>
  <c r="T463" i="3"/>
  <c r="S465" i="3"/>
  <c r="U469" i="3"/>
  <c r="AM469" i="3"/>
  <c r="CS469" i="3"/>
  <c r="AP469" i="3"/>
  <c r="T469" i="3"/>
  <c r="AL469" i="3"/>
  <c r="AN469" i="3"/>
  <c r="S473" i="3"/>
  <c r="S477" i="3"/>
  <c r="AO479" i="3"/>
  <c r="U481" i="3"/>
  <c r="T481" i="3"/>
  <c r="CS481" i="3"/>
  <c r="AM481" i="3"/>
  <c r="AN481" i="3"/>
  <c r="AP481" i="3"/>
  <c r="AO481" i="3"/>
  <c r="AL481" i="3"/>
  <c r="AO485" i="3"/>
  <c r="U487" i="3"/>
  <c r="AL487" i="3"/>
  <c r="CS487" i="3"/>
  <c r="AM487" i="3"/>
  <c r="AN487" i="3"/>
  <c r="AP487" i="3"/>
  <c r="T487" i="3"/>
  <c r="U489" i="3"/>
  <c r="S489" i="3"/>
  <c r="AO491" i="3"/>
  <c r="CS491" i="3"/>
  <c r="AN491" i="3"/>
  <c r="T491" i="3"/>
  <c r="AL491" i="3"/>
  <c r="AM491" i="3"/>
  <c r="AP491" i="3"/>
  <c r="AM493" i="3"/>
  <c r="CS493" i="3"/>
  <c r="AP493" i="3"/>
  <c r="AL493" i="3"/>
  <c r="T493" i="3"/>
  <c r="AN493" i="3"/>
  <c r="U493" i="3"/>
  <c r="AO495" i="3"/>
  <c r="T497" i="3"/>
  <c r="AM497" i="3"/>
  <c r="AN497" i="3"/>
  <c r="AP497" i="3"/>
  <c r="CS497" i="3"/>
  <c r="AO497" i="3"/>
  <c r="AL497" i="3"/>
  <c r="AO503" i="3"/>
  <c r="U505" i="3"/>
  <c r="S505" i="3"/>
  <c r="AO509" i="3"/>
  <c r="U511" i="3"/>
  <c r="AL511" i="3"/>
  <c r="CS511" i="3"/>
  <c r="AM511" i="3"/>
  <c r="AN511" i="3"/>
  <c r="AP511" i="3"/>
  <c r="T511" i="3"/>
  <c r="U513" i="3"/>
  <c r="S513" i="3"/>
  <c r="U515" i="3"/>
  <c r="AO515" i="3"/>
  <c r="CS515" i="3"/>
  <c r="AM515" i="3"/>
  <c r="AN515" i="3"/>
  <c r="T515" i="3"/>
  <c r="AP515" i="3"/>
  <c r="AL515" i="3"/>
  <c r="S517" i="3"/>
  <c r="U517" i="3"/>
  <c r="S519" i="3"/>
  <c r="AO519" i="3"/>
  <c r="AO527" i="3"/>
  <c r="T529" i="3"/>
  <c r="CS529" i="3"/>
  <c r="AM529" i="3"/>
  <c r="AN529" i="3"/>
  <c r="AP529" i="3"/>
  <c r="AL529" i="3"/>
  <c r="AO529" i="3"/>
  <c r="S529" i="3"/>
  <c r="U533" i="3"/>
  <c r="AL535" i="3"/>
  <c r="CS535" i="3"/>
  <c r="AM535" i="3"/>
  <c r="AN535" i="3"/>
  <c r="AP535" i="3"/>
  <c r="T535" i="3"/>
  <c r="AO535" i="3"/>
  <c r="U537" i="3"/>
  <c r="S537" i="3"/>
  <c r="CS539" i="3"/>
  <c r="AO539" i="3"/>
  <c r="AN539" i="3"/>
  <c r="AL539" i="3"/>
  <c r="T539" i="3"/>
  <c r="AM539" i="3"/>
  <c r="AP539" i="3"/>
  <c r="S541" i="3"/>
  <c r="AO541" i="3"/>
  <c r="U543" i="3"/>
  <c r="S543" i="3"/>
  <c r="AL543" i="3"/>
  <c r="CS543" i="3"/>
  <c r="AM543" i="3"/>
  <c r="AN543" i="3"/>
  <c r="AP543" i="3"/>
  <c r="T543" i="3"/>
  <c r="S547" i="3"/>
  <c r="U551" i="3"/>
  <c r="S553" i="3"/>
  <c r="S567" i="3"/>
  <c r="CS569" i="3"/>
  <c r="U571" i="3"/>
  <c r="S573" i="3"/>
  <c r="U575" i="3"/>
  <c r="S575" i="3"/>
  <c r="U581" i="3"/>
  <c r="CS583" i="3"/>
  <c r="AM583" i="3"/>
  <c r="AP583" i="3"/>
  <c r="T583" i="3"/>
  <c r="AL583" i="3"/>
  <c r="AO583" i="3"/>
  <c r="AN583" i="3"/>
  <c r="AL591" i="3"/>
  <c r="CS591" i="3"/>
  <c r="AN591" i="3"/>
  <c r="AP591" i="3"/>
  <c r="AM591" i="3"/>
  <c r="T591" i="3"/>
  <c r="AO591" i="3"/>
  <c r="S593" i="3"/>
  <c r="AO597" i="3"/>
  <c r="AP597" i="3"/>
  <c r="CS597" i="3"/>
  <c r="AN597" i="3"/>
  <c r="T597" i="3"/>
  <c r="U599" i="3"/>
  <c r="S599" i="3"/>
  <c r="AL599" i="3"/>
  <c r="CS599" i="3"/>
  <c r="AN599" i="3"/>
  <c r="AP599" i="3"/>
  <c r="T599" i="3"/>
  <c r="AM599" i="3"/>
  <c r="T601" i="3"/>
  <c r="AM601" i="3"/>
  <c r="AO601" i="3"/>
  <c r="AL601" i="3"/>
  <c r="AP601" i="3"/>
  <c r="CS601" i="3"/>
  <c r="AN601" i="3"/>
  <c r="AM605" i="3"/>
  <c r="U605" i="3"/>
  <c r="S605" i="3"/>
  <c r="U607" i="3"/>
  <c r="AO611" i="3"/>
  <c r="CS611" i="3"/>
  <c r="AN611" i="3"/>
  <c r="T611" i="3"/>
  <c r="AM611" i="3"/>
  <c r="AP611" i="3"/>
  <c r="AL611" i="3"/>
  <c r="AM613" i="3"/>
  <c r="U613" i="3"/>
  <c r="AL615" i="3"/>
  <c r="CS615" i="3"/>
  <c r="AN615" i="3"/>
  <c r="AP615" i="3"/>
  <c r="T615" i="3"/>
  <c r="AM615" i="3"/>
  <c r="S615" i="3"/>
  <c r="CS619" i="3"/>
  <c r="AO619" i="3"/>
  <c r="AN619" i="3"/>
  <c r="AL619" i="3"/>
  <c r="T619" i="3"/>
  <c r="AM619" i="3"/>
  <c r="AP619" i="3"/>
  <c r="U621" i="3"/>
  <c r="AO623" i="3"/>
  <c r="U625" i="3"/>
  <c r="S625" i="3"/>
  <c r="AL631" i="3"/>
  <c r="CS631" i="3"/>
  <c r="AN631" i="3"/>
  <c r="AP631" i="3"/>
  <c r="T631" i="3"/>
  <c r="AM631" i="3"/>
  <c r="AO637" i="3"/>
  <c r="T637" i="3"/>
  <c r="AP637" i="3"/>
  <c r="CS637" i="3"/>
  <c r="AN637" i="3"/>
  <c r="AL639" i="3"/>
  <c r="CS639" i="3"/>
  <c r="AN639" i="3"/>
  <c r="AP639" i="3"/>
  <c r="T639" i="3"/>
  <c r="AM639" i="3"/>
  <c r="S641" i="3"/>
  <c r="T641" i="3"/>
  <c r="AM641" i="3"/>
  <c r="AO641" i="3"/>
  <c r="AL641" i="3"/>
  <c r="AP641" i="3"/>
  <c r="CS641" i="3"/>
  <c r="AN641" i="3"/>
  <c r="U643" i="3"/>
  <c r="AM645" i="3"/>
  <c r="S645" i="3"/>
  <c r="U645" i="3"/>
  <c r="AO651" i="3"/>
  <c r="CS651" i="3"/>
  <c r="AN651" i="3"/>
  <c r="AL651" i="3"/>
  <c r="T651" i="3"/>
  <c r="AM651" i="3"/>
  <c r="AP651" i="3"/>
  <c r="S651" i="3"/>
  <c r="U653" i="3"/>
  <c r="AO655" i="3"/>
  <c r="AN655" i="3"/>
  <c r="AL655" i="3"/>
  <c r="T655" i="3"/>
  <c r="CS655" i="3"/>
  <c r="AP655" i="3"/>
  <c r="AM655" i="3"/>
  <c r="S655" i="3"/>
  <c r="U661" i="3"/>
  <c r="S661" i="3"/>
  <c r="T667" i="3"/>
  <c r="AP669" i="3"/>
  <c r="U669" i="3"/>
  <c r="S669" i="3"/>
  <c r="T675" i="3"/>
  <c r="U677" i="3"/>
  <c r="S677" i="3"/>
  <c r="T683" i="3"/>
  <c r="AP685" i="3"/>
  <c r="U685" i="3"/>
  <c r="S685" i="3"/>
  <c r="T691" i="3"/>
  <c r="U693" i="3"/>
  <c r="S693" i="3"/>
  <c r="T699" i="3"/>
  <c r="AL703" i="3"/>
  <c r="AO703" i="3"/>
  <c r="T703" i="3"/>
  <c r="CS703" i="3"/>
  <c r="AN703" i="3"/>
  <c r="AM703" i="3"/>
  <c r="AP703" i="3"/>
  <c r="S705" i="3"/>
  <c r="AM713" i="3"/>
  <c r="AN713" i="3"/>
  <c r="AO713" i="3"/>
  <c r="AP713" i="3"/>
  <c r="CS713" i="3"/>
  <c r="AL713" i="3"/>
  <c r="S713" i="3"/>
  <c r="AP717" i="3"/>
  <c r="U717" i="3"/>
  <c r="S717" i="3"/>
  <c r="AL723" i="3"/>
  <c r="S723" i="3"/>
  <c r="AM729" i="3"/>
  <c r="U729" i="3"/>
  <c r="S729" i="3"/>
  <c r="AL735" i="3"/>
  <c r="AM747" i="3"/>
  <c r="CS747" i="3"/>
  <c r="T747" i="3"/>
  <c r="AP747" i="3"/>
  <c r="AN747" i="3"/>
  <c r="AO747" i="3"/>
  <c r="AM753" i="3"/>
  <c r="S14" i="3"/>
  <c r="T18" i="3"/>
  <c r="AO18" i="3"/>
  <c r="AM18" i="3"/>
  <c r="AL18" i="3"/>
  <c r="AP18" i="3"/>
  <c r="AN18" i="3"/>
  <c r="U20" i="3"/>
  <c r="CS20" i="3"/>
  <c r="U26" i="3"/>
  <c r="S46" i="3"/>
  <c r="U50" i="3"/>
  <c r="S54" i="3"/>
  <c r="U58" i="3"/>
  <c r="AM64" i="3"/>
  <c r="AO64" i="3"/>
  <c r="AN64" i="3"/>
  <c r="T64" i="3"/>
  <c r="AP64" i="3"/>
  <c r="CS64" i="3"/>
  <c r="AN68" i="3"/>
  <c r="CS68" i="3"/>
  <c r="AM68" i="3"/>
  <c r="T68" i="3"/>
  <c r="AP68" i="3"/>
  <c r="AO68" i="3"/>
  <c r="AL68" i="3"/>
  <c r="CS76" i="3"/>
  <c r="AL76" i="3"/>
  <c r="AN76" i="3"/>
  <c r="AM76" i="3"/>
  <c r="T76" i="3"/>
  <c r="AP76" i="3"/>
  <c r="U82" i="3"/>
  <c r="U84" i="3"/>
  <c r="S86" i="3"/>
  <c r="AN92" i="3"/>
  <c r="AO92" i="3"/>
  <c r="CS92" i="3"/>
  <c r="AM92" i="3"/>
  <c r="AL92" i="3"/>
  <c r="AP92" i="3"/>
  <c r="S94" i="3"/>
  <c r="U98" i="3"/>
  <c r="AN100" i="3"/>
  <c r="T100" i="3"/>
  <c r="AP100" i="3"/>
  <c r="AL100" i="3"/>
  <c r="AO100" i="3"/>
  <c r="AM100" i="3"/>
  <c r="CS100" i="3"/>
  <c r="S108" i="3"/>
  <c r="AP110" i="3"/>
  <c r="T132" i="3"/>
  <c r="S134" i="3"/>
  <c r="U146" i="3"/>
  <c r="U158" i="3"/>
  <c r="AL166" i="3"/>
  <c r="AO166" i="3"/>
  <c r="AP166" i="3"/>
  <c r="AN166" i="3"/>
  <c r="CS166" i="3"/>
  <c r="AM166" i="3"/>
  <c r="U170" i="3"/>
  <c r="CS172" i="3"/>
  <c r="AL172" i="3"/>
  <c r="AO172" i="3"/>
  <c r="AM172" i="3"/>
  <c r="AN172" i="3"/>
  <c r="T172" i="3"/>
  <c r="AP172" i="3"/>
  <c r="S174" i="3"/>
  <c r="U178" i="3"/>
  <c r="AP180" i="3"/>
  <c r="S182" i="3"/>
  <c r="S198" i="3"/>
  <c r="AP204" i="3"/>
  <c r="AO204" i="3"/>
  <c r="T204" i="3"/>
  <c r="CS204" i="3"/>
  <c r="AN204" i="3"/>
  <c r="AM204" i="3"/>
  <c r="AL204" i="3"/>
  <c r="S222" i="3"/>
  <c r="CS228" i="3"/>
  <c r="T228" i="3"/>
  <c r="AM228" i="3"/>
  <c r="AL228" i="3"/>
  <c r="AN228" i="3"/>
  <c r="AP228" i="3"/>
  <c r="AO228" i="3"/>
  <c r="S238" i="3"/>
  <c r="AO252" i="3"/>
  <c r="AM252" i="3"/>
  <c r="CS252" i="3"/>
  <c r="T252" i="3"/>
  <c r="AP252" i="3"/>
  <c r="AN252" i="3"/>
  <c r="AL252" i="3"/>
  <c r="U266" i="3"/>
  <c r="U274" i="3"/>
  <c r="T292" i="3"/>
  <c r="AP292" i="3"/>
  <c r="CS292" i="3"/>
  <c r="AM292" i="3"/>
  <c r="AL292" i="3"/>
  <c r="AO292" i="3"/>
  <c r="AN292" i="3"/>
  <c r="AM308" i="3"/>
  <c r="AP308" i="3"/>
  <c r="CS308" i="3"/>
  <c r="T308" i="3"/>
  <c r="AL308" i="3"/>
  <c r="AO308" i="3"/>
  <c r="AN308" i="3"/>
  <c r="U318" i="3"/>
  <c r="AO324" i="3"/>
  <c r="AM324" i="3"/>
  <c r="CS324" i="3"/>
  <c r="T324" i="3"/>
  <c r="AL324" i="3"/>
  <c r="AP324" i="3"/>
  <c r="AN324" i="3"/>
  <c r="U330" i="3"/>
  <c r="U334" i="3"/>
  <c r="S338" i="3"/>
  <c r="U338" i="3"/>
  <c r="AM340" i="3"/>
  <c r="U342" i="3"/>
  <c r="U346" i="3"/>
  <c r="S358" i="3"/>
  <c r="S360" i="3"/>
  <c r="S362" i="3"/>
  <c r="U364" i="3"/>
  <c r="U374" i="3"/>
  <c r="S374" i="3"/>
  <c r="T380" i="3"/>
  <c r="AM380" i="3"/>
  <c r="AN380" i="3"/>
  <c r="AP380" i="3"/>
  <c r="AO380" i="3"/>
  <c r="AL380" i="3"/>
  <c r="CS380" i="3"/>
  <c r="S382" i="3"/>
  <c r="T388" i="3"/>
  <c r="AM388" i="3"/>
  <c r="AL388" i="3"/>
  <c r="AN388" i="3"/>
  <c r="AP388" i="3"/>
  <c r="CS388" i="3"/>
  <c r="AO388" i="3"/>
  <c r="CS394" i="3"/>
  <c r="AM394" i="3"/>
  <c r="AP394" i="3"/>
  <c r="AN394" i="3"/>
  <c r="T394" i="3"/>
  <c r="AL394" i="3"/>
  <c r="S398" i="3"/>
  <c r="U406" i="3"/>
  <c r="CS406" i="3"/>
  <c r="AP406" i="3"/>
  <c r="AL406" i="3"/>
  <c r="T406" i="3"/>
  <c r="AM406" i="3"/>
  <c r="AN406" i="3"/>
  <c r="S406" i="3"/>
  <c r="U412" i="3"/>
  <c r="AM412" i="3"/>
  <c r="AP412" i="3"/>
  <c r="AL412" i="3"/>
  <c r="T412" i="3"/>
  <c r="AN412" i="3"/>
  <c r="CS412" i="3"/>
  <c r="AO412" i="3"/>
  <c r="AM416" i="3"/>
  <c r="AO416" i="3"/>
  <c r="AL416" i="3"/>
  <c r="CS416" i="3"/>
  <c r="AN416" i="3"/>
  <c r="AP416" i="3"/>
  <c r="T416" i="3"/>
  <c r="T430" i="3"/>
  <c r="AN430" i="3"/>
  <c r="AP430" i="3"/>
  <c r="AO430" i="3"/>
  <c r="AM430" i="3"/>
  <c r="CS430" i="3"/>
  <c r="AL430" i="3"/>
  <c r="AP436" i="3"/>
  <c r="S438" i="3"/>
  <c r="S454" i="3"/>
  <c r="AP460" i="3"/>
  <c r="T460" i="3"/>
  <c r="AL460" i="3"/>
  <c r="AM460" i="3"/>
  <c r="CS460" i="3"/>
  <c r="AN460" i="3"/>
  <c r="AO460" i="3"/>
  <c r="U468" i="3"/>
  <c r="AP472" i="3"/>
  <c r="U478" i="3"/>
  <c r="U490" i="3"/>
  <c r="S492" i="3"/>
  <c r="T494" i="3"/>
  <c r="AN494" i="3"/>
  <c r="AL494" i="3"/>
  <c r="AP494" i="3"/>
  <c r="AO494" i="3"/>
  <c r="AM494" i="3"/>
  <c r="CS494" i="3"/>
  <c r="U498" i="3"/>
  <c r="AL506" i="3"/>
  <c r="AP506" i="3"/>
  <c r="AN506" i="3"/>
  <c r="AO506" i="3"/>
  <c r="T506" i="3"/>
  <c r="CS506" i="3"/>
  <c r="AM506" i="3"/>
  <c r="AM512" i="3"/>
  <c r="AL512" i="3"/>
  <c r="CS512" i="3"/>
  <c r="AO512" i="3"/>
  <c r="AN512" i="3"/>
  <c r="T512" i="3"/>
  <c r="U514" i="3"/>
  <c r="U534" i="3"/>
  <c r="AL548" i="3"/>
  <c r="AP548" i="3"/>
  <c r="AM548" i="3"/>
  <c r="T548" i="3"/>
  <c r="CS548" i="3"/>
  <c r="AO548" i="3"/>
  <c r="AN548" i="3"/>
  <c r="AL560" i="3"/>
  <c r="S590" i="3"/>
  <c r="AL596" i="3"/>
  <c r="U610" i="3"/>
  <c r="AM612" i="3"/>
  <c r="AO612" i="3"/>
  <c r="AL612" i="3"/>
  <c r="CS612" i="3"/>
  <c r="AN612" i="3"/>
  <c r="T612" i="3"/>
  <c r="S614" i="3"/>
  <c r="U616" i="3"/>
  <c r="U626" i="3"/>
  <c r="S630" i="3"/>
  <c r="AP636" i="3"/>
  <c r="S640" i="3"/>
  <c r="S646" i="3"/>
  <c r="U648" i="3"/>
  <c r="S650" i="3"/>
  <c r="AL652" i="3"/>
  <c r="AO652" i="3"/>
  <c r="CS652" i="3"/>
  <c r="T652" i="3"/>
  <c r="AN652" i="3"/>
  <c r="AP652" i="3"/>
  <c r="AM652" i="3"/>
  <c r="S656" i="3"/>
  <c r="AP664" i="3"/>
  <c r="U666" i="3"/>
  <c r="S674" i="3"/>
  <c r="U690" i="3"/>
  <c r="AP696" i="3"/>
  <c r="U698" i="3"/>
  <c r="S706" i="3"/>
  <c r="U706" i="3"/>
  <c r="AP712" i="3"/>
  <c r="S714" i="3"/>
  <c r="T720" i="3"/>
  <c r="AL720" i="3"/>
  <c r="AP720" i="3"/>
  <c r="CS720" i="3"/>
  <c r="AN720" i="3"/>
  <c r="U722" i="3"/>
  <c r="U730" i="3"/>
  <c r="AM736" i="3"/>
  <c r="T740" i="3"/>
  <c r="AN740" i="3"/>
  <c r="AL740" i="3"/>
  <c r="AP740" i="3"/>
  <c r="CS740" i="3"/>
  <c r="U742" i="3"/>
  <c r="AM748" i="3"/>
  <c r="S758" i="3"/>
  <c r="U721" i="3"/>
  <c r="AL727" i="3"/>
  <c r="U733" i="3"/>
  <c r="AL751" i="3"/>
  <c r="AO757" i="3"/>
  <c r="AP701" i="3"/>
  <c r="S701" i="3"/>
  <c r="AM725" i="3"/>
  <c r="S737" i="3"/>
  <c r="AM749" i="3"/>
  <c r="S13" i="3"/>
  <c r="AP15" i="3"/>
  <c r="U25" i="3"/>
  <c r="AO29" i="3"/>
  <c r="AM29" i="3"/>
  <c r="AL29" i="3"/>
  <c r="AP29" i="3"/>
  <c r="CS29" i="3"/>
  <c r="T29" i="3"/>
  <c r="AN29" i="3"/>
  <c r="S31" i="3"/>
  <c r="AP53" i="3"/>
  <c r="AL53" i="3"/>
  <c r="AM53" i="3"/>
  <c r="AO53" i="3"/>
  <c r="AN53" i="3"/>
  <c r="T53" i="3"/>
  <c r="CS53" i="3"/>
  <c r="T77" i="3"/>
  <c r="AL77" i="3"/>
  <c r="AO77" i="3"/>
  <c r="AN77" i="3"/>
  <c r="CS77" i="3"/>
  <c r="AP77" i="3"/>
  <c r="AM77" i="3"/>
  <c r="U83" i="3"/>
  <c r="AO93" i="3"/>
  <c r="S97" i="3"/>
  <c r="S101" i="3"/>
  <c r="AO109" i="3"/>
  <c r="U115" i="3"/>
  <c r="S127" i="3"/>
  <c r="CS133" i="3"/>
  <c r="AM133" i="3"/>
  <c r="AL133" i="3"/>
  <c r="AP133" i="3"/>
  <c r="T133" i="3"/>
  <c r="AO133" i="3"/>
  <c r="AN133" i="3"/>
  <c r="T141" i="3"/>
  <c r="AN141" i="3"/>
  <c r="CS141" i="3"/>
  <c r="AO141" i="3"/>
  <c r="AL141" i="3"/>
  <c r="AM141" i="3"/>
  <c r="AP141" i="3"/>
  <c r="AM143" i="3"/>
  <c r="U155" i="3"/>
  <c r="S157" i="3"/>
  <c r="AL173" i="3"/>
  <c r="S175" i="3"/>
  <c r="T181" i="3"/>
  <c r="AM181" i="3"/>
  <c r="AP181" i="3"/>
  <c r="AO181" i="3"/>
  <c r="AN181" i="3"/>
  <c r="CS181" i="3"/>
  <c r="S191" i="3"/>
  <c r="S199" i="3"/>
  <c r="CS205" i="3"/>
  <c r="AO205" i="3"/>
  <c r="AN205" i="3"/>
  <c r="AM205" i="3"/>
  <c r="AL205" i="3"/>
  <c r="T205" i="3"/>
  <c r="AP205" i="3"/>
  <c r="S207" i="3"/>
  <c r="CS213" i="3"/>
  <c r="AO213" i="3"/>
  <c r="AL213" i="3"/>
  <c r="AM213" i="3"/>
  <c r="T213" i="3"/>
  <c r="AN213" i="3"/>
  <c r="AP213" i="3"/>
  <c r="S215" i="3"/>
  <c r="U219" i="3"/>
  <c r="U227" i="3"/>
  <c r="CS229" i="3"/>
  <c r="AO229" i="3"/>
  <c r="AL229" i="3"/>
  <c r="AN229" i="3"/>
  <c r="T229" i="3"/>
  <c r="AP229" i="3"/>
  <c r="AM229" i="3"/>
  <c r="U235" i="3"/>
  <c r="AP263" i="3"/>
  <c r="CS263" i="3"/>
  <c r="T263" i="3"/>
  <c r="AL263" i="3"/>
  <c r="AM263" i="3"/>
  <c r="AN263" i="3"/>
  <c r="AO263" i="3"/>
  <c r="S273" i="3"/>
  <c r="CS285" i="3"/>
  <c r="T285" i="3"/>
  <c r="AL285" i="3"/>
  <c r="AN285" i="3"/>
  <c r="AM285" i="3"/>
  <c r="AP285" i="3"/>
  <c r="AO285" i="3"/>
  <c r="AP291" i="3"/>
  <c r="AO291" i="3"/>
  <c r="AL291" i="3"/>
  <c r="AN291" i="3"/>
  <c r="T291" i="3"/>
  <c r="AM291" i="3"/>
  <c r="CS291" i="3"/>
  <c r="U295" i="3"/>
  <c r="T297" i="3"/>
  <c r="AN297" i="3"/>
  <c r="AO297" i="3"/>
  <c r="AM297" i="3"/>
  <c r="CS297" i="3"/>
  <c r="AP297" i="3"/>
  <c r="AL297" i="3"/>
  <c r="U299" i="3"/>
  <c r="S303" i="3"/>
  <c r="AP317" i="3"/>
  <c r="AO317" i="3"/>
  <c r="AM317" i="3"/>
  <c r="AL317" i="3"/>
  <c r="T317" i="3"/>
  <c r="AN317" i="3"/>
  <c r="CS317" i="3"/>
  <c r="CS333" i="3"/>
  <c r="T333" i="3"/>
  <c r="AN333" i="3"/>
  <c r="AO333" i="3"/>
  <c r="AL333" i="3"/>
  <c r="AM333" i="3"/>
  <c r="AP333" i="3"/>
  <c r="S337" i="3"/>
  <c r="AN357" i="3"/>
  <c r="T357" i="3"/>
  <c r="CS357" i="3"/>
  <c r="AL357" i="3"/>
  <c r="AO357" i="3"/>
  <c r="AP357" i="3"/>
  <c r="AM357" i="3"/>
  <c r="U359" i="3"/>
  <c r="S361" i="3"/>
  <c r="U365" i="3"/>
  <c r="U371" i="3"/>
  <c r="CS375" i="3"/>
  <c r="AO375" i="3"/>
  <c r="AP375" i="3"/>
  <c r="AL375" i="3"/>
  <c r="AM375" i="3"/>
  <c r="T375" i="3"/>
  <c r="AN375" i="3"/>
  <c r="T381" i="3"/>
  <c r="AN381" i="3"/>
  <c r="AO381" i="3"/>
  <c r="AM381" i="3"/>
  <c r="CS381" i="3"/>
  <c r="AP381" i="3"/>
  <c r="AL381" i="3"/>
  <c r="T389" i="3"/>
  <c r="AN389" i="3"/>
  <c r="AP389" i="3"/>
  <c r="AO389" i="3"/>
  <c r="AM389" i="3"/>
  <c r="CS389" i="3"/>
  <c r="AL389" i="3"/>
  <c r="T397" i="3"/>
  <c r="CS397" i="3"/>
  <c r="AL397" i="3"/>
  <c r="AM397" i="3"/>
  <c r="AN397" i="3"/>
  <c r="AO397" i="3"/>
  <c r="AP397" i="3"/>
  <c r="U403" i="3"/>
  <c r="T405" i="3"/>
  <c r="CS405" i="3"/>
  <c r="AL405" i="3"/>
  <c r="AM405" i="3"/>
  <c r="AN405" i="3"/>
  <c r="AO405" i="3"/>
  <c r="AP405" i="3"/>
  <c r="S407" i="3"/>
  <c r="U411" i="3"/>
  <c r="AO421" i="3"/>
  <c r="AO429" i="3"/>
  <c r="S431" i="3"/>
  <c r="S433" i="3"/>
  <c r="AO445" i="3"/>
  <c r="T445" i="3"/>
  <c r="AM445" i="3"/>
  <c r="CS445" i="3"/>
  <c r="AP445" i="3"/>
  <c r="AL445" i="3"/>
  <c r="AN445" i="3"/>
  <c r="AO461" i="3"/>
  <c r="AM461" i="3"/>
  <c r="CS461" i="3"/>
  <c r="AP461" i="3"/>
  <c r="AL461" i="3"/>
  <c r="T461" i="3"/>
  <c r="AN461" i="3"/>
  <c r="S463" i="3"/>
  <c r="S471" i="3"/>
  <c r="AM477" i="3"/>
  <c r="CS477" i="3"/>
  <c r="AP477" i="3"/>
  <c r="AL477" i="3"/>
  <c r="AN477" i="3"/>
  <c r="T477" i="3"/>
  <c r="U479" i="3"/>
  <c r="S479" i="3"/>
  <c r="S481" i="3"/>
  <c r="AO483" i="3"/>
  <c r="CS483" i="3"/>
  <c r="AL483" i="3"/>
  <c r="AN483" i="3"/>
  <c r="T483" i="3"/>
  <c r="AP483" i="3"/>
  <c r="AM483" i="3"/>
  <c r="S487" i="3"/>
  <c r="U499" i="3"/>
  <c r="U501" i="3"/>
  <c r="AM501" i="3"/>
  <c r="T501" i="3"/>
  <c r="CS501" i="3"/>
  <c r="AP501" i="3"/>
  <c r="AL501" i="3"/>
  <c r="AN501" i="3"/>
  <c r="T505" i="3"/>
  <c r="CS505" i="3"/>
  <c r="AM505" i="3"/>
  <c r="AN505" i="3"/>
  <c r="AP505" i="3"/>
  <c r="AL505" i="3"/>
  <c r="AO505" i="3"/>
  <c r="AO517" i="3"/>
  <c r="CS523" i="3"/>
  <c r="AO523" i="3"/>
  <c r="AM523" i="3"/>
  <c r="AN523" i="3"/>
  <c r="AL523" i="3"/>
  <c r="T523" i="3"/>
  <c r="AP523" i="3"/>
  <c r="AO525" i="3"/>
  <c r="U527" i="3"/>
  <c r="AO533" i="3"/>
  <c r="AM541" i="3"/>
  <c r="CS541" i="3"/>
  <c r="AP541" i="3"/>
  <c r="T541" i="3"/>
  <c r="AL541" i="3"/>
  <c r="AN541" i="3"/>
  <c r="AL551" i="3"/>
  <c r="CS551" i="3"/>
  <c r="AM551" i="3"/>
  <c r="T551" i="3"/>
  <c r="AP551" i="3"/>
  <c r="AN551" i="3"/>
  <c r="U557" i="3"/>
  <c r="U559" i="3"/>
  <c r="U561" i="3"/>
  <c r="CS575" i="3"/>
  <c r="AM575" i="3"/>
  <c r="AO575" i="3"/>
  <c r="AL575" i="3"/>
  <c r="AN575" i="3"/>
  <c r="AP575" i="3"/>
  <c r="T575" i="3"/>
  <c r="S587" i="3"/>
  <c r="AM589" i="3"/>
  <c r="AL597" i="3"/>
  <c r="U603" i="3"/>
  <c r="AL607" i="3"/>
  <c r="CS607" i="3"/>
  <c r="AN607" i="3"/>
  <c r="AP607" i="3"/>
  <c r="T607" i="3"/>
  <c r="AM607" i="3"/>
  <c r="S607" i="3"/>
  <c r="AQ613" i="3"/>
  <c r="AC613" i="3"/>
  <c r="AO613" i="3"/>
  <c r="T613" i="3"/>
  <c r="AP613" i="3"/>
  <c r="CS613" i="3"/>
  <c r="AN613" i="3"/>
  <c r="S623" i="3"/>
  <c r="AM629" i="3"/>
  <c r="AO631" i="3"/>
  <c r="AL637" i="3"/>
  <c r="AO645" i="3"/>
  <c r="T645" i="3"/>
  <c r="AP645" i="3"/>
  <c r="CS645" i="3"/>
  <c r="AN645" i="3"/>
  <c r="AL647" i="3"/>
  <c r="CS647" i="3"/>
  <c r="AN647" i="3"/>
  <c r="AP647" i="3"/>
  <c r="T647" i="3"/>
  <c r="AM647" i="3"/>
  <c r="T653" i="3"/>
  <c r="AO653" i="3"/>
  <c r="AP653" i="3"/>
  <c r="CS653" i="3"/>
  <c r="AN653" i="3"/>
  <c r="U659" i="3"/>
  <c r="S663" i="3"/>
  <c r="S665" i="3"/>
  <c r="U667" i="3"/>
  <c r="AM669" i="3"/>
  <c r="T669" i="3"/>
  <c r="CS669" i="3"/>
  <c r="AL669" i="3"/>
  <c r="AO669" i="3"/>
  <c r="AN669" i="3"/>
  <c r="S671" i="3"/>
  <c r="AM673" i="3"/>
  <c r="AO673" i="3"/>
  <c r="AN673" i="3"/>
  <c r="CS673" i="3"/>
  <c r="AL673" i="3"/>
  <c r="AP673" i="3"/>
  <c r="U675" i="3"/>
  <c r="AM677" i="3"/>
  <c r="AN677" i="3"/>
  <c r="AL677" i="3"/>
  <c r="T677" i="3"/>
  <c r="AO677" i="3"/>
  <c r="CS677" i="3"/>
  <c r="U679" i="3"/>
  <c r="U683" i="3"/>
  <c r="AM685" i="3"/>
  <c r="AN685" i="3"/>
  <c r="AO685" i="3"/>
  <c r="T685" i="3"/>
  <c r="AL685" i="3"/>
  <c r="CS685" i="3"/>
  <c r="U687" i="3"/>
  <c r="T689" i="3"/>
  <c r="U691" i="3"/>
  <c r="AM693" i="3"/>
  <c r="AO693" i="3"/>
  <c r="CS693" i="3"/>
  <c r="AN693" i="3"/>
  <c r="AL693" i="3"/>
  <c r="T693" i="3"/>
  <c r="S695" i="3"/>
  <c r="AM697" i="3"/>
  <c r="CS697" i="3"/>
  <c r="AL697" i="3"/>
  <c r="AN697" i="3"/>
  <c r="AO697" i="3"/>
  <c r="AP697" i="3"/>
  <c r="U699" i="3"/>
  <c r="U759" i="3"/>
  <c r="T4" i="3"/>
  <c r="AM4" i="3"/>
  <c r="CS4" i="3"/>
  <c r="AO4" i="3"/>
  <c r="AP4" i="3"/>
  <c r="AN4" i="3"/>
  <c r="AL4" i="3"/>
  <c r="U6" i="3"/>
  <c r="CS6" i="3"/>
  <c r="AL6" i="3"/>
  <c r="T6" i="3"/>
  <c r="AP6" i="3"/>
  <c r="AN6" i="3"/>
  <c r="AM6" i="3"/>
  <c r="S8" i="3"/>
  <c r="AM12" i="3"/>
  <c r="CS12" i="3"/>
  <c r="T12" i="3"/>
  <c r="AO12" i="3"/>
  <c r="AP12" i="3"/>
  <c r="AN12" i="3"/>
  <c r="AL12" i="3"/>
  <c r="AL8" i="3"/>
  <c r="AM8" i="3"/>
  <c r="AN8" i="3"/>
  <c r="T8" i="3"/>
  <c r="AP8" i="3"/>
  <c r="AO8" i="3"/>
  <c r="CS8" i="3"/>
  <c r="U14" i="3"/>
  <c r="CS16" i="3"/>
  <c r="AO16" i="3"/>
  <c r="AN16" i="3"/>
  <c r="AL16" i="3"/>
  <c r="T16" i="3"/>
  <c r="AM16" i="3"/>
  <c r="AP16" i="3"/>
  <c r="S18" i="3"/>
  <c r="U22" i="3"/>
  <c r="T24" i="3"/>
  <c r="AN24" i="3"/>
  <c r="CS24" i="3"/>
  <c r="AO24" i="3"/>
  <c r="AP24" i="3"/>
  <c r="AL24" i="3"/>
  <c r="T32" i="3"/>
  <c r="AO32" i="3"/>
  <c r="CS32" i="3"/>
  <c r="AP32" i="3"/>
  <c r="AN32" i="3"/>
  <c r="AL32" i="3"/>
  <c r="AM32" i="3"/>
  <c r="S34" i="3"/>
  <c r="U38" i="3"/>
  <c r="U40" i="3"/>
  <c r="AO42" i="3"/>
  <c r="S42" i="3"/>
  <c r="U46" i="3"/>
  <c r="CS48" i="3"/>
  <c r="AL48" i="3"/>
  <c r="AP48" i="3"/>
  <c r="T48" i="3"/>
  <c r="AM48" i="3"/>
  <c r="AN48" i="3"/>
  <c r="AO48" i="3"/>
  <c r="S50" i="3"/>
  <c r="U54" i="3"/>
  <c r="AL56" i="3"/>
  <c r="T56" i="3"/>
  <c r="CS56" i="3"/>
  <c r="AN56" i="3"/>
  <c r="AM56" i="3"/>
  <c r="AO56" i="3"/>
  <c r="AP56" i="3"/>
  <c r="S58" i="3"/>
  <c r="S60" i="3"/>
  <c r="U62" i="3"/>
  <c r="S64" i="3"/>
  <c r="AL64" i="3"/>
  <c r="AL66" i="3"/>
  <c r="CS66" i="3"/>
  <c r="T66" i="3"/>
  <c r="AM66" i="3"/>
  <c r="AN66" i="3"/>
  <c r="AP66" i="3"/>
  <c r="S66" i="3"/>
  <c r="U66" i="3"/>
  <c r="S68" i="3"/>
  <c r="U70" i="3"/>
  <c r="CS72" i="3"/>
  <c r="AP72" i="3"/>
  <c r="T72" i="3"/>
  <c r="AN72" i="3"/>
  <c r="AM72" i="3"/>
  <c r="AO72" i="3"/>
  <c r="AL72" i="3"/>
  <c r="S74" i="3"/>
  <c r="U78" i="3"/>
  <c r="S80" i="3"/>
  <c r="S84" i="3"/>
  <c r="U86" i="3"/>
  <c r="CS88" i="3"/>
  <c r="AP88" i="3"/>
  <c r="AN88" i="3"/>
  <c r="AM88" i="3"/>
  <c r="AO88" i="3"/>
  <c r="AL88" i="3"/>
  <c r="T88" i="3"/>
  <c r="AL90" i="3"/>
  <c r="S90" i="3"/>
  <c r="U94" i="3"/>
  <c r="CS96" i="3"/>
  <c r="AO96" i="3"/>
  <c r="AN96" i="3"/>
  <c r="AP96" i="3"/>
  <c r="T96" i="3"/>
  <c r="AM96" i="3"/>
  <c r="AL104" i="3"/>
  <c r="AP104" i="3"/>
  <c r="AN104" i="3"/>
  <c r="CS104" i="3"/>
  <c r="AO104" i="3"/>
  <c r="AM104" i="3"/>
  <c r="T104" i="3"/>
  <c r="T108" i="3"/>
  <c r="AN108" i="3"/>
  <c r="CS108" i="3"/>
  <c r="AM108" i="3"/>
  <c r="AL108" i="3"/>
  <c r="AO108" i="3"/>
  <c r="AP108" i="3"/>
  <c r="U110" i="3"/>
  <c r="CS112" i="3"/>
  <c r="T112" i="3"/>
  <c r="AO112" i="3"/>
  <c r="AL112" i="3"/>
  <c r="AN112" i="3"/>
  <c r="AP112" i="3"/>
  <c r="AM112" i="3"/>
  <c r="U118" i="3"/>
  <c r="AO120" i="3"/>
  <c r="AM120" i="3"/>
  <c r="CS120" i="3"/>
  <c r="AN120" i="3"/>
  <c r="AL120" i="3"/>
  <c r="T120" i="3"/>
  <c r="AP120" i="3"/>
  <c r="S122" i="3"/>
  <c r="S124" i="3"/>
  <c r="AP126" i="3"/>
  <c r="U126" i="3"/>
  <c r="S128" i="3"/>
  <c r="U134" i="3"/>
  <c r="AN136" i="3"/>
  <c r="T136" i="3"/>
  <c r="CS136" i="3"/>
  <c r="AL136" i="3"/>
  <c r="AP136" i="3"/>
  <c r="AO136" i="3"/>
  <c r="S140" i="3"/>
  <c r="T144" i="3"/>
  <c r="CS144" i="3"/>
  <c r="AN144" i="3"/>
  <c r="AL144" i="3"/>
  <c r="AP144" i="3"/>
  <c r="AO144" i="3"/>
  <c r="AM144" i="3"/>
  <c r="S146" i="3"/>
  <c r="S148" i="3"/>
  <c r="U150" i="3"/>
  <c r="T152" i="3"/>
  <c r="AP152" i="3"/>
  <c r="AO152" i="3"/>
  <c r="AM152" i="3"/>
  <c r="CS152" i="3"/>
  <c r="AN152" i="3"/>
  <c r="AO154" i="3"/>
  <c r="AM160" i="3"/>
  <c r="AL160" i="3"/>
  <c r="T160" i="3"/>
  <c r="AO160" i="3"/>
  <c r="AP160" i="3"/>
  <c r="CS160" i="3"/>
  <c r="AN160" i="3"/>
  <c r="AM168" i="3"/>
  <c r="AN168" i="3"/>
  <c r="AL168" i="3"/>
  <c r="AO168" i="3"/>
  <c r="T168" i="3"/>
  <c r="CS168" i="3"/>
  <c r="AP168" i="3"/>
  <c r="S170" i="3"/>
  <c r="U174" i="3"/>
  <c r="T176" i="3"/>
  <c r="AM176" i="3"/>
  <c r="CS176" i="3"/>
  <c r="AL176" i="3"/>
  <c r="AO176" i="3"/>
  <c r="AN176" i="3"/>
  <c r="AP176" i="3"/>
  <c r="S178" i="3"/>
  <c r="U182" i="3"/>
  <c r="U184" i="3"/>
  <c r="T184" i="3"/>
  <c r="AP184" i="3"/>
  <c r="AO184" i="3"/>
  <c r="AN184" i="3"/>
  <c r="CS184" i="3"/>
  <c r="S186" i="3"/>
  <c r="S188" i="3"/>
  <c r="U190" i="3"/>
  <c r="AL192" i="3"/>
  <c r="AM192" i="3"/>
  <c r="AN192" i="3"/>
  <c r="AP192" i="3"/>
  <c r="T192" i="3"/>
  <c r="AO192" i="3"/>
  <c r="U196" i="3"/>
  <c r="S196" i="3"/>
  <c r="U198" i="3"/>
  <c r="AN200" i="3"/>
  <c r="T200" i="3"/>
  <c r="AL200" i="3"/>
  <c r="AP200" i="3"/>
  <c r="CS200" i="3"/>
  <c r="AO200" i="3"/>
  <c r="AM200" i="3"/>
  <c r="AO202" i="3"/>
  <c r="S202" i="3"/>
  <c r="U206" i="3"/>
  <c r="AN208" i="3"/>
  <c r="T208" i="3"/>
  <c r="AP208" i="3"/>
  <c r="AO208" i="3"/>
  <c r="AM208" i="3"/>
  <c r="AL208" i="3"/>
  <c r="CS208" i="3"/>
  <c r="AO210" i="3"/>
  <c r="S210" i="3"/>
  <c r="U214" i="3"/>
  <c r="AN216" i="3"/>
  <c r="T216" i="3"/>
  <c r="CS216" i="3"/>
  <c r="AO216" i="3"/>
  <c r="AL216" i="3"/>
  <c r="AM216" i="3"/>
  <c r="AP216" i="3"/>
  <c r="AO218" i="3"/>
  <c r="S218" i="3"/>
  <c r="U222" i="3"/>
  <c r="AN224" i="3"/>
  <c r="T224" i="3"/>
  <c r="AP224" i="3"/>
  <c r="AL224" i="3"/>
  <c r="AO224" i="3"/>
  <c r="AM224" i="3"/>
  <c r="CS224" i="3"/>
  <c r="S226" i="3"/>
  <c r="AN232" i="3"/>
  <c r="T232" i="3"/>
  <c r="CS232" i="3"/>
  <c r="AM232" i="3"/>
  <c r="AL232" i="3"/>
  <c r="AO232" i="3"/>
  <c r="AP232" i="3"/>
  <c r="U234" i="3"/>
  <c r="S234" i="3"/>
  <c r="U238" i="3"/>
  <c r="S242" i="3"/>
  <c r="U246" i="3"/>
  <c r="T248" i="3"/>
  <c r="AN248" i="3"/>
  <c r="AO248" i="3"/>
  <c r="AM248" i="3"/>
  <c r="CS248" i="3"/>
  <c r="AP248" i="3"/>
  <c r="AL248" i="3"/>
  <c r="AM250" i="3"/>
  <c r="AL250" i="3"/>
  <c r="AP250" i="3"/>
  <c r="T250" i="3"/>
  <c r="CS250" i="3"/>
  <c r="AN250" i="3"/>
  <c r="S252" i="3"/>
  <c r="S254" i="3"/>
  <c r="U256" i="3"/>
  <c r="S256" i="3"/>
  <c r="S258" i="3"/>
  <c r="U262" i="3"/>
  <c r="AM264" i="3"/>
  <c r="S268" i="3"/>
  <c r="S276" i="3"/>
  <c r="U278" i="3"/>
  <c r="S278" i="3"/>
  <c r="U280" i="3"/>
  <c r="S282" i="3"/>
  <c r="AN282" i="3"/>
  <c r="S284" i="3"/>
  <c r="U286" i="3"/>
  <c r="U288" i="3"/>
  <c r="T288" i="3"/>
  <c r="AM288" i="3"/>
  <c r="CS288" i="3"/>
  <c r="AL288" i="3"/>
  <c r="AO288" i="3"/>
  <c r="AP288" i="3"/>
  <c r="AN288" i="3"/>
  <c r="U290" i="3"/>
  <c r="S290" i="3"/>
  <c r="S292" i="3"/>
  <c r="T296" i="3"/>
  <c r="AM296" i="3"/>
  <c r="AP296" i="3"/>
  <c r="AL296" i="3"/>
  <c r="AN296" i="3"/>
  <c r="CS296" i="3"/>
  <c r="AO296" i="3"/>
  <c r="U304" i="3"/>
  <c r="U306" i="3"/>
  <c r="CS306" i="3"/>
  <c r="AO306" i="3"/>
  <c r="AL306" i="3"/>
  <c r="AP306" i="3"/>
  <c r="T306" i="3"/>
  <c r="AN306" i="3"/>
  <c r="AM306" i="3"/>
  <c r="S308" i="3"/>
  <c r="U310" i="3"/>
  <c r="S316" i="3"/>
  <c r="T320" i="3"/>
  <c r="AL320" i="3"/>
  <c r="AP320" i="3"/>
  <c r="AN320" i="3"/>
  <c r="CS320" i="3"/>
  <c r="AO320" i="3"/>
  <c r="AM320" i="3"/>
  <c r="U322" i="3"/>
  <c r="S322" i="3"/>
  <c r="S324" i="3"/>
  <c r="U326" i="3"/>
  <c r="S330" i="3"/>
  <c r="S332" i="3"/>
  <c r="CS336" i="3"/>
  <c r="AL336" i="3"/>
  <c r="T336" i="3"/>
  <c r="AM336" i="3"/>
  <c r="AP336" i="3"/>
  <c r="AN336" i="3"/>
  <c r="AO336" i="3"/>
  <c r="CS344" i="3"/>
  <c r="AL344" i="3"/>
  <c r="AN344" i="3"/>
  <c r="AP344" i="3"/>
  <c r="AO344" i="3"/>
  <c r="T344" i="3"/>
  <c r="AM344" i="3"/>
  <c r="AO350" i="3"/>
  <c r="CS350" i="3"/>
  <c r="AL350" i="3"/>
  <c r="AN350" i="3"/>
  <c r="T350" i="3"/>
  <c r="AM350" i="3"/>
  <c r="AP350" i="3"/>
  <c r="AM360" i="3"/>
  <c r="CS360" i="3"/>
  <c r="AP360" i="3"/>
  <c r="AO360" i="3"/>
  <c r="AL360" i="3"/>
  <c r="T360" i="3"/>
  <c r="AN360" i="3"/>
  <c r="U366" i="3"/>
  <c r="S368" i="3"/>
  <c r="S370" i="3"/>
  <c r="CS376" i="3"/>
  <c r="AM376" i="3"/>
  <c r="AP376" i="3"/>
  <c r="AL376" i="3"/>
  <c r="AO376" i="3"/>
  <c r="T376" i="3"/>
  <c r="AN376" i="3"/>
  <c r="U378" i="3"/>
  <c r="S378" i="3"/>
  <c r="S380" i="3"/>
  <c r="U384" i="3"/>
  <c r="AM384" i="3"/>
  <c r="CS384" i="3"/>
  <c r="T384" i="3"/>
  <c r="AO384" i="3"/>
  <c r="AP384" i="3"/>
  <c r="AN384" i="3"/>
  <c r="AL384" i="3"/>
  <c r="U386" i="3"/>
  <c r="CS390" i="3"/>
  <c r="AO390" i="3"/>
  <c r="AL390" i="3"/>
  <c r="AN390" i="3"/>
  <c r="AM390" i="3"/>
  <c r="AP390" i="3"/>
  <c r="T390" i="3"/>
  <c r="S394" i="3"/>
  <c r="AO394" i="3"/>
  <c r="U394" i="3"/>
  <c r="S396" i="3"/>
  <c r="CS398" i="3"/>
  <c r="AN398" i="3"/>
  <c r="AP398" i="3"/>
  <c r="AM398" i="3"/>
  <c r="AL398" i="3"/>
  <c r="T398" i="3"/>
  <c r="CS402" i="3"/>
  <c r="AL402" i="3"/>
  <c r="T402" i="3"/>
  <c r="AP402" i="3"/>
  <c r="AM402" i="3"/>
  <c r="AN402" i="3"/>
  <c r="U402" i="3"/>
  <c r="S404" i="3"/>
  <c r="AM408" i="3"/>
  <c r="AP408" i="3"/>
  <c r="T408" i="3"/>
  <c r="CS408" i="3"/>
  <c r="AL408" i="3"/>
  <c r="AO408" i="3"/>
  <c r="AN408" i="3"/>
  <c r="S410" i="3"/>
  <c r="U410" i="3"/>
  <c r="S414" i="3"/>
  <c r="U414" i="3"/>
  <c r="AP418" i="3"/>
  <c r="AO418" i="3"/>
  <c r="AM418" i="3"/>
  <c r="AL418" i="3"/>
  <c r="T418" i="3"/>
  <c r="AN418" i="3"/>
  <c r="CS418" i="3"/>
  <c r="U418" i="3"/>
  <c r="S418" i="3"/>
  <c r="S420" i="3"/>
  <c r="S424" i="3"/>
  <c r="AM424" i="3"/>
  <c r="CS424" i="3"/>
  <c r="AL424" i="3"/>
  <c r="AP424" i="3"/>
  <c r="T424" i="3"/>
  <c r="AN424" i="3"/>
  <c r="AO424" i="3"/>
  <c r="S426" i="3"/>
  <c r="U432" i="3"/>
  <c r="AM432" i="3"/>
  <c r="CS432" i="3"/>
  <c r="AO432" i="3"/>
  <c r="AN432" i="3"/>
  <c r="AP432" i="3"/>
  <c r="T432" i="3"/>
  <c r="AL432" i="3"/>
  <c r="AP434" i="3"/>
  <c r="AO434" i="3"/>
  <c r="AM434" i="3"/>
  <c r="AL434" i="3"/>
  <c r="AN434" i="3"/>
  <c r="T434" i="3"/>
  <c r="CS434" i="3"/>
  <c r="U434" i="3"/>
  <c r="S434" i="3"/>
  <c r="U438" i="3"/>
  <c r="AM440" i="3"/>
  <c r="CS440" i="3"/>
  <c r="AP440" i="3"/>
  <c r="AO440" i="3"/>
  <c r="AN440" i="3"/>
  <c r="T440" i="3"/>
  <c r="AL440" i="3"/>
  <c r="U444" i="3"/>
  <c r="U446" i="3"/>
  <c r="S448" i="3"/>
  <c r="AM448" i="3"/>
  <c r="AL448" i="3"/>
  <c r="CS448" i="3"/>
  <c r="AO448" i="3"/>
  <c r="AN448" i="3"/>
  <c r="T448" i="3"/>
  <c r="U450" i="3"/>
  <c r="S450" i="3"/>
  <c r="AN454" i="3"/>
  <c r="T454" i="3"/>
  <c r="AL454" i="3"/>
  <c r="AP454" i="3"/>
  <c r="AO454" i="3"/>
  <c r="AM454" i="3"/>
  <c r="CS454" i="3"/>
  <c r="U456" i="3"/>
  <c r="AP456" i="3"/>
  <c r="U464" i="3"/>
  <c r="AM464" i="3"/>
  <c r="AL464" i="3"/>
  <c r="CS464" i="3"/>
  <c r="AO464" i="3"/>
  <c r="AN464" i="3"/>
  <c r="T464" i="3"/>
  <c r="U466" i="3"/>
  <c r="AL466" i="3"/>
  <c r="AP466" i="3"/>
  <c r="CS466" i="3"/>
  <c r="AN466" i="3"/>
  <c r="AM466" i="3"/>
  <c r="T466" i="3"/>
  <c r="AO466" i="3"/>
  <c r="S466" i="3"/>
  <c r="S470" i="3"/>
  <c r="U470" i="3"/>
  <c r="S472" i="3"/>
  <c r="AM472" i="3"/>
  <c r="AL472" i="3"/>
  <c r="CS472" i="3"/>
  <c r="AO472" i="3"/>
  <c r="AN472" i="3"/>
  <c r="T472" i="3"/>
  <c r="AL476" i="3"/>
  <c r="T476" i="3"/>
  <c r="AM476" i="3"/>
  <c r="CS476" i="3"/>
  <c r="AN476" i="3"/>
  <c r="AO476" i="3"/>
  <c r="AO482" i="3"/>
  <c r="AM482" i="3"/>
  <c r="CS482" i="3"/>
  <c r="AN482" i="3"/>
  <c r="AL482" i="3"/>
  <c r="T482" i="3"/>
  <c r="AP482" i="3"/>
  <c r="U482" i="3"/>
  <c r="S482" i="3"/>
  <c r="S486" i="3"/>
  <c r="U486" i="3"/>
  <c r="AM488" i="3"/>
  <c r="AL488" i="3"/>
  <c r="CS488" i="3"/>
  <c r="AO488" i="3"/>
  <c r="AN488" i="3"/>
  <c r="T488" i="3"/>
  <c r="AM496" i="3"/>
  <c r="AL496" i="3"/>
  <c r="CS496" i="3"/>
  <c r="AO496" i="3"/>
  <c r="AN496" i="3"/>
  <c r="T496" i="3"/>
  <c r="AP496" i="3"/>
  <c r="S498" i="3"/>
  <c r="AP500" i="3"/>
  <c r="AL500" i="3"/>
  <c r="T500" i="3"/>
  <c r="CS500" i="3"/>
  <c r="AM500" i="3"/>
  <c r="AO500" i="3"/>
  <c r="AN500" i="3"/>
  <c r="U502" i="3"/>
  <c r="AP504" i="3"/>
  <c r="AM504" i="3"/>
  <c r="AL504" i="3"/>
  <c r="CS504" i="3"/>
  <c r="AO504" i="3"/>
  <c r="AN504" i="3"/>
  <c r="T504" i="3"/>
  <c r="U506" i="3"/>
  <c r="S506" i="3"/>
  <c r="AM508" i="3"/>
  <c r="T508" i="3"/>
  <c r="CS508" i="3"/>
  <c r="AN508" i="3"/>
  <c r="AL508" i="3"/>
  <c r="AO508" i="3"/>
  <c r="AN510" i="3"/>
  <c r="T510" i="3"/>
  <c r="AL510" i="3"/>
  <c r="AP510" i="3"/>
  <c r="AO510" i="3"/>
  <c r="AM510" i="3"/>
  <c r="CS510" i="3"/>
  <c r="AP512" i="3"/>
  <c r="U518" i="3"/>
  <c r="S518" i="3"/>
  <c r="AP520" i="3"/>
  <c r="U526" i="3"/>
  <c r="S528" i="3"/>
  <c r="AM528" i="3"/>
  <c r="AL528" i="3"/>
  <c r="CS528" i="3"/>
  <c r="AO528" i="3"/>
  <c r="AN528" i="3"/>
  <c r="T528" i="3"/>
  <c r="S532" i="3"/>
  <c r="T534" i="3"/>
  <c r="AN534" i="3"/>
  <c r="AL534" i="3"/>
  <c r="AP534" i="3"/>
  <c r="AO534" i="3"/>
  <c r="AM534" i="3"/>
  <c r="CS534" i="3"/>
  <c r="S536" i="3"/>
  <c r="AP536" i="3"/>
  <c r="U542" i="3"/>
  <c r="S542" i="3"/>
  <c r="AP544" i="3"/>
  <c r="S546" i="3"/>
  <c r="U550" i="3"/>
  <c r="AM552" i="3"/>
  <c r="AL552" i="3"/>
  <c r="CS552" i="3"/>
  <c r="AP552" i="3"/>
  <c r="AO552" i="3"/>
  <c r="AN552" i="3"/>
  <c r="T552" i="3"/>
  <c r="AL554" i="3"/>
  <c r="AP554" i="3"/>
  <c r="CS554" i="3"/>
  <c r="AN554" i="3"/>
  <c r="AM554" i="3"/>
  <c r="T554" i="3"/>
  <c r="AO554" i="3"/>
  <c r="U558" i="3"/>
  <c r="CS560" i="3"/>
  <c r="AM560" i="3"/>
  <c r="AP560" i="3"/>
  <c r="AO560" i="3"/>
  <c r="T560" i="3"/>
  <c r="AN560" i="3"/>
  <c r="U562" i="3"/>
  <c r="S562" i="3"/>
  <c r="T564" i="3"/>
  <c r="S566" i="3"/>
  <c r="U566" i="3"/>
  <c r="AL568" i="3"/>
  <c r="U570" i="3"/>
  <c r="S570" i="3"/>
  <c r="U574" i="3"/>
  <c r="U576" i="3"/>
  <c r="AL576" i="3"/>
  <c r="AM578" i="3"/>
  <c r="T578" i="3"/>
  <c r="AO578" i="3"/>
  <c r="CS578" i="3"/>
  <c r="AL578" i="3"/>
  <c r="AN578" i="3"/>
  <c r="S578" i="3"/>
  <c r="AL580" i="3"/>
  <c r="AO580" i="3"/>
  <c r="AN580" i="3"/>
  <c r="AP580" i="3"/>
  <c r="CS580" i="3"/>
  <c r="AM580" i="3"/>
  <c r="AE580" i="3" s="1"/>
  <c r="U582" i="3"/>
  <c r="U584" i="3"/>
  <c r="U586" i="3"/>
  <c r="T590" i="3"/>
  <c r="AP590" i="3"/>
  <c r="AN590" i="3"/>
  <c r="AO590" i="3"/>
  <c r="AM590" i="3"/>
  <c r="CS590" i="3"/>
  <c r="AL590" i="3"/>
  <c r="S592" i="3"/>
  <c r="U596" i="3"/>
  <c r="AM596" i="3"/>
  <c r="T596" i="3"/>
  <c r="AP596" i="3"/>
  <c r="AO596" i="3"/>
  <c r="AN596" i="3"/>
  <c r="CS596" i="3"/>
  <c r="U598" i="3"/>
  <c r="S598" i="3"/>
  <c r="AM600" i="3"/>
  <c r="AN602" i="3"/>
  <c r="T602" i="3"/>
  <c r="CS602" i="3"/>
  <c r="AL602" i="3"/>
  <c r="AP602" i="3"/>
  <c r="AM602" i="3"/>
  <c r="AO602" i="3"/>
  <c r="U602" i="3"/>
  <c r="S602" i="3"/>
  <c r="U606" i="3"/>
  <c r="T608" i="3"/>
  <c r="AL608" i="3"/>
  <c r="AO608" i="3"/>
  <c r="AN608" i="3"/>
  <c r="CS608" i="3"/>
  <c r="AP608" i="3"/>
  <c r="AP612" i="3"/>
  <c r="U614" i="3"/>
  <c r="T616" i="3"/>
  <c r="AL616" i="3"/>
  <c r="AO616" i="3"/>
  <c r="CS616" i="3"/>
  <c r="AN616" i="3"/>
  <c r="AP616" i="3"/>
  <c r="S618" i="3"/>
  <c r="AN618" i="3"/>
  <c r="T618" i="3"/>
  <c r="AL618" i="3"/>
  <c r="AP618" i="3"/>
  <c r="AO618" i="3"/>
  <c r="AM618" i="3"/>
  <c r="CS618" i="3"/>
  <c r="U628" i="3"/>
  <c r="T630" i="3"/>
  <c r="AO630" i="3"/>
  <c r="AM630" i="3"/>
  <c r="CS630" i="3"/>
  <c r="AN630" i="3"/>
  <c r="AP630" i="3"/>
  <c r="AL630" i="3"/>
  <c r="S632" i="3"/>
  <c r="AM632" i="3"/>
  <c r="S634" i="3"/>
  <c r="AM636" i="3"/>
  <c r="CS636" i="3"/>
  <c r="AO636" i="3"/>
  <c r="AL636" i="3"/>
  <c r="AN636" i="3"/>
  <c r="T636" i="3"/>
  <c r="U636" i="3"/>
  <c r="S638" i="3"/>
  <c r="U638" i="3"/>
  <c r="T640" i="3"/>
  <c r="AL640" i="3"/>
  <c r="AO640" i="3"/>
  <c r="AN640" i="3"/>
  <c r="CS640" i="3"/>
  <c r="AP640" i="3"/>
  <c r="U642" i="3"/>
  <c r="S642" i="3"/>
  <c r="U646" i="3"/>
  <c r="AM648" i="3"/>
  <c r="CS656" i="3"/>
  <c r="T656" i="3"/>
  <c r="AP656" i="3"/>
  <c r="AM656" i="3"/>
  <c r="AL656" i="3"/>
  <c r="AN656" i="3"/>
  <c r="AL658" i="3"/>
  <c r="AP658" i="3"/>
  <c r="AO658" i="3"/>
  <c r="AN658" i="3"/>
  <c r="CS658" i="3"/>
  <c r="T658" i="3"/>
  <c r="AM658" i="3"/>
  <c r="U662" i="3"/>
  <c r="AM664" i="3"/>
  <c r="AO664" i="3"/>
  <c r="AN664" i="3"/>
  <c r="T664" i="3"/>
  <c r="CS664" i="3"/>
  <c r="T668" i="3"/>
  <c r="AL668" i="3"/>
  <c r="CS668" i="3"/>
  <c r="AP668" i="3"/>
  <c r="AN668" i="3"/>
  <c r="AO668" i="3"/>
  <c r="S668" i="3"/>
  <c r="AO670" i="3"/>
  <c r="U672" i="3"/>
  <c r="AO672" i="3"/>
  <c r="CS672" i="3"/>
  <c r="T672" i="3"/>
  <c r="AM672" i="3"/>
  <c r="AN672" i="3"/>
  <c r="AM676" i="3"/>
  <c r="S676" i="3"/>
  <c r="AO680" i="3"/>
  <c r="AN680" i="3"/>
  <c r="CS680" i="3"/>
  <c r="AM680" i="3"/>
  <c r="T680" i="3"/>
  <c r="T684" i="3"/>
  <c r="AL684" i="3"/>
  <c r="CS684" i="3"/>
  <c r="AO684" i="3"/>
  <c r="AP684" i="3"/>
  <c r="AN684" i="3"/>
  <c r="S684" i="3"/>
  <c r="AO686" i="3"/>
  <c r="U688" i="3"/>
  <c r="AO688" i="3"/>
  <c r="CS688" i="3"/>
  <c r="T688" i="3"/>
  <c r="AN688" i="3"/>
  <c r="AM688" i="3"/>
  <c r="T692" i="3"/>
  <c r="AL692" i="3"/>
  <c r="CS692" i="3"/>
  <c r="AP692" i="3"/>
  <c r="AO692" i="3"/>
  <c r="AN692" i="3"/>
  <c r="AM692" i="3"/>
  <c r="S692" i="3"/>
  <c r="AM696" i="3"/>
  <c r="AN696" i="3"/>
  <c r="T696" i="3"/>
  <c r="CS696" i="3"/>
  <c r="AO696" i="3"/>
  <c r="T700" i="3"/>
  <c r="AL700" i="3"/>
  <c r="CS700" i="3"/>
  <c r="AP700" i="3"/>
  <c r="AN700" i="3"/>
  <c r="AO700" i="3"/>
  <c r="S700" i="3"/>
  <c r="AO702" i="3"/>
  <c r="U704" i="3"/>
  <c r="CS704" i="3"/>
  <c r="T704" i="3"/>
  <c r="AM704" i="3"/>
  <c r="AO704" i="3"/>
  <c r="AN704" i="3"/>
  <c r="T708" i="3"/>
  <c r="AL708" i="3"/>
  <c r="CS708" i="3"/>
  <c r="AN708" i="3"/>
  <c r="AP708" i="3"/>
  <c r="AO708" i="3"/>
  <c r="AM708" i="3"/>
  <c r="S708" i="3"/>
  <c r="AN712" i="3"/>
  <c r="CS712" i="3"/>
  <c r="AM712" i="3"/>
  <c r="AO712" i="3"/>
  <c r="T712" i="3"/>
  <c r="T716" i="3"/>
  <c r="AL716" i="3"/>
  <c r="CS716" i="3"/>
  <c r="AO716" i="3"/>
  <c r="AP716" i="3"/>
  <c r="AN716" i="3"/>
  <c r="S716" i="3"/>
  <c r="U718" i="3"/>
  <c r="AM720" i="3"/>
  <c r="AO720" i="3"/>
  <c r="S722" i="3"/>
  <c r="U724" i="3"/>
  <c r="S724" i="3"/>
  <c r="AN726" i="3"/>
  <c r="U726" i="3"/>
  <c r="S726" i="3"/>
  <c r="AM728" i="3"/>
  <c r="T732" i="3"/>
  <c r="AL732" i="3"/>
  <c r="AN732" i="3"/>
  <c r="CS732" i="3"/>
  <c r="AP732" i="3"/>
  <c r="S732" i="3"/>
  <c r="S734" i="3"/>
  <c r="U734" i="3"/>
  <c r="T736" i="3"/>
  <c r="AP736" i="3"/>
  <c r="CS736" i="3"/>
  <c r="AN736" i="3"/>
  <c r="AL736" i="3"/>
  <c r="S736" i="3"/>
  <c r="AO736" i="3"/>
  <c r="U738" i="3"/>
  <c r="S738" i="3"/>
  <c r="AO742" i="3"/>
  <c r="AM742" i="3"/>
  <c r="AN742" i="3"/>
  <c r="AP742" i="3"/>
  <c r="T742" i="3"/>
  <c r="AL742" i="3"/>
  <c r="CS742" i="3"/>
  <c r="U746" i="3"/>
  <c r="S746" i="3"/>
  <c r="U750" i="3"/>
  <c r="S752" i="3"/>
  <c r="AO752" i="3"/>
  <c r="S754" i="3"/>
  <c r="S756" i="3"/>
  <c r="AM756" i="3"/>
  <c r="U758" i="3"/>
  <c r="AL760" i="3"/>
  <c r="CS760" i="3"/>
  <c r="AP760" i="3"/>
  <c r="AN760" i="3"/>
  <c r="AM760" i="3"/>
  <c r="T760" i="3"/>
  <c r="AO760" i="3"/>
  <c r="AM739" i="3"/>
  <c r="CS739" i="3"/>
  <c r="AN739" i="3"/>
  <c r="T739" i="3"/>
  <c r="AP739" i="3"/>
  <c r="AO739" i="3"/>
  <c r="AM751" i="3"/>
  <c r="CS751" i="3"/>
  <c r="AP751" i="3"/>
  <c r="AN751" i="3"/>
  <c r="T751" i="3"/>
  <c r="AO751" i="3"/>
  <c r="U751" i="3"/>
  <c r="CS2" i="3"/>
  <c r="T2" i="3"/>
  <c r="AL2" i="3"/>
  <c r="AP2" i="3"/>
  <c r="AN2" i="3"/>
  <c r="AM2" i="3"/>
  <c r="U2" i="3"/>
  <c r="T707" i="3"/>
  <c r="CS715" i="3"/>
  <c r="AM715" i="3"/>
  <c r="AP715" i="3"/>
  <c r="AL715" i="3"/>
  <c r="AN715" i="3"/>
  <c r="AO715" i="3"/>
  <c r="U719" i="3"/>
  <c r="AM719" i="3"/>
  <c r="CS719" i="3"/>
  <c r="AP719" i="3"/>
  <c r="AO719" i="3"/>
  <c r="AN719" i="3"/>
  <c r="T719" i="3"/>
  <c r="S719" i="3"/>
  <c r="T725" i="3"/>
  <c r="AN725" i="3"/>
  <c r="AP725" i="3"/>
  <c r="AL725" i="3"/>
  <c r="CS725" i="3"/>
  <c r="AO725" i="3"/>
  <c r="T737" i="3"/>
  <c r="AL737" i="3"/>
  <c r="AO737" i="3"/>
  <c r="AP737" i="3"/>
  <c r="CS737" i="3"/>
  <c r="AN737" i="3"/>
  <c r="U749" i="3"/>
  <c r="AM755" i="3"/>
  <c r="CS755" i="3"/>
  <c r="AN755" i="3"/>
  <c r="T755" i="3"/>
  <c r="AP755" i="3"/>
  <c r="AO755" i="3"/>
  <c r="U761" i="3"/>
  <c r="T761" i="3"/>
  <c r="AO761" i="3"/>
  <c r="AN761" i="3"/>
  <c r="AL761" i="3"/>
  <c r="CS761" i="3"/>
  <c r="U3" i="3"/>
  <c r="S3" i="3"/>
  <c r="S5" i="3"/>
  <c r="AL9" i="3"/>
  <c r="AN9" i="3"/>
  <c r="AO9" i="3"/>
  <c r="AP9" i="3"/>
  <c r="AM9" i="3"/>
  <c r="CS9" i="3"/>
  <c r="T9" i="3"/>
  <c r="U15" i="3"/>
  <c r="U19" i="3"/>
  <c r="S19" i="3"/>
  <c r="U23" i="3"/>
  <c r="AN25" i="3"/>
  <c r="T25" i="3"/>
  <c r="AP25" i="3"/>
  <c r="CS25" i="3"/>
  <c r="AO25" i="3"/>
  <c r="AM25" i="3"/>
  <c r="AL25" i="3"/>
  <c r="U27" i="3"/>
  <c r="S27" i="3"/>
  <c r="U31" i="3"/>
  <c r="AN33" i="3"/>
  <c r="T33" i="3"/>
  <c r="AP33" i="3"/>
  <c r="AM33" i="3"/>
  <c r="AO33" i="3"/>
  <c r="AL33" i="3"/>
  <c r="CS33" i="3"/>
  <c r="S37" i="3"/>
  <c r="AN41" i="3"/>
  <c r="T41" i="3"/>
  <c r="AO41" i="3"/>
  <c r="AM41" i="3"/>
  <c r="CS41" i="3"/>
  <c r="AL41" i="3"/>
  <c r="AP41" i="3"/>
  <c r="AP43" i="3"/>
  <c r="S43" i="3"/>
  <c r="S45" i="3"/>
  <c r="U47" i="3"/>
  <c r="AP49" i="3"/>
  <c r="AL49" i="3"/>
  <c r="AM49" i="3"/>
  <c r="AO49" i="3"/>
  <c r="CS49" i="3"/>
  <c r="AN49" i="3"/>
  <c r="T49" i="3"/>
  <c r="U53" i="3"/>
  <c r="U55" i="3"/>
  <c r="T57" i="3"/>
  <c r="AN57" i="3"/>
  <c r="AL57" i="3"/>
  <c r="AM57" i="3"/>
  <c r="CS57" i="3"/>
  <c r="AP57" i="3"/>
  <c r="AO57" i="3"/>
  <c r="S59" i="3"/>
  <c r="U63" i="3"/>
  <c r="AN65" i="3"/>
  <c r="T65" i="3"/>
  <c r="AP65" i="3"/>
  <c r="CS65" i="3"/>
  <c r="AL65" i="3"/>
  <c r="AO65" i="3"/>
  <c r="AM65" i="3"/>
  <c r="T69" i="3"/>
  <c r="AN69" i="3"/>
  <c r="CS69" i="3"/>
  <c r="AM69" i="3"/>
  <c r="AL69" i="3"/>
  <c r="AP69" i="3"/>
  <c r="AO69" i="3"/>
  <c r="U71" i="3"/>
  <c r="U73" i="3"/>
  <c r="AL73" i="3"/>
  <c r="AP73" i="3"/>
  <c r="AO73" i="3"/>
  <c r="AN73" i="3"/>
  <c r="T73" i="3"/>
  <c r="CS73" i="3"/>
  <c r="S75" i="3"/>
  <c r="U79" i="3"/>
  <c r="AL81" i="3"/>
  <c r="AP81" i="3"/>
  <c r="AO81" i="3"/>
  <c r="AN81" i="3"/>
  <c r="T81" i="3"/>
  <c r="CS81" i="3"/>
  <c r="U85" i="3"/>
  <c r="S85" i="3"/>
  <c r="U87" i="3"/>
  <c r="T89" i="3"/>
  <c r="AL89" i="3"/>
  <c r="AO89" i="3"/>
  <c r="AN89" i="3"/>
  <c r="AP89" i="3"/>
  <c r="AM89" i="3"/>
  <c r="CS89" i="3"/>
  <c r="S91" i="3"/>
  <c r="S95" i="3"/>
  <c r="U95" i="3"/>
  <c r="T97" i="3"/>
  <c r="AL97" i="3"/>
  <c r="AN97" i="3"/>
  <c r="AP97" i="3"/>
  <c r="AO97" i="3"/>
  <c r="CS97" i="3"/>
  <c r="AM97" i="3"/>
  <c r="AM99" i="3"/>
  <c r="S99" i="3"/>
  <c r="T101" i="3"/>
  <c r="CS101" i="3"/>
  <c r="AL101" i="3"/>
  <c r="AM101" i="3"/>
  <c r="AP101" i="3"/>
  <c r="AN101" i="3"/>
  <c r="S105" i="3"/>
  <c r="U111" i="3"/>
  <c r="AO113" i="3"/>
  <c r="CS113" i="3"/>
  <c r="AP113" i="3"/>
  <c r="AM113" i="3"/>
  <c r="AL113" i="3"/>
  <c r="T113" i="3"/>
  <c r="AN113" i="3"/>
  <c r="S115" i="3"/>
  <c r="U119" i="3"/>
  <c r="CS121" i="3"/>
  <c r="AO121" i="3"/>
  <c r="AL121" i="3"/>
  <c r="T121" i="3"/>
  <c r="AP121" i="3"/>
  <c r="AN121" i="3"/>
  <c r="AM121" i="3"/>
  <c r="U123" i="3"/>
  <c r="S123" i="3"/>
  <c r="AO129" i="3"/>
  <c r="CS129" i="3"/>
  <c r="AM129" i="3"/>
  <c r="AP129" i="3"/>
  <c r="AN129" i="3"/>
  <c r="AL129" i="3"/>
  <c r="T129" i="3"/>
  <c r="U131" i="3"/>
  <c r="U135" i="3"/>
  <c r="AL137" i="3"/>
  <c r="AN137" i="3"/>
  <c r="CS137" i="3"/>
  <c r="AP137" i="3"/>
  <c r="T137" i="3"/>
  <c r="AO137" i="3"/>
  <c r="AM137" i="3"/>
  <c r="S139" i="3"/>
  <c r="CS145" i="3"/>
  <c r="T145" i="3"/>
  <c r="AM145" i="3"/>
  <c r="AN145" i="3"/>
  <c r="AL145" i="3"/>
  <c r="AO145" i="3"/>
  <c r="AP145" i="3"/>
  <c r="AN149" i="3"/>
  <c r="U151" i="3"/>
  <c r="AM153" i="3"/>
  <c r="AO153" i="3"/>
  <c r="AN153" i="3"/>
  <c r="CS153" i="3"/>
  <c r="T153" i="3"/>
  <c r="AP153" i="3"/>
  <c r="AL153" i="3"/>
  <c r="AM157" i="3"/>
  <c r="AO157" i="3"/>
  <c r="CS157" i="3"/>
  <c r="T157" i="3"/>
  <c r="AP157" i="3"/>
  <c r="AN157" i="3"/>
  <c r="AL157" i="3"/>
  <c r="U159" i="3"/>
  <c r="CS161" i="3"/>
  <c r="AM161" i="3"/>
  <c r="AN161" i="3"/>
  <c r="T161" i="3"/>
  <c r="AL161" i="3"/>
  <c r="AO161" i="3"/>
  <c r="AP161" i="3"/>
  <c r="AM163" i="3"/>
  <c r="CS163" i="3"/>
  <c r="AM165" i="3"/>
  <c r="AO165" i="3"/>
  <c r="AL165" i="3"/>
  <c r="T165" i="3"/>
  <c r="AP165" i="3"/>
  <c r="AN165" i="3"/>
  <c r="CS165" i="3"/>
  <c r="S167" i="3"/>
  <c r="U167" i="3"/>
  <c r="CS169" i="3"/>
  <c r="AM169" i="3"/>
  <c r="AO169" i="3"/>
  <c r="T169" i="3"/>
  <c r="AL169" i="3"/>
  <c r="AN169" i="3"/>
  <c r="AP169" i="3"/>
  <c r="AM171" i="3"/>
  <c r="S171" i="3"/>
  <c r="U175" i="3"/>
  <c r="T177" i="3"/>
  <c r="AL177" i="3"/>
  <c r="AP177" i="3"/>
  <c r="AO177" i="3"/>
  <c r="CS177" i="3"/>
  <c r="AN177" i="3"/>
  <c r="AO183" i="3"/>
  <c r="T185" i="3"/>
  <c r="AP185" i="3"/>
  <c r="AO185" i="3"/>
  <c r="AL185" i="3"/>
  <c r="AN185" i="3"/>
  <c r="CS185" i="3"/>
  <c r="AM185" i="3"/>
  <c r="S187" i="3"/>
  <c r="U191" i="3"/>
  <c r="T193" i="3"/>
  <c r="AP193" i="3"/>
  <c r="CS193" i="3"/>
  <c r="AN193" i="3"/>
  <c r="AO193" i="3"/>
  <c r="S195" i="3"/>
  <c r="T197" i="3"/>
  <c r="AP197" i="3"/>
  <c r="CS197" i="3"/>
  <c r="AL197" i="3"/>
  <c r="AO197" i="3"/>
  <c r="AN197" i="3"/>
  <c r="U199" i="3"/>
  <c r="AL201" i="3"/>
  <c r="CS201" i="3"/>
  <c r="AM201" i="3"/>
  <c r="AP201" i="3"/>
  <c r="AN201" i="3"/>
  <c r="T201" i="3"/>
  <c r="AO201" i="3"/>
  <c r="S203" i="3"/>
  <c r="S205" i="3"/>
  <c r="AL209" i="3"/>
  <c r="CS209" i="3"/>
  <c r="AP209" i="3"/>
  <c r="AN209" i="3"/>
  <c r="T209" i="3"/>
  <c r="AM209" i="3"/>
  <c r="AO209" i="3"/>
  <c r="S211" i="3"/>
  <c r="S213" i="3"/>
  <c r="AL217" i="3"/>
  <c r="CS217" i="3"/>
  <c r="T217" i="3"/>
  <c r="AM217" i="3"/>
  <c r="AP217" i="3"/>
  <c r="AN217" i="3"/>
  <c r="AO217" i="3"/>
  <c r="S219" i="3"/>
  <c r="S221" i="3"/>
  <c r="AL225" i="3"/>
  <c r="CS225" i="3"/>
  <c r="AP225" i="3"/>
  <c r="T225" i="3"/>
  <c r="AN225" i="3"/>
  <c r="AM225" i="3"/>
  <c r="AO225" i="3"/>
  <c r="U233" i="3"/>
  <c r="AO233" i="3"/>
  <c r="S237" i="3"/>
  <c r="S239" i="3"/>
  <c r="U239" i="3"/>
  <c r="AL241" i="3"/>
  <c r="CS241" i="3"/>
  <c r="AP241" i="3"/>
  <c r="T241" i="3"/>
  <c r="AN241" i="3"/>
  <c r="AM241" i="3"/>
  <c r="AO241" i="3"/>
  <c r="U243" i="3"/>
  <c r="S245" i="3"/>
  <c r="CS247" i="3"/>
  <c r="U247" i="3"/>
  <c r="U249" i="3"/>
  <c r="AL249" i="3"/>
  <c r="CS249" i="3"/>
  <c r="AM249" i="3"/>
  <c r="AP249" i="3"/>
  <c r="T249" i="3"/>
  <c r="AN249" i="3"/>
  <c r="U251" i="3"/>
  <c r="AP251" i="3"/>
  <c r="CS251" i="3"/>
  <c r="AL251" i="3"/>
  <c r="AN251" i="3"/>
  <c r="AM251" i="3"/>
  <c r="T251" i="3"/>
  <c r="AO251" i="3"/>
  <c r="U255" i="3"/>
  <c r="AL257" i="3"/>
  <c r="CS257" i="3"/>
  <c r="AP257" i="3"/>
  <c r="T257" i="3"/>
  <c r="AN257" i="3"/>
  <c r="AM257" i="3"/>
  <c r="U259" i="3"/>
  <c r="S259" i="3"/>
  <c r="U267" i="3"/>
  <c r="S267" i="3"/>
  <c r="AN269" i="3"/>
  <c r="T269" i="3"/>
  <c r="AL269" i="3"/>
  <c r="CS269" i="3"/>
  <c r="AP269" i="3"/>
  <c r="AO269" i="3"/>
  <c r="AM269" i="3"/>
  <c r="U271" i="3"/>
  <c r="AM273" i="3"/>
  <c r="T273" i="3"/>
  <c r="AN273" i="3"/>
  <c r="CS273" i="3"/>
  <c r="AL273" i="3"/>
  <c r="AP273" i="3"/>
  <c r="AO273" i="3"/>
  <c r="AM275" i="3"/>
  <c r="CS275" i="3"/>
  <c r="AO275" i="3"/>
  <c r="AN275" i="3"/>
  <c r="AP275" i="3"/>
  <c r="AL275" i="3"/>
  <c r="T275" i="3"/>
  <c r="S275" i="3"/>
  <c r="U279" i="3"/>
  <c r="AO281" i="3"/>
  <c r="S283" i="3"/>
  <c r="U287" i="3"/>
  <c r="T305" i="3"/>
  <c r="AN305" i="3"/>
  <c r="AO305" i="3"/>
  <c r="AM305" i="3"/>
  <c r="CS305" i="3"/>
  <c r="AP305" i="3"/>
  <c r="AL305" i="3"/>
  <c r="AP307" i="3"/>
  <c r="T307" i="3"/>
  <c r="AO307" i="3"/>
  <c r="CS307" i="3"/>
  <c r="AM307" i="3"/>
  <c r="AL307" i="3"/>
  <c r="AN307" i="3"/>
  <c r="U307" i="3"/>
  <c r="S307" i="3"/>
  <c r="U309" i="3"/>
  <c r="S309" i="3"/>
  <c r="AN313" i="3"/>
  <c r="T313" i="3"/>
  <c r="AO313" i="3"/>
  <c r="AM313" i="3"/>
  <c r="CS313" i="3"/>
  <c r="AL313" i="3"/>
  <c r="AP313" i="3"/>
  <c r="U315" i="3"/>
  <c r="S317" i="3"/>
  <c r="U319" i="3"/>
  <c r="CS321" i="3"/>
  <c r="AP321" i="3"/>
  <c r="T321" i="3"/>
  <c r="AM321" i="3"/>
  <c r="AN321" i="3"/>
  <c r="AL321" i="3"/>
  <c r="AO321" i="3"/>
  <c r="U323" i="3"/>
  <c r="S323" i="3"/>
  <c r="CS329" i="3"/>
  <c r="AN329" i="3"/>
  <c r="AM329" i="3"/>
  <c r="AL329" i="3"/>
  <c r="T329" i="3"/>
  <c r="AP329" i="3"/>
  <c r="U331" i="3"/>
  <c r="S331" i="3"/>
  <c r="S333" i="3"/>
  <c r="AM337" i="3"/>
  <c r="AN337" i="3"/>
  <c r="AL337" i="3"/>
  <c r="AO337" i="3"/>
  <c r="CS337" i="3"/>
  <c r="T337" i="3"/>
  <c r="AP337" i="3"/>
  <c r="U339" i="3"/>
  <c r="T339" i="3"/>
  <c r="AN339" i="3"/>
  <c r="AM339" i="3"/>
  <c r="AO339" i="3"/>
  <c r="AP339" i="3"/>
  <c r="CS339" i="3"/>
  <c r="AL339" i="3"/>
  <c r="T345" i="3"/>
  <c r="AM345" i="3"/>
  <c r="AN345" i="3"/>
  <c r="CS345" i="3"/>
  <c r="AO345" i="3"/>
  <c r="AL345" i="3"/>
  <c r="AP345" i="3"/>
  <c r="AM347" i="3"/>
  <c r="AL347" i="3"/>
  <c r="AP347" i="3"/>
  <c r="CS347" i="3"/>
  <c r="T347" i="3"/>
  <c r="AN347" i="3"/>
  <c r="T349" i="3"/>
  <c r="AN349" i="3"/>
  <c r="AO349" i="3"/>
  <c r="AM349" i="3"/>
  <c r="CS349" i="3"/>
  <c r="AP349" i="3"/>
  <c r="AL349" i="3"/>
  <c r="U351" i="3"/>
  <c r="S353" i="3"/>
  <c r="AO353" i="3"/>
  <c r="AM353" i="3"/>
  <c r="CS353" i="3"/>
  <c r="T353" i="3"/>
  <c r="AL353" i="3"/>
  <c r="AN353" i="3"/>
  <c r="AP353" i="3"/>
  <c r="AM355" i="3"/>
  <c r="AL355" i="3"/>
  <c r="CS355" i="3"/>
  <c r="T355" i="3"/>
  <c r="AP355" i="3"/>
  <c r="AN355" i="3"/>
  <c r="S355" i="3"/>
  <c r="S357" i="3"/>
  <c r="U367" i="3"/>
  <c r="S369" i="3"/>
  <c r="AL369" i="3"/>
  <c r="AN369" i="3"/>
  <c r="AP369" i="3"/>
  <c r="T369" i="3"/>
  <c r="AO369" i="3"/>
  <c r="CS369" i="3"/>
  <c r="AM369" i="3"/>
  <c r="U377" i="3"/>
  <c r="U379" i="3"/>
  <c r="AO379" i="3"/>
  <c r="S379" i="3"/>
  <c r="U383" i="3"/>
  <c r="AL385" i="3"/>
  <c r="AN385" i="3"/>
  <c r="AP385" i="3"/>
  <c r="AO385" i="3"/>
  <c r="AM385" i="3"/>
  <c r="CS385" i="3"/>
  <c r="T385" i="3"/>
  <c r="S387" i="3"/>
  <c r="U387" i="3"/>
  <c r="S389" i="3"/>
  <c r="U391" i="3"/>
  <c r="S397" i="3"/>
  <c r="S399" i="3"/>
  <c r="U399" i="3"/>
  <c r="S405" i="3"/>
  <c r="U407" i="3"/>
  <c r="U409" i="3"/>
  <c r="AN409" i="3"/>
  <c r="T409" i="3"/>
  <c r="AP409" i="3"/>
  <c r="AO409" i="3"/>
  <c r="AM409" i="3"/>
  <c r="CS409" i="3"/>
  <c r="AL409" i="3"/>
  <c r="S411" i="3"/>
  <c r="U417" i="3"/>
  <c r="AM417" i="3"/>
  <c r="S419" i="3"/>
  <c r="U423" i="3"/>
  <c r="AL423" i="3"/>
  <c r="AO423" i="3"/>
  <c r="CS423" i="3"/>
  <c r="AN423" i="3"/>
  <c r="T423" i="3"/>
  <c r="AM423" i="3"/>
  <c r="AP423" i="3"/>
  <c r="U425" i="3"/>
  <c r="T425" i="3"/>
  <c r="AO425" i="3"/>
  <c r="AP425" i="3"/>
  <c r="AN425" i="3"/>
  <c r="AL425" i="3"/>
  <c r="CS425" i="3"/>
  <c r="AM425" i="3"/>
  <c r="U427" i="3"/>
  <c r="S427" i="3"/>
  <c r="CS429" i="3"/>
  <c r="T433" i="3"/>
  <c r="AO433" i="3"/>
  <c r="CS433" i="3"/>
  <c r="AM433" i="3"/>
  <c r="AN433" i="3"/>
  <c r="AP433" i="3"/>
  <c r="AL433" i="3"/>
  <c r="S435" i="3"/>
  <c r="U439" i="3"/>
  <c r="U441" i="3"/>
  <c r="U449" i="3"/>
  <c r="T449" i="3"/>
  <c r="AM449" i="3"/>
  <c r="CS449" i="3"/>
  <c r="AN449" i="3"/>
  <c r="AP449" i="3"/>
  <c r="AO449" i="3"/>
  <c r="AL449" i="3"/>
  <c r="S451" i="3"/>
  <c r="U453" i="3"/>
  <c r="U455" i="3"/>
  <c r="U461" i="3"/>
  <c r="S461" i="3"/>
  <c r="T465" i="3"/>
  <c r="AM465" i="3"/>
  <c r="AN465" i="3"/>
  <c r="CS465" i="3"/>
  <c r="AP465" i="3"/>
  <c r="AO465" i="3"/>
  <c r="AL465" i="3"/>
  <c r="S467" i="3"/>
  <c r="AO471" i="3"/>
  <c r="AL471" i="3"/>
  <c r="CS471" i="3"/>
  <c r="AM471" i="3"/>
  <c r="AN471" i="3"/>
  <c r="AP471" i="3"/>
  <c r="T471" i="3"/>
  <c r="S475" i="3"/>
  <c r="U477" i="3"/>
  <c r="AO477" i="3"/>
  <c r="U491" i="3"/>
  <c r="S491" i="3"/>
  <c r="U495" i="3"/>
  <c r="U497" i="3"/>
  <c r="S497" i="3"/>
  <c r="AO501" i="3"/>
  <c r="AL503" i="3"/>
  <c r="CS503" i="3"/>
  <c r="AM503" i="3"/>
  <c r="AN503" i="3"/>
  <c r="AP503" i="3"/>
  <c r="T503" i="3"/>
  <c r="AO507" i="3"/>
  <c r="CS507" i="3"/>
  <c r="AM507" i="3"/>
  <c r="AN507" i="3"/>
  <c r="T507" i="3"/>
  <c r="AL507" i="3"/>
  <c r="AP507" i="3"/>
  <c r="S507" i="3"/>
  <c r="U509" i="3"/>
  <c r="S511" i="3"/>
  <c r="S515" i="3"/>
  <c r="AM517" i="3"/>
  <c r="CS517" i="3"/>
  <c r="AP517" i="3"/>
  <c r="AL517" i="3"/>
  <c r="AN517" i="3"/>
  <c r="T517" i="3"/>
  <c r="U519" i="3"/>
  <c r="T521" i="3"/>
  <c r="CS521" i="3"/>
  <c r="AM521" i="3"/>
  <c r="AN521" i="3"/>
  <c r="AP521" i="3"/>
  <c r="AO521" i="3"/>
  <c r="AL521" i="3"/>
  <c r="U523" i="3"/>
  <c r="S523" i="3"/>
  <c r="AM525" i="3"/>
  <c r="CS525" i="3"/>
  <c r="AP525" i="3"/>
  <c r="T525" i="3"/>
  <c r="AL525" i="3"/>
  <c r="AN525" i="3"/>
  <c r="U525" i="3"/>
  <c r="U529" i="3"/>
  <c r="S531" i="3"/>
  <c r="S535" i="3"/>
  <c r="U535" i="3"/>
  <c r="U539" i="3"/>
  <c r="T545" i="3"/>
  <c r="AM545" i="3"/>
  <c r="AN545" i="3"/>
  <c r="CS545" i="3"/>
  <c r="AP545" i="3"/>
  <c r="AO545" i="3"/>
  <c r="AL545" i="3"/>
  <c r="AO549" i="3"/>
  <c r="AM549" i="3"/>
  <c r="CS549" i="3"/>
  <c r="AP549" i="3"/>
  <c r="T549" i="3"/>
  <c r="AL549" i="3"/>
  <c r="AN549" i="3"/>
  <c r="AO551" i="3"/>
  <c r="T553" i="3"/>
  <c r="AM553" i="3"/>
  <c r="AL553" i="3"/>
  <c r="AN553" i="3"/>
  <c r="CS553" i="3"/>
  <c r="AO553" i="3"/>
  <c r="AP553" i="3"/>
  <c r="AO555" i="3"/>
  <c r="CS555" i="3"/>
  <c r="T555" i="3"/>
  <c r="AL555" i="3"/>
  <c r="AM555" i="3"/>
  <c r="AN555" i="3"/>
  <c r="AP555" i="3"/>
  <c r="U555" i="3"/>
  <c r="S555" i="3"/>
  <c r="AO557" i="3"/>
  <c r="CS557" i="3"/>
  <c r="AM557" i="3"/>
  <c r="AL557" i="3"/>
  <c r="AP557" i="3"/>
  <c r="AN557" i="3"/>
  <c r="T557" i="3"/>
  <c r="AM561" i="3"/>
  <c r="T561" i="3"/>
  <c r="AL561" i="3"/>
  <c r="AP561" i="3"/>
  <c r="AO561" i="3"/>
  <c r="AN561" i="3"/>
  <c r="AO563" i="3"/>
  <c r="T563" i="3"/>
  <c r="AM563" i="3"/>
  <c r="AN563" i="3"/>
  <c r="CS563" i="3"/>
  <c r="AL563" i="3"/>
  <c r="AP563" i="3"/>
  <c r="U563" i="3"/>
  <c r="U569" i="3"/>
  <c r="T569" i="3"/>
  <c r="AL569" i="3"/>
  <c r="AO569" i="3"/>
  <c r="AP569" i="3"/>
  <c r="AN569" i="3"/>
  <c r="CS577" i="3"/>
  <c r="U577" i="3"/>
  <c r="S577" i="3"/>
  <c r="T577" i="3"/>
  <c r="AL577" i="3"/>
  <c r="AO577" i="3"/>
  <c r="AP577" i="3"/>
  <c r="AN577" i="3"/>
  <c r="S579" i="3"/>
  <c r="S581" i="3"/>
  <c r="U583" i="3"/>
  <c r="S583" i="3"/>
  <c r="AO585" i="3"/>
  <c r="AM585" i="3"/>
  <c r="AL585" i="3"/>
  <c r="AN585" i="3"/>
  <c r="AP585" i="3"/>
  <c r="CS585" i="3"/>
  <c r="T585" i="3"/>
  <c r="T589" i="3"/>
  <c r="AO589" i="3"/>
  <c r="AP589" i="3"/>
  <c r="CS589" i="3"/>
  <c r="AN589" i="3"/>
  <c r="S591" i="3"/>
  <c r="U591" i="3"/>
  <c r="T593" i="3"/>
  <c r="AM593" i="3"/>
  <c r="AO593" i="3"/>
  <c r="AL593" i="3"/>
  <c r="AP593" i="3"/>
  <c r="CS593" i="3"/>
  <c r="AN593" i="3"/>
  <c r="CS595" i="3"/>
  <c r="AO595" i="3"/>
  <c r="AL595" i="3"/>
  <c r="AN595" i="3"/>
  <c r="T595" i="3"/>
  <c r="AM595" i="3"/>
  <c r="AP595" i="3"/>
  <c r="U601" i="3"/>
  <c r="S601" i="3"/>
  <c r="AL605" i="3"/>
  <c r="AO607" i="3"/>
  <c r="T609" i="3"/>
  <c r="AM609" i="3"/>
  <c r="AO609" i="3"/>
  <c r="AL609" i="3"/>
  <c r="AP609" i="3"/>
  <c r="CS609" i="3"/>
  <c r="AN609" i="3"/>
  <c r="S609" i="3"/>
  <c r="S611" i="3"/>
  <c r="T617" i="3"/>
  <c r="AM617" i="3"/>
  <c r="AL617" i="3"/>
  <c r="AO617" i="3"/>
  <c r="AP617" i="3"/>
  <c r="CS617" i="3"/>
  <c r="AN617" i="3"/>
  <c r="U619" i="3"/>
  <c r="S619" i="3"/>
  <c r="AL623" i="3"/>
  <c r="CS623" i="3"/>
  <c r="AN623" i="3"/>
  <c r="AP623" i="3"/>
  <c r="AM623" i="3"/>
  <c r="T623" i="3"/>
  <c r="U623" i="3"/>
  <c r="U629" i="3"/>
  <c r="U631" i="3"/>
  <c r="S631" i="3"/>
  <c r="T633" i="3"/>
  <c r="AM633" i="3"/>
  <c r="AO633" i="3"/>
  <c r="AL633" i="3"/>
  <c r="AP633" i="3"/>
  <c r="CS633" i="3"/>
  <c r="AN633" i="3"/>
  <c r="AO643" i="3"/>
  <c r="CS643" i="3"/>
  <c r="AN643" i="3"/>
  <c r="T643" i="3"/>
  <c r="AM643" i="3"/>
  <c r="AL643" i="3"/>
  <c r="AP643" i="3"/>
  <c r="S643" i="3"/>
  <c r="AL645" i="3"/>
  <c r="AO647" i="3"/>
  <c r="S649" i="3"/>
  <c r="T649" i="3"/>
  <c r="AM649" i="3"/>
  <c r="AL649" i="3"/>
  <c r="AO649" i="3"/>
  <c r="AP649" i="3"/>
  <c r="CS649" i="3"/>
  <c r="AN649" i="3"/>
  <c r="AL653" i="3"/>
  <c r="AL657" i="3"/>
  <c r="CS657" i="3"/>
  <c r="AO657" i="3"/>
  <c r="T657" i="3"/>
  <c r="AN657" i="3"/>
  <c r="AP657" i="3"/>
  <c r="AM657" i="3"/>
  <c r="AM661" i="3"/>
  <c r="U665" i="3"/>
  <c r="AL671" i="3"/>
  <c r="AO671" i="3"/>
  <c r="T671" i="3"/>
  <c r="CS671" i="3"/>
  <c r="AM671" i="3"/>
  <c r="AN671" i="3"/>
  <c r="AP671" i="3"/>
  <c r="S673" i="3"/>
  <c r="AL675" i="3"/>
  <c r="AP677" i="3"/>
  <c r="U681" i="3"/>
  <c r="AL687" i="3"/>
  <c r="AO687" i="3"/>
  <c r="AN687" i="3"/>
  <c r="AP687" i="3"/>
  <c r="T687" i="3"/>
  <c r="CS687" i="3"/>
  <c r="AM687" i="3"/>
  <c r="S689" i="3"/>
  <c r="AP693" i="3"/>
  <c r="U697" i="3"/>
  <c r="AP709" i="3"/>
  <c r="AM709" i="3"/>
  <c r="AN709" i="3"/>
  <c r="CS709" i="3"/>
  <c r="T709" i="3"/>
  <c r="AL709" i="3"/>
  <c r="AO709" i="3"/>
  <c r="S735" i="3"/>
  <c r="T741" i="3"/>
  <c r="AN741" i="3"/>
  <c r="AP741" i="3"/>
  <c r="AL741" i="3"/>
  <c r="CS741" i="3"/>
  <c r="AO741" i="3"/>
  <c r="U741" i="3"/>
  <c r="U747" i="3"/>
  <c r="S747" i="3"/>
  <c r="T753" i="3"/>
  <c r="AL753" i="3"/>
  <c r="AO753" i="3"/>
  <c r="CS753" i="3"/>
  <c r="AP753" i="3"/>
  <c r="AN753" i="3"/>
  <c r="S759" i="3"/>
  <c r="S4" i="3"/>
  <c r="U10" i="3"/>
  <c r="T36" i="3"/>
  <c r="CS36" i="3"/>
  <c r="AN36" i="3"/>
  <c r="AM36" i="3"/>
  <c r="AP36" i="3"/>
  <c r="AO36" i="3"/>
  <c r="AL36" i="3"/>
  <c r="AM40" i="3"/>
  <c r="AP40" i="3"/>
  <c r="CS40" i="3"/>
  <c r="AL40" i="3"/>
  <c r="T40" i="3"/>
  <c r="AN40" i="3"/>
  <c r="T44" i="3"/>
  <c r="CS44" i="3"/>
  <c r="AN44" i="3"/>
  <c r="AP44" i="3"/>
  <c r="AO44" i="3"/>
  <c r="AM44" i="3"/>
  <c r="AL44" i="3"/>
  <c r="U52" i="3"/>
  <c r="T60" i="3"/>
  <c r="AO60" i="3"/>
  <c r="AN60" i="3"/>
  <c r="AP60" i="3"/>
  <c r="AL60" i="3"/>
  <c r="CS60" i="3"/>
  <c r="S70" i="3"/>
  <c r="AO76" i="3"/>
  <c r="CS80" i="3"/>
  <c r="AP80" i="3"/>
  <c r="AN80" i="3"/>
  <c r="AM80" i="3"/>
  <c r="AL80" i="3"/>
  <c r="T80" i="3"/>
  <c r="AO80" i="3"/>
  <c r="U100" i="3"/>
  <c r="U106" i="3"/>
  <c r="S118" i="3"/>
  <c r="U122" i="3"/>
  <c r="AN124" i="3"/>
  <c r="T124" i="3"/>
  <c r="CS124" i="3"/>
  <c r="AL124" i="3"/>
  <c r="AM124" i="3"/>
  <c r="AP124" i="3"/>
  <c r="AO124" i="3"/>
  <c r="U130" i="3"/>
  <c r="AN132" i="3"/>
  <c r="AL132" i="3"/>
  <c r="AM132" i="3"/>
  <c r="AP132" i="3"/>
  <c r="CS132" i="3"/>
  <c r="AO132" i="3"/>
  <c r="AM148" i="3"/>
  <c r="AN148" i="3"/>
  <c r="CS148" i="3"/>
  <c r="T148" i="3"/>
  <c r="AP148" i="3"/>
  <c r="AO148" i="3"/>
  <c r="S150" i="3"/>
  <c r="AP156" i="3"/>
  <c r="T156" i="3"/>
  <c r="AM156" i="3"/>
  <c r="AO156" i="3"/>
  <c r="AN156" i="3"/>
  <c r="CS156" i="3"/>
  <c r="AL156" i="3"/>
  <c r="U194" i="3"/>
  <c r="AL212" i="3"/>
  <c r="AN212" i="3"/>
  <c r="CS212" i="3"/>
  <c r="AP212" i="3"/>
  <c r="AO212" i="3"/>
  <c r="AM212" i="3"/>
  <c r="T212" i="3"/>
  <c r="S214" i="3"/>
  <c r="AO236" i="3"/>
  <c r="AM236" i="3"/>
  <c r="AP236" i="3"/>
  <c r="CS236" i="3"/>
  <c r="T236" i="3"/>
  <c r="AL236" i="3"/>
  <c r="AN236" i="3"/>
  <c r="AN240" i="3"/>
  <c r="T240" i="3"/>
  <c r="AP240" i="3"/>
  <c r="AO240" i="3"/>
  <c r="AM240" i="3"/>
  <c r="AL240" i="3"/>
  <c r="CS240" i="3"/>
  <c r="AM242" i="3"/>
  <c r="AL242" i="3"/>
  <c r="AN242" i="3"/>
  <c r="CS242" i="3"/>
  <c r="T242" i="3"/>
  <c r="AP242" i="3"/>
  <c r="U270" i="3"/>
  <c r="S334" i="3"/>
  <c r="CS354" i="3"/>
  <c r="AO354" i="3"/>
  <c r="AN354" i="3"/>
  <c r="T354" i="3"/>
  <c r="AM354" i="3"/>
  <c r="AP354" i="3"/>
  <c r="AL354" i="3"/>
  <c r="U522" i="3"/>
  <c r="AP532" i="3"/>
  <c r="AL532" i="3"/>
  <c r="T532" i="3"/>
  <c r="AM532" i="3"/>
  <c r="CS532" i="3"/>
  <c r="AO532" i="3"/>
  <c r="AN532" i="3"/>
  <c r="AM536" i="3"/>
  <c r="AL536" i="3"/>
  <c r="CS536" i="3"/>
  <c r="AO536" i="3"/>
  <c r="AN536" i="3"/>
  <c r="T536" i="3"/>
  <c r="U538" i="3"/>
  <c r="AO588" i="3"/>
  <c r="CS588" i="3"/>
  <c r="T588" i="3"/>
  <c r="AN588" i="3"/>
  <c r="AP588" i="3"/>
  <c r="AM588" i="3"/>
  <c r="U590" i="3"/>
  <c r="U594" i="3"/>
  <c r="AQ620" i="3"/>
  <c r="AB620" i="3"/>
  <c r="AC620" i="3"/>
  <c r="AM620" i="3"/>
  <c r="AO620" i="3"/>
  <c r="T620" i="3"/>
  <c r="AN620" i="3"/>
  <c r="CS620" i="3"/>
  <c r="AP620" i="3"/>
  <c r="U650" i="3"/>
  <c r="CS660" i="3"/>
  <c r="AM660" i="3"/>
  <c r="T660" i="3"/>
  <c r="AP660" i="3"/>
  <c r="AO660" i="3"/>
  <c r="AL660" i="3"/>
  <c r="AN660" i="3"/>
  <c r="S666" i="3"/>
  <c r="U674" i="3"/>
  <c r="T676" i="3"/>
  <c r="AL676" i="3"/>
  <c r="CS676" i="3"/>
  <c r="AN676" i="3"/>
  <c r="AP676" i="3"/>
  <c r="AO676" i="3"/>
  <c r="AP680" i="3"/>
  <c r="S698" i="3"/>
  <c r="T724" i="3"/>
  <c r="AN724" i="3"/>
  <c r="AL724" i="3"/>
  <c r="AP724" i="3"/>
  <c r="CS724" i="3"/>
  <c r="AM732" i="3"/>
  <c r="AE740" i="3"/>
  <c r="AR740" i="3"/>
  <c r="AD740" i="3"/>
  <c r="S742" i="3"/>
  <c r="T756" i="3"/>
  <c r="AN756" i="3"/>
  <c r="AP756" i="3"/>
  <c r="AL756" i="3"/>
  <c r="CS756" i="3"/>
  <c r="U711" i="3"/>
  <c r="S755" i="3"/>
  <c r="T5" i="3"/>
  <c r="AN5" i="3"/>
  <c r="AP5" i="3"/>
  <c r="AL5" i="3"/>
  <c r="AO5" i="3"/>
  <c r="AM5" i="3"/>
  <c r="CS5" i="3"/>
  <c r="S7" i="3"/>
  <c r="U43" i="3"/>
  <c r="AP45" i="3"/>
  <c r="AL45" i="3"/>
  <c r="AN45" i="3"/>
  <c r="AM45" i="3"/>
  <c r="AO45" i="3"/>
  <c r="CS45" i="3"/>
  <c r="T45" i="3"/>
  <c r="U51" i="3"/>
  <c r="S55" i="3"/>
  <c r="U59" i="3"/>
  <c r="AL61" i="3"/>
  <c r="AP61" i="3"/>
  <c r="AN61" i="3"/>
  <c r="CS61" i="3"/>
  <c r="T61" i="3"/>
  <c r="AO61" i="3"/>
  <c r="AM61" i="3"/>
  <c r="S63" i="3"/>
  <c r="S67" i="3"/>
  <c r="S79" i="3"/>
  <c r="T85" i="3"/>
  <c r="AL85" i="3"/>
  <c r="AO85" i="3"/>
  <c r="AN85" i="3"/>
  <c r="CS85" i="3"/>
  <c r="AP85" i="3"/>
  <c r="S87" i="3"/>
  <c r="AL93" i="3"/>
  <c r="AM93" i="3"/>
  <c r="CS93" i="3"/>
  <c r="T93" i="3"/>
  <c r="AN93" i="3"/>
  <c r="AP93" i="3"/>
  <c r="AO101" i="3"/>
  <c r="CS105" i="3"/>
  <c r="AO105" i="3"/>
  <c r="AM105" i="3"/>
  <c r="AP105" i="3"/>
  <c r="T105" i="3"/>
  <c r="AN105" i="3"/>
  <c r="AL105" i="3"/>
  <c r="U107" i="3"/>
  <c r="T117" i="3"/>
  <c r="CS117" i="3"/>
  <c r="AL117" i="3"/>
  <c r="AM117" i="3"/>
  <c r="AP117" i="3"/>
  <c r="AN117" i="3"/>
  <c r="T125" i="3"/>
  <c r="CS125" i="3"/>
  <c r="AP125" i="3"/>
  <c r="AN125" i="3"/>
  <c r="AL125" i="3"/>
  <c r="AM125" i="3"/>
  <c r="S135" i="3"/>
  <c r="U147" i="3"/>
  <c r="AK167" i="3"/>
  <c r="T173" i="3"/>
  <c r="AM173" i="3"/>
  <c r="AP173" i="3"/>
  <c r="AO173" i="3"/>
  <c r="CS173" i="3"/>
  <c r="AN173" i="3"/>
  <c r="AL189" i="3"/>
  <c r="U195" i="3"/>
  <c r="U8" i="3"/>
  <c r="S10" i="3"/>
  <c r="CS10" i="3"/>
  <c r="T10" i="3"/>
  <c r="AL10" i="3"/>
  <c r="AM10" i="3"/>
  <c r="AP10" i="3"/>
  <c r="AO10" i="3"/>
  <c r="AN10" i="3"/>
  <c r="U12" i="3"/>
  <c r="S12" i="3"/>
  <c r="U16" i="3"/>
  <c r="U18" i="3"/>
  <c r="CS18" i="3"/>
  <c r="S20" i="3"/>
  <c r="S22" i="3"/>
  <c r="U24" i="3"/>
  <c r="CS26" i="3"/>
  <c r="AN26" i="3"/>
  <c r="AL26" i="3"/>
  <c r="T26" i="3"/>
  <c r="AP26" i="3"/>
  <c r="AM26" i="3"/>
  <c r="AO26" i="3"/>
  <c r="U28" i="3"/>
  <c r="S28" i="3"/>
  <c r="U30" i="3"/>
  <c r="U32" i="3"/>
  <c r="U34" i="3"/>
  <c r="AN34" i="3"/>
  <c r="AO34" i="3"/>
  <c r="CS34" i="3"/>
  <c r="AL34" i="3"/>
  <c r="T34" i="3"/>
  <c r="AP34" i="3"/>
  <c r="AM34" i="3"/>
  <c r="S38" i="3"/>
  <c r="U42" i="3"/>
  <c r="AL42" i="3"/>
  <c r="CS42" i="3"/>
  <c r="AM42" i="3"/>
  <c r="AP42" i="3"/>
  <c r="AN42" i="3"/>
  <c r="T42" i="3"/>
  <c r="S44" i="3"/>
  <c r="CS52" i="3"/>
  <c r="AM52" i="3"/>
  <c r="T52" i="3"/>
  <c r="AN52" i="3"/>
  <c r="AL52" i="3"/>
  <c r="AP52" i="3"/>
  <c r="AO52" i="3"/>
  <c r="S52" i="3"/>
  <c r="U56" i="3"/>
  <c r="AL58" i="3"/>
  <c r="CS58" i="3"/>
  <c r="T58" i="3"/>
  <c r="AM58" i="3"/>
  <c r="AP58" i="3"/>
  <c r="AN58" i="3"/>
  <c r="AO58" i="3"/>
  <c r="AM60" i="3"/>
  <c r="S62" i="3"/>
  <c r="AO66" i="3"/>
  <c r="U72" i="3"/>
  <c r="AM74" i="3"/>
  <c r="T74" i="3"/>
  <c r="CS74" i="3"/>
  <c r="AP74" i="3"/>
  <c r="AO74" i="3"/>
  <c r="AN74" i="3"/>
  <c r="AL74" i="3"/>
  <c r="S76" i="3"/>
  <c r="S78" i="3"/>
  <c r="AM82" i="3"/>
  <c r="T82" i="3"/>
  <c r="CS82" i="3"/>
  <c r="AP82" i="3"/>
  <c r="AN82" i="3"/>
  <c r="AO82" i="3"/>
  <c r="AL82" i="3"/>
  <c r="AO84" i="3"/>
  <c r="U88" i="3"/>
  <c r="AP90" i="3"/>
  <c r="CS90" i="3"/>
  <c r="T90" i="3"/>
  <c r="AO90" i="3"/>
  <c r="AN90" i="3"/>
  <c r="AM90" i="3"/>
  <c r="T92" i="3"/>
  <c r="S92" i="3"/>
  <c r="U96" i="3"/>
  <c r="T98" i="3"/>
  <c r="AM98" i="3"/>
  <c r="AN98" i="3"/>
  <c r="AO98" i="3"/>
  <c r="AL98" i="3"/>
  <c r="AP98" i="3"/>
  <c r="CS98" i="3"/>
  <c r="S100" i="3"/>
  <c r="S104" i="3"/>
  <c r="U104" i="3"/>
  <c r="AL106" i="3"/>
  <c r="AM106" i="3"/>
  <c r="AO106" i="3"/>
  <c r="T106" i="3"/>
  <c r="AP106" i="3"/>
  <c r="CS106" i="3"/>
  <c r="AN106" i="3"/>
  <c r="U108" i="3"/>
  <c r="S110" i="3"/>
  <c r="U112" i="3"/>
  <c r="AP114" i="3"/>
  <c r="AL114" i="3"/>
  <c r="T114" i="3"/>
  <c r="AN114" i="3"/>
  <c r="AM114" i="3"/>
  <c r="CS114" i="3"/>
  <c r="AO114" i="3"/>
  <c r="S116" i="3"/>
  <c r="U120" i="3"/>
  <c r="AP122" i="3"/>
  <c r="AO122" i="3"/>
  <c r="T122" i="3"/>
  <c r="AL122" i="3"/>
  <c r="AM122" i="3"/>
  <c r="CS122" i="3"/>
  <c r="AN122" i="3"/>
  <c r="S126" i="3"/>
  <c r="AP130" i="3"/>
  <c r="AL130" i="3"/>
  <c r="AO130" i="3"/>
  <c r="AN130" i="3"/>
  <c r="AM130" i="3"/>
  <c r="CS130" i="3"/>
  <c r="T130" i="3"/>
  <c r="S132" i="3"/>
  <c r="U136" i="3"/>
  <c r="CS138" i="3"/>
  <c r="AO138" i="3"/>
  <c r="AN138" i="3"/>
  <c r="AM138" i="3"/>
  <c r="AP138" i="3"/>
  <c r="AL138" i="3"/>
  <c r="T138" i="3"/>
  <c r="AL140" i="3"/>
  <c r="S142" i="3"/>
  <c r="U144" i="3"/>
  <c r="AO146" i="3"/>
  <c r="CS146" i="3"/>
  <c r="AL146" i="3"/>
  <c r="AN146" i="3"/>
  <c r="AM146" i="3"/>
  <c r="AP146" i="3"/>
  <c r="T146" i="3"/>
  <c r="AL148" i="3"/>
  <c r="U152" i="3"/>
  <c r="S154" i="3"/>
  <c r="U154" i="3"/>
  <c r="CS154" i="3"/>
  <c r="AL154" i="3"/>
  <c r="T154" i="3"/>
  <c r="AN154" i="3"/>
  <c r="AP154" i="3"/>
  <c r="AM154" i="3"/>
  <c r="S156" i="3"/>
  <c r="AL158" i="3"/>
  <c r="AO158" i="3"/>
  <c r="AM158" i="3"/>
  <c r="AN158" i="3"/>
  <c r="AP158" i="3"/>
  <c r="CS158" i="3"/>
  <c r="U160" i="3"/>
  <c r="AL162" i="3"/>
  <c r="CS162" i="3"/>
  <c r="AM162" i="3"/>
  <c r="AP162" i="3"/>
  <c r="AO162" i="3"/>
  <c r="T162" i="3"/>
  <c r="AN162" i="3"/>
  <c r="S164" i="3"/>
  <c r="U168" i="3"/>
  <c r="AL170" i="3"/>
  <c r="CS170" i="3"/>
  <c r="AM170" i="3"/>
  <c r="AO170" i="3"/>
  <c r="AN170" i="3"/>
  <c r="AP170" i="3"/>
  <c r="T170" i="3"/>
  <c r="S172" i="3"/>
  <c r="U176" i="3"/>
  <c r="AP178" i="3"/>
  <c r="AO178" i="3"/>
  <c r="AM178" i="3"/>
  <c r="AN178" i="3"/>
  <c r="AL178" i="3"/>
  <c r="CS178" i="3"/>
  <c r="T178" i="3"/>
  <c r="S180" i="3"/>
  <c r="AL184" i="3"/>
  <c r="CS186" i="3"/>
  <c r="T186" i="3"/>
  <c r="AL186" i="3"/>
  <c r="AN186" i="3"/>
  <c r="AP186" i="3"/>
  <c r="AO186" i="3"/>
  <c r="AM186" i="3"/>
  <c r="AO188" i="3"/>
  <c r="AL194" i="3"/>
  <c r="AM194" i="3"/>
  <c r="T194" i="3"/>
  <c r="AP194" i="3"/>
  <c r="CS194" i="3"/>
  <c r="AO194" i="3"/>
  <c r="AN194" i="3"/>
  <c r="CS196" i="3"/>
  <c r="U200" i="3"/>
  <c r="U202" i="3"/>
  <c r="AM202" i="3"/>
  <c r="AL202" i="3"/>
  <c r="CS202" i="3"/>
  <c r="AP202" i="3"/>
  <c r="AN202" i="3"/>
  <c r="T202" i="3"/>
  <c r="S204" i="3"/>
  <c r="U208" i="3"/>
  <c r="U210" i="3"/>
  <c r="AM210" i="3"/>
  <c r="AL210" i="3"/>
  <c r="AN210" i="3"/>
  <c r="T210" i="3"/>
  <c r="AP210" i="3"/>
  <c r="CS210" i="3"/>
  <c r="S212" i="3"/>
  <c r="U216" i="3"/>
  <c r="AM218" i="3"/>
  <c r="AL218" i="3"/>
  <c r="T218" i="3"/>
  <c r="AP218" i="3"/>
  <c r="CS218" i="3"/>
  <c r="AN218" i="3"/>
  <c r="S220" i="3"/>
  <c r="U224" i="3"/>
  <c r="AM226" i="3"/>
  <c r="AL226" i="3"/>
  <c r="AP226" i="3"/>
  <c r="AN226" i="3"/>
  <c r="CS226" i="3"/>
  <c r="AO226" i="3"/>
  <c r="T226" i="3"/>
  <c r="S228" i="3"/>
  <c r="U232" i="3"/>
  <c r="U242" i="3"/>
  <c r="AO242" i="3"/>
  <c r="S244" i="3"/>
  <c r="U250" i="3"/>
  <c r="U254" i="3"/>
  <c r="AO254" i="3"/>
  <c r="AM258" i="3"/>
  <c r="AL258" i="3"/>
  <c r="AP258" i="3"/>
  <c r="AN258" i="3"/>
  <c r="CS258" i="3"/>
  <c r="T258" i="3"/>
  <c r="AM260" i="3"/>
  <c r="AO266" i="3"/>
  <c r="AN266" i="3"/>
  <c r="CS266" i="3"/>
  <c r="AP266" i="3"/>
  <c r="AM266" i="3"/>
  <c r="T266" i="3"/>
  <c r="AL266" i="3"/>
  <c r="U268" i="3"/>
  <c r="AO268" i="3"/>
  <c r="AN268" i="3"/>
  <c r="CS268" i="3"/>
  <c r="T268" i="3"/>
  <c r="AP268" i="3"/>
  <c r="AL268" i="3"/>
  <c r="S270" i="3"/>
  <c r="AL274" i="3"/>
  <c r="T274" i="3"/>
  <c r="CS274" i="3"/>
  <c r="AM274" i="3"/>
  <c r="AP274" i="3"/>
  <c r="AN274" i="3"/>
  <c r="AO274" i="3"/>
  <c r="AM282" i="3"/>
  <c r="AO282" i="3"/>
  <c r="AL282" i="3"/>
  <c r="AP282" i="3"/>
  <c r="CS282" i="3"/>
  <c r="T282" i="3"/>
  <c r="S286" i="3"/>
  <c r="S288" i="3"/>
  <c r="AO290" i="3"/>
  <c r="CS290" i="3"/>
  <c r="AL290" i="3"/>
  <c r="T290" i="3"/>
  <c r="AP290" i="3"/>
  <c r="AN290" i="3"/>
  <c r="AM290" i="3"/>
  <c r="S296" i="3"/>
  <c r="U296" i="3"/>
  <c r="AO298" i="3"/>
  <c r="CS298" i="3"/>
  <c r="AL298" i="3"/>
  <c r="AN298" i="3"/>
  <c r="AP298" i="3"/>
  <c r="AM298" i="3"/>
  <c r="T298" i="3"/>
  <c r="AM300" i="3"/>
  <c r="AL300" i="3"/>
  <c r="AO300" i="3"/>
  <c r="AN300" i="3"/>
  <c r="T300" i="3"/>
  <c r="CS300" i="3"/>
  <c r="AP300" i="3"/>
  <c r="U300" i="3"/>
  <c r="S300" i="3"/>
  <c r="CS302" i="3"/>
  <c r="AM302" i="3"/>
  <c r="AO302" i="3"/>
  <c r="AL302" i="3"/>
  <c r="AP302" i="3"/>
  <c r="T302" i="3"/>
  <c r="AN302" i="3"/>
  <c r="U308" i="3"/>
  <c r="AO314" i="3"/>
  <c r="CS314" i="3"/>
  <c r="AL314" i="3"/>
  <c r="T314" i="3"/>
  <c r="AN314" i="3"/>
  <c r="AP314" i="3"/>
  <c r="AM314" i="3"/>
  <c r="U320" i="3"/>
  <c r="CS322" i="3"/>
  <c r="AP322" i="3"/>
  <c r="AM322" i="3"/>
  <c r="AL322" i="3"/>
  <c r="AO322" i="3"/>
  <c r="T322" i="3"/>
  <c r="AN322" i="3"/>
  <c r="T328" i="3"/>
  <c r="AP328" i="3"/>
  <c r="AO328" i="3"/>
  <c r="AM328" i="3"/>
  <c r="AN328" i="3"/>
  <c r="CS328" i="3"/>
  <c r="AL328" i="3"/>
  <c r="CS330" i="3"/>
  <c r="AO330" i="3"/>
  <c r="AP330" i="3"/>
  <c r="AM330" i="3"/>
  <c r="AL330" i="3"/>
  <c r="T330" i="3"/>
  <c r="AN330" i="3"/>
  <c r="CS338" i="3"/>
  <c r="AM338" i="3"/>
  <c r="AO338" i="3"/>
  <c r="AN338" i="3"/>
  <c r="AP338" i="3"/>
  <c r="T338" i="3"/>
  <c r="AL338" i="3"/>
  <c r="AN340" i="3"/>
  <c r="T340" i="3"/>
  <c r="CS340" i="3"/>
  <c r="AO340" i="3"/>
  <c r="AP340" i="3"/>
  <c r="AL340" i="3"/>
  <c r="S340" i="3"/>
  <c r="CS342" i="3"/>
  <c r="AM342" i="3"/>
  <c r="AO342" i="3"/>
  <c r="AP342" i="3"/>
  <c r="T342" i="3"/>
  <c r="AN342" i="3"/>
  <c r="AL342" i="3"/>
  <c r="S342" i="3"/>
  <c r="S346" i="3"/>
  <c r="AO346" i="3"/>
  <c r="AM346" i="3"/>
  <c r="T346" i="3"/>
  <c r="CS346" i="3"/>
  <c r="AL346" i="3"/>
  <c r="AN346" i="3"/>
  <c r="S350" i="3"/>
  <c r="AM352" i="3"/>
  <c r="CS352" i="3"/>
  <c r="AO352" i="3"/>
  <c r="T352" i="3"/>
  <c r="AL352" i="3"/>
  <c r="AP352" i="3"/>
  <c r="AN352" i="3"/>
  <c r="S354" i="3"/>
  <c r="U356" i="3"/>
  <c r="AO356" i="3"/>
  <c r="S356" i="3"/>
  <c r="CS362" i="3"/>
  <c r="AL362" i="3"/>
  <c r="AN362" i="3"/>
  <c r="T362" i="3"/>
  <c r="AM362" i="3"/>
  <c r="AP362" i="3"/>
  <c r="AO362" i="3"/>
  <c r="S364" i="3"/>
  <c r="S366" i="3"/>
  <c r="U368" i="3"/>
  <c r="AM368" i="3"/>
  <c r="CS368" i="3"/>
  <c r="T368" i="3"/>
  <c r="AO368" i="3"/>
  <c r="AP368" i="3"/>
  <c r="AN368" i="3"/>
  <c r="AL368" i="3"/>
  <c r="U370" i="3"/>
  <c r="CS370" i="3"/>
  <c r="AO370" i="3"/>
  <c r="AL370" i="3"/>
  <c r="AN370" i="3"/>
  <c r="AM370" i="3"/>
  <c r="T370" i="3"/>
  <c r="AP370" i="3"/>
  <c r="T372" i="3"/>
  <c r="AM372" i="3"/>
  <c r="AL372" i="3"/>
  <c r="AN372" i="3"/>
  <c r="CS372" i="3"/>
  <c r="AO372" i="3"/>
  <c r="AP372" i="3"/>
  <c r="U372" i="3"/>
  <c r="S372" i="3"/>
  <c r="S376" i="3"/>
  <c r="U376" i="3"/>
  <c r="CS386" i="3"/>
  <c r="AL386" i="3"/>
  <c r="AO386" i="3"/>
  <c r="AN386" i="3"/>
  <c r="AM386" i="3"/>
  <c r="T386" i="3"/>
  <c r="AP386" i="3"/>
  <c r="S388" i="3"/>
  <c r="CS392" i="3"/>
  <c r="AM392" i="3"/>
  <c r="AL392" i="3"/>
  <c r="T392" i="3"/>
  <c r="AP392" i="3"/>
  <c r="AO392" i="3"/>
  <c r="AN392" i="3"/>
  <c r="AO402" i="3"/>
  <c r="U404" i="3"/>
  <c r="AL404" i="3"/>
  <c r="CS404" i="3"/>
  <c r="AM404" i="3"/>
  <c r="AO404" i="3"/>
  <c r="AN404" i="3"/>
  <c r="AP404" i="3"/>
  <c r="T404" i="3"/>
  <c r="CS410" i="3"/>
  <c r="AM410" i="3"/>
  <c r="AL410" i="3"/>
  <c r="AP410" i="3"/>
  <c r="AN410" i="3"/>
  <c r="T410" i="3"/>
  <c r="S412" i="3"/>
  <c r="U416" i="3"/>
  <c r="AP420" i="3"/>
  <c r="U424" i="3"/>
  <c r="U426" i="3"/>
  <c r="AL426" i="3"/>
  <c r="AP426" i="3"/>
  <c r="CS426" i="3"/>
  <c r="AM426" i="3"/>
  <c r="AN426" i="3"/>
  <c r="AO426" i="3"/>
  <c r="T426" i="3"/>
  <c r="S430" i="3"/>
  <c r="U436" i="3"/>
  <c r="S436" i="3"/>
  <c r="S440" i="3"/>
  <c r="S442" i="3"/>
  <c r="AP442" i="3"/>
  <c r="AO442" i="3"/>
  <c r="AM442" i="3"/>
  <c r="AL442" i="3"/>
  <c r="AN442" i="3"/>
  <c r="T442" i="3"/>
  <c r="CS442" i="3"/>
  <c r="AL444" i="3"/>
  <c r="T444" i="3"/>
  <c r="AM444" i="3"/>
  <c r="CS444" i="3"/>
  <c r="AN444" i="3"/>
  <c r="AO444" i="3"/>
  <c r="S444" i="3"/>
  <c r="S446" i="3"/>
  <c r="AP448" i="3"/>
  <c r="U448" i="3"/>
  <c r="AP450" i="3"/>
  <c r="AO450" i="3"/>
  <c r="AM450" i="3"/>
  <c r="AL450" i="3"/>
  <c r="AN450" i="3"/>
  <c r="T450" i="3"/>
  <c r="CS450" i="3"/>
  <c r="U452" i="3"/>
  <c r="S452" i="3"/>
  <c r="AM456" i="3"/>
  <c r="AL456" i="3"/>
  <c r="CS456" i="3"/>
  <c r="AO456" i="3"/>
  <c r="AN456" i="3"/>
  <c r="T456" i="3"/>
  <c r="S458" i="3"/>
  <c r="AP458" i="3"/>
  <c r="AO458" i="3"/>
  <c r="AM458" i="3"/>
  <c r="AL458" i="3"/>
  <c r="AN458" i="3"/>
  <c r="T458" i="3"/>
  <c r="CS458" i="3"/>
  <c r="S460" i="3"/>
  <c r="AP464" i="3"/>
  <c r="S468" i="3"/>
  <c r="U472" i="3"/>
  <c r="S474" i="3"/>
  <c r="AP476" i="3"/>
  <c r="AP480" i="3"/>
  <c r="AP484" i="3"/>
  <c r="T484" i="3"/>
  <c r="CS484" i="3"/>
  <c r="AO484" i="3"/>
  <c r="AL484" i="3"/>
  <c r="AM484" i="3"/>
  <c r="AN484" i="3"/>
  <c r="U484" i="3"/>
  <c r="S484" i="3"/>
  <c r="U488" i="3"/>
  <c r="AO490" i="3"/>
  <c r="AM490" i="3"/>
  <c r="CS490" i="3"/>
  <c r="AN490" i="3"/>
  <c r="AL490" i="3"/>
  <c r="T490" i="3"/>
  <c r="AP490" i="3"/>
  <c r="U496" i="3"/>
  <c r="S496" i="3"/>
  <c r="AP498" i="3"/>
  <c r="AO498" i="3"/>
  <c r="AM498" i="3"/>
  <c r="AN498" i="3"/>
  <c r="CS498" i="3"/>
  <c r="T498" i="3"/>
  <c r="AL498" i="3"/>
  <c r="S502" i="3"/>
  <c r="S504" i="3"/>
  <c r="U504" i="3"/>
  <c r="U508" i="3"/>
  <c r="S508" i="3"/>
  <c r="CS514" i="3"/>
  <c r="AL514" i="3"/>
  <c r="AM514" i="3"/>
  <c r="AN514" i="3"/>
  <c r="T514" i="3"/>
  <c r="AO514" i="3"/>
  <c r="AP514" i="3"/>
  <c r="AM520" i="3"/>
  <c r="AL520" i="3"/>
  <c r="CS520" i="3"/>
  <c r="AO520" i="3"/>
  <c r="AN520" i="3"/>
  <c r="T520" i="3"/>
  <c r="S522" i="3"/>
  <c r="CS522" i="3"/>
  <c r="AL522" i="3"/>
  <c r="AM522" i="3"/>
  <c r="AN522" i="3"/>
  <c r="T522" i="3"/>
  <c r="AO522" i="3"/>
  <c r="AP522" i="3"/>
  <c r="AP524" i="3"/>
  <c r="AL524" i="3"/>
  <c r="AM524" i="3"/>
  <c r="T524" i="3"/>
  <c r="W524" i="3" s="1"/>
  <c r="CS524" i="3"/>
  <c r="AN524" i="3"/>
  <c r="AO524" i="3"/>
  <c r="AP528" i="3"/>
  <c r="U528" i="3"/>
  <c r="U530" i="3"/>
  <c r="AP538" i="3"/>
  <c r="AO538" i="3"/>
  <c r="AM538" i="3"/>
  <c r="AL538" i="3"/>
  <c r="AN538" i="3"/>
  <c r="T538" i="3"/>
  <c r="CS538" i="3"/>
  <c r="AP540" i="3"/>
  <c r="U540" i="3"/>
  <c r="S540" i="3"/>
  <c r="AM544" i="3"/>
  <c r="AL544" i="3"/>
  <c r="CS544" i="3"/>
  <c r="AO544" i="3"/>
  <c r="AN544" i="3"/>
  <c r="T544" i="3"/>
  <c r="AL546" i="3"/>
  <c r="AP546" i="3"/>
  <c r="CS546" i="3"/>
  <c r="AN546" i="3"/>
  <c r="AM546" i="3"/>
  <c r="T546" i="3"/>
  <c r="AO546" i="3"/>
  <c r="S552" i="3"/>
  <c r="U552" i="3"/>
  <c r="U554" i="3"/>
  <c r="S554" i="3"/>
  <c r="U560" i="3"/>
  <c r="AP562" i="3"/>
  <c r="CS568" i="3"/>
  <c r="AM568" i="3"/>
  <c r="AP568" i="3"/>
  <c r="AO568" i="3"/>
  <c r="AN568" i="3"/>
  <c r="T568" i="3"/>
  <c r="AP570" i="3"/>
  <c r="U572" i="3"/>
  <c r="S572" i="3"/>
  <c r="S574" i="3"/>
  <c r="U578" i="3"/>
  <c r="AP578" i="3"/>
  <c r="AL584" i="3"/>
  <c r="S586" i="3"/>
  <c r="T594" i="3"/>
  <c r="AN594" i="3"/>
  <c r="AL594" i="3"/>
  <c r="AP594" i="3"/>
  <c r="AO594" i="3"/>
  <c r="AM594" i="3"/>
  <c r="CS594" i="3"/>
  <c r="S596" i="3"/>
  <c r="T600" i="3"/>
  <c r="AL600" i="3"/>
  <c r="AP600" i="3"/>
  <c r="AO600" i="3"/>
  <c r="AN600" i="3"/>
  <c r="CS600" i="3"/>
  <c r="U600" i="3"/>
  <c r="U604" i="3"/>
  <c r="S604" i="3"/>
  <c r="U608" i="3"/>
  <c r="S608" i="3"/>
  <c r="T610" i="3"/>
  <c r="AN610" i="3"/>
  <c r="CS610" i="3"/>
  <c r="AL610" i="3"/>
  <c r="AP610" i="3"/>
  <c r="AO610" i="3"/>
  <c r="AM610" i="3"/>
  <c r="U622" i="3"/>
  <c r="AM624" i="3"/>
  <c r="S626" i="3"/>
  <c r="T626" i="3"/>
  <c r="AN626" i="3"/>
  <c r="CS626" i="3"/>
  <c r="AL626" i="3"/>
  <c r="AP626" i="3"/>
  <c r="AO626" i="3"/>
  <c r="AM626" i="3"/>
  <c r="AM628" i="3"/>
  <c r="T628" i="3"/>
  <c r="AO628" i="3"/>
  <c r="AL628" i="3"/>
  <c r="AN628" i="3"/>
  <c r="CS628" i="3"/>
  <c r="AP628" i="3"/>
  <c r="S628" i="3"/>
  <c r="U632" i="3"/>
  <c r="U634" i="3"/>
  <c r="AM640" i="3"/>
  <c r="U644" i="3"/>
  <c r="S644" i="3"/>
  <c r="T650" i="3"/>
  <c r="AN650" i="3"/>
  <c r="AL650" i="3"/>
  <c r="AP650" i="3"/>
  <c r="AO650" i="3"/>
  <c r="AM650" i="3"/>
  <c r="CS650" i="3"/>
  <c r="U654" i="3"/>
  <c r="AO656" i="3"/>
  <c r="S658" i="3"/>
  <c r="U660" i="3"/>
  <c r="S660" i="3"/>
  <c r="S664" i="3"/>
  <c r="CS666" i="3"/>
  <c r="AL666" i="3"/>
  <c r="AM666" i="3"/>
  <c r="AN666" i="3"/>
  <c r="AP666" i="3"/>
  <c r="AO666" i="3"/>
  <c r="U668" i="3"/>
  <c r="U670" i="3"/>
  <c r="S672" i="3"/>
  <c r="CS674" i="3"/>
  <c r="AL674" i="3"/>
  <c r="AO674" i="3"/>
  <c r="AP674" i="3"/>
  <c r="AM674" i="3"/>
  <c r="AN674" i="3"/>
  <c r="U676" i="3"/>
  <c r="U678" i="3"/>
  <c r="S680" i="3"/>
  <c r="CS682" i="3"/>
  <c r="AM682" i="3"/>
  <c r="AO682" i="3"/>
  <c r="AL682" i="3"/>
  <c r="AN682" i="3"/>
  <c r="AP682" i="3"/>
  <c r="U684" i="3"/>
  <c r="U686" i="3"/>
  <c r="S688" i="3"/>
  <c r="CS690" i="3"/>
  <c r="AP690" i="3"/>
  <c r="AN690" i="3"/>
  <c r="AO690" i="3"/>
  <c r="AL690" i="3"/>
  <c r="U692" i="3"/>
  <c r="U694" i="3"/>
  <c r="S696" i="3"/>
  <c r="CS698" i="3"/>
  <c r="AL698" i="3"/>
  <c r="AP698" i="3"/>
  <c r="AN698" i="3"/>
  <c r="AO698" i="3"/>
  <c r="AM698" i="3"/>
  <c r="U700" i="3"/>
  <c r="U702" i="3"/>
  <c r="S704" i="3"/>
  <c r="CS706" i="3"/>
  <c r="AN706" i="3"/>
  <c r="AL706" i="3"/>
  <c r="AM706" i="3"/>
  <c r="AO706" i="3"/>
  <c r="AP706" i="3"/>
  <c r="U708" i="3"/>
  <c r="U710" i="3"/>
  <c r="S712" i="3"/>
  <c r="CS714" i="3"/>
  <c r="AO714" i="3"/>
  <c r="AM714" i="3"/>
  <c r="AL714" i="3"/>
  <c r="AN714" i="3"/>
  <c r="AP714" i="3"/>
  <c r="U716" i="3"/>
  <c r="U720" i="3"/>
  <c r="AO722" i="3"/>
  <c r="AP722" i="3"/>
  <c r="AM722" i="3"/>
  <c r="AL722" i="3"/>
  <c r="CS722" i="3"/>
  <c r="T722" i="3"/>
  <c r="AN722" i="3"/>
  <c r="AM724" i="3"/>
  <c r="T728" i="3"/>
  <c r="AP728" i="3"/>
  <c r="CS728" i="3"/>
  <c r="AN728" i="3"/>
  <c r="AL728" i="3"/>
  <c r="AO730" i="3"/>
  <c r="AN730" i="3"/>
  <c r="AL730" i="3"/>
  <c r="CS730" i="3"/>
  <c r="AM730" i="3"/>
  <c r="T730" i="3"/>
  <c r="AP730" i="3"/>
  <c r="U732" i="3"/>
  <c r="U736" i="3"/>
  <c r="U740" i="3"/>
  <c r="AM744" i="3"/>
  <c r="S748" i="3"/>
  <c r="U748" i="3"/>
  <c r="T748" i="3"/>
  <c r="CS748" i="3"/>
  <c r="AP748" i="3"/>
  <c r="AL748" i="3"/>
  <c r="AN748" i="3"/>
  <c r="S750" i="3"/>
  <c r="U752" i="3"/>
  <c r="AO754" i="3"/>
  <c r="AP754" i="3"/>
  <c r="AM754" i="3"/>
  <c r="AL754" i="3"/>
  <c r="CS754" i="3"/>
  <c r="AN754" i="3"/>
  <c r="T754" i="3"/>
  <c r="U760" i="3"/>
  <c r="AM721" i="3"/>
  <c r="T721" i="3"/>
  <c r="AL721" i="3"/>
  <c r="AO721" i="3"/>
  <c r="AP721" i="3"/>
  <c r="AN721" i="3"/>
  <c r="CS721" i="3"/>
  <c r="AM727" i="3"/>
  <c r="CS727" i="3"/>
  <c r="AO727" i="3"/>
  <c r="AN727" i="3"/>
  <c r="AP727" i="3"/>
  <c r="T727" i="3"/>
  <c r="T733" i="3"/>
  <c r="CS733" i="3"/>
  <c r="AP733" i="3"/>
  <c r="AO733" i="3"/>
  <c r="AL733" i="3"/>
  <c r="AN733" i="3"/>
  <c r="S739" i="3"/>
  <c r="U745" i="3"/>
  <c r="AM745" i="3"/>
  <c r="S751" i="3"/>
  <c r="S757" i="3"/>
  <c r="AO2" i="3"/>
  <c r="AM701" i="3"/>
  <c r="T701" i="3"/>
  <c r="AO701" i="3"/>
  <c r="CS701" i="3"/>
  <c r="AL701" i="3"/>
  <c r="AN701" i="3"/>
  <c r="AL711" i="3"/>
  <c r="AO711" i="3"/>
  <c r="CS711" i="3"/>
  <c r="T711" i="3"/>
  <c r="AM711" i="3"/>
  <c r="AP711" i="3"/>
  <c r="AN711" i="3"/>
  <c r="U715" i="3"/>
  <c r="S715" i="3"/>
  <c r="U725" i="3"/>
  <c r="S725" i="3"/>
  <c r="U731" i="3"/>
  <c r="AL731" i="3"/>
  <c r="U737" i="3"/>
  <c r="AM743" i="3"/>
  <c r="CS743" i="3"/>
  <c r="AO743" i="3"/>
  <c r="AP743" i="3"/>
  <c r="AN743" i="3"/>
  <c r="T743" i="3"/>
  <c r="AL743" i="3"/>
  <c r="U755" i="3"/>
  <c r="U9" i="3"/>
  <c r="U11" i="3"/>
  <c r="S11" i="3"/>
  <c r="AM11" i="3"/>
  <c r="AL11" i="3"/>
  <c r="T11" i="3"/>
  <c r="AN11" i="3"/>
  <c r="CS11" i="3"/>
  <c r="AP11" i="3"/>
  <c r="U13" i="3"/>
  <c r="S15" i="3"/>
  <c r="AO15" i="3"/>
  <c r="AP17" i="3"/>
  <c r="AN17" i="3"/>
  <c r="CS17" i="3"/>
  <c r="AM17" i="3"/>
  <c r="T17" i="3"/>
  <c r="AL17" i="3"/>
  <c r="AO17" i="3"/>
  <c r="S21" i="3"/>
  <c r="AP27" i="3"/>
  <c r="U33" i="3"/>
  <c r="S35" i="3"/>
  <c r="AN35" i="3"/>
  <c r="U41" i="3"/>
  <c r="AM43" i="3"/>
  <c r="AL43" i="3"/>
  <c r="CS43" i="3"/>
  <c r="T43" i="3"/>
  <c r="AN43" i="3"/>
  <c r="AO43" i="3"/>
  <c r="S47" i="3"/>
  <c r="U49" i="3"/>
  <c r="S51" i="3"/>
  <c r="AP51" i="3"/>
  <c r="AL51" i="3"/>
  <c r="AM51" i="3"/>
  <c r="T51" i="3"/>
  <c r="AO51" i="3"/>
  <c r="CS51" i="3"/>
  <c r="AN51" i="3"/>
  <c r="S53" i="3"/>
  <c r="U57" i="3"/>
  <c r="T59" i="3"/>
  <c r="AL59" i="3"/>
  <c r="AP59" i="3"/>
  <c r="CS59" i="3"/>
  <c r="AN59" i="3"/>
  <c r="AO59" i="3"/>
  <c r="AM59" i="3"/>
  <c r="S61" i="3"/>
  <c r="U65" i="3"/>
  <c r="AO67" i="3"/>
  <c r="AM67" i="3"/>
  <c r="AN67" i="3"/>
  <c r="T67" i="3"/>
  <c r="CS67" i="3"/>
  <c r="AP67" i="3"/>
  <c r="AL67" i="3"/>
  <c r="U69" i="3"/>
  <c r="S69" i="3"/>
  <c r="S71" i="3"/>
  <c r="T75" i="3"/>
  <c r="AN75" i="3"/>
  <c r="CS75" i="3"/>
  <c r="AL75" i="3"/>
  <c r="AM75" i="3"/>
  <c r="AP75" i="3"/>
  <c r="AO75" i="3"/>
  <c r="S77" i="3"/>
  <c r="AM81" i="3"/>
  <c r="T83" i="3"/>
  <c r="AN83" i="3"/>
  <c r="AL83" i="3"/>
  <c r="CS83" i="3"/>
  <c r="AP83" i="3"/>
  <c r="AO83" i="3"/>
  <c r="AM83" i="3"/>
  <c r="AM85" i="3"/>
  <c r="U89" i="3"/>
  <c r="AM91" i="3"/>
  <c r="AO91" i="3"/>
  <c r="AN91" i="3"/>
  <c r="CS91" i="3"/>
  <c r="T91" i="3"/>
  <c r="AL91" i="3"/>
  <c r="AP91" i="3"/>
  <c r="S93" i="3"/>
  <c r="U97" i="3"/>
  <c r="AO99" i="3"/>
  <c r="T99" i="3"/>
  <c r="CS99" i="3"/>
  <c r="AN99" i="3"/>
  <c r="AL99" i="3"/>
  <c r="AP99" i="3"/>
  <c r="U103" i="3"/>
  <c r="T103" i="3"/>
  <c r="AO103" i="3"/>
  <c r="AM103" i="3"/>
  <c r="AN103" i="3"/>
  <c r="AP103" i="3"/>
  <c r="CS103" i="3"/>
  <c r="AL103" i="3"/>
  <c r="AM107" i="3"/>
  <c r="AN107" i="3"/>
  <c r="T107" i="3"/>
  <c r="CS107" i="3"/>
  <c r="AP107" i="3"/>
  <c r="AL107" i="3"/>
  <c r="AO107" i="3"/>
  <c r="S109" i="3"/>
  <c r="U113" i="3"/>
  <c r="AM115" i="3"/>
  <c r="AL115" i="3"/>
  <c r="AP115" i="3"/>
  <c r="T115" i="3"/>
  <c r="AN115" i="3"/>
  <c r="CS115" i="3"/>
  <c r="AO115" i="3"/>
  <c r="S117" i="3"/>
  <c r="U121" i="3"/>
  <c r="AM123" i="3"/>
  <c r="T123" i="3"/>
  <c r="AN123" i="3"/>
  <c r="CS123" i="3"/>
  <c r="AP123" i="3"/>
  <c r="AL123" i="3"/>
  <c r="U125" i="3"/>
  <c r="S125" i="3"/>
  <c r="U129" i="3"/>
  <c r="S131" i="3"/>
  <c r="T131" i="3"/>
  <c r="AN131" i="3"/>
  <c r="CS131" i="3"/>
  <c r="AM131" i="3"/>
  <c r="AP131" i="3"/>
  <c r="AL131" i="3"/>
  <c r="U137" i="3"/>
  <c r="AP139" i="3"/>
  <c r="AL139" i="3"/>
  <c r="AM139" i="3"/>
  <c r="CS139" i="3"/>
  <c r="AN139" i="3"/>
  <c r="T139" i="3"/>
  <c r="AO139" i="3"/>
  <c r="S141" i="3"/>
  <c r="S143" i="3"/>
  <c r="U145" i="3"/>
  <c r="AP147" i="3"/>
  <c r="CS147" i="3"/>
  <c r="AN147" i="3"/>
  <c r="AL147" i="3"/>
  <c r="AM147" i="3"/>
  <c r="AO147" i="3"/>
  <c r="T147" i="3"/>
  <c r="S149" i="3"/>
  <c r="S151" i="3"/>
  <c r="U153" i="3"/>
  <c r="CS155" i="3"/>
  <c r="T155" i="3"/>
  <c r="AO155" i="3"/>
  <c r="AL155" i="3"/>
  <c r="AM155" i="3"/>
  <c r="AP155" i="3"/>
  <c r="AN155" i="3"/>
  <c r="S159" i="3"/>
  <c r="U161" i="3"/>
  <c r="U163" i="3"/>
  <c r="T163" i="3"/>
  <c r="AL163" i="3"/>
  <c r="AN163" i="3"/>
  <c r="AP163" i="3"/>
  <c r="AO163" i="3"/>
  <c r="U169" i="3"/>
  <c r="U171" i="3"/>
  <c r="T171" i="3"/>
  <c r="AL171" i="3"/>
  <c r="AN171" i="3"/>
  <c r="AP171" i="3"/>
  <c r="AO171" i="3"/>
  <c r="CS171" i="3"/>
  <c r="S173" i="3"/>
  <c r="U177" i="3"/>
  <c r="CS179" i="3"/>
  <c r="AO179" i="3"/>
  <c r="AP179" i="3"/>
  <c r="T179" i="3"/>
  <c r="AL179" i="3"/>
  <c r="AN179" i="3"/>
  <c r="AM179" i="3"/>
  <c r="S181" i="3"/>
  <c r="U185" i="3"/>
  <c r="AO187" i="3"/>
  <c r="CS187" i="3"/>
  <c r="AL187" i="3"/>
  <c r="T187" i="3"/>
  <c r="AP187" i="3"/>
  <c r="AM187" i="3"/>
  <c r="AN187" i="3"/>
  <c r="AO191" i="3"/>
  <c r="CS191" i="3"/>
  <c r="AP191" i="3"/>
  <c r="AL191" i="3"/>
  <c r="AM191" i="3"/>
  <c r="T191" i="3"/>
  <c r="AN191" i="3"/>
  <c r="AL193" i="3"/>
  <c r="U193" i="3"/>
  <c r="U197" i="3"/>
  <c r="AM197" i="3"/>
  <c r="U201" i="3"/>
  <c r="CS203" i="3"/>
  <c r="AL203" i="3"/>
  <c r="T203" i="3"/>
  <c r="AP203" i="3"/>
  <c r="AN203" i="3"/>
  <c r="AM203" i="3"/>
  <c r="AO203" i="3"/>
  <c r="U209" i="3"/>
  <c r="AO211" i="3"/>
  <c r="AP211" i="3"/>
  <c r="CS211" i="3"/>
  <c r="AL211" i="3"/>
  <c r="AN211" i="3"/>
  <c r="AM211" i="3"/>
  <c r="T211" i="3"/>
  <c r="U217" i="3"/>
  <c r="CS219" i="3"/>
  <c r="AM219" i="3"/>
  <c r="T219" i="3"/>
  <c r="AN219" i="3"/>
  <c r="AP219" i="3"/>
  <c r="AO219" i="3"/>
  <c r="AL219" i="3"/>
  <c r="U225" i="3"/>
  <c r="AM227" i="3"/>
  <c r="AO227" i="3"/>
  <c r="AL227" i="3"/>
  <c r="CS227" i="3"/>
  <c r="T227" i="3"/>
  <c r="AP227" i="3"/>
  <c r="AN227" i="3"/>
  <c r="S229" i="3"/>
  <c r="AO231" i="3"/>
  <c r="S231" i="3"/>
  <c r="AL233" i="3"/>
  <c r="CS233" i="3"/>
  <c r="AN233" i="3"/>
  <c r="AM233" i="3"/>
  <c r="AP233" i="3"/>
  <c r="T233" i="3"/>
  <c r="CS235" i="3"/>
  <c r="AM235" i="3"/>
  <c r="T235" i="3"/>
  <c r="AP235" i="3"/>
  <c r="AN235" i="3"/>
  <c r="AO235" i="3"/>
  <c r="AL235" i="3"/>
  <c r="AM239" i="3"/>
  <c r="AP239" i="3"/>
  <c r="AL239" i="3"/>
  <c r="AN239" i="3"/>
  <c r="CS239" i="3"/>
  <c r="T239" i="3"/>
  <c r="U241" i="3"/>
  <c r="S243" i="3"/>
  <c r="AM243" i="3"/>
  <c r="CS243" i="3"/>
  <c r="AO243" i="3"/>
  <c r="AP243" i="3"/>
  <c r="AN243" i="3"/>
  <c r="AL243" i="3"/>
  <c r="T243" i="3"/>
  <c r="S249" i="3"/>
  <c r="CS253" i="3"/>
  <c r="AO253" i="3"/>
  <c r="AM253" i="3"/>
  <c r="AN253" i="3"/>
  <c r="AP253" i="3"/>
  <c r="AL253" i="3"/>
  <c r="T253" i="3"/>
  <c r="U253" i="3"/>
  <c r="S253" i="3"/>
  <c r="S255" i="3"/>
  <c r="U261" i="3"/>
  <c r="S261" i="3"/>
  <c r="AM265" i="3"/>
  <c r="AN265" i="3"/>
  <c r="AL265" i="3"/>
  <c r="T265" i="3"/>
  <c r="AP265" i="3"/>
  <c r="AO265" i="3"/>
  <c r="CS265" i="3"/>
  <c r="AO267" i="3"/>
  <c r="AP267" i="3"/>
  <c r="T267" i="3"/>
  <c r="AN267" i="3"/>
  <c r="AM267" i="3"/>
  <c r="CS267" i="3"/>
  <c r="AL267" i="3"/>
  <c r="U269" i="3"/>
  <c r="S269" i="3"/>
  <c r="AL271" i="3"/>
  <c r="U273" i="3"/>
  <c r="U275" i="3"/>
  <c r="AM277" i="3"/>
  <c r="AO277" i="3"/>
  <c r="AP277" i="3"/>
  <c r="CS277" i="3"/>
  <c r="AN277" i="3"/>
  <c r="AL277" i="3"/>
  <c r="T277" i="3"/>
  <c r="U277" i="3"/>
  <c r="S277" i="3"/>
  <c r="AM281" i="3"/>
  <c r="AN281" i="3"/>
  <c r="T281" i="3"/>
  <c r="CS281" i="3"/>
  <c r="AP281" i="3"/>
  <c r="AL281" i="3"/>
  <c r="U281" i="3"/>
  <c r="U283" i="3"/>
  <c r="AM283" i="3"/>
  <c r="CS283" i="3"/>
  <c r="AO283" i="3"/>
  <c r="AP283" i="3"/>
  <c r="AN283" i="3"/>
  <c r="AL283" i="3"/>
  <c r="T283" i="3"/>
  <c r="U285" i="3"/>
  <c r="S285" i="3"/>
  <c r="S287" i="3"/>
  <c r="U291" i="3"/>
  <c r="AP293" i="3"/>
  <c r="AO293" i="3"/>
  <c r="AM293" i="3"/>
  <c r="CS293" i="3"/>
  <c r="T293" i="3"/>
  <c r="AL293" i="3"/>
  <c r="AN293" i="3"/>
  <c r="U293" i="3"/>
  <c r="S293" i="3"/>
  <c r="T299" i="3"/>
  <c r="CS299" i="3"/>
  <c r="AN299" i="3"/>
  <c r="AP299" i="3"/>
  <c r="AM299" i="3"/>
  <c r="AO299" i="3"/>
  <c r="AL299" i="3"/>
  <c r="S301" i="3"/>
  <c r="S305" i="3"/>
  <c r="U305" i="3"/>
  <c r="AM315" i="3"/>
  <c r="AP315" i="3"/>
  <c r="AL315" i="3"/>
  <c r="CS315" i="3"/>
  <c r="AN315" i="3"/>
  <c r="T315" i="3"/>
  <c r="AO315" i="3"/>
  <c r="U321" i="3"/>
  <c r="U325" i="3"/>
  <c r="CS325" i="3"/>
  <c r="AM325" i="3"/>
  <c r="AN325" i="3"/>
  <c r="AP325" i="3"/>
  <c r="AL325" i="3"/>
  <c r="T325" i="3"/>
  <c r="S325" i="3"/>
  <c r="S327" i="3"/>
  <c r="AL335" i="3"/>
  <c r="AM335" i="3"/>
  <c r="T335" i="3"/>
  <c r="AN335" i="3"/>
  <c r="CS335" i="3"/>
  <c r="AO335" i="3"/>
  <c r="AP335" i="3"/>
  <c r="T341" i="3"/>
  <c r="AN341" i="3"/>
  <c r="AL341" i="3"/>
  <c r="AM341" i="3"/>
  <c r="AO341" i="3"/>
  <c r="AP341" i="3"/>
  <c r="CS341" i="3"/>
  <c r="U341" i="3"/>
  <c r="S341" i="3"/>
  <c r="U345" i="3"/>
  <c r="U347" i="3"/>
  <c r="U349" i="3"/>
  <c r="S349" i="3"/>
  <c r="S351" i="3"/>
  <c r="U353" i="3"/>
  <c r="AO355" i="3"/>
  <c r="AM363" i="3"/>
  <c r="AL363" i="3"/>
  <c r="AP363" i="3"/>
  <c r="CS363" i="3"/>
  <c r="AN363" i="3"/>
  <c r="T363" i="3"/>
  <c r="AO363" i="3"/>
  <c r="S365" i="3"/>
  <c r="U369" i="3"/>
  <c r="S371" i="3"/>
  <c r="AM371" i="3"/>
  <c r="AL371" i="3"/>
  <c r="AP371" i="3"/>
  <c r="CS371" i="3"/>
  <c r="AN371" i="3"/>
  <c r="T371" i="3"/>
  <c r="S373" i="3"/>
  <c r="S375" i="3"/>
  <c r="AP377" i="3"/>
  <c r="AO377" i="3"/>
  <c r="AM377" i="3"/>
  <c r="CS377" i="3"/>
  <c r="T377" i="3"/>
  <c r="AL377" i="3"/>
  <c r="AN377" i="3"/>
  <c r="S381" i="3"/>
  <c r="AM387" i="3"/>
  <c r="AL387" i="3"/>
  <c r="AP387" i="3"/>
  <c r="CS387" i="3"/>
  <c r="AN387" i="3"/>
  <c r="T387" i="3"/>
  <c r="CS391" i="3"/>
  <c r="AP391" i="3"/>
  <c r="AL391" i="3"/>
  <c r="AM391" i="3"/>
  <c r="T391" i="3"/>
  <c r="AO391" i="3"/>
  <c r="AN391" i="3"/>
  <c r="S395" i="3"/>
  <c r="CS395" i="3"/>
  <c r="AL395" i="3"/>
  <c r="AM395" i="3"/>
  <c r="AO395" i="3"/>
  <c r="T395" i="3"/>
  <c r="AN395" i="3"/>
  <c r="AP395" i="3"/>
  <c r="CS403" i="3"/>
  <c r="AL403" i="3"/>
  <c r="AO403" i="3"/>
  <c r="AP403" i="3"/>
  <c r="AM403" i="3"/>
  <c r="AN403" i="3"/>
  <c r="T403" i="3"/>
  <c r="CS411" i="3"/>
  <c r="AL411" i="3"/>
  <c r="AM411" i="3"/>
  <c r="AO411" i="3"/>
  <c r="T411" i="3"/>
  <c r="AN411" i="3"/>
  <c r="AP411" i="3"/>
  <c r="U413" i="3"/>
  <c r="S413" i="3"/>
  <c r="T417" i="3"/>
  <c r="CS417" i="3"/>
  <c r="AO417" i="3"/>
  <c r="AP417" i="3"/>
  <c r="AL417" i="3"/>
  <c r="AN417" i="3"/>
  <c r="U419" i="3"/>
  <c r="S421" i="3"/>
  <c r="U433" i="3"/>
  <c r="AO435" i="3"/>
  <c r="CS435" i="3"/>
  <c r="AL435" i="3"/>
  <c r="AN435" i="3"/>
  <c r="T435" i="3"/>
  <c r="AM435" i="3"/>
  <c r="AP435" i="3"/>
  <c r="U437" i="3"/>
  <c r="S439" i="3"/>
  <c r="T441" i="3"/>
  <c r="AM441" i="3"/>
  <c r="CS441" i="3"/>
  <c r="AN441" i="3"/>
  <c r="AP441" i="3"/>
  <c r="AL441" i="3"/>
  <c r="AO441" i="3"/>
  <c r="U443" i="3"/>
  <c r="CS443" i="3"/>
  <c r="AO443" i="3"/>
  <c r="AN443" i="3"/>
  <c r="T443" i="3"/>
  <c r="AM443" i="3"/>
  <c r="AL443" i="3"/>
  <c r="AP443" i="3"/>
  <c r="S445" i="3"/>
  <c r="U451" i="3"/>
  <c r="AO451" i="3"/>
  <c r="CS451" i="3"/>
  <c r="AN451" i="3"/>
  <c r="AL451" i="3"/>
  <c r="T451" i="3"/>
  <c r="AM451" i="3"/>
  <c r="AP451" i="3"/>
  <c r="AO453" i="3"/>
  <c r="AO455" i="3"/>
  <c r="S459" i="3"/>
  <c r="U465" i="3"/>
  <c r="CS467" i="3"/>
  <c r="AO467" i="3"/>
  <c r="AM467" i="3"/>
  <c r="AN467" i="3"/>
  <c r="AL467" i="3"/>
  <c r="T467" i="3"/>
  <c r="AP467" i="3"/>
  <c r="S469" i="3"/>
  <c r="U473" i="3"/>
  <c r="T473" i="3"/>
  <c r="CS473" i="3"/>
  <c r="AM473" i="3"/>
  <c r="AN473" i="3"/>
  <c r="AP473" i="3"/>
  <c r="AL473" i="3"/>
  <c r="AO473" i="3"/>
  <c r="AO475" i="3"/>
  <c r="CS475" i="3"/>
  <c r="AM475" i="3"/>
  <c r="AN475" i="3"/>
  <c r="T475" i="3"/>
  <c r="AP475" i="3"/>
  <c r="AL475" i="3"/>
  <c r="S483" i="3"/>
  <c r="U485" i="3"/>
  <c r="AM485" i="3"/>
  <c r="T485" i="3"/>
  <c r="CS485" i="3"/>
  <c r="AP485" i="3"/>
  <c r="AL485" i="3"/>
  <c r="AN485" i="3"/>
  <c r="S485" i="3"/>
  <c r="AO487" i="3"/>
  <c r="T489" i="3"/>
  <c r="CS489" i="3"/>
  <c r="AM489" i="3"/>
  <c r="AN489" i="3"/>
  <c r="AP489" i="3"/>
  <c r="AO489" i="3"/>
  <c r="AL489" i="3"/>
  <c r="S493" i="3"/>
  <c r="AL495" i="3"/>
  <c r="CS495" i="3"/>
  <c r="AM495" i="3"/>
  <c r="AN495" i="3"/>
  <c r="AP495" i="3"/>
  <c r="T495" i="3"/>
  <c r="CS499" i="3"/>
  <c r="AO499" i="3"/>
  <c r="AM499" i="3"/>
  <c r="AL499" i="3"/>
  <c r="AN499" i="3"/>
  <c r="T499" i="3"/>
  <c r="AP499" i="3"/>
  <c r="S501" i="3"/>
  <c r="U503" i="3"/>
  <c r="U507" i="3"/>
  <c r="AM509" i="3"/>
  <c r="CS509" i="3"/>
  <c r="AP509" i="3"/>
  <c r="AL509" i="3"/>
  <c r="T509" i="3"/>
  <c r="AN509" i="3"/>
  <c r="AO511" i="3"/>
  <c r="T513" i="3"/>
  <c r="CS513" i="3"/>
  <c r="AM513" i="3"/>
  <c r="AN513" i="3"/>
  <c r="AP513" i="3"/>
  <c r="AO513" i="3"/>
  <c r="AL513" i="3"/>
  <c r="U521" i="3"/>
  <c r="S521" i="3"/>
  <c r="S525" i="3"/>
  <c r="AL527" i="3"/>
  <c r="CS527" i="3"/>
  <c r="AM527" i="3"/>
  <c r="AN527" i="3"/>
  <c r="AP527" i="3"/>
  <c r="T527" i="3"/>
  <c r="AO531" i="3"/>
  <c r="CS531" i="3"/>
  <c r="AN531" i="3"/>
  <c r="AM531" i="3"/>
  <c r="T531" i="3"/>
  <c r="AL531" i="3"/>
  <c r="AP531" i="3"/>
  <c r="AM533" i="3"/>
  <c r="CS533" i="3"/>
  <c r="AP533" i="3"/>
  <c r="AL533" i="3"/>
  <c r="AN533" i="3"/>
  <c r="T533" i="3"/>
  <c r="T537" i="3"/>
  <c r="AM537" i="3"/>
  <c r="CS537" i="3"/>
  <c r="AN537" i="3"/>
  <c r="AP537" i="3"/>
  <c r="AL537" i="3"/>
  <c r="AO537" i="3"/>
  <c r="S539" i="3"/>
  <c r="AO543" i="3"/>
  <c r="S545" i="3"/>
  <c r="U545" i="3"/>
  <c r="AO547" i="3"/>
  <c r="CS547" i="3"/>
  <c r="AM547" i="3"/>
  <c r="AN547" i="3"/>
  <c r="T547" i="3"/>
  <c r="AL547" i="3"/>
  <c r="AP547" i="3"/>
  <c r="U549" i="3"/>
  <c r="S549" i="3"/>
  <c r="U553" i="3"/>
  <c r="CS559" i="3"/>
  <c r="AM559" i="3"/>
  <c r="AL559" i="3"/>
  <c r="AO559" i="3"/>
  <c r="AN559" i="3"/>
  <c r="AP559" i="3"/>
  <c r="T559" i="3"/>
  <c r="S563" i="3"/>
  <c r="CS567" i="3"/>
  <c r="AM567" i="3"/>
  <c r="AO567" i="3"/>
  <c r="AP567" i="3"/>
  <c r="T567" i="3"/>
  <c r="AN567" i="3"/>
  <c r="AL567" i="3"/>
  <c r="S569" i="3"/>
  <c r="AM569" i="3"/>
  <c r="AO571" i="3"/>
  <c r="AN571" i="3"/>
  <c r="CS571" i="3"/>
  <c r="AM571" i="3"/>
  <c r="AP571" i="3"/>
  <c r="T571" i="3"/>
  <c r="AL571" i="3"/>
  <c r="S585" i="3"/>
  <c r="U585" i="3"/>
  <c r="CS587" i="3"/>
  <c r="AO587" i="3"/>
  <c r="AN587" i="3"/>
  <c r="AL587" i="3"/>
  <c r="T587" i="3"/>
  <c r="AM587" i="3"/>
  <c r="AP587" i="3"/>
  <c r="U589" i="3"/>
  <c r="S589" i="3"/>
  <c r="U593" i="3"/>
  <c r="U595" i="3"/>
  <c r="S595" i="3"/>
  <c r="AM597" i="3"/>
  <c r="U597" i="3"/>
  <c r="S597" i="3"/>
  <c r="AO599" i="3"/>
  <c r="S603" i="3"/>
  <c r="AO603" i="3"/>
  <c r="CS603" i="3"/>
  <c r="AL603" i="3"/>
  <c r="AN603" i="3"/>
  <c r="T603" i="3"/>
  <c r="AM603" i="3"/>
  <c r="AP603" i="3"/>
  <c r="U611" i="3"/>
  <c r="AO615" i="3"/>
  <c r="U617" i="3"/>
  <c r="T621" i="3"/>
  <c r="AO621" i="3"/>
  <c r="AP621" i="3"/>
  <c r="CS621" i="3"/>
  <c r="AN621" i="3"/>
  <c r="S621" i="3"/>
  <c r="CS627" i="3"/>
  <c r="AO627" i="3"/>
  <c r="AL627" i="3"/>
  <c r="AN627" i="3"/>
  <c r="T627" i="3"/>
  <c r="AM627" i="3"/>
  <c r="AP627" i="3"/>
  <c r="U633" i="3"/>
  <c r="S633" i="3"/>
  <c r="AO635" i="3"/>
  <c r="CS635" i="3"/>
  <c r="AL635" i="3"/>
  <c r="AN635" i="3"/>
  <c r="T635" i="3"/>
  <c r="AM635" i="3"/>
  <c r="AP635" i="3"/>
  <c r="AM637" i="3"/>
  <c r="U637" i="3"/>
  <c r="S637" i="3"/>
  <c r="U639" i="3"/>
  <c r="AO639" i="3"/>
  <c r="U649" i="3"/>
  <c r="U651" i="3"/>
  <c r="S653" i="3"/>
  <c r="U655" i="3"/>
  <c r="U657" i="3"/>
  <c r="S657" i="3"/>
  <c r="AO659" i="3"/>
  <c r="CS659" i="3"/>
  <c r="AL659" i="3"/>
  <c r="T659" i="3"/>
  <c r="AP659" i="3"/>
  <c r="AN659" i="3"/>
  <c r="AM659" i="3"/>
  <c r="AL663" i="3"/>
  <c r="AO663" i="3"/>
  <c r="AN663" i="3"/>
  <c r="CS663" i="3"/>
  <c r="AP663" i="3"/>
  <c r="T663" i="3"/>
  <c r="AM663" i="3"/>
  <c r="T665" i="3"/>
  <c r="CS667" i="3"/>
  <c r="AO667" i="3"/>
  <c r="AM667" i="3"/>
  <c r="AN667" i="3"/>
  <c r="AL667" i="3"/>
  <c r="AP667" i="3"/>
  <c r="CS675" i="3"/>
  <c r="AP675" i="3"/>
  <c r="AO675" i="3"/>
  <c r="AM675" i="3"/>
  <c r="AN675" i="3"/>
  <c r="AL679" i="3"/>
  <c r="AO679" i="3"/>
  <c r="CS679" i="3"/>
  <c r="AM679" i="3"/>
  <c r="T679" i="3"/>
  <c r="AP679" i="3"/>
  <c r="AN679" i="3"/>
  <c r="T681" i="3"/>
  <c r="CS683" i="3"/>
  <c r="AM683" i="3"/>
  <c r="AP683" i="3"/>
  <c r="AN683" i="3"/>
  <c r="AL683" i="3"/>
  <c r="AO683" i="3"/>
  <c r="CS691" i="3"/>
  <c r="AN691" i="3"/>
  <c r="AM691" i="3"/>
  <c r="AL691" i="3"/>
  <c r="AP691" i="3"/>
  <c r="AO691" i="3"/>
  <c r="AL695" i="3"/>
  <c r="AO695" i="3"/>
  <c r="AP695" i="3"/>
  <c r="AN695" i="3"/>
  <c r="CS695" i="3"/>
  <c r="AM695" i="3"/>
  <c r="T695" i="3"/>
  <c r="T697" i="3"/>
  <c r="CS699" i="3"/>
  <c r="AN699" i="3"/>
  <c r="AO699" i="3"/>
  <c r="AL699" i="3"/>
  <c r="AM699" i="3"/>
  <c r="AP699" i="3"/>
  <c r="U703" i="3"/>
  <c r="S703" i="3"/>
  <c r="AM705" i="3"/>
  <c r="AO705" i="3"/>
  <c r="CS705" i="3"/>
  <c r="AN705" i="3"/>
  <c r="AL705" i="3"/>
  <c r="AP705" i="3"/>
  <c r="U705" i="3"/>
  <c r="T705" i="3"/>
  <c r="U709" i="3"/>
  <c r="S709" i="3"/>
  <c r="U713" i="3"/>
  <c r="U723" i="3"/>
  <c r="T729" i="3"/>
  <c r="AL729" i="3"/>
  <c r="CS729" i="3"/>
  <c r="AN729" i="3"/>
  <c r="AO729" i="3"/>
  <c r="AP729" i="3"/>
  <c r="AM735" i="3"/>
  <c r="CS735" i="3"/>
  <c r="AP735" i="3"/>
  <c r="AO735" i="3"/>
  <c r="AN735" i="3"/>
  <c r="T735" i="3"/>
  <c r="S741" i="3"/>
  <c r="S753" i="3"/>
  <c r="U753" i="3"/>
  <c r="AN759" i="3"/>
  <c r="AO759" i="3"/>
  <c r="CS759" i="3"/>
  <c r="AP759" i="3"/>
  <c r="AM759" i="3"/>
  <c r="T759" i="3"/>
  <c r="AL759" i="3"/>
  <c r="R1" i="3"/>
  <c r="V231" i="3" l="1"/>
  <c r="AJ167" i="3"/>
  <c r="AI142" i="3"/>
  <c r="AT215" i="3"/>
  <c r="AE752" i="3"/>
  <c r="AR690" i="3"/>
  <c r="AT142" i="3"/>
  <c r="AT347" i="3"/>
  <c r="AH215" i="3"/>
  <c r="AE690" i="3"/>
  <c r="AI7" i="3"/>
  <c r="V567" i="3"/>
  <c r="V757" i="3"/>
  <c r="Z757" i="3" s="1"/>
  <c r="V82" i="3"/>
  <c r="W673" i="3"/>
  <c r="AA673" i="3" s="1"/>
  <c r="AH728" i="3"/>
  <c r="V257" i="3"/>
  <c r="AD752" i="3"/>
  <c r="AI347" i="3"/>
  <c r="AH7" i="3"/>
  <c r="AB588" i="3"/>
  <c r="V471" i="3"/>
  <c r="W429" i="3"/>
  <c r="V64" i="3"/>
  <c r="AT207" i="3"/>
  <c r="W396" i="3"/>
  <c r="W382" i="3"/>
  <c r="AD592" i="3"/>
  <c r="W279" i="3"/>
  <c r="AT744" i="3"/>
  <c r="AB739" i="3"/>
  <c r="AH744" i="3"/>
  <c r="V565" i="3"/>
  <c r="W299" i="3"/>
  <c r="W739" i="3"/>
  <c r="AA739" i="3" s="1"/>
  <c r="V412" i="3"/>
  <c r="AI387" i="3"/>
  <c r="AE592" i="3"/>
  <c r="W681" i="3"/>
  <c r="AA681" i="3" s="1"/>
  <c r="V107" i="3"/>
  <c r="AB621" i="3"/>
  <c r="AI329" i="3"/>
  <c r="AH131" i="3"/>
  <c r="AH250" i="3"/>
  <c r="V646" i="3"/>
  <c r="Z646" i="3" s="1"/>
  <c r="V559" i="3"/>
  <c r="V622" i="3"/>
  <c r="Z622" i="3" s="1"/>
  <c r="W446" i="3"/>
  <c r="AA446" i="3" s="1"/>
  <c r="V116" i="3"/>
  <c r="W45" i="3"/>
  <c r="V7" i="3"/>
  <c r="V659" i="3"/>
  <c r="Z659" i="3" s="1"/>
  <c r="W366" i="3"/>
  <c r="V210" i="3"/>
  <c r="V606" i="3"/>
  <c r="Z606" i="3" s="1"/>
  <c r="W541" i="3"/>
  <c r="AH223" i="3"/>
  <c r="AB719" i="3"/>
  <c r="V447" i="3"/>
  <c r="Z447" i="3" s="1"/>
  <c r="W393" i="3"/>
  <c r="AI199" i="3"/>
  <c r="AI410" i="3"/>
  <c r="W115" i="3"/>
  <c r="V727" i="3"/>
  <c r="Z727" i="3" s="1"/>
  <c r="V669" i="3"/>
  <c r="Z669" i="3" s="1"/>
  <c r="W166" i="3"/>
  <c r="V91" i="3"/>
  <c r="V557" i="3"/>
  <c r="V614" i="3"/>
  <c r="Z614" i="3" s="1"/>
  <c r="AQ719" i="3"/>
  <c r="AT250" i="3"/>
  <c r="AT199" i="3"/>
  <c r="AI131" i="3"/>
  <c r="AT410" i="3"/>
  <c r="W2" i="3"/>
  <c r="V2" i="3"/>
  <c r="W635" i="3"/>
  <c r="AA635" i="3" s="1"/>
  <c r="W417" i="3"/>
  <c r="V722" i="3"/>
  <c r="Z722" i="3" s="1"/>
  <c r="V696" i="3"/>
  <c r="Z696" i="3" s="1"/>
  <c r="W688" i="3"/>
  <c r="AA688" i="3" s="1"/>
  <c r="V302" i="3"/>
  <c r="V90" i="3"/>
  <c r="V319" i="3"/>
  <c r="W310" i="3"/>
  <c r="W96" i="3"/>
  <c r="W647" i="3"/>
  <c r="AA647" i="3" s="1"/>
  <c r="W463" i="3"/>
  <c r="AI223" i="3"/>
  <c r="V348" i="3"/>
  <c r="W556" i="3"/>
  <c r="W603" i="3"/>
  <c r="AA603" i="3" s="1"/>
  <c r="W610" i="3"/>
  <c r="AA610" i="3" s="1"/>
  <c r="W430" i="3"/>
  <c r="V662" i="3"/>
  <c r="Z662" i="3" s="1"/>
  <c r="W415" i="3"/>
  <c r="V428" i="3"/>
  <c r="W565" i="3"/>
  <c r="W697" i="3"/>
  <c r="AA697" i="3" s="1"/>
  <c r="W233" i="3"/>
  <c r="W148" i="3"/>
  <c r="W636" i="3"/>
  <c r="AA636" i="3" s="1"/>
  <c r="W192" i="3"/>
  <c r="AQ621" i="3"/>
  <c r="V613" i="3"/>
  <c r="Z613" i="3" s="1"/>
  <c r="AT329" i="3"/>
  <c r="W509" i="3"/>
  <c r="W76" i="3"/>
  <c r="V44" i="3"/>
  <c r="W26" i="3"/>
  <c r="AC739" i="3"/>
  <c r="AU704" i="3"/>
  <c r="W643" i="3"/>
  <c r="AA643" i="3" s="1"/>
  <c r="V587" i="3"/>
  <c r="Z587" i="3" s="1"/>
  <c r="W711" i="3"/>
  <c r="AA711" i="3" s="1"/>
  <c r="V410" i="3"/>
  <c r="W202" i="3"/>
  <c r="AK704" i="3"/>
  <c r="W40" i="3"/>
  <c r="V390" i="3"/>
  <c r="V94" i="3"/>
  <c r="AT387" i="3"/>
  <c r="AI207" i="3"/>
  <c r="AT728" i="3"/>
  <c r="V735" i="3"/>
  <c r="Z735" i="3" s="1"/>
  <c r="V627" i="3"/>
  <c r="Z627" i="3" s="1"/>
  <c r="V57" i="3"/>
  <c r="W685" i="3"/>
  <c r="AA685" i="3" s="1"/>
  <c r="W677" i="3"/>
  <c r="AA677" i="3" s="1"/>
  <c r="V709" i="3"/>
  <c r="Z709" i="3" s="1"/>
  <c r="V657" i="3"/>
  <c r="Z657" i="3" s="1"/>
  <c r="V637" i="3"/>
  <c r="Z637" i="3" s="1"/>
  <c r="W595" i="3"/>
  <c r="AA595" i="3" s="1"/>
  <c r="V465" i="3"/>
  <c r="V443" i="3"/>
  <c r="Z443" i="3" s="1"/>
  <c r="W163" i="3"/>
  <c r="V721" i="3"/>
  <c r="Z721" i="3" s="1"/>
  <c r="W704" i="3"/>
  <c r="AA704" i="3" s="1"/>
  <c r="W496" i="3"/>
  <c r="V350" i="3"/>
  <c r="W266" i="3"/>
  <c r="W12" i="3"/>
  <c r="V742" i="3"/>
  <c r="Z742" i="3" s="1"/>
  <c r="V590" i="3"/>
  <c r="Z590" i="3" s="1"/>
  <c r="V188" i="3"/>
  <c r="V556" i="3"/>
  <c r="W619" i="3"/>
  <c r="AA619" i="3" s="1"/>
  <c r="V529" i="3"/>
  <c r="V27" i="3"/>
  <c r="W726" i="3"/>
  <c r="AA726" i="3" s="1"/>
  <c r="W638" i="3"/>
  <c r="AA638" i="3" s="1"/>
  <c r="V526" i="3"/>
  <c r="W476" i="3"/>
  <c r="V234" i="3"/>
  <c r="V196" i="3"/>
  <c r="W693" i="3"/>
  <c r="AA693" i="3" s="1"/>
  <c r="V133" i="3"/>
  <c r="W374" i="3"/>
  <c r="V415" i="3"/>
  <c r="W223" i="3"/>
  <c r="W400" i="3"/>
  <c r="V272" i="3"/>
  <c r="V264" i="3"/>
  <c r="AK672" i="3"/>
  <c r="V663" i="3"/>
  <c r="Z663" i="3" s="1"/>
  <c r="V159" i="3"/>
  <c r="W672" i="3"/>
  <c r="AA672" i="3" s="1"/>
  <c r="W658" i="3"/>
  <c r="AA658" i="3" s="1"/>
  <c r="W621" i="3"/>
  <c r="AA621" i="3" s="1"/>
  <c r="V527" i="3"/>
  <c r="V521" i="3"/>
  <c r="V485" i="3"/>
  <c r="W439" i="3"/>
  <c r="W43" i="3"/>
  <c r="V41" i="3"/>
  <c r="V730" i="3"/>
  <c r="Z730" i="3" s="1"/>
  <c r="W664" i="3"/>
  <c r="AA664" i="3" s="1"/>
  <c r="W502" i="3"/>
  <c r="V290" i="3"/>
  <c r="V176" i="3"/>
  <c r="W88" i="3"/>
  <c r="W20" i="3"/>
  <c r="W511" i="3"/>
  <c r="V119" i="3"/>
  <c r="V551" i="3"/>
  <c r="V478" i="3"/>
  <c r="W428" i="3"/>
  <c r="W358" i="3"/>
  <c r="W401" i="3"/>
  <c r="AJ672" i="3"/>
  <c r="W695" i="3"/>
  <c r="AA695" i="3" s="1"/>
  <c r="V249" i="3"/>
  <c r="W153" i="3"/>
  <c r="V258" i="3"/>
  <c r="W100" i="3"/>
  <c r="W689" i="3"/>
  <c r="AA689" i="3" s="1"/>
  <c r="W589" i="3"/>
  <c r="AA589" i="3" s="1"/>
  <c r="W545" i="3"/>
  <c r="V759" i="3"/>
  <c r="Z759" i="3" s="1"/>
  <c r="V335" i="3"/>
  <c r="V287" i="3"/>
  <c r="V83" i="3"/>
  <c r="V654" i="3"/>
  <c r="Z654" i="3" s="1"/>
  <c r="V274" i="3"/>
  <c r="W208" i="3"/>
  <c r="V186" i="3"/>
  <c r="W108" i="3"/>
  <c r="W620" i="3"/>
  <c r="AA620" i="3" s="1"/>
  <c r="W535" i="3"/>
  <c r="W425" i="3"/>
  <c r="W355" i="3"/>
  <c r="V111" i="3"/>
  <c r="V598" i="3"/>
  <c r="Z598" i="3" s="1"/>
  <c r="V542" i="3"/>
  <c r="W486" i="3"/>
  <c r="W470" i="3"/>
  <c r="V174" i="3"/>
  <c r="W207" i="3"/>
  <c r="W406" i="3"/>
  <c r="V681" i="3"/>
  <c r="Z681" i="3" s="1"/>
  <c r="W525" i="3"/>
  <c r="V321" i="3"/>
  <c r="V209" i="3"/>
  <c r="V201" i="3"/>
  <c r="V171" i="3"/>
  <c r="V123" i="3"/>
  <c r="W95" i="3"/>
  <c r="W47" i="3"/>
  <c r="W719" i="3"/>
  <c r="AA719" i="3" s="1"/>
  <c r="W751" i="3"/>
  <c r="AA751" i="3" s="1"/>
  <c r="V760" i="3"/>
  <c r="Z760" i="3" s="1"/>
  <c r="W734" i="3"/>
  <c r="AA734" i="3" s="1"/>
  <c r="W712" i="3"/>
  <c r="AA712" i="3" s="1"/>
  <c r="V536" i="3"/>
  <c r="W504" i="3"/>
  <c r="V472" i="3"/>
  <c r="V464" i="3"/>
  <c r="W440" i="3"/>
  <c r="W424" i="3"/>
  <c r="W414" i="3"/>
  <c r="V152" i="3"/>
  <c r="W136" i="3"/>
  <c r="V58" i="3"/>
  <c r="W6" i="3"/>
  <c r="V183" i="3"/>
  <c r="W422" i="3"/>
  <c r="V524" i="3"/>
  <c r="W488" i="3"/>
  <c r="V454" i="3"/>
  <c r="Z454" i="3" s="1"/>
  <c r="V166" i="3"/>
  <c r="W52" i="3"/>
  <c r="W83" i="3"/>
  <c r="W654" i="3"/>
  <c r="AA654" i="3" s="1"/>
  <c r="W73" i="3"/>
  <c r="V432" i="3"/>
  <c r="W120" i="3"/>
  <c r="V630" i="3"/>
  <c r="Z630" i="3" s="1"/>
  <c r="V310" i="3"/>
  <c r="W302" i="3"/>
  <c r="W678" i="3"/>
  <c r="AA678" i="3" s="1"/>
  <c r="V530" i="3"/>
  <c r="V697" i="3"/>
  <c r="Z697" i="3" s="1"/>
  <c r="V673" i="3"/>
  <c r="Z673" i="3" s="1"/>
  <c r="V519" i="3"/>
  <c r="V13" i="3"/>
  <c r="W743" i="3"/>
  <c r="AA743" i="3" s="1"/>
  <c r="V620" i="3"/>
  <c r="Z620" i="3" s="1"/>
  <c r="W583" i="3"/>
  <c r="AA583" i="3" s="1"/>
  <c r="V177" i="3"/>
  <c r="W738" i="3"/>
  <c r="AA738" i="3" s="1"/>
  <c r="W665" i="3"/>
  <c r="AA665" i="3" s="1"/>
  <c r="W398" i="3"/>
  <c r="V182" i="3"/>
  <c r="W46" i="3"/>
  <c r="V717" i="3"/>
  <c r="Z717" i="3" s="1"/>
  <c r="V611" i="3"/>
  <c r="Z611" i="3" s="1"/>
  <c r="V575" i="3"/>
  <c r="V517" i="3"/>
  <c r="W493" i="3"/>
  <c r="V489" i="3"/>
  <c r="W473" i="3"/>
  <c r="V457" i="3"/>
  <c r="W437" i="3"/>
  <c r="V331" i="3"/>
  <c r="V225" i="3"/>
  <c r="V175" i="3"/>
  <c r="V167" i="3"/>
  <c r="W135" i="3"/>
  <c r="V694" i="3"/>
  <c r="Z694" i="3" s="1"/>
  <c r="V686" i="3"/>
  <c r="Z686" i="3" s="1"/>
  <c r="W520" i="3"/>
  <c r="W494" i="3"/>
  <c r="V416" i="3"/>
  <c r="V408" i="3"/>
  <c r="V314" i="3"/>
  <c r="V250" i="3"/>
  <c r="W200" i="3"/>
  <c r="V168" i="3"/>
  <c r="V118" i="3"/>
  <c r="V723" i="3"/>
  <c r="Z723" i="3" s="1"/>
  <c r="W613" i="3"/>
  <c r="AA613" i="3" s="1"/>
  <c r="V605" i="3"/>
  <c r="Z605" i="3" s="1"/>
  <c r="W177" i="3"/>
  <c r="V96" i="3"/>
  <c r="V88" i="3"/>
  <c r="V359" i="3"/>
  <c r="W263" i="3"/>
  <c r="AC759" i="3"/>
  <c r="AB759" i="3"/>
  <c r="AQ759" i="3"/>
  <c r="AT735" i="3"/>
  <c r="AI735" i="3"/>
  <c r="AH735" i="3"/>
  <c r="AJ705" i="3"/>
  <c r="AU705" i="3"/>
  <c r="AK705" i="3"/>
  <c r="AG699" i="3"/>
  <c r="AF699" i="3"/>
  <c r="AS699" i="3"/>
  <c r="AT683" i="3"/>
  <c r="AI683" i="3"/>
  <c r="AH683" i="3"/>
  <c r="AI679" i="3"/>
  <c r="AH679" i="3"/>
  <c r="AT679" i="3"/>
  <c r="AB667" i="3"/>
  <c r="AQ667" i="3"/>
  <c r="AC667" i="3"/>
  <c r="AF621" i="3"/>
  <c r="AS621" i="3"/>
  <c r="AG621" i="3"/>
  <c r="AB603" i="3"/>
  <c r="AC603" i="3"/>
  <c r="AQ603" i="3"/>
  <c r="AB587" i="3"/>
  <c r="AC587" i="3"/>
  <c r="AQ587" i="3"/>
  <c r="AG567" i="3"/>
  <c r="AS567" i="3"/>
  <c r="AF567" i="3"/>
  <c r="AR559" i="3"/>
  <c r="AD559" i="3"/>
  <c r="AE559" i="3"/>
  <c r="AS533" i="3"/>
  <c r="AF533" i="3"/>
  <c r="AG533" i="3"/>
  <c r="AG513" i="3"/>
  <c r="AS513" i="3"/>
  <c r="AF513" i="3"/>
  <c r="AF499" i="3"/>
  <c r="AS499" i="3"/>
  <c r="AG499" i="3"/>
  <c r="AR489" i="3"/>
  <c r="AD489" i="3"/>
  <c r="AE489" i="3"/>
  <c r="V483" i="3"/>
  <c r="W483" i="3"/>
  <c r="AR473" i="3"/>
  <c r="AE473" i="3"/>
  <c r="AD473" i="3"/>
  <c r="AJ451" i="3"/>
  <c r="AK451" i="3"/>
  <c r="AU451" i="3"/>
  <c r="W445" i="3"/>
  <c r="AA445" i="3" s="1"/>
  <c r="V445" i="3"/>
  <c r="Z445" i="3" s="1"/>
  <c r="AG417" i="3"/>
  <c r="AF417" i="3"/>
  <c r="AS417" i="3"/>
  <c r="AS403" i="3"/>
  <c r="AG403" i="3"/>
  <c r="AF403" i="3"/>
  <c r="AG377" i="3"/>
  <c r="AS377" i="3"/>
  <c r="AF377" i="3"/>
  <c r="AG363" i="3"/>
  <c r="AS363" i="3"/>
  <c r="AF363" i="3"/>
  <c r="AG335" i="3"/>
  <c r="AS335" i="3"/>
  <c r="AF335" i="3"/>
  <c r="W327" i="3"/>
  <c r="V327" i="3"/>
  <c r="AR315" i="3"/>
  <c r="AE315" i="3"/>
  <c r="AD315" i="3"/>
  <c r="AI283" i="3"/>
  <c r="AT283" i="3"/>
  <c r="AH283" i="3"/>
  <c r="AC265" i="3"/>
  <c r="AQ265" i="3"/>
  <c r="AB265" i="3"/>
  <c r="AH235" i="3"/>
  <c r="AT235" i="3"/>
  <c r="AI235" i="3"/>
  <c r="AJ227" i="3"/>
  <c r="AK227" i="3"/>
  <c r="AU227" i="3"/>
  <c r="AE219" i="3"/>
  <c r="AR219" i="3"/>
  <c r="AD219" i="3"/>
  <c r="AR203" i="3"/>
  <c r="AD203" i="3"/>
  <c r="AE203" i="3"/>
  <c r="AH187" i="3"/>
  <c r="AI187" i="3"/>
  <c r="AT187" i="3"/>
  <c r="AQ171" i="3"/>
  <c r="AC171" i="3"/>
  <c r="AB171" i="3"/>
  <c r="AH155" i="3"/>
  <c r="AT155" i="3"/>
  <c r="AI155" i="3"/>
  <c r="AU147" i="3"/>
  <c r="AJ147" i="3"/>
  <c r="AK147" i="3"/>
  <c r="AR139" i="3"/>
  <c r="AD139" i="3"/>
  <c r="AE139" i="3"/>
  <c r="AG115" i="3"/>
  <c r="AF115" i="3"/>
  <c r="AS115" i="3"/>
  <c r="AK103" i="3"/>
  <c r="AJ103" i="3"/>
  <c r="AU103" i="3"/>
  <c r="AR91" i="3"/>
  <c r="AD91" i="3"/>
  <c r="AE91" i="3"/>
  <c r="AH75" i="3"/>
  <c r="AT75" i="3"/>
  <c r="AI75" i="3"/>
  <c r="V69" i="3"/>
  <c r="W69" i="3"/>
  <c r="AC59" i="3"/>
  <c r="AQ59" i="3"/>
  <c r="AB59" i="3"/>
  <c r="AK27" i="3"/>
  <c r="AU27" i="3"/>
  <c r="AJ27" i="3"/>
  <c r="AB11" i="3"/>
  <c r="AC11" i="3"/>
  <c r="AQ11" i="3"/>
  <c r="AE743" i="3"/>
  <c r="AR743" i="3"/>
  <c r="AD743" i="3"/>
  <c r="W725" i="3"/>
  <c r="AA725" i="3" s="1"/>
  <c r="V725" i="3"/>
  <c r="Z725" i="3" s="1"/>
  <c r="AC701" i="3"/>
  <c r="AQ701" i="3"/>
  <c r="AB701" i="3"/>
  <c r="AQ733" i="3"/>
  <c r="AC733" i="3"/>
  <c r="AB733" i="3"/>
  <c r="AJ754" i="3"/>
  <c r="AU754" i="3"/>
  <c r="AK754" i="3"/>
  <c r="AG730" i="3"/>
  <c r="AS730" i="3"/>
  <c r="AF730" i="3"/>
  <c r="AH698" i="3"/>
  <c r="AT698" i="3"/>
  <c r="AI698" i="3"/>
  <c r="AU682" i="3"/>
  <c r="AK682" i="3"/>
  <c r="AJ682" i="3"/>
  <c r="AF666" i="3"/>
  <c r="AG666" i="3"/>
  <c r="AS666" i="3"/>
  <c r="AK626" i="3"/>
  <c r="AU626" i="3"/>
  <c r="AJ626" i="3"/>
  <c r="AQ600" i="3"/>
  <c r="AB600" i="3"/>
  <c r="AC600" i="3"/>
  <c r="AU578" i="3"/>
  <c r="AK578" i="3"/>
  <c r="AJ578" i="3"/>
  <c r="AD546" i="3"/>
  <c r="AE546" i="3"/>
  <c r="AR546" i="3"/>
  <c r="AS538" i="3"/>
  <c r="AF538" i="3"/>
  <c r="AG538" i="3"/>
  <c r="AD524" i="3"/>
  <c r="AE524" i="3"/>
  <c r="AR524" i="3"/>
  <c r="AF520" i="3"/>
  <c r="AG520" i="3"/>
  <c r="AS520" i="3"/>
  <c r="AS498" i="3"/>
  <c r="AG498" i="3"/>
  <c r="AF498" i="3"/>
  <c r="AG484" i="3"/>
  <c r="AS484" i="3"/>
  <c r="AF484" i="3"/>
  <c r="AS458" i="3"/>
  <c r="AF458" i="3"/>
  <c r="AG458" i="3"/>
  <c r="AS450" i="3"/>
  <c r="AG450" i="3"/>
  <c r="AF450" i="3"/>
  <c r="AE444" i="3"/>
  <c r="AR444" i="3"/>
  <c r="AD444" i="3"/>
  <c r="W436" i="3"/>
  <c r="V436" i="3"/>
  <c r="AU420" i="3"/>
  <c r="AJ420" i="3"/>
  <c r="AK420" i="3"/>
  <c r="AJ392" i="3"/>
  <c r="AK392" i="3"/>
  <c r="AU392" i="3"/>
  <c r="AF372" i="3"/>
  <c r="AG372" i="3"/>
  <c r="AS372" i="3"/>
  <c r="AB368" i="3"/>
  <c r="AC368" i="3"/>
  <c r="AQ368" i="3"/>
  <c r="AR338" i="3"/>
  <c r="AE338" i="3"/>
  <c r="AD338" i="3"/>
  <c r="AR328" i="3"/>
  <c r="AE328" i="3"/>
  <c r="AD328" i="3"/>
  <c r="AD314" i="3"/>
  <c r="AE314" i="3"/>
  <c r="AR314" i="3"/>
  <c r="AF302" i="3"/>
  <c r="AS302" i="3"/>
  <c r="AG302" i="3"/>
  <c r="AH274" i="3"/>
  <c r="AI274" i="3"/>
  <c r="AT274" i="3"/>
  <c r="AQ268" i="3"/>
  <c r="AC268" i="3"/>
  <c r="AB268" i="3"/>
  <c r="AS226" i="3"/>
  <c r="AF226" i="3"/>
  <c r="AG226" i="3"/>
  <c r="AG202" i="3"/>
  <c r="AS202" i="3"/>
  <c r="AF202" i="3"/>
  <c r="AD186" i="3"/>
  <c r="AE186" i="3"/>
  <c r="AR186" i="3"/>
  <c r="AF170" i="3"/>
  <c r="AS170" i="3"/>
  <c r="AG170" i="3"/>
  <c r="AQ158" i="3"/>
  <c r="AB158" i="3"/>
  <c r="AC158" i="3"/>
  <c r="AK138" i="3"/>
  <c r="AU138" i="3"/>
  <c r="AJ138" i="3"/>
  <c r="AK106" i="3"/>
  <c r="AU106" i="3"/>
  <c r="AJ106" i="3"/>
  <c r="AH90" i="3"/>
  <c r="AI90" i="3"/>
  <c r="AT90" i="3"/>
  <c r="AF74" i="3"/>
  <c r="AG74" i="3"/>
  <c r="AS74" i="3"/>
  <c r="V62" i="3"/>
  <c r="W62" i="3"/>
  <c r="AJ52" i="3"/>
  <c r="AK52" i="3"/>
  <c r="AU52" i="3"/>
  <c r="AJ34" i="3"/>
  <c r="AU34" i="3"/>
  <c r="AK34" i="3"/>
  <c r="AD26" i="3"/>
  <c r="AE26" i="3"/>
  <c r="AR26" i="3"/>
  <c r="AB189" i="3"/>
  <c r="AC189" i="3"/>
  <c r="AQ189" i="3"/>
  <c r="AT85" i="3"/>
  <c r="AI85" i="3"/>
  <c r="AH85" i="3"/>
  <c r="AG61" i="3"/>
  <c r="AS61" i="3"/>
  <c r="AF61" i="3"/>
  <c r="W55" i="3"/>
  <c r="V55" i="3"/>
  <c r="AS5" i="3"/>
  <c r="AF5" i="3"/>
  <c r="AG5" i="3"/>
  <c r="AU660" i="3"/>
  <c r="AK660" i="3"/>
  <c r="AJ660" i="3"/>
  <c r="AK242" i="3"/>
  <c r="AU242" i="3"/>
  <c r="AJ242" i="3"/>
  <c r="AF240" i="3"/>
  <c r="AG240" i="3"/>
  <c r="AS240" i="3"/>
  <c r="V214" i="3"/>
  <c r="W214" i="3"/>
  <c r="AU132" i="3"/>
  <c r="AJ132" i="3"/>
  <c r="AK132" i="3"/>
  <c r="AC124" i="3"/>
  <c r="AQ124" i="3"/>
  <c r="AB124" i="3"/>
  <c r="AG44" i="3"/>
  <c r="AS44" i="3"/>
  <c r="AF44" i="3"/>
  <c r="AD40" i="3"/>
  <c r="AR40" i="3"/>
  <c r="AE40" i="3"/>
  <c r="AS741" i="3"/>
  <c r="AF741" i="3"/>
  <c r="AG741" i="3"/>
  <c r="AE709" i="3"/>
  <c r="AR709" i="3"/>
  <c r="AD709" i="3"/>
  <c r="AC653" i="3"/>
  <c r="AQ653" i="3"/>
  <c r="AB653" i="3"/>
  <c r="AU643" i="3"/>
  <c r="AJ643" i="3"/>
  <c r="AK643" i="3"/>
  <c r="AU623" i="3"/>
  <c r="AJ623" i="3"/>
  <c r="AK623" i="3"/>
  <c r="AU589" i="3"/>
  <c r="AJ589" i="3"/>
  <c r="AK589" i="3"/>
  <c r="AE585" i="3"/>
  <c r="AR585" i="3"/>
  <c r="AD585" i="3"/>
  <c r="V581" i="3"/>
  <c r="Z581" i="3" s="1"/>
  <c r="W581" i="3"/>
  <c r="AA581" i="3" s="1"/>
  <c r="AF563" i="3"/>
  <c r="AG563" i="3"/>
  <c r="AS563" i="3"/>
  <c r="AH557" i="3"/>
  <c r="AT557" i="3"/>
  <c r="AI557" i="3"/>
  <c r="AU521" i="3"/>
  <c r="AK521" i="3"/>
  <c r="AJ521" i="3"/>
  <c r="V515" i="3"/>
  <c r="W515" i="3"/>
  <c r="AD507" i="3"/>
  <c r="AE507" i="3"/>
  <c r="AR507" i="3"/>
  <c r="AG471" i="3"/>
  <c r="AF471" i="3"/>
  <c r="AS471" i="3"/>
  <c r="AK449" i="3"/>
  <c r="AJ449" i="3"/>
  <c r="AU449" i="3"/>
  <c r="V435" i="3"/>
  <c r="W435" i="3"/>
  <c r="AR423" i="3"/>
  <c r="AD423" i="3"/>
  <c r="AE423" i="3"/>
  <c r="AJ385" i="3"/>
  <c r="AK385" i="3"/>
  <c r="AU385" i="3"/>
  <c r="V379" i="3"/>
  <c r="W379" i="3"/>
  <c r="AJ355" i="3"/>
  <c r="AK355" i="3"/>
  <c r="AU355" i="3"/>
  <c r="V353" i="3"/>
  <c r="W353" i="3"/>
  <c r="AD345" i="3"/>
  <c r="AR345" i="3"/>
  <c r="AE345" i="3"/>
  <c r="AU329" i="3"/>
  <c r="AJ329" i="3"/>
  <c r="AK329" i="3"/>
  <c r="AS313" i="3"/>
  <c r="AF313" i="3"/>
  <c r="AG313" i="3"/>
  <c r="V283" i="3"/>
  <c r="W283" i="3"/>
  <c r="AK273" i="3"/>
  <c r="AJ273" i="3"/>
  <c r="AU273" i="3"/>
  <c r="AI241" i="3"/>
  <c r="AH241" i="3"/>
  <c r="AT241" i="3"/>
  <c r="AU225" i="3"/>
  <c r="AJ225" i="3"/>
  <c r="AK225" i="3"/>
  <c r="W219" i="3"/>
  <c r="V219" i="3"/>
  <c r="AT197" i="3"/>
  <c r="AH197" i="3"/>
  <c r="AI197" i="3"/>
  <c r="V187" i="3"/>
  <c r="W187" i="3"/>
  <c r="AK177" i="3"/>
  <c r="AU177" i="3"/>
  <c r="AJ177" i="3"/>
  <c r="AJ161" i="3"/>
  <c r="AU161" i="3"/>
  <c r="AK161" i="3"/>
  <c r="AC157" i="3"/>
  <c r="AQ157" i="3"/>
  <c r="AB157" i="3"/>
  <c r="AK145" i="3"/>
  <c r="AU145" i="3"/>
  <c r="AJ145" i="3"/>
  <c r="AJ129" i="3"/>
  <c r="AK129" i="3"/>
  <c r="AU129" i="3"/>
  <c r="AG101" i="3"/>
  <c r="AF101" i="3"/>
  <c r="AS101" i="3"/>
  <c r="AF97" i="3"/>
  <c r="AS97" i="3"/>
  <c r="AG97" i="3"/>
  <c r="AU73" i="3"/>
  <c r="AJ73" i="3"/>
  <c r="AK73" i="3"/>
  <c r="AI49" i="3"/>
  <c r="AH49" i="3"/>
  <c r="AT49" i="3"/>
  <c r="AH41" i="3"/>
  <c r="AT41" i="3"/>
  <c r="AI41" i="3"/>
  <c r="AU9" i="3"/>
  <c r="AJ9" i="3"/>
  <c r="AK9" i="3"/>
  <c r="AS737" i="3"/>
  <c r="AF737" i="3"/>
  <c r="AG737" i="3"/>
  <c r="AU719" i="3"/>
  <c r="AK719" i="3"/>
  <c r="AJ719" i="3"/>
  <c r="AR715" i="3"/>
  <c r="AE715" i="3"/>
  <c r="AD715" i="3"/>
  <c r="AS739" i="3"/>
  <c r="AG739" i="3"/>
  <c r="AF739" i="3"/>
  <c r="AQ742" i="3"/>
  <c r="AB742" i="3"/>
  <c r="AC742" i="3"/>
  <c r="AF732" i="3"/>
  <c r="AG732" i="3"/>
  <c r="AS732" i="3"/>
  <c r="AJ708" i="3"/>
  <c r="AK708" i="3"/>
  <c r="AU708" i="3"/>
  <c r="V704" i="3"/>
  <c r="Z704" i="3" s="1"/>
  <c r="W692" i="3"/>
  <c r="AA692" i="3" s="1"/>
  <c r="V692" i="3"/>
  <c r="Z692" i="3" s="1"/>
  <c r="AR688" i="3"/>
  <c r="AD688" i="3"/>
  <c r="AE688" i="3"/>
  <c r="AB684" i="3"/>
  <c r="AC684" i="3"/>
  <c r="AQ684" i="3"/>
  <c r="W668" i="3"/>
  <c r="AA668" i="3" s="1"/>
  <c r="V668" i="3"/>
  <c r="Z668" i="3" s="1"/>
  <c r="V664" i="3"/>
  <c r="Z664" i="3" s="1"/>
  <c r="AF640" i="3"/>
  <c r="AS640" i="3"/>
  <c r="AG640" i="3"/>
  <c r="AR630" i="3"/>
  <c r="AE630" i="3"/>
  <c r="AD630" i="3"/>
  <c r="AJ616" i="3"/>
  <c r="AK616" i="3"/>
  <c r="AU616" i="3"/>
  <c r="AB608" i="3"/>
  <c r="AC608" i="3"/>
  <c r="AQ608" i="3"/>
  <c r="AR596" i="3"/>
  <c r="AE596" i="3"/>
  <c r="AD596" i="3"/>
  <c r="AS578" i="3"/>
  <c r="AG578" i="3"/>
  <c r="AF578" i="3"/>
  <c r="AI554" i="3"/>
  <c r="AH554" i="3"/>
  <c r="AT554" i="3"/>
  <c r="AU544" i="3"/>
  <c r="AJ544" i="3"/>
  <c r="AK544" i="3"/>
  <c r="W532" i="3"/>
  <c r="V532" i="3"/>
  <c r="AK510" i="3"/>
  <c r="AU510" i="3"/>
  <c r="AJ510" i="3"/>
  <c r="AU496" i="3"/>
  <c r="AJ496" i="3"/>
  <c r="AK496" i="3"/>
  <c r="AD488" i="3"/>
  <c r="AE488" i="3"/>
  <c r="AR488" i="3"/>
  <c r="AH472" i="3"/>
  <c r="AI472" i="3"/>
  <c r="AT472" i="3"/>
  <c r="AU454" i="3"/>
  <c r="AJ454" i="3"/>
  <c r="AK454" i="3"/>
  <c r="AQ434" i="3"/>
  <c r="AC434" i="3"/>
  <c r="AB434" i="3"/>
  <c r="AU424" i="3"/>
  <c r="AK424" i="3"/>
  <c r="AJ424" i="3"/>
  <c r="AT408" i="3"/>
  <c r="AH408" i="3"/>
  <c r="AI408" i="3"/>
  <c r="AB402" i="3"/>
  <c r="AC402" i="3"/>
  <c r="AQ402" i="3"/>
  <c r="AB384" i="3"/>
  <c r="AC384" i="3"/>
  <c r="AQ384" i="3"/>
  <c r="AI360" i="3"/>
  <c r="AH360" i="3"/>
  <c r="AT360" i="3"/>
  <c r="AU336" i="3"/>
  <c r="AJ336" i="3"/>
  <c r="AK336" i="3"/>
  <c r="V324" i="3"/>
  <c r="W324" i="3"/>
  <c r="AC320" i="3"/>
  <c r="AQ320" i="3"/>
  <c r="AB320" i="3"/>
  <c r="V308" i="3"/>
  <c r="W308" i="3"/>
  <c r="AG288" i="3"/>
  <c r="AS288" i="3"/>
  <c r="AF288" i="3"/>
  <c r="V268" i="3"/>
  <c r="W268" i="3"/>
  <c r="W256" i="3"/>
  <c r="V256" i="3"/>
  <c r="AF232" i="3"/>
  <c r="AS232" i="3"/>
  <c r="AG232" i="3"/>
  <c r="AG224" i="3"/>
  <c r="AS224" i="3"/>
  <c r="AF224" i="3"/>
  <c r="W210" i="3"/>
  <c r="AE200" i="3"/>
  <c r="AR200" i="3"/>
  <c r="AD200" i="3"/>
  <c r="AF184" i="3"/>
  <c r="AG184" i="3"/>
  <c r="AS184" i="3"/>
  <c r="AU168" i="3"/>
  <c r="AK168" i="3"/>
  <c r="AJ168" i="3"/>
  <c r="AR144" i="3"/>
  <c r="AD144" i="3"/>
  <c r="AE144" i="3"/>
  <c r="AU120" i="3"/>
  <c r="AJ120" i="3"/>
  <c r="AK120" i="3"/>
  <c r="AT112" i="3"/>
  <c r="AI112" i="3"/>
  <c r="AH112" i="3"/>
  <c r="AJ96" i="3"/>
  <c r="AK96" i="3"/>
  <c r="AU96" i="3"/>
  <c r="AU88" i="3"/>
  <c r="AJ88" i="3"/>
  <c r="AK88" i="3"/>
  <c r="V80" i="3"/>
  <c r="W80" i="3"/>
  <c r="AD66" i="3"/>
  <c r="AE66" i="3"/>
  <c r="AR66" i="3"/>
  <c r="AR48" i="3"/>
  <c r="AD48" i="3"/>
  <c r="AE48" i="3"/>
  <c r="AI32" i="3"/>
  <c r="AT32" i="3"/>
  <c r="AH32" i="3"/>
  <c r="AC8" i="3"/>
  <c r="AQ8" i="3"/>
  <c r="AB8" i="3"/>
  <c r="AB4" i="3"/>
  <c r="AC4" i="3"/>
  <c r="AQ4" i="3"/>
  <c r="AH677" i="3"/>
  <c r="AT677" i="3"/>
  <c r="AI677" i="3"/>
  <c r="W671" i="3"/>
  <c r="AA671" i="3" s="1"/>
  <c r="V671" i="3"/>
  <c r="Z671" i="3" s="1"/>
  <c r="AJ645" i="3"/>
  <c r="AU645" i="3"/>
  <c r="AK645" i="3"/>
  <c r="AF613" i="3"/>
  <c r="AG613" i="3"/>
  <c r="AS613" i="3"/>
  <c r="V607" i="3"/>
  <c r="Z607" i="3" s="1"/>
  <c r="W607" i="3"/>
  <c r="AA607" i="3" s="1"/>
  <c r="AU575" i="3"/>
  <c r="AK575" i="3"/>
  <c r="AJ575" i="3"/>
  <c r="AB551" i="3"/>
  <c r="AC551" i="3"/>
  <c r="AQ551" i="3"/>
  <c r="AB523" i="3"/>
  <c r="AC523" i="3"/>
  <c r="AQ523" i="3"/>
  <c r="AJ477" i="3"/>
  <c r="AK477" i="3"/>
  <c r="AU477" i="3"/>
  <c r="AF445" i="3"/>
  <c r="AG445" i="3"/>
  <c r="AS445" i="3"/>
  <c r="AH397" i="3"/>
  <c r="AT397" i="3"/>
  <c r="AI397" i="3"/>
  <c r="AB375" i="3"/>
  <c r="AQ375" i="3"/>
  <c r="AC375" i="3"/>
  <c r="AF317" i="3"/>
  <c r="AG317" i="3"/>
  <c r="AS317" i="3"/>
  <c r="AB297" i="3"/>
  <c r="AC297" i="3"/>
  <c r="AQ297" i="3"/>
  <c r="AQ291" i="3"/>
  <c r="AB291" i="3"/>
  <c r="AC291" i="3"/>
  <c r="AS229" i="3"/>
  <c r="AG229" i="3"/>
  <c r="AF229" i="3"/>
  <c r="AJ77" i="3"/>
  <c r="AU77" i="3"/>
  <c r="AK77" i="3"/>
  <c r="AS29" i="3"/>
  <c r="AF29" i="3"/>
  <c r="AG29" i="3"/>
  <c r="AH757" i="3"/>
  <c r="AI757" i="3"/>
  <c r="AT757" i="3"/>
  <c r="V706" i="3"/>
  <c r="Z706" i="3" s="1"/>
  <c r="W706" i="3"/>
  <c r="AA706" i="3" s="1"/>
  <c r="AG652" i="3"/>
  <c r="AF652" i="3"/>
  <c r="AS652" i="3"/>
  <c r="AG548" i="3"/>
  <c r="AS548" i="3"/>
  <c r="AF548" i="3"/>
  <c r="W526" i="3"/>
  <c r="AE506" i="3"/>
  <c r="AR506" i="3"/>
  <c r="AD506" i="3"/>
  <c r="AJ460" i="3"/>
  <c r="AK460" i="3"/>
  <c r="AU460" i="3"/>
  <c r="AH412" i="3"/>
  <c r="AI412" i="3"/>
  <c r="AT412" i="3"/>
  <c r="AU394" i="3"/>
  <c r="AK394" i="3"/>
  <c r="AJ394" i="3"/>
  <c r="AQ380" i="3"/>
  <c r="AB380" i="3"/>
  <c r="AC380" i="3"/>
  <c r="AR324" i="3"/>
  <c r="AE324" i="3"/>
  <c r="AD324" i="3"/>
  <c r="AH228" i="3"/>
  <c r="AT228" i="3"/>
  <c r="AI228" i="3"/>
  <c r="AJ172" i="3"/>
  <c r="AK172" i="3"/>
  <c r="AU172" i="3"/>
  <c r="AU100" i="3"/>
  <c r="AK100" i="3"/>
  <c r="AJ100" i="3"/>
  <c r="AC68" i="3"/>
  <c r="AB68" i="3"/>
  <c r="AQ68" i="3"/>
  <c r="AR64" i="3"/>
  <c r="AE64" i="3"/>
  <c r="AD64" i="3"/>
  <c r="AH747" i="3"/>
  <c r="AI747" i="3"/>
  <c r="AT747" i="3"/>
  <c r="AS713" i="3"/>
  <c r="AF713" i="3"/>
  <c r="AG713" i="3"/>
  <c r="AU685" i="3"/>
  <c r="AK685" i="3"/>
  <c r="AJ685" i="3"/>
  <c r="AQ651" i="3"/>
  <c r="AB651" i="3"/>
  <c r="AC651" i="3"/>
  <c r="AR639" i="3"/>
  <c r="AD639" i="3"/>
  <c r="AE639" i="3"/>
  <c r="AC631" i="3"/>
  <c r="AQ631" i="3"/>
  <c r="AB631" i="3"/>
  <c r="V621" i="3"/>
  <c r="Z621" i="3" s="1"/>
  <c r="AR613" i="3"/>
  <c r="AD613" i="3"/>
  <c r="AE613" i="3"/>
  <c r="AC599" i="3"/>
  <c r="AQ599" i="3"/>
  <c r="AB599" i="3"/>
  <c r="AJ583" i="3"/>
  <c r="AU583" i="3"/>
  <c r="AK583" i="3"/>
  <c r="AI539" i="3"/>
  <c r="AH539" i="3"/>
  <c r="AT539" i="3"/>
  <c r="AD535" i="3"/>
  <c r="AE535" i="3"/>
  <c r="AR535" i="3"/>
  <c r="W529" i="3"/>
  <c r="AU511" i="3"/>
  <c r="AJ511" i="3"/>
  <c r="AK511" i="3"/>
  <c r="V505" i="3"/>
  <c r="AG487" i="3"/>
  <c r="AF487" i="3"/>
  <c r="AS487" i="3"/>
  <c r="AE463" i="3"/>
  <c r="AR463" i="3"/>
  <c r="AD463" i="3"/>
  <c r="AF453" i="3"/>
  <c r="AS453" i="3"/>
  <c r="AG453" i="3"/>
  <c r="V439" i="3"/>
  <c r="AF415" i="3"/>
  <c r="AG415" i="3"/>
  <c r="AS415" i="3"/>
  <c r="AI407" i="3"/>
  <c r="AH407" i="3"/>
  <c r="AT407" i="3"/>
  <c r="V403" i="3"/>
  <c r="W403" i="3"/>
  <c r="AG399" i="3"/>
  <c r="AF399" i="3"/>
  <c r="AS399" i="3"/>
  <c r="AJ361" i="3"/>
  <c r="AK361" i="3"/>
  <c r="AU361" i="3"/>
  <c r="AU351" i="3"/>
  <c r="AK351" i="3"/>
  <c r="AJ351" i="3"/>
  <c r="AF327" i="3"/>
  <c r="AG327" i="3"/>
  <c r="AS327" i="3"/>
  <c r="AR319" i="3"/>
  <c r="AE319" i="3"/>
  <c r="AD319" i="3"/>
  <c r="AI303" i="3"/>
  <c r="AH303" i="3"/>
  <c r="AT303" i="3"/>
  <c r="W291" i="3"/>
  <c r="AF271" i="3"/>
  <c r="AG271" i="3"/>
  <c r="AS271" i="3"/>
  <c r="AR255" i="3"/>
  <c r="AD255" i="3"/>
  <c r="AE255" i="3"/>
  <c r="AH239" i="3"/>
  <c r="AT239" i="3"/>
  <c r="AI239" i="3"/>
  <c r="AK207" i="3"/>
  <c r="AU207" i="3"/>
  <c r="AJ207" i="3"/>
  <c r="AQ199" i="3"/>
  <c r="AB199" i="3"/>
  <c r="AC199" i="3"/>
  <c r="AR183" i="3"/>
  <c r="AD183" i="3"/>
  <c r="AE183" i="3"/>
  <c r="AH159" i="3"/>
  <c r="AT159" i="3"/>
  <c r="AI159" i="3"/>
  <c r="AD151" i="3"/>
  <c r="AE151" i="3"/>
  <c r="AR151" i="3"/>
  <c r="AS135" i="3"/>
  <c r="AF135" i="3"/>
  <c r="AG135" i="3"/>
  <c r="W129" i="3"/>
  <c r="V129" i="3"/>
  <c r="AR111" i="3"/>
  <c r="AD111" i="3"/>
  <c r="AE111" i="3"/>
  <c r="AS87" i="3"/>
  <c r="AF87" i="3"/>
  <c r="AG87" i="3"/>
  <c r="AJ71" i="3"/>
  <c r="AK71" i="3"/>
  <c r="AU71" i="3"/>
  <c r="AS55" i="3"/>
  <c r="AF55" i="3"/>
  <c r="AG55" i="3"/>
  <c r="AB47" i="3"/>
  <c r="AQ47" i="3"/>
  <c r="AC47" i="3"/>
  <c r="AC35" i="3"/>
  <c r="AQ35" i="3"/>
  <c r="AB35" i="3"/>
  <c r="AF27" i="3"/>
  <c r="AG27" i="3"/>
  <c r="AS27" i="3"/>
  <c r="AR13" i="3"/>
  <c r="AE13" i="3"/>
  <c r="AD13" i="3"/>
  <c r="AI3" i="3"/>
  <c r="AT3" i="3"/>
  <c r="AH3" i="3"/>
  <c r="AI731" i="3"/>
  <c r="AT731" i="3"/>
  <c r="AH731" i="3"/>
  <c r="AJ745" i="3"/>
  <c r="AK745" i="3"/>
  <c r="AU745" i="3"/>
  <c r="AB752" i="3"/>
  <c r="AQ752" i="3"/>
  <c r="AC752" i="3"/>
  <c r="AS746" i="3"/>
  <c r="AG746" i="3"/>
  <c r="AF746" i="3"/>
  <c r="AB744" i="3"/>
  <c r="AQ744" i="3"/>
  <c r="AC744" i="3"/>
  <c r="AQ734" i="3"/>
  <c r="AC734" i="3"/>
  <c r="AB734" i="3"/>
  <c r="AI718" i="3"/>
  <c r="AH718" i="3"/>
  <c r="AT718" i="3"/>
  <c r="V710" i="3"/>
  <c r="Z710" i="3" s="1"/>
  <c r="AS702" i="3"/>
  <c r="AF702" i="3"/>
  <c r="AG702" i="3"/>
  <c r="AC686" i="3"/>
  <c r="AQ686" i="3"/>
  <c r="AB686" i="3"/>
  <c r="W670" i="3"/>
  <c r="AA670" i="3" s="1"/>
  <c r="AR662" i="3"/>
  <c r="AD662" i="3"/>
  <c r="AE662" i="3"/>
  <c r="AK638" i="3"/>
  <c r="AU638" i="3"/>
  <c r="AJ638" i="3"/>
  <c r="AE634" i="3"/>
  <c r="AD634" i="3"/>
  <c r="AR634" i="3"/>
  <c r="AJ606" i="3"/>
  <c r="AK606" i="3"/>
  <c r="AU606" i="3"/>
  <c r="AT598" i="3"/>
  <c r="AH598" i="3"/>
  <c r="AI598" i="3"/>
  <c r="AD586" i="3"/>
  <c r="AR586" i="3"/>
  <c r="AE586" i="3"/>
  <c r="W582" i="3"/>
  <c r="AA582" i="3" s="1"/>
  <c r="AC574" i="3"/>
  <c r="AQ574" i="3"/>
  <c r="AB574" i="3"/>
  <c r="AS566" i="3"/>
  <c r="AG566" i="3"/>
  <c r="AF566" i="3"/>
  <c r="AE562" i="3"/>
  <c r="AR562" i="3"/>
  <c r="AD562" i="3"/>
  <c r="AR550" i="3"/>
  <c r="AD550" i="3"/>
  <c r="AE550" i="3"/>
  <c r="AS530" i="3"/>
  <c r="AG530" i="3"/>
  <c r="AF530" i="3"/>
  <c r="AJ526" i="3"/>
  <c r="AU526" i="3"/>
  <c r="AK526" i="3"/>
  <c r="AB470" i="3"/>
  <c r="AQ470" i="3"/>
  <c r="AC470" i="3"/>
  <c r="AB446" i="3"/>
  <c r="AQ446" i="3"/>
  <c r="AC446" i="3"/>
  <c r="AH428" i="3"/>
  <c r="AI428" i="3"/>
  <c r="AT428" i="3"/>
  <c r="AB414" i="3"/>
  <c r="AC414" i="3"/>
  <c r="AQ414" i="3"/>
  <c r="AG396" i="3"/>
  <c r="AF396" i="3"/>
  <c r="AS396" i="3"/>
  <c r="AE382" i="3"/>
  <c r="AD382" i="3"/>
  <c r="AR382" i="3"/>
  <c r="AU358" i="3"/>
  <c r="AK358" i="3"/>
  <c r="AJ358" i="3"/>
  <c r="AK332" i="3"/>
  <c r="AJ332" i="3"/>
  <c r="AU332" i="3"/>
  <c r="AF316" i="3"/>
  <c r="AG316" i="3"/>
  <c r="AS316" i="3"/>
  <c r="AS304" i="3"/>
  <c r="AF304" i="3"/>
  <c r="AG304" i="3"/>
  <c r="AD286" i="3"/>
  <c r="AE286" i="3"/>
  <c r="AR286" i="3"/>
  <c r="AE280" i="3"/>
  <c r="AD280" i="3"/>
  <c r="AR280" i="3"/>
  <c r="AK272" i="3"/>
  <c r="AJ272" i="3"/>
  <c r="AU272" i="3"/>
  <c r="AH262" i="3"/>
  <c r="AI262" i="3"/>
  <c r="AT262" i="3"/>
  <c r="AI238" i="3"/>
  <c r="AT238" i="3"/>
  <c r="AH238" i="3"/>
  <c r="AU222" i="3"/>
  <c r="AJ222" i="3"/>
  <c r="AK222" i="3"/>
  <c r="AE206" i="3"/>
  <c r="AR206" i="3"/>
  <c r="AD206" i="3"/>
  <c r="AJ190" i="3"/>
  <c r="AK190" i="3"/>
  <c r="AU190" i="3"/>
  <c r="AB182" i="3"/>
  <c r="AC182" i="3"/>
  <c r="AQ182" i="3"/>
  <c r="AS142" i="3"/>
  <c r="AF142" i="3"/>
  <c r="AG142" i="3"/>
  <c r="AQ126" i="3"/>
  <c r="AB126" i="3"/>
  <c r="AC126" i="3"/>
  <c r="AC118" i="3"/>
  <c r="AB118" i="3"/>
  <c r="AQ118" i="3"/>
  <c r="W112" i="3"/>
  <c r="V112" i="3"/>
  <c r="AI94" i="3"/>
  <c r="AT94" i="3"/>
  <c r="AH94" i="3"/>
  <c r="AB86" i="3"/>
  <c r="AC86" i="3"/>
  <c r="AQ86" i="3"/>
  <c r="AQ70" i="3"/>
  <c r="AB70" i="3"/>
  <c r="AC70" i="3"/>
  <c r="AH54" i="3"/>
  <c r="AT54" i="3"/>
  <c r="AI54" i="3"/>
  <c r="AD46" i="3"/>
  <c r="AR46" i="3"/>
  <c r="AE46" i="3"/>
  <c r="V40" i="3"/>
  <c r="AQ30" i="3"/>
  <c r="AB30" i="3"/>
  <c r="AC30" i="3"/>
  <c r="AQ28" i="3"/>
  <c r="AB28" i="3"/>
  <c r="AC28" i="3"/>
  <c r="AB14" i="3"/>
  <c r="AQ14" i="3"/>
  <c r="AC14" i="3"/>
  <c r="AI717" i="3"/>
  <c r="AH717" i="3"/>
  <c r="AT717" i="3"/>
  <c r="AD689" i="3"/>
  <c r="AR689" i="3"/>
  <c r="AE689" i="3"/>
  <c r="AD681" i="3"/>
  <c r="AR681" i="3"/>
  <c r="AE681" i="3"/>
  <c r="AD665" i="3"/>
  <c r="AE665" i="3"/>
  <c r="AR665" i="3"/>
  <c r="W659" i="3"/>
  <c r="AA659" i="3" s="1"/>
  <c r="W639" i="3"/>
  <c r="AA639" i="3" s="1"/>
  <c r="V639" i="3"/>
  <c r="Z639" i="3" s="1"/>
  <c r="V629" i="3"/>
  <c r="Z629" i="3" s="1"/>
  <c r="AK579" i="3"/>
  <c r="AU579" i="3"/>
  <c r="AJ579" i="3"/>
  <c r="AU573" i="3"/>
  <c r="AJ573" i="3"/>
  <c r="AK573" i="3"/>
  <c r="AR565" i="3"/>
  <c r="AE565" i="3"/>
  <c r="AD565" i="3"/>
  <c r="V499" i="3"/>
  <c r="W499" i="3"/>
  <c r="AU479" i="3"/>
  <c r="AJ479" i="3"/>
  <c r="AK479" i="3"/>
  <c r="AC479" i="3"/>
  <c r="AQ479" i="3"/>
  <c r="AB479" i="3"/>
  <c r="V453" i="3"/>
  <c r="W443" i="3"/>
  <c r="AA443" i="3" s="1"/>
  <c r="AR429" i="3"/>
  <c r="AD429" i="3"/>
  <c r="AE429" i="3"/>
  <c r="AU427" i="3"/>
  <c r="AJ427" i="3"/>
  <c r="AK427" i="3"/>
  <c r="AS427" i="3"/>
  <c r="AF427" i="3"/>
  <c r="AG427" i="3"/>
  <c r="AF421" i="3"/>
  <c r="AG421" i="3"/>
  <c r="AS421" i="3"/>
  <c r="AS379" i="3"/>
  <c r="AF379" i="3"/>
  <c r="AG379" i="3"/>
  <c r="AB379" i="3"/>
  <c r="AC379" i="3"/>
  <c r="AQ379" i="3"/>
  <c r="AB365" i="3"/>
  <c r="AC365" i="3"/>
  <c r="AQ365" i="3"/>
  <c r="AH325" i="3"/>
  <c r="AI325" i="3"/>
  <c r="AT325" i="3"/>
  <c r="AE301" i="3"/>
  <c r="AD301" i="3"/>
  <c r="AR301" i="3"/>
  <c r="AR295" i="3"/>
  <c r="AE295" i="3"/>
  <c r="AD295" i="3"/>
  <c r="AT261" i="3"/>
  <c r="AH261" i="3"/>
  <c r="AI261" i="3"/>
  <c r="W257" i="3"/>
  <c r="W247" i="3"/>
  <c r="AG245" i="3"/>
  <c r="AF245" i="3"/>
  <c r="AS245" i="3"/>
  <c r="AD237" i="3"/>
  <c r="AE237" i="3"/>
  <c r="AR237" i="3"/>
  <c r="V223" i="3"/>
  <c r="AH221" i="3"/>
  <c r="AT221" i="3"/>
  <c r="AI221" i="3"/>
  <c r="AG189" i="3"/>
  <c r="AF189" i="3"/>
  <c r="AS189" i="3"/>
  <c r="AI149" i="3"/>
  <c r="AH149" i="3"/>
  <c r="AT149" i="3"/>
  <c r="V49" i="3"/>
  <c r="AT39" i="3"/>
  <c r="AH39" i="3"/>
  <c r="AI39" i="3"/>
  <c r="AD37" i="3"/>
  <c r="AE37" i="3"/>
  <c r="AR37" i="3"/>
  <c r="AJ21" i="3"/>
  <c r="AU21" i="3"/>
  <c r="AK21" i="3"/>
  <c r="AI13" i="3"/>
  <c r="AH13" i="3"/>
  <c r="AT13" i="3"/>
  <c r="AH749" i="3"/>
  <c r="AI749" i="3"/>
  <c r="AT749" i="3"/>
  <c r="AS707" i="3"/>
  <c r="AG707" i="3"/>
  <c r="AF707" i="3"/>
  <c r="V733" i="3"/>
  <c r="Z733" i="3" s="1"/>
  <c r="W733" i="3"/>
  <c r="AA733" i="3" s="1"/>
  <c r="W710" i="3"/>
  <c r="AA710" i="3" s="1"/>
  <c r="AK654" i="3"/>
  <c r="AJ654" i="3"/>
  <c r="AU654" i="3"/>
  <c r="AJ632" i="3"/>
  <c r="AK632" i="3"/>
  <c r="AU632" i="3"/>
  <c r="AE614" i="3"/>
  <c r="AR614" i="3"/>
  <c r="AD614" i="3"/>
  <c r="AC614" i="3"/>
  <c r="AQ614" i="3"/>
  <c r="AB614" i="3"/>
  <c r="AF592" i="3"/>
  <c r="AS592" i="3"/>
  <c r="AG592" i="3"/>
  <c r="AQ592" i="3"/>
  <c r="AC592" i="3"/>
  <c r="AB592" i="3"/>
  <c r="AF576" i="3"/>
  <c r="AS576" i="3"/>
  <c r="AG576" i="3"/>
  <c r="AR576" i="3"/>
  <c r="AD576" i="3"/>
  <c r="AE576" i="3"/>
  <c r="AG556" i="3"/>
  <c r="AF556" i="3"/>
  <c r="AS556" i="3"/>
  <c r="AH556" i="3"/>
  <c r="AT556" i="3"/>
  <c r="AI556" i="3"/>
  <c r="W538" i="3"/>
  <c r="V538" i="3"/>
  <c r="AE516" i="3"/>
  <c r="AR516" i="3"/>
  <c r="AD516" i="3"/>
  <c r="V514" i="3"/>
  <c r="W514" i="3"/>
  <c r="AI492" i="3"/>
  <c r="AT492" i="3"/>
  <c r="AH492" i="3"/>
  <c r="AH478" i="3"/>
  <c r="AT478" i="3"/>
  <c r="AI478" i="3"/>
  <c r="AS478" i="3"/>
  <c r="AG478" i="3"/>
  <c r="AF478" i="3"/>
  <c r="AS474" i="3"/>
  <c r="AF474" i="3"/>
  <c r="AG474" i="3"/>
  <c r="AU468" i="3"/>
  <c r="AJ468" i="3"/>
  <c r="AK468" i="3"/>
  <c r="AF436" i="3"/>
  <c r="AG436" i="3"/>
  <c r="AS436" i="3"/>
  <c r="AQ420" i="3"/>
  <c r="AB420" i="3"/>
  <c r="AC420" i="3"/>
  <c r="W390" i="3"/>
  <c r="AE374" i="3"/>
  <c r="AD374" i="3"/>
  <c r="AR374" i="3"/>
  <c r="AT374" i="3"/>
  <c r="AI374" i="3"/>
  <c r="AH374" i="3"/>
  <c r="AS364" i="3"/>
  <c r="AG364" i="3"/>
  <c r="AF364" i="3"/>
  <c r="AQ348" i="3"/>
  <c r="AB348" i="3"/>
  <c r="AC348" i="3"/>
  <c r="AD348" i="3"/>
  <c r="AE348" i="3"/>
  <c r="AR348" i="3"/>
  <c r="AD334" i="3"/>
  <c r="AE334" i="3"/>
  <c r="AR334" i="3"/>
  <c r="V320" i="3"/>
  <c r="W320" i="3"/>
  <c r="AE318" i="3"/>
  <c r="AD318" i="3"/>
  <c r="AR318" i="3"/>
  <c r="AS284" i="3"/>
  <c r="AG284" i="3"/>
  <c r="AF284" i="3"/>
  <c r="AB276" i="3"/>
  <c r="AQ276" i="3"/>
  <c r="AC276" i="3"/>
  <c r="AS276" i="3"/>
  <c r="AF276" i="3"/>
  <c r="AG276" i="3"/>
  <c r="AB260" i="3"/>
  <c r="AQ260" i="3"/>
  <c r="AC260" i="3"/>
  <c r="AF260" i="3"/>
  <c r="AG260" i="3"/>
  <c r="AS260" i="3"/>
  <c r="AK246" i="3"/>
  <c r="AU246" i="3"/>
  <c r="AJ246" i="3"/>
  <c r="AF244" i="3"/>
  <c r="AG244" i="3"/>
  <c r="AS244" i="3"/>
  <c r="W230" i="3"/>
  <c r="V230" i="3"/>
  <c r="AC220" i="3"/>
  <c r="AQ220" i="3"/>
  <c r="AB220" i="3"/>
  <c r="AU196" i="3"/>
  <c r="AJ196" i="3"/>
  <c r="AK196" i="3"/>
  <c r="AQ196" i="3"/>
  <c r="AB196" i="3"/>
  <c r="AC196" i="3"/>
  <c r="AQ188" i="3"/>
  <c r="AB188" i="3"/>
  <c r="AC188" i="3"/>
  <c r="AH180" i="3"/>
  <c r="AI180" i="3"/>
  <c r="AT180" i="3"/>
  <c r="AQ164" i="3"/>
  <c r="AB164" i="3"/>
  <c r="AC164" i="3"/>
  <c r="W152" i="3"/>
  <c r="V136" i="3"/>
  <c r="AH128" i="3"/>
  <c r="AT128" i="3"/>
  <c r="AI128" i="3"/>
  <c r="AQ128" i="3"/>
  <c r="AB128" i="3"/>
  <c r="AC128" i="3"/>
  <c r="AD116" i="3"/>
  <c r="AE116" i="3"/>
  <c r="AR116" i="3"/>
  <c r="AG116" i="3"/>
  <c r="AS116" i="3"/>
  <c r="AF116" i="3"/>
  <c r="AU84" i="3"/>
  <c r="AJ84" i="3"/>
  <c r="AK84" i="3"/>
  <c r="V20" i="3"/>
  <c r="AC20" i="3"/>
  <c r="AB20" i="3"/>
  <c r="AQ20" i="3"/>
  <c r="AH759" i="3"/>
  <c r="AT759" i="3"/>
  <c r="AI759" i="3"/>
  <c r="W741" i="3"/>
  <c r="AA741" i="3" s="1"/>
  <c r="V741" i="3"/>
  <c r="Z741" i="3" s="1"/>
  <c r="AU735" i="3"/>
  <c r="AK735" i="3"/>
  <c r="AJ735" i="3"/>
  <c r="AI729" i="3"/>
  <c r="AH729" i="3"/>
  <c r="AT729" i="3"/>
  <c r="AQ705" i="3"/>
  <c r="AC705" i="3"/>
  <c r="AB705" i="3"/>
  <c r="AD705" i="3"/>
  <c r="AR705" i="3"/>
  <c r="AE705" i="3"/>
  <c r="AE699" i="3"/>
  <c r="AD699" i="3"/>
  <c r="AR699" i="3"/>
  <c r="AC695" i="3"/>
  <c r="AQ695" i="3"/>
  <c r="AB695" i="3"/>
  <c r="AD691" i="3"/>
  <c r="AR691" i="3"/>
  <c r="AE691" i="3"/>
  <c r="AC683" i="3"/>
  <c r="AB683" i="3"/>
  <c r="AQ683" i="3"/>
  <c r="AB679" i="3"/>
  <c r="AC679" i="3"/>
  <c r="AQ679" i="3"/>
  <c r="AJ675" i="3"/>
  <c r="AK675" i="3"/>
  <c r="AU675" i="3"/>
  <c r="AS667" i="3"/>
  <c r="AG667" i="3"/>
  <c r="AF667" i="3"/>
  <c r="AE659" i="3"/>
  <c r="AD659" i="3"/>
  <c r="AR659" i="3"/>
  <c r="AQ659" i="3"/>
  <c r="AC659" i="3"/>
  <c r="AB659" i="3"/>
  <c r="AH635" i="3"/>
  <c r="AT635" i="3"/>
  <c r="AI635" i="3"/>
  <c r="AR627" i="3"/>
  <c r="AD627" i="3"/>
  <c r="AE627" i="3"/>
  <c r="AH627" i="3"/>
  <c r="AT627" i="3"/>
  <c r="AI627" i="3"/>
  <c r="AE603" i="3"/>
  <c r="AR603" i="3"/>
  <c r="AD603" i="3"/>
  <c r="W597" i="3"/>
  <c r="AA597" i="3" s="1"/>
  <c r="AU587" i="3"/>
  <c r="AJ587" i="3"/>
  <c r="AK587" i="3"/>
  <c r="AF587" i="3"/>
  <c r="AS587" i="3"/>
  <c r="AG587" i="3"/>
  <c r="V585" i="3"/>
  <c r="Z585" i="3" s="1"/>
  <c r="W585" i="3"/>
  <c r="AA585" i="3" s="1"/>
  <c r="AD571" i="3"/>
  <c r="AR571" i="3"/>
  <c r="AE571" i="3"/>
  <c r="AR569" i="3"/>
  <c r="AD569" i="3"/>
  <c r="AE569" i="3"/>
  <c r="AS559" i="3"/>
  <c r="AF559" i="3"/>
  <c r="AG559" i="3"/>
  <c r="AK547" i="3"/>
  <c r="AU547" i="3"/>
  <c r="AJ547" i="3"/>
  <c r="AD547" i="3"/>
  <c r="AR547" i="3"/>
  <c r="AE547" i="3"/>
  <c r="V545" i="3"/>
  <c r="AQ537" i="3"/>
  <c r="AB537" i="3"/>
  <c r="AC537" i="3"/>
  <c r="AR537" i="3"/>
  <c r="AE537" i="3"/>
  <c r="AD537" i="3"/>
  <c r="AC533" i="3"/>
  <c r="AQ533" i="3"/>
  <c r="AB533" i="3"/>
  <c r="AJ531" i="3"/>
  <c r="AU531" i="3"/>
  <c r="AK531" i="3"/>
  <c r="AF531" i="3"/>
  <c r="AS531" i="3"/>
  <c r="AG531" i="3"/>
  <c r="AK527" i="3"/>
  <c r="AU527" i="3"/>
  <c r="AJ527" i="3"/>
  <c r="AQ527" i="3"/>
  <c r="AB527" i="3"/>
  <c r="AC527" i="3"/>
  <c r="AB513" i="3"/>
  <c r="AC513" i="3"/>
  <c r="AQ513" i="3"/>
  <c r="AR513" i="3"/>
  <c r="AD513" i="3"/>
  <c r="AE513" i="3"/>
  <c r="AS509" i="3"/>
  <c r="AF509" i="3"/>
  <c r="AG509" i="3"/>
  <c r="V501" i="3"/>
  <c r="W501" i="3"/>
  <c r="AQ499" i="3"/>
  <c r="AB499" i="3"/>
  <c r="AC499" i="3"/>
  <c r="V495" i="3"/>
  <c r="AH489" i="3"/>
  <c r="AI489" i="3"/>
  <c r="AT489" i="3"/>
  <c r="AF485" i="3"/>
  <c r="AG485" i="3"/>
  <c r="AS485" i="3"/>
  <c r="W485" i="3"/>
  <c r="AC475" i="3"/>
  <c r="AQ475" i="3"/>
  <c r="AB475" i="3"/>
  <c r="AR475" i="3"/>
  <c r="AD475" i="3"/>
  <c r="AE475" i="3"/>
  <c r="AQ473" i="3"/>
  <c r="AB473" i="3"/>
  <c r="AC473" i="3"/>
  <c r="AJ467" i="3"/>
  <c r="AU467" i="3"/>
  <c r="AK467" i="3"/>
  <c r="AD467" i="3"/>
  <c r="AR467" i="3"/>
  <c r="AE467" i="3"/>
  <c r="W459" i="3"/>
  <c r="V459" i="3"/>
  <c r="AD451" i="3"/>
  <c r="AR451" i="3"/>
  <c r="AE451" i="3"/>
  <c r="AK443" i="3"/>
  <c r="AU443" i="3"/>
  <c r="AJ443" i="3"/>
  <c r="AS443" i="3"/>
  <c r="AF443" i="3"/>
  <c r="AG443" i="3"/>
  <c r="AI441" i="3"/>
  <c r="AH441" i="3"/>
  <c r="AT441" i="3"/>
  <c r="AS435" i="3"/>
  <c r="AF435" i="3"/>
  <c r="AG435" i="3"/>
  <c r="AB417" i="3"/>
  <c r="AQ417" i="3"/>
  <c r="AC417" i="3"/>
  <c r="AS411" i="3"/>
  <c r="AG411" i="3"/>
  <c r="AF411" i="3"/>
  <c r="AB411" i="3"/>
  <c r="AQ411" i="3"/>
  <c r="AC411" i="3"/>
  <c r="AR403" i="3"/>
  <c r="AE403" i="3"/>
  <c r="AD403" i="3"/>
  <c r="AI395" i="3"/>
  <c r="AT395" i="3"/>
  <c r="AH395" i="3"/>
  <c r="V395" i="3"/>
  <c r="W395" i="3"/>
  <c r="AR391" i="3"/>
  <c r="AE391" i="3"/>
  <c r="AD391" i="3"/>
  <c r="AC387" i="3"/>
  <c r="AQ387" i="3"/>
  <c r="AB387" i="3"/>
  <c r="AC377" i="3"/>
  <c r="AQ377" i="3"/>
  <c r="AB377" i="3"/>
  <c r="AT377" i="3"/>
  <c r="AI377" i="3"/>
  <c r="AH377" i="3"/>
  <c r="AC371" i="3"/>
  <c r="AB371" i="3"/>
  <c r="AQ371" i="3"/>
  <c r="V365" i="3"/>
  <c r="W365" i="3"/>
  <c r="AT355" i="3"/>
  <c r="AH355" i="3"/>
  <c r="AI355" i="3"/>
  <c r="AE341" i="3"/>
  <c r="AR341" i="3"/>
  <c r="AD341" i="3"/>
  <c r="AK335" i="3"/>
  <c r="AU335" i="3"/>
  <c r="AJ335" i="3"/>
  <c r="V325" i="3"/>
  <c r="AG325" i="3"/>
  <c r="AS325" i="3"/>
  <c r="AF325" i="3"/>
  <c r="AI299" i="3"/>
  <c r="AH299" i="3"/>
  <c r="AT299" i="3"/>
  <c r="AS293" i="3"/>
  <c r="AG293" i="3"/>
  <c r="AF293" i="3"/>
  <c r="AE293" i="3"/>
  <c r="AR293" i="3"/>
  <c r="AD293" i="3"/>
  <c r="AQ283" i="3"/>
  <c r="AB283" i="3"/>
  <c r="AC283" i="3"/>
  <c r="AQ281" i="3"/>
  <c r="AB281" i="3"/>
  <c r="AC281" i="3"/>
  <c r="AS281" i="3"/>
  <c r="AG281" i="3"/>
  <c r="AF281" i="3"/>
  <c r="AU277" i="3"/>
  <c r="AJ277" i="3"/>
  <c r="AK277" i="3"/>
  <c r="AC267" i="3"/>
  <c r="AB267" i="3"/>
  <c r="AQ267" i="3"/>
  <c r="AH265" i="3"/>
  <c r="AT265" i="3"/>
  <c r="AI265" i="3"/>
  <c r="AS265" i="3"/>
  <c r="AG265" i="3"/>
  <c r="AF265" i="3"/>
  <c r="W255" i="3"/>
  <c r="AB253" i="3"/>
  <c r="AC253" i="3"/>
  <c r="AQ253" i="3"/>
  <c r="AT253" i="3"/>
  <c r="AH253" i="3"/>
  <c r="AI253" i="3"/>
  <c r="AB243" i="3"/>
  <c r="AQ243" i="3"/>
  <c r="AC243" i="3"/>
  <c r="AU239" i="3"/>
  <c r="AJ239" i="3"/>
  <c r="AK239" i="3"/>
  <c r="AF235" i="3"/>
  <c r="AG235" i="3"/>
  <c r="AS235" i="3"/>
  <c r="AG233" i="3"/>
  <c r="AS233" i="3"/>
  <c r="AF233" i="3"/>
  <c r="AI231" i="3"/>
  <c r="AH231" i="3"/>
  <c r="AT231" i="3"/>
  <c r="AR227" i="3"/>
  <c r="AD227" i="3"/>
  <c r="AE227" i="3"/>
  <c r="AU219" i="3"/>
  <c r="AJ219" i="3"/>
  <c r="AK219" i="3"/>
  <c r="AG211" i="3"/>
  <c r="AS211" i="3"/>
  <c r="AF211" i="3"/>
  <c r="AH211" i="3"/>
  <c r="AT211" i="3"/>
  <c r="AI211" i="3"/>
  <c r="AF203" i="3"/>
  <c r="AG203" i="3"/>
  <c r="AS203" i="3"/>
  <c r="AD191" i="3"/>
  <c r="AR191" i="3"/>
  <c r="AE191" i="3"/>
  <c r="AI191" i="3"/>
  <c r="AH191" i="3"/>
  <c r="AT191" i="3"/>
  <c r="AB179" i="3"/>
  <c r="AQ179" i="3"/>
  <c r="AC179" i="3"/>
  <c r="AI171" i="3"/>
  <c r="AH171" i="3"/>
  <c r="AT171" i="3"/>
  <c r="W171" i="3"/>
  <c r="AK163" i="3"/>
  <c r="AU163" i="3"/>
  <c r="AJ163" i="3"/>
  <c r="AK155" i="3"/>
  <c r="AU155" i="3"/>
  <c r="AJ155" i="3"/>
  <c r="V149" i="3"/>
  <c r="W149" i="3"/>
  <c r="AB147" i="3"/>
  <c r="AC147" i="3"/>
  <c r="AQ147" i="3"/>
  <c r="AQ139" i="3"/>
  <c r="AB139" i="3"/>
  <c r="AC139" i="3"/>
  <c r="AJ131" i="3"/>
  <c r="AU131" i="3"/>
  <c r="AK131" i="3"/>
  <c r="AF123" i="3"/>
  <c r="AG123" i="3"/>
  <c r="AS123" i="3"/>
  <c r="W117" i="3"/>
  <c r="V117" i="3"/>
  <c r="AJ107" i="3"/>
  <c r="AK107" i="3"/>
  <c r="AU107" i="3"/>
  <c r="AR107" i="3"/>
  <c r="AD107" i="3"/>
  <c r="AE107" i="3"/>
  <c r="AS103" i="3"/>
  <c r="AF103" i="3"/>
  <c r="AG103" i="3"/>
  <c r="V103" i="3"/>
  <c r="V93" i="3"/>
  <c r="W93" i="3"/>
  <c r="AK83" i="3"/>
  <c r="AU83" i="3"/>
  <c r="AJ83" i="3"/>
  <c r="AU75" i="3"/>
  <c r="AJ75" i="3"/>
  <c r="AK75" i="3"/>
  <c r="AF75" i="3"/>
  <c r="AG75" i="3"/>
  <c r="AS75" i="3"/>
  <c r="V65" i="3"/>
  <c r="AS59" i="3"/>
  <c r="AF59" i="3"/>
  <c r="AG59" i="3"/>
  <c r="AB51" i="3"/>
  <c r="AQ51" i="3"/>
  <c r="AC51" i="3"/>
  <c r="AS35" i="3"/>
  <c r="AF35" i="3"/>
  <c r="AG35" i="3"/>
  <c r="W21" i="3"/>
  <c r="V21" i="3"/>
  <c r="AE17" i="3"/>
  <c r="AR17" i="3"/>
  <c r="AD17" i="3"/>
  <c r="AI15" i="3"/>
  <c r="AT15" i="3"/>
  <c r="AH15" i="3"/>
  <c r="AD11" i="3"/>
  <c r="AR11" i="3"/>
  <c r="AE11" i="3"/>
  <c r="AK743" i="3"/>
  <c r="AU743" i="3"/>
  <c r="AJ743" i="3"/>
  <c r="AJ711" i="3"/>
  <c r="AU711" i="3"/>
  <c r="AK711" i="3"/>
  <c r="AI711" i="3"/>
  <c r="AH711" i="3"/>
  <c r="AT711" i="3"/>
  <c r="AI2" i="3"/>
  <c r="AT2" i="3"/>
  <c r="AH2" i="3"/>
  <c r="AH733" i="3"/>
  <c r="AT733" i="3"/>
  <c r="AI733" i="3"/>
  <c r="AK721" i="3"/>
  <c r="AJ721" i="3"/>
  <c r="AU721" i="3"/>
  <c r="AD721" i="3"/>
  <c r="AR721" i="3"/>
  <c r="AE721" i="3"/>
  <c r="AH754" i="3"/>
  <c r="AT754" i="3"/>
  <c r="AI754" i="3"/>
  <c r="AB748" i="3"/>
  <c r="AQ748" i="3"/>
  <c r="AC748" i="3"/>
  <c r="AR730" i="3"/>
  <c r="AD730" i="3"/>
  <c r="AE730" i="3"/>
  <c r="AI730" i="3"/>
  <c r="AH730" i="3"/>
  <c r="AT730" i="3"/>
  <c r="AK728" i="3"/>
  <c r="AJ728" i="3"/>
  <c r="AU728" i="3"/>
  <c r="AU722" i="3"/>
  <c r="AK722" i="3"/>
  <c r="AJ722" i="3"/>
  <c r="AJ714" i="3"/>
  <c r="AK714" i="3"/>
  <c r="AU714" i="3"/>
  <c r="AT714" i="3"/>
  <c r="AH714" i="3"/>
  <c r="AI714" i="3"/>
  <c r="AC706" i="3"/>
  <c r="AQ706" i="3"/>
  <c r="AB706" i="3"/>
  <c r="AF698" i="3"/>
  <c r="AG698" i="3"/>
  <c r="AS698" i="3"/>
  <c r="AT690" i="3"/>
  <c r="AH690" i="3"/>
  <c r="AI690" i="3"/>
  <c r="AF682" i="3"/>
  <c r="AS682" i="3"/>
  <c r="AG682" i="3"/>
  <c r="AG674" i="3"/>
  <c r="AS674" i="3"/>
  <c r="AF674" i="3"/>
  <c r="AB674" i="3"/>
  <c r="AQ674" i="3"/>
  <c r="AC674" i="3"/>
  <c r="AE666" i="3"/>
  <c r="AD666" i="3"/>
  <c r="AR666" i="3"/>
  <c r="W660" i="3"/>
  <c r="AA660" i="3" s="1"/>
  <c r="V660" i="3"/>
  <c r="Z660" i="3" s="1"/>
  <c r="AU650" i="3"/>
  <c r="AK650" i="3"/>
  <c r="AJ650" i="3"/>
  <c r="W644" i="3"/>
  <c r="AA644" i="3" s="1"/>
  <c r="V644" i="3"/>
  <c r="Z644" i="3" s="1"/>
  <c r="AG628" i="3"/>
  <c r="AS628" i="3"/>
  <c r="AF628" i="3"/>
  <c r="AD628" i="3"/>
  <c r="AR628" i="3"/>
  <c r="AE628" i="3"/>
  <c r="AQ626" i="3"/>
  <c r="AC626" i="3"/>
  <c r="AB626" i="3"/>
  <c r="V626" i="3"/>
  <c r="Z626" i="3" s="1"/>
  <c r="W626" i="3"/>
  <c r="AA626" i="3" s="1"/>
  <c r="AI610" i="3"/>
  <c r="AH610" i="3"/>
  <c r="AT610" i="3"/>
  <c r="AF610" i="3"/>
  <c r="AG610" i="3"/>
  <c r="AS610" i="3"/>
  <c r="W604" i="3"/>
  <c r="AA604" i="3" s="1"/>
  <c r="V604" i="3"/>
  <c r="Z604" i="3" s="1"/>
  <c r="AS600" i="3"/>
  <c r="AF600" i="3"/>
  <c r="AG600" i="3"/>
  <c r="AH594" i="3"/>
  <c r="AI594" i="3"/>
  <c r="AT594" i="3"/>
  <c r="AK570" i="3"/>
  <c r="AJ570" i="3"/>
  <c r="AU570" i="3"/>
  <c r="AU568" i="3"/>
  <c r="AJ568" i="3"/>
  <c r="AK568" i="3"/>
  <c r="W552" i="3"/>
  <c r="AS546" i="3"/>
  <c r="AF546" i="3"/>
  <c r="AG546" i="3"/>
  <c r="AQ544" i="3"/>
  <c r="AB544" i="3"/>
  <c r="AC544" i="3"/>
  <c r="AJ540" i="3"/>
  <c r="AK540" i="3"/>
  <c r="AU540" i="3"/>
  <c r="AB538" i="3"/>
  <c r="AQ538" i="3"/>
  <c r="AC538" i="3"/>
  <c r="AS524" i="3"/>
  <c r="AF524" i="3"/>
  <c r="AG524" i="3"/>
  <c r="AB524" i="3"/>
  <c r="AC524" i="3"/>
  <c r="AQ524" i="3"/>
  <c r="AH520" i="3"/>
  <c r="AI520" i="3"/>
  <c r="AT520" i="3"/>
  <c r="AU514" i="3"/>
  <c r="AK514" i="3"/>
  <c r="AJ514" i="3"/>
  <c r="AE514" i="3"/>
  <c r="AR514" i="3"/>
  <c r="AD514" i="3"/>
  <c r="AQ498" i="3"/>
  <c r="AC498" i="3"/>
  <c r="AB498" i="3"/>
  <c r="AD498" i="3"/>
  <c r="AR498" i="3"/>
  <c r="AE498" i="3"/>
  <c r="AS490" i="3"/>
  <c r="AF490" i="3"/>
  <c r="AG490" i="3"/>
  <c r="AD484" i="3"/>
  <c r="AE484" i="3"/>
  <c r="AR484" i="3"/>
  <c r="W474" i="3"/>
  <c r="V474" i="3"/>
  <c r="W460" i="3"/>
  <c r="V460" i="3"/>
  <c r="AB458" i="3"/>
  <c r="AC458" i="3"/>
  <c r="AQ458" i="3"/>
  <c r="V458" i="3"/>
  <c r="Z458" i="3" s="1"/>
  <c r="W458" i="3"/>
  <c r="AA458" i="3" s="1"/>
  <c r="AQ450" i="3"/>
  <c r="AC450" i="3"/>
  <c r="AB450" i="3"/>
  <c r="AI444" i="3"/>
  <c r="AH444" i="3"/>
  <c r="AT444" i="3"/>
  <c r="AS442" i="3"/>
  <c r="AG442" i="3"/>
  <c r="AF442" i="3"/>
  <c r="AK442" i="3"/>
  <c r="AU442" i="3"/>
  <c r="AJ442" i="3"/>
  <c r="AS426" i="3"/>
  <c r="AF426" i="3"/>
  <c r="AG426" i="3"/>
  <c r="AQ426" i="3"/>
  <c r="AB426" i="3"/>
  <c r="AC426" i="3"/>
  <c r="W416" i="3"/>
  <c r="AU410" i="3"/>
  <c r="AK410" i="3"/>
  <c r="AJ410" i="3"/>
  <c r="AE404" i="3"/>
  <c r="AD404" i="3"/>
  <c r="AR404" i="3"/>
  <c r="AH402" i="3"/>
  <c r="AT402" i="3"/>
  <c r="AI402" i="3"/>
  <c r="W388" i="3"/>
  <c r="V388" i="3"/>
  <c r="AG386" i="3"/>
  <c r="AS386" i="3"/>
  <c r="AF386" i="3"/>
  <c r="AJ372" i="3"/>
  <c r="AK372" i="3"/>
  <c r="AU372" i="3"/>
  <c r="AB372" i="3"/>
  <c r="AC372" i="3"/>
  <c r="AQ372" i="3"/>
  <c r="AI370" i="3"/>
  <c r="AH370" i="3"/>
  <c r="AT370" i="3"/>
  <c r="AG368" i="3"/>
  <c r="AS368" i="3"/>
  <c r="AF368" i="3"/>
  <c r="V364" i="3"/>
  <c r="W364" i="3"/>
  <c r="V356" i="3"/>
  <c r="W356" i="3"/>
  <c r="AF352" i="3"/>
  <c r="AG352" i="3"/>
  <c r="AS352" i="3"/>
  <c r="AT352" i="3"/>
  <c r="AI352" i="3"/>
  <c r="AH352" i="3"/>
  <c r="AG346" i="3"/>
  <c r="AF346" i="3"/>
  <c r="AS346" i="3"/>
  <c r="AE346" i="3"/>
  <c r="AR346" i="3"/>
  <c r="AD346" i="3"/>
  <c r="AC342" i="3"/>
  <c r="AB342" i="3"/>
  <c r="AQ342" i="3"/>
  <c r="AT342" i="3"/>
  <c r="AH342" i="3"/>
  <c r="AI342" i="3"/>
  <c r="AC340" i="3"/>
  <c r="AQ340" i="3"/>
  <c r="AB340" i="3"/>
  <c r="AK338" i="3"/>
  <c r="AU338" i="3"/>
  <c r="AJ338" i="3"/>
  <c r="AD330" i="3"/>
  <c r="AR330" i="3"/>
  <c r="AE330" i="3"/>
  <c r="AC328" i="3"/>
  <c r="AQ328" i="3"/>
  <c r="AB328" i="3"/>
  <c r="AI328" i="3"/>
  <c r="AH328" i="3"/>
  <c r="AT328" i="3"/>
  <c r="AJ322" i="3"/>
  <c r="AK322" i="3"/>
  <c r="AU322" i="3"/>
  <c r="AK314" i="3"/>
  <c r="AU314" i="3"/>
  <c r="AJ314" i="3"/>
  <c r="AE302" i="3"/>
  <c r="AR302" i="3"/>
  <c r="AD302" i="3"/>
  <c r="AJ300" i="3"/>
  <c r="AU300" i="3"/>
  <c r="AK300" i="3"/>
  <c r="AT300" i="3"/>
  <c r="AI300" i="3"/>
  <c r="AH300" i="3"/>
  <c r="AD298" i="3"/>
  <c r="AE298" i="3"/>
  <c r="AR298" i="3"/>
  <c r="AR290" i="3"/>
  <c r="AE290" i="3"/>
  <c r="AD290" i="3"/>
  <c r="AQ290" i="3"/>
  <c r="AC290" i="3"/>
  <c r="AB290" i="3"/>
  <c r="V286" i="3"/>
  <c r="W286" i="3"/>
  <c r="AQ282" i="3"/>
  <c r="AB282" i="3"/>
  <c r="AC282" i="3"/>
  <c r="AG274" i="3"/>
  <c r="AS274" i="3"/>
  <c r="AF274" i="3"/>
  <c r="AK268" i="3"/>
  <c r="AU268" i="3"/>
  <c r="AJ268" i="3"/>
  <c r="AH268" i="3"/>
  <c r="AI268" i="3"/>
  <c r="AT268" i="3"/>
  <c r="AD266" i="3"/>
  <c r="AE266" i="3"/>
  <c r="AR266" i="3"/>
  <c r="AI266" i="3"/>
  <c r="AH266" i="3"/>
  <c r="AT266" i="3"/>
  <c r="AS258" i="3"/>
  <c r="AF258" i="3"/>
  <c r="AG258" i="3"/>
  <c r="AI254" i="3"/>
  <c r="AT254" i="3"/>
  <c r="AH254" i="3"/>
  <c r="AI242" i="3"/>
  <c r="AT242" i="3"/>
  <c r="AH242" i="3"/>
  <c r="AJ226" i="3"/>
  <c r="AU226" i="3"/>
  <c r="AK226" i="3"/>
  <c r="V220" i="3"/>
  <c r="W220" i="3"/>
  <c r="V212" i="3"/>
  <c r="W212" i="3"/>
  <c r="AF210" i="3"/>
  <c r="AG210" i="3"/>
  <c r="AS210" i="3"/>
  <c r="AU202" i="3"/>
  <c r="AJ202" i="3"/>
  <c r="AK202" i="3"/>
  <c r="AT194" i="3"/>
  <c r="AH194" i="3"/>
  <c r="AI194" i="3"/>
  <c r="AD194" i="3"/>
  <c r="AE194" i="3"/>
  <c r="AR194" i="3"/>
  <c r="AH186" i="3"/>
  <c r="AT186" i="3"/>
  <c r="AI186" i="3"/>
  <c r="AD178" i="3"/>
  <c r="AE178" i="3"/>
  <c r="AR178" i="3"/>
  <c r="W172" i="3"/>
  <c r="V172" i="3"/>
  <c r="AT170" i="3"/>
  <c r="AI170" i="3"/>
  <c r="AH170" i="3"/>
  <c r="AI162" i="3"/>
  <c r="AH162" i="3"/>
  <c r="AT162" i="3"/>
  <c r="AC162" i="3"/>
  <c r="AB162" i="3"/>
  <c r="AQ162" i="3"/>
  <c r="AS158" i="3"/>
  <c r="AF158" i="3"/>
  <c r="AG158" i="3"/>
  <c r="W156" i="3"/>
  <c r="V156" i="3"/>
  <c r="V154" i="3"/>
  <c r="W154" i="3"/>
  <c r="AJ146" i="3"/>
  <c r="AU146" i="3"/>
  <c r="AK146" i="3"/>
  <c r="AQ140" i="3"/>
  <c r="AC140" i="3"/>
  <c r="AB140" i="3"/>
  <c r="AR138" i="3"/>
  <c r="AD138" i="3"/>
  <c r="AE138" i="3"/>
  <c r="AE130" i="3"/>
  <c r="AR130" i="3"/>
  <c r="AD130" i="3"/>
  <c r="AK130" i="3"/>
  <c r="AJ130" i="3"/>
  <c r="AU130" i="3"/>
  <c r="AE122" i="3"/>
  <c r="AR122" i="3"/>
  <c r="AD122" i="3"/>
  <c r="AJ122" i="3"/>
  <c r="AK122" i="3"/>
  <c r="AU122" i="3"/>
  <c r="AQ114" i="3"/>
  <c r="AB114" i="3"/>
  <c r="AC114" i="3"/>
  <c r="AJ98" i="3"/>
  <c r="AU98" i="3"/>
  <c r="AK98" i="3"/>
  <c r="AE98" i="3"/>
  <c r="AR98" i="3"/>
  <c r="AD98" i="3"/>
  <c r="AH84" i="3"/>
  <c r="AT84" i="3"/>
  <c r="AI84" i="3"/>
  <c r="AU82" i="3"/>
  <c r="AJ82" i="3"/>
  <c r="AK82" i="3"/>
  <c r="V78" i="3"/>
  <c r="W78" i="3"/>
  <c r="AT74" i="3"/>
  <c r="AI74" i="3"/>
  <c r="AH74" i="3"/>
  <c r="AD74" i="3"/>
  <c r="AR74" i="3"/>
  <c r="AE74" i="3"/>
  <c r="AE60" i="3"/>
  <c r="AR60" i="3"/>
  <c r="AD60" i="3"/>
  <c r="AE58" i="3"/>
  <c r="AR58" i="3"/>
  <c r="AD58" i="3"/>
  <c r="AC52" i="3"/>
  <c r="AQ52" i="3"/>
  <c r="AB52" i="3"/>
  <c r="AJ42" i="3"/>
  <c r="AK42" i="3"/>
  <c r="AU42" i="3"/>
  <c r="W34" i="3"/>
  <c r="AF34" i="3"/>
  <c r="AG34" i="3"/>
  <c r="AS34" i="3"/>
  <c r="W28" i="3"/>
  <c r="V28" i="3"/>
  <c r="AK26" i="3"/>
  <c r="AU26" i="3"/>
  <c r="AJ26" i="3"/>
  <c r="AD10" i="3"/>
  <c r="AE10" i="3"/>
  <c r="AR10" i="3"/>
  <c r="V10" i="3"/>
  <c r="W10" i="3"/>
  <c r="AG173" i="3"/>
  <c r="AS173" i="3"/>
  <c r="AF173" i="3"/>
  <c r="AR173" i="3"/>
  <c r="AD173" i="3"/>
  <c r="AE173" i="3"/>
  <c r="AQ125" i="3"/>
  <c r="AB125" i="3"/>
  <c r="AC125" i="3"/>
  <c r="AB117" i="3"/>
  <c r="AC117" i="3"/>
  <c r="AQ117" i="3"/>
  <c r="AK105" i="3"/>
  <c r="AU105" i="3"/>
  <c r="AJ105" i="3"/>
  <c r="AH101" i="3"/>
  <c r="AT101" i="3"/>
  <c r="AI101" i="3"/>
  <c r="AJ85" i="3"/>
  <c r="AU85" i="3"/>
  <c r="AK85" i="3"/>
  <c r="AC85" i="3"/>
  <c r="AB85" i="3"/>
  <c r="AQ85" i="3"/>
  <c r="V79" i="3"/>
  <c r="W79" i="3"/>
  <c r="AH61" i="3"/>
  <c r="AT61" i="3"/>
  <c r="AI61" i="3"/>
  <c r="AU61" i="3"/>
  <c r="AJ61" i="3"/>
  <c r="AK61" i="3"/>
  <c r="W51" i="3"/>
  <c r="AE45" i="3"/>
  <c r="AR45" i="3"/>
  <c r="AD45" i="3"/>
  <c r="AT5" i="3"/>
  <c r="AI5" i="3"/>
  <c r="AH5" i="3"/>
  <c r="AJ756" i="3"/>
  <c r="AK756" i="3"/>
  <c r="AU756" i="3"/>
  <c r="AU724" i="3"/>
  <c r="AK724" i="3"/>
  <c r="AJ724" i="3"/>
  <c r="AH676" i="3"/>
  <c r="AI676" i="3"/>
  <c r="AT676" i="3"/>
  <c r="AB676" i="3"/>
  <c r="AC676" i="3"/>
  <c r="AQ676" i="3"/>
  <c r="AS660" i="3"/>
  <c r="AF660" i="3"/>
  <c r="AG660" i="3"/>
  <c r="AD588" i="3"/>
  <c r="AE588" i="3"/>
  <c r="AR588" i="3"/>
  <c r="W536" i="3"/>
  <c r="AQ536" i="3"/>
  <c r="AB536" i="3"/>
  <c r="AC536" i="3"/>
  <c r="AJ532" i="3"/>
  <c r="AK532" i="3"/>
  <c r="AU532" i="3"/>
  <c r="AB354" i="3"/>
  <c r="AC354" i="3"/>
  <c r="AQ354" i="3"/>
  <c r="AG354" i="3"/>
  <c r="AF354" i="3"/>
  <c r="AS354" i="3"/>
  <c r="AD242" i="3"/>
  <c r="AR242" i="3"/>
  <c r="AE242" i="3"/>
  <c r="AH240" i="3"/>
  <c r="AI240" i="3"/>
  <c r="AT240" i="3"/>
  <c r="AG236" i="3"/>
  <c r="AF236" i="3"/>
  <c r="AS236" i="3"/>
  <c r="AK236" i="3"/>
  <c r="AU236" i="3"/>
  <c r="AJ236" i="3"/>
  <c r="AQ156" i="3"/>
  <c r="AB156" i="3"/>
  <c r="AC156" i="3"/>
  <c r="AR156" i="3"/>
  <c r="AD156" i="3"/>
  <c r="AE156" i="3"/>
  <c r="AT148" i="3"/>
  <c r="AH148" i="3"/>
  <c r="AI148" i="3"/>
  <c r="AF148" i="3"/>
  <c r="AG148" i="3"/>
  <c r="AS148" i="3"/>
  <c r="AD132" i="3"/>
  <c r="AR132" i="3"/>
  <c r="AE132" i="3"/>
  <c r="AI124" i="3"/>
  <c r="AH124" i="3"/>
  <c r="AT124" i="3"/>
  <c r="W118" i="3"/>
  <c r="AK80" i="3"/>
  <c r="AU80" i="3"/>
  <c r="AJ80" i="3"/>
  <c r="AH60" i="3"/>
  <c r="AT60" i="3"/>
  <c r="AI60" i="3"/>
  <c r="AE44" i="3"/>
  <c r="AR44" i="3"/>
  <c r="AD44" i="3"/>
  <c r="AC40" i="3"/>
  <c r="AQ40" i="3"/>
  <c r="AB40" i="3"/>
  <c r="AB36" i="3"/>
  <c r="AC36" i="3"/>
  <c r="AQ36" i="3"/>
  <c r="AG36" i="3"/>
  <c r="AS36" i="3"/>
  <c r="AF36" i="3"/>
  <c r="V4" i="3"/>
  <c r="W4" i="3"/>
  <c r="W747" i="3"/>
  <c r="AA747" i="3" s="1"/>
  <c r="W709" i="3"/>
  <c r="AA709" i="3" s="1"/>
  <c r="AK709" i="3"/>
  <c r="AJ709" i="3"/>
  <c r="AU709" i="3"/>
  <c r="AD687" i="3"/>
  <c r="AE687" i="3"/>
  <c r="AR687" i="3"/>
  <c r="AF687" i="3"/>
  <c r="AS687" i="3"/>
  <c r="AG687" i="3"/>
  <c r="AU677" i="3"/>
  <c r="AK677" i="3"/>
  <c r="AJ677" i="3"/>
  <c r="AS671" i="3"/>
  <c r="AF671" i="3"/>
  <c r="AG671" i="3"/>
  <c r="AI671" i="3"/>
  <c r="AT671" i="3"/>
  <c r="AH671" i="3"/>
  <c r="AE657" i="3"/>
  <c r="AD657" i="3"/>
  <c r="AR657" i="3"/>
  <c r="AT657" i="3"/>
  <c r="AI657" i="3"/>
  <c r="AH657" i="3"/>
  <c r="AG649" i="3"/>
  <c r="AF649" i="3"/>
  <c r="AS649" i="3"/>
  <c r="AC649" i="3"/>
  <c r="AQ649" i="3"/>
  <c r="AB649" i="3"/>
  <c r="AH647" i="3"/>
  <c r="AT647" i="3"/>
  <c r="AI647" i="3"/>
  <c r="AB643" i="3"/>
  <c r="AQ643" i="3"/>
  <c r="AC643" i="3"/>
  <c r="AK633" i="3"/>
  <c r="AU633" i="3"/>
  <c r="AJ633" i="3"/>
  <c r="AF623" i="3"/>
  <c r="AS623" i="3"/>
  <c r="AG623" i="3"/>
  <c r="AI617" i="3"/>
  <c r="AH617" i="3"/>
  <c r="AT617" i="3"/>
  <c r="W611" i="3"/>
  <c r="AA611" i="3" s="1"/>
  <c r="AK609" i="3"/>
  <c r="AJ609" i="3"/>
  <c r="AU609" i="3"/>
  <c r="AS595" i="3"/>
  <c r="AG595" i="3"/>
  <c r="AF595" i="3"/>
  <c r="AF593" i="3"/>
  <c r="AS593" i="3"/>
  <c r="AG593" i="3"/>
  <c r="AH593" i="3"/>
  <c r="AT593" i="3"/>
  <c r="AI593" i="3"/>
  <c r="V591" i="3"/>
  <c r="Z591" i="3" s="1"/>
  <c r="W591" i="3"/>
  <c r="AA591" i="3" s="1"/>
  <c r="AH589" i="3"/>
  <c r="AT589" i="3"/>
  <c r="AI589" i="3"/>
  <c r="AK585" i="3"/>
  <c r="AU585" i="3"/>
  <c r="AJ585" i="3"/>
  <c r="AI585" i="3"/>
  <c r="AT585" i="3"/>
  <c r="AH585" i="3"/>
  <c r="V579" i="3"/>
  <c r="W579" i="3"/>
  <c r="AB577" i="3"/>
  <c r="AC577" i="3"/>
  <c r="AQ577" i="3"/>
  <c r="AB569" i="3"/>
  <c r="AQ569" i="3"/>
  <c r="AC569" i="3"/>
  <c r="AK563" i="3"/>
  <c r="AU563" i="3"/>
  <c r="AJ563" i="3"/>
  <c r="AE563" i="3"/>
  <c r="AD563" i="3"/>
  <c r="AR563" i="3"/>
  <c r="AH561" i="3"/>
  <c r="AI561" i="3"/>
  <c r="AT561" i="3"/>
  <c r="AR561" i="3"/>
  <c r="AD561" i="3"/>
  <c r="AE561" i="3"/>
  <c r="AC557" i="3"/>
  <c r="AB557" i="3"/>
  <c r="AQ557" i="3"/>
  <c r="W555" i="3"/>
  <c r="V555" i="3"/>
  <c r="AE555" i="3"/>
  <c r="AR555" i="3"/>
  <c r="AD555" i="3"/>
  <c r="AH555" i="3"/>
  <c r="AT555" i="3"/>
  <c r="AI555" i="3"/>
  <c r="AS553" i="3"/>
  <c r="AF553" i="3"/>
  <c r="AG553" i="3"/>
  <c r="AH551" i="3"/>
  <c r="AT551" i="3"/>
  <c r="AI551" i="3"/>
  <c r="AK549" i="3"/>
  <c r="AU549" i="3"/>
  <c r="AJ549" i="3"/>
  <c r="AB545" i="3"/>
  <c r="AQ545" i="3"/>
  <c r="AC545" i="3"/>
  <c r="AG545" i="3"/>
  <c r="AF545" i="3"/>
  <c r="AS545" i="3"/>
  <c r="AJ525" i="3"/>
  <c r="AK525" i="3"/>
  <c r="AU525" i="3"/>
  <c r="AS521" i="3"/>
  <c r="AF521" i="3"/>
  <c r="AG521" i="3"/>
  <c r="AK517" i="3"/>
  <c r="AU517" i="3"/>
  <c r="AJ517" i="3"/>
  <c r="AC507" i="3"/>
  <c r="AQ507" i="3"/>
  <c r="AB507" i="3"/>
  <c r="AG503" i="3"/>
  <c r="AS503" i="3"/>
  <c r="AF503" i="3"/>
  <c r="AT501" i="3"/>
  <c r="AI501" i="3"/>
  <c r="AH501" i="3"/>
  <c r="W491" i="3"/>
  <c r="V491" i="3"/>
  <c r="W475" i="3"/>
  <c r="V475" i="3"/>
  <c r="AD471" i="3"/>
  <c r="AR471" i="3"/>
  <c r="AE471" i="3"/>
  <c r="V467" i="3"/>
  <c r="W467" i="3"/>
  <c r="V461" i="3"/>
  <c r="V451" i="3"/>
  <c r="W451" i="3"/>
  <c r="AG449" i="3"/>
  <c r="AS449" i="3"/>
  <c r="AF449" i="3"/>
  <c r="W449" i="3"/>
  <c r="AB433" i="3"/>
  <c r="AQ433" i="3"/>
  <c r="AC433" i="3"/>
  <c r="V427" i="3"/>
  <c r="W427" i="3"/>
  <c r="AQ425" i="3"/>
  <c r="AB425" i="3"/>
  <c r="AC425" i="3"/>
  <c r="V423" i="3"/>
  <c r="AQ423" i="3"/>
  <c r="AB423" i="3"/>
  <c r="AC423" i="3"/>
  <c r="V417" i="3"/>
  <c r="AR409" i="3"/>
  <c r="AD409" i="3"/>
  <c r="AE409" i="3"/>
  <c r="AG409" i="3"/>
  <c r="AS409" i="3"/>
  <c r="AF409" i="3"/>
  <c r="W389" i="3"/>
  <c r="V389" i="3"/>
  <c r="AF385" i="3"/>
  <c r="AG385" i="3"/>
  <c r="AS385" i="3"/>
  <c r="AI379" i="3"/>
  <c r="AT379" i="3"/>
  <c r="AH379" i="3"/>
  <c r="AF369" i="3"/>
  <c r="AG369" i="3"/>
  <c r="AS369" i="3"/>
  <c r="V357" i="3"/>
  <c r="W357" i="3"/>
  <c r="V355" i="3"/>
  <c r="AK353" i="3"/>
  <c r="AU353" i="3"/>
  <c r="AJ353" i="3"/>
  <c r="AE349" i="3"/>
  <c r="AR349" i="3"/>
  <c r="AD349" i="3"/>
  <c r="AF347" i="3"/>
  <c r="AG347" i="3"/>
  <c r="AS347" i="3"/>
  <c r="AB347" i="3"/>
  <c r="AC347" i="3"/>
  <c r="AQ347" i="3"/>
  <c r="AH345" i="3"/>
  <c r="AI345" i="3"/>
  <c r="AT345" i="3"/>
  <c r="AI339" i="3"/>
  <c r="AH339" i="3"/>
  <c r="AT339" i="3"/>
  <c r="AH337" i="3"/>
  <c r="AI337" i="3"/>
  <c r="AT337" i="3"/>
  <c r="V333" i="3"/>
  <c r="W333" i="3"/>
  <c r="AB321" i="3"/>
  <c r="AQ321" i="3"/>
  <c r="AC321" i="3"/>
  <c r="AK321" i="3"/>
  <c r="AJ321" i="3"/>
  <c r="AU321" i="3"/>
  <c r="V315" i="3"/>
  <c r="AE313" i="3"/>
  <c r="AD313" i="3"/>
  <c r="AR313" i="3"/>
  <c r="V309" i="3"/>
  <c r="W309" i="3"/>
  <c r="AF307" i="3"/>
  <c r="AG307" i="3"/>
  <c r="AS307" i="3"/>
  <c r="AH307" i="3"/>
  <c r="AT307" i="3"/>
  <c r="AI307" i="3"/>
  <c r="AJ305" i="3"/>
  <c r="AK305" i="3"/>
  <c r="AU305" i="3"/>
  <c r="AF305" i="3"/>
  <c r="AS305" i="3"/>
  <c r="AG305" i="3"/>
  <c r="AH281" i="3"/>
  <c r="AI281" i="3"/>
  <c r="AT281" i="3"/>
  <c r="AQ275" i="3"/>
  <c r="AC275" i="3"/>
  <c r="AB275" i="3"/>
  <c r="AC273" i="3"/>
  <c r="AQ273" i="3"/>
  <c r="AB273" i="3"/>
  <c r="AD273" i="3"/>
  <c r="AE273" i="3"/>
  <c r="AR273" i="3"/>
  <c r="AJ269" i="3"/>
  <c r="AK269" i="3"/>
  <c r="AU269" i="3"/>
  <c r="AS269" i="3"/>
  <c r="AF269" i="3"/>
  <c r="AG269" i="3"/>
  <c r="AU257" i="3"/>
  <c r="AJ257" i="3"/>
  <c r="AK257" i="3"/>
  <c r="AT251" i="3"/>
  <c r="AI251" i="3"/>
  <c r="AH251" i="3"/>
  <c r="AQ251" i="3"/>
  <c r="AB251" i="3"/>
  <c r="AC251" i="3"/>
  <c r="AF249" i="3"/>
  <c r="AG249" i="3"/>
  <c r="AS249" i="3"/>
  <c r="AR241" i="3"/>
  <c r="AD241" i="3"/>
  <c r="AE241" i="3"/>
  <c r="V237" i="3"/>
  <c r="W237" i="3"/>
  <c r="AD225" i="3"/>
  <c r="AR225" i="3"/>
  <c r="AE225" i="3"/>
  <c r="AH217" i="3"/>
  <c r="AI217" i="3"/>
  <c r="AT217" i="3"/>
  <c r="V217" i="3"/>
  <c r="W211" i="3"/>
  <c r="V211" i="3"/>
  <c r="AF209" i="3"/>
  <c r="AS209" i="3"/>
  <c r="AG209" i="3"/>
  <c r="V205" i="3"/>
  <c r="W205" i="3"/>
  <c r="AS201" i="3"/>
  <c r="AF201" i="3"/>
  <c r="AG201" i="3"/>
  <c r="AC201" i="3"/>
  <c r="AB201" i="3"/>
  <c r="AQ201" i="3"/>
  <c r="AB197" i="3"/>
  <c r="AC197" i="3"/>
  <c r="AQ197" i="3"/>
  <c r="V195" i="3"/>
  <c r="W195" i="3"/>
  <c r="AU193" i="3"/>
  <c r="AK193" i="3"/>
  <c r="AJ193" i="3"/>
  <c r="AE185" i="3"/>
  <c r="AR185" i="3"/>
  <c r="AD185" i="3"/>
  <c r="AI185" i="3"/>
  <c r="AH185" i="3"/>
  <c r="AT185" i="3"/>
  <c r="AF177" i="3"/>
  <c r="AG177" i="3"/>
  <c r="AS177" i="3"/>
  <c r="AQ177" i="3"/>
  <c r="AB177" i="3"/>
  <c r="AC177" i="3"/>
  <c r="AE171" i="3"/>
  <c r="AR171" i="3"/>
  <c r="AD171" i="3"/>
  <c r="AJ165" i="3"/>
  <c r="AK165" i="3"/>
  <c r="AU165" i="3"/>
  <c r="AE165" i="3"/>
  <c r="AR165" i="3"/>
  <c r="AD165" i="3"/>
  <c r="AT161" i="3"/>
  <c r="AH161" i="3"/>
  <c r="AI161" i="3"/>
  <c r="AD161" i="3"/>
  <c r="AE161" i="3"/>
  <c r="AR161" i="3"/>
  <c r="AG157" i="3"/>
  <c r="AS157" i="3"/>
  <c r="AF157" i="3"/>
  <c r="AH157" i="3"/>
  <c r="AT157" i="3"/>
  <c r="AI157" i="3"/>
  <c r="V153" i="3"/>
  <c r="AE153" i="3"/>
  <c r="AD153" i="3"/>
  <c r="AR153" i="3"/>
  <c r="AT145" i="3"/>
  <c r="AH145" i="3"/>
  <c r="AI145" i="3"/>
  <c r="AH137" i="3"/>
  <c r="AT137" i="3"/>
  <c r="AI137" i="3"/>
  <c r="AS137" i="3"/>
  <c r="AG137" i="3"/>
  <c r="AF137" i="3"/>
  <c r="AR129" i="3"/>
  <c r="AD129" i="3"/>
  <c r="AE129" i="3"/>
  <c r="AC113" i="3"/>
  <c r="AQ113" i="3"/>
  <c r="AB113" i="3"/>
  <c r="AT113" i="3"/>
  <c r="AI113" i="3"/>
  <c r="AH113" i="3"/>
  <c r="AK101" i="3"/>
  <c r="AU101" i="3"/>
  <c r="AJ101" i="3"/>
  <c r="AC97" i="3"/>
  <c r="AQ97" i="3"/>
  <c r="AB97" i="3"/>
  <c r="W91" i="3"/>
  <c r="AF89" i="3"/>
  <c r="AG89" i="3"/>
  <c r="AS89" i="3"/>
  <c r="AC81" i="3"/>
  <c r="AB81" i="3"/>
  <c r="AQ81" i="3"/>
  <c r="AB73" i="3"/>
  <c r="AQ73" i="3"/>
  <c r="AC73" i="3"/>
  <c r="AJ69" i="3"/>
  <c r="AU69" i="3"/>
  <c r="AK69" i="3"/>
  <c r="AS69" i="3"/>
  <c r="AG69" i="3"/>
  <c r="AF69" i="3"/>
  <c r="AQ65" i="3"/>
  <c r="AB65" i="3"/>
  <c r="AC65" i="3"/>
  <c r="AS65" i="3"/>
  <c r="AF65" i="3"/>
  <c r="AG65" i="3"/>
  <c r="AK57" i="3"/>
  <c r="AU57" i="3"/>
  <c r="AJ57" i="3"/>
  <c r="AG57" i="3"/>
  <c r="AS57" i="3"/>
  <c r="AF57" i="3"/>
  <c r="W49" i="3"/>
  <c r="AD49" i="3"/>
  <c r="AE49" i="3"/>
  <c r="AR49" i="3"/>
  <c r="V45" i="3"/>
  <c r="AQ41" i="3"/>
  <c r="AB41" i="3"/>
  <c r="AC41" i="3"/>
  <c r="AC33" i="3"/>
  <c r="AQ33" i="3"/>
  <c r="AB33" i="3"/>
  <c r="AI9" i="3"/>
  <c r="AH9" i="3"/>
  <c r="AT9" i="3"/>
  <c r="W3" i="3"/>
  <c r="AG761" i="3"/>
  <c r="AS761" i="3"/>
  <c r="AF761" i="3"/>
  <c r="AH755" i="3"/>
  <c r="AI755" i="3"/>
  <c r="AT755" i="3"/>
  <c r="AJ725" i="3"/>
  <c r="AK725" i="3"/>
  <c r="AU725" i="3"/>
  <c r="V719" i="3"/>
  <c r="Z719" i="3" s="1"/>
  <c r="AS715" i="3"/>
  <c r="AF715" i="3"/>
  <c r="AG715" i="3"/>
  <c r="AS2" i="3"/>
  <c r="AG2" i="3"/>
  <c r="AF2" i="3"/>
  <c r="AG751" i="3"/>
  <c r="AS751" i="3"/>
  <c r="AF751" i="3"/>
  <c r="AI739" i="3"/>
  <c r="AH739" i="3"/>
  <c r="AT739" i="3"/>
  <c r="AD760" i="3"/>
  <c r="AE760" i="3"/>
  <c r="AR760" i="3"/>
  <c r="AQ760" i="3"/>
  <c r="AB760" i="3"/>
  <c r="AC760" i="3"/>
  <c r="W754" i="3"/>
  <c r="AA754" i="3" s="1"/>
  <c r="V746" i="3"/>
  <c r="Z746" i="3" s="1"/>
  <c r="W742" i="3"/>
  <c r="AA742" i="3" s="1"/>
  <c r="AI742" i="3"/>
  <c r="AH742" i="3"/>
  <c r="AT742" i="3"/>
  <c r="V736" i="3"/>
  <c r="Z736" i="3" s="1"/>
  <c r="W736" i="3"/>
  <c r="AA736" i="3" s="1"/>
  <c r="AU736" i="3"/>
  <c r="AJ736" i="3"/>
  <c r="AK736" i="3"/>
  <c r="W732" i="3"/>
  <c r="AA732" i="3" s="1"/>
  <c r="V732" i="3"/>
  <c r="Z732" i="3" s="1"/>
  <c r="AB732" i="3"/>
  <c r="AQ732" i="3"/>
  <c r="AC732" i="3"/>
  <c r="W722" i="3"/>
  <c r="AA722" i="3" s="1"/>
  <c r="W716" i="3"/>
  <c r="AA716" i="3" s="1"/>
  <c r="V716" i="3"/>
  <c r="Z716" i="3" s="1"/>
  <c r="AH712" i="3"/>
  <c r="AT712" i="3"/>
  <c r="AI712" i="3"/>
  <c r="V708" i="3"/>
  <c r="Z708" i="3" s="1"/>
  <c r="W708" i="3"/>
  <c r="AA708" i="3" s="1"/>
  <c r="AS708" i="3"/>
  <c r="AF708" i="3"/>
  <c r="AG708" i="3"/>
  <c r="AS704" i="3"/>
  <c r="AG704" i="3"/>
  <c r="AF704" i="3"/>
  <c r="AI700" i="3"/>
  <c r="AT700" i="3"/>
  <c r="AH700" i="3"/>
  <c r="AB700" i="3"/>
  <c r="AQ700" i="3"/>
  <c r="AC700" i="3"/>
  <c r="W696" i="3"/>
  <c r="AA696" i="3" s="1"/>
  <c r="AR692" i="3"/>
  <c r="AD692" i="3"/>
  <c r="AE692" i="3"/>
  <c r="AG688" i="3"/>
  <c r="AF688" i="3"/>
  <c r="AS688" i="3"/>
  <c r="AU684" i="3"/>
  <c r="AJ684" i="3"/>
  <c r="AK684" i="3"/>
  <c r="AG680" i="3"/>
  <c r="AS680" i="3"/>
  <c r="AF680" i="3"/>
  <c r="AF672" i="3"/>
  <c r="AG672" i="3"/>
  <c r="AS672" i="3"/>
  <c r="AH672" i="3"/>
  <c r="AT672" i="3"/>
  <c r="AI672" i="3"/>
  <c r="AI668" i="3"/>
  <c r="AH668" i="3"/>
  <c r="AT668" i="3"/>
  <c r="AB668" i="3"/>
  <c r="AQ668" i="3"/>
  <c r="AC668" i="3"/>
  <c r="AF664" i="3"/>
  <c r="AG664" i="3"/>
  <c r="AS664" i="3"/>
  <c r="AE658" i="3"/>
  <c r="AD658" i="3"/>
  <c r="AR658" i="3"/>
  <c r="AT658" i="3"/>
  <c r="AI658" i="3"/>
  <c r="AH658" i="3"/>
  <c r="AB656" i="3"/>
  <c r="AQ656" i="3"/>
  <c r="AC656" i="3"/>
  <c r="AH640" i="3"/>
  <c r="AI640" i="3"/>
  <c r="AT640" i="3"/>
  <c r="V638" i="3"/>
  <c r="Z638" i="3" s="1"/>
  <c r="AQ636" i="3"/>
  <c r="AB636" i="3"/>
  <c r="AC636" i="3"/>
  <c r="V634" i="3"/>
  <c r="Z634" i="3" s="1"/>
  <c r="W634" i="3"/>
  <c r="AA634" i="3" s="1"/>
  <c r="AU630" i="3"/>
  <c r="AJ630" i="3"/>
  <c r="AK630" i="3"/>
  <c r="AT630" i="3"/>
  <c r="AI630" i="3"/>
  <c r="AH630" i="3"/>
  <c r="AE618" i="3"/>
  <c r="AR618" i="3"/>
  <c r="AD618" i="3"/>
  <c r="AS616" i="3"/>
  <c r="AF616" i="3"/>
  <c r="AG616" i="3"/>
  <c r="AH602" i="3"/>
  <c r="AI602" i="3"/>
  <c r="AT602" i="3"/>
  <c r="W598" i="3"/>
  <c r="AA598" i="3" s="1"/>
  <c r="AI596" i="3"/>
  <c r="AH596" i="3"/>
  <c r="AT596" i="3"/>
  <c r="AR590" i="3"/>
  <c r="AD590" i="3"/>
  <c r="AE590" i="3"/>
  <c r="AD580" i="3"/>
  <c r="AR580" i="3"/>
  <c r="AT580" i="3"/>
  <c r="AI580" i="3"/>
  <c r="AH580" i="3"/>
  <c r="AB578" i="3"/>
  <c r="AC578" i="3"/>
  <c r="AQ578" i="3"/>
  <c r="AD578" i="3"/>
  <c r="AE578" i="3"/>
  <c r="AR578" i="3"/>
  <c r="W570" i="3"/>
  <c r="V570" i="3"/>
  <c r="V566" i="3"/>
  <c r="AS560" i="3"/>
  <c r="AG560" i="3"/>
  <c r="AF560" i="3"/>
  <c r="AE560" i="3"/>
  <c r="AD560" i="3"/>
  <c r="AR560" i="3"/>
  <c r="AJ554" i="3"/>
  <c r="AK554" i="3"/>
  <c r="AU554" i="3"/>
  <c r="AI552" i="3"/>
  <c r="AT552" i="3"/>
  <c r="AH552" i="3"/>
  <c r="AE552" i="3"/>
  <c r="AR552" i="3"/>
  <c r="AD552" i="3"/>
  <c r="W542" i="3"/>
  <c r="AB534" i="3"/>
  <c r="AQ534" i="3"/>
  <c r="AC534" i="3"/>
  <c r="V528" i="3"/>
  <c r="AQ528" i="3"/>
  <c r="AB528" i="3"/>
  <c r="AC528" i="3"/>
  <c r="AJ520" i="3"/>
  <c r="AK520" i="3"/>
  <c r="AU520" i="3"/>
  <c r="AB510" i="3"/>
  <c r="AQ510" i="3"/>
  <c r="AC510" i="3"/>
  <c r="AB508" i="3"/>
  <c r="AQ508" i="3"/>
  <c r="AC508" i="3"/>
  <c r="AR508" i="3"/>
  <c r="AD508" i="3"/>
  <c r="AE508" i="3"/>
  <c r="AG504" i="3"/>
  <c r="AF504" i="3"/>
  <c r="AS504" i="3"/>
  <c r="AE504" i="3"/>
  <c r="AR504" i="3"/>
  <c r="AD504" i="3"/>
  <c r="AT500" i="3"/>
  <c r="AI500" i="3"/>
  <c r="AH500" i="3"/>
  <c r="AB500" i="3"/>
  <c r="AC500" i="3"/>
  <c r="AQ500" i="3"/>
  <c r="V496" i="3"/>
  <c r="AQ496" i="3"/>
  <c r="AB496" i="3"/>
  <c r="AC496" i="3"/>
  <c r="AH488" i="3"/>
  <c r="AI488" i="3"/>
  <c r="AT488" i="3"/>
  <c r="V486" i="3"/>
  <c r="AU482" i="3"/>
  <c r="AJ482" i="3"/>
  <c r="AK482" i="3"/>
  <c r="AF476" i="3"/>
  <c r="AG476" i="3"/>
  <c r="AS476" i="3"/>
  <c r="AB476" i="3"/>
  <c r="AC476" i="3"/>
  <c r="AQ476" i="3"/>
  <c r="V470" i="3"/>
  <c r="AU466" i="3"/>
  <c r="AK466" i="3"/>
  <c r="AJ466" i="3"/>
  <c r="AF464" i="3"/>
  <c r="AS464" i="3"/>
  <c r="AG464" i="3"/>
  <c r="AE464" i="3"/>
  <c r="AR464" i="3"/>
  <c r="AD464" i="3"/>
  <c r="AB454" i="3"/>
  <c r="AC454" i="3"/>
  <c r="AQ454" i="3"/>
  <c r="V446" i="3"/>
  <c r="Z446" i="3" s="1"/>
  <c r="AG440" i="3"/>
  <c r="AS440" i="3"/>
  <c r="AF440" i="3"/>
  <c r="AE440" i="3"/>
  <c r="AR440" i="3"/>
  <c r="AD440" i="3"/>
  <c r="AR434" i="3"/>
  <c r="AD434" i="3"/>
  <c r="AE434" i="3"/>
  <c r="AT424" i="3"/>
  <c r="AI424" i="3"/>
  <c r="AH424" i="3"/>
  <c r="AB424" i="3"/>
  <c r="AQ424" i="3"/>
  <c r="AC424" i="3"/>
  <c r="W420" i="3"/>
  <c r="V420" i="3"/>
  <c r="AG418" i="3"/>
  <c r="AF418" i="3"/>
  <c r="AS418" i="3"/>
  <c r="AH418" i="3"/>
  <c r="AT418" i="3"/>
  <c r="AI418" i="3"/>
  <c r="AC408" i="3"/>
  <c r="AQ408" i="3"/>
  <c r="AB408" i="3"/>
  <c r="AR408" i="3"/>
  <c r="AD408" i="3"/>
  <c r="AE408" i="3"/>
  <c r="AD402" i="3"/>
  <c r="AE402" i="3"/>
  <c r="AR402" i="3"/>
  <c r="AU398" i="3"/>
  <c r="AJ398" i="3"/>
  <c r="AK398" i="3"/>
  <c r="AU390" i="3"/>
  <c r="AJ390" i="3"/>
  <c r="AK390" i="3"/>
  <c r="AT390" i="3"/>
  <c r="AI390" i="3"/>
  <c r="AH390" i="3"/>
  <c r="AF384" i="3"/>
  <c r="AG384" i="3"/>
  <c r="AS384" i="3"/>
  <c r="W378" i="3"/>
  <c r="V378" i="3"/>
  <c r="AH376" i="3"/>
  <c r="AT376" i="3"/>
  <c r="AI376" i="3"/>
  <c r="AF360" i="3"/>
  <c r="AG360" i="3"/>
  <c r="AS360" i="3"/>
  <c r="AJ360" i="3"/>
  <c r="AK360" i="3"/>
  <c r="AU360" i="3"/>
  <c r="AE350" i="3"/>
  <c r="AR350" i="3"/>
  <c r="AD350" i="3"/>
  <c r="AI344" i="3"/>
  <c r="AH344" i="3"/>
  <c r="AT344" i="3"/>
  <c r="AE336" i="3"/>
  <c r="AD336" i="3"/>
  <c r="AR336" i="3"/>
  <c r="V332" i="3"/>
  <c r="W332" i="3"/>
  <c r="W322" i="3"/>
  <c r="V322" i="3"/>
  <c r="AR306" i="3"/>
  <c r="AD306" i="3"/>
  <c r="AE306" i="3"/>
  <c r="AC306" i="3"/>
  <c r="AQ306" i="3"/>
  <c r="AB306" i="3"/>
  <c r="AB296" i="3"/>
  <c r="AC296" i="3"/>
  <c r="AQ296" i="3"/>
  <c r="W292" i="3"/>
  <c r="V292" i="3"/>
  <c r="AK288" i="3"/>
  <c r="AU288" i="3"/>
  <c r="AJ288" i="3"/>
  <c r="AE288" i="3"/>
  <c r="AR288" i="3"/>
  <c r="AD288" i="3"/>
  <c r="V284" i="3"/>
  <c r="W284" i="3"/>
  <c r="V278" i="3"/>
  <c r="W278" i="3"/>
  <c r="AR264" i="3"/>
  <c r="AE264" i="3"/>
  <c r="AD264" i="3"/>
  <c r="AD250" i="3"/>
  <c r="AR250" i="3"/>
  <c r="AE250" i="3"/>
  <c r="AD248" i="3"/>
  <c r="AE248" i="3"/>
  <c r="AR248" i="3"/>
  <c r="AD232" i="3"/>
  <c r="AE232" i="3"/>
  <c r="AR232" i="3"/>
  <c r="W226" i="3"/>
  <c r="V226" i="3"/>
  <c r="AB224" i="3"/>
  <c r="AC224" i="3"/>
  <c r="AQ224" i="3"/>
  <c r="AR216" i="3"/>
  <c r="AD216" i="3"/>
  <c r="AE216" i="3"/>
  <c r="AI210" i="3"/>
  <c r="AT210" i="3"/>
  <c r="AH210" i="3"/>
  <c r="AI208" i="3"/>
  <c r="AH208" i="3"/>
  <c r="AT208" i="3"/>
  <c r="AI200" i="3"/>
  <c r="AH200" i="3"/>
  <c r="AT200" i="3"/>
  <c r="AF192" i="3"/>
  <c r="AG192" i="3"/>
  <c r="AS192" i="3"/>
  <c r="AI184" i="3"/>
  <c r="AT184" i="3"/>
  <c r="AH184" i="3"/>
  <c r="W182" i="3"/>
  <c r="AT176" i="3"/>
  <c r="AH176" i="3"/>
  <c r="AI176" i="3"/>
  <c r="AF168" i="3"/>
  <c r="AG168" i="3"/>
  <c r="AS168" i="3"/>
  <c r="AK160" i="3"/>
  <c r="AJ160" i="3"/>
  <c r="AU160" i="3"/>
  <c r="AR160" i="3"/>
  <c r="AD160" i="3"/>
  <c r="AE160" i="3"/>
  <c r="AD152" i="3"/>
  <c r="AR152" i="3"/>
  <c r="AE152" i="3"/>
  <c r="AI144" i="3"/>
  <c r="AH144" i="3"/>
  <c r="AT144" i="3"/>
  <c r="AK136" i="3"/>
  <c r="AU136" i="3"/>
  <c r="AJ136" i="3"/>
  <c r="AS136" i="3"/>
  <c r="AG136" i="3"/>
  <c r="AF136" i="3"/>
  <c r="AU126" i="3"/>
  <c r="AJ126" i="3"/>
  <c r="AK126" i="3"/>
  <c r="AD120" i="3"/>
  <c r="AE120" i="3"/>
  <c r="AR120" i="3"/>
  <c r="AU112" i="3"/>
  <c r="AJ112" i="3"/>
  <c r="AK112" i="3"/>
  <c r="AT108" i="3"/>
  <c r="AI108" i="3"/>
  <c r="AH108" i="3"/>
  <c r="AG108" i="3"/>
  <c r="AF108" i="3"/>
  <c r="AS108" i="3"/>
  <c r="AI104" i="3"/>
  <c r="AH104" i="3"/>
  <c r="AT104" i="3"/>
  <c r="AQ104" i="3"/>
  <c r="AC104" i="3"/>
  <c r="AB104" i="3"/>
  <c r="AF96" i="3"/>
  <c r="AG96" i="3"/>
  <c r="AS96" i="3"/>
  <c r="AT88" i="3"/>
  <c r="AI88" i="3"/>
  <c r="AH88" i="3"/>
  <c r="AE72" i="3"/>
  <c r="AR72" i="3"/>
  <c r="AD72" i="3"/>
  <c r="V66" i="3"/>
  <c r="W66" i="3"/>
  <c r="AK56" i="3"/>
  <c r="AU56" i="3"/>
  <c r="AJ56" i="3"/>
  <c r="V50" i="3"/>
  <c r="W50" i="3"/>
  <c r="AF32" i="3"/>
  <c r="AG32" i="3"/>
  <c r="AS32" i="3"/>
  <c r="V18" i="3"/>
  <c r="W18" i="3"/>
  <c r="AB16" i="3"/>
  <c r="AC16" i="3"/>
  <c r="AQ16" i="3"/>
  <c r="AC12" i="3"/>
  <c r="AQ12" i="3"/>
  <c r="AB12" i="3"/>
  <c r="V12" i="3"/>
  <c r="AR6" i="3"/>
  <c r="AD6" i="3"/>
  <c r="AE6" i="3"/>
  <c r="AQ6" i="3"/>
  <c r="AB6" i="3"/>
  <c r="AC6" i="3"/>
  <c r="AG4" i="3"/>
  <c r="AS4" i="3"/>
  <c r="AF4" i="3"/>
  <c r="AR4" i="3"/>
  <c r="AD4" i="3"/>
  <c r="AE4" i="3"/>
  <c r="AK697" i="3"/>
  <c r="AU697" i="3"/>
  <c r="AJ697" i="3"/>
  <c r="AC693" i="3"/>
  <c r="AB693" i="3"/>
  <c r="AQ693" i="3"/>
  <c r="AR693" i="3"/>
  <c r="AD693" i="3"/>
  <c r="AE693" i="3"/>
  <c r="AH685" i="3"/>
  <c r="AI685" i="3"/>
  <c r="AT685" i="3"/>
  <c r="AG673" i="3"/>
  <c r="AF673" i="3"/>
  <c r="AS673" i="3"/>
  <c r="AS669" i="3"/>
  <c r="AG669" i="3"/>
  <c r="AF669" i="3"/>
  <c r="W663" i="3"/>
  <c r="AA663" i="3" s="1"/>
  <c r="AU653" i="3"/>
  <c r="AJ653" i="3"/>
  <c r="AK653" i="3"/>
  <c r="AC647" i="3"/>
  <c r="AQ647" i="3"/>
  <c r="AB647" i="3"/>
  <c r="W645" i="3"/>
  <c r="AA645" i="3" s="1"/>
  <c r="AR629" i="3"/>
  <c r="AD629" i="3"/>
  <c r="AE629" i="3"/>
  <c r="AR607" i="3"/>
  <c r="AE607" i="3"/>
  <c r="AD607" i="3"/>
  <c r="AD589" i="3"/>
  <c r="AE589" i="3"/>
  <c r="AR589" i="3"/>
  <c r="AS575" i="3"/>
  <c r="AF575" i="3"/>
  <c r="AG575" i="3"/>
  <c r="AG541" i="3"/>
  <c r="AS541" i="3"/>
  <c r="AF541" i="3"/>
  <c r="AH525" i="3"/>
  <c r="AI525" i="3"/>
  <c r="AT525" i="3"/>
  <c r="AG523" i="3"/>
  <c r="AF523" i="3"/>
  <c r="AS523" i="3"/>
  <c r="AH517" i="3"/>
  <c r="AT517" i="3"/>
  <c r="AI517" i="3"/>
  <c r="AF505" i="3"/>
  <c r="AS505" i="3"/>
  <c r="AG505" i="3"/>
  <c r="AS501" i="3"/>
  <c r="AF501" i="3"/>
  <c r="AG501" i="3"/>
  <c r="W495" i="3"/>
  <c r="AH483" i="3"/>
  <c r="AT483" i="3"/>
  <c r="AI483" i="3"/>
  <c r="W477" i="3"/>
  <c r="AG461" i="3"/>
  <c r="AS461" i="3"/>
  <c r="AF461" i="3"/>
  <c r="AB445" i="3"/>
  <c r="AC445" i="3"/>
  <c r="AQ445" i="3"/>
  <c r="AT429" i="3"/>
  <c r="AH429" i="3"/>
  <c r="AI429" i="3"/>
  <c r="AS405" i="3"/>
  <c r="AG405" i="3"/>
  <c r="AF405" i="3"/>
  <c r="AG397" i="3"/>
  <c r="AF397" i="3"/>
  <c r="AS397" i="3"/>
  <c r="AR389" i="3"/>
  <c r="AE389" i="3"/>
  <c r="AD389" i="3"/>
  <c r="AD381" i="3"/>
  <c r="AE381" i="3"/>
  <c r="AR381" i="3"/>
  <c r="AG375" i="3"/>
  <c r="AF375" i="3"/>
  <c r="AS375" i="3"/>
  <c r="AU375" i="3"/>
  <c r="AK375" i="3"/>
  <c r="AJ375" i="3"/>
  <c r="AJ357" i="3"/>
  <c r="AK357" i="3"/>
  <c r="AU357" i="3"/>
  <c r="AC333" i="3"/>
  <c r="AQ333" i="3"/>
  <c r="AB333" i="3"/>
  <c r="W319" i="3"/>
  <c r="AK317" i="3"/>
  <c r="AU317" i="3"/>
  <c r="AJ317" i="3"/>
  <c r="AK297" i="3"/>
  <c r="AU297" i="3"/>
  <c r="AJ297" i="3"/>
  <c r="AG297" i="3"/>
  <c r="AF297" i="3"/>
  <c r="AS297" i="3"/>
  <c r="AE291" i="3"/>
  <c r="AR291" i="3"/>
  <c r="AD291" i="3"/>
  <c r="AH291" i="3"/>
  <c r="AT291" i="3"/>
  <c r="AI291" i="3"/>
  <c r="AD285" i="3"/>
  <c r="AR285" i="3"/>
  <c r="AE285" i="3"/>
  <c r="AH263" i="3"/>
  <c r="AI263" i="3"/>
  <c r="AT263" i="3"/>
  <c r="V263" i="3"/>
  <c r="AD229" i="3"/>
  <c r="AE229" i="3"/>
  <c r="AR229" i="3"/>
  <c r="AB229" i="3"/>
  <c r="AC229" i="3"/>
  <c r="AQ229" i="3"/>
  <c r="W215" i="3"/>
  <c r="V215" i="3"/>
  <c r="AD213" i="3"/>
  <c r="AE213" i="3"/>
  <c r="AR213" i="3"/>
  <c r="AE205" i="3"/>
  <c r="AR205" i="3"/>
  <c r="AD205" i="3"/>
  <c r="W199" i="3"/>
  <c r="V199" i="3"/>
  <c r="AT181" i="3"/>
  <c r="AI181" i="3"/>
  <c r="AH181" i="3"/>
  <c r="W175" i="3"/>
  <c r="AD143" i="3"/>
  <c r="AE143" i="3"/>
  <c r="AR143" i="3"/>
  <c r="AH141" i="3"/>
  <c r="AT141" i="3"/>
  <c r="AI141" i="3"/>
  <c r="AG133" i="3"/>
  <c r="AS133" i="3"/>
  <c r="AF133" i="3"/>
  <c r="AQ133" i="3"/>
  <c r="AC133" i="3"/>
  <c r="AB133" i="3"/>
  <c r="AI93" i="3"/>
  <c r="AT93" i="3"/>
  <c r="AH93" i="3"/>
  <c r="W53" i="3"/>
  <c r="AQ53" i="3"/>
  <c r="AB53" i="3"/>
  <c r="AC53" i="3"/>
  <c r="AR29" i="3"/>
  <c r="AD29" i="3"/>
  <c r="AE29" i="3"/>
  <c r="W13" i="3"/>
  <c r="AK701" i="3"/>
  <c r="AJ701" i="3"/>
  <c r="AU701" i="3"/>
  <c r="AC751" i="3"/>
  <c r="AQ751" i="3"/>
  <c r="AB751" i="3"/>
  <c r="V758" i="3"/>
  <c r="Z758" i="3" s="1"/>
  <c r="W758" i="3"/>
  <c r="AA758" i="3" s="1"/>
  <c r="AU740" i="3"/>
  <c r="AK740" i="3"/>
  <c r="AJ740" i="3"/>
  <c r="AR736" i="3"/>
  <c r="AD736" i="3"/>
  <c r="AE736" i="3"/>
  <c r="V714" i="3"/>
  <c r="Z714" i="3" s="1"/>
  <c r="W714" i="3"/>
  <c r="AA714" i="3" s="1"/>
  <c r="V674" i="3"/>
  <c r="Z674" i="3" s="1"/>
  <c r="W674" i="3"/>
  <c r="AA674" i="3" s="1"/>
  <c r="W656" i="3"/>
  <c r="AA656" i="3" s="1"/>
  <c r="V656" i="3"/>
  <c r="Z656" i="3" s="1"/>
  <c r="V650" i="3"/>
  <c r="Z650" i="3" s="1"/>
  <c r="W650" i="3"/>
  <c r="AA650" i="3" s="1"/>
  <c r="AU636" i="3"/>
  <c r="AJ636" i="3"/>
  <c r="AK636" i="3"/>
  <c r="AG612" i="3"/>
  <c r="AF612" i="3"/>
  <c r="AS612" i="3"/>
  <c r="AR612" i="3"/>
  <c r="AD612" i="3"/>
  <c r="AE612" i="3"/>
  <c r="AB560" i="3"/>
  <c r="AQ560" i="3"/>
  <c r="AC560" i="3"/>
  <c r="AT548" i="3"/>
  <c r="AI548" i="3"/>
  <c r="AH548" i="3"/>
  <c r="AU548" i="3"/>
  <c r="AK548" i="3"/>
  <c r="AJ548" i="3"/>
  <c r="AK506" i="3"/>
  <c r="AU506" i="3"/>
  <c r="AJ506" i="3"/>
  <c r="AR494" i="3"/>
  <c r="AD494" i="3"/>
  <c r="AE494" i="3"/>
  <c r="AG494" i="3"/>
  <c r="AS494" i="3"/>
  <c r="AF494" i="3"/>
  <c r="AD460" i="3"/>
  <c r="AE460" i="3"/>
  <c r="AR460" i="3"/>
  <c r="W454" i="3"/>
  <c r="AA454" i="3" s="1"/>
  <c r="AG430" i="3"/>
  <c r="AS430" i="3"/>
  <c r="AF430" i="3"/>
  <c r="AQ416" i="3"/>
  <c r="AB416" i="3"/>
  <c r="AC416" i="3"/>
  <c r="AU412" i="3"/>
  <c r="AJ412" i="3"/>
  <c r="AK412" i="3"/>
  <c r="AG406" i="3"/>
  <c r="AS406" i="3"/>
  <c r="AF406" i="3"/>
  <c r="AK406" i="3"/>
  <c r="AU406" i="3"/>
  <c r="AJ406" i="3"/>
  <c r="AC394" i="3"/>
  <c r="AB394" i="3"/>
  <c r="AQ394" i="3"/>
  <c r="AE394" i="3"/>
  <c r="AR394" i="3"/>
  <c r="AD394" i="3"/>
  <c r="AJ388" i="3"/>
  <c r="AK388" i="3"/>
  <c r="AU388" i="3"/>
  <c r="AT380" i="3"/>
  <c r="AH380" i="3"/>
  <c r="AI380" i="3"/>
  <c r="W362" i="3"/>
  <c r="V362" i="3"/>
  <c r="AC324" i="3"/>
  <c r="AB324" i="3"/>
  <c r="AQ324" i="3"/>
  <c r="AH324" i="3"/>
  <c r="AT324" i="3"/>
  <c r="AI324" i="3"/>
  <c r="AF308" i="3"/>
  <c r="AG308" i="3"/>
  <c r="AS308" i="3"/>
  <c r="AR292" i="3"/>
  <c r="AD292" i="3"/>
  <c r="AE292" i="3"/>
  <c r="AC252" i="3"/>
  <c r="AB252" i="3"/>
  <c r="AQ252" i="3"/>
  <c r="AU228" i="3"/>
  <c r="AK228" i="3"/>
  <c r="AJ228" i="3"/>
  <c r="AR204" i="3"/>
  <c r="AD204" i="3"/>
  <c r="AE204" i="3"/>
  <c r="AI204" i="3"/>
  <c r="AH204" i="3"/>
  <c r="AT204" i="3"/>
  <c r="AJ180" i="3"/>
  <c r="AK180" i="3"/>
  <c r="AU180" i="3"/>
  <c r="AB172" i="3"/>
  <c r="AC172" i="3"/>
  <c r="AQ172" i="3"/>
  <c r="AC166" i="3"/>
  <c r="AQ166" i="3"/>
  <c r="AB166" i="3"/>
  <c r="AR100" i="3"/>
  <c r="AD100" i="3"/>
  <c r="AE100" i="3"/>
  <c r="AK92" i="3"/>
  <c r="AU92" i="3"/>
  <c r="AJ92" i="3"/>
  <c r="AT92" i="3"/>
  <c r="AI92" i="3"/>
  <c r="AH92" i="3"/>
  <c r="AS76" i="3"/>
  <c r="AF76" i="3"/>
  <c r="AG76" i="3"/>
  <c r="AH68" i="3"/>
  <c r="AI68" i="3"/>
  <c r="AT68" i="3"/>
  <c r="W64" i="3"/>
  <c r="AJ18" i="3"/>
  <c r="AK18" i="3"/>
  <c r="AU18" i="3"/>
  <c r="AG747" i="3"/>
  <c r="AF747" i="3"/>
  <c r="AS747" i="3"/>
  <c r="AE747" i="3"/>
  <c r="AR747" i="3"/>
  <c r="AD747" i="3"/>
  <c r="AR729" i="3"/>
  <c r="AE729" i="3"/>
  <c r="AD729" i="3"/>
  <c r="AD713" i="3"/>
  <c r="AE713" i="3"/>
  <c r="AR713" i="3"/>
  <c r="AG703" i="3"/>
  <c r="AS703" i="3"/>
  <c r="AF703" i="3"/>
  <c r="AQ703" i="3"/>
  <c r="AB703" i="3"/>
  <c r="AC703" i="3"/>
  <c r="W661" i="3"/>
  <c r="AA661" i="3" s="1"/>
  <c r="AU655" i="3"/>
  <c r="AK655" i="3"/>
  <c r="AJ655" i="3"/>
  <c r="AF655" i="3"/>
  <c r="AG655" i="3"/>
  <c r="AS655" i="3"/>
  <c r="AU651" i="3"/>
  <c r="AJ651" i="3"/>
  <c r="AK651" i="3"/>
  <c r="AF651" i="3"/>
  <c r="AS651" i="3"/>
  <c r="AG651" i="3"/>
  <c r="V645" i="3"/>
  <c r="Z645" i="3" s="1"/>
  <c r="AE641" i="3"/>
  <c r="AR641" i="3"/>
  <c r="AD641" i="3"/>
  <c r="AC639" i="3"/>
  <c r="AQ639" i="3"/>
  <c r="AB639" i="3"/>
  <c r="W637" i="3"/>
  <c r="AA637" i="3" s="1"/>
  <c r="AJ631" i="3"/>
  <c r="AU631" i="3"/>
  <c r="AK631" i="3"/>
  <c r="W625" i="3"/>
  <c r="AA625" i="3" s="1"/>
  <c r="V625" i="3"/>
  <c r="Z625" i="3" s="1"/>
  <c r="AU619" i="3"/>
  <c r="AJ619" i="3"/>
  <c r="AK619" i="3"/>
  <c r="AF619" i="3"/>
  <c r="AS619" i="3"/>
  <c r="AG619" i="3"/>
  <c r="AD615" i="3"/>
  <c r="AR615" i="3"/>
  <c r="AE615" i="3"/>
  <c r="AQ611" i="3"/>
  <c r="AC611" i="3"/>
  <c r="AB611" i="3"/>
  <c r="AS611" i="3"/>
  <c r="AG611" i="3"/>
  <c r="AF611" i="3"/>
  <c r="W605" i="3"/>
  <c r="AA605" i="3" s="1"/>
  <c r="AE601" i="3"/>
  <c r="AD601" i="3"/>
  <c r="AR601" i="3"/>
  <c r="AJ599" i="3"/>
  <c r="AK599" i="3"/>
  <c r="AU599" i="3"/>
  <c r="V599" i="3"/>
  <c r="Z599" i="3" s="1"/>
  <c r="W599" i="3"/>
  <c r="AA599" i="3" s="1"/>
  <c r="AH591" i="3"/>
  <c r="AT591" i="3"/>
  <c r="AI591" i="3"/>
  <c r="AF591" i="3"/>
  <c r="AG591" i="3"/>
  <c r="AS591" i="3"/>
  <c r="AH583" i="3"/>
  <c r="AT583" i="3"/>
  <c r="AI583" i="3"/>
  <c r="AE583" i="3"/>
  <c r="AD583" i="3"/>
  <c r="AR583" i="3"/>
  <c r="W567" i="3"/>
  <c r="V543" i="3"/>
  <c r="AT541" i="3"/>
  <c r="AH541" i="3"/>
  <c r="AI541" i="3"/>
  <c r="V535" i="3"/>
  <c r="AT529" i="3"/>
  <c r="AH529" i="3"/>
  <c r="AI529" i="3"/>
  <c r="AR529" i="3"/>
  <c r="AD529" i="3"/>
  <c r="AE529" i="3"/>
  <c r="AH519" i="3"/>
  <c r="AT519" i="3"/>
  <c r="AI519" i="3"/>
  <c r="AB515" i="3"/>
  <c r="AC515" i="3"/>
  <c r="AQ515" i="3"/>
  <c r="AD515" i="3"/>
  <c r="AR515" i="3"/>
  <c r="AE515" i="3"/>
  <c r="W513" i="3"/>
  <c r="AF511" i="3"/>
  <c r="AS511" i="3"/>
  <c r="AG511" i="3"/>
  <c r="AT503" i="3"/>
  <c r="AI503" i="3"/>
  <c r="AH503" i="3"/>
  <c r="AK497" i="3"/>
  <c r="AU497" i="3"/>
  <c r="AJ497" i="3"/>
  <c r="AI495" i="3"/>
  <c r="AH495" i="3"/>
  <c r="AT495" i="3"/>
  <c r="AB493" i="3"/>
  <c r="AC493" i="3"/>
  <c r="AQ493" i="3"/>
  <c r="AU491" i="3"/>
  <c r="AK491" i="3"/>
  <c r="AJ491" i="3"/>
  <c r="AG491" i="3"/>
  <c r="AF491" i="3"/>
  <c r="AS491" i="3"/>
  <c r="W489" i="3"/>
  <c r="AR487" i="3"/>
  <c r="AD487" i="3"/>
  <c r="AE487" i="3"/>
  <c r="AH485" i="3"/>
  <c r="AT485" i="3"/>
  <c r="AI485" i="3"/>
  <c r="AG481" i="3"/>
  <c r="AF481" i="3"/>
  <c r="AS481" i="3"/>
  <c r="V481" i="3"/>
  <c r="AS469" i="3"/>
  <c r="AG469" i="3"/>
  <c r="AF469" i="3"/>
  <c r="V463" i="3"/>
  <c r="AU459" i="3"/>
  <c r="AK459" i="3"/>
  <c r="AJ459" i="3"/>
  <c r="AS459" i="3"/>
  <c r="AF459" i="3"/>
  <c r="AG459" i="3"/>
  <c r="W457" i="3"/>
  <c r="AS457" i="3"/>
  <c r="AF457" i="3"/>
  <c r="AG457" i="3"/>
  <c r="V455" i="3"/>
  <c r="AC453" i="3"/>
  <c r="AQ453" i="3"/>
  <c r="AB453" i="3"/>
  <c r="AR453" i="3"/>
  <c r="AD453" i="3"/>
  <c r="AE453" i="3"/>
  <c r="AU447" i="3"/>
  <c r="AJ447" i="3"/>
  <c r="AK447" i="3"/>
  <c r="AC447" i="3"/>
  <c r="AQ447" i="3"/>
  <c r="AB447" i="3"/>
  <c r="AU439" i="3"/>
  <c r="AJ439" i="3"/>
  <c r="AK439" i="3"/>
  <c r="AT437" i="3"/>
  <c r="AI437" i="3"/>
  <c r="AH437" i="3"/>
  <c r="AF431" i="3"/>
  <c r="AG431" i="3"/>
  <c r="AS431" i="3"/>
  <c r="AD415" i="3"/>
  <c r="AE415" i="3"/>
  <c r="AR415" i="3"/>
  <c r="AH415" i="3"/>
  <c r="AT415" i="3"/>
  <c r="AI415" i="3"/>
  <c r="AB413" i="3"/>
  <c r="AQ413" i="3"/>
  <c r="AC413" i="3"/>
  <c r="AG413" i="3"/>
  <c r="AS413" i="3"/>
  <c r="AF413" i="3"/>
  <c r="AC401" i="3"/>
  <c r="AQ401" i="3"/>
  <c r="AB401" i="3"/>
  <c r="V401" i="3"/>
  <c r="AI399" i="3"/>
  <c r="AT399" i="3"/>
  <c r="AH399" i="3"/>
  <c r="AD393" i="3"/>
  <c r="AR393" i="3"/>
  <c r="AE393" i="3"/>
  <c r="AG393" i="3"/>
  <c r="AS393" i="3"/>
  <c r="AF393" i="3"/>
  <c r="AF383" i="3"/>
  <c r="AG383" i="3"/>
  <c r="AS383" i="3"/>
  <c r="V377" i="3"/>
  <c r="W377" i="3"/>
  <c r="AB373" i="3"/>
  <c r="AC373" i="3"/>
  <c r="AQ373" i="3"/>
  <c r="AG367" i="3"/>
  <c r="AF367" i="3"/>
  <c r="AS367" i="3"/>
  <c r="AH367" i="3"/>
  <c r="AT367" i="3"/>
  <c r="AI367" i="3"/>
  <c r="W363" i="3"/>
  <c r="V363" i="3"/>
  <c r="AQ359" i="3"/>
  <c r="AB359" i="3"/>
  <c r="AC359" i="3"/>
  <c r="AI351" i="3"/>
  <c r="AH351" i="3"/>
  <c r="AT351" i="3"/>
  <c r="W339" i="3"/>
  <c r="V339" i="3"/>
  <c r="AK331" i="3"/>
  <c r="AU331" i="3"/>
  <c r="AJ331" i="3"/>
  <c r="AB331" i="3"/>
  <c r="AC331" i="3"/>
  <c r="AQ331" i="3"/>
  <c r="AU327" i="3"/>
  <c r="AJ327" i="3"/>
  <c r="AK327" i="3"/>
  <c r="AR323" i="3"/>
  <c r="AD323" i="3"/>
  <c r="AE323" i="3"/>
  <c r="AH319" i="3"/>
  <c r="AI319" i="3"/>
  <c r="AT319" i="3"/>
  <c r="AK319" i="3"/>
  <c r="AJ319" i="3"/>
  <c r="AU319" i="3"/>
  <c r="V313" i="3"/>
  <c r="W313" i="3"/>
  <c r="AR311" i="3"/>
  <c r="AD311" i="3"/>
  <c r="AE311" i="3"/>
  <c r="AK309" i="3"/>
  <c r="AU309" i="3"/>
  <c r="AJ309" i="3"/>
  <c r="AI309" i="3"/>
  <c r="AT309" i="3"/>
  <c r="AH309" i="3"/>
  <c r="V299" i="3"/>
  <c r="AB289" i="3"/>
  <c r="AC289" i="3"/>
  <c r="AQ289" i="3"/>
  <c r="AT289" i="3"/>
  <c r="AH289" i="3"/>
  <c r="AI289" i="3"/>
  <c r="W287" i="3"/>
  <c r="AI271" i="3"/>
  <c r="AH271" i="3"/>
  <c r="AT271" i="3"/>
  <c r="AE271" i="3"/>
  <c r="AR271" i="3"/>
  <c r="AD271" i="3"/>
  <c r="AB259" i="3"/>
  <c r="AQ259" i="3"/>
  <c r="AC259" i="3"/>
  <c r="AH257" i="3"/>
  <c r="AT257" i="3"/>
  <c r="AI257" i="3"/>
  <c r="AC255" i="3"/>
  <c r="AB255" i="3"/>
  <c r="AQ255" i="3"/>
  <c r="V247" i="3"/>
  <c r="W231" i="3"/>
  <c r="AR231" i="3"/>
  <c r="AE231" i="3"/>
  <c r="AD231" i="3"/>
  <c r="AU223" i="3"/>
  <c r="AJ223" i="3"/>
  <c r="AK223" i="3"/>
  <c r="W217" i="3"/>
  <c r="AG207" i="3"/>
  <c r="AS207" i="3"/>
  <c r="AF207" i="3"/>
  <c r="AJ199" i="3"/>
  <c r="AK199" i="3"/>
  <c r="AU199" i="3"/>
  <c r="AR199" i="3"/>
  <c r="AD199" i="3"/>
  <c r="AE199" i="3"/>
  <c r="AB195" i="3"/>
  <c r="AC195" i="3"/>
  <c r="AQ195" i="3"/>
  <c r="W189" i="3"/>
  <c r="V189" i="3"/>
  <c r="AG183" i="3"/>
  <c r="AF183" i="3"/>
  <c r="AS183" i="3"/>
  <c r="AU175" i="3"/>
  <c r="AJ175" i="3"/>
  <c r="AK175" i="3"/>
  <c r="V169" i="3"/>
  <c r="W169" i="3"/>
  <c r="AQ167" i="3"/>
  <c r="AC167" i="3"/>
  <c r="AB167" i="3"/>
  <c r="V163" i="3"/>
  <c r="AC159" i="3"/>
  <c r="AB159" i="3"/>
  <c r="AQ159" i="3"/>
  <c r="AU151" i="3"/>
  <c r="AJ151" i="3"/>
  <c r="AK151" i="3"/>
  <c r="V145" i="3"/>
  <c r="W145" i="3"/>
  <c r="AU143" i="3"/>
  <c r="AJ143" i="3"/>
  <c r="AK143" i="3"/>
  <c r="V141" i="3"/>
  <c r="AI135" i="3"/>
  <c r="AH135" i="3"/>
  <c r="AT135" i="3"/>
  <c r="AK135" i="3"/>
  <c r="AJ135" i="3"/>
  <c r="AU135" i="3"/>
  <c r="AT127" i="3"/>
  <c r="AI127" i="3"/>
  <c r="AH127" i="3"/>
  <c r="AF127" i="3"/>
  <c r="AG127" i="3"/>
  <c r="AS127" i="3"/>
  <c r="AT125" i="3"/>
  <c r="AI125" i="3"/>
  <c r="AH125" i="3"/>
  <c r="AB119" i="3"/>
  <c r="AC119" i="3"/>
  <c r="AQ119" i="3"/>
  <c r="AT119" i="3"/>
  <c r="AI119" i="3"/>
  <c r="AH119" i="3"/>
  <c r="AH111" i="3"/>
  <c r="AT111" i="3"/>
  <c r="AI111" i="3"/>
  <c r="AK111" i="3"/>
  <c r="AU111" i="3"/>
  <c r="AJ111" i="3"/>
  <c r="AD109" i="3"/>
  <c r="AE109" i="3"/>
  <c r="AR109" i="3"/>
  <c r="V95" i="3"/>
  <c r="AT95" i="3"/>
  <c r="AI95" i="3"/>
  <c r="AH95" i="3"/>
  <c r="W89" i="3"/>
  <c r="V89" i="3"/>
  <c r="AB87" i="3"/>
  <c r="AC87" i="3"/>
  <c r="AQ87" i="3"/>
  <c r="V81" i="3"/>
  <c r="W81" i="3"/>
  <c r="AH71" i="3"/>
  <c r="AI71" i="3"/>
  <c r="AT71" i="3"/>
  <c r="AH63" i="3"/>
  <c r="AI63" i="3"/>
  <c r="AT63" i="3"/>
  <c r="AK63" i="3"/>
  <c r="AU63" i="3"/>
  <c r="AJ63" i="3"/>
  <c r="AH55" i="3"/>
  <c r="AT55" i="3"/>
  <c r="AI55" i="3"/>
  <c r="AB55" i="3"/>
  <c r="AQ55" i="3"/>
  <c r="AC55" i="3"/>
  <c r="AJ47" i="3"/>
  <c r="AU47" i="3"/>
  <c r="AK47" i="3"/>
  <c r="AK35" i="3"/>
  <c r="AU35" i="3"/>
  <c r="AJ35" i="3"/>
  <c r="AK31" i="3"/>
  <c r="AU31" i="3"/>
  <c r="AJ31" i="3"/>
  <c r="AI31" i="3"/>
  <c r="AH31" i="3"/>
  <c r="AT31" i="3"/>
  <c r="AE27" i="3"/>
  <c r="AR27" i="3"/>
  <c r="AD27" i="3"/>
  <c r="AQ27" i="3"/>
  <c r="AC27" i="3"/>
  <c r="AB27" i="3"/>
  <c r="AR23" i="3"/>
  <c r="AE23" i="3"/>
  <c r="AD23" i="3"/>
  <c r="AK23" i="3"/>
  <c r="AU23" i="3"/>
  <c r="AJ23" i="3"/>
  <c r="AJ19" i="3"/>
  <c r="AK19" i="3"/>
  <c r="AU19" i="3"/>
  <c r="AT11" i="3"/>
  <c r="AH11" i="3"/>
  <c r="AI11" i="3"/>
  <c r="AK7" i="3"/>
  <c r="AU7" i="3"/>
  <c r="AJ7" i="3"/>
  <c r="AE3" i="3"/>
  <c r="AR3" i="3"/>
  <c r="AD3" i="3"/>
  <c r="AQ755" i="3"/>
  <c r="AB755" i="3"/>
  <c r="AC755" i="3"/>
  <c r="V731" i="3"/>
  <c r="Z731" i="3" s="1"/>
  <c r="W731" i="3"/>
  <c r="AA731" i="3" s="1"/>
  <c r="W757" i="3"/>
  <c r="AA757" i="3" s="1"/>
  <c r="AG745" i="3"/>
  <c r="AF745" i="3"/>
  <c r="AS745" i="3"/>
  <c r="AS758" i="3"/>
  <c r="AF758" i="3"/>
  <c r="AG758" i="3"/>
  <c r="AS752" i="3"/>
  <c r="AF752" i="3"/>
  <c r="AG752" i="3"/>
  <c r="AR750" i="3"/>
  <c r="AE750" i="3"/>
  <c r="AD750" i="3"/>
  <c r="AI748" i="3"/>
  <c r="AT748" i="3"/>
  <c r="AH748" i="3"/>
  <c r="AD746" i="3"/>
  <c r="AE746" i="3"/>
  <c r="AR746" i="3"/>
  <c r="W744" i="3"/>
  <c r="AA744" i="3" s="1"/>
  <c r="V744" i="3"/>
  <c r="Z744" i="3" s="1"/>
  <c r="AU744" i="3"/>
  <c r="AK744" i="3"/>
  <c r="AJ744" i="3"/>
  <c r="V738" i="3"/>
  <c r="Z738" i="3" s="1"/>
  <c r="AD738" i="3"/>
  <c r="AE738" i="3"/>
  <c r="AR738" i="3"/>
  <c r="AJ734" i="3"/>
  <c r="AU734" i="3"/>
  <c r="AK734" i="3"/>
  <c r="AE734" i="3"/>
  <c r="AR734" i="3"/>
  <c r="AD734" i="3"/>
  <c r="AK726" i="3"/>
  <c r="AU726" i="3"/>
  <c r="AJ726" i="3"/>
  <c r="W720" i="3"/>
  <c r="AA720" i="3" s="1"/>
  <c r="V720" i="3"/>
  <c r="Z720" i="3" s="1"/>
  <c r="AG718" i="3"/>
  <c r="AF718" i="3"/>
  <c r="AS718" i="3"/>
  <c r="V718" i="3"/>
  <c r="Z718" i="3" s="1"/>
  <c r="AG710" i="3"/>
  <c r="AS710" i="3"/>
  <c r="AF710" i="3"/>
  <c r="AD710" i="3"/>
  <c r="AE710" i="3"/>
  <c r="AR710" i="3"/>
  <c r="AD702" i="3"/>
  <c r="AR702" i="3"/>
  <c r="AE702" i="3"/>
  <c r="AF694" i="3"/>
  <c r="AG694" i="3"/>
  <c r="AS694" i="3"/>
  <c r="AB688" i="3"/>
  <c r="AQ688" i="3"/>
  <c r="AC688" i="3"/>
  <c r="AD684" i="3"/>
  <c r="AE684" i="3"/>
  <c r="AR684" i="3"/>
  <c r="AS678" i="3"/>
  <c r="AF678" i="3"/>
  <c r="AG678" i="3"/>
  <c r="AI678" i="3"/>
  <c r="AH678" i="3"/>
  <c r="AT678" i="3"/>
  <c r="AK670" i="3"/>
  <c r="AJ670" i="3"/>
  <c r="AU670" i="3"/>
  <c r="V670" i="3"/>
  <c r="Z670" i="3" s="1"/>
  <c r="AU662" i="3"/>
  <c r="AK662" i="3"/>
  <c r="AJ662" i="3"/>
  <c r="W652" i="3"/>
  <c r="AA652" i="3" s="1"/>
  <c r="V652" i="3"/>
  <c r="Z652" i="3" s="1"/>
  <c r="AH646" i="3"/>
  <c r="AT646" i="3"/>
  <c r="AI646" i="3"/>
  <c r="AI644" i="3"/>
  <c r="AT644" i="3"/>
  <c r="AH644" i="3"/>
  <c r="AE642" i="3"/>
  <c r="AD642" i="3"/>
  <c r="AR642" i="3"/>
  <c r="AI638" i="3"/>
  <c r="AH638" i="3"/>
  <c r="AT638" i="3"/>
  <c r="AJ634" i="3"/>
  <c r="AU634" i="3"/>
  <c r="AK634" i="3"/>
  <c r="AF634" i="3"/>
  <c r="AG634" i="3"/>
  <c r="AS634" i="3"/>
  <c r="W624" i="3"/>
  <c r="AA624" i="3" s="1"/>
  <c r="V624" i="3"/>
  <c r="Z624" i="3" s="1"/>
  <c r="AG622" i="3"/>
  <c r="AS622" i="3"/>
  <c r="AF622" i="3"/>
  <c r="AT606" i="3"/>
  <c r="AI606" i="3"/>
  <c r="AH606" i="3"/>
  <c r="AG604" i="3"/>
  <c r="AF604" i="3"/>
  <c r="AS604" i="3"/>
  <c r="AG598" i="3"/>
  <c r="AS598" i="3"/>
  <c r="AF598" i="3"/>
  <c r="W588" i="3"/>
  <c r="AA588" i="3" s="1"/>
  <c r="V588" i="3"/>
  <c r="Z588" i="3" s="1"/>
  <c r="AT586" i="3"/>
  <c r="AI586" i="3"/>
  <c r="AH586" i="3"/>
  <c r="V584" i="3"/>
  <c r="Z584" i="3" s="1"/>
  <c r="W584" i="3"/>
  <c r="AA584" i="3" s="1"/>
  <c r="AK584" i="3"/>
  <c r="AJ584" i="3"/>
  <c r="AU584" i="3"/>
  <c r="AB582" i="3"/>
  <c r="AC582" i="3"/>
  <c r="AQ582" i="3"/>
  <c r="AT582" i="3"/>
  <c r="AH582" i="3"/>
  <c r="AI582" i="3"/>
  <c r="AG574" i="3"/>
  <c r="AF574" i="3"/>
  <c r="AS574" i="3"/>
  <c r="AH574" i="3"/>
  <c r="AI574" i="3"/>
  <c r="AT574" i="3"/>
  <c r="AC572" i="3"/>
  <c r="AQ572" i="3"/>
  <c r="AB572" i="3"/>
  <c r="AS570" i="3"/>
  <c r="AG570" i="3"/>
  <c r="AF570" i="3"/>
  <c r="AJ566" i="3"/>
  <c r="AK566" i="3"/>
  <c r="AU566" i="3"/>
  <c r="W564" i="3"/>
  <c r="V564" i="3"/>
  <c r="W560" i="3"/>
  <c r="V560" i="3"/>
  <c r="V558" i="3"/>
  <c r="W558" i="3"/>
  <c r="AH550" i="3"/>
  <c r="AT550" i="3"/>
  <c r="AI550" i="3"/>
  <c r="AG550" i="3"/>
  <c r="AS550" i="3"/>
  <c r="AF550" i="3"/>
  <c r="W544" i="3"/>
  <c r="V544" i="3"/>
  <c r="AH542" i="3"/>
  <c r="AT542" i="3"/>
  <c r="AI542" i="3"/>
  <c r="AU530" i="3"/>
  <c r="AK530" i="3"/>
  <c r="AJ530" i="3"/>
  <c r="AB526" i="3"/>
  <c r="AC526" i="3"/>
  <c r="AQ526" i="3"/>
  <c r="AU518" i="3"/>
  <c r="AK518" i="3"/>
  <c r="AJ518" i="3"/>
  <c r="AR502" i="3"/>
  <c r="AD502" i="3"/>
  <c r="AE502" i="3"/>
  <c r="AG502" i="3"/>
  <c r="AS502" i="3"/>
  <c r="AF502" i="3"/>
  <c r="V494" i="3"/>
  <c r="AR486" i="3"/>
  <c r="AD486" i="3"/>
  <c r="AE486" i="3"/>
  <c r="AS486" i="3"/>
  <c r="AG486" i="3"/>
  <c r="AF486" i="3"/>
  <c r="AS480" i="3"/>
  <c r="AF480" i="3"/>
  <c r="AG480" i="3"/>
  <c r="AR480" i="3"/>
  <c r="AD480" i="3"/>
  <c r="AE480" i="3"/>
  <c r="AR470" i="3"/>
  <c r="AD470" i="3"/>
  <c r="AE470" i="3"/>
  <c r="AS470" i="3"/>
  <c r="AF470" i="3"/>
  <c r="AG470" i="3"/>
  <c r="AR462" i="3"/>
  <c r="AD462" i="3"/>
  <c r="AE462" i="3"/>
  <c r="AG452" i="3"/>
  <c r="AS452" i="3"/>
  <c r="AF452" i="3"/>
  <c r="AU452" i="3"/>
  <c r="AJ452" i="3"/>
  <c r="AK452" i="3"/>
  <c r="AR446" i="3"/>
  <c r="AD446" i="3"/>
  <c r="AE446" i="3"/>
  <c r="AG446" i="3"/>
  <c r="AS446" i="3"/>
  <c r="AF446" i="3"/>
  <c r="AK438" i="3"/>
  <c r="AU438" i="3"/>
  <c r="AJ438" i="3"/>
  <c r="AG438" i="3"/>
  <c r="AS438" i="3"/>
  <c r="AF438" i="3"/>
  <c r="AF428" i="3"/>
  <c r="AS428" i="3"/>
  <c r="AG428" i="3"/>
  <c r="AH422" i="3"/>
  <c r="AT422" i="3"/>
  <c r="AI422" i="3"/>
  <c r="AR414" i="3"/>
  <c r="AD414" i="3"/>
  <c r="AE414" i="3"/>
  <c r="W408" i="3"/>
  <c r="AS400" i="3"/>
  <c r="AG400" i="3"/>
  <c r="AF400" i="3"/>
  <c r="AH398" i="3"/>
  <c r="AT398" i="3"/>
  <c r="AI398" i="3"/>
  <c r="AD396" i="3"/>
  <c r="AR396" i="3"/>
  <c r="AE396" i="3"/>
  <c r="W386" i="3"/>
  <c r="V386" i="3"/>
  <c r="V382" i="3"/>
  <c r="AH382" i="3"/>
  <c r="AT382" i="3"/>
  <c r="AI382" i="3"/>
  <c r="AT378" i="3"/>
  <c r="AH378" i="3"/>
  <c r="AI378" i="3"/>
  <c r="V366" i="3"/>
  <c r="AH366" i="3"/>
  <c r="AT366" i="3"/>
  <c r="AI366" i="3"/>
  <c r="AR358" i="3"/>
  <c r="AD358" i="3"/>
  <c r="AE358" i="3"/>
  <c r="AT358" i="3"/>
  <c r="AI358" i="3"/>
  <c r="AH358" i="3"/>
  <c r="AJ356" i="3"/>
  <c r="AK356" i="3"/>
  <c r="AU356" i="3"/>
  <c r="AT348" i="3"/>
  <c r="AI348" i="3"/>
  <c r="AH348" i="3"/>
  <c r="W344" i="3"/>
  <c r="AF332" i="3"/>
  <c r="AG332" i="3"/>
  <c r="AS332" i="3"/>
  <c r="AD326" i="3"/>
  <c r="AE326" i="3"/>
  <c r="AR326" i="3"/>
  <c r="AJ316" i="3"/>
  <c r="AU316" i="3"/>
  <c r="AK316" i="3"/>
  <c r="AH316" i="3"/>
  <c r="AT316" i="3"/>
  <c r="AI316" i="3"/>
  <c r="AU312" i="3"/>
  <c r="AK312" i="3"/>
  <c r="AJ312" i="3"/>
  <c r="AI310" i="3"/>
  <c r="AH310" i="3"/>
  <c r="AT310" i="3"/>
  <c r="V304" i="3"/>
  <c r="W304" i="3"/>
  <c r="AI304" i="3"/>
  <c r="AT304" i="3"/>
  <c r="AH304" i="3"/>
  <c r="W298" i="3"/>
  <c r="V298" i="3"/>
  <c r="AB294" i="3"/>
  <c r="AQ294" i="3"/>
  <c r="AC294" i="3"/>
  <c r="AS286" i="3"/>
  <c r="AF286" i="3"/>
  <c r="AG286" i="3"/>
  <c r="AI280" i="3"/>
  <c r="AH280" i="3"/>
  <c r="AT280" i="3"/>
  <c r="AU280" i="3"/>
  <c r="AK280" i="3"/>
  <c r="AJ280" i="3"/>
  <c r="AQ278" i="3"/>
  <c r="AC278" i="3"/>
  <c r="AB278" i="3"/>
  <c r="AS272" i="3"/>
  <c r="AG272" i="3"/>
  <c r="AF272" i="3"/>
  <c r="AR270" i="3"/>
  <c r="AD270" i="3"/>
  <c r="AE270" i="3"/>
  <c r="AH270" i="3"/>
  <c r="AI270" i="3"/>
  <c r="AT270" i="3"/>
  <c r="V262" i="3"/>
  <c r="W262" i="3"/>
  <c r="AH256" i="3"/>
  <c r="AT256" i="3"/>
  <c r="AI256" i="3"/>
  <c r="AE254" i="3"/>
  <c r="AR254" i="3"/>
  <c r="AD254" i="3"/>
  <c r="V248" i="3"/>
  <c r="AD238" i="3"/>
  <c r="AE238" i="3"/>
  <c r="AR238" i="3"/>
  <c r="AQ238" i="3"/>
  <c r="AB238" i="3"/>
  <c r="AC238" i="3"/>
  <c r="W234" i="3"/>
  <c r="AB234" i="3"/>
  <c r="AQ234" i="3"/>
  <c r="AC234" i="3"/>
  <c r="AS230" i="3"/>
  <c r="AF230" i="3"/>
  <c r="AG230" i="3"/>
  <c r="AD230" i="3"/>
  <c r="AE230" i="3"/>
  <c r="AR230" i="3"/>
  <c r="W224" i="3"/>
  <c r="V224" i="3"/>
  <c r="AS222" i="3"/>
  <c r="AF222" i="3"/>
  <c r="AG222" i="3"/>
  <c r="AK214" i="3"/>
  <c r="AU214" i="3"/>
  <c r="AJ214" i="3"/>
  <c r="AC214" i="3"/>
  <c r="AB214" i="3"/>
  <c r="AQ214" i="3"/>
  <c r="AJ206" i="3"/>
  <c r="AK206" i="3"/>
  <c r="AU206" i="3"/>
  <c r="AS198" i="3"/>
  <c r="AG198" i="3"/>
  <c r="AF198" i="3"/>
  <c r="AK198" i="3"/>
  <c r="AU198" i="3"/>
  <c r="AJ198" i="3"/>
  <c r="V190" i="3"/>
  <c r="V184" i="3"/>
  <c r="W184" i="3"/>
  <c r="AF182" i="3"/>
  <c r="AS182" i="3"/>
  <c r="AG182" i="3"/>
  <c r="AU174" i="3"/>
  <c r="AJ174" i="3"/>
  <c r="AK174" i="3"/>
  <c r="AF174" i="3"/>
  <c r="AG174" i="3"/>
  <c r="AS174" i="3"/>
  <c r="AR150" i="3"/>
  <c r="AD150" i="3"/>
  <c r="AE150" i="3"/>
  <c r="AC150" i="3"/>
  <c r="AB150" i="3"/>
  <c r="AQ150" i="3"/>
  <c r="AU142" i="3"/>
  <c r="AJ142" i="3"/>
  <c r="AK142" i="3"/>
  <c r="V138" i="3"/>
  <c r="W138" i="3"/>
  <c r="AR134" i="3"/>
  <c r="AE134" i="3"/>
  <c r="AD134" i="3"/>
  <c r="AE126" i="3"/>
  <c r="AR126" i="3"/>
  <c r="AD126" i="3"/>
  <c r="AS118" i="3"/>
  <c r="AF118" i="3"/>
  <c r="AG118" i="3"/>
  <c r="AD118" i="3"/>
  <c r="AR118" i="3"/>
  <c r="AE118" i="3"/>
  <c r="AQ110" i="3"/>
  <c r="AB110" i="3"/>
  <c r="AC110" i="3"/>
  <c r="AC102" i="3"/>
  <c r="AQ102" i="3"/>
  <c r="AB102" i="3"/>
  <c r="AB96" i="3"/>
  <c r="AC96" i="3"/>
  <c r="AQ96" i="3"/>
  <c r="AB94" i="3"/>
  <c r="AC94" i="3"/>
  <c r="AQ94" i="3"/>
  <c r="AR86" i="3"/>
  <c r="AD86" i="3"/>
  <c r="AE86" i="3"/>
  <c r="W82" i="3"/>
  <c r="AS78" i="3"/>
  <c r="AF78" i="3"/>
  <c r="AG78" i="3"/>
  <c r="AE78" i="3"/>
  <c r="AR78" i="3"/>
  <c r="AD78" i="3"/>
  <c r="AG70" i="3"/>
  <c r="AS70" i="3"/>
  <c r="AF70" i="3"/>
  <c r="AK62" i="3"/>
  <c r="AU62" i="3"/>
  <c r="AJ62" i="3"/>
  <c r="AH62" i="3"/>
  <c r="AT62" i="3"/>
  <c r="AI62" i="3"/>
  <c r="AJ54" i="3"/>
  <c r="AK54" i="3"/>
  <c r="AU54" i="3"/>
  <c r="AS54" i="3"/>
  <c r="AG54" i="3"/>
  <c r="AF54" i="3"/>
  <c r="AF50" i="3"/>
  <c r="AS50" i="3"/>
  <c r="AG50" i="3"/>
  <c r="AH50" i="3"/>
  <c r="AT50" i="3"/>
  <c r="AI50" i="3"/>
  <c r="V46" i="3"/>
  <c r="AF46" i="3"/>
  <c r="AS46" i="3"/>
  <c r="AG46" i="3"/>
  <c r="AH40" i="3"/>
  <c r="AT40" i="3"/>
  <c r="AI40" i="3"/>
  <c r="AB38" i="3"/>
  <c r="AC38" i="3"/>
  <c r="AQ38" i="3"/>
  <c r="W36" i="3"/>
  <c r="AT30" i="3"/>
  <c r="AI30" i="3"/>
  <c r="AH30" i="3"/>
  <c r="AE28" i="3"/>
  <c r="AR28" i="3"/>
  <c r="AD28" i="3"/>
  <c r="AR24" i="3"/>
  <c r="AD24" i="3"/>
  <c r="AE24" i="3"/>
  <c r="AK22" i="3"/>
  <c r="AU22" i="3"/>
  <c r="AJ22" i="3"/>
  <c r="AD14" i="3"/>
  <c r="AE14" i="3"/>
  <c r="AR14" i="3"/>
  <c r="AR741" i="3"/>
  <c r="AD741" i="3"/>
  <c r="AE741" i="3"/>
  <c r="AS723" i="3"/>
  <c r="AF723" i="3"/>
  <c r="AG723" i="3"/>
  <c r="W717" i="3"/>
  <c r="AA717" i="3" s="1"/>
  <c r="AR717" i="3"/>
  <c r="AD717" i="3"/>
  <c r="AE717" i="3"/>
  <c r="AT689" i="3"/>
  <c r="AH689" i="3"/>
  <c r="AI689" i="3"/>
  <c r="V687" i="3"/>
  <c r="Z687" i="3" s="1"/>
  <c r="W687" i="3"/>
  <c r="AA687" i="3" s="1"/>
  <c r="W679" i="3"/>
  <c r="AA679" i="3" s="1"/>
  <c r="V679" i="3"/>
  <c r="Z679" i="3" s="1"/>
  <c r="AS665" i="3"/>
  <c r="AF665" i="3"/>
  <c r="AG665" i="3"/>
  <c r="AU661" i="3"/>
  <c r="AJ661" i="3"/>
  <c r="AK661" i="3"/>
  <c r="AE653" i="3"/>
  <c r="AR653" i="3"/>
  <c r="AD653" i="3"/>
  <c r="AG629" i="3"/>
  <c r="AF629" i="3"/>
  <c r="AS629" i="3"/>
  <c r="AU625" i="3"/>
  <c r="AJ625" i="3"/>
  <c r="AK625" i="3"/>
  <c r="AE621" i="3"/>
  <c r="AR621" i="3"/>
  <c r="AD621" i="3"/>
  <c r="AS605" i="3"/>
  <c r="AF605" i="3"/>
  <c r="AG605" i="3"/>
  <c r="AH605" i="3"/>
  <c r="AT605" i="3"/>
  <c r="AI605" i="3"/>
  <c r="AH581" i="3"/>
  <c r="AT581" i="3"/>
  <c r="AI581" i="3"/>
  <c r="AR581" i="3"/>
  <c r="AE581" i="3"/>
  <c r="AD581" i="3"/>
  <c r="AT579" i="3"/>
  <c r="AI579" i="3"/>
  <c r="AH579" i="3"/>
  <c r="AQ565" i="3"/>
  <c r="AC565" i="3"/>
  <c r="AB565" i="3"/>
  <c r="AJ565" i="3"/>
  <c r="AK565" i="3"/>
  <c r="AU565" i="3"/>
  <c r="W559" i="3"/>
  <c r="W533" i="3"/>
  <c r="V533" i="3"/>
  <c r="AJ519" i="3"/>
  <c r="AK519" i="3"/>
  <c r="AU519" i="3"/>
  <c r="AQ519" i="3"/>
  <c r="AB519" i="3"/>
  <c r="AC519" i="3"/>
  <c r="AH493" i="3"/>
  <c r="AT493" i="3"/>
  <c r="AI493" i="3"/>
  <c r="AF479" i="3"/>
  <c r="AS479" i="3"/>
  <c r="AG479" i="3"/>
  <c r="W447" i="3"/>
  <c r="AA447" i="3" s="1"/>
  <c r="V437" i="3"/>
  <c r="AG429" i="3"/>
  <c r="AF429" i="3"/>
  <c r="AS429" i="3"/>
  <c r="AD427" i="3"/>
  <c r="AR427" i="3"/>
  <c r="AE427" i="3"/>
  <c r="AU421" i="3"/>
  <c r="AJ421" i="3"/>
  <c r="AK421" i="3"/>
  <c r="AK419" i="3"/>
  <c r="AJ419" i="3"/>
  <c r="AU419" i="3"/>
  <c r="AS419" i="3"/>
  <c r="AG419" i="3"/>
  <c r="AF419" i="3"/>
  <c r="AH413" i="3"/>
  <c r="AT413" i="3"/>
  <c r="AI413" i="3"/>
  <c r="AE379" i="3"/>
  <c r="AR379" i="3"/>
  <c r="AD379" i="3"/>
  <c r="AT365" i="3"/>
  <c r="AI365" i="3"/>
  <c r="AH365" i="3"/>
  <c r="V343" i="3"/>
  <c r="W343" i="3"/>
  <c r="AQ343" i="3"/>
  <c r="AC343" i="3"/>
  <c r="AB343" i="3"/>
  <c r="W335" i="3"/>
  <c r="V311" i="3"/>
  <c r="W311" i="3"/>
  <c r="AC301" i="3"/>
  <c r="AQ301" i="3"/>
  <c r="AB301" i="3"/>
  <c r="AH295" i="3"/>
  <c r="AI295" i="3"/>
  <c r="AT295" i="3"/>
  <c r="AQ295" i="3"/>
  <c r="AC295" i="3"/>
  <c r="AB295" i="3"/>
  <c r="AU261" i="3"/>
  <c r="AJ261" i="3"/>
  <c r="AK261" i="3"/>
  <c r="AS247" i="3"/>
  <c r="AF247" i="3"/>
  <c r="AG247" i="3"/>
  <c r="AD247" i="3"/>
  <c r="AR247" i="3"/>
  <c r="AE247" i="3"/>
  <c r="AQ245" i="3"/>
  <c r="AB245" i="3"/>
  <c r="AC245" i="3"/>
  <c r="AF237" i="3"/>
  <c r="AS237" i="3"/>
  <c r="AG237" i="3"/>
  <c r="AI237" i="3"/>
  <c r="AH237" i="3"/>
  <c r="AT237" i="3"/>
  <c r="AK221" i="3"/>
  <c r="AU221" i="3"/>
  <c r="AJ221" i="3"/>
  <c r="W183" i="3"/>
  <c r="AK149" i="3"/>
  <c r="AU149" i="3"/>
  <c r="AJ149" i="3"/>
  <c r="W119" i="3"/>
  <c r="AQ39" i="3"/>
  <c r="AB39" i="3"/>
  <c r="AC39" i="3"/>
  <c r="AF37" i="3"/>
  <c r="AG37" i="3"/>
  <c r="AS37" i="3"/>
  <c r="AT37" i="3"/>
  <c r="AI37" i="3"/>
  <c r="AH37" i="3"/>
  <c r="AH21" i="3"/>
  <c r="AI21" i="3"/>
  <c r="AT21" i="3"/>
  <c r="AQ21" i="3"/>
  <c r="AC21" i="3"/>
  <c r="AB21" i="3"/>
  <c r="AK13" i="3"/>
  <c r="AJ13" i="3"/>
  <c r="AU13" i="3"/>
  <c r="AQ13" i="3"/>
  <c r="AB13" i="3"/>
  <c r="AC13" i="3"/>
  <c r="AQ749" i="3"/>
  <c r="AB749" i="3"/>
  <c r="AC749" i="3"/>
  <c r="AD737" i="3"/>
  <c r="AE737" i="3"/>
  <c r="AR737" i="3"/>
  <c r="AI707" i="3"/>
  <c r="AT707" i="3"/>
  <c r="AH707" i="3"/>
  <c r="W701" i="3"/>
  <c r="AA701" i="3" s="1"/>
  <c r="AD733" i="3"/>
  <c r="AR733" i="3"/>
  <c r="AE733" i="3"/>
  <c r="AK688" i="3"/>
  <c r="AU688" i="3"/>
  <c r="AJ688" i="3"/>
  <c r="AG654" i="3"/>
  <c r="AS654" i="3"/>
  <c r="AF654" i="3"/>
  <c r="AH648" i="3"/>
  <c r="AT648" i="3"/>
  <c r="AI648" i="3"/>
  <c r="AQ632" i="3"/>
  <c r="AB632" i="3"/>
  <c r="AC632" i="3"/>
  <c r="AU592" i="3"/>
  <c r="AJ592" i="3"/>
  <c r="AK592" i="3"/>
  <c r="AH576" i="3"/>
  <c r="AI576" i="3"/>
  <c r="AT576" i="3"/>
  <c r="AS564" i="3"/>
  <c r="AF564" i="3"/>
  <c r="AG564" i="3"/>
  <c r="W534" i="3"/>
  <c r="AG516" i="3"/>
  <c r="AS516" i="3"/>
  <c r="AF516" i="3"/>
  <c r="W510" i="3"/>
  <c r="AS492" i="3"/>
  <c r="AF492" i="3"/>
  <c r="AG492" i="3"/>
  <c r="AD492" i="3"/>
  <c r="AR492" i="3"/>
  <c r="AE492" i="3"/>
  <c r="W478" i="3"/>
  <c r="AK478" i="3"/>
  <c r="AU478" i="3"/>
  <c r="AJ478" i="3"/>
  <c r="AE474" i="3"/>
  <c r="AR474" i="3"/>
  <c r="AD474" i="3"/>
  <c r="AI474" i="3"/>
  <c r="AH474" i="3"/>
  <c r="AT474" i="3"/>
  <c r="AF468" i="3"/>
  <c r="AG468" i="3"/>
  <c r="AS468" i="3"/>
  <c r="AE468" i="3"/>
  <c r="AR468" i="3"/>
  <c r="AD468" i="3"/>
  <c r="AJ444" i="3"/>
  <c r="AK444" i="3"/>
  <c r="AU444" i="3"/>
  <c r="AT436" i="3"/>
  <c r="AI436" i="3"/>
  <c r="AH436" i="3"/>
  <c r="V430" i="3"/>
  <c r="AD420" i="3"/>
  <c r="AE420" i="3"/>
  <c r="AR420" i="3"/>
  <c r="AF374" i="3"/>
  <c r="AG374" i="3"/>
  <c r="AS374" i="3"/>
  <c r="AD364" i="3"/>
  <c r="AE364" i="3"/>
  <c r="AR364" i="3"/>
  <c r="AC334" i="3"/>
  <c r="AQ334" i="3"/>
  <c r="AB334" i="3"/>
  <c r="AU334" i="3"/>
  <c r="AJ334" i="3"/>
  <c r="AK334" i="3"/>
  <c r="V318" i="3"/>
  <c r="W318" i="3"/>
  <c r="AH318" i="3"/>
  <c r="AT318" i="3"/>
  <c r="AI318" i="3"/>
  <c r="AR284" i="3"/>
  <c r="AD284" i="3"/>
  <c r="AE284" i="3"/>
  <c r="AT284" i="3"/>
  <c r="AI284" i="3"/>
  <c r="AH284" i="3"/>
  <c r="AE276" i="3"/>
  <c r="AD276" i="3"/>
  <c r="AR276" i="3"/>
  <c r="AT276" i="3"/>
  <c r="AH276" i="3"/>
  <c r="AI276" i="3"/>
  <c r="AJ264" i="3"/>
  <c r="AK264" i="3"/>
  <c r="AU264" i="3"/>
  <c r="AU260" i="3"/>
  <c r="AK260" i="3"/>
  <c r="AJ260" i="3"/>
  <c r="AI260" i="3"/>
  <c r="AH260" i="3"/>
  <c r="AT260" i="3"/>
  <c r="AE246" i="3"/>
  <c r="AR246" i="3"/>
  <c r="AD246" i="3"/>
  <c r="AC244" i="3"/>
  <c r="AQ244" i="3"/>
  <c r="AB244" i="3"/>
  <c r="AJ220" i="3"/>
  <c r="AK220" i="3"/>
  <c r="AU220" i="3"/>
  <c r="W196" i="3"/>
  <c r="V192" i="3"/>
  <c r="AR188" i="3"/>
  <c r="AD188" i="3"/>
  <c r="AE188" i="3"/>
  <c r="AR164" i="3"/>
  <c r="AE164" i="3"/>
  <c r="AD164" i="3"/>
  <c r="AF140" i="3"/>
  <c r="AG140" i="3"/>
  <c r="AS140" i="3"/>
  <c r="AR140" i="3"/>
  <c r="AE140" i="3"/>
  <c r="AD140" i="3"/>
  <c r="V120" i="3"/>
  <c r="AH116" i="3"/>
  <c r="AT116" i="3"/>
  <c r="AI116" i="3"/>
  <c r="V84" i="3"/>
  <c r="AC84" i="3"/>
  <c r="AQ84" i="3"/>
  <c r="AB84" i="3"/>
  <c r="AF20" i="3"/>
  <c r="AS20" i="3"/>
  <c r="AG20" i="3"/>
  <c r="V6" i="3"/>
  <c r="W753" i="3"/>
  <c r="AA753" i="3" s="1"/>
  <c r="V753" i="3"/>
  <c r="Z753" i="3" s="1"/>
  <c r="AC729" i="3"/>
  <c r="AB729" i="3"/>
  <c r="AQ729" i="3"/>
  <c r="AJ699" i="3"/>
  <c r="AU699" i="3"/>
  <c r="AK699" i="3"/>
  <c r="AI695" i="3"/>
  <c r="AT695" i="3"/>
  <c r="AH695" i="3"/>
  <c r="AK679" i="3"/>
  <c r="AJ679" i="3"/>
  <c r="AU679" i="3"/>
  <c r="AK663" i="3"/>
  <c r="AU663" i="3"/>
  <c r="AJ663" i="3"/>
  <c r="AJ627" i="3"/>
  <c r="AK627" i="3"/>
  <c r="AU627" i="3"/>
  <c r="AK603" i="3"/>
  <c r="AU603" i="3"/>
  <c r="AJ603" i="3"/>
  <c r="AI571" i="3"/>
  <c r="AH571" i="3"/>
  <c r="AT571" i="3"/>
  <c r="AD567" i="3"/>
  <c r="AE567" i="3"/>
  <c r="AR567" i="3"/>
  <c r="AF547" i="3"/>
  <c r="AS547" i="3"/>
  <c r="AG547" i="3"/>
  <c r="AD531" i="3"/>
  <c r="AR531" i="3"/>
  <c r="AE531" i="3"/>
  <c r="AT511" i="3"/>
  <c r="AI511" i="3"/>
  <c r="AH511" i="3"/>
  <c r="AE495" i="3"/>
  <c r="AR495" i="3"/>
  <c r="AD495" i="3"/>
  <c r="AI473" i="3"/>
  <c r="AH473" i="3"/>
  <c r="AT473" i="3"/>
  <c r="V469" i="3"/>
  <c r="W469" i="3"/>
  <c r="AF441" i="3"/>
  <c r="AS441" i="3"/>
  <c r="AG441" i="3"/>
  <c r="AJ411" i="3"/>
  <c r="AK411" i="3"/>
  <c r="AU411" i="3"/>
  <c r="AC403" i="3"/>
  <c r="AQ403" i="3"/>
  <c r="AB403" i="3"/>
  <c r="AR377" i="3"/>
  <c r="AE377" i="3"/>
  <c r="AD377" i="3"/>
  <c r="W373" i="3"/>
  <c r="V373" i="3"/>
  <c r="AE363" i="3"/>
  <c r="AR363" i="3"/>
  <c r="AD363" i="3"/>
  <c r="W349" i="3"/>
  <c r="V349" i="3"/>
  <c r="V341" i="3"/>
  <c r="W341" i="3"/>
  <c r="AK325" i="3"/>
  <c r="AU325" i="3"/>
  <c r="AJ325" i="3"/>
  <c r="AB299" i="3"/>
  <c r="AC299" i="3"/>
  <c r="AQ299" i="3"/>
  <c r="AF267" i="3"/>
  <c r="AS267" i="3"/>
  <c r="AG267" i="3"/>
  <c r="AH243" i="3"/>
  <c r="AT243" i="3"/>
  <c r="AI243" i="3"/>
  <c r="AR235" i="3"/>
  <c r="AD235" i="3"/>
  <c r="AE235" i="3"/>
  <c r="AH227" i="3"/>
  <c r="AT227" i="3"/>
  <c r="AI227" i="3"/>
  <c r="AE211" i="3"/>
  <c r="AR211" i="3"/>
  <c r="AD211" i="3"/>
  <c r="AB203" i="3"/>
  <c r="AC203" i="3"/>
  <c r="AQ203" i="3"/>
  <c r="AS179" i="3"/>
  <c r="AG179" i="3"/>
  <c r="AF179" i="3"/>
  <c r="AI163" i="3"/>
  <c r="AT163" i="3"/>
  <c r="AH163" i="3"/>
  <c r="V151" i="3"/>
  <c r="W151" i="3"/>
  <c r="AE147" i="3"/>
  <c r="AR147" i="3"/>
  <c r="AD147" i="3"/>
  <c r="AS131" i="3"/>
  <c r="AF131" i="3"/>
  <c r="AG131" i="3"/>
  <c r="V125" i="3"/>
  <c r="W125" i="3"/>
  <c r="AB107" i="3"/>
  <c r="AQ107" i="3"/>
  <c r="AC107" i="3"/>
  <c r="AS99" i="3"/>
  <c r="AF99" i="3"/>
  <c r="AG99" i="3"/>
  <c r="AF83" i="3"/>
  <c r="AS83" i="3"/>
  <c r="AG83" i="3"/>
  <c r="AT59" i="3"/>
  <c r="AH59" i="3"/>
  <c r="AI59" i="3"/>
  <c r="AE51" i="3"/>
  <c r="AR51" i="3"/>
  <c r="AD51" i="3"/>
  <c r="AU17" i="3"/>
  <c r="AJ17" i="3"/>
  <c r="AK17" i="3"/>
  <c r="AS743" i="3"/>
  <c r="AF743" i="3"/>
  <c r="AG743" i="3"/>
  <c r="AR701" i="3"/>
  <c r="AD701" i="3"/>
  <c r="AE701" i="3"/>
  <c r="AH727" i="3"/>
  <c r="AT727" i="3"/>
  <c r="AI727" i="3"/>
  <c r="AG754" i="3"/>
  <c r="AF754" i="3"/>
  <c r="AS754" i="3"/>
  <c r="AR722" i="3"/>
  <c r="AE722" i="3"/>
  <c r="AD722" i="3"/>
  <c r="AE706" i="3"/>
  <c r="AR706" i="3"/>
  <c r="AD706" i="3"/>
  <c r="AD682" i="3"/>
  <c r="AE682" i="3"/>
  <c r="AR682" i="3"/>
  <c r="AH656" i="3"/>
  <c r="AI656" i="3"/>
  <c r="AT656" i="3"/>
  <c r="AE610" i="3"/>
  <c r="AR610" i="3"/>
  <c r="AD610" i="3"/>
  <c r="AF594" i="3"/>
  <c r="AS594" i="3"/>
  <c r="AG594" i="3"/>
  <c r="AJ562" i="3"/>
  <c r="AU562" i="3"/>
  <c r="AK562" i="3"/>
  <c r="AU538" i="3"/>
  <c r="AJ538" i="3"/>
  <c r="AK538" i="3"/>
  <c r="AI522" i="3"/>
  <c r="AH522" i="3"/>
  <c r="AT522" i="3"/>
  <c r="AS514" i="3"/>
  <c r="AG514" i="3"/>
  <c r="AF514" i="3"/>
  <c r="W508" i="3"/>
  <c r="V508" i="3"/>
  <c r="AC490" i="3"/>
  <c r="AQ490" i="3"/>
  <c r="AB490" i="3"/>
  <c r="AK476" i="3"/>
  <c r="AU476" i="3"/>
  <c r="AJ476" i="3"/>
  <c r="AK458" i="3"/>
  <c r="AU458" i="3"/>
  <c r="AJ458" i="3"/>
  <c r="AU450" i="3"/>
  <c r="AJ450" i="3"/>
  <c r="AK450" i="3"/>
  <c r="W444" i="3"/>
  <c r="AA444" i="3" s="1"/>
  <c r="V444" i="3"/>
  <c r="Z444" i="3" s="1"/>
  <c r="AT426" i="3"/>
  <c r="AH426" i="3"/>
  <c r="AI426" i="3"/>
  <c r="AG410" i="3"/>
  <c r="AS410" i="3"/>
  <c r="AF410" i="3"/>
  <c r="AU370" i="3"/>
  <c r="AK370" i="3"/>
  <c r="AJ370" i="3"/>
  <c r="AR362" i="3"/>
  <c r="AD362" i="3"/>
  <c r="AE362" i="3"/>
  <c r="V354" i="3"/>
  <c r="W354" i="3"/>
  <c r="V342" i="3"/>
  <c r="W342" i="3"/>
  <c r="V340" i="3"/>
  <c r="W340" i="3"/>
  <c r="AC330" i="3"/>
  <c r="AQ330" i="3"/>
  <c r="AB330" i="3"/>
  <c r="AR322" i="3"/>
  <c r="AD322" i="3"/>
  <c r="AE322" i="3"/>
  <c r="AH302" i="3"/>
  <c r="AT302" i="3"/>
  <c r="AI302" i="3"/>
  <c r="AU282" i="3"/>
  <c r="AJ282" i="3"/>
  <c r="AK282" i="3"/>
  <c r="AF266" i="3"/>
  <c r="AG266" i="3"/>
  <c r="AS266" i="3"/>
  <c r="AU218" i="3"/>
  <c r="AK218" i="3"/>
  <c r="AJ218" i="3"/>
  <c r="AG194" i="3"/>
  <c r="AF194" i="3"/>
  <c r="AS194" i="3"/>
  <c r="AB186" i="3"/>
  <c r="AC186" i="3"/>
  <c r="AQ186" i="3"/>
  <c r="W180" i="3"/>
  <c r="V180" i="3"/>
  <c r="AU158" i="3"/>
  <c r="AK158" i="3"/>
  <c r="AJ158" i="3"/>
  <c r="AQ146" i="3"/>
  <c r="AB146" i="3"/>
  <c r="AC146" i="3"/>
  <c r="V142" i="3"/>
  <c r="W142" i="3"/>
  <c r="AI122" i="3"/>
  <c r="AT122" i="3"/>
  <c r="AH122" i="3"/>
  <c r="AQ106" i="3"/>
  <c r="AB106" i="3"/>
  <c r="AC106" i="3"/>
  <c r="AF82" i="3"/>
  <c r="AG82" i="3"/>
  <c r="AS82" i="3"/>
  <c r="AU58" i="3"/>
  <c r="AJ58" i="3"/>
  <c r="AK58" i="3"/>
  <c r="AE52" i="3"/>
  <c r="AR52" i="3"/>
  <c r="AD52" i="3"/>
  <c r="AI34" i="3"/>
  <c r="AH34" i="3"/>
  <c r="AT34" i="3"/>
  <c r="AU10" i="3"/>
  <c r="AJ10" i="3"/>
  <c r="AK10" i="3"/>
  <c r="AE125" i="3"/>
  <c r="AR125" i="3"/>
  <c r="AD125" i="3"/>
  <c r="V87" i="3"/>
  <c r="W87" i="3"/>
  <c r="AH45" i="3"/>
  <c r="AI45" i="3"/>
  <c r="AT45" i="3"/>
  <c r="AR5" i="3"/>
  <c r="AD5" i="3"/>
  <c r="AE5" i="3"/>
  <c r="AU680" i="3"/>
  <c r="AJ680" i="3"/>
  <c r="AK680" i="3"/>
  <c r="V666" i="3"/>
  <c r="Z666" i="3" s="1"/>
  <c r="W666" i="3"/>
  <c r="AA666" i="3" s="1"/>
  <c r="AT532" i="3"/>
  <c r="AH532" i="3"/>
  <c r="AI532" i="3"/>
  <c r="AC242" i="3"/>
  <c r="AQ242" i="3"/>
  <c r="AB242" i="3"/>
  <c r="AJ212" i="3"/>
  <c r="AK212" i="3"/>
  <c r="AU212" i="3"/>
  <c r="V194" i="3"/>
  <c r="AF80" i="3"/>
  <c r="AS80" i="3"/>
  <c r="AG80" i="3"/>
  <c r="W70" i="3"/>
  <c r="V70" i="3"/>
  <c r="AQ44" i="3"/>
  <c r="AB44" i="3"/>
  <c r="AC44" i="3"/>
  <c r="AU753" i="3"/>
  <c r="AJ753" i="3"/>
  <c r="AK753" i="3"/>
  <c r="AQ709" i="3"/>
  <c r="AB709" i="3"/>
  <c r="AC709" i="3"/>
  <c r="AJ671" i="3"/>
  <c r="AU671" i="3"/>
  <c r="AK671" i="3"/>
  <c r="AI649" i="3"/>
  <c r="AH649" i="3"/>
  <c r="AT649" i="3"/>
  <c r="W649" i="3"/>
  <c r="AA649" i="3" s="1"/>
  <c r="V649" i="3"/>
  <c r="Z649" i="3" s="1"/>
  <c r="AE633" i="3"/>
  <c r="AD633" i="3"/>
  <c r="AR633" i="3"/>
  <c r="AE609" i="3"/>
  <c r="AD609" i="3"/>
  <c r="AR609" i="3"/>
  <c r="W601" i="3"/>
  <c r="AA601" i="3" s="1"/>
  <c r="V601" i="3"/>
  <c r="Z601" i="3" s="1"/>
  <c r="V595" i="3"/>
  <c r="Z595" i="3" s="1"/>
  <c r="AH577" i="3"/>
  <c r="AI577" i="3"/>
  <c r="AT577" i="3"/>
  <c r="AU557" i="3"/>
  <c r="AK557" i="3"/>
  <c r="AJ557" i="3"/>
  <c r="AT549" i="3"/>
  <c r="AH549" i="3"/>
  <c r="AI549" i="3"/>
  <c r="AC517" i="3"/>
  <c r="AQ517" i="3"/>
  <c r="AB517" i="3"/>
  <c r="AU503" i="3"/>
  <c r="AJ503" i="3"/>
  <c r="AK503" i="3"/>
  <c r="AK465" i="3"/>
  <c r="AU465" i="3"/>
  <c r="AJ465" i="3"/>
  <c r="AI425" i="3"/>
  <c r="AT425" i="3"/>
  <c r="AH425" i="3"/>
  <c r="AR417" i="3"/>
  <c r="AE417" i="3"/>
  <c r="AD417" i="3"/>
  <c r="AK369" i="3"/>
  <c r="AJ369" i="3"/>
  <c r="AU369" i="3"/>
  <c r="AD355" i="3"/>
  <c r="AE355" i="3"/>
  <c r="AR355" i="3"/>
  <c r="AJ339" i="3"/>
  <c r="AU339" i="3"/>
  <c r="AK339" i="3"/>
  <c r="AH321" i="3"/>
  <c r="AT321" i="3"/>
  <c r="AI321" i="3"/>
  <c r="AT305" i="3"/>
  <c r="AH305" i="3"/>
  <c r="AI305" i="3"/>
  <c r="W275" i="3"/>
  <c r="AT269" i="3"/>
  <c r="AI269" i="3"/>
  <c r="AH269" i="3"/>
  <c r="W259" i="3"/>
  <c r="V259" i="3"/>
  <c r="AE249" i="3"/>
  <c r="AR249" i="3"/>
  <c r="AD249" i="3"/>
  <c r="AI225" i="3"/>
  <c r="AH225" i="3"/>
  <c r="AT225" i="3"/>
  <c r="AC209" i="3"/>
  <c r="AB209" i="3"/>
  <c r="AQ209" i="3"/>
  <c r="AC185" i="3"/>
  <c r="AQ185" i="3"/>
  <c r="AB185" i="3"/>
  <c r="AS165" i="3"/>
  <c r="AF165" i="3"/>
  <c r="AG165" i="3"/>
  <c r="AS161" i="3"/>
  <c r="AG161" i="3"/>
  <c r="AF161" i="3"/>
  <c r="AT153" i="3"/>
  <c r="AH153" i="3"/>
  <c r="AI153" i="3"/>
  <c r="AR137" i="3"/>
  <c r="AD137" i="3"/>
  <c r="AE137" i="3"/>
  <c r="AE97" i="3"/>
  <c r="AR97" i="3"/>
  <c r="AD97" i="3"/>
  <c r="AJ81" i="3"/>
  <c r="AK81" i="3"/>
  <c r="AU81" i="3"/>
  <c r="AH65" i="3"/>
  <c r="AT65" i="3"/>
  <c r="AI65" i="3"/>
  <c r="AQ57" i="3"/>
  <c r="AB57" i="3"/>
  <c r="AC57" i="3"/>
  <c r="AK33" i="3"/>
  <c r="AU33" i="3"/>
  <c r="AJ33" i="3"/>
  <c r="AF25" i="3"/>
  <c r="AG25" i="3"/>
  <c r="AS25" i="3"/>
  <c r="V5" i="3"/>
  <c r="W5" i="3"/>
  <c r="AS755" i="3"/>
  <c r="AG755" i="3"/>
  <c r="AF755" i="3"/>
  <c r="AQ725" i="3"/>
  <c r="AB725" i="3"/>
  <c r="AC725" i="3"/>
  <c r="AR2" i="3"/>
  <c r="AE2" i="3"/>
  <c r="AD2" i="3"/>
  <c r="AD742" i="3"/>
  <c r="AE742" i="3"/>
  <c r="AR742" i="3"/>
  <c r="AH716" i="3"/>
  <c r="AI716" i="3"/>
  <c r="AT716" i="3"/>
  <c r="AK692" i="3"/>
  <c r="AU692" i="3"/>
  <c r="AJ692" i="3"/>
  <c r="AF684" i="3"/>
  <c r="AS684" i="3"/>
  <c r="AG684" i="3"/>
  <c r="AG656" i="3"/>
  <c r="AF656" i="3"/>
  <c r="AS656" i="3"/>
  <c r="V642" i="3"/>
  <c r="Z642" i="3" s="1"/>
  <c r="W642" i="3"/>
  <c r="AA642" i="3" s="1"/>
  <c r="AE636" i="3"/>
  <c r="AR636" i="3"/>
  <c r="AD636" i="3"/>
  <c r="AJ608" i="3"/>
  <c r="AU608" i="3"/>
  <c r="AK608" i="3"/>
  <c r="AD600" i="3"/>
  <c r="AE600" i="3"/>
  <c r="AR600" i="3"/>
  <c r="AU590" i="3"/>
  <c r="AJ590" i="3"/>
  <c r="AK590" i="3"/>
  <c r="AJ560" i="3"/>
  <c r="AK560" i="3"/>
  <c r="AU560" i="3"/>
  <c r="AQ552" i="3"/>
  <c r="AB552" i="3"/>
  <c r="AC552" i="3"/>
  <c r="AJ512" i="3"/>
  <c r="AK512" i="3"/>
  <c r="AU512" i="3"/>
  <c r="AQ504" i="3"/>
  <c r="AB504" i="3"/>
  <c r="AC504" i="3"/>
  <c r="AF488" i="3"/>
  <c r="AG488" i="3"/>
  <c r="AS488" i="3"/>
  <c r="AT476" i="3"/>
  <c r="AH476" i="3"/>
  <c r="AI476" i="3"/>
  <c r="AI448" i="3"/>
  <c r="AT448" i="3"/>
  <c r="AH448" i="3"/>
  <c r="AB432" i="3"/>
  <c r="AQ432" i="3"/>
  <c r="AC432" i="3"/>
  <c r="AD418" i="3"/>
  <c r="AE418" i="3"/>
  <c r="AR418" i="3"/>
  <c r="AS402" i="3"/>
  <c r="AF402" i="3"/>
  <c r="AG402" i="3"/>
  <c r="AQ390" i="3"/>
  <c r="AB390" i="3"/>
  <c r="AC390" i="3"/>
  <c r="AU350" i="3"/>
  <c r="AK350" i="3"/>
  <c r="AJ350" i="3"/>
  <c r="AC344" i="3"/>
  <c r="AB344" i="3"/>
  <c r="AQ344" i="3"/>
  <c r="AJ306" i="3"/>
  <c r="AU306" i="3"/>
  <c r="AK306" i="3"/>
  <c r="AG250" i="3"/>
  <c r="AF250" i="3"/>
  <c r="AS250" i="3"/>
  <c r="AB232" i="3"/>
  <c r="AC232" i="3"/>
  <c r="AQ232" i="3"/>
  <c r="AT224" i="3"/>
  <c r="AH224" i="3"/>
  <c r="AI224" i="3"/>
  <c r="AE208" i="3"/>
  <c r="AD208" i="3"/>
  <c r="AR208" i="3"/>
  <c r="AQ200" i="3"/>
  <c r="AB200" i="3"/>
  <c r="AC200" i="3"/>
  <c r="AG176" i="3"/>
  <c r="AS176" i="3"/>
  <c r="AF176" i="3"/>
  <c r="AB168" i="3"/>
  <c r="AC168" i="3"/>
  <c r="AQ168" i="3"/>
  <c r="AH136" i="3"/>
  <c r="AI136" i="3"/>
  <c r="AT136" i="3"/>
  <c r="AD112" i="3"/>
  <c r="AE112" i="3"/>
  <c r="AR112" i="3"/>
  <c r="AU104" i="3"/>
  <c r="AJ104" i="3"/>
  <c r="AK104" i="3"/>
  <c r="AH72" i="3"/>
  <c r="AT72" i="3"/>
  <c r="AI72" i="3"/>
  <c r="AQ64" i="3"/>
  <c r="AC64" i="3"/>
  <c r="AB64" i="3"/>
  <c r="AI24" i="3"/>
  <c r="AH24" i="3"/>
  <c r="AT24" i="3"/>
  <c r="AH12" i="3"/>
  <c r="AT12" i="3"/>
  <c r="AI12" i="3"/>
  <c r="V8" i="3"/>
  <c r="W8" i="3"/>
  <c r="AT693" i="3"/>
  <c r="AH693" i="3"/>
  <c r="AI693" i="3"/>
  <c r="V689" i="3"/>
  <c r="Z689" i="3" s="1"/>
  <c r="AH631" i="3"/>
  <c r="AT631" i="3"/>
  <c r="AI631" i="3"/>
  <c r="W623" i="3"/>
  <c r="AA623" i="3" s="1"/>
  <c r="V623" i="3"/>
  <c r="Z623" i="3" s="1"/>
  <c r="AF607" i="3"/>
  <c r="AG607" i="3"/>
  <c r="AS607" i="3"/>
  <c r="AR575" i="3"/>
  <c r="AD575" i="3"/>
  <c r="AE575" i="3"/>
  <c r="AJ541" i="3"/>
  <c r="AK541" i="3"/>
  <c r="AU541" i="3"/>
  <c r="AU483" i="3"/>
  <c r="AJ483" i="3"/>
  <c r="AK483" i="3"/>
  <c r="AR445" i="3"/>
  <c r="AD445" i="3"/>
  <c r="AE445" i="3"/>
  <c r="V431" i="3"/>
  <c r="W431" i="3"/>
  <c r="AG389" i="3"/>
  <c r="AS389" i="3"/>
  <c r="AF389" i="3"/>
  <c r="AD333" i="3"/>
  <c r="AE333" i="3"/>
  <c r="AR333" i="3"/>
  <c r="AT317" i="3"/>
  <c r="AH317" i="3"/>
  <c r="AI317" i="3"/>
  <c r="AU285" i="3"/>
  <c r="AK285" i="3"/>
  <c r="AJ285" i="3"/>
  <c r="V273" i="3"/>
  <c r="W273" i="3"/>
  <c r="AB205" i="3"/>
  <c r="AC205" i="3"/>
  <c r="AQ205" i="3"/>
  <c r="AC141" i="3"/>
  <c r="AQ141" i="3"/>
  <c r="AB141" i="3"/>
  <c r="AB77" i="3"/>
  <c r="AQ77" i="3"/>
  <c r="AC77" i="3"/>
  <c r="AB29" i="3"/>
  <c r="AC29" i="3"/>
  <c r="AQ29" i="3"/>
  <c r="AE725" i="3"/>
  <c r="AR725" i="3"/>
  <c r="AD725" i="3"/>
  <c r="AI612" i="3"/>
  <c r="AH612" i="3"/>
  <c r="AT612" i="3"/>
  <c r="W590" i="3"/>
  <c r="AA590" i="3" s="1"/>
  <c r="AI512" i="3"/>
  <c r="AT512" i="3"/>
  <c r="AH512" i="3"/>
  <c r="AJ472" i="3"/>
  <c r="AK472" i="3"/>
  <c r="AU472" i="3"/>
  <c r="AB430" i="3"/>
  <c r="AC430" i="3"/>
  <c r="AQ430" i="3"/>
  <c r="AQ412" i="3"/>
  <c r="AB412" i="3"/>
  <c r="AC412" i="3"/>
  <c r="AD388" i="3"/>
  <c r="AE388" i="3"/>
  <c r="AR388" i="3"/>
  <c r="AK324" i="3"/>
  <c r="AJ324" i="3"/>
  <c r="AU324" i="3"/>
  <c r="AR228" i="3"/>
  <c r="AD228" i="3"/>
  <c r="AE228" i="3"/>
  <c r="AI172" i="3"/>
  <c r="AT172" i="3"/>
  <c r="AH172" i="3"/>
  <c r="AR166" i="3"/>
  <c r="AD166" i="3"/>
  <c r="AE166" i="3"/>
  <c r="V134" i="3"/>
  <c r="W134" i="3"/>
  <c r="W94" i="3"/>
  <c r="AK64" i="3"/>
  <c r="AU64" i="3"/>
  <c r="AJ64" i="3"/>
  <c r="AI18" i="3"/>
  <c r="AT18" i="3"/>
  <c r="AH18" i="3"/>
  <c r="AB713" i="3"/>
  <c r="AC713" i="3"/>
  <c r="AQ713" i="3"/>
  <c r="AD703" i="3"/>
  <c r="AR703" i="3"/>
  <c r="AE703" i="3"/>
  <c r="AB655" i="3"/>
  <c r="AQ655" i="3"/>
  <c r="AC655" i="3"/>
  <c r="W651" i="3"/>
  <c r="AA651" i="3" s="1"/>
  <c r="AH641" i="3"/>
  <c r="AT641" i="3"/>
  <c r="AI641" i="3"/>
  <c r="AC619" i="3"/>
  <c r="AQ619" i="3"/>
  <c r="AB619" i="3"/>
  <c r="V615" i="3"/>
  <c r="Z615" i="3" s="1"/>
  <c r="W615" i="3"/>
  <c r="AA615" i="3" s="1"/>
  <c r="AI601" i="3"/>
  <c r="AH601" i="3"/>
  <c r="AT601" i="3"/>
  <c r="AJ591" i="3"/>
  <c r="AK591" i="3"/>
  <c r="AU591" i="3"/>
  <c r="AD543" i="3"/>
  <c r="AE543" i="3"/>
  <c r="AR543" i="3"/>
  <c r="AD539" i="3"/>
  <c r="AE539" i="3"/>
  <c r="AR539" i="3"/>
  <c r="AH527" i="3"/>
  <c r="AT527" i="3"/>
  <c r="AI527" i="3"/>
  <c r="AB511" i="3"/>
  <c r="AC511" i="3"/>
  <c r="AQ511" i="3"/>
  <c r="AK481" i="3"/>
  <c r="AJ481" i="3"/>
  <c r="AU481" i="3"/>
  <c r="W465" i="3"/>
  <c r="AR455" i="3"/>
  <c r="AE455" i="3"/>
  <c r="AD455" i="3"/>
  <c r="AC437" i="3"/>
  <c r="AQ437" i="3"/>
  <c r="AB437" i="3"/>
  <c r="AD413" i="3"/>
  <c r="AE413" i="3"/>
  <c r="AR413" i="3"/>
  <c r="AK401" i="3"/>
  <c r="AJ401" i="3"/>
  <c r="AU401" i="3"/>
  <c r="AJ399" i="3"/>
  <c r="AK399" i="3"/>
  <c r="AU399" i="3"/>
  <c r="V383" i="3"/>
  <c r="W383" i="3"/>
  <c r="W367" i="3"/>
  <c r="AG351" i="3"/>
  <c r="AS351" i="3"/>
  <c r="AF351" i="3"/>
  <c r="AI323" i="3"/>
  <c r="AT323" i="3"/>
  <c r="AH323" i="3"/>
  <c r="AQ311" i="3"/>
  <c r="AB311" i="3"/>
  <c r="AC311" i="3"/>
  <c r="AE309" i="3"/>
  <c r="AD309" i="3"/>
  <c r="AR309" i="3"/>
  <c r="AG287" i="3"/>
  <c r="AS287" i="3"/>
  <c r="AF287" i="3"/>
  <c r="V281" i="3"/>
  <c r="W281" i="3"/>
  <c r="AG255" i="3"/>
  <c r="AF255" i="3"/>
  <c r="AS255" i="3"/>
  <c r="AU231" i="3"/>
  <c r="AJ231" i="3"/>
  <c r="AK231" i="3"/>
  <c r="AE207" i="3"/>
  <c r="AR207" i="3"/>
  <c r="AD207" i="3"/>
  <c r="AE195" i="3"/>
  <c r="AR195" i="3"/>
  <c r="AD195" i="3"/>
  <c r="AE177" i="3"/>
  <c r="AD177" i="3"/>
  <c r="AR177" i="3"/>
  <c r="AR159" i="3"/>
  <c r="AD159" i="3"/>
  <c r="AE159" i="3"/>
  <c r="AQ151" i="3"/>
  <c r="AB151" i="3"/>
  <c r="AC151" i="3"/>
  <c r="V147" i="3"/>
  <c r="W147" i="3"/>
  <c r="AB127" i="3"/>
  <c r="AC127" i="3"/>
  <c r="AQ127" i="3"/>
  <c r="AC109" i="3"/>
  <c r="AQ109" i="3"/>
  <c r="AB109" i="3"/>
  <c r="AT79" i="3"/>
  <c r="AH79" i="3"/>
  <c r="AI79" i="3"/>
  <c r="AB63" i="3"/>
  <c r="AQ63" i="3"/>
  <c r="AC63" i="3"/>
  <c r="AS47" i="3"/>
  <c r="AF47" i="3"/>
  <c r="AG47" i="3"/>
  <c r="W39" i="3"/>
  <c r="V39" i="3"/>
  <c r="AF31" i="3"/>
  <c r="AG31" i="3"/>
  <c r="AS31" i="3"/>
  <c r="AC23" i="3"/>
  <c r="AQ23" i="3"/>
  <c r="AB23" i="3"/>
  <c r="AC19" i="3"/>
  <c r="AQ19" i="3"/>
  <c r="AB19" i="3"/>
  <c r="AB7" i="3"/>
  <c r="AQ7" i="3"/>
  <c r="AC7" i="3"/>
  <c r="AB3" i="3"/>
  <c r="AC3" i="3"/>
  <c r="AQ3" i="3"/>
  <c r="AE731" i="3"/>
  <c r="AR731" i="3"/>
  <c r="AD731" i="3"/>
  <c r="AR757" i="3"/>
  <c r="AD757" i="3"/>
  <c r="AE757" i="3"/>
  <c r="AR758" i="3"/>
  <c r="AE758" i="3"/>
  <c r="AD758" i="3"/>
  <c r="AH750" i="3"/>
  <c r="AT750" i="3"/>
  <c r="AI750" i="3"/>
  <c r="AI740" i="3"/>
  <c r="AH740" i="3"/>
  <c r="AT740" i="3"/>
  <c r="AH724" i="3"/>
  <c r="AT724" i="3"/>
  <c r="AI724" i="3"/>
  <c r="AK702" i="3"/>
  <c r="AJ702" i="3"/>
  <c r="AU702" i="3"/>
  <c r="AD678" i="3"/>
  <c r="AR678" i="3"/>
  <c r="AE678" i="3"/>
  <c r="AS662" i="3"/>
  <c r="AG662" i="3"/>
  <c r="AF662" i="3"/>
  <c r="AQ644" i="3"/>
  <c r="AB644" i="3"/>
  <c r="AC644" i="3"/>
  <c r="AQ638" i="3"/>
  <c r="AC638" i="3"/>
  <c r="AB638" i="3"/>
  <c r="AB622" i="3"/>
  <c r="AC622" i="3"/>
  <c r="AQ622" i="3"/>
  <c r="AJ604" i="3"/>
  <c r="AK604" i="3"/>
  <c r="AU604" i="3"/>
  <c r="AB598" i="3"/>
  <c r="AQ598" i="3"/>
  <c r="AC598" i="3"/>
  <c r="AK582" i="3"/>
  <c r="AJ582" i="3"/>
  <c r="AU582" i="3"/>
  <c r="V576" i="3"/>
  <c r="W576" i="3"/>
  <c r="AT572" i="3"/>
  <c r="AI572" i="3"/>
  <c r="AH572" i="3"/>
  <c r="W568" i="3"/>
  <c r="V568" i="3"/>
  <c r="AB562" i="3"/>
  <c r="AC562" i="3"/>
  <c r="AQ562" i="3"/>
  <c r="AR558" i="3"/>
  <c r="AD558" i="3"/>
  <c r="AE558" i="3"/>
  <c r="AR542" i="3"/>
  <c r="AD542" i="3"/>
  <c r="AE542" i="3"/>
  <c r="AI530" i="3"/>
  <c r="AH530" i="3"/>
  <c r="AT530" i="3"/>
  <c r="AB502" i="3"/>
  <c r="AC502" i="3"/>
  <c r="AQ502" i="3"/>
  <c r="AQ480" i="3"/>
  <c r="AB480" i="3"/>
  <c r="AC480" i="3"/>
  <c r="AD438" i="3"/>
  <c r="AR438" i="3"/>
  <c r="AE438" i="3"/>
  <c r="AS422" i="3"/>
  <c r="AG422" i="3"/>
  <c r="AF422" i="3"/>
  <c r="AQ400" i="3"/>
  <c r="AB400" i="3"/>
  <c r="AC400" i="3"/>
  <c r="AK396" i="3"/>
  <c r="AJ396" i="3"/>
  <c r="AU396" i="3"/>
  <c r="AB378" i="3"/>
  <c r="AC378" i="3"/>
  <c r="AQ378" i="3"/>
  <c r="AG358" i="3"/>
  <c r="AF358" i="3"/>
  <c r="AS358" i="3"/>
  <c r="AS326" i="3"/>
  <c r="AG326" i="3"/>
  <c r="AF326" i="3"/>
  <c r="AT312" i="3"/>
  <c r="AI312" i="3"/>
  <c r="AH312" i="3"/>
  <c r="V306" i="3"/>
  <c r="W306" i="3"/>
  <c r="AU286" i="3"/>
  <c r="AJ286" i="3"/>
  <c r="AK286" i="3"/>
  <c r="AE278" i="3"/>
  <c r="AR278" i="3"/>
  <c r="AD278" i="3"/>
  <c r="AG262" i="3"/>
  <c r="AS262" i="3"/>
  <c r="AF262" i="3"/>
  <c r="AQ256" i="3"/>
  <c r="AC256" i="3"/>
  <c r="AB256" i="3"/>
  <c r="AK238" i="3"/>
  <c r="AU238" i="3"/>
  <c r="AJ238" i="3"/>
  <c r="AC222" i="3"/>
  <c r="AB222" i="3"/>
  <c r="AQ222" i="3"/>
  <c r="AT190" i="3"/>
  <c r="AI190" i="3"/>
  <c r="AH190" i="3"/>
  <c r="AH150" i="3"/>
  <c r="AI150" i="3"/>
  <c r="AT150" i="3"/>
  <c r="W144" i="3"/>
  <c r="V144" i="3"/>
  <c r="AB134" i="3"/>
  <c r="AC134" i="3"/>
  <c r="AQ134" i="3"/>
  <c r="AU102" i="3"/>
  <c r="AJ102" i="3"/>
  <c r="AK102" i="3"/>
  <c r="W98" i="3"/>
  <c r="V98" i="3"/>
  <c r="AF86" i="3"/>
  <c r="AG86" i="3"/>
  <c r="AS86" i="3"/>
  <c r="AQ78" i="3"/>
  <c r="AB78" i="3"/>
  <c r="AC78" i="3"/>
  <c r="AR62" i="3"/>
  <c r="AD62" i="3"/>
  <c r="AE62" i="3"/>
  <c r="AT46" i="3"/>
  <c r="AI46" i="3"/>
  <c r="AH46" i="3"/>
  <c r="AD38" i="3"/>
  <c r="AE38" i="3"/>
  <c r="AR38" i="3"/>
  <c r="AJ28" i="3"/>
  <c r="AK28" i="3"/>
  <c r="AU28" i="3"/>
  <c r="V24" i="3"/>
  <c r="W24" i="3"/>
  <c r="V16" i="3"/>
  <c r="W16" i="3"/>
  <c r="AG759" i="3"/>
  <c r="AS759" i="3"/>
  <c r="AF759" i="3"/>
  <c r="AG705" i="3"/>
  <c r="AS705" i="3"/>
  <c r="AF705" i="3"/>
  <c r="V703" i="3"/>
  <c r="Z703" i="3" s="1"/>
  <c r="W703" i="3"/>
  <c r="AA703" i="3" s="1"/>
  <c r="AS695" i="3"/>
  <c r="AF695" i="3"/>
  <c r="AG695" i="3"/>
  <c r="AG691" i="3"/>
  <c r="AS691" i="3"/>
  <c r="AF691" i="3"/>
  <c r="AD679" i="3"/>
  <c r="AE679" i="3"/>
  <c r="AR679" i="3"/>
  <c r="AD667" i="3"/>
  <c r="AR667" i="3"/>
  <c r="AE667" i="3"/>
  <c r="AF659" i="3"/>
  <c r="AS659" i="3"/>
  <c r="AG659" i="3"/>
  <c r="AR637" i="3"/>
  <c r="AD637" i="3"/>
  <c r="AE637" i="3"/>
  <c r="AU621" i="3"/>
  <c r="AJ621" i="3"/>
  <c r="AK621" i="3"/>
  <c r="AI603" i="3"/>
  <c r="AH603" i="3"/>
  <c r="AT603" i="3"/>
  <c r="AH587" i="3"/>
  <c r="AT587" i="3"/>
  <c r="AI587" i="3"/>
  <c r="AK567" i="3"/>
  <c r="AJ567" i="3"/>
  <c r="AU567" i="3"/>
  <c r="V563" i="3"/>
  <c r="W563" i="3"/>
  <c r="V553" i="3"/>
  <c r="AI543" i="3"/>
  <c r="AH543" i="3"/>
  <c r="AT543" i="3"/>
  <c r="AK533" i="3"/>
  <c r="AU533" i="3"/>
  <c r="AJ533" i="3"/>
  <c r="AF527" i="3"/>
  <c r="AS527" i="3"/>
  <c r="AG527" i="3"/>
  <c r="V525" i="3"/>
  <c r="AJ499" i="3"/>
  <c r="AU499" i="3"/>
  <c r="AK499" i="3"/>
  <c r="AD499" i="3"/>
  <c r="AR499" i="3"/>
  <c r="AE499" i="3"/>
  <c r="AQ495" i="3"/>
  <c r="AC495" i="3"/>
  <c r="AB495" i="3"/>
  <c r="AC485" i="3"/>
  <c r="AQ485" i="3"/>
  <c r="AB485" i="3"/>
  <c r="AD485" i="3"/>
  <c r="AE485" i="3"/>
  <c r="AR485" i="3"/>
  <c r="AH467" i="3"/>
  <c r="AT467" i="3"/>
  <c r="AI467" i="3"/>
  <c r="AT451" i="3"/>
  <c r="AI451" i="3"/>
  <c r="AH451" i="3"/>
  <c r="AH443" i="3"/>
  <c r="AT443" i="3"/>
  <c r="AI443" i="3"/>
  <c r="AR441" i="3"/>
  <c r="AE441" i="3"/>
  <c r="AD441" i="3"/>
  <c r="AK417" i="3"/>
  <c r="AJ417" i="3"/>
  <c r="AU417" i="3"/>
  <c r="AJ395" i="3"/>
  <c r="AU395" i="3"/>
  <c r="AK395" i="3"/>
  <c r="AD395" i="3"/>
  <c r="AE395" i="3"/>
  <c r="AR395" i="3"/>
  <c r="AQ391" i="3"/>
  <c r="AB391" i="3"/>
  <c r="AC391" i="3"/>
  <c r="AE387" i="3"/>
  <c r="AD387" i="3"/>
  <c r="AR387" i="3"/>
  <c r="AF371" i="3"/>
  <c r="AG371" i="3"/>
  <c r="AS371" i="3"/>
  <c r="AI363" i="3"/>
  <c r="AT363" i="3"/>
  <c r="AH363" i="3"/>
  <c r="AQ341" i="3"/>
  <c r="AB341" i="3"/>
  <c r="AC341" i="3"/>
  <c r="AD335" i="3"/>
  <c r="AE335" i="3"/>
  <c r="AR335" i="3"/>
  <c r="AD325" i="3"/>
  <c r="AE325" i="3"/>
  <c r="AR325" i="3"/>
  <c r="AB315" i="3"/>
  <c r="AC315" i="3"/>
  <c r="AQ315" i="3"/>
  <c r="V305" i="3"/>
  <c r="W305" i="3"/>
  <c r="AI293" i="3"/>
  <c r="AH293" i="3"/>
  <c r="AT293" i="3"/>
  <c r="V285" i="3"/>
  <c r="W285" i="3"/>
  <c r="AE283" i="3"/>
  <c r="AD283" i="3"/>
  <c r="AR283" i="3"/>
  <c r="AE281" i="3"/>
  <c r="AR281" i="3"/>
  <c r="AD281" i="3"/>
  <c r="AH277" i="3"/>
  <c r="AT277" i="3"/>
  <c r="AI277" i="3"/>
  <c r="AJ267" i="3"/>
  <c r="AK267" i="3"/>
  <c r="AU267" i="3"/>
  <c r="AR265" i="3"/>
  <c r="AD265" i="3"/>
  <c r="AE265" i="3"/>
  <c r="W253" i="3"/>
  <c r="V253" i="3"/>
  <c r="AG243" i="3"/>
  <c r="AS243" i="3"/>
  <c r="AF243" i="3"/>
  <c r="AR239" i="3"/>
  <c r="AE239" i="3"/>
  <c r="AD239" i="3"/>
  <c r="AS219" i="3"/>
  <c r="AF219" i="3"/>
  <c r="AG219" i="3"/>
  <c r="AJ203" i="3"/>
  <c r="AK203" i="3"/>
  <c r="AU203" i="3"/>
  <c r="AB191" i="3"/>
  <c r="AC191" i="3"/>
  <c r="AQ191" i="3"/>
  <c r="AJ171" i="3"/>
  <c r="AK171" i="3"/>
  <c r="AU171" i="3"/>
  <c r="AD155" i="3"/>
  <c r="AE155" i="3"/>
  <c r="AR155" i="3"/>
  <c r="AG139" i="3"/>
  <c r="AS139" i="3"/>
  <c r="AF139" i="3"/>
  <c r="AR131" i="3"/>
  <c r="AD131" i="3"/>
  <c r="AE131" i="3"/>
  <c r="V131" i="3"/>
  <c r="W131" i="3"/>
  <c r="W123" i="3"/>
  <c r="AT115" i="3"/>
  <c r="AH115" i="3"/>
  <c r="AI115" i="3"/>
  <c r="AB103" i="3"/>
  <c r="AC103" i="3"/>
  <c r="AQ103" i="3"/>
  <c r="AU99" i="3"/>
  <c r="AJ99" i="3"/>
  <c r="AK99" i="3"/>
  <c r="AG91" i="3"/>
  <c r="AS91" i="3"/>
  <c r="AF91" i="3"/>
  <c r="AD81" i="3"/>
  <c r="AE81" i="3"/>
  <c r="AR81" i="3"/>
  <c r="AF67" i="3"/>
  <c r="AG67" i="3"/>
  <c r="AS67" i="3"/>
  <c r="AJ51" i="3"/>
  <c r="AK51" i="3"/>
  <c r="AU51" i="3"/>
  <c r="AB43" i="3"/>
  <c r="AC43" i="3"/>
  <c r="AQ43" i="3"/>
  <c r="W35" i="3"/>
  <c r="V35" i="3"/>
  <c r="AF11" i="3"/>
  <c r="AG11" i="3"/>
  <c r="AS11" i="3"/>
  <c r="V11" i="3"/>
  <c r="W11" i="3"/>
  <c r="AC743" i="3"/>
  <c r="AQ743" i="3"/>
  <c r="AB743" i="3"/>
  <c r="AB731" i="3"/>
  <c r="AC731" i="3"/>
  <c r="AQ731" i="3"/>
  <c r="W715" i="3"/>
  <c r="AA715" i="3" s="1"/>
  <c r="V715" i="3"/>
  <c r="Z715" i="3" s="1"/>
  <c r="AC711" i="3"/>
  <c r="AQ711" i="3"/>
  <c r="AB711" i="3"/>
  <c r="AK733" i="3"/>
  <c r="AJ733" i="3"/>
  <c r="AU733" i="3"/>
  <c r="AD727" i="3"/>
  <c r="AE727" i="3"/>
  <c r="AR727" i="3"/>
  <c r="AB754" i="3"/>
  <c r="AC754" i="3"/>
  <c r="AQ754" i="3"/>
  <c r="AC728" i="3"/>
  <c r="AQ728" i="3"/>
  <c r="AB728" i="3"/>
  <c r="AF714" i="3"/>
  <c r="AS714" i="3"/>
  <c r="AG714" i="3"/>
  <c r="AF706" i="3"/>
  <c r="AS706" i="3"/>
  <c r="AG706" i="3"/>
  <c r="AS690" i="3"/>
  <c r="AF690" i="3"/>
  <c r="AG690" i="3"/>
  <c r="AI666" i="3"/>
  <c r="AH666" i="3"/>
  <c r="AT666" i="3"/>
  <c r="AQ650" i="3"/>
  <c r="AC650" i="3"/>
  <c r="AB650" i="3"/>
  <c r="V628" i="3"/>
  <c r="Z628" i="3" s="1"/>
  <c r="W628" i="3"/>
  <c r="AA628" i="3" s="1"/>
  <c r="AQ628" i="3"/>
  <c r="AB628" i="3"/>
  <c r="AC628" i="3"/>
  <c r="AD624" i="3"/>
  <c r="AR624" i="3"/>
  <c r="AE624" i="3"/>
  <c r="AT600" i="3"/>
  <c r="AI600" i="3"/>
  <c r="AH600" i="3"/>
  <c r="V596" i="3"/>
  <c r="Z596" i="3" s="1"/>
  <c r="W596" i="3"/>
  <c r="AA596" i="3" s="1"/>
  <c r="V586" i="3"/>
  <c r="Z586" i="3" s="1"/>
  <c r="W586" i="3"/>
  <c r="AA586" i="3" s="1"/>
  <c r="AT546" i="3"/>
  <c r="AH546" i="3"/>
  <c r="AI546" i="3"/>
  <c r="AE544" i="3"/>
  <c r="AR544" i="3"/>
  <c r="AD544" i="3"/>
  <c r="AE538" i="3"/>
  <c r="AR538" i="3"/>
  <c r="AD538" i="3"/>
  <c r="AS522" i="3"/>
  <c r="AF522" i="3"/>
  <c r="AG522" i="3"/>
  <c r="W522" i="3"/>
  <c r="V522" i="3"/>
  <c r="AH514" i="3"/>
  <c r="AI514" i="3"/>
  <c r="AT514" i="3"/>
  <c r="AQ514" i="3"/>
  <c r="AC514" i="3"/>
  <c r="AB514" i="3"/>
  <c r="AT498" i="3"/>
  <c r="AH498" i="3"/>
  <c r="AI498" i="3"/>
  <c r="AJ490" i="3"/>
  <c r="AU490" i="3"/>
  <c r="AK490" i="3"/>
  <c r="W484" i="3"/>
  <c r="V484" i="3"/>
  <c r="AC484" i="3"/>
  <c r="AQ484" i="3"/>
  <c r="AB484" i="3"/>
  <c r="AJ484" i="3"/>
  <c r="AK484" i="3"/>
  <c r="AU484" i="3"/>
  <c r="AE458" i="3"/>
  <c r="AD458" i="3"/>
  <c r="AR458" i="3"/>
  <c r="V456" i="3"/>
  <c r="Z456" i="3" s="1"/>
  <c r="AQ456" i="3"/>
  <c r="AB456" i="3"/>
  <c r="AC456" i="3"/>
  <c r="AE450" i="3"/>
  <c r="AR450" i="3"/>
  <c r="AD450" i="3"/>
  <c r="AK448" i="3"/>
  <c r="AJ448" i="3"/>
  <c r="AU448" i="3"/>
  <c r="AF444" i="3"/>
  <c r="AG444" i="3"/>
  <c r="AS444" i="3"/>
  <c r="AQ444" i="3"/>
  <c r="AB444" i="3"/>
  <c r="AC444" i="3"/>
  <c r="AC442" i="3"/>
  <c r="AQ442" i="3"/>
  <c r="AB442" i="3"/>
  <c r="W442" i="3"/>
  <c r="AA442" i="3" s="1"/>
  <c r="V442" i="3"/>
  <c r="Z442" i="3" s="1"/>
  <c r="AR426" i="3"/>
  <c r="AE426" i="3"/>
  <c r="AD426" i="3"/>
  <c r="AC410" i="3"/>
  <c r="AQ410" i="3"/>
  <c r="AB410" i="3"/>
  <c r="AU404" i="3"/>
  <c r="AJ404" i="3"/>
  <c r="AK404" i="3"/>
  <c r="AF392" i="3"/>
  <c r="AG392" i="3"/>
  <c r="AS392" i="3"/>
  <c r="AB392" i="3"/>
  <c r="AC392" i="3"/>
  <c r="AQ392" i="3"/>
  <c r="AK386" i="3"/>
  <c r="AU386" i="3"/>
  <c r="AJ386" i="3"/>
  <c r="AT386" i="3"/>
  <c r="AI386" i="3"/>
  <c r="AH386" i="3"/>
  <c r="V376" i="3"/>
  <c r="W376" i="3"/>
  <c r="AH372" i="3"/>
  <c r="AT372" i="3"/>
  <c r="AI372" i="3"/>
  <c r="AR372" i="3"/>
  <c r="AD372" i="3"/>
  <c r="AE372" i="3"/>
  <c r="AD370" i="3"/>
  <c r="AR370" i="3"/>
  <c r="AE370" i="3"/>
  <c r="AU368" i="3"/>
  <c r="AJ368" i="3"/>
  <c r="AK368" i="3"/>
  <c r="AR368" i="3"/>
  <c r="AD368" i="3"/>
  <c r="AE368" i="3"/>
  <c r="AH362" i="3"/>
  <c r="AT362" i="3"/>
  <c r="AI362" i="3"/>
  <c r="AF362" i="3"/>
  <c r="AS362" i="3"/>
  <c r="AG362" i="3"/>
  <c r="AH356" i="3"/>
  <c r="AT356" i="3"/>
  <c r="AI356" i="3"/>
  <c r="AU352" i="3"/>
  <c r="AJ352" i="3"/>
  <c r="AK352" i="3"/>
  <c r="AB346" i="3"/>
  <c r="AQ346" i="3"/>
  <c r="AC346" i="3"/>
  <c r="AH346" i="3"/>
  <c r="AT346" i="3"/>
  <c r="AI346" i="3"/>
  <c r="AG342" i="3"/>
  <c r="AS342" i="3"/>
  <c r="AF342" i="3"/>
  <c r="AE342" i="3"/>
  <c r="AR342" i="3"/>
  <c r="AD342" i="3"/>
  <c r="AU340" i="3"/>
  <c r="AK340" i="3"/>
  <c r="AJ340" i="3"/>
  <c r="AS340" i="3"/>
  <c r="AG340" i="3"/>
  <c r="AF340" i="3"/>
  <c r="AS338" i="3"/>
  <c r="AF338" i="3"/>
  <c r="AG338" i="3"/>
  <c r="AS330" i="3"/>
  <c r="AF330" i="3"/>
  <c r="AG330" i="3"/>
  <c r="AJ330" i="3"/>
  <c r="AK330" i="3"/>
  <c r="AU330" i="3"/>
  <c r="AU328" i="3"/>
  <c r="AJ328" i="3"/>
  <c r="AK328" i="3"/>
  <c r="AT322" i="3"/>
  <c r="AH322" i="3"/>
  <c r="AI322" i="3"/>
  <c r="AG314" i="3"/>
  <c r="AS314" i="3"/>
  <c r="AF314" i="3"/>
  <c r="AI314" i="3"/>
  <c r="AH314" i="3"/>
  <c r="AT314" i="3"/>
  <c r="AJ302" i="3"/>
  <c r="AK302" i="3"/>
  <c r="AU302" i="3"/>
  <c r="AB300" i="3"/>
  <c r="AC300" i="3"/>
  <c r="AQ300" i="3"/>
  <c r="AU298" i="3"/>
  <c r="AJ298" i="3"/>
  <c r="AK298" i="3"/>
  <c r="AH298" i="3"/>
  <c r="AT298" i="3"/>
  <c r="AI298" i="3"/>
  <c r="AG290" i="3"/>
  <c r="AF290" i="3"/>
  <c r="AS290" i="3"/>
  <c r="AH282" i="3"/>
  <c r="AI282" i="3"/>
  <c r="AT282" i="3"/>
  <c r="AJ274" i="3"/>
  <c r="AU274" i="3"/>
  <c r="AK274" i="3"/>
  <c r="AQ274" i="3"/>
  <c r="AC274" i="3"/>
  <c r="AB274" i="3"/>
  <c r="AU266" i="3"/>
  <c r="AK266" i="3"/>
  <c r="AJ266" i="3"/>
  <c r="AD260" i="3"/>
  <c r="AR260" i="3"/>
  <c r="AE260" i="3"/>
  <c r="AJ258" i="3"/>
  <c r="AU258" i="3"/>
  <c r="AK258" i="3"/>
  <c r="AI226" i="3"/>
  <c r="AT226" i="3"/>
  <c r="AH226" i="3"/>
  <c r="AQ226" i="3"/>
  <c r="AC226" i="3"/>
  <c r="AB226" i="3"/>
  <c r="AG218" i="3"/>
  <c r="AS218" i="3"/>
  <c r="AF218" i="3"/>
  <c r="AB218" i="3"/>
  <c r="AC218" i="3"/>
  <c r="AQ218" i="3"/>
  <c r="AC210" i="3"/>
  <c r="AQ210" i="3"/>
  <c r="AB210" i="3"/>
  <c r="V204" i="3"/>
  <c r="W204" i="3"/>
  <c r="V200" i="3"/>
  <c r="AC194" i="3"/>
  <c r="AQ194" i="3"/>
  <c r="AB194" i="3"/>
  <c r="AK186" i="3"/>
  <c r="AJ186" i="3"/>
  <c r="AU186" i="3"/>
  <c r="AH178" i="3"/>
  <c r="AT178" i="3"/>
  <c r="AI178" i="3"/>
  <c r="AD170" i="3"/>
  <c r="AE170" i="3"/>
  <c r="AR170" i="3"/>
  <c r="V164" i="3"/>
  <c r="W164" i="3"/>
  <c r="AU162" i="3"/>
  <c r="AJ162" i="3"/>
  <c r="AK162" i="3"/>
  <c r="AR158" i="3"/>
  <c r="AE158" i="3"/>
  <c r="AD158" i="3"/>
  <c r="AD154" i="3"/>
  <c r="AR154" i="3"/>
  <c r="AE154" i="3"/>
  <c r="AB154" i="3"/>
  <c r="AQ154" i="3"/>
  <c r="AC154" i="3"/>
  <c r="AD146" i="3"/>
  <c r="AE146" i="3"/>
  <c r="AR146" i="3"/>
  <c r="AT146" i="3"/>
  <c r="AH146" i="3"/>
  <c r="AI146" i="3"/>
  <c r="AF138" i="3"/>
  <c r="AG138" i="3"/>
  <c r="AS138" i="3"/>
  <c r="W132" i="3"/>
  <c r="V132" i="3"/>
  <c r="AF130" i="3"/>
  <c r="AG130" i="3"/>
  <c r="AS130" i="3"/>
  <c r="V126" i="3"/>
  <c r="AQ122" i="3"/>
  <c r="AB122" i="3"/>
  <c r="AC122" i="3"/>
  <c r="AE114" i="3"/>
  <c r="AR114" i="3"/>
  <c r="AD114" i="3"/>
  <c r="AU114" i="3"/>
  <c r="AJ114" i="3"/>
  <c r="AK114" i="3"/>
  <c r="AF106" i="3"/>
  <c r="AG106" i="3"/>
  <c r="AS106" i="3"/>
  <c r="AI106" i="3"/>
  <c r="AT106" i="3"/>
  <c r="AH106" i="3"/>
  <c r="V104" i="3"/>
  <c r="W104" i="3"/>
  <c r="AC98" i="3"/>
  <c r="AQ98" i="3"/>
  <c r="AB98" i="3"/>
  <c r="AR90" i="3"/>
  <c r="AD90" i="3"/>
  <c r="AE90" i="3"/>
  <c r="AC82" i="3"/>
  <c r="AQ82" i="3"/>
  <c r="AB82" i="3"/>
  <c r="AJ74" i="3"/>
  <c r="AK74" i="3"/>
  <c r="AU74" i="3"/>
  <c r="AT58" i="3"/>
  <c r="AH58" i="3"/>
  <c r="AI58" i="3"/>
  <c r="W58" i="3"/>
  <c r="AS52" i="3"/>
  <c r="AG52" i="3"/>
  <c r="AF52" i="3"/>
  <c r="AD42" i="3"/>
  <c r="AE42" i="3"/>
  <c r="AR42" i="3"/>
  <c r="V38" i="3"/>
  <c r="W38" i="3"/>
  <c r="AB34" i="3"/>
  <c r="AQ34" i="3"/>
  <c r="AC34" i="3"/>
  <c r="AG10" i="3"/>
  <c r="AF10" i="3"/>
  <c r="AS10" i="3"/>
  <c r="AQ10" i="3"/>
  <c r="AB10" i="3"/>
  <c r="AC10" i="3"/>
  <c r="AF125" i="3"/>
  <c r="AS125" i="3"/>
  <c r="AG125" i="3"/>
  <c r="AG117" i="3"/>
  <c r="AF117" i="3"/>
  <c r="AS117" i="3"/>
  <c r="AQ105" i="3"/>
  <c r="AB105" i="3"/>
  <c r="AC105" i="3"/>
  <c r="AD105" i="3"/>
  <c r="AR105" i="3"/>
  <c r="AE105" i="3"/>
  <c r="AK93" i="3"/>
  <c r="AU93" i="3"/>
  <c r="AJ93" i="3"/>
  <c r="AR93" i="3"/>
  <c r="AE93" i="3"/>
  <c r="AD93" i="3"/>
  <c r="W67" i="3"/>
  <c r="V67" i="3"/>
  <c r="AB61" i="3"/>
  <c r="AC61" i="3"/>
  <c r="AQ61" i="3"/>
  <c r="AG45" i="3"/>
  <c r="AS45" i="3"/>
  <c r="AF45" i="3"/>
  <c r="AQ5" i="3"/>
  <c r="AB5" i="3"/>
  <c r="AC5" i="3"/>
  <c r="W755" i="3"/>
  <c r="AA755" i="3" s="1"/>
  <c r="V755" i="3"/>
  <c r="Z755" i="3" s="1"/>
  <c r="AS756" i="3"/>
  <c r="AF756" i="3"/>
  <c r="AG756" i="3"/>
  <c r="AQ724" i="3"/>
  <c r="AB724" i="3"/>
  <c r="AC724" i="3"/>
  <c r="AK676" i="3"/>
  <c r="AU676" i="3"/>
  <c r="AJ676" i="3"/>
  <c r="AB660" i="3"/>
  <c r="AQ660" i="3"/>
  <c r="AC660" i="3"/>
  <c r="AD660" i="3"/>
  <c r="AE660" i="3"/>
  <c r="AR660" i="3"/>
  <c r="AJ620" i="3"/>
  <c r="AK620" i="3"/>
  <c r="AU620" i="3"/>
  <c r="AH620" i="3"/>
  <c r="AT620" i="3"/>
  <c r="AI620" i="3"/>
  <c r="AJ588" i="3"/>
  <c r="AU588" i="3"/>
  <c r="AK588" i="3"/>
  <c r="AH588" i="3"/>
  <c r="AI588" i="3"/>
  <c r="AT588" i="3"/>
  <c r="AG536" i="3"/>
  <c r="AF536" i="3"/>
  <c r="AS536" i="3"/>
  <c r="AE536" i="3"/>
  <c r="AR536" i="3"/>
  <c r="AD536" i="3"/>
  <c r="AD532" i="3"/>
  <c r="AE532" i="3"/>
  <c r="AR532" i="3"/>
  <c r="AK354" i="3"/>
  <c r="AU354" i="3"/>
  <c r="AJ354" i="3"/>
  <c r="AI354" i="3"/>
  <c r="AH354" i="3"/>
  <c r="AT354" i="3"/>
  <c r="V266" i="3"/>
  <c r="AJ240" i="3"/>
  <c r="AK240" i="3"/>
  <c r="AU240" i="3"/>
  <c r="AQ236" i="3"/>
  <c r="AC236" i="3"/>
  <c r="AB236" i="3"/>
  <c r="AE236" i="3"/>
  <c r="AR236" i="3"/>
  <c r="AD236" i="3"/>
  <c r="AE212" i="3"/>
  <c r="AR212" i="3"/>
  <c r="AD212" i="3"/>
  <c r="AG212" i="3"/>
  <c r="AF212" i="3"/>
  <c r="AS212" i="3"/>
  <c r="AJ148" i="3"/>
  <c r="AK148" i="3"/>
  <c r="AU148" i="3"/>
  <c r="AE148" i="3"/>
  <c r="AR148" i="3"/>
  <c r="AD148" i="3"/>
  <c r="AH132" i="3"/>
  <c r="AI132" i="3"/>
  <c r="AT132" i="3"/>
  <c r="AB132" i="3"/>
  <c r="AQ132" i="3"/>
  <c r="AC132" i="3"/>
  <c r="AK124" i="3"/>
  <c r="AU124" i="3"/>
  <c r="AJ124" i="3"/>
  <c r="AC80" i="3"/>
  <c r="AQ80" i="3"/>
  <c r="AB80" i="3"/>
  <c r="AQ60" i="3"/>
  <c r="AB60" i="3"/>
  <c r="AC60" i="3"/>
  <c r="AI44" i="3"/>
  <c r="AH44" i="3"/>
  <c r="AT44" i="3"/>
  <c r="AI36" i="3"/>
  <c r="AH36" i="3"/>
  <c r="AT36" i="3"/>
  <c r="W759" i="3"/>
  <c r="AA759" i="3" s="1"/>
  <c r="AH753" i="3"/>
  <c r="AT753" i="3"/>
  <c r="AI753" i="3"/>
  <c r="AB741" i="3"/>
  <c r="AC741" i="3"/>
  <c r="AQ741" i="3"/>
  <c r="W735" i="3"/>
  <c r="AA735" i="3" s="1"/>
  <c r="AI687" i="3"/>
  <c r="AH687" i="3"/>
  <c r="AT687" i="3"/>
  <c r="AQ675" i="3"/>
  <c r="AC675" i="3"/>
  <c r="AB675" i="3"/>
  <c r="AE671" i="3"/>
  <c r="AR671" i="3"/>
  <c r="AD671" i="3"/>
  <c r="AQ671" i="3"/>
  <c r="AB671" i="3"/>
  <c r="AC671" i="3"/>
  <c r="AJ657" i="3"/>
  <c r="AU657" i="3"/>
  <c r="AK657" i="3"/>
  <c r="AE649" i="3"/>
  <c r="AR649" i="3"/>
  <c r="AD649" i="3"/>
  <c r="AQ645" i="3"/>
  <c r="AB645" i="3"/>
  <c r="AC645" i="3"/>
  <c r="AR643" i="3"/>
  <c r="AD643" i="3"/>
  <c r="AE643" i="3"/>
  <c r="AT643" i="3"/>
  <c r="AI643" i="3"/>
  <c r="AH643" i="3"/>
  <c r="AC633" i="3"/>
  <c r="AQ633" i="3"/>
  <c r="AB633" i="3"/>
  <c r="W631" i="3"/>
  <c r="AA631" i="3" s="1"/>
  <c r="V631" i="3"/>
  <c r="Z631" i="3" s="1"/>
  <c r="AG617" i="3"/>
  <c r="AF617" i="3"/>
  <c r="AS617" i="3"/>
  <c r="AB617" i="3"/>
  <c r="AQ617" i="3"/>
  <c r="AC617" i="3"/>
  <c r="W609" i="3"/>
  <c r="AA609" i="3" s="1"/>
  <c r="V609" i="3"/>
  <c r="Z609" i="3" s="1"/>
  <c r="AC609" i="3"/>
  <c r="AQ609" i="3"/>
  <c r="AB609" i="3"/>
  <c r="AT607" i="3"/>
  <c r="AI607" i="3"/>
  <c r="AH607" i="3"/>
  <c r="AJ595" i="3"/>
  <c r="AK595" i="3"/>
  <c r="AU595" i="3"/>
  <c r="AQ595" i="3"/>
  <c r="AB595" i="3"/>
  <c r="AC595" i="3"/>
  <c r="AE593" i="3"/>
  <c r="AR593" i="3"/>
  <c r="AD593" i="3"/>
  <c r="AF589" i="3"/>
  <c r="AS589" i="3"/>
  <c r="AG589" i="3"/>
  <c r="V589" i="3"/>
  <c r="Z589" i="3" s="1"/>
  <c r="AF585" i="3"/>
  <c r="AS585" i="3"/>
  <c r="AG585" i="3"/>
  <c r="AF577" i="3"/>
  <c r="AS577" i="3"/>
  <c r="AG577" i="3"/>
  <c r="AS569" i="3"/>
  <c r="AG569" i="3"/>
  <c r="AF569" i="3"/>
  <c r="AQ563" i="3"/>
  <c r="AB563" i="3"/>
  <c r="AC563" i="3"/>
  <c r="AJ561" i="3"/>
  <c r="AK561" i="3"/>
  <c r="AU561" i="3"/>
  <c r="AE557" i="3"/>
  <c r="AR557" i="3"/>
  <c r="AD557" i="3"/>
  <c r="AB555" i="3"/>
  <c r="AQ555" i="3"/>
  <c r="AC555" i="3"/>
  <c r="AU553" i="3"/>
  <c r="AK553" i="3"/>
  <c r="AJ553" i="3"/>
  <c r="AQ553" i="3"/>
  <c r="AB553" i="3"/>
  <c r="AC553" i="3"/>
  <c r="AF549" i="3"/>
  <c r="AG549" i="3"/>
  <c r="AS549" i="3"/>
  <c r="AT545" i="3"/>
  <c r="AI545" i="3"/>
  <c r="AH545" i="3"/>
  <c r="AR545" i="3"/>
  <c r="AD545" i="3"/>
  <c r="AE545" i="3"/>
  <c r="AG525" i="3"/>
  <c r="AS525" i="3"/>
  <c r="AF525" i="3"/>
  <c r="AQ521" i="3"/>
  <c r="AB521" i="3"/>
  <c r="AC521" i="3"/>
  <c r="AR521" i="3"/>
  <c r="AE521" i="3"/>
  <c r="AD521" i="3"/>
  <c r="W517" i="3"/>
  <c r="AT507" i="3"/>
  <c r="AI507" i="3"/>
  <c r="AH507" i="3"/>
  <c r="AD503" i="3"/>
  <c r="AR503" i="3"/>
  <c r="AE503" i="3"/>
  <c r="W497" i="3"/>
  <c r="AB465" i="3"/>
  <c r="AC465" i="3"/>
  <c r="AQ465" i="3"/>
  <c r="AG465" i="3"/>
  <c r="AF465" i="3"/>
  <c r="AS465" i="3"/>
  <c r="AB449" i="3"/>
  <c r="AC449" i="3"/>
  <c r="AQ449" i="3"/>
  <c r="V441" i="3"/>
  <c r="AK433" i="3"/>
  <c r="AJ433" i="3"/>
  <c r="AU433" i="3"/>
  <c r="AT433" i="3"/>
  <c r="AI433" i="3"/>
  <c r="AH433" i="3"/>
  <c r="AS425" i="3"/>
  <c r="AF425" i="3"/>
  <c r="AG425" i="3"/>
  <c r="AG423" i="3"/>
  <c r="AF423" i="3"/>
  <c r="AS423" i="3"/>
  <c r="V411" i="3"/>
  <c r="W411" i="3"/>
  <c r="AI409" i="3"/>
  <c r="AH409" i="3"/>
  <c r="AT409" i="3"/>
  <c r="V409" i="3"/>
  <c r="W399" i="3"/>
  <c r="V399" i="3"/>
  <c r="AD385" i="3"/>
  <c r="AE385" i="3"/>
  <c r="AR385" i="3"/>
  <c r="AC385" i="3"/>
  <c r="AB385" i="3"/>
  <c r="AQ385" i="3"/>
  <c r="AT369" i="3"/>
  <c r="AH369" i="3"/>
  <c r="AI369" i="3"/>
  <c r="AC369" i="3"/>
  <c r="AQ369" i="3"/>
  <c r="AB369" i="3"/>
  <c r="AF353" i="3"/>
  <c r="AS353" i="3"/>
  <c r="AG353" i="3"/>
  <c r="AE353" i="3"/>
  <c r="AD353" i="3"/>
  <c r="AR353" i="3"/>
  <c r="AQ349" i="3"/>
  <c r="AC349" i="3"/>
  <c r="AB349" i="3"/>
  <c r="AI349" i="3"/>
  <c r="AT349" i="3"/>
  <c r="AH349" i="3"/>
  <c r="V347" i="3"/>
  <c r="AR347" i="3"/>
  <c r="AD347" i="3"/>
  <c r="AE347" i="3"/>
  <c r="AC339" i="3"/>
  <c r="AQ339" i="3"/>
  <c r="AB339" i="3"/>
  <c r="AR339" i="3"/>
  <c r="AD339" i="3"/>
  <c r="AE339" i="3"/>
  <c r="AU337" i="3"/>
  <c r="AJ337" i="3"/>
  <c r="AK337" i="3"/>
  <c r="AC337" i="3"/>
  <c r="AQ337" i="3"/>
  <c r="AB337" i="3"/>
  <c r="W331" i="3"/>
  <c r="AQ329" i="3"/>
  <c r="AC329" i="3"/>
  <c r="AB329" i="3"/>
  <c r="W323" i="3"/>
  <c r="V323" i="3"/>
  <c r="AS321" i="3"/>
  <c r="AF321" i="3"/>
  <c r="AG321" i="3"/>
  <c r="AK313" i="3"/>
  <c r="AU313" i="3"/>
  <c r="AJ313" i="3"/>
  <c r="AH313" i="3"/>
  <c r="AI313" i="3"/>
  <c r="AT313" i="3"/>
  <c r="AQ307" i="3"/>
  <c r="AB307" i="3"/>
  <c r="AC307" i="3"/>
  <c r="V307" i="3"/>
  <c r="AK275" i="3"/>
  <c r="AU275" i="3"/>
  <c r="AJ275" i="3"/>
  <c r="AR275" i="3"/>
  <c r="AD275" i="3"/>
  <c r="AE275" i="3"/>
  <c r="W267" i="3"/>
  <c r="V267" i="3"/>
  <c r="AD257" i="3"/>
  <c r="AR257" i="3"/>
  <c r="AE257" i="3"/>
  <c r="W249" i="3"/>
  <c r="AC249" i="3"/>
  <c r="AQ249" i="3"/>
  <c r="AB249" i="3"/>
  <c r="V245" i="3"/>
  <c r="W245" i="3"/>
  <c r="AG241" i="3"/>
  <c r="AS241" i="3"/>
  <c r="AF241" i="3"/>
  <c r="AC241" i="3"/>
  <c r="AQ241" i="3"/>
  <c r="AB241" i="3"/>
  <c r="AI233" i="3"/>
  <c r="AT233" i="3"/>
  <c r="AH233" i="3"/>
  <c r="AG225" i="3"/>
  <c r="AS225" i="3"/>
  <c r="AF225" i="3"/>
  <c r="AC225" i="3"/>
  <c r="AQ225" i="3"/>
  <c r="AB225" i="3"/>
  <c r="AS217" i="3"/>
  <c r="AF217" i="3"/>
  <c r="AG217" i="3"/>
  <c r="AI209" i="3"/>
  <c r="AT209" i="3"/>
  <c r="AH209" i="3"/>
  <c r="AJ209" i="3"/>
  <c r="AK209" i="3"/>
  <c r="AU209" i="3"/>
  <c r="V203" i="3"/>
  <c r="W203" i="3"/>
  <c r="AU201" i="3"/>
  <c r="AJ201" i="3"/>
  <c r="AK201" i="3"/>
  <c r="AI193" i="3"/>
  <c r="AH193" i="3"/>
  <c r="AT193" i="3"/>
  <c r="AK185" i="3"/>
  <c r="AJ185" i="3"/>
  <c r="AU185" i="3"/>
  <c r="AJ169" i="3"/>
  <c r="AU169" i="3"/>
  <c r="AK169" i="3"/>
  <c r="AH169" i="3"/>
  <c r="AT169" i="3"/>
  <c r="AI169" i="3"/>
  <c r="W167" i="3"/>
  <c r="AQ161" i="3"/>
  <c r="AB161" i="3"/>
  <c r="AC161" i="3"/>
  <c r="AJ157" i="3"/>
  <c r="AK157" i="3"/>
  <c r="AU157" i="3"/>
  <c r="AD157" i="3"/>
  <c r="AR157" i="3"/>
  <c r="AE157" i="3"/>
  <c r="AB145" i="3"/>
  <c r="AC145" i="3"/>
  <c r="AQ145" i="3"/>
  <c r="AC137" i="3"/>
  <c r="AQ137" i="3"/>
  <c r="AB137" i="3"/>
  <c r="AQ129" i="3"/>
  <c r="AB129" i="3"/>
  <c r="AC129" i="3"/>
  <c r="AD121" i="3"/>
  <c r="AR121" i="3"/>
  <c r="AE121" i="3"/>
  <c r="AB121" i="3"/>
  <c r="AC121" i="3"/>
  <c r="AQ121" i="3"/>
  <c r="V115" i="3"/>
  <c r="AR113" i="3"/>
  <c r="AD113" i="3"/>
  <c r="AE113" i="3"/>
  <c r="AE101" i="3"/>
  <c r="AR101" i="3"/>
  <c r="AD101" i="3"/>
  <c r="V99" i="3"/>
  <c r="W99" i="3"/>
  <c r="AH97" i="3"/>
  <c r="AI97" i="3"/>
  <c r="AT97" i="3"/>
  <c r="AI89" i="3"/>
  <c r="AH89" i="3"/>
  <c r="AT89" i="3"/>
  <c r="W85" i="3"/>
  <c r="V85" i="3"/>
  <c r="AG81" i="3"/>
  <c r="AS81" i="3"/>
  <c r="AF81" i="3"/>
  <c r="AF73" i="3"/>
  <c r="AG73" i="3"/>
  <c r="AS73" i="3"/>
  <c r="AC69" i="3"/>
  <c r="AQ69" i="3"/>
  <c r="AB69" i="3"/>
  <c r="AF49" i="3"/>
  <c r="AG49" i="3"/>
  <c r="AS49" i="3"/>
  <c r="AB49" i="3"/>
  <c r="AC49" i="3"/>
  <c r="AQ49" i="3"/>
  <c r="V43" i="3"/>
  <c r="AS41" i="3"/>
  <c r="AF41" i="3"/>
  <c r="AG41" i="3"/>
  <c r="AI33" i="3"/>
  <c r="AH33" i="3"/>
  <c r="AT33" i="3"/>
  <c r="AF33" i="3"/>
  <c r="AG33" i="3"/>
  <c r="AS33" i="3"/>
  <c r="AC25" i="3"/>
  <c r="AQ25" i="3"/>
  <c r="AB25" i="3"/>
  <c r="AU25" i="3"/>
  <c r="AJ25" i="3"/>
  <c r="AK25" i="3"/>
  <c r="V19" i="3"/>
  <c r="W19" i="3"/>
  <c r="AG9" i="3"/>
  <c r="AS9" i="3"/>
  <c r="AF9" i="3"/>
  <c r="AT761" i="3"/>
  <c r="AI761" i="3"/>
  <c r="AH761" i="3"/>
  <c r="AK755" i="3"/>
  <c r="AU755" i="3"/>
  <c r="AJ755" i="3"/>
  <c r="AD755" i="3"/>
  <c r="AE755" i="3"/>
  <c r="AR755" i="3"/>
  <c r="AJ737" i="3"/>
  <c r="AK737" i="3"/>
  <c r="AU737" i="3"/>
  <c r="AT725" i="3"/>
  <c r="AI725" i="3"/>
  <c r="AH725" i="3"/>
  <c r="AF725" i="3"/>
  <c r="AG725" i="3"/>
  <c r="AS725" i="3"/>
  <c r="AF719" i="3"/>
  <c r="AG719" i="3"/>
  <c r="AS719" i="3"/>
  <c r="AD719" i="3"/>
  <c r="AE719" i="3"/>
  <c r="AR719" i="3"/>
  <c r="AB715" i="3"/>
  <c r="AQ715" i="3"/>
  <c r="AC715" i="3"/>
  <c r="AK2" i="3"/>
  <c r="AU2" i="3"/>
  <c r="AJ2" i="3"/>
  <c r="AU751" i="3"/>
  <c r="AK751" i="3"/>
  <c r="AJ751" i="3"/>
  <c r="AJ739" i="3"/>
  <c r="AU739" i="3"/>
  <c r="AK739" i="3"/>
  <c r="AD739" i="3"/>
  <c r="AE739" i="3"/>
  <c r="AR739" i="3"/>
  <c r="AF760" i="3"/>
  <c r="AG760" i="3"/>
  <c r="AS760" i="3"/>
  <c r="AT752" i="3"/>
  <c r="AH752" i="3"/>
  <c r="AI752" i="3"/>
  <c r="AK742" i="3"/>
  <c r="AU742" i="3"/>
  <c r="AJ742" i="3"/>
  <c r="AQ736" i="3"/>
  <c r="AB736" i="3"/>
  <c r="AC736" i="3"/>
  <c r="AK732" i="3"/>
  <c r="AJ732" i="3"/>
  <c r="AU732" i="3"/>
  <c r="AG726" i="3"/>
  <c r="AS726" i="3"/>
  <c r="AF726" i="3"/>
  <c r="AH720" i="3"/>
  <c r="AI720" i="3"/>
  <c r="AT720" i="3"/>
  <c r="AS716" i="3"/>
  <c r="AF716" i="3"/>
  <c r="AG716" i="3"/>
  <c r="AB716" i="3"/>
  <c r="AC716" i="3"/>
  <c r="AQ716" i="3"/>
  <c r="AD712" i="3"/>
  <c r="AR712" i="3"/>
  <c r="AE712" i="3"/>
  <c r="AE708" i="3"/>
  <c r="AR708" i="3"/>
  <c r="AD708" i="3"/>
  <c r="AH704" i="3"/>
  <c r="AI704" i="3"/>
  <c r="AT704" i="3"/>
  <c r="AF700" i="3"/>
  <c r="AG700" i="3"/>
  <c r="AS700" i="3"/>
  <c r="AS696" i="3"/>
  <c r="AF696" i="3"/>
  <c r="AG696" i="3"/>
  <c r="AG692" i="3"/>
  <c r="AF692" i="3"/>
  <c r="AS692" i="3"/>
  <c r="AB692" i="3"/>
  <c r="AQ692" i="3"/>
  <c r="AC692" i="3"/>
  <c r="V688" i="3"/>
  <c r="Z688" i="3" s="1"/>
  <c r="AH686" i="3"/>
  <c r="AT686" i="3"/>
  <c r="AI686" i="3"/>
  <c r="AT684" i="3"/>
  <c r="AH684" i="3"/>
  <c r="AI684" i="3"/>
  <c r="V680" i="3"/>
  <c r="Z680" i="3" s="1"/>
  <c r="AT680" i="3"/>
  <c r="AH680" i="3"/>
  <c r="AI680" i="3"/>
  <c r="AR672" i="3"/>
  <c r="AE672" i="3"/>
  <c r="AD672" i="3"/>
  <c r="AG668" i="3"/>
  <c r="AS668" i="3"/>
  <c r="AF668" i="3"/>
  <c r="AT664" i="3"/>
  <c r="AH664" i="3"/>
  <c r="AI664" i="3"/>
  <c r="V658" i="3"/>
  <c r="Z658" i="3" s="1"/>
  <c r="AU658" i="3"/>
  <c r="AJ658" i="3"/>
  <c r="AK658" i="3"/>
  <c r="AR656" i="3"/>
  <c r="AE656" i="3"/>
  <c r="AD656" i="3"/>
  <c r="AD648" i="3"/>
  <c r="AE648" i="3"/>
  <c r="AR648" i="3"/>
  <c r="AU640" i="3"/>
  <c r="AK640" i="3"/>
  <c r="AJ640" i="3"/>
  <c r="AB640" i="3"/>
  <c r="AC640" i="3"/>
  <c r="AQ640" i="3"/>
  <c r="AH636" i="3"/>
  <c r="AI636" i="3"/>
  <c r="AT636" i="3"/>
  <c r="AD632" i="3"/>
  <c r="AR632" i="3"/>
  <c r="AE632" i="3"/>
  <c r="AS630" i="3"/>
  <c r="AF630" i="3"/>
  <c r="AG630" i="3"/>
  <c r="AI618" i="3"/>
  <c r="AH618" i="3"/>
  <c r="AT618" i="3"/>
  <c r="AF618" i="3"/>
  <c r="AS618" i="3"/>
  <c r="AG618" i="3"/>
  <c r="AF608" i="3"/>
  <c r="AS608" i="3"/>
  <c r="AG608" i="3"/>
  <c r="AE602" i="3"/>
  <c r="AD602" i="3"/>
  <c r="AR602" i="3"/>
  <c r="AU596" i="3"/>
  <c r="AJ596" i="3"/>
  <c r="AK596" i="3"/>
  <c r="V592" i="3"/>
  <c r="Z592" i="3" s="1"/>
  <c r="W592" i="3"/>
  <c r="AA592" i="3" s="1"/>
  <c r="AT590" i="3"/>
  <c r="AH590" i="3"/>
  <c r="AI590" i="3"/>
  <c r="AQ580" i="3"/>
  <c r="AB580" i="3"/>
  <c r="AC580" i="3"/>
  <c r="AQ576" i="3"/>
  <c r="AC576" i="3"/>
  <c r="AB576" i="3"/>
  <c r="AE554" i="3"/>
  <c r="AD554" i="3"/>
  <c r="AR554" i="3"/>
  <c r="AQ554" i="3"/>
  <c r="AC554" i="3"/>
  <c r="AB554" i="3"/>
  <c r="AK552" i="3"/>
  <c r="AU552" i="3"/>
  <c r="AJ552" i="3"/>
  <c r="V550" i="3"/>
  <c r="AR534" i="3"/>
  <c r="AD534" i="3"/>
  <c r="AE534" i="3"/>
  <c r="AG534" i="3"/>
  <c r="AS534" i="3"/>
  <c r="AF534" i="3"/>
  <c r="AF528" i="3"/>
  <c r="AG528" i="3"/>
  <c r="AS528" i="3"/>
  <c r="AE528" i="3"/>
  <c r="AR528" i="3"/>
  <c r="AD528" i="3"/>
  <c r="W518" i="3"/>
  <c r="AR510" i="3"/>
  <c r="AD510" i="3"/>
  <c r="AE510" i="3"/>
  <c r="AF508" i="3"/>
  <c r="AG508" i="3"/>
  <c r="AS508" i="3"/>
  <c r="V506" i="3"/>
  <c r="W506" i="3"/>
  <c r="AH504" i="3"/>
  <c r="AI504" i="3"/>
  <c r="AT504" i="3"/>
  <c r="AK504" i="3"/>
  <c r="AU504" i="3"/>
  <c r="AJ504" i="3"/>
  <c r="AE500" i="3"/>
  <c r="AR500" i="3"/>
  <c r="AD500" i="3"/>
  <c r="AK500" i="3"/>
  <c r="AU500" i="3"/>
  <c r="AJ500" i="3"/>
  <c r="AF496" i="3"/>
  <c r="AS496" i="3"/>
  <c r="AG496" i="3"/>
  <c r="AD496" i="3"/>
  <c r="AE496" i="3"/>
  <c r="AR496" i="3"/>
  <c r="AR482" i="3"/>
  <c r="AE482" i="3"/>
  <c r="AD482" i="3"/>
  <c r="W472" i="3"/>
  <c r="AQ472" i="3"/>
  <c r="AB472" i="3"/>
  <c r="AC472" i="3"/>
  <c r="AD466" i="3"/>
  <c r="AR466" i="3"/>
  <c r="AE466" i="3"/>
  <c r="AQ466" i="3"/>
  <c r="AC466" i="3"/>
  <c r="AB466" i="3"/>
  <c r="AI464" i="3"/>
  <c r="AT464" i="3"/>
  <c r="AH464" i="3"/>
  <c r="AR454" i="3"/>
  <c r="AD454" i="3"/>
  <c r="AE454" i="3"/>
  <c r="AQ448" i="3"/>
  <c r="AB448" i="3"/>
  <c r="AC448" i="3"/>
  <c r="AH440" i="3"/>
  <c r="AI440" i="3"/>
  <c r="AT440" i="3"/>
  <c r="V438" i="3"/>
  <c r="AT434" i="3"/>
  <c r="AH434" i="3"/>
  <c r="AI434" i="3"/>
  <c r="AU432" i="3"/>
  <c r="AJ432" i="3"/>
  <c r="AK432" i="3"/>
  <c r="AR432" i="3"/>
  <c r="AD432" i="3"/>
  <c r="AE432" i="3"/>
  <c r="AG424" i="3"/>
  <c r="AS424" i="3"/>
  <c r="AF424" i="3"/>
  <c r="V418" i="3"/>
  <c r="W418" i="3"/>
  <c r="AJ418" i="3"/>
  <c r="AK418" i="3"/>
  <c r="AU418" i="3"/>
  <c r="W410" i="3"/>
  <c r="V404" i="3"/>
  <c r="W404" i="3"/>
  <c r="AJ402" i="3"/>
  <c r="AK402" i="3"/>
  <c r="AU402" i="3"/>
  <c r="V398" i="3"/>
  <c r="AS398" i="3"/>
  <c r="AF398" i="3"/>
  <c r="AG398" i="3"/>
  <c r="AI394" i="3"/>
  <c r="AH394" i="3"/>
  <c r="AT394" i="3"/>
  <c r="AE390" i="3"/>
  <c r="AR390" i="3"/>
  <c r="AD390" i="3"/>
  <c r="AU384" i="3"/>
  <c r="AJ384" i="3"/>
  <c r="AK384" i="3"/>
  <c r="AD384" i="3"/>
  <c r="AE384" i="3"/>
  <c r="AR384" i="3"/>
  <c r="AC376" i="3"/>
  <c r="AQ376" i="3"/>
  <c r="AB376" i="3"/>
  <c r="V370" i="3"/>
  <c r="W370" i="3"/>
  <c r="W350" i="3"/>
  <c r="AH350" i="3"/>
  <c r="AT350" i="3"/>
  <c r="AI350" i="3"/>
  <c r="AK344" i="3"/>
  <c r="AJ344" i="3"/>
  <c r="AU344" i="3"/>
  <c r="AT336" i="3"/>
  <c r="AI336" i="3"/>
  <c r="AH336" i="3"/>
  <c r="W330" i="3"/>
  <c r="V330" i="3"/>
  <c r="AG320" i="3"/>
  <c r="AS320" i="3"/>
  <c r="AF320" i="3"/>
  <c r="W316" i="3"/>
  <c r="V316" i="3"/>
  <c r="AG306" i="3"/>
  <c r="AF306" i="3"/>
  <c r="AS306" i="3"/>
  <c r="AI306" i="3"/>
  <c r="AT306" i="3"/>
  <c r="AH306" i="3"/>
  <c r="AH296" i="3"/>
  <c r="AT296" i="3"/>
  <c r="AI296" i="3"/>
  <c r="AJ296" i="3"/>
  <c r="AK296" i="3"/>
  <c r="AU296" i="3"/>
  <c r="W290" i="3"/>
  <c r="AH288" i="3"/>
  <c r="AI288" i="3"/>
  <c r="AT288" i="3"/>
  <c r="AG282" i="3"/>
  <c r="AS282" i="3"/>
  <c r="AF282" i="3"/>
  <c r="W254" i="3"/>
  <c r="V254" i="3"/>
  <c r="W250" i="3"/>
  <c r="AB248" i="3"/>
  <c r="AQ248" i="3"/>
  <c r="AC248" i="3"/>
  <c r="AT248" i="3"/>
  <c r="AI248" i="3"/>
  <c r="AH248" i="3"/>
  <c r="W242" i="3"/>
  <c r="V242" i="3"/>
  <c r="AK232" i="3"/>
  <c r="AU232" i="3"/>
  <c r="AJ232" i="3"/>
  <c r="AJ224" i="3"/>
  <c r="AK224" i="3"/>
  <c r="AU224" i="3"/>
  <c r="W218" i="3"/>
  <c r="V218" i="3"/>
  <c r="AQ216" i="3"/>
  <c r="AC216" i="3"/>
  <c r="AB216" i="3"/>
  <c r="AF216" i="3"/>
  <c r="AG216" i="3"/>
  <c r="AS216" i="3"/>
  <c r="AJ208" i="3"/>
  <c r="AK208" i="3"/>
  <c r="AU208" i="3"/>
  <c r="V202" i="3"/>
  <c r="AF200" i="3"/>
  <c r="AS200" i="3"/>
  <c r="AG200" i="3"/>
  <c r="AI192" i="3"/>
  <c r="AH192" i="3"/>
  <c r="AT192" i="3"/>
  <c r="AD192" i="3"/>
  <c r="AE192" i="3"/>
  <c r="AR192" i="3"/>
  <c r="W186" i="3"/>
  <c r="AK184" i="3"/>
  <c r="AU184" i="3"/>
  <c r="AJ184" i="3"/>
  <c r="V178" i="3"/>
  <c r="W178" i="3"/>
  <c r="AC176" i="3"/>
  <c r="AQ176" i="3"/>
  <c r="AB176" i="3"/>
  <c r="W168" i="3"/>
  <c r="AR168" i="3"/>
  <c r="AE168" i="3"/>
  <c r="AD168" i="3"/>
  <c r="AI160" i="3"/>
  <c r="AT160" i="3"/>
  <c r="AH160" i="3"/>
  <c r="AI154" i="3"/>
  <c r="AH154" i="3"/>
  <c r="AT154" i="3"/>
  <c r="AT152" i="3"/>
  <c r="AH152" i="3"/>
  <c r="AI152" i="3"/>
  <c r="V148" i="3"/>
  <c r="AJ144" i="3"/>
  <c r="AK144" i="3"/>
  <c r="AU144" i="3"/>
  <c r="AB136" i="3"/>
  <c r="AQ136" i="3"/>
  <c r="AC136" i="3"/>
  <c r="W124" i="3"/>
  <c r="AQ120" i="3"/>
  <c r="AC120" i="3"/>
  <c r="AB120" i="3"/>
  <c r="AH120" i="3"/>
  <c r="AT120" i="3"/>
  <c r="AI120" i="3"/>
  <c r="AG112" i="3"/>
  <c r="AS112" i="3"/>
  <c r="AF112" i="3"/>
  <c r="AC108" i="3"/>
  <c r="AQ108" i="3"/>
  <c r="AB108" i="3"/>
  <c r="AD96" i="3"/>
  <c r="AR96" i="3"/>
  <c r="AE96" i="3"/>
  <c r="AT96" i="3"/>
  <c r="AI96" i="3"/>
  <c r="AH96" i="3"/>
  <c r="AQ90" i="3"/>
  <c r="AB90" i="3"/>
  <c r="AC90" i="3"/>
  <c r="AE88" i="3"/>
  <c r="AR88" i="3"/>
  <c r="AD88" i="3"/>
  <c r="V74" i="3"/>
  <c r="W74" i="3"/>
  <c r="AS72" i="3"/>
  <c r="AG72" i="3"/>
  <c r="AF72" i="3"/>
  <c r="AJ66" i="3"/>
  <c r="AK66" i="3"/>
  <c r="AU66" i="3"/>
  <c r="AH56" i="3"/>
  <c r="AI56" i="3"/>
  <c r="AT56" i="3"/>
  <c r="AH48" i="3"/>
  <c r="AT48" i="3"/>
  <c r="AI48" i="3"/>
  <c r="AU48" i="3"/>
  <c r="AJ48" i="3"/>
  <c r="AK48" i="3"/>
  <c r="W42" i="3"/>
  <c r="V42" i="3"/>
  <c r="V34" i="3"/>
  <c r="AK32" i="3"/>
  <c r="AJ32" i="3"/>
  <c r="AU32" i="3"/>
  <c r="AB24" i="3"/>
  <c r="AC24" i="3"/>
  <c r="AQ24" i="3"/>
  <c r="AF24" i="3"/>
  <c r="AG24" i="3"/>
  <c r="AS24" i="3"/>
  <c r="AJ16" i="3"/>
  <c r="AK16" i="3"/>
  <c r="AU16" i="3"/>
  <c r="AG16" i="3"/>
  <c r="AF16" i="3"/>
  <c r="AS16" i="3"/>
  <c r="AF8" i="3"/>
  <c r="AG8" i="3"/>
  <c r="AS8" i="3"/>
  <c r="AF12" i="3"/>
  <c r="AG12" i="3"/>
  <c r="AS12" i="3"/>
  <c r="AG6" i="3"/>
  <c r="AS6" i="3"/>
  <c r="AF6" i="3"/>
  <c r="AJ4" i="3"/>
  <c r="AK4" i="3"/>
  <c r="AU4" i="3"/>
  <c r="AH697" i="3"/>
  <c r="AI697" i="3"/>
  <c r="AT697" i="3"/>
  <c r="AD697" i="3"/>
  <c r="AE697" i="3"/>
  <c r="AR697" i="3"/>
  <c r="AG693" i="3"/>
  <c r="AS693" i="3"/>
  <c r="AF693" i="3"/>
  <c r="AG685" i="3"/>
  <c r="AS685" i="3"/>
  <c r="AF685" i="3"/>
  <c r="AQ677" i="3"/>
  <c r="AC677" i="3"/>
  <c r="AB677" i="3"/>
  <c r="AK673" i="3"/>
  <c r="AU673" i="3"/>
  <c r="AJ673" i="3"/>
  <c r="AI673" i="3"/>
  <c r="AH673" i="3"/>
  <c r="AT673" i="3"/>
  <c r="AI669" i="3"/>
  <c r="AH669" i="3"/>
  <c r="AT669" i="3"/>
  <c r="AR669" i="3"/>
  <c r="AE669" i="3"/>
  <c r="AD669" i="3"/>
  <c r="AH653" i="3"/>
  <c r="AT653" i="3"/>
  <c r="AI653" i="3"/>
  <c r="AU647" i="3"/>
  <c r="AJ647" i="3"/>
  <c r="AK647" i="3"/>
  <c r="AF645" i="3"/>
  <c r="AG645" i="3"/>
  <c r="AS645" i="3"/>
  <c r="AT645" i="3"/>
  <c r="AI645" i="3"/>
  <c r="AH645" i="3"/>
  <c r="W629" i="3"/>
  <c r="AA629" i="3" s="1"/>
  <c r="AJ613" i="3"/>
  <c r="AU613" i="3"/>
  <c r="AK613" i="3"/>
  <c r="AC607" i="3"/>
  <c r="AQ607" i="3"/>
  <c r="AB607" i="3"/>
  <c r="W587" i="3"/>
  <c r="AA587" i="3" s="1"/>
  <c r="AC575" i="3"/>
  <c r="AB575" i="3"/>
  <c r="AQ575" i="3"/>
  <c r="AR551" i="3"/>
  <c r="AD551" i="3"/>
  <c r="AE551" i="3"/>
  <c r="AB541" i="3"/>
  <c r="AC541" i="3"/>
  <c r="AQ541" i="3"/>
  <c r="AR541" i="3"/>
  <c r="AD541" i="3"/>
  <c r="AE541" i="3"/>
  <c r="AU523" i="3"/>
  <c r="AJ523" i="3"/>
  <c r="AK523" i="3"/>
  <c r="AE523" i="3"/>
  <c r="AR523" i="3"/>
  <c r="AD523" i="3"/>
  <c r="AI505" i="3"/>
  <c r="AH505" i="3"/>
  <c r="AT505" i="3"/>
  <c r="AR505" i="3"/>
  <c r="AE505" i="3"/>
  <c r="AD505" i="3"/>
  <c r="AC501" i="3"/>
  <c r="AQ501" i="3"/>
  <c r="AB501" i="3"/>
  <c r="AR501" i="3"/>
  <c r="AE501" i="3"/>
  <c r="AD501" i="3"/>
  <c r="W487" i="3"/>
  <c r="AF483" i="3"/>
  <c r="AS483" i="3"/>
  <c r="AG483" i="3"/>
  <c r="W481" i="3"/>
  <c r="AS477" i="3"/>
  <c r="AF477" i="3"/>
  <c r="AG477" i="3"/>
  <c r="AD477" i="3"/>
  <c r="AE477" i="3"/>
  <c r="AR477" i="3"/>
  <c r="W461" i="3"/>
  <c r="AR461" i="3"/>
  <c r="AD461" i="3"/>
  <c r="AE461" i="3"/>
  <c r="AJ445" i="3"/>
  <c r="AU445" i="3"/>
  <c r="AK445" i="3"/>
  <c r="AT445" i="3"/>
  <c r="AI445" i="3"/>
  <c r="AH445" i="3"/>
  <c r="AH421" i="3"/>
  <c r="AI421" i="3"/>
  <c r="AT421" i="3"/>
  <c r="W407" i="3"/>
  <c r="V407" i="3"/>
  <c r="AR405" i="3"/>
  <c r="AE405" i="3"/>
  <c r="AD405" i="3"/>
  <c r="AD397" i="3"/>
  <c r="AR397" i="3"/>
  <c r="AE397" i="3"/>
  <c r="AH389" i="3"/>
  <c r="AT389" i="3"/>
  <c r="AI389" i="3"/>
  <c r="AC381" i="3"/>
  <c r="AQ381" i="3"/>
  <c r="AB381" i="3"/>
  <c r="AT381" i="3"/>
  <c r="AH381" i="3"/>
  <c r="AI381" i="3"/>
  <c r="AI375" i="3"/>
  <c r="AT375" i="3"/>
  <c r="AH375" i="3"/>
  <c r="W361" i="3"/>
  <c r="V361" i="3"/>
  <c r="AI357" i="3"/>
  <c r="AH357" i="3"/>
  <c r="AT357" i="3"/>
  <c r="AF357" i="3"/>
  <c r="AS357" i="3"/>
  <c r="AG357" i="3"/>
  <c r="V337" i="3"/>
  <c r="W337" i="3"/>
  <c r="AH333" i="3"/>
  <c r="AI333" i="3"/>
  <c r="AT333" i="3"/>
  <c r="AQ317" i="3"/>
  <c r="AC317" i="3"/>
  <c r="AB317" i="3"/>
  <c r="W303" i="3"/>
  <c r="V303" i="3"/>
  <c r="V291" i="3"/>
  <c r="AK291" i="3"/>
  <c r="AU291" i="3"/>
  <c r="AJ291" i="3"/>
  <c r="AG285" i="3"/>
  <c r="AS285" i="3"/>
  <c r="AF285" i="3"/>
  <c r="V279" i="3"/>
  <c r="AF263" i="3"/>
  <c r="AG263" i="3"/>
  <c r="AS263" i="3"/>
  <c r="AU229" i="3"/>
  <c r="AJ229" i="3"/>
  <c r="AK229" i="3"/>
  <c r="AT229" i="3"/>
  <c r="AI229" i="3"/>
  <c r="AH229" i="3"/>
  <c r="AJ213" i="3"/>
  <c r="AK213" i="3"/>
  <c r="AU213" i="3"/>
  <c r="AB213" i="3"/>
  <c r="AQ213" i="3"/>
  <c r="AC213" i="3"/>
  <c r="AU205" i="3"/>
  <c r="AJ205" i="3"/>
  <c r="AK205" i="3"/>
  <c r="AS205" i="3"/>
  <c r="AF205" i="3"/>
  <c r="AG205" i="3"/>
  <c r="V191" i="3"/>
  <c r="W191" i="3"/>
  <c r="AU181" i="3"/>
  <c r="AJ181" i="3"/>
  <c r="AK181" i="3"/>
  <c r="AQ173" i="3"/>
  <c r="AB173" i="3"/>
  <c r="AC173" i="3"/>
  <c r="AK141" i="3"/>
  <c r="AU141" i="3"/>
  <c r="AJ141" i="3"/>
  <c r="AT133" i="3"/>
  <c r="AH133" i="3"/>
  <c r="AI133" i="3"/>
  <c r="AR133" i="3"/>
  <c r="AD133" i="3"/>
  <c r="AE133" i="3"/>
  <c r="AI109" i="3"/>
  <c r="AT109" i="3"/>
  <c r="AH109" i="3"/>
  <c r="AF77" i="3"/>
  <c r="AG77" i="3"/>
  <c r="AS77" i="3"/>
  <c r="V73" i="3"/>
  <c r="AG53" i="3"/>
  <c r="AS53" i="3"/>
  <c r="AF53" i="3"/>
  <c r="AJ53" i="3"/>
  <c r="AK53" i="3"/>
  <c r="AU53" i="3"/>
  <c r="AH29" i="3"/>
  <c r="AT29" i="3"/>
  <c r="AI29" i="3"/>
  <c r="AE749" i="3"/>
  <c r="AD749" i="3"/>
  <c r="AR749" i="3"/>
  <c r="AR748" i="3"/>
  <c r="AD748" i="3"/>
  <c r="AE748" i="3"/>
  <c r="AC740" i="3"/>
  <c r="AQ740" i="3"/>
  <c r="AB740" i="3"/>
  <c r="AK720" i="3"/>
  <c r="AU720" i="3"/>
  <c r="AJ720" i="3"/>
  <c r="AJ712" i="3"/>
  <c r="AK712" i="3"/>
  <c r="AU712" i="3"/>
  <c r="AJ696" i="3"/>
  <c r="AK696" i="3"/>
  <c r="AU696" i="3"/>
  <c r="AR652" i="3"/>
  <c r="AD652" i="3"/>
  <c r="AE652" i="3"/>
  <c r="V636" i="3"/>
  <c r="Z636" i="3" s="1"/>
  <c r="AQ548" i="3"/>
  <c r="AB548" i="3"/>
  <c r="AC548" i="3"/>
  <c r="AQ512" i="3"/>
  <c r="AB512" i="3"/>
  <c r="AC512" i="3"/>
  <c r="AB506" i="3"/>
  <c r="AQ506" i="3"/>
  <c r="AC506" i="3"/>
  <c r="AH494" i="3"/>
  <c r="AT494" i="3"/>
  <c r="AI494" i="3"/>
  <c r="V476" i="3"/>
  <c r="AH460" i="3"/>
  <c r="AT460" i="3"/>
  <c r="AI460" i="3"/>
  <c r="AQ460" i="3"/>
  <c r="AB460" i="3"/>
  <c r="AC460" i="3"/>
  <c r="W438" i="3"/>
  <c r="AR430" i="3"/>
  <c r="AD430" i="3"/>
  <c r="AE430" i="3"/>
  <c r="AU416" i="3"/>
  <c r="AJ416" i="3"/>
  <c r="AK416" i="3"/>
  <c r="AI416" i="3"/>
  <c r="AT416" i="3"/>
  <c r="AH416" i="3"/>
  <c r="AF412" i="3"/>
  <c r="AS412" i="3"/>
  <c r="AG412" i="3"/>
  <c r="AD412" i="3"/>
  <c r="AR412" i="3"/>
  <c r="AE412" i="3"/>
  <c r="AR406" i="3"/>
  <c r="AD406" i="3"/>
  <c r="AE406" i="3"/>
  <c r="V394" i="3"/>
  <c r="AG388" i="3"/>
  <c r="AF388" i="3"/>
  <c r="AS388" i="3"/>
  <c r="AK380" i="3"/>
  <c r="AU380" i="3"/>
  <c r="AJ380" i="3"/>
  <c r="V360" i="3"/>
  <c r="W360" i="3"/>
  <c r="AE340" i="3"/>
  <c r="AR340" i="3"/>
  <c r="AD340" i="3"/>
  <c r="AI308" i="3"/>
  <c r="AH308" i="3"/>
  <c r="AT308" i="3"/>
  <c r="AU308" i="3"/>
  <c r="AK308" i="3"/>
  <c r="AJ308" i="3"/>
  <c r="AF292" i="3"/>
  <c r="AG292" i="3"/>
  <c r="AS292" i="3"/>
  <c r="W274" i="3"/>
  <c r="AS252" i="3"/>
  <c r="AG252" i="3"/>
  <c r="AF252" i="3"/>
  <c r="AD252" i="3"/>
  <c r="AE252" i="3"/>
  <c r="AR252" i="3"/>
  <c r="AG228" i="3"/>
  <c r="AS228" i="3"/>
  <c r="AF228" i="3"/>
  <c r="AS204" i="3"/>
  <c r="AF204" i="3"/>
  <c r="AG204" i="3"/>
  <c r="AK204" i="3"/>
  <c r="AU204" i="3"/>
  <c r="AJ204" i="3"/>
  <c r="AF172" i="3"/>
  <c r="AG172" i="3"/>
  <c r="AS172" i="3"/>
  <c r="AG166" i="3"/>
  <c r="AS166" i="3"/>
  <c r="AF166" i="3"/>
  <c r="AK110" i="3"/>
  <c r="AU110" i="3"/>
  <c r="AJ110" i="3"/>
  <c r="AH100" i="3"/>
  <c r="AT100" i="3"/>
  <c r="AI100" i="3"/>
  <c r="AS100" i="3"/>
  <c r="AG100" i="3"/>
  <c r="AF100" i="3"/>
  <c r="AQ92" i="3"/>
  <c r="AC92" i="3"/>
  <c r="AB92" i="3"/>
  <c r="AF92" i="3"/>
  <c r="AG92" i="3"/>
  <c r="AS92" i="3"/>
  <c r="AK76" i="3"/>
  <c r="AU76" i="3"/>
  <c r="AJ76" i="3"/>
  <c r="AQ76" i="3"/>
  <c r="AB76" i="3"/>
  <c r="AC76" i="3"/>
  <c r="AJ68" i="3"/>
  <c r="AK68" i="3"/>
  <c r="AU68" i="3"/>
  <c r="AG68" i="3"/>
  <c r="AS68" i="3"/>
  <c r="AF68" i="3"/>
  <c r="AG64" i="3"/>
  <c r="AS64" i="3"/>
  <c r="AF64" i="3"/>
  <c r="W54" i="3"/>
  <c r="AB18" i="3"/>
  <c r="AQ18" i="3"/>
  <c r="AC18" i="3"/>
  <c r="V14" i="3"/>
  <c r="W14" i="3"/>
  <c r="AJ747" i="3"/>
  <c r="AU747" i="3"/>
  <c r="AK747" i="3"/>
  <c r="AQ735" i="3"/>
  <c r="AC735" i="3"/>
  <c r="AB735" i="3"/>
  <c r="W723" i="3"/>
  <c r="AA723" i="3" s="1"/>
  <c r="AK717" i="3"/>
  <c r="AJ717" i="3"/>
  <c r="AU717" i="3"/>
  <c r="AU713" i="3"/>
  <c r="AK713" i="3"/>
  <c r="AJ713" i="3"/>
  <c r="W705" i="3"/>
  <c r="AA705" i="3" s="1"/>
  <c r="V685" i="3"/>
  <c r="Z685" i="3" s="1"/>
  <c r="V677" i="3"/>
  <c r="Z677" i="3" s="1"/>
  <c r="W669" i="3"/>
  <c r="AA669" i="3" s="1"/>
  <c r="AT655" i="3"/>
  <c r="AI655" i="3"/>
  <c r="AH655" i="3"/>
  <c r="AE651" i="3"/>
  <c r="AR651" i="3"/>
  <c r="AD651" i="3"/>
  <c r="AE645" i="3"/>
  <c r="AR645" i="3"/>
  <c r="AD645" i="3"/>
  <c r="AJ641" i="3"/>
  <c r="AK641" i="3"/>
  <c r="AU641" i="3"/>
  <c r="AK639" i="3"/>
  <c r="AU639" i="3"/>
  <c r="AJ639" i="3"/>
  <c r="AS637" i="3"/>
  <c r="AG637" i="3"/>
  <c r="AF637" i="3"/>
  <c r="AH637" i="3"/>
  <c r="AT637" i="3"/>
  <c r="AI637" i="3"/>
  <c r="AS631" i="3"/>
  <c r="AF631" i="3"/>
  <c r="AG631" i="3"/>
  <c r="AE619" i="3"/>
  <c r="AR619" i="3"/>
  <c r="AD619" i="3"/>
  <c r="AI619" i="3"/>
  <c r="AH619" i="3"/>
  <c r="AT619" i="3"/>
  <c r="AQ615" i="3"/>
  <c r="AB615" i="3"/>
  <c r="AC615" i="3"/>
  <c r="AU611" i="3"/>
  <c r="AJ611" i="3"/>
  <c r="AK611" i="3"/>
  <c r="AK601" i="3"/>
  <c r="AU601" i="3"/>
  <c r="AJ601" i="3"/>
  <c r="AG599" i="3"/>
  <c r="AF599" i="3"/>
  <c r="AS599" i="3"/>
  <c r="AJ597" i="3"/>
  <c r="AK597" i="3"/>
  <c r="AU597" i="3"/>
  <c r="AB583" i="3"/>
  <c r="AC583" i="3"/>
  <c r="AQ583" i="3"/>
  <c r="V573" i="3"/>
  <c r="W573" i="3"/>
  <c r="W553" i="3"/>
  <c r="AU543" i="3"/>
  <c r="AJ543" i="3"/>
  <c r="AK543" i="3"/>
  <c r="AQ543" i="3"/>
  <c r="AB543" i="3"/>
  <c r="AC543" i="3"/>
  <c r="V541" i="3"/>
  <c r="AC539" i="3"/>
  <c r="AB539" i="3"/>
  <c r="AQ539" i="3"/>
  <c r="V537" i="3"/>
  <c r="AU535" i="3"/>
  <c r="AJ535" i="3"/>
  <c r="AK535" i="3"/>
  <c r="AQ535" i="3"/>
  <c r="AB535" i="3"/>
  <c r="AC535" i="3"/>
  <c r="AB529" i="3"/>
  <c r="AC529" i="3"/>
  <c r="AQ529" i="3"/>
  <c r="W519" i="3"/>
  <c r="AK515" i="3"/>
  <c r="AU515" i="3"/>
  <c r="AJ515" i="3"/>
  <c r="V513" i="3"/>
  <c r="AR511" i="3"/>
  <c r="AD511" i="3"/>
  <c r="AE511" i="3"/>
  <c r="AH509" i="3"/>
  <c r="AT509" i="3"/>
  <c r="AI509" i="3"/>
  <c r="AB497" i="3"/>
  <c r="AQ497" i="3"/>
  <c r="AC497" i="3"/>
  <c r="AG497" i="3"/>
  <c r="AF497" i="3"/>
  <c r="AS497" i="3"/>
  <c r="AJ493" i="3"/>
  <c r="AU493" i="3"/>
  <c r="AK493" i="3"/>
  <c r="AD491" i="3"/>
  <c r="AR491" i="3"/>
  <c r="AE491" i="3"/>
  <c r="V487" i="3"/>
  <c r="AB481" i="3"/>
  <c r="AQ481" i="3"/>
  <c r="AC481" i="3"/>
  <c r="AR481" i="3"/>
  <c r="AD481" i="3"/>
  <c r="AE481" i="3"/>
  <c r="AI479" i="3"/>
  <c r="AH479" i="3"/>
  <c r="AT479" i="3"/>
  <c r="AC469" i="3"/>
  <c r="AQ469" i="3"/>
  <c r="AB469" i="3"/>
  <c r="AR469" i="3"/>
  <c r="AE469" i="3"/>
  <c r="AD469" i="3"/>
  <c r="AK463" i="3"/>
  <c r="AU463" i="3"/>
  <c r="AJ463" i="3"/>
  <c r="AB463" i="3"/>
  <c r="AC463" i="3"/>
  <c r="AQ463" i="3"/>
  <c r="AQ459" i="3"/>
  <c r="AB459" i="3"/>
  <c r="AC459" i="3"/>
  <c r="AQ457" i="3"/>
  <c r="AB457" i="3"/>
  <c r="AC457" i="3"/>
  <c r="AJ455" i="3"/>
  <c r="AK455" i="3"/>
  <c r="AU455" i="3"/>
  <c r="AC455" i="3"/>
  <c r="AQ455" i="3"/>
  <c r="AB455" i="3"/>
  <c r="W453" i="3"/>
  <c r="V449" i="3"/>
  <c r="AF447" i="3"/>
  <c r="AS447" i="3"/>
  <c r="AG447" i="3"/>
  <c r="AG439" i="3"/>
  <c r="AS439" i="3"/>
  <c r="AF439" i="3"/>
  <c r="AB439" i="3"/>
  <c r="AC439" i="3"/>
  <c r="AQ439" i="3"/>
  <c r="AU437" i="3"/>
  <c r="AJ437" i="3"/>
  <c r="AK437" i="3"/>
  <c r="AR431" i="3"/>
  <c r="AD431" i="3"/>
  <c r="AE431" i="3"/>
  <c r="V425" i="3"/>
  <c r="AU415" i="3"/>
  <c r="AJ415" i="3"/>
  <c r="AK415" i="3"/>
  <c r="AJ413" i="3"/>
  <c r="AK413" i="3"/>
  <c r="AU413" i="3"/>
  <c r="AB407" i="3"/>
  <c r="AQ407" i="3"/>
  <c r="AC407" i="3"/>
  <c r="AJ407" i="3"/>
  <c r="AK407" i="3"/>
  <c r="AU407" i="3"/>
  <c r="AT401" i="3"/>
  <c r="AH401" i="3"/>
  <c r="AI401" i="3"/>
  <c r="AC399" i="3"/>
  <c r="AB399" i="3"/>
  <c r="AQ399" i="3"/>
  <c r="V393" i="3"/>
  <c r="AH393" i="3"/>
  <c r="AI393" i="3"/>
  <c r="AT393" i="3"/>
  <c r="AE383" i="3"/>
  <c r="AR383" i="3"/>
  <c r="AD383" i="3"/>
  <c r="AH383" i="3"/>
  <c r="AI383" i="3"/>
  <c r="AT383" i="3"/>
  <c r="AR373" i="3"/>
  <c r="AD373" i="3"/>
  <c r="AE373" i="3"/>
  <c r="V367" i="3"/>
  <c r="AQ367" i="3"/>
  <c r="AB367" i="3"/>
  <c r="AC367" i="3"/>
  <c r="AG361" i="3"/>
  <c r="AS361" i="3"/>
  <c r="AF361" i="3"/>
  <c r="AE361" i="3"/>
  <c r="AR361" i="3"/>
  <c r="AD361" i="3"/>
  <c r="W359" i="3"/>
  <c r="AK359" i="3"/>
  <c r="AU359" i="3"/>
  <c r="AJ359" i="3"/>
  <c r="AR351" i="3"/>
  <c r="AE351" i="3"/>
  <c r="AD351" i="3"/>
  <c r="W347" i="3"/>
  <c r="AE331" i="3"/>
  <c r="AD331" i="3"/>
  <c r="AR331" i="3"/>
  <c r="AR327" i="3"/>
  <c r="AE327" i="3"/>
  <c r="AD327" i="3"/>
  <c r="AK323" i="3"/>
  <c r="AU323" i="3"/>
  <c r="AJ323" i="3"/>
  <c r="AC323" i="3"/>
  <c r="AB323" i="3"/>
  <c r="AQ323" i="3"/>
  <c r="AC319" i="3"/>
  <c r="AQ319" i="3"/>
  <c r="AB319" i="3"/>
  <c r="AH311" i="3"/>
  <c r="AI311" i="3"/>
  <c r="AT311" i="3"/>
  <c r="AG303" i="3"/>
  <c r="AS303" i="3"/>
  <c r="AF303" i="3"/>
  <c r="AK303" i="3"/>
  <c r="AU303" i="3"/>
  <c r="AJ303" i="3"/>
  <c r="W297" i="3"/>
  <c r="V297" i="3"/>
  <c r="AJ289" i="3"/>
  <c r="AK289" i="3"/>
  <c r="AU289" i="3"/>
  <c r="AG289" i="3"/>
  <c r="AF289" i="3"/>
  <c r="AS289" i="3"/>
  <c r="AJ287" i="3"/>
  <c r="AK287" i="3"/>
  <c r="AU287" i="3"/>
  <c r="AB287" i="3"/>
  <c r="AC287" i="3"/>
  <c r="AQ287" i="3"/>
  <c r="AF279" i="3"/>
  <c r="AG279" i="3"/>
  <c r="AS279" i="3"/>
  <c r="AT279" i="3"/>
  <c r="AH279" i="3"/>
  <c r="AI279" i="3"/>
  <c r="AU271" i="3"/>
  <c r="AJ271" i="3"/>
  <c r="AK271" i="3"/>
  <c r="W271" i="3"/>
  <c r="V271" i="3"/>
  <c r="AF259" i="3"/>
  <c r="AG259" i="3"/>
  <c r="AS259" i="3"/>
  <c r="V255" i="3"/>
  <c r="V251" i="3"/>
  <c r="W251" i="3"/>
  <c r="W235" i="3"/>
  <c r="V235" i="3"/>
  <c r="AC231" i="3"/>
  <c r="AQ231" i="3"/>
  <c r="AB231" i="3"/>
  <c r="AG223" i="3"/>
  <c r="AF223" i="3"/>
  <c r="AS223" i="3"/>
  <c r="AE223" i="3"/>
  <c r="AR223" i="3"/>
  <c r="AD223" i="3"/>
  <c r="AQ215" i="3"/>
  <c r="AC215" i="3"/>
  <c r="AB215" i="3"/>
  <c r="W209" i="3"/>
  <c r="AB207" i="3"/>
  <c r="AC207" i="3"/>
  <c r="AQ207" i="3"/>
  <c r="W197" i="3"/>
  <c r="V197" i="3"/>
  <c r="AI195" i="3"/>
  <c r="AH195" i="3"/>
  <c r="AT195" i="3"/>
  <c r="W193" i="3"/>
  <c r="V193" i="3"/>
  <c r="W185" i="3"/>
  <c r="V185" i="3"/>
  <c r="AD175" i="3"/>
  <c r="AR175" i="3"/>
  <c r="AE175" i="3"/>
  <c r="AT175" i="3"/>
  <c r="AH175" i="3"/>
  <c r="AI175" i="3"/>
  <c r="AF167" i="3"/>
  <c r="AS167" i="3"/>
  <c r="AG167" i="3"/>
  <c r="AD167" i="3"/>
  <c r="AR167" i="3"/>
  <c r="AE167" i="3"/>
  <c r="V161" i="3"/>
  <c r="W161" i="3"/>
  <c r="AS159" i="3"/>
  <c r="AF159" i="3"/>
  <c r="AG159" i="3"/>
  <c r="V155" i="3"/>
  <c r="W155" i="3"/>
  <c r="AS151" i="3"/>
  <c r="AG151" i="3"/>
  <c r="AF151" i="3"/>
  <c r="AS143" i="3"/>
  <c r="AF143" i="3"/>
  <c r="AG143" i="3"/>
  <c r="AB143" i="3"/>
  <c r="AC143" i="3"/>
  <c r="AQ143" i="3"/>
  <c r="W137" i="3"/>
  <c r="V137" i="3"/>
  <c r="AD135" i="3"/>
  <c r="AR135" i="3"/>
  <c r="AE135" i="3"/>
  <c r="AR127" i="3"/>
  <c r="AD127" i="3"/>
  <c r="AE127" i="3"/>
  <c r="AK127" i="3"/>
  <c r="AU127" i="3"/>
  <c r="AJ127" i="3"/>
  <c r="AH123" i="3"/>
  <c r="AT123" i="3"/>
  <c r="AI123" i="3"/>
  <c r="AF119" i="3"/>
  <c r="AG119" i="3"/>
  <c r="AS119" i="3"/>
  <c r="AS111" i="3"/>
  <c r="AF111" i="3"/>
  <c r="AG111" i="3"/>
  <c r="AF109" i="3"/>
  <c r="AS109" i="3"/>
  <c r="AG109" i="3"/>
  <c r="AJ95" i="3"/>
  <c r="AU95" i="3"/>
  <c r="AK95" i="3"/>
  <c r="AD87" i="3"/>
  <c r="AE87" i="3"/>
  <c r="AR87" i="3"/>
  <c r="AH87" i="3"/>
  <c r="AT87" i="3"/>
  <c r="AI87" i="3"/>
  <c r="AK79" i="3"/>
  <c r="AU79" i="3"/>
  <c r="AJ79" i="3"/>
  <c r="AR73" i="3"/>
  <c r="AD73" i="3"/>
  <c r="AE73" i="3"/>
  <c r="AQ71" i="3"/>
  <c r="AC71" i="3"/>
  <c r="AB71" i="3"/>
  <c r="W65" i="3"/>
  <c r="AF63" i="3"/>
  <c r="AG63" i="3"/>
  <c r="AS63" i="3"/>
  <c r="AE55" i="3"/>
  <c r="AD55" i="3"/>
  <c r="AR55" i="3"/>
  <c r="V47" i="3"/>
  <c r="W33" i="3"/>
  <c r="V33" i="3"/>
  <c r="W29" i="3"/>
  <c r="V29" i="3"/>
  <c r="W27" i="3"/>
  <c r="V25" i="3"/>
  <c r="W25" i="3"/>
  <c r="AT23" i="3"/>
  <c r="AH23" i="3"/>
  <c r="AI23" i="3"/>
  <c r="AE19" i="3"/>
  <c r="AD19" i="3"/>
  <c r="AR19" i="3"/>
  <c r="W17" i="3"/>
  <c r="V17" i="3"/>
  <c r="AC15" i="3"/>
  <c r="AQ15" i="3"/>
  <c r="AB15" i="3"/>
  <c r="V9" i="3"/>
  <c r="W9" i="3"/>
  <c r="W7" i="3"/>
  <c r="V3" i="3"/>
  <c r="W761" i="3"/>
  <c r="AA761" i="3" s="1"/>
  <c r="V761" i="3"/>
  <c r="Z761" i="3" s="1"/>
  <c r="V749" i="3"/>
  <c r="Z749" i="3" s="1"/>
  <c r="W749" i="3"/>
  <c r="AA749" i="3" s="1"/>
  <c r="AG731" i="3"/>
  <c r="AS731" i="3"/>
  <c r="AF731" i="3"/>
  <c r="W707" i="3"/>
  <c r="AA707" i="3" s="1"/>
  <c r="V707" i="3"/>
  <c r="Z707" i="3" s="1"/>
  <c r="V745" i="3"/>
  <c r="Z745" i="3" s="1"/>
  <c r="W745" i="3"/>
  <c r="AA745" i="3" s="1"/>
  <c r="W727" i="3"/>
  <c r="AA727" i="3" s="1"/>
  <c r="AC758" i="3"/>
  <c r="AQ758" i="3"/>
  <c r="AB758" i="3"/>
  <c r="AI756" i="3"/>
  <c r="AH756" i="3"/>
  <c r="AT756" i="3"/>
  <c r="AK752" i="3"/>
  <c r="AU752" i="3"/>
  <c r="AJ752" i="3"/>
  <c r="AB750" i="3"/>
  <c r="AQ750" i="3"/>
  <c r="AC750" i="3"/>
  <c r="AG750" i="3"/>
  <c r="AS750" i="3"/>
  <c r="AF750" i="3"/>
  <c r="AK746" i="3"/>
  <c r="AU746" i="3"/>
  <c r="AJ746" i="3"/>
  <c r="AS744" i="3"/>
  <c r="AF744" i="3"/>
  <c r="AG744" i="3"/>
  <c r="AU738" i="3"/>
  <c r="AK738" i="3"/>
  <c r="AJ738" i="3"/>
  <c r="AT734" i="3"/>
  <c r="AI734" i="3"/>
  <c r="AH734" i="3"/>
  <c r="AR726" i="3"/>
  <c r="AD726" i="3"/>
  <c r="AE726" i="3"/>
  <c r="AB718" i="3"/>
  <c r="AQ718" i="3"/>
  <c r="AC718" i="3"/>
  <c r="W718" i="3"/>
  <c r="AA718" i="3" s="1"/>
  <c r="AE716" i="3"/>
  <c r="AR716" i="3"/>
  <c r="AD716" i="3"/>
  <c r="AU710" i="3"/>
  <c r="AK710" i="3"/>
  <c r="AJ710" i="3"/>
  <c r="AH710" i="3"/>
  <c r="AT710" i="3"/>
  <c r="AI710" i="3"/>
  <c r="V702" i="3"/>
  <c r="Z702" i="3" s="1"/>
  <c r="W702" i="3"/>
  <c r="AA702" i="3" s="1"/>
  <c r="AU694" i="3"/>
  <c r="AJ694" i="3"/>
  <c r="AK694" i="3"/>
  <c r="AD694" i="3"/>
  <c r="AR694" i="3"/>
  <c r="AE694" i="3"/>
  <c r="AU686" i="3"/>
  <c r="AJ686" i="3"/>
  <c r="AK686" i="3"/>
  <c r="W686" i="3"/>
  <c r="AA686" i="3" s="1"/>
  <c r="AB680" i="3"/>
  <c r="AQ680" i="3"/>
  <c r="AC680" i="3"/>
  <c r="AC672" i="3"/>
  <c r="AB672" i="3"/>
  <c r="AQ672" i="3"/>
  <c r="AF670" i="3"/>
  <c r="AG670" i="3"/>
  <c r="AS670" i="3"/>
  <c r="AE668" i="3"/>
  <c r="AR668" i="3"/>
  <c r="AD668" i="3"/>
  <c r="AB662" i="3"/>
  <c r="AC662" i="3"/>
  <c r="AQ662" i="3"/>
  <c r="V648" i="3"/>
  <c r="Z648" i="3" s="1"/>
  <c r="W648" i="3"/>
  <c r="AA648" i="3" s="1"/>
  <c r="AS646" i="3"/>
  <c r="AF646" i="3"/>
  <c r="AG646" i="3"/>
  <c r="AJ644" i="3"/>
  <c r="AK644" i="3"/>
  <c r="AU644" i="3"/>
  <c r="AH642" i="3"/>
  <c r="AI642" i="3"/>
  <c r="AT642" i="3"/>
  <c r="AF642" i="3"/>
  <c r="AG642" i="3"/>
  <c r="AS642" i="3"/>
  <c r="AE638" i="3"/>
  <c r="AD638" i="3"/>
  <c r="AR638" i="3"/>
  <c r="AC634" i="3"/>
  <c r="AQ634" i="3"/>
  <c r="AB634" i="3"/>
  <c r="AF624" i="3"/>
  <c r="AS624" i="3"/>
  <c r="AG624" i="3"/>
  <c r="AQ624" i="3"/>
  <c r="AB624" i="3"/>
  <c r="AC624" i="3"/>
  <c r="W622" i="3"/>
  <c r="AA622" i="3" s="1"/>
  <c r="AR622" i="3"/>
  <c r="AD622" i="3"/>
  <c r="AE622" i="3"/>
  <c r="AD608" i="3"/>
  <c r="AE608" i="3"/>
  <c r="AR608" i="3"/>
  <c r="AF606" i="3"/>
  <c r="AG606" i="3"/>
  <c r="AS606" i="3"/>
  <c r="W606" i="3"/>
  <c r="AA606" i="3" s="1"/>
  <c r="AB604" i="3"/>
  <c r="AC604" i="3"/>
  <c r="AQ604" i="3"/>
  <c r="W600" i="3"/>
  <c r="AA600" i="3" s="1"/>
  <c r="V600" i="3"/>
  <c r="Z600" i="3" s="1"/>
  <c r="V594" i="3"/>
  <c r="Z594" i="3" s="1"/>
  <c r="W594" i="3"/>
  <c r="AA594" i="3" s="1"/>
  <c r="AQ586" i="3"/>
  <c r="AC586" i="3"/>
  <c r="AB586" i="3"/>
  <c r="AK586" i="3"/>
  <c r="AJ586" i="3"/>
  <c r="AU586" i="3"/>
  <c r="AD584" i="3"/>
  <c r="AR584" i="3"/>
  <c r="AE584" i="3"/>
  <c r="AF582" i="3"/>
  <c r="AG582" i="3"/>
  <c r="AS582" i="3"/>
  <c r="AR582" i="3"/>
  <c r="AD582" i="3"/>
  <c r="AE582" i="3"/>
  <c r="AK574" i="3"/>
  <c r="AJ574" i="3"/>
  <c r="AU574" i="3"/>
  <c r="AD572" i="3"/>
  <c r="AR572" i="3"/>
  <c r="AE572" i="3"/>
  <c r="AC570" i="3"/>
  <c r="AQ570" i="3"/>
  <c r="AB570" i="3"/>
  <c r="W566" i="3"/>
  <c r="AT562" i="3"/>
  <c r="AH562" i="3"/>
  <c r="AI562" i="3"/>
  <c r="AS558" i="3"/>
  <c r="AG558" i="3"/>
  <c r="AF558" i="3"/>
  <c r="AB558" i="3"/>
  <c r="AC558" i="3"/>
  <c r="AQ558" i="3"/>
  <c r="AU550" i="3"/>
  <c r="AK550" i="3"/>
  <c r="AJ550" i="3"/>
  <c r="W550" i="3"/>
  <c r="AK542" i="3"/>
  <c r="AJ542" i="3"/>
  <c r="AU542" i="3"/>
  <c r="AT540" i="3"/>
  <c r="AI540" i="3"/>
  <c r="AH540" i="3"/>
  <c r="AE540" i="3"/>
  <c r="AR540" i="3"/>
  <c r="AD540" i="3"/>
  <c r="AQ530" i="3"/>
  <c r="AC530" i="3"/>
  <c r="AB530" i="3"/>
  <c r="AR526" i="3"/>
  <c r="AD526" i="3"/>
  <c r="AE526" i="3"/>
  <c r="AS526" i="3"/>
  <c r="AG526" i="3"/>
  <c r="AF526" i="3"/>
  <c r="AB518" i="3"/>
  <c r="AC518" i="3"/>
  <c r="AQ518" i="3"/>
  <c r="W516" i="3"/>
  <c r="V516" i="3"/>
  <c r="AH502" i="3"/>
  <c r="AT502" i="3"/>
  <c r="AI502" i="3"/>
  <c r="AH486" i="3"/>
  <c r="AT486" i="3"/>
  <c r="AI486" i="3"/>
  <c r="AI480" i="3"/>
  <c r="AT480" i="3"/>
  <c r="AH480" i="3"/>
  <c r="AH470" i="3"/>
  <c r="AT470" i="3"/>
  <c r="AI470" i="3"/>
  <c r="AH462" i="3"/>
  <c r="AT462" i="3"/>
  <c r="AI462" i="3"/>
  <c r="AG462" i="3"/>
  <c r="AS462" i="3"/>
  <c r="AF462" i="3"/>
  <c r="AT452" i="3"/>
  <c r="AI452" i="3"/>
  <c r="AH452" i="3"/>
  <c r="AR452" i="3"/>
  <c r="AE452" i="3"/>
  <c r="AD452" i="3"/>
  <c r="AH446" i="3"/>
  <c r="AT446" i="3"/>
  <c r="AI446" i="3"/>
  <c r="AB438" i="3"/>
  <c r="AQ438" i="3"/>
  <c r="AC438" i="3"/>
  <c r="W432" i="3"/>
  <c r="AU428" i="3"/>
  <c r="AJ428" i="3"/>
  <c r="AK428" i="3"/>
  <c r="AJ422" i="3"/>
  <c r="AK422" i="3"/>
  <c r="AU422" i="3"/>
  <c r="AT414" i="3"/>
  <c r="AH414" i="3"/>
  <c r="AI414" i="3"/>
  <c r="AF414" i="3"/>
  <c r="AG414" i="3"/>
  <c r="AS414" i="3"/>
  <c r="AI406" i="3"/>
  <c r="AH406" i="3"/>
  <c r="AT406" i="3"/>
  <c r="AH400" i="3"/>
  <c r="AI400" i="3"/>
  <c r="AT400" i="3"/>
  <c r="V396" i="3"/>
  <c r="W392" i="3"/>
  <c r="V392" i="3"/>
  <c r="V384" i="3"/>
  <c r="W384" i="3"/>
  <c r="AG382" i="3"/>
  <c r="AF382" i="3"/>
  <c r="AS382" i="3"/>
  <c r="AR378" i="3"/>
  <c r="AD378" i="3"/>
  <c r="AE378" i="3"/>
  <c r="AG366" i="3"/>
  <c r="AF366" i="3"/>
  <c r="AS366" i="3"/>
  <c r="AH364" i="3"/>
  <c r="AT364" i="3"/>
  <c r="AI364" i="3"/>
  <c r="V358" i="3"/>
  <c r="AG356" i="3"/>
  <c r="AF356" i="3"/>
  <c r="AS356" i="3"/>
  <c r="W352" i="3"/>
  <c r="V352" i="3"/>
  <c r="V336" i="3"/>
  <c r="W336" i="3"/>
  <c r="AE332" i="3"/>
  <c r="AD332" i="3"/>
  <c r="AR332" i="3"/>
  <c r="AC332" i="3"/>
  <c r="AQ332" i="3"/>
  <c r="AB332" i="3"/>
  <c r="AU326" i="3"/>
  <c r="AJ326" i="3"/>
  <c r="AK326" i="3"/>
  <c r="AB316" i="3"/>
  <c r="AQ316" i="3"/>
  <c r="AC316" i="3"/>
  <c r="AG312" i="3"/>
  <c r="AS312" i="3"/>
  <c r="AF312" i="3"/>
  <c r="AD312" i="3"/>
  <c r="AE312" i="3"/>
  <c r="AR312" i="3"/>
  <c r="AE310" i="3"/>
  <c r="AR310" i="3"/>
  <c r="AD310" i="3"/>
  <c r="AJ310" i="3"/>
  <c r="AU310" i="3"/>
  <c r="AK310" i="3"/>
  <c r="AC304" i="3"/>
  <c r="AQ304" i="3"/>
  <c r="AB304" i="3"/>
  <c r="AD294" i="3"/>
  <c r="AE294" i="3"/>
  <c r="AR294" i="3"/>
  <c r="AB286" i="3"/>
  <c r="AC286" i="3"/>
  <c r="AQ286" i="3"/>
  <c r="AC280" i="3"/>
  <c r="AQ280" i="3"/>
  <c r="AB280" i="3"/>
  <c r="AF280" i="3"/>
  <c r="AS280" i="3"/>
  <c r="AG280" i="3"/>
  <c r="AQ272" i="3"/>
  <c r="AB272" i="3"/>
  <c r="AC272" i="3"/>
  <c r="AK270" i="3"/>
  <c r="AJ270" i="3"/>
  <c r="AU270" i="3"/>
  <c r="AC270" i="3"/>
  <c r="AB270" i="3"/>
  <c r="AQ270" i="3"/>
  <c r="AU262" i="3"/>
  <c r="AJ262" i="3"/>
  <c r="AK262" i="3"/>
  <c r="AQ262" i="3"/>
  <c r="AB262" i="3"/>
  <c r="AC262" i="3"/>
  <c r="AK256" i="3"/>
  <c r="AU256" i="3"/>
  <c r="AJ256" i="3"/>
  <c r="AS254" i="3"/>
  <c r="AF254" i="3"/>
  <c r="AG254" i="3"/>
  <c r="AQ254" i="3"/>
  <c r="AB254" i="3"/>
  <c r="AC254" i="3"/>
  <c r="W248" i="3"/>
  <c r="W240" i="3"/>
  <c r="AF238" i="3"/>
  <c r="AG238" i="3"/>
  <c r="AS238" i="3"/>
  <c r="AK234" i="3"/>
  <c r="AU234" i="3"/>
  <c r="AJ234" i="3"/>
  <c r="AD234" i="3"/>
  <c r="AR234" i="3"/>
  <c r="AE234" i="3"/>
  <c r="AU230" i="3"/>
  <c r="AJ230" i="3"/>
  <c r="AK230" i="3"/>
  <c r="AB230" i="3"/>
  <c r="AC230" i="3"/>
  <c r="AQ230" i="3"/>
  <c r="AR222" i="3"/>
  <c r="AE222" i="3"/>
  <c r="AD222" i="3"/>
  <c r="V216" i="3"/>
  <c r="W216" i="3"/>
  <c r="AD214" i="3"/>
  <c r="AE214" i="3"/>
  <c r="AR214" i="3"/>
  <c r="AS206" i="3"/>
  <c r="AF206" i="3"/>
  <c r="AG206" i="3"/>
  <c r="AQ206" i="3"/>
  <c r="AB206" i="3"/>
  <c r="AC206" i="3"/>
  <c r="AH198" i="3"/>
  <c r="AI198" i="3"/>
  <c r="AT198" i="3"/>
  <c r="AQ190" i="3"/>
  <c r="AC190" i="3"/>
  <c r="AB190" i="3"/>
  <c r="AD184" i="3"/>
  <c r="AE184" i="3"/>
  <c r="AR184" i="3"/>
  <c r="AE182" i="3"/>
  <c r="AR182" i="3"/>
  <c r="AD182" i="3"/>
  <c r="AQ174" i="3"/>
  <c r="AC174" i="3"/>
  <c r="AB174" i="3"/>
  <c r="V158" i="3"/>
  <c r="W158" i="3"/>
  <c r="AU150" i="3"/>
  <c r="AK150" i="3"/>
  <c r="AJ150" i="3"/>
  <c r="AQ142" i="3"/>
  <c r="AC142" i="3"/>
  <c r="AB142" i="3"/>
  <c r="AR136" i="3"/>
  <c r="AD136" i="3"/>
  <c r="AE136" i="3"/>
  <c r="AF126" i="3"/>
  <c r="AG126" i="3"/>
  <c r="AS126" i="3"/>
  <c r="V124" i="3"/>
  <c r="AT118" i="3"/>
  <c r="AH118" i="3"/>
  <c r="AI118" i="3"/>
  <c r="W116" i="3"/>
  <c r="AR110" i="3"/>
  <c r="AD110" i="3"/>
  <c r="AE110" i="3"/>
  <c r="AF102" i="3"/>
  <c r="AG102" i="3"/>
  <c r="AS102" i="3"/>
  <c r="AE102" i="3"/>
  <c r="AR102" i="3"/>
  <c r="AD102" i="3"/>
  <c r="AF94" i="3"/>
  <c r="AG94" i="3"/>
  <c r="AS94" i="3"/>
  <c r="AJ86" i="3"/>
  <c r="AK86" i="3"/>
  <c r="AU86" i="3"/>
  <c r="AH86" i="3"/>
  <c r="AT86" i="3"/>
  <c r="AI86" i="3"/>
  <c r="AI78" i="3"/>
  <c r="AH78" i="3"/>
  <c r="AT78" i="3"/>
  <c r="AD70" i="3"/>
  <c r="AE70" i="3"/>
  <c r="AR70" i="3"/>
  <c r="AT70" i="3"/>
  <c r="AH70" i="3"/>
  <c r="AI70" i="3"/>
  <c r="AG62" i="3"/>
  <c r="AF62" i="3"/>
  <c r="AS62" i="3"/>
  <c r="AQ54" i="3"/>
  <c r="AB54" i="3"/>
  <c r="AC54" i="3"/>
  <c r="AR54" i="3"/>
  <c r="AE54" i="3"/>
  <c r="AD54" i="3"/>
  <c r="AU50" i="3"/>
  <c r="AJ50" i="3"/>
  <c r="AK50" i="3"/>
  <c r="AJ46" i="3"/>
  <c r="AK46" i="3"/>
  <c r="AU46" i="3"/>
  <c r="AK38" i="3"/>
  <c r="AU38" i="3"/>
  <c r="AJ38" i="3"/>
  <c r="AF38" i="3"/>
  <c r="AS38" i="3"/>
  <c r="AG38" i="3"/>
  <c r="V36" i="3"/>
  <c r="AF30" i="3"/>
  <c r="AS30" i="3"/>
  <c r="AG30" i="3"/>
  <c r="AT28" i="3"/>
  <c r="AI28" i="3"/>
  <c r="AH28" i="3"/>
  <c r="AC22" i="3"/>
  <c r="AB22" i="3"/>
  <c r="AQ22" i="3"/>
  <c r="AI22" i="3"/>
  <c r="AH22" i="3"/>
  <c r="AT22" i="3"/>
  <c r="AS14" i="3"/>
  <c r="AF14" i="3"/>
  <c r="AG14" i="3"/>
  <c r="AT723" i="3"/>
  <c r="AH723" i="3"/>
  <c r="AI723" i="3"/>
  <c r="AF717" i="3"/>
  <c r="AG717" i="3"/>
  <c r="AS717" i="3"/>
  <c r="W699" i="3"/>
  <c r="AA699" i="3" s="1"/>
  <c r="V699" i="3"/>
  <c r="Z699" i="3" s="1"/>
  <c r="V691" i="3"/>
  <c r="Z691" i="3" s="1"/>
  <c r="W691" i="3"/>
  <c r="AA691" i="3" s="1"/>
  <c r="AK689" i="3"/>
  <c r="AJ689" i="3"/>
  <c r="AU689" i="3"/>
  <c r="V683" i="3"/>
  <c r="Z683" i="3" s="1"/>
  <c r="W683" i="3"/>
  <c r="AA683" i="3" s="1"/>
  <c r="AJ681" i="3"/>
  <c r="AU681" i="3"/>
  <c r="AK681" i="3"/>
  <c r="W675" i="3"/>
  <c r="AA675" i="3" s="1"/>
  <c r="V675" i="3"/>
  <c r="Z675" i="3" s="1"/>
  <c r="W667" i="3"/>
  <c r="AA667" i="3" s="1"/>
  <c r="V667" i="3"/>
  <c r="Z667" i="3" s="1"/>
  <c r="AC665" i="3"/>
  <c r="AQ665" i="3"/>
  <c r="AB665" i="3"/>
  <c r="AF661" i="3"/>
  <c r="AS661" i="3"/>
  <c r="AG661" i="3"/>
  <c r="V661" i="3"/>
  <c r="Z661" i="3" s="1"/>
  <c r="V647" i="3"/>
  <c r="Z647" i="3" s="1"/>
  <c r="V635" i="3"/>
  <c r="Z635" i="3" s="1"/>
  <c r="AF625" i="3"/>
  <c r="AS625" i="3"/>
  <c r="AG625" i="3"/>
  <c r="AH625" i="3"/>
  <c r="AT625" i="3"/>
  <c r="AI625" i="3"/>
  <c r="W617" i="3"/>
  <c r="AA617" i="3" s="1"/>
  <c r="V617" i="3"/>
  <c r="Z617" i="3" s="1"/>
  <c r="AQ589" i="3"/>
  <c r="AB589" i="3"/>
  <c r="AC589" i="3"/>
  <c r="AQ581" i="3"/>
  <c r="AB581" i="3"/>
  <c r="AC581" i="3"/>
  <c r="AJ581" i="3"/>
  <c r="AK581" i="3"/>
  <c r="AU581" i="3"/>
  <c r="AB579" i="3"/>
  <c r="AC579" i="3"/>
  <c r="AQ579" i="3"/>
  <c r="AR577" i="3"/>
  <c r="AD577" i="3"/>
  <c r="AE577" i="3"/>
  <c r="AH573" i="3"/>
  <c r="AI573" i="3"/>
  <c r="AT573" i="3"/>
  <c r="AT565" i="3"/>
  <c r="AI565" i="3"/>
  <c r="AH565" i="3"/>
  <c r="W557" i="3"/>
  <c r="AG519" i="3"/>
  <c r="AF519" i="3"/>
  <c r="AS519" i="3"/>
  <c r="V509" i="3"/>
  <c r="AD479" i="3"/>
  <c r="AE479" i="3"/>
  <c r="AR479" i="3"/>
  <c r="AH469" i="3"/>
  <c r="AT469" i="3"/>
  <c r="AI469" i="3"/>
  <c r="AB429" i="3"/>
  <c r="AC429" i="3"/>
  <c r="AQ429" i="3"/>
  <c r="V429" i="3"/>
  <c r="AI427" i="3"/>
  <c r="AH427" i="3"/>
  <c r="AT427" i="3"/>
  <c r="AD421" i="3"/>
  <c r="AR421" i="3"/>
  <c r="AE421" i="3"/>
  <c r="AB419" i="3"/>
  <c r="AC419" i="3"/>
  <c r="AQ419" i="3"/>
  <c r="AD365" i="3"/>
  <c r="AE365" i="3"/>
  <c r="AR365" i="3"/>
  <c r="AF365" i="3"/>
  <c r="AG365" i="3"/>
  <c r="AS365" i="3"/>
  <c r="AS343" i="3"/>
  <c r="AF343" i="3"/>
  <c r="AG343" i="3"/>
  <c r="AE343" i="3"/>
  <c r="AR343" i="3"/>
  <c r="AD343" i="3"/>
  <c r="AG301" i="3"/>
  <c r="AS301" i="3"/>
  <c r="AF301" i="3"/>
  <c r="AJ295" i="3"/>
  <c r="AK295" i="3"/>
  <c r="AU295" i="3"/>
  <c r="AF261" i="3"/>
  <c r="AG261" i="3"/>
  <c r="AS261" i="3"/>
  <c r="AB261" i="3"/>
  <c r="AQ261" i="3"/>
  <c r="AC261" i="3"/>
  <c r="AC247" i="3"/>
  <c r="AB247" i="3"/>
  <c r="AQ247" i="3"/>
  <c r="AE245" i="3"/>
  <c r="AR245" i="3"/>
  <c r="AD245" i="3"/>
  <c r="AU237" i="3"/>
  <c r="AJ237" i="3"/>
  <c r="AK237" i="3"/>
  <c r="AF221" i="3"/>
  <c r="AS221" i="3"/>
  <c r="AG221" i="3"/>
  <c r="AQ221" i="3"/>
  <c r="AC221" i="3"/>
  <c r="AB221" i="3"/>
  <c r="AJ189" i="3"/>
  <c r="AK189" i="3"/>
  <c r="AU189" i="3"/>
  <c r="AQ181" i="3"/>
  <c r="AB181" i="3"/>
  <c r="AC181" i="3"/>
  <c r="V165" i="3"/>
  <c r="W165" i="3"/>
  <c r="AE149" i="3"/>
  <c r="AR149" i="3"/>
  <c r="AD149" i="3"/>
  <c r="AH117" i="3"/>
  <c r="AT117" i="3"/>
  <c r="AI117" i="3"/>
  <c r="AF39" i="3"/>
  <c r="AG39" i="3"/>
  <c r="AS39" i="3"/>
  <c r="AK37" i="3"/>
  <c r="AU37" i="3"/>
  <c r="AJ37" i="3"/>
  <c r="AG21" i="3"/>
  <c r="AS21" i="3"/>
  <c r="AF21" i="3"/>
  <c r="AF749" i="3"/>
  <c r="AG749" i="3"/>
  <c r="AS749" i="3"/>
  <c r="V711" i="3"/>
  <c r="Z711" i="3" s="1"/>
  <c r="AU707" i="3"/>
  <c r="AJ707" i="3"/>
  <c r="AK707" i="3"/>
  <c r="AC757" i="3"/>
  <c r="AB757" i="3"/>
  <c r="AQ757" i="3"/>
  <c r="W721" i="3"/>
  <c r="AA721" i="3" s="1"/>
  <c r="AT654" i="3"/>
  <c r="AH654" i="3"/>
  <c r="AI654" i="3"/>
  <c r="AK648" i="3"/>
  <c r="AU648" i="3"/>
  <c r="AJ648" i="3"/>
  <c r="AC648" i="3"/>
  <c r="AB648" i="3"/>
  <c r="AQ648" i="3"/>
  <c r="AS632" i="3"/>
  <c r="AF632" i="3"/>
  <c r="AG632" i="3"/>
  <c r="AD616" i="3"/>
  <c r="AE616" i="3"/>
  <c r="AR616" i="3"/>
  <c r="AG614" i="3"/>
  <c r="AS614" i="3"/>
  <c r="AF614" i="3"/>
  <c r="V610" i="3"/>
  <c r="Z610" i="3" s="1"/>
  <c r="AT592" i="3"/>
  <c r="AH592" i="3"/>
  <c r="AI592" i="3"/>
  <c r="AR564" i="3"/>
  <c r="AD564" i="3"/>
  <c r="AE564" i="3"/>
  <c r="AT564" i="3"/>
  <c r="AI564" i="3"/>
  <c r="AH564" i="3"/>
  <c r="AE556" i="3"/>
  <c r="AR556" i="3"/>
  <c r="AD556" i="3"/>
  <c r="AJ556" i="3"/>
  <c r="AK556" i="3"/>
  <c r="AU556" i="3"/>
  <c r="W530" i="3"/>
  <c r="AT516" i="3"/>
  <c r="AI516" i="3"/>
  <c r="AH516" i="3"/>
  <c r="AK516" i="3"/>
  <c r="AU516" i="3"/>
  <c r="AJ516" i="3"/>
  <c r="V510" i="3"/>
  <c r="AU492" i="3"/>
  <c r="AJ492" i="3"/>
  <c r="AK492" i="3"/>
  <c r="AB478" i="3"/>
  <c r="AQ478" i="3"/>
  <c r="AC478" i="3"/>
  <c r="AQ474" i="3"/>
  <c r="AC474" i="3"/>
  <c r="AB474" i="3"/>
  <c r="AT468" i="3"/>
  <c r="AH468" i="3"/>
  <c r="AI468" i="3"/>
  <c r="AQ468" i="3"/>
  <c r="AB468" i="3"/>
  <c r="AC468" i="3"/>
  <c r="AC436" i="3"/>
  <c r="AQ436" i="3"/>
  <c r="AB436" i="3"/>
  <c r="V422" i="3"/>
  <c r="AT420" i="3"/>
  <c r="AH420" i="3"/>
  <c r="AI420" i="3"/>
  <c r="V374" i="3"/>
  <c r="AB374" i="3"/>
  <c r="AQ374" i="3"/>
  <c r="AC374" i="3"/>
  <c r="AQ364" i="3"/>
  <c r="AB364" i="3"/>
  <c r="AC364" i="3"/>
  <c r="AK348" i="3"/>
  <c r="AU348" i="3"/>
  <c r="AJ348" i="3"/>
  <c r="W348" i="3"/>
  <c r="AS334" i="3"/>
  <c r="AF334" i="3"/>
  <c r="AG334" i="3"/>
  <c r="AH334" i="3"/>
  <c r="AI334" i="3"/>
  <c r="AT334" i="3"/>
  <c r="AF318" i="3"/>
  <c r="AS318" i="3"/>
  <c r="AG318" i="3"/>
  <c r="AK318" i="3"/>
  <c r="AU318" i="3"/>
  <c r="AJ318" i="3"/>
  <c r="V312" i="3"/>
  <c r="W312" i="3"/>
  <c r="AJ284" i="3"/>
  <c r="AU284" i="3"/>
  <c r="AK284" i="3"/>
  <c r="AQ284" i="3"/>
  <c r="AB284" i="3"/>
  <c r="AC284" i="3"/>
  <c r="AK276" i="3"/>
  <c r="AJ276" i="3"/>
  <c r="AU276" i="3"/>
  <c r="AG264" i="3"/>
  <c r="AS264" i="3"/>
  <c r="AF264" i="3"/>
  <c r="W264" i="3"/>
  <c r="AH244" i="3"/>
  <c r="AI244" i="3"/>
  <c r="AT244" i="3"/>
  <c r="AJ244" i="3"/>
  <c r="AK244" i="3"/>
  <c r="AU244" i="3"/>
  <c r="AE220" i="3"/>
  <c r="AR220" i="3"/>
  <c r="AD220" i="3"/>
  <c r="W206" i="3"/>
  <c r="V206" i="3"/>
  <c r="AD196" i="3"/>
  <c r="AE196" i="3"/>
  <c r="AR196" i="3"/>
  <c r="W190" i="3"/>
  <c r="W188" i="3"/>
  <c r="AD180" i="3"/>
  <c r="AE180" i="3"/>
  <c r="AR180" i="3"/>
  <c r="AH164" i="3"/>
  <c r="AI164" i="3"/>
  <c r="AT164" i="3"/>
  <c r="W160" i="3"/>
  <c r="AT140" i="3"/>
  <c r="AH140" i="3"/>
  <c r="AI140" i="3"/>
  <c r="AU128" i="3"/>
  <c r="AJ128" i="3"/>
  <c r="AK128" i="3"/>
  <c r="AQ116" i="3"/>
  <c r="AB116" i="3"/>
  <c r="AC116" i="3"/>
  <c r="W90" i="3"/>
  <c r="AD84" i="3"/>
  <c r="AE84" i="3"/>
  <c r="AR84" i="3"/>
  <c r="AD20" i="3"/>
  <c r="AR20" i="3"/>
  <c r="AE20" i="3"/>
  <c r="AH6" i="3"/>
  <c r="AI6" i="3"/>
  <c r="AT6" i="3"/>
  <c r="AK729" i="3"/>
  <c r="AJ729" i="3"/>
  <c r="AU729" i="3"/>
  <c r="AI705" i="3"/>
  <c r="AT705" i="3"/>
  <c r="AH705" i="3"/>
  <c r="AD695" i="3"/>
  <c r="AE695" i="3"/>
  <c r="AR695" i="3"/>
  <c r="AB691" i="3"/>
  <c r="AQ691" i="3"/>
  <c r="AC691" i="3"/>
  <c r="AE683" i="3"/>
  <c r="AD683" i="3"/>
  <c r="AR683" i="3"/>
  <c r="AT675" i="3"/>
  <c r="AI675" i="3"/>
  <c r="AH675" i="3"/>
  <c r="AQ663" i="3"/>
  <c r="AB663" i="3"/>
  <c r="AC663" i="3"/>
  <c r="AE635" i="3"/>
  <c r="AR635" i="3"/>
  <c r="AD635" i="3"/>
  <c r="AB627" i="3"/>
  <c r="AQ627" i="3"/>
  <c r="AC627" i="3"/>
  <c r="AI599" i="3"/>
  <c r="AH599" i="3"/>
  <c r="AT599" i="3"/>
  <c r="AU571" i="3"/>
  <c r="AK571" i="3"/>
  <c r="AJ571" i="3"/>
  <c r="AK559" i="3"/>
  <c r="AJ559" i="3"/>
  <c r="AU559" i="3"/>
  <c r="AI537" i="3"/>
  <c r="AH537" i="3"/>
  <c r="AT537" i="3"/>
  <c r="AR533" i="3"/>
  <c r="AD533" i="3"/>
  <c r="AE533" i="3"/>
  <c r="AJ509" i="3"/>
  <c r="AK509" i="3"/>
  <c r="AU509" i="3"/>
  <c r="AQ489" i="3"/>
  <c r="AC489" i="3"/>
  <c r="AB489" i="3"/>
  <c r="AG475" i="3"/>
  <c r="AS475" i="3"/>
  <c r="AF475" i="3"/>
  <c r="AS467" i="3"/>
  <c r="AF467" i="3"/>
  <c r="AG467" i="3"/>
  <c r="AS451" i="3"/>
  <c r="AG451" i="3"/>
  <c r="AF451" i="3"/>
  <c r="AT435" i="3"/>
  <c r="AI435" i="3"/>
  <c r="AH435" i="3"/>
  <c r="AR411" i="3"/>
  <c r="AE411" i="3"/>
  <c r="AD411" i="3"/>
  <c r="AU387" i="3"/>
  <c r="AJ387" i="3"/>
  <c r="AK387" i="3"/>
  <c r="AK371" i="3"/>
  <c r="AU371" i="3"/>
  <c r="AJ371" i="3"/>
  <c r="AH341" i="3"/>
  <c r="AT341" i="3"/>
  <c r="AI341" i="3"/>
  <c r="AF315" i="3"/>
  <c r="AG315" i="3"/>
  <c r="AS315" i="3"/>
  <c r="AG299" i="3"/>
  <c r="AF299" i="3"/>
  <c r="AS299" i="3"/>
  <c r="AD253" i="3"/>
  <c r="AE253" i="3"/>
  <c r="AR253" i="3"/>
  <c r="AC239" i="3"/>
  <c r="AB239" i="3"/>
  <c r="AQ239" i="3"/>
  <c r="AD233" i="3"/>
  <c r="AE233" i="3"/>
  <c r="AR233" i="3"/>
  <c r="AH219" i="3"/>
  <c r="AT219" i="3"/>
  <c r="AI219" i="3"/>
  <c r="AK211" i="3"/>
  <c r="AU211" i="3"/>
  <c r="AJ211" i="3"/>
  <c r="AJ187" i="3"/>
  <c r="AU187" i="3"/>
  <c r="AK187" i="3"/>
  <c r="AT179" i="3"/>
  <c r="AH179" i="3"/>
  <c r="AI179" i="3"/>
  <c r="AS155" i="3"/>
  <c r="AG155" i="3"/>
  <c r="AF155" i="3"/>
  <c r="AH139" i="3"/>
  <c r="AI139" i="3"/>
  <c r="AT139" i="3"/>
  <c r="AB131" i="3"/>
  <c r="AC131" i="3"/>
  <c r="AQ131" i="3"/>
  <c r="AE115" i="3"/>
  <c r="AR115" i="3"/>
  <c r="AD115" i="3"/>
  <c r="AF107" i="3"/>
  <c r="AG107" i="3"/>
  <c r="AS107" i="3"/>
  <c r="AH83" i="3"/>
  <c r="AT83" i="3"/>
  <c r="AI83" i="3"/>
  <c r="AI67" i="3"/>
  <c r="AT67" i="3"/>
  <c r="AH67" i="3"/>
  <c r="AF51" i="3"/>
  <c r="AG51" i="3"/>
  <c r="AS51" i="3"/>
  <c r="AJ11" i="3"/>
  <c r="AK11" i="3"/>
  <c r="AU11" i="3"/>
  <c r="AS711" i="3"/>
  <c r="AF711" i="3"/>
  <c r="AG711" i="3"/>
  <c r="AR745" i="3"/>
  <c r="AE745" i="3"/>
  <c r="AD745" i="3"/>
  <c r="AF721" i="3"/>
  <c r="AS721" i="3"/>
  <c r="AG721" i="3"/>
  <c r="AF748" i="3"/>
  <c r="AG748" i="3"/>
  <c r="AS748" i="3"/>
  <c r="AS722" i="3"/>
  <c r="AF722" i="3"/>
  <c r="AG722" i="3"/>
  <c r="AE714" i="3"/>
  <c r="AD714" i="3"/>
  <c r="AR714" i="3"/>
  <c r="AQ690" i="3"/>
  <c r="AC690" i="3"/>
  <c r="AB690" i="3"/>
  <c r="AH674" i="3"/>
  <c r="AT674" i="3"/>
  <c r="AI674" i="3"/>
  <c r="AH650" i="3"/>
  <c r="AI650" i="3"/>
  <c r="AT650" i="3"/>
  <c r="AR594" i="3"/>
  <c r="AD594" i="3"/>
  <c r="AE594" i="3"/>
  <c r="AT568" i="3"/>
  <c r="AI568" i="3"/>
  <c r="AH568" i="3"/>
  <c r="AQ546" i="3"/>
  <c r="AC546" i="3"/>
  <c r="AB546" i="3"/>
  <c r="AH524" i="3"/>
  <c r="AI524" i="3"/>
  <c r="AT524" i="3"/>
  <c r="AC522" i="3"/>
  <c r="AQ522" i="3"/>
  <c r="AB522" i="3"/>
  <c r="AE520" i="3"/>
  <c r="AR520" i="3"/>
  <c r="AD520" i="3"/>
  <c r="AI490" i="3"/>
  <c r="AH490" i="3"/>
  <c r="AT490" i="3"/>
  <c r="AU464" i="3"/>
  <c r="AJ464" i="3"/>
  <c r="AK464" i="3"/>
  <c r="AH456" i="3"/>
  <c r="AI456" i="3"/>
  <c r="AT456" i="3"/>
  <c r="W452" i="3"/>
  <c r="V452" i="3"/>
  <c r="AI442" i="3"/>
  <c r="AH442" i="3"/>
  <c r="AT442" i="3"/>
  <c r="AK426" i="3"/>
  <c r="AU426" i="3"/>
  <c r="AJ426" i="3"/>
  <c r="AI404" i="3"/>
  <c r="AT404" i="3"/>
  <c r="AH404" i="3"/>
  <c r="AD386" i="3"/>
  <c r="AR386" i="3"/>
  <c r="AE386" i="3"/>
  <c r="AB370" i="3"/>
  <c r="AQ370" i="3"/>
  <c r="AC370" i="3"/>
  <c r="AJ342" i="3"/>
  <c r="AK342" i="3"/>
  <c r="AU342" i="3"/>
  <c r="AS322" i="3"/>
  <c r="AF322" i="3"/>
  <c r="AG322" i="3"/>
  <c r="AB314" i="3"/>
  <c r="AC314" i="3"/>
  <c r="AQ314" i="3"/>
  <c r="AF300" i="3"/>
  <c r="AG300" i="3"/>
  <c r="AS300" i="3"/>
  <c r="AB298" i="3"/>
  <c r="AQ298" i="3"/>
  <c r="AC298" i="3"/>
  <c r="V296" i="3"/>
  <c r="W296" i="3"/>
  <c r="W288" i="3"/>
  <c r="V288" i="3"/>
  <c r="AG268" i="3"/>
  <c r="AS268" i="3"/>
  <c r="AF268" i="3"/>
  <c r="AD258" i="3"/>
  <c r="AR258" i="3"/>
  <c r="AE258" i="3"/>
  <c r="V244" i="3"/>
  <c r="W244" i="3"/>
  <c r="V228" i="3"/>
  <c r="W228" i="3"/>
  <c r="AD202" i="3"/>
  <c r="AE202" i="3"/>
  <c r="AR202" i="3"/>
  <c r="AS178" i="3"/>
  <c r="AG178" i="3"/>
  <c r="AF178" i="3"/>
  <c r="AC170" i="3"/>
  <c r="AQ170" i="3"/>
  <c r="AB170" i="3"/>
  <c r="AS154" i="3"/>
  <c r="AF154" i="3"/>
  <c r="AG154" i="3"/>
  <c r="AQ130" i="3"/>
  <c r="AC130" i="3"/>
  <c r="AB130" i="3"/>
  <c r="AT114" i="3"/>
  <c r="AI114" i="3"/>
  <c r="AH114" i="3"/>
  <c r="V110" i="3"/>
  <c r="W110" i="3"/>
  <c r="AF98" i="3"/>
  <c r="AG98" i="3"/>
  <c r="AS98" i="3"/>
  <c r="V92" i="3"/>
  <c r="W92" i="3"/>
  <c r="AD82" i="3"/>
  <c r="AR82" i="3"/>
  <c r="AE82" i="3"/>
  <c r="AB58" i="3"/>
  <c r="AC58" i="3"/>
  <c r="AQ58" i="3"/>
  <c r="AG42" i="3"/>
  <c r="AF42" i="3"/>
  <c r="AS42" i="3"/>
  <c r="AC42" i="3"/>
  <c r="AB42" i="3"/>
  <c r="AQ42" i="3"/>
  <c r="AS26" i="3"/>
  <c r="AF26" i="3"/>
  <c r="AG26" i="3"/>
  <c r="AJ173" i="3"/>
  <c r="AU173" i="3"/>
  <c r="AK173" i="3"/>
  <c r="AR117" i="3"/>
  <c r="AD117" i="3"/>
  <c r="AE117" i="3"/>
  <c r="AD61" i="3"/>
  <c r="AE61" i="3"/>
  <c r="AR61" i="3"/>
  <c r="AJ45" i="3"/>
  <c r="AK45" i="3"/>
  <c r="AU45" i="3"/>
  <c r="AC756" i="3"/>
  <c r="AQ756" i="3"/>
  <c r="AB756" i="3"/>
  <c r="W698" i="3"/>
  <c r="AA698" i="3" s="1"/>
  <c r="V698" i="3"/>
  <c r="Z698" i="3" s="1"/>
  <c r="AG620" i="3"/>
  <c r="AF620" i="3"/>
  <c r="AS620" i="3"/>
  <c r="AC532" i="3"/>
  <c r="AB532" i="3"/>
  <c r="AQ532" i="3"/>
  <c r="V334" i="3"/>
  <c r="W334" i="3"/>
  <c r="AE240" i="3"/>
  <c r="AD240" i="3"/>
  <c r="AR240" i="3"/>
  <c r="AH156" i="3"/>
  <c r="AI156" i="3"/>
  <c r="AT156" i="3"/>
  <c r="V150" i="3"/>
  <c r="W150" i="3"/>
  <c r="AH80" i="3"/>
  <c r="AT80" i="3"/>
  <c r="AI80" i="3"/>
  <c r="AF60" i="3"/>
  <c r="AG60" i="3"/>
  <c r="AS60" i="3"/>
  <c r="AE36" i="3"/>
  <c r="AR36" i="3"/>
  <c r="AD36" i="3"/>
  <c r="AT741" i="3"/>
  <c r="AI741" i="3"/>
  <c r="AH741" i="3"/>
  <c r="AU687" i="3"/>
  <c r="AK687" i="3"/>
  <c r="AJ687" i="3"/>
  <c r="AD661" i="3"/>
  <c r="AR661" i="3"/>
  <c r="AE661" i="3"/>
  <c r="W657" i="3"/>
  <c r="AA657" i="3" s="1"/>
  <c r="AS643" i="3"/>
  <c r="AG643" i="3"/>
  <c r="AF643" i="3"/>
  <c r="AK617" i="3"/>
  <c r="AU617" i="3"/>
  <c r="AJ617" i="3"/>
  <c r="AQ593" i="3"/>
  <c r="AB593" i="3"/>
  <c r="AC593" i="3"/>
  <c r="AT569" i="3"/>
  <c r="AH569" i="3"/>
  <c r="AI569" i="3"/>
  <c r="AG561" i="3"/>
  <c r="AF561" i="3"/>
  <c r="AS561" i="3"/>
  <c r="AF555" i="3"/>
  <c r="AS555" i="3"/>
  <c r="AG555" i="3"/>
  <c r="W549" i="3"/>
  <c r="W523" i="3"/>
  <c r="V523" i="3"/>
  <c r="AK507" i="3"/>
  <c r="AJ507" i="3"/>
  <c r="AU507" i="3"/>
  <c r="AC503" i="3"/>
  <c r="AQ503" i="3"/>
  <c r="AB503" i="3"/>
  <c r="AH471" i="3"/>
  <c r="AT471" i="3"/>
  <c r="AI471" i="3"/>
  <c r="AR433" i="3"/>
  <c r="AE433" i="3"/>
  <c r="AD433" i="3"/>
  <c r="AI423" i="3"/>
  <c r="AH423" i="3"/>
  <c r="AT423" i="3"/>
  <c r="V405" i="3"/>
  <c r="W405" i="3"/>
  <c r="AD369" i="3"/>
  <c r="AE369" i="3"/>
  <c r="AR369" i="3"/>
  <c r="AJ347" i="3"/>
  <c r="AK347" i="3"/>
  <c r="AU347" i="3"/>
  <c r="AC345" i="3"/>
  <c r="AQ345" i="3"/>
  <c r="AB345" i="3"/>
  <c r="AE337" i="3"/>
  <c r="AR337" i="3"/>
  <c r="AD337" i="3"/>
  <c r="AG329" i="3"/>
  <c r="AS329" i="3"/>
  <c r="AF329" i="3"/>
  <c r="V317" i="3"/>
  <c r="W317" i="3"/>
  <c r="AB305" i="3"/>
  <c r="AC305" i="3"/>
  <c r="AQ305" i="3"/>
  <c r="AT275" i="3"/>
  <c r="AI275" i="3"/>
  <c r="AH275" i="3"/>
  <c r="AS251" i="3"/>
  <c r="AF251" i="3"/>
  <c r="AG251" i="3"/>
  <c r="AJ241" i="3"/>
  <c r="AK241" i="3"/>
  <c r="AU241" i="3"/>
  <c r="V239" i="3"/>
  <c r="W239" i="3"/>
  <c r="AE217" i="3"/>
  <c r="AR217" i="3"/>
  <c r="AD217" i="3"/>
  <c r="W213" i="3"/>
  <c r="V213" i="3"/>
  <c r="AH183" i="3"/>
  <c r="AT183" i="3"/>
  <c r="AI183" i="3"/>
  <c r="AC169" i="3"/>
  <c r="AQ169" i="3"/>
  <c r="AB169" i="3"/>
  <c r="AH165" i="3"/>
  <c r="AT165" i="3"/>
  <c r="AI165" i="3"/>
  <c r="AK153" i="3"/>
  <c r="AJ153" i="3"/>
  <c r="AU153" i="3"/>
  <c r="AR145" i="3"/>
  <c r="AD145" i="3"/>
  <c r="AE145" i="3"/>
  <c r="AU121" i="3"/>
  <c r="AJ121" i="3"/>
  <c r="AK121" i="3"/>
  <c r="AU89" i="3"/>
  <c r="AJ89" i="3"/>
  <c r="AK89" i="3"/>
  <c r="AT69" i="3"/>
  <c r="AH69" i="3"/>
  <c r="AI69" i="3"/>
  <c r="AI57" i="3"/>
  <c r="AH57" i="3"/>
  <c r="AT57" i="3"/>
  <c r="AK41" i="3"/>
  <c r="AU41" i="3"/>
  <c r="AJ41" i="3"/>
  <c r="AT25" i="3"/>
  <c r="AI25" i="3"/>
  <c r="AH25" i="3"/>
  <c r="AQ761" i="3"/>
  <c r="AB761" i="3"/>
  <c r="AC761" i="3"/>
  <c r="AQ737" i="3"/>
  <c r="AB737" i="3"/>
  <c r="AC737" i="3"/>
  <c r="AI715" i="3"/>
  <c r="AT715" i="3"/>
  <c r="AH715" i="3"/>
  <c r="AE751" i="3"/>
  <c r="AR751" i="3"/>
  <c r="AD751" i="3"/>
  <c r="V756" i="3"/>
  <c r="Z756" i="3" s="1"/>
  <c r="W756" i="3"/>
  <c r="AA756" i="3" s="1"/>
  <c r="AI736" i="3"/>
  <c r="AH736" i="3"/>
  <c r="AT736" i="3"/>
  <c r="AF712" i="3"/>
  <c r="AS712" i="3"/>
  <c r="AG712" i="3"/>
  <c r="V700" i="3"/>
  <c r="Z700" i="3" s="1"/>
  <c r="W700" i="3"/>
  <c r="AA700" i="3" s="1"/>
  <c r="AH688" i="3"/>
  <c r="AI688" i="3"/>
  <c r="AT688" i="3"/>
  <c r="AD676" i="3"/>
  <c r="AE676" i="3"/>
  <c r="AR676" i="3"/>
  <c r="AF658" i="3"/>
  <c r="AG658" i="3"/>
  <c r="AS658" i="3"/>
  <c r="AG636" i="3"/>
  <c r="AF636" i="3"/>
  <c r="AS636" i="3"/>
  <c r="AC630" i="3"/>
  <c r="AQ630" i="3"/>
  <c r="AB630" i="3"/>
  <c r="AC618" i="3"/>
  <c r="AB618" i="3"/>
  <c r="AQ618" i="3"/>
  <c r="AC616" i="3"/>
  <c r="AQ616" i="3"/>
  <c r="AB616" i="3"/>
  <c r="AB602" i="3"/>
  <c r="AC602" i="3"/>
  <c r="AQ602" i="3"/>
  <c r="AG596" i="3"/>
  <c r="AS596" i="3"/>
  <c r="AF596" i="3"/>
  <c r="AF580" i="3"/>
  <c r="AG580" i="3"/>
  <c r="AS580" i="3"/>
  <c r="AS552" i="3"/>
  <c r="AG552" i="3"/>
  <c r="AF552" i="3"/>
  <c r="AK534" i="3"/>
  <c r="AU534" i="3"/>
  <c r="AJ534" i="3"/>
  <c r="AH508" i="3"/>
  <c r="AI508" i="3"/>
  <c r="AT508" i="3"/>
  <c r="AF500" i="3"/>
  <c r="AG500" i="3"/>
  <c r="AS500" i="3"/>
  <c r="AS482" i="3"/>
  <c r="AF482" i="3"/>
  <c r="AG482" i="3"/>
  <c r="AH466" i="3"/>
  <c r="AT466" i="3"/>
  <c r="AI466" i="3"/>
  <c r="AQ464" i="3"/>
  <c r="AB464" i="3"/>
  <c r="AC464" i="3"/>
  <c r="W450" i="3"/>
  <c r="V450" i="3"/>
  <c r="W448" i="3"/>
  <c r="AA448" i="3" s="1"/>
  <c r="V448" i="3"/>
  <c r="Z448" i="3" s="1"/>
  <c r="AH432" i="3"/>
  <c r="AI432" i="3"/>
  <c r="AT432" i="3"/>
  <c r="W426" i="3"/>
  <c r="V426" i="3"/>
  <c r="AJ408" i="3"/>
  <c r="AU408" i="3"/>
  <c r="AK408" i="3"/>
  <c r="AE398" i="3"/>
  <c r="AR398" i="3"/>
  <c r="AD398" i="3"/>
  <c r="V380" i="3"/>
  <c r="W380" i="3"/>
  <c r="AR376" i="3"/>
  <c r="AD376" i="3"/>
  <c r="AE376" i="3"/>
  <c r="AC350" i="3"/>
  <c r="AQ350" i="3"/>
  <c r="AB350" i="3"/>
  <c r="AT320" i="3"/>
  <c r="AH320" i="3"/>
  <c r="AI320" i="3"/>
  <c r="AF296" i="3"/>
  <c r="AG296" i="3"/>
  <c r="AS296" i="3"/>
  <c r="AQ250" i="3"/>
  <c r="AB250" i="3"/>
  <c r="AC250" i="3"/>
  <c r="AK216" i="3"/>
  <c r="AU216" i="3"/>
  <c r="AJ216" i="3"/>
  <c r="AS208" i="3"/>
  <c r="AF208" i="3"/>
  <c r="AG208" i="3"/>
  <c r="AJ192" i="3"/>
  <c r="AK192" i="3"/>
  <c r="AU192" i="3"/>
  <c r="AD176" i="3"/>
  <c r="AE176" i="3"/>
  <c r="AR176" i="3"/>
  <c r="AC160" i="3"/>
  <c r="AQ160" i="3"/>
  <c r="AB160" i="3"/>
  <c r="AF144" i="3"/>
  <c r="AG144" i="3"/>
  <c r="AS144" i="3"/>
  <c r="AK108" i="3"/>
  <c r="AU108" i="3"/>
  <c r="AJ108" i="3"/>
  <c r="AE104" i="3"/>
  <c r="AR104" i="3"/>
  <c r="AD104" i="3"/>
  <c r="AQ88" i="3"/>
  <c r="AC88" i="3"/>
  <c r="AB88" i="3"/>
  <c r="AJ72" i="3"/>
  <c r="AK72" i="3"/>
  <c r="AU72" i="3"/>
  <c r="AS56" i="3"/>
  <c r="AG56" i="3"/>
  <c r="AF56" i="3"/>
  <c r="AB32" i="3"/>
  <c r="AQ32" i="3"/>
  <c r="AC32" i="3"/>
  <c r="AJ8" i="3"/>
  <c r="AK8" i="3"/>
  <c r="AU8" i="3"/>
  <c r="AB697" i="3"/>
  <c r="AQ697" i="3"/>
  <c r="AC697" i="3"/>
  <c r="AD677" i="3"/>
  <c r="AE677" i="3"/>
  <c r="AR677" i="3"/>
  <c r="AD647" i="3"/>
  <c r="AE647" i="3"/>
  <c r="AR647" i="3"/>
  <c r="AT613" i="3"/>
  <c r="AI613" i="3"/>
  <c r="AH613" i="3"/>
  <c r="AB597" i="3"/>
  <c r="AC597" i="3"/>
  <c r="AQ597" i="3"/>
  <c r="AJ551" i="3"/>
  <c r="AK551" i="3"/>
  <c r="AU551" i="3"/>
  <c r="AU505" i="3"/>
  <c r="AJ505" i="3"/>
  <c r="AK505" i="3"/>
  <c r="AJ461" i="3"/>
  <c r="AU461" i="3"/>
  <c r="AK461" i="3"/>
  <c r="AI405" i="3"/>
  <c r="AH405" i="3"/>
  <c r="AT405" i="3"/>
  <c r="AE357" i="3"/>
  <c r="AR357" i="3"/>
  <c r="AD357" i="3"/>
  <c r="AI297" i="3"/>
  <c r="AH297" i="3"/>
  <c r="AT297" i="3"/>
  <c r="AB263" i="3"/>
  <c r="AC263" i="3"/>
  <c r="AQ263" i="3"/>
  <c r="AS181" i="3"/>
  <c r="AF181" i="3"/>
  <c r="AG181" i="3"/>
  <c r="AK133" i="3"/>
  <c r="AJ133" i="3"/>
  <c r="AU133" i="3"/>
  <c r="V127" i="3"/>
  <c r="W127" i="3"/>
  <c r="W97" i="3"/>
  <c r="V97" i="3"/>
  <c r="AE53" i="3"/>
  <c r="AR53" i="3"/>
  <c r="AD53" i="3"/>
  <c r="AU15" i="3"/>
  <c r="AK15" i="3"/>
  <c r="AJ15" i="3"/>
  <c r="AG720" i="3"/>
  <c r="AF720" i="3"/>
  <c r="AS720" i="3"/>
  <c r="W662" i="3"/>
  <c r="AA662" i="3" s="1"/>
  <c r="AQ652" i="3"/>
  <c r="AB652" i="3"/>
  <c r="AC652" i="3"/>
  <c r="W640" i="3"/>
  <c r="AA640" i="3" s="1"/>
  <c r="V640" i="3"/>
  <c r="Z640" i="3" s="1"/>
  <c r="AR548" i="3"/>
  <c r="AD548" i="3"/>
  <c r="AE548" i="3"/>
  <c r="AS506" i="3"/>
  <c r="AG506" i="3"/>
  <c r="AF506" i="3"/>
  <c r="AB494" i="3"/>
  <c r="AC494" i="3"/>
  <c r="AQ494" i="3"/>
  <c r="AK430" i="3"/>
  <c r="AJ430" i="3"/>
  <c r="AU430" i="3"/>
  <c r="AB406" i="3"/>
  <c r="AQ406" i="3"/>
  <c r="AC406" i="3"/>
  <c r="AR380" i="3"/>
  <c r="AD380" i="3"/>
  <c r="AE380" i="3"/>
  <c r="W338" i="3"/>
  <c r="V338" i="3"/>
  <c r="AQ292" i="3"/>
  <c r="AB292" i="3"/>
  <c r="AC292" i="3"/>
  <c r="AB204" i="3"/>
  <c r="AC204" i="3"/>
  <c r="AQ204" i="3"/>
  <c r="AT166" i="3"/>
  <c r="AI166" i="3"/>
  <c r="AH166" i="3"/>
  <c r="AR76" i="3"/>
  <c r="AD76" i="3"/>
  <c r="AE76" i="3"/>
  <c r="AD68" i="3"/>
  <c r="AR68" i="3"/>
  <c r="AE68" i="3"/>
  <c r="AS18" i="3"/>
  <c r="AG18" i="3"/>
  <c r="AF18" i="3"/>
  <c r="AI703" i="3"/>
  <c r="AT703" i="3"/>
  <c r="AH703" i="3"/>
  <c r="AE655" i="3"/>
  <c r="AR655" i="3"/>
  <c r="AD655" i="3"/>
  <c r="AS641" i="3"/>
  <c r="AF641" i="3"/>
  <c r="AG641" i="3"/>
  <c r="AU637" i="3"/>
  <c r="AJ637" i="3"/>
  <c r="AK637" i="3"/>
  <c r="AG615" i="3"/>
  <c r="AF615" i="3"/>
  <c r="AS615" i="3"/>
  <c r="AG601" i="3"/>
  <c r="AS601" i="3"/>
  <c r="AF601" i="3"/>
  <c r="AG597" i="3"/>
  <c r="AF597" i="3"/>
  <c r="AS597" i="3"/>
  <c r="W593" i="3"/>
  <c r="AA593" i="3" s="1"/>
  <c r="V593" i="3"/>
  <c r="Z593" i="3" s="1"/>
  <c r="AF583" i="3"/>
  <c r="AS583" i="3"/>
  <c r="AG583" i="3"/>
  <c r="V547" i="3"/>
  <c r="W547" i="3"/>
  <c r="AI535" i="3"/>
  <c r="AT535" i="3"/>
  <c r="AH535" i="3"/>
  <c r="AG529" i="3"/>
  <c r="AF529" i="3"/>
  <c r="AS529" i="3"/>
  <c r="AF515" i="3"/>
  <c r="AS515" i="3"/>
  <c r="AG515" i="3"/>
  <c r="AR493" i="3"/>
  <c r="AD493" i="3"/>
  <c r="AE493" i="3"/>
  <c r="AK469" i="3"/>
  <c r="AU469" i="3"/>
  <c r="AJ469" i="3"/>
  <c r="AU457" i="3"/>
  <c r="AK457" i="3"/>
  <c r="AJ457" i="3"/>
  <c r="AI439" i="3"/>
  <c r="AH439" i="3"/>
  <c r="AT439" i="3"/>
  <c r="AB431" i="3"/>
  <c r="AC431" i="3"/>
  <c r="AQ431" i="3"/>
  <c r="AF407" i="3"/>
  <c r="AG407" i="3"/>
  <c r="AS407" i="3"/>
  <c r="AG401" i="3"/>
  <c r="AS401" i="3"/>
  <c r="AF401" i="3"/>
  <c r="AT373" i="3"/>
  <c r="AI373" i="3"/>
  <c r="AH373" i="3"/>
  <c r="AD359" i="3"/>
  <c r="AE359" i="3"/>
  <c r="AR359" i="3"/>
  <c r="AS331" i="3"/>
  <c r="AF331" i="3"/>
  <c r="AG331" i="3"/>
  <c r="V329" i="3"/>
  <c r="W329" i="3"/>
  <c r="AF319" i="3"/>
  <c r="AG319" i="3"/>
  <c r="AS319" i="3"/>
  <c r="AS309" i="3"/>
  <c r="AG309" i="3"/>
  <c r="AF309" i="3"/>
  <c r="AR289" i="3"/>
  <c r="AD289" i="3"/>
  <c r="AE289" i="3"/>
  <c r="AC279" i="3"/>
  <c r="AB279" i="3"/>
  <c r="AQ279" i="3"/>
  <c r="AD259" i="3"/>
  <c r="AR259" i="3"/>
  <c r="AE259" i="3"/>
  <c r="AT247" i="3"/>
  <c r="AI247" i="3"/>
  <c r="AH247" i="3"/>
  <c r="AK215" i="3"/>
  <c r="AJ215" i="3"/>
  <c r="AU215" i="3"/>
  <c r="AE189" i="3"/>
  <c r="AR189" i="3"/>
  <c r="AD189" i="3"/>
  <c r="AC183" i="3"/>
  <c r="AQ183" i="3"/>
  <c r="AB183" i="3"/>
  <c r="AI143" i="3"/>
  <c r="AT143" i="3"/>
  <c r="AH143" i="3"/>
  <c r="AK119" i="3"/>
  <c r="AJ119" i="3"/>
  <c r="AU119" i="3"/>
  <c r="W113" i="3"/>
  <c r="V113" i="3"/>
  <c r="AQ95" i="3"/>
  <c r="AB95" i="3"/>
  <c r="AC95" i="3"/>
  <c r="AC79" i="3"/>
  <c r="AQ79" i="3"/>
  <c r="AB79" i="3"/>
  <c r="AE71" i="3"/>
  <c r="AD71" i="3"/>
  <c r="AR71" i="3"/>
  <c r="AE63" i="3"/>
  <c r="AR63" i="3"/>
  <c r="AD63" i="3"/>
  <c r="AT35" i="3"/>
  <c r="AH35" i="3"/>
  <c r="AI35" i="3"/>
  <c r="AH27" i="3"/>
  <c r="AT27" i="3"/>
  <c r="AI27" i="3"/>
  <c r="AS19" i="3"/>
  <c r="AF19" i="3"/>
  <c r="AG19" i="3"/>
  <c r="AS7" i="3"/>
  <c r="AF7" i="3"/>
  <c r="AG7" i="3"/>
  <c r="AU761" i="3"/>
  <c r="AJ761" i="3"/>
  <c r="AK761" i="3"/>
  <c r="AU757" i="3"/>
  <c r="AJ757" i="3"/>
  <c r="AK757" i="3"/>
  <c r="AK758" i="3"/>
  <c r="AU758" i="3"/>
  <c r="AJ758" i="3"/>
  <c r="AH746" i="3"/>
  <c r="AT746" i="3"/>
  <c r="AI746" i="3"/>
  <c r="AQ738" i="3"/>
  <c r="AC738" i="3"/>
  <c r="AB738" i="3"/>
  <c r="AG734" i="3"/>
  <c r="AF734" i="3"/>
  <c r="AS734" i="3"/>
  <c r="W728" i="3"/>
  <c r="AA728" i="3" s="1"/>
  <c r="V728" i="3"/>
  <c r="Z728" i="3" s="1"/>
  <c r="V726" i="3"/>
  <c r="Z726" i="3" s="1"/>
  <c r="AQ710" i="3"/>
  <c r="AC710" i="3"/>
  <c r="AB710" i="3"/>
  <c r="AC696" i="3"/>
  <c r="AB696" i="3"/>
  <c r="AQ696" i="3"/>
  <c r="W690" i="3"/>
  <c r="AA690" i="3" s="1"/>
  <c r="V690" i="3"/>
  <c r="Z690" i="3" s="1"/>
  <c r="AB678" i="3"/>
  <c r="AQ678" i="3"/>
  <c r="AC678" i="3"/>
  <c r="AD670" i="3"/>
  <c r="AR670" i="3"/>
  <c r="AE670" i="3"/>
  <c r="AQ646" i="3"/>
  <c r="AB646" i="3"/>
  <c r="AC646" i="3"/>
  <c r="AQ642" i="3"/>
  <c r="AB642" i="3"/>
  <c r="AC642" i="3"/>
  <c r="AI624" i="3"/>
  <c r="AT624" i="3"/>
  <c r="AH624" i="3"/>
  <c r="AJ622" i="3"/>
  <c r="AK622" i="3"/>
  <c r="AU622" i="3"/>
  <c r="W612" i="3"/>
  <c r="AA612" i="3" s="1"/>
  <c r="V612" i="3"/>
  <c r="Z612" i="3" s="1"/>
  <c r="AE604" i="3"/>
  <c r="AR604" i="3"/>
  <c r="AD604" i="3"/>
  <c r="AT584" i="3"/>
  <c r="AI584" i="3"/>
  <c r="AH584" i="3"/>
  <c r="AK572" i="3"/>
  <c r="AJ572" i="3"/>
  <c r="AU572" i="3"/>
  <c r="AR566" i="3"/>
  <c r="AD566" i="3"/>
  <c r="AE566" i="3"/>
  <c r="AU558" i="3"/>
  <c r="AK558" i="3"/>
  <c r="AJ558" i="3"/>
  <c r="AG542" i="3"/>
  <c r="AF542" i="3"/>
  <c r="AS542" i="3"/>
  <c r="AH518" i="3"/>
  <c r="AT518" i="3"/>
  <c r="AI518" i="3"/>
  <c r="AB486" i="3"/>
  <c r="AC486" i="3"/>
  <c r="AQ486" i="3"/>
  <c r="AB462" i="3"/>
  <c r="AQ462" i="3"/>
  <c r="AC462" i="3"/>
  <c r="W456" i="3"/>
  <c r="AA456" i="3" s="1"/>
  <c r="AQ428" i="3"/>
  <c r="AB428" i="3"/>
  <c r="AC428" i="3"/>
  <c r="AD422" i="3"/>
  <c r="AE422" i="3"/>
  <c r="AR422" i="3"/>
  <c r="AD400" i="3"/>
  <c r="AR400" i="3"/>
  <c r="AE400" i="3"/>
  <c r="AJ378" i="3"/>
  <c r="AU378" i="3"/>
  <c r="AK378" i="3"/>
  <c r="AE366" i="3"/>
  <c r="AD366" i="3"/>
  <c r="AR366" i="3"/>
  <c r="AR356" i="3"/>
  <c r="AD356" i="3"/>
  <c r="AE356" i="3"/>
  <c r="V344" i="3"/>
  <c r="AC326" i="3"/>
  <c r="AQ326" i="3"/>
  <c r="AB326" i="3"/>
  <c r="AG310" i="3"/>
  <c r="AF310" i="3"/>
  <c r="AS310" i="3"/>
  <c r="AG294" i="3"/>
  <c r="AS294" i="3"/>
  <c r="AF294" i="3"/>
  <c r="AT278" i="3"/>
  <c r="AH278" i="3"/>
  <c r="AI278" i="3"/>
  <c r="AS270" i="3"/>
  <c r="AF270" i="3"/>
  <c r="AG270" i="3"/>
  <c r="AI258" i="3"/>
  <c r="AH258" i="3"/>
  <c r="AT258" i="3"/>
  <c r="V246" i="3"/>
  <c r="W246" i="3"/>
  <c r="AG234" i="3"/>
  <c r="AF234" i="3"/>
  <c r="AS234" i="3"/>
  <c r="AH206" i="3"/>
  <c r="AT206" i="3"/>
  <c r="AI206" i="3"/>
  <c r="AD198" i="3"/>
  <c r="AR198" i="3"/>
  <c r="AE198" i="3"/>
  <c r="W194" i="3"/>
  <c r="AI174" i="3"/>
  <c r="AH174" i="3"/>
  <c r="AT174" i="3"/>
  <c r="W162" i="3"/>
  <c r="V162" i="3"/>
  <c r="AI134" i="3"/>
  <c r="AT134" i="3"/>
  <c r="AH134" i="3"/>
  <c r="W126" i="3"/>
  <c r="AI110" i="3"/>
  <c r="AT110" i="3"/>
  <c r="AH110" i="3"/>
  <c r="AR94" i="3"/>
  <c r="AD94" i="3"/>
  <c r="AE94" i="3"/>
  <c r="AU70" i="3"/>
  <c r="AJ70" i="3"/>
  <c r="AK70" i="3"/>
  <c r="AQ62" i="3"/>
  <c r="AB62" i="3"/>
  <c r="AC62" i="3"/>
  <c r="V56" i="3"/>
  <c r="W56" i="3"/>
  <c r="AE50" i="3"/>
  <c r="AD50" i="3"/>
  <c r="AR50" i="3"/>
  <c r="AU30" i="3"/>
  <c r="AJ30" i="3"/>
  <c r="AK30" i="3"/>
  <c r="AF22" i="3"/>
  <c r="AS22" i="3"/>
  <c r="AG22" i="3"/>
  <c r="AQ747" i="3"/>
  <c r="AC747" i="3"/>
  <c r="AB747" i="3"/>
  <c r="AS689" i="3"/>
  <c r="AG689" i="3"/>
  <c r="AF689" i="3"/>
  <c r="AG681" i="3"/>
  <c r="AS681" i="3"/>
  <c r="AF681" i="3"/>
  <c r="AT665" i="3"/>
  <c r="AI665" i="3"/>
  <c r="AH665" i="3"/>
  <c r="AT629" i="3"/>
  <c r="AI629" i="3"/>
  <c r="AH629" i="3"/>
  <c r="AF581" i="3"/>
  <c r="AS581" i="3"/>
  <c r="AG581" i="3"/>
  <c r="AC573" i="3"/>
  <c r="AQ573" i="3"/>
  <c r="AB573" i="3"/>
  <c r="AD759" i="3"/>
  <c r="AE759" i="3"/>
  <c r="AR759" i="3"/>
  <c r="AG729" i="3"/>
  <c r="AS729" i="3"/>
  <c r="AF729" i="3"/>
  <c r="AQ699" i="3"/>
  <c r="AC699" i="3"/>
  <c r="AB699" i="3"/>
  <c r="AI691" i="3"/>
  <c r="AH691" i="3"/>
  <c r="AT691" i="3"/>
  <c r="AG683" i="3"/>
  <c r="AS683" i="3"/>
  <c r="AF683" i="3"/>
  <c r="AG675" i="3"/>
  <c r="AS675" i="3"/>
  <c r="AF675" i="3"/>
  <c r="AD663" i="3"/>
  <c r="AR663" i="3"/>
  <c r="AE663" i="3"/>
  <c r="AF663" i="3"/>
  <c r="AG663" i="3"/>
  <c r="AS663" i="3"/>
  <c r="AH639" i="3"/>
  <c r="AT639" i="3"/>
  <c r="AI639" i="3"/>
  <c r="AF635" i="3"/>
  <c r="AS635" i="3"/>
  <c r="AG635" i="3"/>
  <c r="W633" i="3"/>
  <c r="AA633" i="3" s="1"/>
  <c r="V633" i="3"/>
  <c r="Z633" i="3" s="1"/>
  <c r="AH615" i="3"/>
  <c r="AT615" i="3"/>
  <c r="AI615" i="3"/>
  <c r="AE587" i="3"/>
  <c r="AR587" i="3"/>
  <c r="AD587" i="3"/>
  <c r="AB571" i="3"/>
  <c r="AQ571" i="3"/>
  <c r="AC571" i="3"/>
  <c r="V569" i="3"/>
  <c r="W569" i="3"/>
  <c r="AH559" i="3"/>
  <c r="AI559" i="3"/>
  <c r="AT559" i="3"/>
  <c r="AB547" i="3"/>
  <c r="AQ547" i="3"/>
  <c r="AC547" i="3"/>
  <c r="AK537" i="3"/>
  <c r="AU537" i="3"/>
  <c r="AJ537" i="3"/>
  <c r="AB531" i="3"/>
  <c r="AC531" i="3"/>
  <c r="AQ531" i="3"/>
  <c r="AT513" i="3"/>
  <c r="AH513" i="3"/>
  <c r="AI513" i="3"/>
  <c r="AD509" i="3"/>
  <c r="AE509" i="3"/>
  <c r="AR509" i="3"/>
  <c r="AK495" i="3"/>
  <c r="AU495" i="3"/>
  <c r="AJ495" i="3"/>
  <c r="AJ489" i="3"/>
  <c r="AK489" i="3"/>
  <c r="AU489" i="3"/>
  <c r="AK475" i="3"/>
  <c r="AU475" i="3"/>
  <c r="AJ475" i="3"/>
  <c r="AK473" i="3"/>
  <c r="AU473" i="3"/>
  <c r="AJ473" i="3"/>
  <c r="AH455" i="3"/>
  <c r="AT455" i="3"/>
  <c r="AI455" i="3"/>
  <c r="AC443" i="3"/>
  <c r="AQ443" i="3"/>
  <c r="AB443" i="3"/>
  <c r="AQ441" i="3"/>
  <c r="AC441" i="3"/>
  <c r="AB441" i="3"/>
  <c r="AJ435" i="3"/>
  <c r="AK435" i="3"/>
  <c r="AU435" i="3"/>
  <c r="AC435" i="3"/>
  <c r="AQ435" i="3"/>
  <c r="AB435" i="3"/>
  <c r="W421" i="3"/>
  <c r="V421" i="3"/>
  <c r="V413" i="3"/>
  <c r="W413" i="3"/>
  <c r="AU403" i="3"/>
  <c r="AJ403" i="3"/>
  <c r="AK403" i="3"/>
  <c r="AG391" i="3"/>
  <c r="AF391" i="3"/>
  <c r="AS391" i="3"/>
  <c r="AF387" i="3"/>
  <c r="AS387" i="3"/>
  <c r="AG387" i="3"/>
  <c r="AU377" i="3"/>
  <c r="AJ377" i="3"/>
  <c r="AK377" i="3"/>
  <c r="AD371" i="3"/>
  <c r="AE371" i="3"/>
  <c r="AR371" i="3"/>
  <c r="AJ363" i="3"/>
  <c r="AU363" i="3"/>
  <c r="AK363" i="3"/>
  <c r="AH335" i="3"/>
  <c r="AI335" i="3"/>
  <c r="AT335" i="3"/>
  <c r="W325" i="3"/>
  <c r="AI315" i="3"/>
  <c r="AH315" i="3"/>
  <c r="AT315" i="3"/>
  <c r="AE299" i="3"/>
  <c r="AR299" i="3"/>
  <c r="AD299" i="3"/>
  <c r="AB293" i="3"/>
  <c r="AC293" i="3"/>
  <c r="AQ293" i="3"/>
  <c r="AG283" i="3"/>
  <c r="AS283" i="3"/>
  <c r="AF283" i="3"/>
  <c r="AJ281" i="3"/>
  <c r="AU281" i="3"/>
  <c r="AK281" i="3"/>
  <c r="AB277" i="3"/>
  <c r="AQ277" i="3"/>
  <c r="AC277" i="3"/>
  <c r="AQ271" i="3"/>
  <c r="AC271" i="3"/>
  <c r="AB271" i="3"/>
  <c r="AU265" i="3"/>
  <c r="AJ265" i="3"/>
  <c r="AK265" i="3"/>
  <c r="AK253" i="3"/>
  <c r="AU253" i="3"/>
  <c r="AJ253" i="3"/>
  <c r="AD243" i="3"/>
  <c r="AE243" i="3"/>
  <c r="AR243" i="3"/>
  <c r="AU235" i="3"/>
  <c r="AJ235" i="3"/>
  <c r="AK235" i="3"/>
  <c r="W229" i="3"/>
  <c r="V229" i="3"/>
  <c r="AC211" i="3"/>
  <c r="AQ211" i="3"/>
  <c r="AB211" i="3"/>
  <c r="AB193" i="3"/>
  <c r="AC193" i="3"/>
  <c r="AQ193" i="3"/>
  <c r="AS187" i="3"/>
  <c r="AF187" i="3"/>
  <c r="AG187" i="3"/>
  <c r="AQ187" i="3"/>
  <c r="AB187" i="3"/>
  <c r="AC187" i="3"/>
  <c r="V181" i="3"/>
  <c r="W181" i="3"/>
  <c r="AS163" i="3"/>
  <c r="AG163" i="3"/>
  <c r="AF163" i="3"/>
  <c r="AF147" i="3"/>
  <c r="AG147" i="3"/>
  <c r="AS147" i="3"/>
  <c r="W143" i="3"/>
  <c r="V143" i="3"/>
  <c r="AU139" i="3"/>
  <c r="AJ139" i="3"/>
  <c r="AK139" i="3"/>
  <c r="AB123" i="3"/>
  <c r="AQ123" i="3"/>
  <c r="AC123" i="3"/>
  <c r="AU115" i="3"/>
  <c r="AJ115" i="3"/>
  <c r="AK115" i="3"/>
  <c r="W109" i="3"/>
  <c r="V109" i="3"/>
  <c r="AD103" i="3"/>
  <c r="AE103" i="3"/>
  <c r="AR103" i="3"/>
  <c r="AK91" i="3"/>
  <c r="AJ91" i="3"/>
  <c r="AU91" i="3"/>
  <c r="AD85" i="3"/>
  <c r="AE85" i="3"/>
  <c r="AR85" i="3"/>
  <c r="AD75" i="3"/>
  <c r="AE75" i="3"/>
  <c r="AR75" i="3"/>
  <c r="AC67" i="3"/>
  <c r="AQ67" i="3"/>
  <c r="AB67" i="3"/>
  <c r="W61" i="3"/>
  <c r="V61" i="3"/>
  <c r="AI51" i="3"/>
  <c r="AH51" i="3"/>
  <c r="AT51" i="3"/>
  <c r="AT43" i="3"/>
  <c r="AH43" i="3"/>
  <c r="AI43" i="3"/>
  <c r="AH17" i="3"/>
  <c r="AI17" i="3"/>
  <c r="AT17" i="3"/>
  <c r="W15" i="3"/>
  <c r="V15" i="3"/>
  <c r="AH743" i="3"/>
  <c r="AT743" i="3"/>
  <c r="AI743" i="3"/>
  <c r="AR711" i="3"/>
  <c r="AD711" i="3"/>
  <c r="AE711" i="3"/>
  <c r="AT701" i="3"/>
  <c r="AH701" i="3"/>
  <c r="AI701" i="3"/>
  <c r="AU727" i="3"/>
  <c r="AK727" i="3"/>
  <c r="AJ727" i="3"/>
  <c r="AT721" i="3"/>
  <c r="AI721" i="3"/>
  <c r="AH721" i="3"/>
  <c r="AJ748" i="3"/>
  <c r="AU748" i="3"/>
  <c r="AK748" i="3"/>
  <c r="W748" i="3"/>
  <c r="AA748" i="3" s="1"/>
  <c r="V748" i="3"/>
  <c r="Z748" i="3" s="1"/>
  <c r="AT722" i="3"/>
  <c r="AI722" i="3"/>
  <c r="AH722" i="3"/>
  <c r="AJ706" i="3"/>
  <c r="AK706" i="3"/>
  <c r="AU706" i="3"/>
  <c r="AJ698" i="3"/>
  <c r="AU698" i="3"/>
  <c r="AK698" i="3"/>
  <c r="AC682" i="3"/>
  <c r="AQ682" i="3"/>
  <c r="AB682" i="3"/>
  <c r="W680" i="3"/>
  <c r="AA680" i="3" s="1"/>
  <c r="AE674" i="3"/>
  <c r="AR674" i="3"/>
  <c r="AD674" i="3"/>
  <c r="AB666" i="3"/>
  <c r="AC666" i="3"/>
  <c r="AQ666" i="3"/>
  <c r="AE626" i="3"/>
  <c r="AD626" i="3"/>
  <c r="AR626" i="3"/>
  <c r="AK610" i="3"/>
  <c r="AU610" i="3"/>
  <c r="AJ610" i="3"/>
  <c r="AJ594" i="3"/>
  <c r="AK594" i="3"/>
  <c r="AU594" i="3"/>
  <c r="W574" i="3"/>
  <c r="AD568" i="3"/>
  <c r="AE568" i="3"/>
  <c r="AR568" i="3"/>
  <c r="V554" i="3"/>
  <c r="W554" i="3"/>
  <c r="AS544" i="3"/>
  <c r="AF544" i="3"/>
  <c r="AG544" i="3"/>
  <c r="AU524" i="3"/>
  <c r="AJ524" i="3"/>
  <c r="AK524" i="3"/>
  <c r="AK759" i="3"/>
  <c r="AU759" i="3"/>
  <c r="AJ759" i="3"/>
  <c r="AF735" i="3"/>
  <c r="AS735" i="3"/>
  <c r="AG735" i="3"/>
  <c r="AR735" i="3"/>
  <c r="AD735" i="3"/>
  <c r="AE735" i="3"/>
  <c r="V705" i="3"/>
  <c r="Z705" i="3" s="1"/>
  <c r="AH699" i="3"/>
  <c r="AI699" i="3"/>
  <c r="AT699" i="3"/>
  <c r="AU695" i="3"/>
  <c r="AK695" i="3"/>
  <c r="AJ695" i="3"/>
  <c r="AK691" i="3"/>
  <c r="AU691" i="3"/>
  <c r="AJ691" i="3"/>
  <c r="AK683" i="3"/>
  <c r="AU683" i="3"/>
  <c r="AJ683" i="3"/>
  <c r="AG679" i="3"/>
  <c r="AF679" i="3"/>
  <c r="AS679" i="3"/>
  <c r="AR675" i="3"/>
  <c r="AE675" i="3"/>
  <c r="AD675" i="3"/>
  <c r="AU667" i="3"/>
  <c r="AK667" i="3"/>
  <c r="AJ667" i="3"/>
  <c r="AT667" i="3"/>
  <c r="AH667" i="3"/>
  <c r="AI667" i="3"/>
  <c r="AI663" i="3"/>
  <c r="AH663" i="3"/>
  <c r="AT663" i="3"/>
  <c r="AJ659" i="3"/>
  <c r="AU659" i="3"/>
  <c r="AK659" i="3"/>
  <c r="AH659" i="3"/>
  <c r="AT659" i="3"/>
  <c r="AI659" i="3"/>
  <c r="AK635" i="3"/>
  <c r="AU635" i="3"/>
  <c r="AJ635" i="3"/>
  <c r="AC635" i="3"/>
  <c r="AQ635" i="3"/>
  <c r="AB635" i="3"/>
  <c r="AS627" i="3"/>
  <c r="AG627" i="3"/>
  <c r="AF627" i="3"/>
  <c r="AH621" i="3"/>
  <c r="AT621" i="3"/>
  <c r="AI621" i="3"/>
  <c r="AF603" i="3"/>
  <c r="AG603" i="3"/>
  <c r="AS603" i="3"/>
  <c r="V603" i="3"/>
  <c r="Z603" i="3" s="1"/>
  <c r="AR597" i="3"/>
  <c r="AD597" i="3"/>
  <c r="AE597" i="3"/>
  <c r="AG571" i="3"/>
  <c r="AF571" i="3"/>
  <c r="AS571" i="3"/>
  <c r="AB567" i="3"/>
  <c r="AC567" i="3"/>
  <c r="AQ567" i="3"/>
  <c r="AI567" i="3"/>
  <c r="AH567" i="3"/>
  <c r="AT567" i="3"/>
  <c r="AC559" i="3"/>
  <c r="AB559" i="3"/>
  <c r="AQ559" i="3"/>
  <c r="V549" i="3"/>
  <c r="AI547" i="3"/>
  <c r="AT547" i="3"/>
  <c r="AH547" i="3"/>
  <c r="W539" i="3"/>
  <c r="V539" i="3"/>
  <c r="AF537" i="3"/>
  <c r="AS537" i="3"/>
  <c r="AG537" i="3"/>
  <c r="AI531" i="3"/>
  <c r="AH531" i="3"/>
  <c r="AT531" i="3"/>
  <c r="AE527" i="3"/>
  <c r="AR527" i="3"/>
  <c r="AD527" i="3"/>
  <c r="W521" i="3"/>
  <c r="AK513" i="3"/>
  <c r="AJ513" i="3"/>
  <c r="AU513" i="3"/>
  <c r="AB509" i="3"/>
  <c r="AC509" i="3"/>
  <c r="AQ509" i="3"/>
  <c r="AH499" i="3"/>
  <c r="AT499" i="3"/>
  <c r="AI499" i="3"/>
  <c r="AF495" i="3"/>
  <c r="AG495" i="3"/>
  <c r="AS495" i="3"/>
  <c r="V493" i="3"/>
  <c r="AS489" i="3"/>
  <c r="AF489" i="3"/>
  <c r="AG489" i="3"/>
  <c r="AH487" i="3"/>
  <c r="AT487" i="3"/>
  <c r="AI487" i="3"/>
  <c r="AK485" i="3"/>
  <c r="AU485" i="3"/>
  <c r="AJ485" i="3"/>
  <c r="AH475" i="3"/>
  <c r="AT475" i="3"/>
  <c r="AI475" i="3"/>
  <c r="AF473" i="3"/>
  <c r="AS473" i="3"/>
  <c r="AG473" i="3"/>
  <c r="V473" i="3"/>
  <c r="AC467" i="3"/>
  <c r="AQ467" i="3"/>
  <c r="AB467" i="3"/>
  <c r="AT453" i="3"/>
  <c r="AI453" i="3"/>
  <c r="AH453" i="3"/>
  <c r="AB451" i="3"/>
  <c r="AC451" i="3"/>
  <c r="AQ451" i="3"/>
  <c r="AE443" i="3"/>
  <c r="AD443" i="3"/>
  <c r="AR443" i="3"/>
  <c r="AK441" i="3"/>
  <c r="AJ441" i="3"/>
  <c r="AU441" i="3"/>
  <c r="AD435" i="3"/>
  <c r="AR435" i="3"/>
  <c r="AE435" i="3"/>
  <c r="AH417" i="3"/>
  <c r="AT417" i="3"/>
  <c r="AI417" i="3"/>
  <c r="AH411" i="3"/>
  <c r="AI411" i="3"/>
  <c r="AT411" i="3"/>
  <c r="AI403" i="3"/>
  <c r="AT403" i="3"/>
  <c r="AH403" i="3"/>
  <c r="AF395" i="3"/>
  <c r="AS395" i="3"/>
  <c r="AG395" i="3"/>
  <c r="AC395" i="3"/>
  <c r="AQ395" i="3"/>
  <c r="AB395" i="3"/>
  <c r="AT391" i="3"/>
  <c r="AI391" i="3"/>
  <c r="AH391" i="3"/>
  <c r="AK391" i="3"/>
  <c r="AU391" i="3"/>
  <c r="AJ391" i="3"/>
  <c r="V381" i="3"/>
  <c r="W381" i="3"/>
  <c r="V375" i="3"/>
  <c r="W375" i="3"/>
  <c r="W371" i="3"/>
  <c r="V371" i="3"/>
  <c r="AQ363" i="3"/>
  <c r="AB363" i="3"/>
  <c r="AC363" i="3"/>
  <c r="W351" i="3"/>
  <c r="V351" i="3"/>
  <c r="AU341" i="3"/>
  <c r="AK341" i="3"/>
  <c r="AJ341" i="3"/>
  <c r="AF341" i="3"/>
  <c r="AG341" i="3"/>
  <c r="AS341" i="3"/>
  <c r="AQ335" i="3"/>
  <c r="AB335" i="3"/>
  <c r="AC335" i="3"/>
  <c r="AQ325" i="3"/>
  <c r="AB325" i="3"/>
  <c r="AC325" i="3"/>
  <c r="W315" i="3"/>
  <c r="AU315" i="3"/>
  <c r="AJ315" i="3"/>
  <c r="AK315" i="3"/>
  <c r="W301" i="3"/>
  <c r="V301" i="3"/>
  <c r="AJ299" i="3"/>
  <c r="AK299" i="3"/>
  <c r="AU299" i="3"/>
  <c r="V293" i="3"/>
  <c r="W293" i="3"/>
  <c r="AJ293" i="3"/>
  <c r="AK293" i="3"/>
  <c r="AU293" i="3"/>
  <c r="AK283" i="3"/>
  <c r="AU283" i="3"/>
  <c r="AJ283" i="3"/>
  <c r="W277" i="3"/>
  <c r="V277" i="3"/>
  <c r="AG277" i="3"/>
  <c r="AF277" i="3"/>
  <c r="AS277" i="3"/>
  <c r="AR277" i="3"/>
  <c r="AE277" i="3"/>
  <c r="AD277" i="3"/>
  <c r="V269" i="3"/>
  <c r="W269" i="3"/>
  <c r="AR267" i="3"/>
  <c r="AE267" i="3"/>
  <c r="AD267" i="3"/>
  <c r="AI267" i="3"/>
  <c r="AT267" i="3"/>
  <c r="AH267" i="3"/>
  <c r="V261" i="3"/>
  <c r="W261" i="3"/>
  <c r="AF253" i="3"/>
  <c r="AS253" i="3"/>
  <c r="AG253" i="3"/>
  <c r="AJ243" i="3"/>
  <c r="AK243" i="3"/>
  <c r="AU243" i="3"/>
  <c r="V243" i="3"/>
  <c r="W243" i="3"/>
  <c r="AG239" i="3"/>
  <c r="AF239" i="3"/>
  <c r="AS239" i="3"/>
  <c r="AB235" i="3"/>
  <c r="AC235" i="3"/>
  <c r="AQ235" i="3"/>
  <c r="AU233" i="3"/>
  <c r="AJ233" i="3"/>
  <c r="AK233" i="3"/>
  <c r="AC233" i="3"/>
  <c r="AQ233" i="3"/>
  <c r="AB233" i="3"/>
  <c r="AF227" i="3"/>
  <c r="AG227" i="3"/>
  <c r="AS227" i="3"/>
  <c r="AB227" i="3"/>
  <c r="AC227" i="3"/>
  <c r="AQ227" i="3"/>
  <c r="AB219" i="3"/>
  <c r="AC219" i="3"/>
  <c r="AQ219" i="3"/>
  <c r="AH203" i="3"/>
  <c r="AI203" i="3"/>
  <c r="AT203" i="3"/>
  <c r="AR197" i="3"/>
  <c r="AE197" i="3"/>
  <c r="AD197" i="3"/>
  <c r="AS191" i="3"/>
  <c r="AF191" i="3"/>
  <c r="AG191" i="3"/>
  <c r="AU191" i="3"/>
  <c r="AJ191" i="3"/>
  <c r="AK191" i="3"/>
  <c r="AD187" i="3"/>
  <c r="AE187" i="3"/>
  <c r="AR187" i="3"/>
  <c r="AE179" i="3"/>
  <c r="AR179" i="3"/>
  <c r="AD179" i="3"/>
  <c r="AU179" i="3"/>
  <c r="AK179" i="3"/>
  <c r="AJ179" i="3"/>
  <c r="V173" i="3"/>
  <c r="W173" i="3"/>
  <c r="AG171" i="3"/>
  <c r="AF171" i="3"/>
  <c r="AS171" i="3"/>
  <c r="AQ163" i="3"/>
  <c r="AB163" i="3"/>
  <c r="AC163" i="3"/>
  <c r="AB155" i="3"/>
  <c r="AQ155" i="3"/>
  <c r="AC155" i="3"/>
  <c r="AI147" i="3"/>
  <c r="AT147" i="3"/>
  <c r="AH147" i="3"/>
  <c r="W141" i="3"/>
  <c r="AJ123" i="3"/>
  <c r="AK123" i="3"/>
  <c r="AU123" i="3"/>
  <c r="AD123" i="3"/>
  <c r="AR123" i="3"/>
  <c r="AE123" i="3"/>
  <c r="AQ115" i="3"/>
  <c r="AB115" i="3"/>
  <c r="AC115" i="3"/>
  <c r="AT107" i="3"/>
  <c r="AH107" i="3"/>
  <c r="AI107" i="3"/>
  <c r="W107" i="3"/>
  <c r="AH103" i="3"/>
  <c r="AI103" i="3"/>
  <c r="AT103" i="3"/>
  <c r="AQ99" i="3"/>
  <c r="AC99" i="3"/>
  <c r="AB99" i="3"/>
  <c r="AH99" i="3"/>
  <c r="AT99" i="3"/>
  <c r="AI99" i="3"/>
  <c r="AB91" i="3"/>
  <c r="AC91" i="3"/>
  <c r="AQ91" i="3"/>
  <c r="AT91" i="3"/>
  <c r="AI91" i="3"/>
  <c r="AH91" i="3"/>
  <c r="AR83" i="3"/>
  <c r="AD83" i="3"/>
  <c r="AE83" i="3"/>
  <c r="AC83" i="3"/>
  <c r="AB83" i="3"/>
  <c r="AQ83" i="3"/>
  <c r="W77" i="3"/>
  <c r="V77" i="3"/>
  <c r="AB75" i="3"/>
  <c r="AC75" i="3"/>
  <c r="AQ75" i="3"/>
  <c r="V71" i="3"/>
  <c r="W71" i="3"/>
  <c r="AJ67" i="3"/>
  <c r="AK67" i="3"/>
  <c r="AU67" i="3"/>
  <c r="AE67" i="3"/>
  <c r="AR67" i="3"/>
  <c r="AD67" i="3"/>
  <c r="AD59" i="3"/>
  <c r="AE59" i="3"/>
  <c r="AR59" i="3"/>
  <c r="AK59" i="3"/>
  <c r="AU59" i="3"/>
  <c r="AJ59" i="3"/>
  <c r="V53" i="3"/>
  <c r="V51" i="3"/>
  <c r="AF43" i="3"/>
  <c r="AG43" i="3"/>
  <c r="AS43" i="3"/>
  <c r="AE43" i="3"/>
  <c r="AR43" i="3"/>
  <c r="AD43" i="3"/>
  <c r="AQ17" i="3"/>
  <c r="AB17" i="3"/>
  <c r="AC17" i="3"/>
  <c r="AG17" i="3"/>
  <c r="AS17" i="3"/>
  <c r="AF17" i="3"/>
  <c r="V743" i="3"/>
  <c r="Z743" i="3" s="1"/>
  <c r="AG701" i="3"/>
  <c r="AF701" i="3"/>
  <c r="AS701" i="3"/>
  <c r="V701" i="3"/>
  <c r="Z701" i="3" s="1"/>
  <c r="V751" i="3"/>
  <c r="Z751" i="3" s="1"/>
  <c r="AG733" i="3"/>
  <c r="AS733" i="3"/>
  <c r="AF733" i="3"/>
  <c r="AS727" i="3"/>
  <c r="AF727" i="3"/>
  <c r="AG727" i="3"/>
  <c r="AB721" i="3"/>
  <c r="AC721" i="3"/>
  <c r="AQ721" i="3"/>
  <c r="V754" i="3"/>
  <c r="Z754" i="3" s="1"/>
  <c r="AE754" i="3"/>
  <c r="AR754" i="3"/>
  <c r="AD754" i="3"/>
  <c r="W750" i="3"/>
  <c r="AA750" i="3" s="1"/>
  <c r="AE744" i="3"/>
  <c r="AR744" i="3"/>
  <c r="AD744" i="3"/>
  <c r="AK730" i="3"/>
  <c r="AJ730" i="3"/>
  <c r="AU730" i="3"/>
  <c r="AB730" i="3"/>
  <c r="AQ730" i="3"/>
  <c r="AC730" i="3"/>
  <c r="AG728" i="3"/>
  <c r="AS728" i="3"/>
  <c r="AF728" i="3"/>
  <c r="AD724" i="3"/>
  <c r="AE724" i="3"/>
  <c r="AR724" i="3"/>
  <c r="AQ722" i="3"/>
  <c r="AB722" i="3"/>
  <c r="AC722" i="3"/>
  <c r="AC714" i="3"/>
  <c r="AQ714" i="3"/>
  <c r="AB714" i="3"/>
  <c r="V712" i="3"/>
  <c r="Z712" i="3" s="1"/>
  <c r="AI706" i="3"/>
  <c r="AT706" i="3"/>
  <c r="AH706" i="3"/>
  <c r="AD698" i="3"/>
  <c r="AE698" i="3"/>
  <c r="AR698" i="3"/>
  <c r="AQ698" i="3"/>
  <c r="AC698" i="3"/>
  <c r="AB698" i="3"/>
  <c r="AK690" i="3"/>
  <c r="AJ690" i="3"/>
  <c r="AU690" i="3"/>
  <c r="AH682" i="3"/>
  <c r="AT682" i="3"/>
  <c r="AI682" i="3"/>
  <c r="AJ674" i="3"/>
  <c r="AU674" i="3"/>
  <c r="AK674" i="3"/>
  <c r="AU666" i="3"/>
  <c r="AK666" i="3"/>
  <c r="AJ666" i="3"/>
  <c r="AR650" i="3"/>
  <c r="AD650" i="3"/>
  <c r="AE650" i="3"/>
  <c r="AF650" i="3"/>
  <c r="AS650" i="3"/>
  <c r="AG650" i="3"/>
  <c r="AD640" i="3"/>
  <c r="AE640" i="3"/>
  <c r="AR640" i="3"/>
  <c r="AK628" i="3"/>
  <c r="AU628" i="3"/>
  <c r="AJ628" i="3"/>
  <c r="AI628" i="3"/>
  <c r="AT628" i="3"/>
  <c r="AH628" i="3"/>
  <c r="AH626" i="3"/>
  <c r="AI626" i="3"/>
  <c r="AT626" i="3"/>
  <c r="AF626" i="3"/>
  <c r="AG626" i="3"/>
  <c r="AS626" i="3"/>
  <c r="AB610" i="3"/>
  <c r="AQ610" i="3"/>
  <c r="AC610" i="3"/>
  <c r="W608" i="3"/>
  <c r="AA608" i="3" s="1"/>
  <c r="V608" i="3"/>
  <c r="Z608" i="3" s="1"/>
  <c r="AU600" i="3"/>
  <c r="AJ600" i="3"/>
  <c r="AK600" i="3"/>
  <c r="AB594" i="3"/>
  <c r="AC594" i="3"/>
  <c r="AQ594" i="3"/>
  <c r="AQ584" i="3"/>
  <c r="AC584" i="3"/>
  <c r="AB584" i="3"/>
  <c r="W572" i="3"/>
  <c r="V572" i="3"/>
  <c r="AG568" i="3"/>
  <c r="AS568" i="3"/>
  <c r="AF568" i="3"/>
  <c r="AU546" i="3"/>
  <c r="AJ546" i="3"/>
  <c r="AK546" i="3"/>
  <c r="AI544" i="3"/>
  <c r="AT544" i="3"/>
  <c r="AH544" i="3"/>
  <c r="W540" i="3"/>
  <c r="V540" i="3"/>
  <c r="AI538" i="3"/>
  <c r="AH538" i="3"/>
  <c r="AT538" i="3"/>
  <c r="AU528" i="3"/>
  <c r="AJ528" i="3"/>
  <c r="AK528" i="3"/>
  <c r="AK522" i="3"/>
  <c r="AU522" i="3"/>
  <c r="AJ522" i="3"/>
  <c r="AE522" i="3"/>
  <c r="AD522" i="3"/>
  <c r="AR522" i="3"/>
  <c r="V520" i="3"/>
  <c r="AQ520" i="3"/>
  <c r="AB520" i="3"/>
  <c r="AC520" i="3"/>
  <c r="V504" i="3"/>
  <c r="AU498" i="3"/>
  <c r="AJ498" i="3"/>
  <c r="AK498" i="3"/>
  <c r="AE490" i="3"/>
  <c r="AD490" i="3"/>
  <c r="AR490" i="3"/>
  <c r="AT484" i="3"/>
  <c r="AI484" i="3"/>
  <c r="AH484" i="3"/>
  <c r="AU480" i="3"/>
  <c r="AJ480" i="3"/>
  <c r="AK480" i="3"/>
  <c r="W468" i="3"/>
  <c r="V468" i="3"/>
  <c r="AI458" i="3"/>
  <c r="AH458" i="3"/>
  <c r="AT458" i="3"/>
  <c r="AG456" i="3"/>
  <c r="AS456" i="3"/>
  <c r="AF456" i="3"/>
  <c r="AR456" i="3"/>
  <c r="AD456" i="3"/>
  <c r="AE456" i="3"/>
  <c r="AI450" i="3"/>
  <c r="AH450" i="3"/>
  <c r="AT450" i="3"/>
  <c r="AE442" i="3"/>
  <c r="AR442" i="3"/>
  <c r="AD442" i="3"/>
  <c r="V440" i="3"/>
  <c r="AD410" i="3"/>
  <c r="AE410" i="3"/>
  <c r="AR410" i="3"/>
  <c r="AG404" i="3"/>
  <c r="AF404" i="3"/>
  <c r="AS404" i="3"/>
  <c r="AC404" i="3"/>
  <c r="AQ404" i="3"/>
  <c r="AB404" i="3"/>
  <c r="AH392" i="3"/>
  <c r="AI392" i="3"/>
  <c r="AT392" i="3"/>
  <c r="AD392" i="3"/>
  <c r="AR392" i="3"/>
  <c r="AE392" i="3"/>
  <c r="AB386" i="3"/>
  <c r="AQ386" i="3"/>
  <c r="AC386" i="3"/>
  <c r="V372" i="3"/>
  <c r="W372" i="3"/>
  <c r="AG370" i="3"/>
  <c r="AF370" i="3"/>
  <c r="AS370" i="3"/>
  <c r="AI368" i="3"/>
  <c r="AT368" i="3"/>
  <c r="AH368" i="3"/>
  <c r="AJ362" i="3"/>
  <c r="AU362" i="3"/>
  <c r="AK362" i="3"/>
  <c r="AC362" i="3"/>
  <c r="AQ362" i="3"/>
  <c r="AB362" i="3"/>
  <c r="AB352" i="3"/>
  <c r="AC352" i="3"/>
  <c r="AQ352" i="3"/>
  <c r="AD352" i="3"/>
  <c r="AE352" i="3"/>
  <c r="AR352" i="3"/>
  <c r="W346" i="3"/>
  <c r="V346" i="3"/>
  <c r="AT340" i="3"/>
  <c r="AI340" i="3"/>
  <c r="AH340" i="3"/>
  <c r="AC338" i="3"/>
  <c r="AB338" i="3"/>
  <c r="AQ338" i="3"/>
  <c r="AI338" i="3"/>
  <c r="AT338" i="3"/>
  <c r="AH338" i="3"/>
  <c r="AT330" i="3"/>
  <c r="AH330" i="3"/>
  <c r="AI330" i="3"/>
  <c r="AG328" i="3"/>
  <c r="AF328" i="3"/>
  <c r="AS328" i="3"/>
  <c r="AC322" i="3"/>
  <c r="AQ322" i="3"/>
  <c r="AB322" i="3"/>
  <c r="W314" i="3"/>
  <c r="AB302" i="3"/>
  <c r="AQ302" i="3"/>
  <c r="AC302" i="3"/>
  <c r="W300" i="3"/>
  <c r="V300" i="3"/>
  <c r="AR300" i="3"/>
  <c r="AE300" i="3"/>
  <c r="AD300" i="3"/>
  <c r="AG298" i="3"/>
  <c r="AF298" i="3"/>
  <c r="AS298" i="3"/>
  <c r="AK290" i="3"/>
  <c r="AU290" i="3"/>
  <c r="AJ290" i="3"/>
  <c r="AT290" i="3"/>
  <c r="AH290" i="3"/>
  <c r="AI290" i="3"/>
  <c r="AE282" i="3"/>
  <c r="AD282" i="3"/>
  <c r="AR282" i="3"/>
  <c r="AR274" i="3"/>
  <c r="AE274" i="3"/>
  <c r="AD274" i="3"/>
  <c r="W270" i="3"/>
  <c r="V270" i="3"/>
  <c r="AQ266" i="3"/>
  <c r="AB266" i="3"/>
  <c r="AC266" i="3"/>
  <c r="AB258" i="3"/>
  <c r="AC258" i="3"/>
  <c r="AQ258" i="3"/>
  <c r="AD226" i="3"/>
  <c r="AR226" i="3"/>
  <c r="AE226" i="3"/>
  <c r="AD218" i="3"/>
  <c r="AE218" i="3"/>
  <c r="AR218" i="3"/>
  <c r="AK210" i="3"/>
  <c r="AU210" i="3"/>
  <c r="AJ210" i="3"/>
  <c r="AD210" i="3"/>
  <c r="AE210" i="3"/>
  <c r="AR210" i="3"/>
  <c r="AC202" i="3"/>
  <c r="AB202" i="3"/>
  <c r="AQ202" i="3"/>
  <c r="AJ194" i="3"/>
  <c r="AK194" i="3"/>
  <c r="AU194" i="3"/>
  <c r="AI188" i="3"/>
  <c r="AT188" i="3"/>
  <c r="AH188" i="3"/>
  <c r="AG186" i="3"/>
  <c r="AS186" i="3"/>
  <c r="AF186" i="3"/>
  <c r="AB184" i="3"/>
  <c r="AC184" i="3"/>
  <c r="AQ184" i="3"/>
  <c r="AQ178" i="3"/>
  <c r="AC178" i="3"/>
  <c r="AB178" i="3"/>
  <c r="AJ178" i="3"/>
  <c r="AK178" i="3"/>
  <c r="AU178" i="3"/>
  <c r="AU170" i="3"/>
  <c r="AJ170" i="3"/>
  <c r="AK170" i="3"/>
  <c r="AS162" i="3"/>
  <c r="AF162" i="3"/>
  <c r="AG162" i="3"/>
  <c r="AD162" i="3"/>
  <c r="AE162" i="3"/>
  <c r="AR162" i="3"/>
  <c r="AT158" i="3"/>
  <c r="AH158" i="3"/>
  <c r="AI158" i="3"/>
  <c r="AK154" i="3"/>
  <c r="AJ154" i="3"/>
  <c r="AU154" i="3"/>
  <c r="AQ148" i="3"/>
  <c r="AC148" i="3"/>
  <c r="AB148" i="3"/>
  <c r="AG146" i="3"/>
  <c r="AF146" i="3"/>
  <c r="AS146" i="3"/>
  <c r="AB138" i="3"/>
  <c r="AC138" i="3"/>
  <c r="AQ138" i="3"/>
  <c r="AT138" i="3"/>
  <c r="AI138" i="3"/>
  <c r="AH138" i="3"/>
  <c r="AI130" i="3"/>
  <c r="AT130" i="3"/>
  <c r="AH130" i="3"/>
  <c r="AS122" i="3"/>
  <c r="AF122" i="3"/>
  <c r="AG122" i="3"/>
  <c r="AG114" i="3"/>
  <c r="AS114" i="3"/>
  <c r="AF114" i="3"/>
  <c r="AE106" i="3"/>
  <c r="AD106" i="3"/>
  <c r="AR106" i="3"/>
  <c r="AI98" i="3"/>
  <c r="AT98" i="3"/>
  <c r="AH98" i="3"/>
  <c r="AG90" i="3"/>
  <c r="AS90" i="3"/>
  <c r="AF90" i="3"/>
  <c r="AJ90" i="3"/>
  <c r="AK90" i="3"/>
  <c r="AU90" i="3"/>
  <c r="AH82" i="3"/>
  <c r="AT82" i="3"/>
  <c r="AI82" i="3"/>
  <c r="AB74" i="3"/>
  <c r="AQ74" i="3"/>
  <c r="AC74" i="3"/>
  <c r="AH66" i="3"/>
  <c r="AT66" i="3"/>
  <c r="AI66" i="3"/>
  <c r="AF58" i="3"/>
  <c r="AS58" i="3"/>
  <c r="AG58" i="3"/>
  <c r="AI52" i="3"/>
  <c r="AH52" i="3"/>
  <c r="AT52" i="3"/>
  <c r="V52" i="3"/>
  <c r="AR34" i="3"/>
  <c r="AD34" i="3"/>
  <c r="AE34" i="3"/>
  <c r="AT26" i="3"/>
  <c r="AH26" i="3"/>
  <c r="AI26" i="3"/>
  <c r="AQ26" i="3"/>
  <c r="AB26" i="3"/>
  <c r="AC26" i="3"/>
  <c r="V22" i="3"/>
  <c r="W22" i="3"/>
  <c r="AH10" i="3"/>
  <c r="AT10" i="3"/>
  <c r="AI10" i="3"/>
  <c r="AH173" i="3"/>
  <c r="AT173" i="3"/>
  <c r="AI173" i="3"/>
  <c r="V135" i="3"/>
  <c r="AU125" i="3"/>
  <c r="AK125" i="3"/>
  <c r="AJ125" i="3"/>
  <c r="AU117" i="3"/>
  <c r="AJ117" i="3"/>
  <c r="AK117" i="3"/>
  <c r="AG105" i="3"/>
  <c r="AF105" i="3"/>
  <c r="AS105" i="3"/>
  <c r="AH105" i="3"/>
  <c r="AI105" i="3"/>
  <c r="AT105" i="3"/>
  <c r="AS93" i="3"/>
  <c r="AF93" i="3"/>
  <c r="AG93" i="3"/>
  <c r="AQ93" i="3"/>
  <c r="AC93" i="3"/>
  <c r="AB93" i="3"/>
  <c r="AS85" i="3"/>
  <c r="AF85" i="3"/>
  <c r="AG85" i="3"/>
  <c r="W63" i="3"/>
  <c r="V63" i="3"/>
  <c r="AC45" i="3"/>
  <c r="AQ45" i="3"/>
  <c r="AB45" i="3"/>
  <c r="AU5" i="3"/>
  <c r="AJ5" i="3"/>
  <c r="AK5" i="3"/>
  <c r="AE732" i="3"/>
  <c r="AR732" i="3"/>
  <c r="AD732" i="3"/>
  <c r="AF724" i="3"/>
  <c r="AG724" i="3"/>
  <c r="AS724" i="3"/>
  <c r="AS676" i="3"/>
  <c r="AG676" i="3"/>
  <c r="AF676" i="3"/>
  <c r="AI660" i="3"/>
  <c r="AH660" i="3"/>
  <c r="AT660" i="3"/>
  <c r="AR620" i="3"/>
  <c r="AD620" i="3"/>
  <c r="AE620" i="3"/>
  <c r="AG588" i="3"/>
  <c r="AF588" i="3"/>
  <c r="AS588" i="3"/>
  <c r="V582" i="3"/>
  <c r="Z582" i="3" s="1"/>
  <c r="AH536" i="3"/>
  <c r="AI536" i="3"/>
  <c r="AT536" i="3"/>
  <c r="AF532" i="3"/>
  <c r="AG532" i="3"/>
  <c r="AS532" i="3"/>
  <c r="AD354" i="3"/>
  <c r="AR354" i="3"/>
  <c r="AE354" i="3"/>
  <c r="AF242" i="3"/>
  <c r="AG242" i="3"/>
  <c r="AS242" i="3"/>
  <c r="AC240" i="3"/>
  <c r="AQ240" i="3"/>
  <c r="AB240" i="3"/>
  <c r="AI236" i="3"/>
  <c r="AT236" i="3"/>
  <c r="AH236" i="3"/>
  <c r="AI212" i="3"/>
  <c r="AH212" i="3"/>
  <c r="AT212" i="3"/>
  <c r="AQ212" i="3"/>
  <c r="AC212" i="3"/>
  <c r="AB212" i="3"/>
  <c r="AG156" i="3"/>
  <c r="AS156" i="3"/>
  <c r="AF156" i="3"/>
  <c r="AK156" i="3"/>
  <c r="AU156" i="3"/>
  <c r="AJ156" i="3"/>
  <c r="AF132" i="3"/>
  <c r="AG132" i="3"/>
  <c r="AS132" i="3"/>
  <c r="AE124" i="3"/>
  <c r="AR124" i="3"/>
  <c r="AD124" i="3"/>
  <c r="AF124" i="3"/>
  <c r="AS124" i="3"/>
  <c r="AG124" i="3"/>
  <c r="V100" i="3"/>
  <c r="AD80" i="3"/>
  <c r="AE80" i="3"/>
  <c r="AR80" i="3"/>
  <c r="AH76" i="3"/>
  <c r="AT76" i="3"/>
  <c r="AI76" i="3"/>
  <c r="AJ60" i="3"/>
  <c r="AK60" i="3"/>
  <c r="AU60" i="3"/>
  <c r="AU44" i="3"/>
  <c r="AJ44" i="3"/>
  <c r="AK44" i="3"/>
  <c r="AF40" i="3"/>
  <c r="AG40" i="3"/>
  <c r="AS40" i="3"/>
  <c r="AJ40" i="3"/>
  <c r="AK40" i="3"/>
  <c r="AU40" i="3"/>
  <c r="AJ36" i="3"/>
  <c r="AK36" i="3"/>
  <c r="AU36" i="3"/>
  <c r="AF753" i="3"/>
  <c r="AS753" i="3"/>
  <c r="AG753" i="3"/>
  <c r="AB753" i="3"/>
  <c r="AC753" i="3"/>
  <c r="AQ753" i="3"/>
  <c r="AU741" i="3"/>
  <c r="AJ741" i="3"/>
  <c r="AK741" i="3"/>
  <c r="AI709" i="3"/>
  <c r="AH709" i="3"/>
  <c r="AT709" i="3"/>
  <c r="AS709" i="3"/>
  <c r="AG709" i="3"/>
  <c r="AF709" i="3"/>
  <c r="AJ693" i="3"/>
  <c r="AU693" i="3"/>
  <c r="AK693" i="3"/>
  <c r="AB687" i="3"/>
  <c r="AC687" i="3"/>
  <c r="AQ687" i="3"/>
  <c r="V665" i="3"/>
  <c r="Z665" i="3" s="1"/>
  <c r="AF657" i="3"/>
  <c r="AG657" i="3"/>
  <c r="AS657" i="3"/>
  <c r="AB657" i="3"/>
  <c r="AC657" i="3"/>
  <c r="AQ657" i="3"/>
  <c r="AK649" i="3"/>
  <c r="AJ649" i="3"/>
  <c r="AU649" i="3"/>
  <c r="V643" i="3"/>
  <c r="Z643" i="3" s="1"/>
  <c r="AG633" i="3"/>
  <c r="AF633" i="3"/>
  <c r="AS633" i="3"/>
  <c r="AI633" i="3"/>
  <c r="AH633" i="3"/>
  <c r="AT633" i="3"/>
  <c r="AR623" i="3"/>
  <c r="AE623" i="3"/>
  <c r="AD623" i="3"/>
  <c r="AC623" i="3"/>
  <c r="AQ623" i="3"/>
  <c r="AB623" i="3"/>
  <c r="AE617" i="3"/>
  <c r="AR617" i="3"/>
  <c r="AD617" i="3"/>
  <c r="AS609" i="3"/>
  <c r="AF609" i="3"/>
  <c r="AG609" i="3"/>
  <c r="AH609" i="3"/>
  <c r="AT609" i="3"/>
  <c r="AI609" i="3"/>
  <c r="AB605" i="3"/>
  <c r="AC605" i="3"/>
  <c r="AQ605" i="3"/>
  <c r="AE595" i="3"/>
  <c r="AR595" i="3"/>
  <c r="AD595" i="3"/>
  <c r="AH595" i="3"/>
  <c r="AT595" i="3"/>
  <c r="AI595" i="3"/>
  <c r="AK593" i="3"/>
  <c r="AJ593" i="3"/>
  <c r="AU593" i="3"/>
  <c r="AC585" i="3"/>
  <c r="AQ585" i="3"/>
  <c r="AB585" i="3"/>
  <c r="AU577" i="3"/>
  <c r="AJ577" i="3"/>
  <c r="AK577" i="3"/>
  <c r="V577" i="3"/>
  <c r="W577" i="3"/>
  <c r="AU569" i="3"/>
  <c r="AJ569" i="3"/>
  <c r="AK569" i="3"/>
  <c r="AH563" i="3"/>
  <c r="AT563" i="3"/>
  <c r="AI563" i="3"/>
  <c r="AB561" i="3"/>
  <c r="AC561" i="3"/>
  <c r="AQ561" i="3"/>
  <c r="AG557" i="3"/>
  <c r="AF557" i="3"/>
  <c r="AS557" i="3"/>
  <c r="AU555" i="3"/>
  <c r="AJ555" i="3"/>
  <c r="AK555" i="3"/>
  <c r="AH553" i="3"/>
  <c r="AI553" i="3"/>
  <c r="AT553" i="3"/>
  <c r="AR553" i="3"/>
  <c r="AD553" i="3"/>
  <c r="AE553" i="3"/>
  <c r="AQ549" i="3"/>
  <c r="AB549" i="3"/>
  <c r="AC549" i="3"/>
  <c r="AR549" i="3"/>
  <c r="AD549" i="3"/>
  <c r="AE549" i="3"/>
  <c r="AK545" i="3"/>
  <c r="AJ545" i="3"/>
  <c r="AU545" i="3"/>
  <c r="V531" i="3"/>
  <c r="W531" i="3"/>
  <c r="AB525" i="3"/>
  <c r="AC525" i="3"/>
  <c r="AQ525" i="3"/>
  <c r="AD525" i="3"/>
  <c r="AR525" i="3"/>
  <c r="AE525" i="3"/>
  <c r="AH521" i="3"/>
  <c r="AI521" i="3"/>
  <c r="AT521" i="3"/>
  <c r="AF517" i="3"/>
  <c r="AG517" i="3"/>
  <c r="AS517" i="3"/>
  <c r="AD517" i="3"/>
  <c r="AE517" i="3"/>
  <c r="AR517" i="3"/>
  <c r="W507" i="3"/>
  <c r="V507" i="3"/>
  <c r="AG507" i="3"/>
  <c r="AF507" i="3"/>
  <c r="AS507" i="3"/>
  <c r="V503" i="3"/>
  <c r="V497" i="3"/>
  <c r="AH477" i="3"/>
  <c r="AI477" i="3"/>
  <c r="AT477" i="3"/>
  <c r="AU471" i="3"/>
  <c r="AJ471" i="3"/>
  <c r="AK471" i="3"/>
  <c r="AQ471" i="3"/>
  <c r="AB471" i="3"/>
  <c r="AC471" i="3"/>
  <c r="AT465" i="3"/>
  <c r="AH465" i="3"/>
  <c r="AI465" i="3"/>
  <c r="AR465" i="3"/>
  <c r="AD465" i="3"/>
  <c r="AE465" i="3"/>
  <c r="AT449" i="3"/>
  <c r="AH449" i="3"/>
  <c r="AI449" i="3"/>
  <c r="AR449" i="3"/>
  <c r="AD449" i="3"/>
  <c r="AE449" i="3"/>
  <c r="AG433" i="3"/>
  <c r="AF433" i="3"/>
  <c r="AS433" i="3"/>
  <c r="AR425" i="3"/>
  <c r="AE425" i="3"/>
  <c r="AD425" i="3"/>
  <c r="AJ425" i="3"/>
  <c r="AK425" i="3"/>
  <c r="AU425" i="3"/>
  <c r="AJ423" i="3"/>
  <c r="AK423" i="3"/>
  <c r="AU423" i="3"/>
  <c r="W419" i="3"/>
  <c r="V419" i="3"/>
  <c r="AC409" i="3"/>
  <c r="AB409" i="3"/>
  <c r="AQ409" i="3"/>
  <c r="AJ409" i="3"/>
  <c r="AK409" i="3"/>
  <c r="AU409" i="3"/>
  <c r="W397" i="3"/>
  <c r="V397" i="3"/>
  <c r="V387" i="3"/>
  <c r="W387" i="3"/>
  <c r="AT385" i="3"/>
  <c r="AI385" i="3"/>
  <c r="AH385" i="3"/>
  <c r="V369" i="3"/>
  <c r="W369" i="3"/>
  <c r="AG355" i="3"/>
  <c r="AS355" i="3"/>
  <c r="AF355" i="3"/>
  <c r="AQ355" i="3"/>
  <c r="AB355" i="3"/>
  <c r="AC355" i="3"/>
  <c r="AC353" i="3"/>
  <c r="AQ353" i="3"/>
  <c r="AB353" i="3"/>
  <c r="AI353" i="3"/>
  <c r="AH353" i="3"/>
  <c r="AT353" i="3"/>
  <c r="AK349" i="3"/>
  <c r="AU349" i="3"/>
  <c r="AJ349" i="3"/>
  <c r="AG349" i="3"/>
  <c r="AS349" i="3"/>
  <c r="AF349" i="3"/>
  <c r="AU345" i="3"/>
  <c r="AK345" i="3"/>
  <c r="AJ345" i="3"/>
  <c r="AS345" i="3"/>
  <c r="AG345" i="3"/>
  <c r="AF345" i="3"/>
  <c r="AS339" i="3"/>
  <c r="AF339" i="3"/>
  <c r="AG339" i="3"/>
  <c r="AG337" i="3"/>
  <c r="AS337" i="3"/>
  <c r="AF337" i="3"/>
  <c r="AR329" i="3"/>
  <c r="AD329" i="3"/>
  <c r="AE329" i="3"/>
  <c r="AD321" i="3"/>
  <c r="AR321" i="3"/>
  <c r="AE321" i="3"/>
  <c r="AB313" i="3"/>
  <c r="AQ313" i="3"/>
  <c r="AC313" i="3"/>
  <c r="W307" i="3"/>
  <c r="AD307" i="3"/>
  <c r="AE307" i="3"/>
  <c r="AR307" i="3"/>
  <c r="AU307" i="3"/>
  <c r="AK307" i="3"/>
  <c r="AJ307" i="3"/>
  <c r="AD305" i="3"/>
  <c r="AR305" i="3"/>
  <c r="AE305" i="3"/>
  <c r="V275" i="3"/>
  <c r="AF275" i="3"/>
  <c r="AG275" i="3"/>
  <c r="AS275" i="3"/>
  <c r="AI273" i="3"/>
  <c r="AT273" i="3"/>
  <c r="AH273" i="3"/>
  <c r="AG273" i="3"/>
  <c r="AS273" i="3"/>
  <c r="AF273" i="3"/>
  <c r="AR269" i="3"/>
  <c r="AE269" i="3"/>
  <c r="AD269" i="3"/>
  <c r="AQ269" i="3"/>
  <c r="AB269" i="3"/>
  <c r="AC269" i="3"/>
  <c r="AG257" i="3"/>
  <c r="AS257" i="3"/>
  <c r="AF257" i="3"/>
  <c r="AC257" i="3"/>
  <c r="AQ257" i="3"/>
  <c r="AB257" i="3"/>
  <c r="AR251" i="3"/>
  <c r="AD251" i="3"/>
  <c r="AE251" i="3"/>
  <c r="AK251" i="3"/>
  <c r="AU251" i="3"/>
  <c r="AJ251" i="3"/>
  <c r="AK249" i="3"/>
  <c r="AU249" i="3"/>
  <c r="AJ249" i="3"/>
  <c r="W241" i="3"/>
  <c r="W225" i="3"/>
  <c r="V221" i="3"/>
  <c r="W221" i="3"/>
  <c r="AK217" i="3"/>
  <c r="AU217" i="3"/>
  <c r="AJ217" i="3"/>
  <c r="AC217" i="3"/>
  <c r="AB217" i="3"/>
  <c r="AQ217" i="3"/>
  <c r="AR209" i="3"/>
  <c r="AD209" i="3"/>
  <c r="AE209" i="3"/>
  <c r="AI201" i="3"/>
  <c r="AT201" i="3"/>
  <c r="AH201" i="3"/>
  <c r="AD201" i="3"/>
  <c r="AE201" i="3"/>
  <c r="AR201" i="3"/>
  <c r="AG197" i="3"/>
  <c r="AS197" i="3"/>
  <c r="AF197" i="3"/>
  <c r="AJ197" i="3"/>
  <c r="AK197" i="3"/>
  <c r="AU197" i="3"/>
  <c r="AF193" i="3"/>
  <c r="AG193" i="3"/>
  <c r="AS193" i="3"/>
  <c r="AF185" i="3"/>
  <c r="AG185" i="3"/>
  <c r="AS185" i="3"/>
  <c r="AH177" i="3"/>
  <c r="AT177" i="3"/>
  <c r="AI177" i="3"/>
  <c r="AG169" i="3"/>
  <c r="AS169" i="3"/>
  <c r="AF169" i="3"/>
  <c r="AE169" i="3"/>
  <c r="AR169" i="3"/>
  <c r="AD169" i="3"/>
  <c r="AB165" i="3"/>
  <c r="AC165" i="3"/>
  <c r="AQ165" i="3"/>
  <c r="AD163" i="3"/>
  <c r="AE163" i="3"/>
  <c r="AR163" i="3"/>
  <c r="AC153" i="3"/>
  <c r="AQ153" i="3"/>
  <c r="AB153" i="3"/>
  <c r="AG153" i="3"/>
  <c r="AF153" i="3"/>
  <c r="AS153" i="3"/>
  <c r="AS149" i="3"/>
  <c r="AF149" i="3"/>
  <c r="AG149" i="3"/>
  <c r="AG145" i="3"/>
  <c r="AS145" i="3"/>
  <c r="AF145" i="3"/>
  <c r="W139" i="3"/>
  <c r="V139" i="3"/>
  <c r="AU137" i="3"/>
  <c r="AJ137" i="3"/>
  <c r="AK137" i="3"/>
  <c r="AS129" i="3"/>
  <c r="AG129" i="3"/>
  <c r="AF129" i="3"/>
  <c r="AI129" i="3"/>
  <c r="AH129" i="3"/>
  <c r="AT129" i="3"/>
  <c r="AG121" i="3"/>
  <c r="AF121" i="3"/>
  <c r="AS121" i="3"/>
  <c r="AI121" i="3"/>
  <c r="AH121" i="3"/>
  <c r="AT121" i="3"/>
  <c r="AS113" i="3"/>
  <c r="AG113" i="3"/>
  <c r="AF113" i="3"/>
  <c r="AU113" i="3"/>
  <c r="AJ113" i="3"/>
  <c r="AK113" i="3"/>
  <c r="W105" i="3"/>
  <c r="V105" i="3"/>
  <c r="AQ101" i="3"/>
  <c r="AB101" i="3"/>
  <c r="AC101" i="3"/>
  <c r="AD99" i="3"/>
  <c r="AE99" i="3"/>
  <c r="AR99" i="3"/>
  <c r="AJ97" i="3"/>
  <c r="AK97" i="3"/>
  <c r="AU97" i="3"/>
  <c r="AD89" i="3"/>
  <c r="AE89" i="3"/>
  <c r="AR89" i="3"/>
  <c r="AC89" i="3"/>
  <c r="AB89" i="3"/>
  <c r="AQ89" i="3"/>
  <c r="AT81" i="3"/>
  <c r="AI81" i="3"/>
  <c r="AH81" i="3"/>
  <c r="V75" i="3"/>
  <c r="W75" i="3"/>
  <c r="AT73" i="3"/>
  <c r="AI73" i="3"/>
  <c r="AH73" i="3"/>
  <c r="AR69" i="3"/>
  <c r="AD69" i="3"/>
  <c r="AE69" i="3"/>
  <c r="AR65" i="3"/>
  <c r="AD65" i="3"/>
  <c r="AE65" i="3"/>
  <c r="AK65" i="3"/>
  <c r="AU65" i="3"/>
  <c r="AJ65" i="3"/>
  <c r="V59" i="3"/>
  <c r="W59" i="3"/>
  <c r="AD57" i="3"/>
  <c r="AE57" i="3"/>
  <c r="AR57" i="3"/>
  <c r="AK49" i="3"/>
  <c r="AU49" i="3"/>
  <c r="AJ49" i="3"/>
  <c r="AU43" i="3"/>
  <c r="AJ43" i="3"/>
  <c r="AK43" i="3"/>
  <c r="AR41" i="3"/>
  <c r="AD41" i="3"/>
  <c r="AE41" i="3"/>
  <c r="V37" i="3"/>
  <c r="W37" i="3"/>
  <c r="AE33" i="3"/>
  <c r="AR33" i="3"/>
  <c r="AD33" i="3"/>
  <c r="AE25" i="3"/>
  <c r="AR25" i="3"/>
  <c r="AD25" i="3"/>
  <c r="AD9" i="3"/>
  <c r="AE9" i="3"/>
  <c r="AR9" i="3"/>
  <c r="AQ9" i="3"/>
  <c r="AB9" i="3"/>
  <c r="AC9" i="3"/>
  <c r="AT737" i="3"/>
  <c r="AH737" i="3"/>
  <c r="AI737" i="3"/>
  <c r="AI719" i="3"/>
  <c r="AH719" i="3"/>
  <c r="AT719" i="3"/>
  <c r="AK715" i="3"/>
  <c r="AJ715" i="3"/>
  <c r="AU715" i="3"/>
  <c r="AC2" i="3"/>
  <c r="AB2" i="3"/>
  <c r="AQ2" i="3"/>
  <c r="AH751" i="3"/>
  <c r="AI751" i="3"/>
  <c r="AT751" i="3"/>
  <c r="V739" i="3"/>
  <c r="Z739" i="3" s="1"/>
  <c r="AT760" i="3"/>
  <c r="AI760" i="3"/>
  <c r="AH760" i="3"/>
  <c r="AK760" i="3"/>
  <c r="AU760" i="3"/>
  <c r="AJ760" i="3"/>
  <c r="AD756" i="3"/>
  <c r="AE756" i="3"/>
  <c r="AR756" i="3"/>
  <c r="W752" i="3"/>
  <c r="AA752" i="3" s="1"/>
  <c r="V752" i="3"/>
  <c r="Z752" i="3" s="1"/>
  <c r="AS742" i="3"/>
  <c r="AF742" i="3"/>
  <c r="AG742" i="3"/>
  <c r="AG736" i="3"/>
  <c r="AS736" i="3"/>
  <c r="AF736" i="3"/>
  <c r="AE728" i="3"/>
  <c r="AR728" i="3"/>
  <c r="AD728" i="3"/>
  <c r="W724" i="3"/>
  <c r="AA724" i="3" s="1"/>
  <c r="V724" i="3"/>
  <c r="Z724" i="3" s="1"/>
  <c r="AD720" i="3"/>
  <c r="AE720" i="3"/>
  <c r="AR720" i="3"/>
  <c r="AK716" i="3"/>
  <c r="AJ716" i="3"/>
  <c r="AU716" i="3"/>
  <c r="AT708" i="3"/>
  <c r="AI708" i="3"/>
  <c r="AH708" i="3"/>
  <c r="AB708" i="3"/>
  <c r="AC708" i="3"/>
  <c r="AQ708" i="3"/>
  <c r="AR704" i="3"/>
  <c r="AE704" i="3"/>
  <c r="AD704" i="3"/>
  <c r="AT702" i="3"/>
  <c r="AI702" i="3"/>
  <c r="AH702" i="3"/>
  <c r="AK700" i="3"/>
  <c r="AJ700" i="3"/>
  <c r="AU700" i="3"/>
  <c r="AT696" i="3"/>
  <c r="AI696" i="3"/>
  <c r="AH696" i="3"/>
  <c r="AE696" i="3"/>
  <c r="AD696" i="3"/>
  <c r="AR696" i="3"/>
  <c r="AI692" i="3"/>
  <c r="AT692" i="3"/>
  <c r="AH692" i="3"/>
  <c r="V684" i="3"/>
  <c r="Z684" i="3" s="1"/>
  <c r="W684" i="3"/>
  <c r="AA684" i="3" s="1"/>
  <c r="AR680" i="3"/>
  <c r="AE680" i="3"/>
  <c r="AD680" i="3"/>
  <c r="W676" i="3"/>
  <c r="AA676" i="3" s="1"/>
  <c r="V676" i="3"/>
  <c r="Z676" i="3" s="1"/>
  <c r="V672" i="3"/>
  <c r="Z672" i="3" s="1"/>
  <c r="AI670" i="3"/>
  <c r="AH670" i="3"/>
  <c r="AT670" i="3"/>
  <c r="AU668" i="3"/>
  <c r="AK668" i="3"/>
  <c r="AJ668" i="3"/>
  <c r="AD664" i="3"/>
  <c r="AE664" i="3"/>
  <c r="AR664" i="3"/>
  <c r="AQ658" i="3"/>
  <c r="AC658" i="3"/>
  <c r="AB658" i="3"/>
  <c r="AJ656" i="3"/>
  <c r="AK656" i="3"/>
  <c r="AU656" i="3"/>
  <c r="W632" i="3"/>
  <c r="AA632" i="3" s="1"/>
  <c r="V632" i="3"/>
  <c r="Z632" i="3" s="1"/>
  <c r="AK618" i="3"/>
  <c r="AU618" i="3"/>
  <c r="AJ618" i="3"/>
  <c r="W618" i="3"/>
  <c r="AA618" i="3" s="1"/>
  <c r="V618" i="3"/>
  <c r="Z618" i="3" s="1"/>
  <c r="AH616" i="3"/>
  <c r="AI616" i="3"/>
  <c r="AT616" i="3"/>
  <c r="AJ612" i="3"/>
  <c r="AK612" i="3"/>
  <c r="AU612" i="3"/>
  <c r="AI608" i="3"/>
  <c r="AH608" i="3"/>
  <c r="AT608" i="3"/>
  <c r="W602" i="3"/>
  <c r="AA602" i="3" s="1"/>
  <c r="V602" i="3"/>
  <c r="Z602" i="3" s="1"/>
  <c r="AU602" i="3"/>
  <c r="AJ602" i="3"/>
  <c r="AK602" i="3"/>
  <c r="AF602" i="3"/>
  <c r="AG602" i="3"/>
  <c r="AS602" i="3"/>
  <c r="AQ590" i="3"/>
  <c r="AC590" i="3"/>
  <c r="AB590" i="3"/>
  <c r="AF590" i="3"/>
  <c r="AS590" i="3"/>
  <c r="AG590" i="3"/>
  <c r="AU580" i="3"/>
  <c r="AK580" i="3"/>
  <c r="AJ580" i="3"/>
  <c r="W578" i="3"/>
  <c r="V578" i="3"/>
  <c r="AT578" i="3"/>
  <c r="AH578" i="3"/>
  <c r="AI578" i="3"/>
  <c r="AC568" i="3"/>
  <c r="AB568" i="3"/>
  <c r="AQ568" i="3"/>
  <c r="W562" i="3"/>
  <c r="V562" i="3"/>
  <c r="AH560" i="3"/>
  <c r="AT560" i="3"/>
  <c r="AI560" i="3"/>
  <c r="AS554" i="3"/>
  <c r="AF554" i="3"/>
  <c r="AG554" i="3"/>
  <c r="V552" i="3"/>
  <c r="V546" i="3"/>
  <c r="W546" i="3"/>
  <c r="AU536" i="3"/>
  <c r="AJ536" i="3"/>
  <c r="AK536" i="3"/>
  <c r="AH534" i="3"/>
  <c r="AT534" i="3"/>
  <c r="AI534" i="3"/>
  <c r="AI528" i="3"/>
  <c r="AT528" i="3"/>
  <c r="AH528" i="3"/>
  <c r="W528" i="3"/>
  <c r="V518" i="3"/>
  <c r="AH510" i="3"/>
  <c r="AT510" i="3"/>
  <c r="AI510" i="3"/>
  <c r="AG510" i="3"/>
  <c r="AS510" i="3"/>
  <c r="AF510" i="3"/>
  <c r="V502" i="3"/>
  <c r="V498" i="3"/>
  <c r="W498" i="3"/>
  <c r="AI496" i="3"/>
  <c r="AT496" i="3"/>
  <c r="AH496" i="3"/>
  <c r="V488" i="3"/>
  <c r="AQ488" i="3"/>
  <c r="AB488" i="3"/>
  <c r="AC488" i="3"/>
  <c r="V482" i="3"/>
  <c r="W482" i="3"/>
  <c r="AQ482" i="3"/>
  <c r="AC482" i="3"/>
  <c r="AB482" i="3"/>
  <c r="AH482" i="3"/>
  <c r="AT482" i="3"/>
  <c r="AI482" i="3"/>
  <c r="AE476" i="3"/>
  <c r="AR476" i="3"/>
  <c r="AD476" i="3"/>
  <c r="AG472" i="3"/>
  <c r="AF472" i="3"/>
  <c r="AS472" i="3"/>
  <c r="AE472" i="3"/>
  <c r="AR472" i="3"/>
  <c r="AD472" i="3"/>
  <c r="V466" i="3"/>
  <c r="W466" i="3"/>
  <c r="AS466" i="3"/>
  <c r="AG466" i="3"/>
  <c r="AF466" i="3"/>
  <c r="AU456" i="3"/>
  <c r="AJ456" i="3"/>
  <c r="AK456" i="3"/>
  <c r="AH454" i="3"/>
  <c r="AT454" i="3"/>
  <c r="AI454" i="3"/>
  <c r="AG454" i="3"/>
  <c r="AS454" i="3"/>
  <c r="AF454" i="3"/>
  <c r="AS448" i="3"/>
  <c r="AF448" i="3"/>
  <c r="AG448" i="3"/>
  <c r="AR448" i="3"/>
  <c r="AD448" i="3"/>
  <c r="AE448" i="3"/>
  <c r="AQ440" i="3"/>
  <c r="AB440" i="3"/>
  <c r="AC440" i="3"/>
  <c r="AU440" i="3"/>
  <c r="AJ440" i="3"/>
  <c r="AK440" i="3"/>
  <c r="V434" i="3"/>
  <c r="W434" i="3"/>
  <c r="AS434" i="3"/>
  <c r="AG434" i="3"/>
  <c r="AF434" i="3"/>
  <c r="AK434" i="3"/>
  <c r="AU434" i="3"/>
  <c r="AJ434" i="3"/>
  <c r="AF432" i="3"/>
  <c r="AG432" i="3"/>
  <c r="AS432" i="3"/>
  <c r="V424" i="3"/>
  <c r="AR424" i="3"/>
  <c r="AD424" i="3"/>
  <c r="AE424" i="3"/>
  <c r="AC418" i="3"/>
  <c r="AB418" i="3"/>
  <c r="AQ418" i="3"/>
  <c r="V414" i="3"/>
  <c r="AG408" i="3"/>
  <c r="AS408" i="3"/>
  <c r="AF408" i="3"/>
  <c r="AQ398" i="3"/>
  <c r="AB398" i="3"/>
  <c r="AC398" i="3"/>
  <c r="W394" i="3"/>
  <c r="AF390" i="3"/>
  <c r="AG390" i="3"/>
  <c r="AS390" i="3"/>
  <c r="AI384" i="3"/>
  <c r="AH384" i="3"/>
  <c r="AT384" i="3"/>
  <c r="AS376" i="3"/>
  <c r="AF376" i="3"/>
  <c r="AG376" i="3"/>
  <c r="AJ376" i="3"/>
  <c r="AK376" i="3"/>
  <c r="AU376" i="3"/>
  <c r="W368" i="3"/>
  <c r="V368" i="3"/>
  <c r="AC360" i="3"/>
  <c r="AQ360" i="3"/>
  <c r="AB360" i="3"/>
  <c r="AR360" i="3"/>
  <c r="AD360" i="3"/>
  <c r="AE360" i="3"/>
  <c r="AG350" i="3"/>
  <c r="AS350" i="3"/>
  <c r="AF350" i="3"/>
  <c r="AR344" i="3"/>
  <c r="AD344" i="3"/>
  <c r="AE344" i="3"/>
  <c r="AF344" i="3"/>
  <c r="AG344" i="3"/>
  <c r="AS344" i="3"/>
  <c r="AF336" i="3"/>
  <c r="AG336" i="3"/>
  <c r="AS336" i="3"/>
  <c r="AB336" i="3"/>
  <c r="AC336" i="3"/>
  <c r="AQ336" i="3"/>
  <c r="AE320" i="3"/>
  <c r="AD320" i="3"/>
  <c r="AR320" i="3"/>
  <c r="AU320" i="3"/>
  <c r="AK320" i="3"/>
  <c r="AJ320" i="3"/>
  <c r="AD296" i="3"/>
  <c r="AE296" i="3"/>
  <c r="AR296" i="3"/>
  <c r="AC288" i="3"/>
  <c r="AB288" i="3"/>
  <c r="AQ288" i="3"/>
  <c r="V282" i="3"/>
  <c r="W282" i="3"/>
  <c r="V276" i="3"/>
  <c r="W276" i="3"/>
  <c r="W258" i="3"/>
  <c r="V252" i="3"/>
  <c r="W252" i="3"/>
  <c r="AU250" i="3"/>
  <c r="AK250" i="3"/>
  <c r="AJ250" i="3"/>
  <c r="AK248" i="3"/>
  <c r="AU248" i="3"/>
  <c r="AJ248" i="3"/>
  <c r="AS248" i="3"/>
  <c r="AF248" i="3"/>
  <c r="AG248" i="3"/>
  <c r="AH232" i="3"/>
  <c r="AT232" i="3"/>
  <c r="AI232" i="3"/>
  <c r="AR224" i="3"/>
  <c r="AD224" i="3"/>
  <c r="AE224" i="3"/>
  <c r="AI218" i="3"/>
  <c r="AT218" i="3"/>
  <c r="AH218" i="3"/>
  <c r="AH216" i="3"/>
  <c r="AT216" i="3"/>
  <c r="AI216" i="3"/>
  <c r="AQ208" i="3"/>
  <c r="AB208" i="3"/>
  <c r="AC208" i="3"/>
  <c r="AI202" i="3"/>
  <c r="AT202" i="3"/>
  <c r="AH202" i="3"/>
  <c r="AU200" i="3"/>
  <c r="AK200" i="3"/>
  <c r="AJ200" i="3"/>
  <c r="AB192" i="3"/>
  <c r="AC192" i="3"/>
  <c r="AQ192" i="3"/>
  <c r="AK176" i="3"/>
  <c r="AU176" i="3"/>
  <c r="AJ176" i="3"/>
  <c r="W170" i="3"/>
  <c r="V170" i="3"/>
  <c r="AH168" i="3"/>
  <c r="AI168" i="3"/>
  <c r="AT168" i="3"/>
  <c r="AG160" i="3"/>
  <c r="AS160" i="3"/>
  <c r="AF160" i="3"/>
  <c r="V160" i="3"/>
  <c r="AG152" i="3"/>
  <c r="AS152" i="3"/>
  <c r="AF152" i="3"/>
  <c r="AJ152" i="3"/>
  <c r="AU152" i="3"/>
  <c r="AK152" i="3"/>
  <c r="W146" i="3"/>
  <c r="V146" i="3"/>
  <c r="AC144" i="3"/>
  <c r="AQ144" i="3"/>
  <c r="AB144" i="3"/>
  <c r="V140" i="3"/>
  <c r="W140" i="3"/>
  <c r="W128" i="3"/>
  <c r="V128" i="3"/>
  <c r="W122" i="3"/>
  <c r="V122" i="3"/>
  <c r="AG120" i="3"/>
  <c r="AS120" i="3"/>
  <c r="AF120" i="3"/>
  <c r="AQ112" i="3"/>
  <c r="AC112" i="3"/>
  <c r="AB112" i="3"/>
  <c r="AD108" i="3"/>
  <c r="AE108" i="3"/>
  <c r="AR108" i="3"/>
  <c r="AF104" i="3"/>
  <c r="AG104" i="3"/>
  <c r="AS104" i="3"/>
  <c r="AS88" i="3"/>
  <c r="AG88" i="3"/>
  <c r="AF88" i="3"/>
  <c r="W84" i="3"/>
  <c r="AQ72" i="3"/>
  <c r="AC72" i="3"/>
  <c r="AB72" i="3"/>
  <c r="AF66" i="3"/>
  <c r="AS66" i="3"/>
  <c r="AG66" i="3"/>
  <c r="AQ66" i="3"/>
  <c r="AB66" i="3"/>
  <c r="AC66" i="3"/>
  <c r="W60" i="3"/>
  <c r="V60" i="3"/>
  <c r="AD56" i="3"/>
  <c r="AE56" i="3"/>
  <c r="AR56" i="3"/>
  <c r="AQ56" i="3"/>
  <c r="AC56" i="3"/>
  <c r="AB56" i="3"/>
  <c r="AG48" i="3"/>
  <c r="AF48" i="3"/>
  <c r="AS48" i="3"/>
  <c r="AB48" i="3"/>
  <c r="AQ48" i="3"/>
  <c r="AC48" i="3"/>
  <c r="AH42" i="3"/>
  <c r="AT42" i="3"/>
  <c r="AI42" i="3"/>
  <c r="AR32" i="3"/>
  <c r="AD32" i="3"/>
  <c r="AE32" i="3"/>
  <c r="AK24" i="3"/>
  <c r="AU24" i="3"/>
  <c r="AJ24" i="3"/>
  <c r="AD16" i="3"/>
  <c r="AE16" i="3"/>
  <c r="AR16" i="3"/>
  <c r="AT16" i="3"/>
  <c r="AH16" i="3"/>
  <c r="AI16" i="3"/>
  <c r="AH8" i="3"/>
  <c r="AT8" i="3"/>
  <c r="AI8" i="3"/>
  <c r="AR8" i="3"/>
  <c r="AD8" i="3"/>
  <c r="AE8" i="3"/>
  <c r="AJ12" i="3"/>
  <c r="AK12" i="3"/>
  <c r="AU12" i="3"/>
  <c r="AE12" i="3"/>
  <c r="AR12" i="3"/>
  <c r="AD12" i="3"/>
  <c r="AU6" i="3"/>
  <c r="AJ6" i="3"/>
  <c r="AK6" i="3"/>
  <c r="AH4" i="3"/>
  <c r="AT4" i="3"/>
  <c r="AI4" i="3"/>
  <c r="AF697" i="3"/>
  <c r="AG697" i="3"/>
  <c r="AS697" i="3"/>
  <c r="V695" i="3"/>
  <c r="Z695" i="3" s="1"/>
  <c r="AQ685" i="3"/>
  <c r="AB685" i="3"/>
  <c r="AC685" i="3"/>
  <c r="AE685" i="3"/>
  <c r="AD685" i="3"/>
  <c r="AR685" i="3"/>
  <c r="AF677" i="3"/>
  <c r="AS677" i="3"/>
  <c r="AG677" i="3"/>
  <c r="AC673" i="3"/>
  <c r="AB673" i="3"/>
  <c r="AQ673" i="3"/>
  <c r="AD673" i="3"/>
  <c r="AE673" i="3"/>
  <c r="AR673" i="3"/>
  <c r="AB669" i="3"/>
  <c r="AC669" i="3"/>
  <c r="AQ669" i="3"/>
  <c r="AF653" i="3"/>
  <c r="AG653" i="3"/>
  <c r="AS653" i="3"/>
  <c r="V653" i="3"/>
  <c r="Z653" i="3" s="1"/>
  <c r="AS647" i="3"/>
  <c r="AG647" i="3"/>
  <c r="AF647" i="3"/>
  <c r="AQ637" i="3"/>
  <c r="AB637" i="3"/>
  <c r="AC637" i="3"/>
  <c r="W627" i="3"/>
  <c r="AA627" i="3" s="1"/>
  <c r="AK607" i="3"/>
  <c r="AU607" i="3"/>
  <c r="AJ607" i="3"/>
  <c r="W575" i="3"/>
  <c r="AT575" i="3"/>
  <c r="AI575" i="3"/>
  <c r="AH575" i="3"/>
  <c r="AG551" i="3"/>
  <c r="AF551" i="3"/>
  <c r="AS551" i="3"/>
  <c r="AT533" i="3"/>
  <c r="AI533" i="3"/>
  <c r="AH533" i="3"/>
  <c r="AH523" i="3"/>
  <c r="AT523" i="3"/>
  <c r="AI523" i="3"/>
  <c r="AQ505" i="3"/>
  <c r="AC505" i="3"/>
  <c r="AB505" i="3"/>
  <c r="AK501" i="3"/>
  <c r="AU501" i="3"/>
  <c r="AJ501" i="3"/>
  <c r="AD483" i="3"/>
  <c r="AR483" i="3"/>
  <c r="AE483" i="3"/>
  <c r="AB483" i="3"/>
  <c r="AQ483" i="3"/>
  <c r="AC483" i="3"/>
  <c r="W479" i="3"/>
  <c r="AB477" i="3"/>
  <c r="AC477" i="3"/>
  <c r="AQ477" i="3"/>
  <c r="W471" i="3"/>
  <c r="AB461" i="3"/>
  <c r="AC461" i="3"/>
  <c r="AQ461" i="3"/>
  <c r="AT461" i="3"/>
  <c r="AH461" i="3"/>
  <c r="AI461" i="3"/>
  <c r="V433" i="3"/>
  <c r="W433" i="3"/>
  <c r="AK405" i="3"/>
  <c r="AJ405" i="3"/>
  <c r="AU405" i="3"/>
  <c r="AQ405" i="3"/>
  <c r="AC405" i="3"/>
  <c r="AB405" i="3"/>
  <c r="AJ397" i="3"/>
  <c r="AU397" i="3"/>
  <c r="AK397" i="3"/>
  <c r="AC397" i="3"/>
  <c r="AQ397" i="3"/>
  <c r="AB397" i="3"/>
  <c r="AB389" i="3"/>
  <c r="AC389" i="3"/>
  <c r="AQ389" i="3"/>
  <c r="AK389" i="3"/>
  <c r="AU389" i="3"/>
  <c r="AJ389" i="3"/>
  <c r="AU381" i="3"/>
  <c r="AK381" i="3"/>
  <c r="AJ381" i="3"/>
  <c r="AS381" i="3"/>
  <c r="AF381" i="3"/>
  <c r="AG381" i="3"/>
  <c r="AD375" i="3"/>
  <c r="AE375" i="3"/>
  <c r="AR375" i="3"/>
  <c r="AQ357" i="3"/>
  <c r="AB357" i="3"/>
  <c r="AC357" i="3"/>
  <c r="AK333" i="3"/>
  <c r="AU333" i="3"/>
  <c r="AJ333" i="3"/>
  <c r="AF333" i="3"/>
  <c r="AG333" i="3"/>
  <c r="AS333" i="3"/>
  <c r="AR317" i="3"/>
  <c r="AD317" i="3"/>
  <c r="AE317" i="3"/>
  <c r="AE297" i="3"/>
  <c r="AR297" i="3"/>
  <c r="AD297" i="3"/>
  <c r="AS291" i="3"/>
  <c r="AF291" i="3"/>
  <c r="AG291" i="3"/>
  <c r="AH285" i="3"/>
  <c r="AT285" i="3"/>
  <c r="AI285" i="3"/>
  <c r="AQ285" i="3"/>
  <c r="AC285" i="3"/>
  <c r="AB285" i="3"/>
  <c r="AD263" i="3"/>
  <c r="AE263" i="3"/>
  <c r="AR263" i="3"/>
  <c r="AK263" i="3"/>
  <c r="AU263" i="3"/>
  <c r="AJ263" i="3"/>
  <c r="AG213" i="3"/>
  <c r="AF213" i="3"/>
  <c r="AS213" i="3"/>
  <c r="AH213" i="3"/>
  <c r="AI213" i="3"/>
  <c r="AT213" i="3"/>
  <c r="AH205" i="3"/>
  <c r="AT205" i="3"/>
  <c r="AI205" i="3"/>
  <c r="AR181" i="3"/>
  <c r="AD181" i="3"/>
  <c r="AE181" i="3"/>
  <c r="W157" i="3"/>
  <c r="V157" i="3"/>
  <c r="AR141" i="3"/>
  <c r="AD141" i="3"/>
  <c r="AE141" i="3"/>
  <c r="AS141" i="3"/>
  <c r="AF141" i="3"/>
  <c r="AG141" i="3"/>
  <c r="V101" i="3"/>
  <c r="W101" i="3"/>
  <c r="AD77" i="3"/>
  <c r="AE77" i="3"/>
  <c r="AR77" i="3"/>
  <c r="AI77" i="3"/>
  <c r="AT77" i="3"/>
  <c r="AH77" i="3"/>
  <c r="AI53" i="3"/>
  <c r="AH53" i="3"/>
  <c r="AT53" i="3"/>
  <c r="W31" i="3"/>
  <c r="V31" i="3"/>
  <c r="AJ29" i="3"/>
  <c r="AK29" i="3"/>
  <c r="AU29" i="3"/>
  <c r="V737" i="3"/>
  <c r="Z737" i="3" s="1"/>
  <c r="W737" i="3"/>
  <c r="AA737" i="3" s="1"/>
  <c r="AC727" i="3"/>
  <c r="AB727" i="3"/>
  <c r="AQ727" i="3"/>
  <c r="AF740" i="3"/>
  <c r="AG740" i="3"/>
  <c r="AS740" i="3"/>
  <c r="AB720" i="3"/>
  <c r="AQ720" i="3"/>
  <c r="AC720" i="3"/>
  <c r="W694" i="3"/>
  <c r="AA694" i="3" s="1"/>
  <c r="AJ664" i="3"/>
  <c r="AK664" i="3"/>
  <c r="AU664" i="3"/>
  <c r="AJ652" i="3"/>
  <c r="AK652" i="3"/>
  <c r="AU652" i="3"/>
  <c r="AH652" i="3"/>
  <c r="AI652" i="3"/>
  <c r="AT652" i="3"/>
  <c r="W646" i="3"/>
  <c r="AA646" i="3" s="1"/>
  <c r="W614" i="3"/>
  <c r="AA614" i="3" s="1"/>
  <c r="AQ612" i="3"/>
  <c r="AC612" i="3"/>
  <c r="AB612" i="3"/>
  <c r="AQ596" i="3"/>
  <c r="AB596" i="3"/>
  <c r="AC596" i="3"/>
  <c r="V534" i="3"/>
  <c r="AS512" i="3"/>
  <c r="AG512" i="3"/>
  <c r="AF512" i="3"/>
  <c r="AE512" i="3"/>
  <c r="AR512" i="3"/>
  <c r="AD512" i="3"/>
  <c r="AI506" i="3"/>
  <c r="AH506" i="3"/>
  <c r="AT506" i="3"/>
  <c r="AJ494" i="3"/>
  <c r="AK494" i="3"/>
  <c r="AU494" i="3"/>
  <c r="W492" i="3"/>
  <c r="V492" i="3"/>
  <c r="AS460" i="3"/>
  <c r="AF460" i="3"/>
  <c r="AG460" i="3"/>
  <c r="AU436" i="3"/>
  <c r="AJ436" i="3"/>
  <c r="AK436" i="3"/>
  <c r="AH430" i="3"/>
  <c r="AT430" i="3"/>
  <c r="AI430" i="3"/>
  <c r="AS416" i="3"/>
  <c r="AF416" i="3"/>
  <c r="AG416" i="3"/>
  <c r="AR416" i="3"/>
  <c r="AD416" i="3"/>
  <c r="AE416" i="3"/>
  <c r="W412" i="3"/>
  <c r="V406" i="3"/>
  <c r="AS394" i="3"/>
  <c r="AF394" i="3"/>
  <c r="AG394" i="3"/>
  <c r="AI388" i="3"/>
  <c r="AH388" i="3"/>
  <c r="AT388" i="3"/>
  <c r="AB388" i="3"/>
  <c r="AC388" i="3"/>
  <c r="AQ388" i="3"/>
  <c r="AF380" i="3"/>
  <c r="AS380" i="3"/>
  <c r="AG380" i="3"/>
  <c r="AS324" i="3"/>
  <c r="AG324" i="3"/>
  <c r="AF324" i="3"/>
  <c r="AQ308" i="3"/>
  <c r="AB308" i="3"/>
  <c r="AC308" i="3"/>
  <c r="AD308" i="3"/>
  <c r="AE308" i="3"/>
  <c r="AR308" i="3"/>
  <c r="AH292" i="3"/>
  <c r="AT292" i="3"/>
  <c r="AI292" i="3"/>
  <c r="AU292" i="3"/>
  <c r="AJ292" i="3"/>
  <c r="AK292" i="3"/>
  <c r="AJ252" i="3"/>
  <c r="AU252" i="3"/>
  <c r="AK252" i="3"/>
  <c r="AT252" i="3"/>
  <c r="AI252" i="3"/>
  <c r="AH252" i="3"/>
  <c r="V238" i="3"/>
  <c r="W238" i="3"/>
  <c r="AC228" i="3"/>
  <c r="AB228" i="3"/>
  <c r="AQ228" i="3"/>
  <c r="W222" i="3"/>
  <c r="V222" i="3"/>
  <c r="V198" i="3"/>
  <c r="W198" i="3"/>
  <c r="W174" i="3"/>
  <c r="AD172" i="3"/>
  <c r="AE172" i="3"/>
  <c r="AR172" i="3"/>
  <c r="AU166" i="3"/>
  <c r="AK166" i="3"/>
  <c r="AJ166" i="3"/>
  <c r="V108" i="3"/>
  <c r="AC100" i="3"/>
  <c r="AQ100" i="3"/>
  <c r="AB100" i="3"/>
  <c r="AD92" i="3"/>
  <c r="AE92" i="3"/>
  <c r="AR92" i="3"/>
  <c r="V86" i="3"/>
  <c r="W86" i="3"/>
  <c r="V76" i="3"/>
  <c r="W68" i="3"/>
  <c r="AT64" i="3"/>
  <c r="AI64" i="3"/>
  <c r="AH64" i="3"/>
  <c r="AE18" i="3"/>
  <c r="AR18" i="3"/>
  <c r="AD18" i="3"/>
  <c r="AR753" i="3"/>
  <c r="AE753" i="3"/>
  <c r="AD753" i="3"/>
  <c r="V747" i="3"/>
  <c r="Z747" i="3" s="1"/>
  <c r="W729" i="3"/>
  <c r="AA729" i="3" s="1"/>
  <c r="V729" i="3"/>
  <c r="Z729" i="3" s="1"/>
  <c r="AQ723" i="3"/>
  <c r="AB723" i="3"/>
  <c r="AC723" i="3"/>
  <c r="W713" i="3"/>
  <c r="AA713" i="3" s="1"/>
  <c r="V713" i="3"/>
  <c r="Z713" i="3" s="1"/>
  <c r="AT713" i="3"/>
  <c r="AH713" i="3"/>
  <c r="AI713" i="3"/>
  <c r="AK703" i="3"/>
  <c r="AU703" i="3"/>
  <c r="AJ703" i="3"/>
  <c r="V693" i="3"/>
  <c r="Z693" i="3" s="1"/>
  <c r="AK669" i="3"/>
  <c r="AJ669" i="3"/>
  <c r="AU669" i="3"/>
  <c r="W655" i="3"/>
  <c r="AA655" i="3" s="1"/>
  <c r="V655" i="3"/>
  <c r="Z655" i="3" s="1"/>
  <c r="W653" i="3"/>
  <c r="AA653" i="3" s="1"/>
  <c r="V651" i="3"/>
  <c r="Z651" i="3" s="1"/>
  <c r="AT651" i="3"/>
  <c r="AI651" i="3"/>
  <c r="AH651" i="3"/>
  <c r="AB641" i="3"/>
  <c r="AC641" i="3"/>
  <c r="AQ641" i="3"/>
  <c r="W641" i="3"/>
  <c r="AA641" i="3" s="1"/>
  <c r="V641" i="3"/>
  <c r="Z641" i="3" s="1"/>
  <c r="AF639" i="3"/>
  <c r="AS639" i="3"/>
  <c r="AG639" i="3"/>
  <c r="AD631" i="3"/>
  <c r="AR631" i="3"/>
  <c r="AE631" i="3"/>
  <c r="AH623" i="3"/>
  <c r="AT623" i="3"/>
  <c r="AI623" i="3"/>
  <c r="V619" i="3"/>
  <c r="Z619" i="3" s="1"/>
  <c r="AJ615" i="3"/>
  <c r="AU615" i="3"/>
  <c r="AK615" i="3"/>
  <c r="AR611" i="3"/>
  <c r="AD611" i="3"/>
  <c r="AE611" i="3"/>
  <c r="AI611" i="3"/>
  <c r="AH611" i="3"/>
  <c r="AT611" i="3"/>
  <c r="AD605" i="3"/>
  <c r="AE605" i="3"/>
  <c r="AR605" i="3"/>
  <c r="AB601" i="3"/>
  <c r="AC601" i="3"/>
  <c r="AQ601" i="3"/>
  <c r="AD599" i="3"/>
  <c r="AR599" i="3"/>
  <c r="AE599" i="3"/>
  <c r="V597" i="3"/>
  <c r="Z597" i="3" s="1"/>
  <c r="AT597" i="3"/>
  <c r="AI597" i="3"/>
  <c r="AH597" i="3"/>
  <c r="AR591" i="3"/>
  <c r="AE591" i="3"/>
  <c r="AD591" i="3"/>
  <c r="AC591" i="3"/>
  <c r="AB591" i="3"/>
  <c r="AQ591" i="3"/>
  <c r="V583" i="3"/>
  <c r="Z583" i="3" s="1"/>
  <c r="AF543" i="3"/>
  <c r="AG543" i="3"/>
  <c r="AS543" i="3"/>
  <c r="W543" i="3"/>
  <c r="AK539" i="3"/>
  <c r="AU539" i="3"/>
  <c r="AJ539" i="3"/>
  <c r="AG539" i="3"/>
  <c r="AS539" i="3"/>
  <c r="AF539" i="3"/>
  <c r="W537" i="3"/>
  <c r="AG535" i="3"/>
  <c r="AS535" i="3"/>
  <c r="AF535" i="3"/>
  <c r="AK529" i="3"/>
  <c r="AU529" i="3"/>
  <c r="AJ529" i="3"/>
  <c r="AH515" i="3"/>
  <c r="AT515" i="3"/>
  <c r="AI515" i="3"/>
  <c r="V511" i="3"/>
  <c r="W505" i="3"/>
  <c r="AT497" i="3"/>
  <c r="AH497" i="3"/>
  <c r="AI497" i="3"/>
  <c r="AR497" i="3"/>
  <c r="AD497" i="3"/>
  <c r="AE497" i="3"/>
  <c r="AG493" i="3"/>
  <c r="AS493" i="3"/>
  <c r="AF493" i="3"/>
  <c r="AC491" i="3"/>
  <c r="AQ491" i="3"/>
  <c r="AB491" i="3"/>
  <c r="AT491" i="3"/>
  <c r="AI491" i="3"/>
  <c r="AH491" i="3"/>
  <c r="AJ487" i="3"/>
  <c r="AK487" i="3"/>
  <c r="AU487" i="3"/>
  <c r="AQ487" i="3"/>
  <c r="AB487" i="3"/>
  <c r="AC487" i="3"/>
  <c r="AT481" i="3"/>
  <c r="AI481" i="3"/>
  <c r="AH481" i="3"/>
  <c r="V477" i="3"/>
  <c r="AF463" i="3"/>
  <c r="AG463" i="3"/>
  <c r="AS463" i="3"/>
  <c r="AT463" i="3"/>
  <c r="AI463" i="3"/>
  <c r="AH463" i="3"/>
  <c r="AR459" i="3"/>
  <c r="AE459" i="3"/>
  <c r="AD459" i="3"/>
  <c r="AI459" i="3"/>
  <c r="AH459" i="3"/>
  <c r="AT459" i="3"/>
  <c r="AH457" i="3"/>
  <c r="AI457" i="3"/>
  <c r="AT457" i="3"/>
  <c r="AR457" i="3"/>
  <c r="AE457" i="3"/>
  <c r="AD457" i="3"/>
  <c r="AG455" i="3"/>
  <c r="AF455" i="3"/>
  <c r="AS455" i="3"/>
  <c r="W455" i="3"/>
  <c r="AU453" i="3"/>
  <c r="AJ453" i="3"/>
  <c r="AK453" i="3"/>
  <c r="AH447" i="3"/>
  <c r="AT447" i="3"/>
  <c r="AI447" i="3"/>
  <c r="AE447" i="3"/>
  <c r="AD447" i="3"/>
  <c r="AR447" i="3"/>
  <c r="W441" i="3"/>
  <c r="AD439" i="3"/>
  <c r="AE439" i="3"/>
  <c r="AR439" i="3"/>
  <c r="AS437" i="3"/>
  <c r="AG437" i="3"/>
  <c r="AF437" i="3"/>
  <c r="AR437" i="3"/>
  <c r="AD437" i="3"/>
  <c r="AE437" i="3"/>
  <c r="AK431" i="3"/>
  <c r="AU431" i="3"/>
  <c r="AJ431" i="3"/>
  <c r="AH431" i="3"/>
  <c r="AT431" i="3"/>
  <c r="AI431" i="3"/>
  <c r="W423" i="3"/>
  <c r="AQ415" i="3"/>
  <c r="AB415" i="3"/>
  <c r="AC415" i="3"/>
  <c r="W409" i="3"/>
  <c r="AE407" i="3"/>
  <c r="AR407" i="3"/>
  <c r="AD407" i="3"/>
  <c r="AD401" i="3"/>
  <c r="AE401" i="3"/>
  <c r="AR401" i="3"/>
  <c r="AD399" i="3"/>
  <c r="AE399" i="3"/>
  <c r="AR399" i="3"/>
  <c r="AB393" i="3"/>
  <c r="AC393" i="3"/>
  <c r="AQ393" i="3"/>
  <c r="AJ393" i="3"/>
  <c r="AU393" i="3"/>
  <c r="AK393" i="3"/>
  <c r="V385" i="3"/>
  <c r="W385" i="3"/>
  <c r="AB383" i="3"/>
  <c r="AC383" i="3"/>
  <c r="AQ383" i="3"/>
  <c r="AU383" i="3"/>
  <c r="AK383" i="3"/>
  <c r="AJ383" i="3"/>
  <c r="AJ373" i="3"/>
  <c r="AU373" i="3"/>
  <c r="AK373" i="3"/>
  <c r="AS373" i="3"/>
  <c r="AF373" i="3"/>
  <c r="AG373" i="3"/>
  <c r="AR367" i="3"/>
  <c r="AD367" i="3"/>
  <c r="AE367" i="3"/>
  <c r="AK367" i="3"/>
  <c r="AU367" i="3"/>
  <c r="AJ367" i="3"/>
  <c r="AC361" i="3"/>
  <c r="AQ361" i="3"/>
  <c r="AB361" i="3"/>
  <c r="AI361" i="3"/>
  <c r="AT361" i="3"/>
  <c r="AH361" i="3"/>
  <c r="AS359" i="3"/>
  <c r="AF359" i="3"/>
  <c r="AG359" i="3"/>
  <c r="AH359" i="3"/>
  <c r="AT359" i="3"/>
  <c r="AI359" i="3"/>
  <c r="AQ351" i="3"/>
  <c r="AC351" i="3"/>
  <c r="AB351" i="3"/>
  <c r="W345" i="3"/>
  <c r="V345" i="3"/>
  <c r="AT331" i="3"/>
  <c r="AH331" i="3"/>
  <c r="AI331" i="3"/>
  <c r="AT327" i="3"/>
  <c r="AH327" i="3"/>
  <c r="AI327" i="3"/>
  <c r="AB327" i="3"/>
  <c r="AC327" i="3"/>
  <c r="AQ327" i="3"/>
  <c r="AF323" i="3"/>
  <c r="AG323" i="3"/>
  <c r="AS323" i="3"/>
  <c r="W321" i="3"/>
  <c r="AU311" i="3"/>
  <c r="AJ311" i="3"/>
  <c r="AK311" i="3"/>
  <c r="AS311" i="3"/>
  <c r="AF311" i="3"/>
  <c r="AG311" i="3"/>
  <c r="AC309" i="3"/>
  <c r="AB309" i="3"/>
  <c r="AQ309" i="3"/>
  <c r="AD303" i="3"/>
  <c r="AE303" i="3"/>
  <c r="AR303" i="3"/>
  <c r="AB303" i="3"/>
  <c r="AQ303" i="3"/>
  <c r="AC303" i="3"/>
  <c r="AD287" i="3"/>
  <c r="AE287" i="3"/>
  <c r="AR287" i="3"/>
  <c r="AI287" i="3"/>
  <c r="AH287" i="3"/>
  <c r="AT287" i="3"/>
  <c r="AR279" i="3"/>
  <c r="AE279" i="3"/>
  <c r="AD279" i="3"/>
  <c r="AJ279" i="3"/>
  <c r="AK279" i="3"/>
  <c r="AU279" i="3"/>
  <c r="W265" i="3"/>
  <c r="V265" i="3"/>
  <c r="AH259" i="3"/>
  <c r="AT259" i="3"/>
  <c r="AI259" i="3"/>
  <c r="AJ259" i="3"/>
  <c r="AK259" i="3"/>
  <c r="AU259" i="3"/>
  <c r="AI255" i="3"/>
  <c r="AH255" i="3"/>
  <c r="AT255" i="3"/>
  <c r="AU255" i="3"/>
  <c r="AJ255" i="3"/>
  <c r="AK255" i="3"/>
  <c r="AH249" i="3"/>
  <c r="AT249" i="3"/>
  <c r="AI249" i="3"/>
  <c r="V241" i="3"/>
  <c r="V233" i="3"/>
  <c r="AF231" i="3"/>
  <c r="AS231" i="3"/>
  <c r="AG231" i="3"/>
  <c r="V227" i="3"/>
  <c r="W227" i="3"/>
  <c r="AC223" i="3"/>
  <c r="AB223" i="3"/>
  <c r="AQ223" i="3"/>
  <c r="AS215" i="3"/>
  <c r="AF215" i="3"/>
  <c r="AG215" i="3"/>
  <c r="AE215" i="3"/>
  <c r="AR215" i="3"/>
  <c r="AD215" i="3"/>
  <c r="V207" i="3"/>
  <c r="W201" i="3"/>
  <c r="AG199" i="3"/>
  <c r="AF199" i="3"/>
  <c r="AS199" i="3"/>
  <c r="AK195" i="3"/>
  <c r="AU195" i="3"/>
  <c r="AJ195" i="3"/>
  <c r="AF195" i="3"/>
  <c r="AG195" i="3"/>
  <c r="AS195" i="3"/>
  <c r="AD193" i="3"/>
  <c r="AE193" i="3"/>
  <c r="AR193" i="3"/>
  <c r="AU183" i="3"/>
  <c r="AJ183" i="3"/>
  <c r="AK183" i="3"/>
  <c r="V179" i="3"/>
  <c r="W179" i="3"/>
  <c r="AF175" i="3"/>
  <c r="AS175" i="3"/>
  <c r="AG175" i="3"/>
  <c r="AQ175" i="3"/>
  <c r="AC175" i="3"/>
  <c r="AB175" i="3"/>
  <c r="AT167" i="3"/>
  <c r="AI167" i="3"/>
  <c r="AH167" i="3"/>
  <c r="W159" i="3"/>
  <c r="AT151" i="3"/>
  <c r="AH151" i="3"/>
  <c r="AI151" i="3"/>
  <c r="AB135" i="3"/>
  <c r="AC135" i="3"/>
  <c r="AQ135" i="3"/>
  <c r="W133" i="3"/>
  <c r="V121" i="3"/>
  <c r="W121" i="3"/>
  <c r="AE119" i="3"/>
  <c r="AR119" i="3"/>
  <c r="AD119" i="3"/>
  <c r="AB111" i="3"/>
  <c r="AC111" i="3"/>
  <c r="AQ111" i="3"/>
  <c r="AJ109" i="3"/>
  <c r="AU109" i="3"/>
  <c r="AK109" i="3"/>
  <c r="W103" i="3"/>
  <c r="AS95" i="3"/>
  <c r="AF95" i="3"/>
  <c r="AG95" i="3"/>
  <c r="AE95" i="3"/>
  <c r="AR95" i="3"/>
  <c r="AD95" i="3"/>
  <c r="AU87" i="3"/>
  <c r="AK87" i="3"/>
  <c r="AJ87" i="3"/>
  <c r="AF79" i="3"/>
  <c r="AG79" i="3"/>
  <c r="AS79" i="3"/>
  <c r="AR79" i="3"/>
  <c r="AD79" i="3"/>
  <c r="AE79" i="3"/>
  <c r="AG71" i="3"/>
  <c r="AF71" i="3"/>
  <c r="AS71" i="3"/>
  <c r="W57" i="3"/>
  <c r="AU55" i="3"/>
  <c r="AJ55" i="3"/>
  <c r="AK55" i="3"/>
  <c r="AI47" i="3"/>
  <c r="AH47" i="3"/>
  <c r="AT47" i="3"/>
  <c r="AR47" i="3"/>
  <c r="AD47" i="3"/>
  <c r="AE47" i="3"/>
  <c r="W41" i="3"/>
  <c r="AR35" i="3"/>
  <c r="AE35" i="3"/>
  <c r="AD35" i="3"/>
  <c r="AC31" i="3"/>
  <c r="AQ31" i="3"/>
  <c r="AB31" i="3"/>
  <c r="AE31" i="3"/>
  <c r="AD31" i="3"/>
  <c r="AR31" i="3"/>
  <c r="AF23" i="3"/>
  <c r="AG23" i="3"/>
  <c r="AS23" i="3"/>
  <c r="AT19" i="3"/>
  <c r="AH19" i="3"/>
  <c r="AI19" i="3"/>
  <c r="AE15" i="3"/>
  <c r="AR15" i="3"/>
  <c r="AD15" i="3"/>
  <c r="AS15" i="3"/>
  <c r="AG15" i="3"/>
  <c r="AF15" i="3"/>
  <c r="AE7" i="3"/>
  <c r="AR7" i="3"/>
  <c r="AD7" i="3"/>
  <c r="AG3" i="3"/>
  <c r="AS3" i="3"/>
  <c r="AF3" i="3"/>
  <c r="AU3" i="3"/>
  <c r="AJ3" i="3"/>
  <c r="AK3" i="3"/>
  <c r="AD761" i="3"/>
  <c r="AE761" i="3"/>
  <c r="AR761" i="3"/>
  <c r="AU731" i="3"/>
  <c r="AJ731" i="3"/>
  <c r="AK731" i="3"/>
  <c r="AF757" i="3"/>
  <c r="AG757" i="3"/>
  <c r="AS757" i="3"/>
  <c r="AH745" i="3"/>
  <c r="AI745" i="3"/>
  <c r="AT745" i="3"/>
  <c r="AQ745" i="3"/>
  <c r="AB745" i="3"/>
  <c r="AC745" i="3"/>
  <c r="W760" i="3"/>
  <c r="AA760" i="3" s="1"/>
  <c r="AH758" i="3"/>
  <c r="AT758" i="3"/>
  <c r="AI758" i="3"/>
  <c r="AU750" i="3"/>
  <c r="AJ750" i="3"/>
  <c r="AK750" i="3"/>
  <c r="V750" i="3"/>
  <c r="Z750" i="3" s="1"/>
  <c r="W746" i="3"/>
  <c r="AA746" i="3" s="1"/>
  <c r="AB746" i="3"/>
  <c r="AQ746" i="3"/>
  <c r="AC746" i="3"/>
  <c r="W740" i="3"/>
  <c r="AA740" i="3" s="1"/>
  <c r="V740" i="3"/>
  <c r="Z740" i="3" s="1"/>
  <c r="AS738" i="3"/>
  <c r="AG738" i="3"/>
  <c r="AF738" i="3"/>
  <c r="AH738" i="3"/>
  <c r="AT738" i="3"/>
  <c r="AI738" i="3"/>
  <c r="V734" i="3"/>
  <c r="Z734" i="3" s="1"/>
  <c r="AI732" i="3"/>
  <c r="AT732" i="3"/>
  <c r="AH732" i="3"/>
  <c r="AB726" i="3"/>
  <c r="AC726" i="3"/>
  <c r="AQ726" i="3"/>
  <c r="AT726" i="3"/>
  <c r="AI726" i="3"/>
  <c r="AH726" i="3"/>
  <c r="AJ718" i="3"/>
  <c r="AU718" i="3"/>
  <c r="AK718" i="3"/>
  <c r="AD718" i="3"/>
  <c r="AE718" i="3"/>
  <c r="AR718" i="3"/>
  <c r="AQ712" i="3"/>
  <c r="AC712" i="3"/>
  <c r="AB712" i="3"/>
  <c r="AB704" i="3"/>
  <c r="AQ704" i="3"/>
  <c r="AC704" i="3"/>
  <c r="AQ702" i="3"/>
  <c r="AB702" i="3"/>
  <c r="AC702" i="3"/>
  <c r="AR700" i="3"/>
  <c r="AD700" i="3"/>
  <c r="AE700" i="3"/>
  <c r="AB694" i="3"/>
  <c r="AC694" i="3"/>
  <c r="AQ694" i="3"/>
  <c r="AH694" i="3"/>
  <c r="AT694" i="3"/>
  <c r="AI694" i="3"/>
  <c r="AG686" i="3"/>
  <c r="AF686" i="3"/>
  <c r="AS686" i="3"/>
  <c r="AR686" i="3"/>
  <c r="AE686" i="3"/>
  <c r="AD686" i="3"/>
  <c r="V678" i="3"/>
  <c r="Z678" i="3" s="1"/>
  <c r="AU678" i="3"/>
  <c r="AJ678" i="3"/>
  <c r="AK678" i="3"/>
  <c r="AQ670" i="3"/>
  <c r="AB670" i="3"/>
  <c r="AC670" i="3"/>
  <c r="AQ664" i="3"/>
  <c r="AC664" i="3"/>
  <c r="AB664" i="3"/>
  <c r="AH662" i="3"/>
  <c r="AI662" i="3"/>
  <c r="AT662" i="3"/>
  <c r="AR646" i="3"/>
  <c r="AD646" i="3"/>
  <c r="AE646" i="3"/>
  <c r="AJ646" i="3"/>
  <c r="AK646" i="3"/>
  <c r="AU646" i="3"/>
  <c r="AG644" i="3"/>
  <c r="AF644" i="3"/>
  <c r="AS644" i="3"/>
  <c r="AE644" i="3"/>
  <c r="AD644" i="3"/>
  <c r="AR644" i="3"/>
  <c r="AK642" i="3"/>
  <c r="AU642" i="3"/>
  <c r="AJ642" i="3"/>
  <c r="AG638" i="3"/>
  <c r="AS638" i="3"/>
  <c r="AF638" i="3"/>
  <c r="AI634" i="3"/>
  <c r="AH634" i="3"/>
  <c r="AT634" i="3"/>
  <c r="AU624" i="3"/>
  <c r="AK624" i="3"/>
  <c r="AJ624" i="3"/>
  <c r="AT622" i="3"/>
  <c r="AH622" i="3"/>
  <c r="AI622" i="3"/>
  <c r="W616" i="3"/>
  <c r="AA616" i="3" s="1"/>
  <c r="V616" i="3"/>
  <c r="Z616" i="3" s="1"/>
  <c r="AD606" i="3"/>
  <c r="AE606" i="3"/>
  <c r="AR606" i="3"/>
  <c r="AQ606" i="3"/>
  <c r="AC606" i="3"/>
  <c r="AB606" i="3"/>
  <c r="AH604" i="3"/>
  <c r="AI604" i="3"/>
  <c r="AT604" i="3"/>
  <c r="AU598" i="3"/>
  <c r="AK598" i="3"/>
  <c r="AJ598" i="3"/>
  <c r="AD598" i="3"/>
  <c r="AR598" i="3"/>
  <c r="AE598" i="3"/>
  <c r="AF586" i="3"/>
  <c r="AS586" i="3"/>
  <c r="AG586" i="3"/>
  <c r="AF584" i="3"/>
  <c r="AG584" i="3"/>
  <c r="AS584" i="3"/>
  <c r="W580" i="3"/>
  <c r="AA580" i="3" s="1"/>
  <c r="V580" i="3"/>
  <c r="Z580" i="3" s="1"/>
  <c r="V574" i="3"/>
  <c r="AR574" i="3"/>
  <c r="AD574" i="3"/>
  <c r="AE574" i="3"/>
  <c r="AG572" i="3"/>
  <c r="AS572" i="3"/>
  <c r="AF572" i="3"/>
  <c r="AH570" i="3"/>
  <c r="AI570" i="3"/>
  <c r="AT570" i="3"/>
  <c r="AE570" i="3"/>
  <c r="AR570" i="3"/>
  <c r="AD570" i="3"/>
  <c r="AQ566" i="3"/>
  <c r="AB566" i="3"/>
  <c r="AC566" i="3"/>
  <c r="AI566" i="3"/>
  <c r="AT566" i="3"/>
  <c r="AH566" i="3"/>
  <c r="AS562" i="3"/>
  <c r="AF562" i="3"/>
  <c r="AG562" i="3"/>
  <c r="AI558" i="3"/>
  <c r="AT558" i="3"/>
  <c r="AH558" i="3"/>
  <c r="AB550" i="3"/>
  <c r="AC550" i="3"/>
  <c r="AQ550" i="3"/>
  <c r="W548" i="3"/>
  <c r="V548" i="3"/>
  <c r="AB542" i="3"/>
  <c r="AQ542" i="3"/>
  <c r="AC542" i="3"/>
  <c r="AF540" i="3"/>
  <c r="AG540" i="3"/>
  <c r="AS540" i="3"/>
  <c r="AQ540" i="3"/>
  <c r="AB540" i="3"/>
  <c r="AC540" i="3"/>
  <c r="AE530" i="3"/>
  <c r="AR530" i="3"/>
  <c r="AD530" i="3"/>
  <c r="AH526" i="3"/>
  <c r="AT526" i="3"/>
  <c r="AI526" i="3"/>
  <c r="AR518" i="3"/>
  <c r="AD518" i="3"/>
  <c r="AE518" i="3"/>
  <c r="AG518" i="3"/>
  <c r="AS518" i="3"/>
  <c r="AF518" i="3"/>
  <c r="W512" i="3"/>
  <c r="V512" i="3"/>
  <c r="AU502" i="3"/>
  <c r="AK502" i="3"/>
  <c r="AJ502" i="3"/>
  <c r="W500" i="3"/>
  <c r="V500" i="3"/>
  <c r="AU488" i="3"/>
  <c r="AJ488" i="3"/>
  <c r="AK488" i="3"/>
  <c r="AU486" i="3"/>
  <c r="AJ486" i="3"/>
  <c r="AK486" i="3"/>
  <c r="V480" i="3"/>
  <c r="W480" i="3"/>
  <c r="AJ470" i="3"/>
  <c r="AK470" i="3"/>
  <c r="AU470" i="3"/>
  <c r="W464" i="3"/>
  <c r="AJ462" i="3"/>
  <c r="AK462" i="3"/>
  <c r="AU462" i="3"/>
  <c r="V462" i="3"/>
  <c r="AQ452" i="3"/>
  <c r="AB452" i="3"/>
  <c r="AC452" i="3"/>
  <c r="AK446" i="3"/>
  <c r="AU446" i="3"/>
  <c r="AJ446" i="3"/>
  <c r="AT438" i="3"/>
  <c r="AH438" i="3"/>
  <c r="AI438" i="3"/>
  <c r="AD428" i="3"/>
  <c r="AE428" i="3"/>
  <c r="AR428" i="3"/>
  <c r="AC422" i="3"/>
  <c r="AB422" i="3"/>
  <c r="AQ422" i="3"/>
  <c r="AK414" i="3"/>
  <c r="AJ414" i="3"/>
  <c r="AU414" i="3"/>
  <c r="W402" i="3"/>
  <c r="V402" i="3"/>
  <c r="V400" i="3"/>
  <c r="AK400" i="3"/>
  <c r="AU400" i="3"/>
  <c r="AJ400" i="3"/>
  <c r="AT396" i="3"/>
  <c r="AI396" i="3"/>
  <c r="AH396" i="3"/>
  <c r="AQ396" i="3"/>
  <c r="AB396" i="3"/>
  <c r="AC396" i="3"/>
  <c r="AU382" i="3"/>
  <c r="AK382" i="3"/>
  <c r="AJ382" i="3"/>
  <c r="AQ382" i="3"/>
  <c r="AC382" i="3"/>
  <c r="AB382" i="3"/>
  <c r="AF378" i="3"/>
  <c r="AG378" i="3"/>
  <c r="AS378" i="3"/>
  <c r="AJ366" i="3"/>
  <c r="AU366" i="3"/>
  <c r="AK366" i="3"/>
  <c r="AQ366" i="3"/>
  <c r="AC366" i="3"/>
  <c r="AB366" i="3"/>
  <c r="AC358" i="3"/>
  <c r="AQ358" i="3"/>
  <c r="AB358" i="3"/>
  <c r="AB356" i="3"/>
  <c r="AC356" i="3"/>
  <c r="AQ356" i="3"/>
  <c r="AU346" i="3"/>
  <c r="AJ346" i="3"/>
  <c r="AK346" i="3"/>
  <c r="AH332" i="3"/>
  <c r="AT332" i="3"/>
  <c r="AI332" i="3"/>
  <c r="V328" i="3"/>
  <c r="W328" i="3"/>
  <c r="AI326" i="3"/>
  <c r="AT326" i="3"/>
  <c r="AH326" i="3"/>
  <c r="W326" i="3"/>
  <c r="V326" i="3"/>
  <c r="AD316" i="3"/>
  <c r="AR316" i="3"/>
  <c r="AE316" i="3"/>
  <c r="AQ312" i="3"/>
  <c r="AB312" i="3"/>
  <c r="AC312" i="3"/>
  <c r="AC310" i="3"/>
  <c r="AB310" i="3"/>
  <c r="AQ310" i="3"/>
  <c r="AK304" i="3"/>
  <c r="AU304" i="3"/>
  <c r="AJ304" i="3"/>
  <c r="AE304" i="3"/>
  <c r="AR304" i="3"/>
  <c r="AD304" i="3"/>
  <c r="AT294" i="3"/>
  <c r="AI294" i="3"/>
  <c r="AH294" i="3"/>
  <c r="AK294" i="3"/>
  <c r="AU294" i="3"/>
  <c r="AJ294" i="3"/>
  <c r="AI286" i="3"/>
  <c r="AT286" i="3"/>
  <c r="AH286" i="3"/>
  <c r="V280" i="3"/>
  <c r="W280" i="3"/>
  <c r="AK278" i="3"/>
  <c r="AJ278" i="3"/>
  <c r="AU278" i="3"/>
  <c r="AF278" i="3"/>
  <c r="AG278" i="3"/>
  <c r="AS278" i="3"/>
  <c r="W272" i="3"/>
  <c r="AH272" i="3"/>
  <c r="AI272" i="3"/>
  <c r="AT272" i="3"/>
  <c r="AE272" i="3"/>
  <c r="AR272" i="3"/>
  <c r="AD272" i="3"/>
  <c r="AE268" i="3"/>
  <c r="AD268" i="3"/>
  <c r="AR268" i="3"/>
  <c r="AE262" i="3"/>
  <c r="AR262" i="3"/>
  <c r="AD262" i="3"/>
  <c r="V260" i="3"/>
  <c r="W260" i="3"/>
  <c r="AR256" i="3"/>
  <c r="AD256" i="3"/>
  <c r="AE256" i="3"/>
  <c r="AG256" i="3"/>
  <c r="AF256" i="3"/>
  <c r="AS256" i="3"/>
  <c r="AU254" i="3"/>
  <c r="AJ254" i="3"/>
  <c r="AK254" i="3"/>
  <c r="AT246" i="3"/>
  <c r="AI246" i="3"/>
  <c r="AH246" i="3"/>
  <c r="V236" i="3"/>
  <c r="W236" i="3"/>
  <c r="AT234" i="3"/>
  <c r="AI234" i="3"/>
  <c r="AH234" i="3"/>
  <c r="W232" i="3"/>
  <c r="V232" i="3"/>
  <c r="AI230" i="3"/>
  <c r="AT230" i="3"/>
  <c r="AH230" i="3"/>
  <c r="AI222" i="3"/>
  <c r="AT222" i="3"/>
  <c r="AH222" i="3"/>
  <c r="AT214" i="3"/>
  <c r="AI214" i="3"/>
  <c r="AH214" i="3"/>
  <c r="AS214" i="3"/>
  <c r="AF214" i="3"/>
  <c r="AG214" i="3"/>
  <c r="V208" i="3"/>
  <c r="AB198" i="3"/>
  <c r="AC198" i="3"/>
  <c r="AQ198" i="3"/>
  <c r="AR190" i="3"/>
  <c r="AD190" i="3"/>
  <c r="AE190" i="3"/>
  <c r="AG190" i="3"/>
  <c r="AS190" i="3"/>
  <c r="AF190" i="3"/>
  <c r="AU182" i="3"/>
  <c r="AJ182" i="3"/>
  <c r="AK182" i="3"/>
  <c r="AI182" i="3"/>
  <c r="AH182" i="3"/>
  <c r="AT182" i="3"/>
  <c r="W176" i="3"/>
  <c r="AE174" i="3"/>
  <c r="AR174" i="3"/>
  <c r="AD174" i="3"/>
  <c r="AQ152" i="3"/>
  <c r="AB152" i="3"/>
  <c r="AC152" i="3"/>
  <c r="AG150" i="3"/>
  <c r="AS150" i="3"/>
  <c r="AF150" i="3"/>
  <c r="AD142" i="3"/>
  <c r="AE142" i="3"/>
  <c r="AR142" i="3"/>
  <c r="AG134" i="3"/>
  <c r="AS134" i="3"/>
  <c r="AF134" i="3"/>
  <c r="AK134" i="3"/>
  <c r="AJ134" i="3"/>
  <c r="AU134" i="3"/>
  <c r="W130" i="3"/>
  <c r="V130" i="3"/>
  <c r="AI126" i="3"/>
  <c r="AT126" i="3"/>
  <c r="AH126" i="3"/>
  <c r="AU118" i="3"/>
  <c r="AK118" i="3"/>
  <c r="AJ118" i="3"/>
  <c r="V114" i="3"/>
  <c r="W114" i="3"/>
  <c r="AG110" i="3"/>
  <c r="AS110" i="3"/>
  <c r="AF110" i="3"/>
  <c r="W106" i="3"/>
  <c r="V106" i="3"/>
  <c r="AT102" i="3"/>
  <c r="AH102" i="3"/>
  <c r="AI102" i="3"/>
  <c r="AK94" i="3"/>
  <c r="AU94" i="3"/>
  <c r="AJ94" i="3"/>
  <c r="AK78" i="3"/>
  <c r="AU78" i="3"/>
  <c r="AJ78" i="3"/>
  <c r="V72" i="3"/>
  <c r="W72" i="3"/>
  <c r="V68" i="3"/>
  <c r="V54" i="3"/>
  <c r="AQ50" i="3"/>
  <c r="AB50" i="3"/>
  <c r="AC50" i="3"/>
  <c r="V48" i="3"/>
  <c r="W48" i="3"/>
  <c r="AC46" i="3"/>
  <c r="AQ46" i="3"/>
  <c r="AB46" i="3"/>
  <c r="W44" i="3"/>
  <c r="AT38" i="3"/>
  <c r="AH38" i="3"/>
  <c r="AI38" i="3"/>
  <c r="V32" i="3"/>
  <c r="W32" i="3"/>
  <c r="AD30" i="3"/>
  <c r="AE30" i="3"/>
  <c r="AR30" i="3"/>
  <c r="V30" i="3"/>
  <c r="W30" i="3"/>
  <c r="AS28" i="3"/>
  <c r="AF28" i="3"/>
  <c r="AG28" i="3"/>
  <c r="V26" i="3"/>
  <c r="AR22" i="3"/>
  <c r="AD22" i="3"/>
  <c r="AE22" i="3"/>
  <c r="AJ14" i="3"/>
  <c r="AU14" i="3"/>
  <c r="AK14" i="3"/>
  <c r="AH14" i="3"/>
  <c r="AI14" i="3"/>
  <c r="AT14" i="3"/>
  <c r="AU723" i="3"/>
  <c r="AJ723" i="3"/>
  <c r="AK723" i="3"/>
  <c r="AD723" i="3"/>
  <c r="AE723" i="3"/>
  <c r="AR723" i="3"/>
  <c r="AB717" i="3"/>
  <c r="AC717" i="3"/>
  <c r="AQ717" i="3"/>
  <c r="AQ689" i="3"/>
  <c r="AB689" i="3"/>
  <c r="AC689" i="3"/>
  <c r="AC681" i="3"/>
  <c r="AB681" i="3"/>
  <c r="AQ681" i="3"/>
  <c r="AH681" i="3"/>
  <c r="AI681" i="3"/>
  <c r="AT681" i="3"/>
  <c r="AU665" i="3"/>
  <c r="AK665" i="3"/>
  <c r="AJ665" i="3"/>
  <c r="AH661" i="3"/>
  <c r="AT661" i="3"/>
  <c r="AI661" i="3"/>
  <c r="AQ661" i="3"/>
  <c r="AB661" i="3"/>
  <c r="AC661" i="3"/>
  <c r="AB629" i="3"/>
  <c r="AC629" i="3"/>
  <c r="AQ629" i="3"/>
  <c r="AJ629" i="3"/>
  <c r="AU629" i="3"/>
  <c r="AK629" i="3"/>
  <c r="AC625" i="3"/>
  <c r="AB625" i="3"/>
  <c r="AQ625" i="3"/>
  <c r="AE625" i="3"/>
  <c r="AR625" i="3"/>
  <c r="AD625" i="3"/>
  <c r="AU605" i="3"/>
  <c r="AK605" i="3"/>
  <c r="AJ605" i="3"/>
  <c r="AG579" i="3"/>
  <c r="AS579" i="3"/>
  <c r="AF579" i="3"/>
  <c r="AD579" i="3"/>
  <c r="AR579" i="3"/>
  <c r="AE579" i="3"/>
  <c r="AS573" i="3"/>
  <c r="AF573" i="3"/>
  <c r="AG573" i="3"/>
  <c r="AD573" i="3"/>
  <c r="AR573" i="3"/>
  <c r="AE573" i="3"/>
  <c r="V571" i="3"/>
  <c r="W571" i="3"/>
  <c r="AG565" i="3"/>
  <c r="AF565" i="3"/>
  <c r="AS565" i="3"/>
  <c r="V561" i="3"/>
  <c r="W561" i="3"/>
  <c r="W551" i="3"/>
  <c r="W527" i="3"/>
  <c r="AR519" i="3"/>
  <c r="AE519" i="3"/>
  <c r="AD519" i="3"/>
  <c r="W503" i="3"/>
  <c r="V479" i="3"/>
  <c r="AJ429" i="3"/>
  <c r="AU429" i="3"/>
  <c r="AK429" i="3"/>
  <c r="AB427" i="3"/>
  <c r="AC427" i="3"/>
  <c r="AQ427" i="3"/>
  <c r="AC421" i="3"/>
  <c r="AB421" i="3"/>
  <c r="AQ421" i="3"/>
  <c r="AD419" i="3"/>
  <c r="AE419" i="3"/>
  <c r="AR419" i="3"/>
  <c r="AH419" i="3"/>
  <c r="AT419" i="3"/>
  <c r="AI419" i="3"/>
  <c r="V391" i="3"/>
  <c r="W391" i="3"/>
  <c r="AU379" i="3"/>
  <c r="AJ379" i="3"/>
  <c r="AK379" i="3"/>
  <c r="AI371" i="3"/>
  <c r="AT371" i="3"/>
  <c r="AH371" i="3"/>
  <c r="AJ365" i="3"/>
  <c r="AK365" i="3"/>
  <c r="AU365" i="3"/>
  <c r="AT343" i="3"/>
  <c r="AH343" i="3"/>
  <c r="AI343" i="3"/>
  <c r="AK343" i="3"/>
  <c r="AJ343" i="3"/>
  <c r="AU343" i="3"/>
  <c r="AU301" i="3"/>
  <c r="AK301" i="3"/>
  <c r="AJ301" i="3"/>
  <c r="AI301" i="3"/>
  <c r="AH301" i="3"/>
  <c r="AT301" i="3"/>
  <c r="W295" i="3"/>
  <c r="V295" i="3"/>
  <c r="AF295" i="3"/>
  <c r="AG295" i="3"/>
  <c r="AS295" i="3"/>
  <c r="V289" i="3"/>
  <c r="W289" i="3"/>
  <c r="AD261" i="3"/>
  <c r="AR261" i="3"/>
  <c r="AE261" i="3"/>
  <c r="AJ247" i="3"/>
  <c r="AK247" i="3"/>
  <c r="AU247" i="3"/>
  <c r="AJ245" i="3"/>
  <c r="AK245" i="3"/>
  <c r="AU245" i="3"/>
  <c r="AT245" i="3"/>
  <c r="AI245" i="3"/>
  <c r="AH245" i="3"/>
  <c r="AB237" i="3"/>
  <c r="AC237" i="3"/>
  <c r="AQ237" i="3"/>
  <c r="AD221" i="3"/>
  <c r="AE221" i="3"/>
  <c r="AR221" i="3"/>
  <c r="AI189" i="3"/>
  <c r="AT189" i="3"/>
  <c r="AH189" i="3"/>
  <c r="AU159" i="3"/>
  <c r="AK159" i="3"/>
  <c r="AJ159" i="3"/>
  <c r="AC149" i="3"/>
  <c r="AQ149" i="3"/>
  <c r="AB149" i="3"/>
  <c r="W111" i="3"/>
  <c r="AR39" i="3"/>
  <c r="AD39" i="3"/>
  <c r="AE39" i="3"/>
  <c r="AU39" i="3"/>
  <c r="AJ39" i="3"/>
  <c r="AK39" i="3"/>
  <c r="AC37" i="3"/>
  <c r="AQ37" i="3"/>
  <c r="AB37" i="3"/>
  <c r="W23" i="3"/>
  <c r="V23" i="3"/>
  <c r="AD21" i="3"/>
  <c r="AR21" i="3"/>
  <c r="AE21" i="3"/>
  <c r="AS13" i="3"/>
  <c r="AF13" i="3"/>
  <c r="AG13" i="3"/>
  <c r="AJ749" i="3"/>
  <c r="AK749" i="3"/>
  <c r="AU749" i="3"/>
  <c r="AD707" i="3"/>
  <c r="AR707" i="3"/>
  <c r="AE707" i="3"/>
  <c r="AQ707" i="3"/>
  <c r="AC707" i="3"/>
  <c r="AB707" i="3"/>
  <c r="W730" i="3"/>
  <c r="AA730" i="3" s="1"/>
  <c r="W682" i="3"/>
  <c r="AA682" i="3" s="1"/>
  <c r="V682" i="3"/>
  <c r="Z682" i="3" s="1"/>
  <c r="AQ654" i="3"/>
  <c r="AC654" i="3"/>
  <c r="AB654" i="3"/>
  <c r="AE654" i="3"/>
  <c r="AD654" i="3"/>
  <c r="AR654" i="3"/>
  <c r="AS648" i="3"/>
  <c r="AF648" i="3"/>
  <c r="AG648" i="3"/>
  <c r="AH632" i="3"/>
  <c r="AI632" i="3"/>
  <c r="AT632" i="3"/>
  <c r="W630" i="3"/>
  <c r="AA630" i="3" s="1"/>
  <c r="AI614" i="3"/>
  <c r="AT614" i="3"/>
  <c r="AH614" i="3"/>
  <c r="AU614" i="3"/>
  <c r="AJ614" i="3"/>
  <c r="AK614" i="3"/>
  <c r="AU576" i="3"/>
  <c r="AJ576" i="3"/>
  <c r="AK576" i="3"/>
  <c r="AK564" i="3"/>
  <c r="AU564" i="3"/>
  <c r="AJ564" i="3"/>
  <c r="AB564" i="3"/>
  <c r="AC564" i="3"/>
  <c r="AQ564" i="3"/>
  <c r="AC556" i="3"/>
  <c r="AQ556" i="3"/>
  <c r="AB556" i="3"/>
  <c r="AC516" i="3"/>
  <c r="AB516" i="3"/>
  <c r="AQ516" i="3"/>
  <c r="AU508" i="3"/>
  <c r="AJ508" i="3"/>
  <c r="AK508" i="3"/>
  <c r="AB492" i="3"/>
  <c r="AC492" i="3"/>
  <c r="AQ492" i="3"/>
  <c r="V490" i="3"/>
  <c r="W490" i="3"/>
  <c r="AR478" i="3"/>
  <c r="AD478" i="3"/>
  <c r="AE478" i="3"/>
  <c r="AU474" i="3"/>
  <c r="AJ474" i="3"/>
  <c r="AK474" i="3"/>
  <c r="W462" i="3"/>
  <c r="AE436" i="3"/>
  <c r="AR436" i="3"/>
  <c r="AD436" i="3"/>
  <c r="AG420" i="3"/>
  <c r="AS420" i="3"/>
  <c r="AF420" i="3"/>
  <c r="AK374" i="3"/>
  <c r="AJ374" i="3"/>
  <c r="AU374" i="3"/>
  <c r="AK364" i="3"/>
  <c r="AU364" i="3"/>
  <c r="AJ364" i="3"/>
  <c r="AF348" i="3"/>
  <c r="AG348" i="3"/>
  <c r="AS348" i="3"/>
  <c r="AQ318" i="3"/>
  <c r="AC318" i="3"/>
  <c r="AB318" i="3"/>
  <c r="V294" i="3"/>
  <c r="W294" i="3"/>
  <c r="AT264" i="3"/>
  <c r="AI264" i="3"/>
  <c r="AH264" i="3"/>
  <c r="AC264" i="3"/>
  <c r="AB264" i="3"/>
  <c r="AQ264" i="3"/>
  <c r="AS246" i="3"/>
  <c r="AF246" i="3"/>
  <c r="AG246" i="3"/>
  <c r="AB246" i="3"/>
  <c r="AC246" i="3"/>
  <c r="AQ246" i="3"/>
  <c r="AD244" i="3"/>
  <c r="AE244" i="3"/>
  <c r="AR244" i="3"/>
  <c r="V240" i="3"/>
  <c r="AI220" i="3"/>
  <c r="AH220" i="3"/>
  <c r="AT220" i="3"/>
  <c r="AF220" i="3"/>
  <c r="AG220" i="3"/>
  <c r="AS220" i="3"/>
  <c r="AI196" i="3"/>
  <c r="AH196" i="3"/>
  <c r="AT196" i="3"/>
  <c r="AF196" i="3"/>
  <c r="AG196" i="3"/>
  <c r="AS196" i="3"/>
  <c r="AG188" i="3"/>
  <c r="AF188" i="3"/>
  <c r="AS188" i="3"/>
  <c r="AU188" i="3"/>
  <c r="AJ188" i="3"/>
  <c r="AK188" i="3"/>
  <c r="AS180" i="3"/>
  <c r="AF180" i="3"/>
  <c r="AG180" i="3"/>
  <c r="AC180" i="3"/>
  <c r="AQ180" i="3"/>
  <c r="AB180" i="3"/>
  <c r="AF164" i="3"/>
  <c r="AG164" i="3"/>
  <c r="AS164" i="3"/>
  <c r="AJ164" i="3"/>
  <c r="AK164" i="3"/>
  <c r="AU164" i="3"/>
  <c r="AU140" i="3"/>
  <c r="AJ140" i="3"/>
  <c r="AK140" i="3"/>
  <c r="AR128" i="3"/>
  <c r="AD128" i="3"/>
  <c r="AE128" i="3"/>
  <c r="AS128" i="3"/>
  <c r="AF128" i="3"/>
  <c r="AG128" i="3"/>
  <c r="AK116" i="3"/>
  <c r="AJ116" i="3"/>
  <c r="AU116" i="3"/>
  <c r="W102" i="3"/>
  <c r="V102" i="3"/>
  <c r="AF84" i="3"/>
  <c r="AG84" i="3"/>
  <c r="AS84" i="3"/>
  <c r="AK20" i="3"/>
  <c r="AU20" i="3"/>
  <c r="AJ20" i="3"/>
  <c r="AI20" i="3"/>
  <c r="AH20" i="3"/>
  <c r="AT20" i="3"/>
  <c r="A5" i="3" l="1"/>
  <c r="A20" i="3"/>
  <c r="A2" i="3"/>
  <c r="A17" i="3"/>
  <c r="A16" i="3"/>
  <c r="A14" i="3"/>
  <c r="A10" i="3"/>
  <c r="A15" i="3"/>
  <c r="A8" i="3"/>
  <c r="A11" i="3"/>
  <c r="A19" i="3"/>
  <c r="A4" i="3"/>
  <c r="A3" i="3"/>
  <c r="A13" i="3"/>
  <c r="A18" i="3"/>
  <c r="A6" i="3"/>
  <c r="A12" i="3"/>
  <c r="A21" i="3"/>
  <c r="A7" i="3"/>
  <c r="A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0C1505-9BCE-4D1A-8B05-412D20E3FD58}" keepAlive="1" name="Consulta - spi_matches" description="Conexão com a consulta 'spi_matches' na pasta de trabalho." type="5" refreshedVersion="8" background="1" saveData="1">
    <dbPr connection="Provider=Microsoft.Mashup.OleDb.1;Data Source=$Workbook$;Location=spi_matches;Extended Properties=&quot;&quot;" command="SELECT * FROM [spi_matches]"/>
  </connection>
</connections>
</file>

<file path=xl/sharedStrings.xml><?xml version="1.0" encoding="utf-8"?>
<sst xmlns="http://schemas.openxmlformats.org/spreadsheetml/2006/main" count="1594" uniqueCount="70">
  <si>
    <t>date</t>
  </si>
  <si>
    <t>team1</t>
  </si>
  <si>
    <t>team2</t>
  </si>
  <si>
    <t>xg1</t>
  </si>
  <si>
    <t>xg2</t>
  </si>
  <si>
    <t>Brentford</t>
  </si>
  <si>
    <t>Arsenal</t>
  </si>
  <si>
    <t>Manchester United</t>
  </si>
  <si>
    <t>Leeds United</t>
  </si>
  <si>
    <t>Burnley</t>
  </si>
  <si>
    <t>Everton</t>
  </si>
  <si>
    <t>Southampton</t>
  </si>
  <si>
    <t>Chelsea</t>
  </si>
  <si>
    <t>Crystal Palace</t>
  </si>
  <si>
    <t>Leicester City</t>
  </si>
  <si>
    <t>Wolverhampton</t>
  </si>
  <si>
    <t>Watford</t>
  </si>
  <si>
    <t>Aston Villa</t>
  </si>
  <si>
    <t>Norwich City</t>
  </si>
  <si>
    <t>Liverpool</t>
  </si>
  <si>
    <t>Newcastle</t>
  </si>
  <si>
    <t>West Ham United</t>
  </si>
  <si>
    <t>Manchester City</t>
  </si>
  <si>
    <t>Fulham</t>
  </si>
  <si>
    <t>AFC Bournemouth</t>
  </si>
  <si>
    <t>Nottingham Forest</t>
  </si>
  <si>
    <t>team</t>
  </si>
  <si>
    <t>Brighton</t>
  </si>
  <si>
    <t>Tottenham</t>
  </si>
  <si>
    <t>g1prev</t>
  </si>
  <si>
    <t>g2prev</t>
  </si>
  <si>
    <t>MAN</t>
  </si>
  <si>
    <t>EMP</t>
  </si>
  <si>
    <t>VIS</t>
  </si>
  <si>
    <t>PPM</t>
  </si>
  <si>
    <t>PPV</t>
  </si>
  <si>
    <t>VC</t>
  </si>
  <si>
    <t>VF</t>
  </si>
  <si>
    <t>RES1</t>
  </si>
  <si>
    <t>RES2</t>
  </si>
  <si>
    <t>RES3</t>
  </si>
  <si>
    <t>RES4</t>
  </si>
  <si>
    <t>RES5</t>
  </si>
  <si>
    <t>R1</t>
  </si>
  <si>
    <t>R2</t>
  </si>
  <si>
    <t>R3</t>
  </si>
  <si>
    <t>R4</t>
  </si>
  <si>
    <t>R5</t>
  </si>
  <si>
    <t>%R1</t>
  </si>
  <si>
    <t>%R2</t>
  </si>
  <si>
    <t>%R3</t>
  </si>
  <si>
    <t>%R4</t>
  </si>
  <si>
    <t>%R5</t>
  </si>
  <si>
    <t>Soma</t>
  </si>
  <si>
    <t>Corretor</t>
  </si>
  <si>
    <t>score1</t>
  </si>
  <si>
    <t>score2</t>
  </si>
  <si>
    <t>P1</t>
  </si>
  <si>
    <t>P2</t>
  </si>
  <si>
    <t>#</t>
  </si>
  <si>
    <t>Mxg</t>
  </si>
  <si>
    <t>Mnxg</t>
  </si>
  <si>
    <t>Vxg</t>
  </si>
  <si>
    <t>Vnxg</t>
  </si>
  <si>
    <t>Empate</t>
  </si>
  <si>
    <t>2-1</t>
  </si>
  <si>
    <t>2-2</t>
  </si>
  <si>
    <t>1-1</t>
  </si>
  <si>
    <t>3-1</t>
  </si>
  <si>
    <t>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</si>
</sst>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Josefin Sans"/>
      <family val="2"/>
    </font>
    <font>
      <sz val="12"/>
      <color theme="1"/>
      <name val="Josefin Sans"/>
      <family val="2"/>
    </font>
    <font>
      <sz val="12"/>
      <color theme="0"/>
      <name val="Josefin Sans"/>
      <family val="2"/>
    </font>
    <font>
      <sz val="8"/>
      <name val="Josefin Sans"/>
      <family val="2"/>
    </font>
    <font>
      <b/>
      <sz val="12"/>
      <color theme="1"/>
      <name val="Josefin Sans"/>
    </font>
    <font>
      <sz val="12"/>
      <color theme="1"/>
      <name val="Josefin Sans"/>
    </font>
    <font>
      <b/>
      <sz val="18"/>
      <color theme="7"/>
      <name val="Josefin Sans"/>
    </font>
    <font>
      <b/>
      <sz val="18"/>
      <color rgb="FFC00000"/>
      <name val="Josefin Sans"/>
    </font>
    <font>
      <b/>
      <sz val="20"/>
      <color theme="0"/>
      <name val="Josefin Sans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2" borderId="0" xfId="0" applyFill="1" applyBorder="1"/>
    <xf numFmtId="0" fontId="4" fillId="2" borderId="1" xfId="0" applyFont="1" applyFill="1" applyBorder="1"/>
    <xf numFmtId="0" fontId="0" fillId="3" borderId="1" xfId="0" applyNumberFormat="1" applyFont="1" applyFill="1" applyBorder="1"/>
    <xf numFmtId="0" fontId="0" fillId="2" borderId="1" xfId="0" applyNumberFormat="1" applyFont="1" applyFill="1" applyBorder="1"/>
    <xf numFmtId="0" fontId="4" fillId="2" borderId="1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2" fontId="4" fillId="2" borderId="0" xfId="0" applyNumberFormat="1" applyFont="1" applyFill="1" applyAlignment="1">
      <alignment horizontal="center"/>
    </xf>
    <xf numFmtId="2" fontId="0" fillId="2" borderId="1" xfId="0" applyNumberForma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" fontId="4" fillId="2" borderId="2" xfId="0" applyNumberFormat="1" applyFont="1" applyFill="1" applyBorder="1" applyAlignment="1">
      <alignment horizontal="center" vertical="center"/>
    </xf>
    <xf numFmtId="1" fontId="4" fillId="2" borderId="3" xfId="0" applyNumberFormat="1" applyFont="1" applyFill="1" applyBorder="1" applyAlignment="1">
      <alignment horizontal="center" vertical="center"/>
    </xf>
    <xf numFmtId="9" fontId="4" fillId="2" borderId="0" xfId="1" applyFont="1" applyFill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" fontId="5" fillId="2" borderId="0" xfId="0" applyNumberFormat="1" applyFont="1" applyFill="1" applyAlignment="1">
      <alignment horizontal="center" vertical="center"/>
    </xf>
    <xf numFmtId="1" fontId="5" fillId="4" borderId="0" xfId="0" applyNumberFormat="1" applyFont="1" applyFill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2" fontId="5" fillId="2" borderId="0" xfId="0" applyNumberFormat="1" applyFont="1" applyFill="1" applyAlignment="1">
      <alignment horizontal="center" vertical="center"/>
    </xf>
    <xf numFmtId="9" fontId="5" fillId="2" borderId="0" xfId="1" applyFont="1" applyFill="1" applyAlignment="1">
      <alignment horizontal="center" vertical="center"/>
    </xf>
    <xf numFmtId="9" fontId="5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2" fillId="5" borderId="0" xfId="0" applyFont="1" applyFill="1"/>
    <xf numFmtId="0" fontId="6" fillId="5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9" fontId="2" fillId="5" borderId="0" xfId="0" applyNumberFormat="1" applyFont="1" applyFill="1"/>
    <xf numFmtId="9" fontId="5" fillId="2" borderId="0" xfId="1" applyNumberFormat="1" applyFont="1" applyFill="1" applyAlignment="1">
      <alignment horizontal="center" vertical="center"/>
    </xf>
    <xf numFmtId="0" fontId="8" fillId="5" borderId="0" xfId="0" applyFont="1" applyFill="1" applyAlignment="1">
      <alignment vertical="center"/>
    </xf>
    <xf numFmtId="16" fontId="2" fillId="5" borderId="0" xfId="0" quotePrefix="1" applyNumberFormat="1" applyFont="1" applyFill="1"/>
    <xf numFmtId="0" fontId="2" fillId="5" borderId="0" xfId="0" quotePrefix="1" applyFont="1" applyFill="1"/>
    <xf numFmtId="14" fontId="2" fillId="5" borderId="0" xfId="0" applyNumberFormat="1" applyFont="1" applyFill="1"/>
  </cellXfs>
  <cellStyles count="2">
    <cellStyle name="Normal" xfId="0" builtinId="0"/>
    <cellStyle name="Porcentagem" xfId="1" builtinId="5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74343832020996"/>
          <c:y val="0.12962962962962962"/>
          <c:w val="0.79931189851268591"/>
          <c:h val="0.65243802857976096"/>
        </c:manualLayout>
      </c:layout>
      <c:areaChart>
        <c:grouping val="standar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Planilha4!$C$8:$C$10</c:f>
              <c:strCache>
                <c:ptCount val="3"/>
                <c:pt idx="0">
                  <c:v>Manchester City</c:v>
                </c:pt>
                <c:pt idx="1">
                  <c:v>Empate</c:v>
                </c:pt>
                <c:pt idx="2">
                  <c:v>Tottenham</c:v>
                </c:pt>
              </c:strCache>
            </c:strRef>
          </c:cat>
          <c:val>
            <c:numRef>
              <c:f>Planilha4!$D$8:$D$10</c:f>
              <c:numCache>
                <c:formatCode>0%</c:formatCode>
                <c:ptCount val="3"/>
                <c:pt idx="0">
                  <c:v>0.72</c:v>
                </c:pt>
                <c:pt idx="1">
                  <c:v>0.15</c:v>
                </c:pt>
                <c:pt idx="2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44-485E-BAFC-3DCB24EDA1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749630767"/>
        <c:axId val="1749631183"/>
      </c:areaChart>
      <c:catAx>
        <c:axId val="1749630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49631183"/>
        <c:crosses val="autoZero"/>
        <c:auto val="1"/>
        <c:lblAlgn val="ctr"/>
        <c:lblOffset val="100"/>
        <c:noMultiLvlLbl val="0"/>
      </c:catAx>
      <c:valAx>
        <c:axId val="174963118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49630767"/>
        <c:crosses val="autoZero"/>
        <c:crossBetween val="midCat"/>
      </c:valAx>
      <c:spPr>
        <a:solidFill>
          <a:schemeClr val="tx1">
            <a:lumMod val="75000"/>
            <a:lumOff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489-4C74-8AE2-F362059FE2A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489-4C74-8AE2-F362059FE2A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489-4C74-8AE2-F362059FE2AB}"/>
              </c:ext>
            </c:extLst>
          </c:dPt>
          <c:dLbls>
            <c:dLbl>
              <c:idx val="2"/>
              <c:layout>
                <c:manualLayout>
                  <c:x val="6.6175076459856E-2"/>
                  <c:y val="7.203976775630319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89-4C74-8AE2-F362059FE2AB}"/>
                </c:ext>
              </c:extLst>
            </c:dLbl>
            <c:dLbl>
              <c:idx val="3"/>
              <c:layout>
                <c:manualLayout>
                  <c:x val="4.7407541508019173E-2"/>
                  <c:y val="8.275511015668496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89-4C74-8AE2-F362059FE2AB}"/>
                </c:ext>
              </c:extLst>
            </c:dLbl>
            <c:dLbl>
              <c:idx val="4"/>
              <c:layout>
                <c:manualLayout>
                  <c:x val="1.7848697109237525E-2"/>
                  <c:y val="7.720798536546563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89-4C74-8AE2-F362059FE2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Planilha4!$G$7:$G$11</c:f>
              <c:strCache>
                <c:ptCount val="5"/>
                <c:pt idx="0">
                  <c:v>2-1</c:v>
                </c:pt>
                <c:pt idx="1">
                  <c:v>2-2</c:v>
                </c:pt>
                <c:pt idx="2">
                  <c:v>1-1</c:v>
                </c:pt>
                <c:pt idx="3">
                  <c:v>3-1</c:v>
                </c:pt>
                <c:pt idx="4">
                  <c:v>1-2</c:v>
                </c:pt>
              </c:strCache>
            </c:strRef>
          </c:cat>
          <c:val>
            <c:numRef>
              <c:f>Planilha4!$H$7:$H$11</c:f>
              <c:numCache>
                <c:formatCode>0%</c:formatCode>
                <c:ptCount val="5"/>
                <c:pt idx="0">
                  <c:v>0.54800000000000004</c:v>
                </c:pt>
                <c:pt idx="1">
                  <c:v>7.4999999999999997E-2</c:v>
                </c:pt>
                <c:pt idx="2">
                  <c:v>4.9000000000000002E-2</c:v>
                </c:pt>
                <c:pt idx="3">
                  <c:v>3.3000000000000002E-2</c:v>
                </c:pt>
                <c:pt idx="4">
                  <c:v>3.1E-2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9-4C74-8AE2-F362059FE2A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5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247651</xdr:colOff>
      <xdr:row>5</xdr:row>
      <xdr:rowOff>123824</xdr:rowOff>
    </xdr:from>
    <xdr:to>
      <xdr:col>5</xdr:col>
      <xdr:colOff>19051</xdr:colOff>
      <xdr:row>22</xdr:row>
      <xdr:rowOff>28574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3E7E6D-8BDD-613A-6B05-D2A5D66BE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23812</xdr:colOff>
      <xdr:row>5</xdr:row>
      <xdr:rowOff>114299</xdr:rowOff>
    </xdr:from>
    <xdr:to>
      <xdr:col>10</xdr:col>
      <xdr:colOff>228600</xdr:colOff>
      <xdr:row>21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CED60FC-AF88-7DD5-3BB1-C545A1E51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2B6A44BD-835E-4CC7-81D5-04C6FDB724BB}" autoFormatId="16" applyNumberFormats="0" applyBorderFormats="0" applyFontFormats="0" applyPatternFormats="0" applyAlignmentFormats="0" applyWidthHeightFormats="0">
  <queryTableRefresh nextId="12">
    <queryTableFields count="7">
      <queryTableField id="1" name="date" tableColumnId="6"/>
      <queryTableField id="2" name="team1" tableColumnId="2"/>
      <queryTableField id="3" name="team2" tableColumnId="3"/>
      <queryTableField id="8" name="score1" tableColumnId="10"/>
      <queryTableField id="9" name="score2" tableColumnId="11"/>
      <queryTableField id="4" name="xg1" tableColumnId="4"/>
      <queryTableField id="5" name="xg2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77D58E-0F44-4224-AC01-9EC807C0DDE1}" name="spi_matches" displayName="spi_matches" ref="H1:N761" tableType="queryTable" totalsRowShown="0">
  <autoFilter ref="H1:N761" xr:uid="{2677D58E-0F44-4224-AC01-9EC807C0DDE1}"/>
  <sortState xmlns:xlrd2="http://schemas.microsoft.com/office/spreadsheetml/2017/richdata2" ref="H2:N761">
    <sortCondition ref="H1:H761"/>
  </sortState>
  <tableColumns count="7">
    <tableColumn id="6" xr3:uid="{069CE6D4-A0F8-4253-8711-D002700F1E0C}" uniqueName="6" name="date" queryTableFieldId="1" dataDxfId="2"/>
    <tableColumn id="2" xr3:uid="{14E69461-C914-4C57-B315-7E131F9360F5}" uniqueName="2" name="team1" queryTableFieldId="2" dataDxfId="1"/>
    <tableColumn id="3" xr3:uid="{D68688EF-60B9-4B4A-B365-61AE53260B17}" uniqueName="3" name="team2" queryTableFieldId="3" dataDxfId="0"/>
    <tableColumn id="10" xr3:uid="{6AE2FFC8-BC33-4769-B629-D0BAC7A4809D}" uniqueName="10" name="score1" queryTableFieldId="8"/>
    <tableColumn id="11" xr3:uid="{410C5DA9-C09D-494D-84DF-4432ED2494AB}" uniqueName="11" name="score2" queryTableFieldId="9"/>
    <tableColumn id="4" xr3:uid="{34DCFAD9-5E3A-4CCC-904F-1A609637EDDE}" uniqueName="4" name="xg1" queryTableFieldId="4"/>
    <tableColumn id="5" xr3:uid="{C6B8271C-1820-4A53-8063-7AED92BA072F}" uniqueName="5" name="xg2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5B75-DCD4-4E20-B0E3-748E359A6333}">
  <dimension ref="A1:CT761"/>
  <sheetViews>
    <sheetView topLeftCell="G565" workbookViewId="0">
      <selection activeCell="AT572" sqref="AT572"/>
    </sheetView>
  </sheetViews>
  <sheetFormatPr defaultRowHeight="15.75" x14ac:dyDescent="0.25"/>
  <cols>
    <col min="1" max="1" width="2.8984375" style="12" bestFit="1" customWidth="1"/>
    <col min="2" max="2" width="13.19921875" style="4" bestFit="1" customWidth="1"/>
    <col min="3" max="6" width="5.69921875" style="9" customWidth="1"/>
    <col min="7" max="7" width="8.796875" style="4"/>
    <col min="8" max="8" width="9.59765625" style="3" bestFit="1" customWidth="1"/>
    <col min="9" max="10" width="13.296875" style="3" bestFit="1" customWidth="1"/>
    <col min="11" max="11" width="6.3984375" style="3" bestFit="1" customWidth="1"/>
    <col min="12" max="12" width="6.796875" style="3" bestFit="1" customWidth="1"/>
    <col min="13" max="14" width="5" style="3" bestFit="1" customWidth="1"/>
    <col min="15" max="15" width="1" style="3" customWidth="1"/>
    <col min="16" max="16" width="5.09765625" style="10" bestFit="1" customWidth="1"/>
    <col min="17" max="17" width="5.3984375" style="10" bestFit="1" customWidth="1"/>
    <col min="18" max="18" width="6.296875" style="11" bestFit="1" customWidth="1"/>
    <col min="19" max="19" width="4.59765625" style="3" bestFit="1" customWidth="1"/>
    <col min="20" max="20" width="4.19921875" style="3" bestFit="1" customWidth="1"/>
    <col min="21" max="21" width="3.59765625" style="3" bestFit="1" customWidth="1"/>
    <col min="22" max="22" width="4.09765625" style="3" bestFit="1" customWidth="1"/>
    <col min="23" max="23" width="3.69921875" style="3" bestFit="1" customWidth="1"/>
    <col min="24" max="25" width="2.8984375" style="3" bestFit="1" customWidth="1"/>
    <col min="26" max="26" width="3" style="3" bestFit="1" customWidth="1"/>
    <col min="27" max="27" width="2.796875" style="3" bestFit="1" customWidth="1"/>
    <col min="28" max="28" width="4.296875" style="3" bestFit="1" customWidth="1"/>
    <col min="29" max="29" width="1.69921875" style="3" bestFit="1" customWidth="1"/>
    <col min="30" max="30" width="4.69921875" style="3" bestFit="1" customWidth="1"/>
    <col min="31" max="31" width="1.69921875" style="3" bestFit="1" customWidth="1"/>
    <col min="32" max="32" width="4.5" style="3" bestFit="1" customWidth="1"/>
    <col min="33" max="33" width="1.69921875" style="3" bestFit="1" customWidth="1"/>
    <col min="34" max="34" width="4.59765625" style="3" bestFit="1" customWidth="1"/>
    <col min="35" max="35" width="1.8984375" style="3" bestFit="1" customWidth="1"/>
    <col min="36" max="36" width="4.5" style="3" bestFit="1" customWidth="1"/>
    <col min="37" max="37" width="1.69921875" style="3" bestFit="1" customWidth="1"/>
    <col min="38" max="38" width="4.59765625" style="3" bestFit="1" customWidth="1"/>
    <col min="39" max="39" width="4.296875" style="3" bestFit="1" customWidth="1"/>
    <col min="40" max="40" width="4.8984375" style="3" bestFit="1" customWidth="1"/>
    <col min="41" max="41" width="4.59765625" style="3" bestFit="1" customWidth="1"/>
    <col min="42" max="42" width="4.09765625" style="3" bestFit="1" customWidth="1"/>
    <col min="43" max="43" width="5.69921875" style="3" bestFit="1" customWidth="1"/>
    <col min="44" max="44" width="4" style="3" bestFit="1" customWidth="1"/>
    <col min="45" max="45" width="3.796875" style="3" bestFit="1" customWidth="1"/>
    <col min="46" max="46" width="3.8984375" style="3" bestFit="1" customWidth="1"/>
    <col min="47" max="47" width="3.796875" style="3" bestFit="1" customWidth="1"/>
    <col min="48" max="48" width="2.5" style="3" bestFit="1" customWidth="1"/>
    <col min="49" max="49" width="3.5" style="3" bestFit="1" customWidth="1"/>
    <col min="50" max="50" width="2.8984375" style="3" bestFit="1" customWidth="1"/>
    <col min="51" max="51" width="2.5" style="3" bestFit="1" customWidth="1"/>
    <col min="52" max="54" width="3" style="3" bestFit="1" customWidth="1"/>
    <col min="55" max="57" width="2.796875" style="3" bestFit="1" customWidth="1"/>
    <col min="58" max="58" width="2.59765625" style="3" bestFit="1" customWidth="1"/>
    <col min="59" max="60" width="2.5" style="3" bestFit="1" customWidth="1"/>
    <col min="61" max="61" width="3" style="3" bestFit="1" customWidth="1"/>
    <col min="62" max="62" width="2.5" style="3" bestFit="1" customWidth="1"/>
    <col min="63" max="63" width="2.59765625" style="3" bestFit="1" customWidth="1"/>
    <col min="64" max="64" width="2.5" style="3" bestFit="1" customWidth="1"/>
    <col min="65" max="75" width="3" style="3" bestFit="1" customWidth="1"/>
    <col min="76" max="77" width="2.796875" style="3" bestFit="1" customWidth="1"/>
    <col min="78" max="78" width="3.5" style="3" bestFit="1" customWidth="1"/>
    <col min="79" max="81" width="2.796875" style="3" bestFit="1" customWidth="1"/>
    <col min="82" max="83" width="2.5" style="3" bestFit="1" customWidth="1"/>
    <col min="84" max="84" width="2.59765625" style="3" bestFit="1" customWidth="1"/>
    <col min="85" max="85" width="2.5" style="3" bestFit="1" customWidth="1"/>
    <col min="86" max="96" width="3" style="3" bestFit="1" customWidth="1"/>
    <col min="97" max="97" width="4.796875" style="3" bestFit="1" customWidth="1"/>
    <col min="98" max="98" width="6.296875" style="3" bestFit="1" customWidth="1"/>
    <col min="99" max="16384" width="8.796875" style="3"/>
  </cols>
  <sheetData>
    <row r="1" spans="1:98" x14ac:dyDescent="0.25">
      <c r="A1" s="15" t="s">
        <v>59</v>
      </c>
      <c r="B1" s="5" t="s">
        <v>26</v>
      </c>
      <c r="C1" s="29" t="s">
        <v>60</v>
      </c>
      <c r="D1" s="29" t="s">
        <v>61</v>
      </c>
      <c r="E1" s="8" t="s">
        <v>62</v>
      </c>
      <c r="F1" s="8" t="s">
        <v>63</v>
      </c>
      <c r="H1" s="1" t="s">
        <v>0</v>
      </c>
      <c r="I1" s="1" t="s">
        <v>1</v>
      </c>
      <c r="J1" s="1" t="s">
        <v>2</v>
      </c>
      <c r="K1" t="s">
        <v>55</v>
      </c>
      <c r="L1" t="s">
        <v>56</v>
      </c>
      <c r="M1" s="1" t="s">
        <v>3</v>
      </c>
      <c r="N1" s="1" t="s">
        <v>4</v>
      </c>
      <c r="P1" s="10" t="s">
        <v>29</v>
      </c>
      <c r="Q1" s="10" t="s">
        <v>30</v>
      </c>
      <c r="R1" s="13">
        <f>SUM(R2:R1048576)</f>
        <v>672.20486283409446</v>
      </c>
      <c r="S1" s="15" t="s">
        <v>31</v>
      </c>
      <c r="T1" s="15" t="s">
        <v>32</v>
      </c>
      <c r="U1" s="15" t="s">
        <v>33</v>
      </c>
      <c r="V1" s="15" t="s">
        <v>34</v>
      </c>
      <c r="W1" s="15" t="s">
        <v>35</v>
      </c>
      <c r="X1" s="16" t="s">
        <v>36</v>
      </c>
      <c r="Y1" s="16" t="s">
        <v>37</v>
      </c>
      <c r="Z1" s="16" t="s">
        <v>57</v>
      </c>
      <c r="AA1" s="16" t="s">
        <v>58</v>
      </c>
      <c r="AB1" s="17" t="s">
        <v>38</v>
      </c>
      <c r="AC1" s="18"/>
      <c r="AD1" s="17" t="s">
        <v>39</v>
      </c>
      <c r="AE1" s="18"/>
      <c r="AF1" s="17" t="s">
        <v>40</v>
      </c>
      <c r="AG1" s="18"/>
      <c r="AH1" s="17" t="s">
        <v>41</v>
      </c>
      <c r="AI1" s="18"/>
      <c r="AJ1" s="17" t="s">
        <v>42</v>
      </c>
      <c r="AK1" s="18"/>
      <c r="AL1" s="15" t="s">
        <v>43</v>
      </c>
      <c r="AM1" s="15" t="s">
        <v>44</v>
      </c>
      <c r="AN1" s="15" t="s">
        <v>45</v>
      </c>
      <c r="AO1" s="15" t="s">
        <v>46</v>
      </c>
      <c r="AP1" s="15" t="s">
        <v>47</v>
      </c>
      <c r="AQ1" s="19" t="s">
        <v>48</v>
      </c>
      <c r="AR1" s="19" t="s">
        <v>49</v>
      </c>
      <c r="AS1" s="19" t="s">
        <v>50</v>
      </c>
      <c r="AT1" s="19" t="s">
        <v>51</v>
      </c>
      <c r="AU1" s="19" t="s">
        <v>52</v>
      </c>
      <c r="AV1" s="20">
        <v>0</v>
      </c>
      <c r="AW1" s="20">
        <v>11</v>
      </c>
      <c r="AX1" s="20">
        <v>22</v>
      </c>
      <c r="AY1" s="20">
        <v>33</v>
      </c>
      <c r="AZ1" s="20">
        <v>44</v>
      </c>
      <c r="BA1" s="20">
        <v>55</v>
      </c>
      <c r="BB1" s="20">
        <v>66</v>
      </c>
      <c r="BC1" s="20">
        <v>10</v>
      </c>
      <c r="BD1" s="20">
        <v>20</v>
      </c>
      <c r="BE1" s="20">
        <v>21</v>
      </c>
      <c r="BF1" s="20">
        <v>30</v>
      </c>
      <c r="BG1" s="20">
        <v>31</v>
      </c>
      <c r="BH1" s="20">
        <v>32</v>
      </c>
      <c r="BI1" s="20">
        <v>40</v>
      </c>
      <c r="BJ1" s="20">
        <v>41</v>
      </c>
      <c r="BK1" s="20">
        <v>42</v>
      </c>
      <c r="BL1" s="20">
        <v>43</v>
      </c>
      <c r="BM1" s="20">
        <v>50</v>
      </c>
      <c r="BN1" s="20">
        <v>51</v>
      </c>
      <c r="BO1" s="20">
        <v>52</v>
      </c>
      <c r="BP1" s="20">
        <v>53</v>
      </c>
      <c r="BQ1" s="20">
        <v>54</v>
      </c>
      <c r="BR1" s="20">
        <v>60</v>
      </c>
      <c r="BS1" s="20">
        <v>61</v>
      </c>
      <c r="BT1" s="20">
        <v>62</v>
      </c>
      <c r="BU1" s="20">
        <v>63</v>
      </c>
      <c r="BV1" s="20">
        <v>64</v>
      </c>
      <c r="BW1" s="20">
        <v>65</v>
      </c>
      <c r="BX1" s="20">
        <v>1</v>
      </c>
      <c r="BY1" s="20">
        <v>2</v>
      </c>
      <c r="BZ1" s="20">
        <v>12</v>
      </c>
      <c r="CA1" s="20">
        <v>3</v>
      </c>
      <c r="CB1" s="20">
        <v>13</v>
      </c>
      <c r="CC1" s="20">
        <v>23</v>
      </c>
      <c r="CD1" s="20">
        <v>4</v>
      </c>
      <c r="CE1" s="20">
        <v>14</v>
      </c>
      <c r="CF1" s="20">
        <v>24</v>
      </c>
      <c r="CG1" s="20">
        <v>34</v>
      </c>
      <c r="CH1" s="20">
        <v>5</v>
      </c>
      <c r="CI1" s="20">
        <v>15</v>
      </c>
      <c r="CJ1" s="20">
        <v>25</v>
      </c>
      <c r="CK1" s="20">
        <v>35</v>
      </c>
      <c r="CL1" s="20">
        <v>45</v>
      </c>
      <c r="CM1" s="20">
        <v>6</v>
      </c>
      <c r="CN1" s="20">
        <v>16</v>
      </c>
      <c r="CO1" s="20">
        <v>26</v>
      </c>
      <c r="CP1" s="20">
        <v>36</v>
      </c>
      <c r="CQ1" s="20">
        <v>46</v>
      </c>
      <c r="CR1" s="20">
        <v>56</v>
      </c>
      <c r="CS1" s="15" t="s">
        <v>53</v>
      </c>
      <c r="CT1" s="15" t="s">
        <v>54</v>
      </c>
    </row>
    <row r="2" spans="1:98" x14ac:dyDescent="0.25">
      <c r="A2" s="12">
        <f>SUMIF($I:$I,B2,$Z:$Z)+SUMIF($J:$J,B2,$AA:$AA)</f>
        <v>97</v>
      </c>
      <c r="B2" s="6" t="s">
        <v>22</v>
      </c>
      <c r="C2" s="14">
        <v>1.5108958063896296</v>
      </c>
      <c r="D2" s="14">
        <v>0.18027303565286157</v>
      </c>
      <c r="E2" s="14">
        <v>1.6822025780957537</v>
      </c>
      <c r="F2" s="14">
        <v>2.0445707044462653E-2</v>
      </c>
      <c r="H2" s="2">
        <v>44421</v>
      </c>
      <c r="I2" s="1" t="s">
        <v>5</v>
      </c>
      <c r="J2" s="1" t="s">
        <v>6</v>
      </c>
      <c r="K2">
        <v>2</v>
      </c>
      <c r="L2">
        <v>0</v>
      </c>
      <c r="M2" s="1">
        <v>1.41</v>
      </c>
      <c r="N2" s="1">
        <v>1.21</v>
      </c>
      <c r="P2" s="10">
        <f>SUMIF(team,spi_matches[[#This Row],[team1]],Mxg)+SUMIF(team,spi_matches[[#This Row],[team2]],Vnxg)</f>
        <v>1.4588761759617559</v>
      </c>
      <c r="Q2" s="10">
        <f>SUMIF(team,spi_matches[[#This Row],[team1]],Mnxg)+SUMIF(team,spi_matches[[#This Row],[team2]],Vxg)</f>
        <v>1.1352747478257412</v>
      </c>
      <c r="R2" s="10">
        <f>IF(M2="","",(M2-P2)^2+(N2-Q2)^2)</f>
        <v>7.9727438891510922E-3</v>
      </c>
      <c r="S2" s="21">
        <f>SUM(BC2:BW2)</f>
        <v>0.33152050732788585</v>
      </c>
      <c r="T2" s="21">
        <f>SUM(AV2:BB2)</f>
        <v>0.29605290768601028</v>
      </c>
      <c r="U2" s="21">
        <f>SUM(BX2:CR2)</f>
        <v>0.17579908607682368</v>
      </c>
      <c r="V2" s="22">
        <f>IF(AND(S2&gt;T2,S2&gt;U2),3,IF(AND(T2&gt;S2,T2&gt;U2),1,0))</f>
        <v>3</v>
      </c>
      <c r="W2" s="22">
        <f>IF(AND(S2&gt;T2,S2&gt;U2),0,IF(AND(T2&gt;S2,T2&gt;U2),1,3))</f>
        <v>0</v>
      </c>
      <c r="X2" s="23"/>
      <c r="Y2" s="23"/>
      <c r="Z2" s="23"/>
      <c r="AA2" s="23"/>
      <c r="AB2" s="24">
        <f t="shared" ref="AB2" si="0">IF(AL2&lt;9,0,ROUND(LEFT(AL2,1),0))</f>
        <v>1</v>
      </c>
      <c r="AC2" s="24">
        <f t="shared" ref="AC2" si="1">ROUND(RIGHT(AL2,1),0)</f>
        <v>1</v>
      </c>
      <c r="AD2" s="24">
        <f t="shared" ref="AD2" si="2">IF(AM2&lt;9,0,ROUND(LEFT(AM2,1),1))</f>
        <v>2</v>
      </c>
      <c r="AE2" s="24">
        <f t="shared" ref="AE2" si="3">ROUND(RIGHT(AM2,1),1)</f>
        <v>1</v>
      </c>
      <c r="AF2" s="24">
        <f t="shared" ref="AF2" si="4">IF(AN2&lt;9,0,ROUND(LEFT(AN2,1),1))</f>
        <v>1</v>
      </c>
      <c r="AG2" s="24">
        <f t="shared" ref="AG2" si="5">ROUND(RIGHT(AN2,1),1)</f>
        <v>2</v>
      </c>
      <c r="AH2" s="24">
        <f t="shared" ref="AH2" si="6">IF(AO2&lt;9,0,ROUND(LEFT(AO2,1),1))</f>
        <v>2</v>
      </c>
      <c r="AI2" s="24">
        <f t="shared" ref="AI2" si="7">ROUND(RIGHT(AO2,1),1)</f>
        <v>2</v>
      </c>
      <c r="AJ2" s="24">
        <f t="shared" ref="AJ2" si="8">IF(AP2&lt;9,0,ROUND(LEFT(AP2,1),1))</f>
        <v>1</v>
      </c>
      <c r="AK2" s="24">
        <f t="shared" ref="AK2" si="9">ROUND(RIGHT(AP2,1),1)</f>
        <v>0</v>
      </c>
      <c r="AL2" s="25">
        <f>SUMIFS($AV$1:$CR$1,AV2:CR2,(LARGE(AV2:CR2,1)))</f>
        <v>11</v>
      </c>
      <c r="AM2" s="25">
        <f>SUMIFS($AV$1:$CR$1,AV2:CR2,(LARGE(AV2:CR2,2)))</f>
        <v>21</v>
      </c>
      <c r="AN2" s="25">
        <f>SUMIFS($AV$1:$CR$1,AV2:CR2,(LARGE(AV2:CR2,3)))</f>
        <v>12</v>
      </c>
      <c r="AO2" s="25">
        <f>SUMIFS($AV$1:$CR$1,AV2:CR2,(LARGE(AV2:CR2,4)))</f>
        <v>22</v>
      </c>
      <c r="AP2" s="25">
        <f>SUMIFS($AV$1:$CR$1,AV2:CR2,(LARGE(AV2:CR2,5)))</f>
        <v>10</v>
      </c>
      <c r="AQ2" s="26">
        <f>SUMIF($AV$1:$CR$1,AL2,AV2:CR2)</f>
        <v>0.21846787388486205</v>
      </c>
      <c r="AR2" s="26">
        <f>SUMIF($AV$1:$CR$1,AM2,AV2:CR2)</f>
        <v>0.16071266406210083</v>
      </c>
      <c r="AS2" s="26">
        <f>SUMIF($AV$1:$CR$1,AN2,AV2:CR2)</f>
        <v>5.2174796479121391E-2</v>
      </c>
      <c r="AT2" s="26">
        <f>SUMIF($AV$1:$CR$1,AO2,AV2:CR2)</f>
        <v>4.8050829873547467E-2</v>
      </c>
      <c r="AU2" s="26">
        <f>SUMIF($AV$1:$CR$1,AP2,AV2:CR2)</f>
        <v>3.3346313988152389E-2</v>
      </c>
      <c r="AV2" s="27">
        <f>(1/(((0-P2)^2+(0-Q2)^2))*CT2)</f>
        <v>1.4631997437043825E-2</v>
      </c>
      <c r="AW2" s="27">
        <f>(1/(((1-P2)^2+(1-Q2)^2))*CT2)</f>
        <v>0.21846787388486205</v>
      </c>
      <c r="AX2" s="27">
        <f>(1/(((2-P2)^2+(2-Q2)^2))*CT2)</f>
        <v>4.8050829873547467E-2</v>
      </c>
      <c r="AY2" s="27">
        <f>(1/(((3-P2)^2+(3-Q2)^2))*CT2)</f>
        <v>8.5437036567880178E-3</v>
      </c>
      <c r="AZ2" s="27">
        <f>((1/(((4-P2)^2+(4-Q2)^2))*CT2))</f>
        <v>3.4097199110790441E-3</v>
      </c>
      <c r="BA2" s="27">
        <f>((1/(((5-P2)^2+(5-Q2)^2))*CT2))</f>
        <v>1.8197925521738481E-3</v>
      </c>
      <c r="BB2" s="27">
        <f>((1/(((6-P2)^2+(6-Q2)^2))*CT2))</f>
        <v>1.1289903705160734E-3</v>
      </c>
      <c r="BC2" s="27">
        <f>((1/(((1-P2)^2+(0-Q2)^2))*CT2))</f>
        <v>3.3346313988152389E-2</v>
      </c>
      <c r="BD2" s="27">
        <f>((1/(((2-P2)^2+(0-Q2)^2))*CT2))</f>
        <v>3.1612281767653787E-2</v>
      </c>
      <c r="BE2" s="27">
        <f>((1/(((2-P2)^2+(1-Q2)^2))*CT2))</f>
        <v>0.16071266406210083</v>
      </c>
      <c r="BF2" s="27">
        <f>((1/(((3-P2)^2+(0-Q2)^2))*CT2))</f>
        <v>1.3646618223611318E-2</v>
      </c>
      <c r="BG2" s="27">
        <f>((1/(((3-P2)^2+(1-Q2)^2))*CT2))</f>
        <v>2.0891115561361008E-2</v>
      </c>
      <c r="BH2" s="27">
        <f>((1/(((3-P2)^2+(2-Q2)^2))*CT2))</f>
        <v>1.601120834402715E-2</v>
      </c>
      <c r="BI2" s="27">
        <f>((1/(((4-P2)^2+(0-Q2)^2))*CT2))</f>
        <v>6.4548119562170634E-3</v>
      </c>
      <c r="BJ2" s="27">
        <f>((1/(((4-P2)^2+(1-Q2)^2))*CT2))</f>
        <v>7.7212808525600959E-3</v>
      </c>
      <c r="BK2" s="27">
        <f>((1/(((4-P2)^2+(2-Q2)^2))*CT2))</f>
        <v>6.9395674216695576E-3</v>
      </c>
      <c r="BL2" s="27">
        <f>((1/(((4-P2)^2+(3-Q2)^2))*CT2))</f>
        <v>5.0329605794090576E-3</v>
      </c>
      <c r="BM2" s="27">
        <f>((1/(((5-P2)^2+(0-Q2)^2))*CT2))</f>
        <v>3.6157455533438014E-3</v>
      </c>
      <c r="BN2" s="27">
        <f>((1/(((5-P2)^2+(1-Q2)^2))*CT2))</f>
        <v>3.9815709977668581E-3</v>
      </c>
      <c r="BO2" s="27">
        <f>((1/(((5-P2)^2+(2-Q2)^2))*CT2))</f>
        <v>3.7629895485951242E-3</v>
      </c>
      <c r="BP2" s="27">
        <f>((1/(((5-P2)^2+(3-Q2)^2))*CT2))</f>
        <v>3.1217303380280457E-3</v>
      </c>
      <c r="BQ2" s="27">
        <f>((1/(((5-P2)^2+(4-Q2)^2))*CT2))</f>
        <v>2.410078906689326E-3</v>
      </c>
      <c r="BR2" s="27">
        <f>((1/(((6-P2)^2+(0-Q2)^2))*CT2))</f>
        <v>2.2819948335638229E-3</v>
      </c>
      <c r="BS2" s="27">
        <f>(1/(((6-P2)^2+(1-Q2)^2))*CT2)</f>
        <v>2.4224683150198389E-3</v>
      </c>
      <c r="BT2" s="27">
        <f>(1/(((6-P2)^2+(2-Q2)^2))*CT2)</f>
        <v>2.3397772760409686E-3</v>
      </c>
      <c r="BU2" s="27">
        <f>(1/(((6-P2)^2+(3-Q2)^2))*CT2)</f>
        <v>2.0747743831603465E-3</v>
      </c>
      <c r="BV2" s="27">
        <f>((1/(((6-P2)^2+(4-Q2)^2))*CT2))</f>
        <v>1.7343974086953418E-3</v>
      </c>
      <c r="BW2" s="27">
        <f>((1/(((6-P2)^2+(5-Q2)^2))*CT2))</f>
        <v>1.4061570102200946E-3</v>
      </c>
      <c r="BX2" s="27">
        <f>((1/(((0-P2)^2+(1-Q2)^2))*CT2))</f>
        <v>2.3292443170898403E-2</v>
      </c>
      <c r="BY2" s="27">
        <f>((1/(((0-P2)^2+(2-Q2)^2))*CT2))</f>
        <v>1.7384837439023609E-2</v>
      </c>
      <c r="BZ2" s="27">
        <f>((1/(((1-P2)^2+(2-Q2)^2))*CT2))</f>
        <v>5.2174796479121391E-2</v>
      </c>
      <c r="CA2" s="27">
        <f>((1/(((0-P2)^2+(3-Q2)^2))*CT2))</f>
        <v>8.9197791339708492E-3</v>
      </c>
      <c r="CB2" s="27">
        <f>((1/(((1-P2)^2+(3-Q2)^2))*CT2))</f>
        <v>1.3558338071894341E-2</v>
      </c>
      <c r="CC2" s="27">
        <f>((1/(((2-P2)^2+(3-Q2)^2))*CT2))</f>
        <v>1.3262545789471662E-2</v>
      </c>
      <c r="CD2" s="27">
        <f>((1/(((0-P2)^2+(4-Q2)^2))*CT2))</f>
        <v>4.8379431908897718E-3</v>
      </c>
      <c r="CE2" s="27">
        <f>((1/(((1-P2)^2+(4-Q2)^2))*CT2))</f>
        <v>5.9402048651982231E-3</v>
      </c>
      <c r="CF2" s="27">
        <f>((1/(((2-P2)^2+(4-Q2)^2))*CT2))</f>
        <v>5.8827226783342342E-3</v>
      </c>
      <c r="CG2" s="27">
        <f>((1/(((3-P2)^2+(4-Q2)^2))*CT2))</f>
        <v>4.7251326940904665E-3</v>
      </c>
      <c r="CH2" s="27">
        <f>((1/(((0-P2)^2+(5-Q2)^2))*CT2))</f>
        <v>2.930073049842493E-3</v>
      </c>
      <c r="CI2" s="27">
        <f>((1/(((1-P2)^2+(5-Q2)^2))*CT2))</f>
        <v>3.3010559123942025E-3</v>
      </c>
      <c r="CJ2" s="27">
        <f>((1/(((2-P2)^2+(5-Q2)^2))*CT2))</f>
        <v>3.2832277176500614E-3</v>
      </c>
      <c r="CK2" s="27">
        <f>((1/(((3-P2)^2+(5-Q2)^2))*CT2))</f>
        <v>2.8883095465540051E-3</v>
      </c>
      <c r="CL2" s="27">
        <f>(1/(((4-P2)^2+(5-Q2)^2))*CT2)</f>
        <v>2.3371681440654143E-3</v>
      </c>
      <c r="CM2" s="27">
        <f>(1/(((0-P2)^2+(6-Q2)^2))*CT2)</f>
        <v>1.9384449537424818E-3</v>
      </c>
      <c r="CN2" s="27">
        <f>(1/(((1-P2)^2+(6-Q2)^2))*CT2)</f>
        <v>2.0941426762159823E-3</v>
      </c>
      <c r="CO2" s="27">
        <f>((1/(((2-P2)^2+(6-Q2)^2))*CT2))</f>
        <v>2.0869536089688757E-3</v>
      </c>
      <c r="CP2" s="27">
        <f>((1/(((3-P2)^2+(6-Q2)^2))*CT2))</f>
        <v>1.9200775831652779E-3</v>
      </c>
      <c r="CQ2" s="27">
        <f>((1/(((4-P2)^2+(6-Q2)^2))*CT2))</f>
        <v>1.6598688360600037E-3</v>
      </c>
      <c r="CR2" s="27">
        <f>((1/(((5-P2)^2+(6-Q2)^2)))*CT2)</f>
        <v>1.3810205352718825E-3</v>
      </c>
      <c r="CS2" s="21">
        <f t="shared" ref="CS2" si="10">SUM(AV2:CR2)</f>
        <v>0.80337250109071956</v>
      </c>
      <c r="CT2" s="28">
        <v>0.05</v>
      </c>
    </row>
    <row r="3" spans="1:98" x14ac:dyDescent="0.25">
      <c r="A3" s="12">
        <f>SUMIF($I:$I,B3,$Z:$Z)+SUMIF($J:$J,B3,$AA:$AA)</f>
        <v>89</v>
      </c>
      <c r="B3" s="6" t="s">
        <v>6</v>
      </c>
      <c r="C3" s="14">
        <v>1.4437276362701494</v>
      </c>
      <c r="D3" s="14">
        <v>0.11504237770676276</v>
      </c>
      <c r="E3" s="14">
        <v>0.7203219641667753</v>
      </c>
      <c r="F3" s="14">
        <v>0.56161356641763016</v>
      </c>
      <c r="H3" s="2">
        <v>44422</v>
      </c>
      <c r="I3" s="1" t="s">
        <v>7</v>
      </c>
      <c r="J3" s="1" t="s">
        <v>8</v>
      </c>
      <c r="K3">
        <v>5</v>
      </c>
      <c r="L3">
        <v>1</v>
      </c>
      <c r="M3" s="1">
        <v>1.42</v>
      </c>
      <c r="N3" s="1">
        <v>0.66</v>
      </c>
      <c r="P3" s="10">
        <f>SUMIF(team,spi_matches[[#This Row],[team1]],Mxg)+SUMIF(team,spi_matches[[#This Row],[team2]],Vnxg)</f>
        <v>1.8290241649477728</v>
      </c>
      <c r="Q3" s="10">
        <f>SUMIF(team,spi_matches[[#This Row],[team1]],Mnxg)+SUMIF(team,spi_matches[[#This Row],[team2]],Vxg)</f>
        <v>0.99590134181296153</v>
      </c>
      <c r="R3" s="10">
        <f t="shared" ref="R3:R66" si="11">IF(M3="","",(M3-P3)^2+(N3-Q3)^2)</f>
        <v>0.28013047894297088</v>
      </c>
      <c r="S3" s="21">
        <f t="shared" ref="S3:S66" si="12">SUM(BC3:BW3)</f>
        <v>1.9348780129265675</v>
      </c>
      <c r="T3" s="21">
        <f t="shared" ref="T3:T66" si="13">SUM(AV3:BB3)</f>
        <v>0.14848718353613419</v>
      </c>
      <c r="U3" s="21">
        <f t="shared" ref="U3:U66" si="14">SUM(BX3:CR3)</f>
        <v>0.1298882195801008</v>
      </c>
      <c r="V3" s="22">
        <f t="shared" ref="V3:V66" si="15">IF(AND(S3&gt;T3,S3&gt;U3),3,IF(AND(T3&gt;S3,T3&gt;U3),1,0))</f>
        <v>3</v>
      </c>
      <c r="W3" s="22">
        <f t="shared" ref="W3:W66" si="16">IF(AND(S3&gt;T3,S3&gt;U3),0,IF(AND(T3&gt;S3,T3&gt;U3),1,3))</f>
        <v>0</v>
      </c>
      <c r="X3" s="23"/>
      <c r="Y3" s="23"/>
      <c r="Z3" s="23"/>
      <c r="AA3" s="23"/>
      <c r="AB3" s="24">
        <f t="shared" ref="AB3:AB66" si="17">IF(AL3&lt;9,0,ROUND(LEFT(AL3,1),0))</f>
        <v>2</v>
      </c>
      <c r="AC3" s="24">
        <f t="shared" ref="AC3:AC66" si="18">ROUND(RIGHT(AL3,1),0)</f>
        <v>1</v>
      </c>
      <c r="AD3" s="24">
        <f t="shared" ref="AD3:AD66" si="19">IF(AM3&lt;9,0,ROUND(LEFT(AM3,1),1))</f>
        <v>1</v>
      </c>
      <c r="AE3" s="24">
        <f t="shared" ref="AE3:AE66" si="20">ROUND(RIGHT(AM3,1),1)</f>
        <v>1</v>
      </c>
      <c r="AF3" s="24">
        <f t="shared" ref="AF3:AF66" si="21">IF(AN3&lt;9,0,ROUND(LEFT(AN3,1),1))</f>
        <v>2</v>
      </c>
      <c r="AG3" s="24">
        <f t="shared" ref="AG3:AG66" si="22">ROUND(RIGHT(AN3,1),1)</f>
        <v>0</v>
      </c>
      <c r="AH3" s="24">
        <f t="shared" ref="AH3:AH66" si="23">IF(AO3&lt;9,0,ROUND(LEFT(AO3,1),1))</f>
        <v>2</v>
      </c>
      <c r="AI3" s="24">
        <f t="shared" ref="AI3:AI66" si="24">ROUND(RIGHT(AO3,1),1)</f>
        <v>2</v>
      </c>
      <c r="AJ3" s="24">
        <f t="shared" ref="AJ3:AJ66" si="25">IF(AP3&lt;9,0,ROUND(LEFT(AP3,1),1))</f>
        <v>3</v>
      </c>
      <c r="AK3" s="24">
        <f t="shared" ref="AK3:AK66" si="26">ROUND(RIGHT(AP3,1),1)</f>
        <v>1</v>
      </c>
      <c r="AL3" s="25">
        <f t="shared" ref="AL3:AL66" si="27">SUMIFS($AV$1:$CR$1,AV3:CR3,(LARGE(AV3:CR3,1)))</f>
        <v>21</v>
      </c>
      <c r="AM3" s="25">
        <f t="shared" ref="AM3:AM66" si="28">SUMIFS($AV$1:$CR$1,AV3:CR3,(LARGE(AV3:CR3,2)))</f>
        <v>11</v>
      </c>
      <c r="AN3" s="25">
        <f t="shared" ref="AN3:AN66" si="29">SUMIFS($AV$1:$CR$1,AV3:CR3,(LARGE(AV3:CR3,3)))</f>
        <v>20</v>
      </c>
      <c r="AO3" s="25">
        <f t="shared" ref="AO3:AO66" si="30">SUMIFS($AV$1:$CR$1,AV3:CR3,(LARGE(AV3:CR3,4)))</f>
        <v>22</v>
      </c>
      <c r="AP3" s="25">
        <f t="shared" ref="AP3:AP66" si="31">SUMIFS($AV$1:$CR$1,AV3:CR3,(LARGE(AV3:CR3,5)))</f>
        <v>31</v>
      </c>
      <c r="AQ3" s="26">
        <f t="shared" ref="AQ3:AQ66" si="32">SUMIF($AV$1:$CR$1,AL3,AV3:CR3)</f>
        <v>1.7094288749592463</v>
      </c>
      <c r="AR3" s="26">
        <f t="shared" ref="AR3:AR66" si="33">SUMIF($AV$1:$CR$1,AM3,AV3:CR3)</f>
        <v>7.2748661885015137E-2</v>
      </c>
      <c r="AS3" s="26">
        <f t="shared" ref="AS3:AS66" si="34">SUMIF($AV$1:$CR$1,AN3,AV3:CR3)</f>
        <v>4.8969091961747362E-2</v>
      </c>
      <c r="AT3" s="26">
        <f t="shared" ref="AT3:AT66" si="35">SUMIF($AV$1:$CR$1,AO3,AV3:CR3)</f>
        <v>4.819524000246099E-2</v>
      </c>
      <c r="AU3" s="26">
        <f t="shared" ref="AU3:AU66" si="36">SUMIF($AV$1:$CR$1,AP3,AV3:CR3)</f>
        <v>3.6464378683189087E-2</v>
      </c>
      <c r="AV3" s="27">
        <f>(1/(((0-P3)^2+(0-Q3)^2))*CT3)</f>
        <v>1.1528310740460634E-2</v>
      </c>
      <c r="AW3" s="27">
        <f>(1/(((1-P3)^2+(1-Q3)^2))*CT3)</f>
        <v>7.2748661885015137E-2</v>
      </c>
      <c r="AX3" s="27">
        <f>(1/(((2-P3)^2+(2-Q3)^2))*CT3)</f>
        <v>4.819524000246099E-2</v>
      </c>
      <c r="AY3" s="27">
        <f>(1/(((3-P3)^2+(3-Q3)^2))*CT3)</f>
        <v>9.2805773675748594E-3</v>
      </c>
      <c r="AZ3" s="27">
        <f>((1/(((4-P3)^2+(4-Q3)^2))*CT3))</f>
        <v>3.6396075657791206E-3</v>
      </c>
      <c r="BA3" s="27">
        <f>((1/(((5-P3)^2+(5-Q3)^2))*CT3))</f>
        <v>1.9165978044174256E-3</v>
      </c>
      <c r="BB3" s="27">
        <f>((1/(((6-P3)^2+(6-Q3)^2))*CT3))</f>
        <v>1.1781881704260371E-3</v>
      </c>
      <c r="BC3" s="27">
        <f>((1/(((1-P3)^2+(0-Q3)^2))*CT3))</f>
        <v>2.9777847454664465E-2</v>
      </c>
      <c r="BD3" s="27">
        <f>((1/(((2-P3)^2+(0-Q3)^2))*CT3))</f>
        <v>4.8969091961747362E-2</v>
      </c>
      <c r="BE3" s="27">
        <f>((1/(((2-P3)^2+(1-Q3)^2))*CT3))</f>
        <v>1.7094288749592463</v>
      </c>
      <c r="BF3" s="27">
        <f>((1/(((3-P3)^2+(0-Q3)^2))*CT3))</f>
        <v>2.11595081306666E-2</v>
      </c>
      <c r="BG3" s="27">
        <f>((1/(((3-P3)^2+(1-Q3)^2))*CT3))</f>
        <v>3.6464378683189087E-2</v>
      </c>
      <c r="BH3" s="27">
        <f>((1/(((3-P3)^2+(2-Q3)^2))*CT3))</f>
        <v>2.1013713989089421E-2</v>
      </c>
      <c r="BI3" s="27">
        <f>((1/(((4-P3)^2+(0-Q3)^2))*CT3))</f>
        <v>8.7643101655844394E-3</v>
      </c>
      <c r="BJ3" s="27">
        <f>((1/(((4-P3)^2+(1-Q3)^2))*CT3))</f>
        <v>1.0608609846115473E-2</v>
      </c>
      <c r="BK3" s="27">
        <f>((1/(((4-P3)^2+(2-Q3)^2))*CT3))</f>
        <v>8.7391958758381554E-3</v>
      </c>
      <c r="BL3" s="27">
        <f>((1/(((4-P3)^2+(3-Q3)^2))*CT3))</f>
        <v>5.727673737206492E-3</v>
      </c>
      <c r="BM3" s="27">
        <f>((1/(((5-P3)^2+(0-Q3)^2))*CT3))</f>
        <v>4.5261536974116655E-3</v>
      </c>
      <c r="BN3" s="27">
        <f>((1/(((5-P3)^2+(1-Q3)^2))*CT3))</f>
        <v>4.9725987207617584E-3</v>
      </c>
      <c r="BO3" s="27">
        <f>((1/(((5-P3)^2+(2-Q3)^2))*CT3))</f>
        <v>4.5194464206368542E-3</v>
      </c>
      <c r="BP3" s="27">
        <f>((1/(((5-P3)^2+(3-Q3)^2))*CT3))</f>
        <v>3.5532816629337488E-3</v>
      </c>
      <c r="BQ3" s="27">
        <f>((1/(((5-P3)^2+(4-Q3)^2))*CT3))</f>
        <v>2.6205867590259925E-3</v>
      </c>
      <c r="BR3" s="27">
        <f>((1/(((6-P3)^2+(0-Q3)^2))*CT3))</f>
        <v>2.7190376669938916E-3</v>
      </c>
      <c r="BS3" s="27">
        <f>(1/(((6-P3)^2+(1-Q3)^2))*CT3)</f>
        <v>2.8740494587353072E-3</v>
      </c>
      <c r="BT3" s="27">
        <f>(1/(((6-P3)^2+(2-Q3)^2))*CT3)</f>
        <v>2.7166156615647708E-3</v>
      </c>
      <c r="BU3" s="27">
        <f>(1/(((6-P3)^2+(3-Q3)^2))*CT3)</f>
        <v>2.3349809591238189E-3</v>
      </c>
      <c r="BV3" s="27">
        <f>((1/(((6-P3)^2+(4-Q3)^2))*CT3))</f>
        <v>1.8923876242807924E-3</v>
      </c>
      <c r="BW3" s="27">
        <f>((1/(((6-P3)^2+(5-Q3)^2))*CT3))</f>
        <v>1.4956694917507411E-3</v>
      </c>
      <c r="BX3" s="27">
        <f>((1/(((0-P3)^2+(1-Q3)^2))*CT3))</f>
        <v>1.4946136240040315E-2</v>
      </c>
      <c r="BY3" s="27">
        <f>((1/(((0-P3)^2+(2-Q3)^2))*CT3))</f>
        <v>1.1484897272717788E-2</v>
      </c>
      <c r="BZ3" s="27">
        <f>((1/(((1-P3)^2+(2-Q3)^2))*CT3))</f>
        <v>2.9489909819456886E-2</v>
      </c>
      <c r="CA3" s="27">
        <f>((1/(((0-P3)^2+(3-Q3)^2))*CT3))</f>
        <v>6.791871809966106E-3</v>
      </c>
      <c r="CB3" s="27">
        <f>((1/(((1-P3)^2+(3-Q3)^2))*CT3))</f>
        <v>1.0629946584142645E-2</v>
      </c>
      <c r="CC3" s="27">
        <f>((1/(((2-P3)^2+(3-Q3)^2))*CT3))</f>
        <v>1.2358971260124521E-2</v>
      </c>
      <c r="CD3" s="27">
        <f>((1/(((0-P3)^2+(4-Q3)^2))*CT3))</f>
        <v>4.0420573989622217E-3</v>
      </c>
      <c r="CE3" s="27">
        <f>((1/(((1-P3)^2+(4-Q3)^2))*CT3))</f>
        <v>5.1483285906881743E-3</v>
      </c>
      <c r="CF3" s="27">
        <f>((1/(((2-P3)^2+(4-Q3)^2))*CT3))</f>
        <v>5.5225177165673092E-3</v>
      </c>
      <c r="CG3" s="27">
        <f>((1/(((3-P3)^2+(4-Q3)^2))*CT3))</f>
        <v>4.8096378272830462E-3</v>
      </c>
      <c r="CH3" s="27">
        <f>((1/(((0-P3)^2+(5-Q3)^2))*CT3))</f>
        <v>2.5802276024969998E-3</v>
      </c>
      <c r="CI3" s="27">
        <f>((1/(((1-P3)^2+(5-Q3)^2))*CT3))</f>
        <v>2.9904150384841696E-3</v>
      </c>
      <c r="CJ3" s="27">
        <f>((1/(((2-P3)^2+(5-Q3)^2))*CT3))</f>
        <v>3.1129298478549021E-3</v>
      </c>
      <c r="CK3" s="27">
        <f>((1/(((3-P3)^2+(5-Q3)^2))*CT3))</f>
        <v>2.8729043539739169E-3</v>
      </c>
      <c r="CL3" s="27">
        <f>(1/(((4-P3)^2+(5-Q3)^2))*CT3)</f>
        <v>2.4101098740405944E-3</v>
      </c>
      <c r="CM3" s="27">
        <f>(1/(((0-P3)^2+(6-Q3)^2))*CT3)</f>
        <v>1.761411042176184E-3</v>
      </c>
      <c r="CN3" s="27">
        <f>(1/(((1-P3)^2+(6-Q3)^2))*CT3)</f>
        <v>1.943386474256477E-3</v>
      </c>
      <c r="CO3" s="27">
        <f>((1/(((2-P3)^2+(6-Q3)^2))*CT3))</f>
        <v>1.9943968523700199E-3</v>
      </c>
      <c r="CP3" s="27">
        <f>((1/(((3-P3)^2+(6-Q3)^2))*CT3))</f>
        <v>1.8930654439892431E-3</v>
      </c>
      <c r="CQ3" s="27">
        <f>((1/(((4-P3)^2+(6-Q3)^2))*CT3))</f>
        <v>1.6804384503150795E-3</v>
      </c>
      <c r="CR3" s="27">
        <f>((1/(((5-P3)^2+(6-Q3)^2)))*CT3)</f>
        <v>1.424660080194206E-3</v>
      </c>
      <c r="CS3" s="21">
        <f t="shared" ref="CS3:CS66" si="37">SUM(AV3:CR3)</f>
        <v>2.2132534160428019</v>
      </c>
      <c r="CT3" s="28">
        <v>0.05</v>
      </c>
    </row>
    <row r="4" spans="1:98" x14ac:dyDescent="0.25">
      <c r="A4" s="12">
        <f>SUMIF($I:$I,B4,$Z:$Z)+SUMIF($J:$J,B4,$AA:$AA)</f>
        <v>86</v>
      </c>
      <c r="B4" s="6" t="s">
        <v>19</v>
      </c>
      <c r="C4" s="14">
        <v>1.6602441491993432</v>
      </c>
      <c r="D4" s="14">
        <v>0.30751018215438525</v>
      </c>
      <c r="E4" s="14">
        <v>1.5952515850112114</v>
      </c>
      <c r="F4" s="14">
        <v>0.58905774630640351</v>
      </c>
      <c r="H4" s="2">
        <v>44422</v>
      </c>
      <c r="I4" s="1" t="s">
        <v>10</v>
      </c>
      <c r="J4" s="1" t="s">
        <v>11</v>
      </c>
      <c r="K4">
        <v>3</v>
      </c>
      <c r="L4">
        <v>1</v>
      </c>
      <c r="M4" s="1">
        <v>2.38</v>
      </c>
      <c r="N4" s="1">
        <v>0.62</v>
      </c>
      <c r="P4" s="10">
        <f>SUMIF(team,spi_matches[[#This Row],[team1]],Mxg)+SUMIF(team,spi_matches[[#This Row],[team2]],Vnxg)</f>
        <v>1.4170597060696715</v>
      </c>
      <c r="Q4" s="10">
        <f>SUMIF(team,spi_matches[[#This Row],[team1]],Mnxg)+SUMIF(team,spi_matches[[#This Row],[team2]],Vxg)</f>
        <v>1.1193320721834079</v>
      </c>
      <c r="R4" s="10">
        <f t="shared" si="11"/>
        <v>1.1765865279856034</v>
      </c>
      <c r="S4" s="21">
        <f t="shared" si="12"/>
        <v>0.31001967501073935</v>
      </c>
      <c r="T4" s="21">
        <f t="shared" si="13"/>
        <v>0.34038698518647736</v>
      </c>
      <c r="U4" s="21">
        <f t="shared" si="14"/>
        <v>0.17750090006730568</v>
      </c>
      <c r="V4" s="22">
        <f t="shared" si="15"/>
        <v>1</v>
      </c>
      <c r="W4" s="22">
        <f t="shared" si="16"/>
        <v>1</v>
      </c>
      <c r="X4" s="23"/>
      <c r="Y4" s="23"/>
      <c r="Z4" s="23"/>
      <c r="AA4" s="23"/>
      <c r="AB4" s="24">
        <f t="shared" si="17"/>
        <v>1</v>
      </c>
      <c r="AC4" s="24">
        <f t="shared" si="18"/>
        <v>1</v>
      </c>
      <c r="AD4" s="24">
        <f t="shared" si="19"/>
        <v>2</v>
      </c>
      <c r="AE4" s="24">
        <f t="shared" si="20"/>
        <v>1</v>
      </c>
      <c r="AF4" s="24">
        <f t="shared" si="21"/>
        <v>1</v>
      </c>
      <c r="AG4" s="24">
        <f t="shared" si="22"/>
        <v>2</v>
      </c>
      <c r="AH4" s="24">
        <f t="shared" si="23"/>
        <v>2</v>
      </c>
      <c r="AI4" s="24">
        <f t="shared" si="24"/>
        <v>2</v>
      </c>
      <c r="AJ4" s="24">
        <f t="shared" si="25"/>
        <v>1</v>
      </c>
      <c r="AK4" s="24">
        <f t="shared" si="26"/>
        <v>0</v>
      </c>
      <c r="AL4" s="25">
        <f t="shared" si="27"/>
        <v>11</v>
      </c>
      <c r="AM4" s="25">
        <f t="shared" si="28"/>
        <v>21</v>
      </c>
      <c r="AN4" s="25">
        <f t="shared" si="29"/>
        <v>12</v>
      </c>
      <c r="AO4" s="25">
        <f t="shared" si="30"/>
        <v>22</v>
      </c>
      <c r="AP4" s="25">
        <f t="shared" si="31"/>
        <v>10</v>
      </c>
      <c r="AQ4" s="26">
        <f t="shared" si="32"/>
        <v>0.26570454430698887</v>
      </c>
      <c r="AR4" s="26">
        <f t="shared" si="33"/>
        <v>0.14121918999563451</v>
      </c>
      <c r="AS4" s="26">
        <f t="shared" si="34"/>
        <v>5.2658473707866964E-2</v>
      </c>
      <c r="AT4" s="26">
        <f t="shared" si="35"/>
        <v>4.4827153362579759E-2</v>
      </c>
      <c r="AU4" s="26">
        <f t="shared" si="36"/>
        <v>3.5042395678962078E-2</v>
      </c>
      <c r="AV4" s="27">
        <f>(1/(((0-P4)^2+(0-Q4)^2))*CT4)</f>
        <v>1.5332896353382709E-2</v>
      </c>
      <c r="AW4" s="27">
        <f>(1/(((1-P4)^2+(1-Q4)^2))*CT4)</f>
        <v>0.26570454430698887</v>
      </c>
      <c r="AX4" s="27">
        <f>(1/(((2-P4)^2+(2-Q4)^2))*CT4)</f>
        <v>4.4827153362579759E-2</v>
      </c>
      <c r="AY4" s="27">
        <f>(1/(((3-P4)^2+(3-Q4)^2))*CT4)</f>
        <v>8.2745675903166185E-3</v>
      </c>
      <c r="AZ4" s="27">
        <f>((1/(((4-P4)^2+(4-Q4)^2))*CT4))</f>
        <v>3.340051675296698E-3</v>
      </c>
      <c r="BA4" s="27">
        <f>((1/(((5-P4)^2+(5-Q4)^2))*CT4))</f>
        <v>1.7923045436990333E-3</v>
      </c>
      <c r="BB4" s="27">
        <f>((1/(((6-P4)^2+(6-Q4)^2))*CT4))</f>
        <v>1.1154673542136662E-3</v>
      </c>
      <c r="BC4" s="27">
        <f>((1/(((1-P4)^2+(0-Q4)^2))*CT4))</f>
        <v>3.5042395678962078E-2</v>
      </c>
      <c r="BD4" s="27">
        <f>((1/(((2-P4)^2+(0-Q4)^2))*CT4))</f>
        <v>3.1392764993002177E-2</v>
      </c>
      <c r="BE4" s="27">
        <f>((1/(((2-P4)^2+(1-Q4)^2))*CT4))</f>
        <v>0.14121918999563451</v>
      </c>
      <c r="BF4" s="27">
        <f>((1/(((3-P4)^2+(0-Q4)^2))*CT4))</f>
        <v>1.3302810435764846E-2</v>
      </c>
      <c r="BG4" s="27">
        <f>((1/(((3-P4)^2+(1-Q4)^2))*CT4))</f>
        <v>1.9841741337736127E-2</v>
      </c>
      <c r="BH4" s="27">
        <f>((1/(((3-P4)^2+(2-Q4)^2))*CT4))</f>
        <v>1.5237974619591522E-2</v>
      </c>
      <c r="BI4" s="27">
        <f>((1/(((4-P4)^2+(0-Q4)^2))*CT4))</f>
        <v>6.3095584063221077E-3</v>
      </c>
      <c r="BJ4" s="27">
        <f>((1/(((4-P4)^2+(1-Q4)^2))*CT4))</f>
        <v>7.4785134395189109E-3</v>
      </c>
      <c r="BK4" s="27">
        <f>((1/(((4-P4)^2+(2-Q4)^2))*CT4))</f>
        <v>6.7139719152966449E-3</v>
      </c>
      <c r="BL4" s="27">
        <f>((1/(((4-P4)^2+(3-Q4)^2))*CT4))</f>
        <v>4.8978828566374659E-3</v>
      </c>
      <c r="BM4" s="27">
        <f>((1/(((5-P4)^2+(0-Q4)^2))*CT4))</f>
        <v>3.5485240053649281E-3</v>
      </c>
      <c r="BN4" s="27">
        <f>((1/(((5-P4)^2+(1-Q4)^2))*CT4))</f>
        <v>3.8905354908913385E-3</v>
      </c>
      <c r="BO4" s="27">
        <f>((1/(((5-P4)^2+(2-Q4)^2))*CT4))</f>
        <v>3.6729496476721746E-3</v>
      </c>
      <c r="BP4" s="27">
        <f>((1/(((5-P4)^2+(3-Q4)^2))*CT4))</f>
        <v>3.0535520343888478E-3</v>
      </c>
      <c r="BQ4" s="27">
        <f>((1/(((5-P4)^2+(4-Q4)^2))*CT4))</f>
        <v>2.365664682962421E-3</v>
      </c>
      <c r="BR4" s="27">
        <f>((1/(((6-P4)^2+(0-Q4)^2))*CT4))</f>
        <v>2.2465603562525104E-3</v>
      </c>
      <c r="BS4" s="27">
        <f>(1/(((6-P4)^2+(1-Q4)^2))*CT4)</f>
        <v>2.378960637939409E-3</v>
      </c>
      <c r="BT4" s="27">
        <f>(1/(((6-P4)^2+(2-Q4)^2))*CT4)</f>
        <v>2.2957981936577248E-3</v>
      </c>
      <c r="BU4" s="27">
        <f>(1/(((6-P4)^2+(3-Q4)^2))*CT4)</f>
        <v>2.0374687576735816E-3</v>
      </c>
      <c r="BV4" s="27">
        <f>((1/(((6-P4)^2+(4-Q4)^2))*CT4))</f>
        <v>1.7063920743478297E-3</v>
      </c>
      <c r="BW4" s="27">
        <f>((1/(((6-P4)^2+(5-Q4)^2))*CT4))</f>
        <v>1.3864654511221788E-3</v>
      </c>
      <c r="BX4" s="27">
        <f>((1/(((0-P4)^2+(1-Q4)^2))*CT4))</f>
        <v>2.4724343913281294E-2</v>
      </c>
      <c r="BY4" s="27">
        <f>((1/(((0-P4)^2+(2-Q4)^2))*CT4))</f>
        <v>1.7962130163024607E-2</v>
      </c>
      <c r="BZ4" s="27">
        <f>((1/(((1-P4)^2+(2-Q4)^2))*CT4))</f>
        <v>5.2658473707866964E-2</v>
      </c>
      <c r="CA4" s="27">
        <f>((1/(((0-P4)^2+(3-Q4)^2))*CT4))</f>
        <v>9.0171812311555105E-3</v>
      </c>
      <c r="CB4" s="27">
        <f>((1/(((1-P4)^2+(3-Q4)^2))*CT4))</f>
        <v>1.3473999541756269E-2</v>
      </c>
      <c r="CC4" s="27">
        <f>((1/(((2-P4)^2+(3-Q4)^2))*CT4))</f>
        <v>1.2897463582497709E-2</v>
      </c>
      <c r="CD4" s="27">
        <f>((1/(((0-P4)^2+(4-Q4)^2))*CT4))</f>
        <v>4.8513987828094005E-3</v>
      </c>
      <c r="CE4" s="27">
        <f>((1/(((1-P4)^2+(4-Q4)^2))*CT4))</f>
        <v>5.9016642218859133E-3</v>
      </c>
      <c r="CF4" s="27">
        <f>((1/(((2-P4)^2+(4-Q4)^2))*CT4))</f>
        <v>5.7883319775851498E-3</v>
      </c>
      <c r="CG4" s="27">
        <f>((1/(((3-P4)^2+(4-Q4)^2))*CT4))</f>
        <v>4.6279379963803362E-3</v>
      </c>
      <c r="CH4" s="27">
        <f>((1/(((0-P4)^2+(5-Q4)^2))*CT4))</f>
        <v>2.9295201208579106E-3</v>
      </c>
      <c r="CI4" s="27">
        <f>((1/(((1-P4)^2+(5-Q4)^2))*CT4))</f>
        <v>3.2822349817669657E-3</v>
      </c>
      <c r="CJ4" s="27">
        <f>((1/(((2-P4)^2+(5-Q4)^2))*CT4))</f>
        <v>3.2468791260912757E-3</v>
      </c>
      <c r="CK4" s="27">
        <f>((1/(((3-P4)^2+(5-Q4)^2))*CT4))</f>
        <v>2.8465239337447483E-3</v>
      </c>
      <c r="CL4" s="27">
        <f>(1/(((4-P4)^2+(5-Q4)^2))*CT4)</f>
        <v>2.3008431442286151E-3</v>
      </c>
      <c r="CM4" s="27">
        <f>(1/(((0-P4)^2+(6-Q4)^2))*CT4)</f>
        <v>1.9358102636512532E-3</v>
      </c>
      <c r="CN4" s="27">
        <f>(1/(((1-P4)^2+(6-Q4)^2))*CT4)</f>
        <v>2.0837797640426074E-3</v>
      </c>
      <c r="CO4" s="27">
        <f>((1/(((2-P4)^2+(6-Q4)^2))*CT4))</f>
        <v>2.069473139771729E-3</v>
      </c>
      <c r="CP4" s="27">
        <f>((1/(((3-P4)^2+(6-Q4)^2))*CT4))</f>
        <v>1.8992184012825352E-3</v>
      </c>
      <c r="CQ4" s="27">
        <f>((1/(((4-P4)^2+(6-Q4)^2))*CT4))</f>
        <v>1.6397474797687486E-3</v>
      </c>
      <c r="CR4" s="27">
        <f>((1/(((5-P4)^2+(6-Q4)^2)))*CT4)</f>
        <v>1.3639445938561203E-3</v>
      </c>
      <c r="CS4" s="21">
        <f t="shared" si="37"/>
        <v>0.82790756026452195</v>
      </c>
      <c r="CT4" s="28">
        <v>0.05</v>
      </c>
    </row>
    <row r="5" spans="1:98" x14ac:dyDescent="0.25">
      <c r="A5" s="12">
        <f>SUMIF($I:$I,B5,$Z:$Z)+SUMIF($J:$J,B5,$AA:$AA)</f>
        <v>79</v>
      </c>
      <c r="B5" s="7" t="s">
        <v>28</v>
      </c>
      <c r="C5" s="14">
        <v>1.1482052037439285</v>
      </c>
      <c r="D5" s="14">
        <v>0.30040006641623718</v>
      </c>
      <c r="E5" s="14">
        <v>1.0754493824351978</v>
      </c>
      <c r="F5" s="14">
        <v>0.38121844129405386</v>
      </c>
      <c r="H5" s="2">
        <v>44422</v>
      </c>
      <c r="I5" s="1" t="s">
        <v>14</v>
      </c>
      <c r="J5" s="1" t="s">
        <v>15</v>
      </c>
      <c r="K5">
        <v>1</v>
      </c>
      <c r="L5">
        <v>0</v>
      </c>
      <c r="M5" s="1">
        <v>0.65</v>
      </c>
      <c r="N5" s="1">
        <v>1.31</v>
      </c>
      <c r="P5" s="10">
        <f>SUMIF(team,spi_matches[[#This Row],[team1]],Mxg)+SUMIF(team,spi_matches[[#This Row],[team2]],Vnxg)</f>
        <v>1.0664293030323302</v>
      </c>
      <c r="Q5" s="10">
        <f>SUMIF(team,spi_matches[[#This Row],[team1]],Mnxg)+SUMIF(team,spi_matches[[#This Row],[team2]],Vxg)</f>
        <v>1.1592623792308352</v>
      </c>
      <c r="R5" s="10">
        <f t="shared" si="11"/>
        <v>0.19613519473914084</v>
      </c>
      <c r="S5" s="21">
        <f t="shared" si="12"/>
        <v>0.19480755393832841</v>
      </c>
      <c r="T5" s="21">
        <f t="shared" si="13"/>
        <v>1.7436726628973991</v>
      </c>
      <c r="U5" s="21">
        <f t="shared" si="14"/>
        <v>0.22488243417274292</v>
      </c>
      <c r="V5" s="22">
        <f t="shared" si="15"/>
        <v>1</v>
      </c>
      <c r="W5" s="22">
        <f t="shared" si="16"/>
        <v>1</v>
      </c>
      <c r="X5" s="23"/>
      <c r="Y5" s="23"/>
      <c r="Z5" s="23"/>
      <c r="AA5" s="23"/>
      <c r="AB5" s="24">
        <f t="shared" si="17"/>
        <v>1</v>
      </c>
      <c r="AC5" s="24">
        <f t="shared" si="18"/>
        <v>1</v>
      </c>
      <c r="AD5" s="24">
        <f t="shared" si="19"/>
        <v>1</v>
      </c>
      <c r="AE5" s="24">
        <f t="shared" si="20"/>
        <v>2</v>
      </c>
      <c r="AF5" s="24">
        <f t="shared" si="21"/>
        <v>2</v>
      </c>
      <c r="AG5" s="24">
        <f t="shared" si="22"/>
        <v>1</v>
      </c>
      <c r="AH5" s="24">
        <f t="shared" si="23"/>
        <v>0</v>
      </c>
      <c r="AI5" s="24">
        <f t="shared" si="24"/>
        <v>1</v>
      </c>
      <c r="AJ5" s="24">
        <f t="shared" si="25"/>
        <v>1</v>
      </c>
      <c r="AK5" s="24">
        <f t="shared" si="26"/>
        <v>0</v>
      </c>
      <c r="AL5" s="25">
        <f t="shared" si="27"/>
        <v>11</v>
      </c>
      <c r="AM5" s="25">
        <f t="shared" si="28"/>
        <v>12</v>
      </c>
      <c r="AN5" s="25">
        <f t="shared" si="29"/>
        <v>21</v>
      </c>
      <c r="AO5" s="25">
        <f t="shared" si="30"/>
        <v>1</v>
      </c>
      <c r="AP5" s="25">
        <f t="shared" si="31"/>
        <v>10</v>
      </c>
      <c r="AQ5" s="26">
        <f t="shared" si="32"/>
        <v>1.6791281629887636</v>
      </c>
      <c r="AR5" s="26">
        <f t="shared" si="33"/>
        <v>7.0298512864147761E-2</v>
      </c>
      <c r="AS5" s="26">
        <f t="shared" si="34"/>
        <v>5.5746409478703164E-2</v>
      </c>
      <c r="AT5" s="26">
        <f t="shared" si="35"/>
        <v>4.3005722820059565E-2</v>
      </c>
      <c r="AU5" s="26">
        <f t="shared" si="36"/>
        <v>3.7083676869743294E-2</v>
      </c>
      <c r="AV5" s="27">
        <f>(1/(((0-P5)^2+(0-Q5)^2))*CT5)</f>
        <v>2.0151858584290638E-2</v>
      </c>
      <c r="AW5" s="27">
        <f>(1/(((1-P5)^2+(1-Q5)^2))*CT5)</f>
        <v>1.6791281629887636</v>
      </c>
      <c r="AX5" s="27">
        <f>(1/(((2-P5)^2+(2-Q5)^2))*CT5)</f>
        <v>3.1677768804865968E-2</v>
      </c>
      <c r="AY5" s="27">
        <f>(1/(((3-P5)^2+(3-Q5)^2))*CT5)</f>
        <v>7.0155641130581108E-3</v>
      </c>
      <c r="AZ5" s="27">
        <f>((1/(((4-P5)^2+(4-Q5)^2))*CT5))</f>
        <v>2.9983879591420422E-3</v>
      </c>
      <c r="BA5" s="27">
        <f>((1/(((5-P5)^2+(5-Q5)^2))*CT5))</f>
        <v>1.6543011023215364E-3</v>
      </c>
      <c r="BB5" s="27">
        <f>((1/(((6-P5)^2+(6-Q5)^2))*CT5))</f>
        <v>1.0466193449574853E-3</v>
      </c>
      <c r="BC5" s="27">
        <f>((1/(((1-P5)^2+(0-Q5)^2))*CT5))</f>
        <v>3.7083676869743294E-2</v>
      </c>
      <c r="BD5" s="27">
        <f>((1/(((2-P5)^2+(0-Q5)^2))*CT5))</f>
        <v>2.2568844464427917E-2</v>
      </c>
      <c r="BE5" s="27">
        <f>((1/(((2-P5)^2+(1-Q5)^2))*CT5))</f>
        <v>5.5746409478703164E-2</v>
      </c>
      <c r="BF5" s="27">
        <f>((1/(((3-P5)^2+(0-Q5)^2))*CT5))</f>
        <v>9.8375139704881022E-3</v>
      </c>
      <c r="BG5" s="27">
        <f>((1/(((3-P5)^2+(1-Q5)^2))*CT5))</f>
        <v>1.3283528441571428E-2</v>
      </c>
      <c r="BH5" s="27">
        <f>((1/(((3-P5)^2+(2-Q5)^2))*CT5))</f>
        <v>1.1247239228944699E-2</v>
      </c>
      <c r="BI5" s="27">
        <f>((1/(((4-P5)^2+(0-Q5)^2))*CT5))</f>
        <v>5.0252638617821841E-3</v>
      </c>
      <c r="BJ5" s="27">
        <f>((1/(((4-P5)^2+(1-Q5)^2))*CT5))</f>
        <v>5.7929362176186707E-3</v>
      </c>
      <c r="BK5" s="27">
        <f>((1/(((4-P5)^2+(2-Q5)^2))*CT5))</f>
        <v>5.3690255954722509E-3</v>
      </c>
      <c r="BL5" s="27">
        <f>((1/(((4-P5)^2+(3-Q5)^2))*CT5))</f>
        <v>4.168698204399481E-3</v>
      </c>
      <c r="BM5" s="27">
        <f>((1/(((5-P5)^2+(0-Q5)^2))*CT5))</f>
        <v>2.9732052910160043E-3</v>
      </c>
      <c r="BN5" s="27">
        <f>((1/(((5-P5)^2+(1-Q5)^2))*CT5))</f>
        <v>3.2261513514445003E-3</v>
      </c>
      <c r="BO5" s="27">
        <f>((1/(((5-P5)^2+(2-Q5)^2))*CT5))</f>
        <v>3.090269585179706E-3</v>
      </c>
      <c r="BP5" s="27">
        <f>((1/(((5-P5)^2+(3-Q5)^2))*CT5))</f>
        <v>2.6509316670778695E-3</v>
      </c>
      <c r="BQ5" s="27">
        <f>((1/(((5-P5)^2+(4-Q5)^2))*CT5))</f>
        <v>2.123794389951915E-3</v>
      </c>
      <c r="BR5" s="27">
        <f>((1/(((6-P5)^2+(0-Q5)^2))*CT5))</f>
        <v>1.9467365796678458E-3</v>
      </c>
      <c r="BS5" s="27">
        <f>(1/(((6-P5)^2+(1-Q5)^2))*CT5)</f>
        <v>2.052083156982003E-3</v>
      </c>
      <c r="BT5" s="27">
        <f>(1/(((6-P5)^2+(2-Q5)^2))*CT5)</f>
        <v>1.9962502778969739E-3</v>
      </c>
      <c r="BU5" s="27">
        <f>(1/(((6-P5)^2+(3-Q5)^2))*CT5)</f>
        <v>1.8032031141216459E-3</v>
      </c>
      <c r="BV5" s="27">
        <f>((1/(((6-P5)^2+(4-Q5)^2))*CT5))</f>
        <v>1.5427380057435925E-3</v>
      </c>
      <c r="BW5" s="27">
        <f>((1/(((6-P5)^2+(5-Q5)^2))*CT5))</f>
        <v>1.279054186095185E-3</v>
      </c>
      <c r="BX5" s="27">
        <f>((1/(((0-P5)^2+(1-Q5)^2))*CT5))</f>
        <v>4.3005722820059565E-2</v>
      </c>
      <c r="BY5" s="27">
        <f>((1/(((0-P5)^2+(2-Q5)^2))*CT5))</f>
        <v>2.7113332349558879E-2</v>
      </c>
      <c r="BZ5" s="27">
        <f>((1/(((1-P5)^2+(2-Q5)^2))*CT5))</f>
        <v>7.0298512864147761E-2</v>
      </c>
      <c r="CA5" s="27">
        <f>((1/(((0-P5)^2+(3-Q5)^2))*CT5))</f>
        <v>1.1048291881477639E-2</v>
      </c>
      <c r="CB5" s="27">
        <f>((1/(((1-P5)^2+(3-Q5)^2))*CT5))</f>
        <v>1.4737403748828273E-2</v>
      </c>
      <c r="CC5" s="27">
        <f>((1/(((2-P5)^2+(3-Q5)^2))*CT5))</f>
        <v>1.1737449495422193E-2</v>
      </c>
      <c r="CD5" s="27">
        <f>((1/(((0-P5)^2+(4-Q5)^2))*CT5))</f>
        <v>5.4306142059296122E-3</v>
      </c>
      <c r="CE5" s="27">
        <f>((1/(((1-P5)^2+(4-Q5)^2))*CT5))</f>
        <v>6.1925616051533468E-3</v>
      </c>
      <c r="CF5" s="27">
        <f>((1/(((2-P5)^2+(4-Q5)^2))*CT5))</f>
        <v>5.5920001888515279E-3</v>
      </c>
      <c r="CG5" s="27">
        <f>((1/(((3-P5)^2+(4-Q5)^2))*CT5))</f>
        <v>4.23424311545931E-3</v>
      </c>
      <c r="CH5" s="27">
        <f>((1/(((0-P5)^2+(5-Q5)^2))*CT5))</f>
        <v>3.1469228551639465E-3</v>
      </c>
      <c r="CI5" s="27">
        <f>((1/(((1-P5)^2+(5-Q5)^2))*CT5))</f>
        <v>3.3885260238452155E-3</v>
      </c>
      <c r="CJ5" s="27">
        <f>((1/(((2-P5)^2+(5-Q5)^2))*CT5))</f>
        <v>3.2004465841042463E-3</v>
      </c>
      <c r="CK5" s="27">
        <f>((1/(((3-P5)^2+(5-Q5)^2))*CT5))</f>
        <v>2.7041701006168778E-3</v>
      </c>
      <c r="CL5" s="27">
        <f>(1/(((4-P5)^2+(5-Q5)^2))*CT5)</f>
        <v>2.1406764810746695E-3</v>
      </c>
      <c r="CM5" s="27">
        <f>(1/(((0-P5)^2+(6-Q5)^2))*CT5)</f>
        <v>2.0350010269024532E-3</v>
      </c>
      <c r="CN5" s="27">
        <f>(1/(((1-P5)^2+(6-Q5)^2))*CT5)</f>
        <v>2.1333648670437398E-3</v>
      </c>
      <c r="CO5" s="27">
        <f>((1/(((2-P5)^2+(6-Q5)^2))*CT5))</f>
        <v>2.0572495554219126E-3</v>
      </c>
      <c r="CP5" s="27">
        <f>((1/(((3-P5)^2+(6-Q5)^2))*CT5))</f>
        <v>1.8401677169313079E-3</v>
      </c>
      <c r="CQ5" s="27">
        <f>((1/(((4-P5)^2+(6-Q5)^2))*CT5))</f>
        <v>1.5606185890792714E-3</v>
      </c>
      <c r="CR5" s="27">
        <f>((1/(((5-P5)^2+(6-Q5)^2)))*CT5)</f>
        <v>1.2851580976712153E-3</v>
      </c>
      <c r="CS5" s="21">
        <f t="shared" si="37"/>
        <v>2.1633626510084709</v>
      </c>
      <c r="CT5" s="28">
        <v>0.05</v>
      </c>
    </row>
    <row r="6" spans="1:98" x14ac:dyDescent="0.25">
      <c r="A6" s="12">
        <f>SUMIF($I:$I,B6,$Z:$Z)+SUMIF($J:$J,B6,$AA:$AA)</f>
        <v>74</v>
      </c>
      <c r="B6" s="7" t="s">
        <v>7</v>
      </c>
      <c r="C6" s="14">
        <v>0.94357800437481187</v>
      </c>
      <c r="D6" s="14">
        <v>0.46128127962323284</v>
      </c>
      <c r="E6" s="14">
        <v>0.69410439658297662</v>
      </c>
      <c r="F6" s="14">
        <v>0.78183749001125413</v>
      </c>
      <c r="H6" s="2">
        <v>44422</v>
      </c>
      <c r="I6" s="1" t="s">
        <v>12</v>
      </c>
      <c r="J6" s="1" t="s">
        <v>13</v>
      </c>
      <c r="K6">
        <v>3</v>
      </c>
      <c r="L6">
        <v>0</v>
      </c>
      <c r="M6" s="1">
        <v>1.08</v>
      </c>
      <c r="N6" s="1">
        <v>0.36</v>
      </c>
      <c r="P6" s="10">
        <f>SUMIF(team,spi_matches[[#This Row],[team1]],Mxg)+SUMIF(team,spi_matches[[#This Row],[team2]],Vnxg)</f>
        <v>1.3415649705305923</v>
      </c>
      <c r="Q6" s="10">
        <f>SUMIF(team,spi_matches[[#This Row],[team1]],Mnxg)+SUMIF(team,spi_matches[[#This Row],[team2]],Vxg)</f>
        <v>0.79036373136890647</v>
      </c>
      <c r="R6" s="10">
        <f t="shared" si="11"/>
        <v>0.2536291750864379</v>
      </c>
      <c r="S6" s="21">
        <f t="shared" si="12"/>
        <v>0.31447877822181236</v>
      </c>
      <c r="T6" s="21">
        <f t="shared" si="13"/>
        <v>0.37034966603507985</v>
      </c>
      <c r="U6" s="21">
        <f t="shared" si="14"/>
        <v>0.14072038979896914</v>
      </c>
      <c r="V6" s="22">
        <f t="shared" si="15"/>
        <v>1</v>
      </c>
      <c r="W6" s="22">
        <f t="shared" si="16"/>
        <v>1</v>
      </c>
      <c r="X6" s="23"/>
      <c r="Y6" s="23"/>
      <c r="Z6" s="23"/>
      <c r="AA6" s="23"/>
      <c r="AB6" s="24">
        <f t="shared" si="17"/>
        <v>1</v>
      </c>
      <c r="AC6" s="24">
        <f t="shared" si="18"/>
        <v>1</v>
      </c>
      <c r="AD6" s="24">
        <f t="shared" si="19"/>
        <v>2</v>
      </c>
      <c r="AE6" s="24">
        <f t="shared" si="20"/>
        <v>1</v>
      </c>
      <c r="AF6" s="24">
        <f t="shared" si="21"/>
        <v>1</v>
      </c>
      <c r="AG6" s="24">
        <f t="shared" si="22"/>
        <v>0</v>
      </c>
      <c r="AH6" s="24">
        <f t="shared" si="23"/>
        <v>2</v>
      </c>
      <c r="AI6" s="24">
        <f t="shared" si="24"/>
        <v>0</v>
      </c>
      <c r="AJ6" s="24">
        <f t="shared" si="25"/>
        <v>1</v>
      </c>
      <c r="AK6" s="24">
        <f t="shared" si="26"/>
        <v>2</v>
      </c>
      <c r="AL6" s="25">
        <f t="shared" si="27"/>
        <v>11</v>
      </c>
      <c r="AM6" s="25">
        <f t="shared" si="28"/>
        <v>21</v>
      </c>
      <c r="AN6" s="25">
        <f t="shared" si="29"/>
        <v>10</v>
      </c>
      <c r="AO6" s="25">
        <f t="shared" si="30"/>
        <v>20</v>
      </c>
      <c r="AP6" s="25">
        <f t="shared" si="31"/>
        <v>12</v>
      </c>
      <c r="AQ6" s="26">
        <f t="shared" si="32"/>
        <v>0.3113053768638796</v>
      </c>
      <c r="AR6" s="26">
        <f t="shared" si="33"/>
        <v>0.10471553902023281</v>
      </c>
      <c r="AS6" s="26">
        <f t="shared" si="34"/>
        <v>6.7445304091369382E-2</v>
      </c>
      <c r="AT6" s="26">
        <f t="shared" si="35"/>
        <v>4.7249533055474004E-2</v>
      </c>
      <c r="AU6" s="26">
        <f t="shared" si="36"/>
        <v>3.1647842426455422E-2</v>
      </c>
      <c r="AV6" s="27">
        <f>(1/(((0-P6)^2+(0-Q6)^2))*CT6)</f>
        <v>2.062305211802961E-2</v>
      </c>
      <c r="AW6" s="27">
        <f>(1/(((1-P6)^2+(1-Q6)^2))*CT6)</f>
        <v>0.3113053768638796</v>
      </c>
      <c r="AX6" s="27">
        <f>(1/(((2-P6)^2+(2-Q6)^2))*CT6)</f>
        <v>2.6360788860591178E-2</v>
      </c>
      <c r="AY6" s="27">
        <f>(1/(((3-P6)^2+(3-Q6)^2))*CT6)</f>
        <v>6.5505909062233475E-3</v>
      </c>
      <c r="AZ6" s="27">
        <f>((1/(((4-P6)^2+(4-Q6)^2))*CT6))</f>
        <v>2.8786849974331719E-3</v>
      </c>
      <c r="BA6" s="27">
        <f>((1/(((5-P6)^2+(5-Q6)^2))*CT6))</f>
        <v>1.6074490795727038E-3</v>
      </c>
      <c r="BB6" s="27">
        <f>((1/(((6-P6)^2+(6-Q6)^2))*CT6))</f>
        <v>1.0237232093502212E-3</v>
      </c>
      <c r="BC6" s="27">
        <f>((1/(((1-P6)^2+(0-Q6)^2))*CT6))</f>
        <v>6.7445304091369382E-2</v>
      </c>
      <c r="BD6" s="27">
        <f>((1/(((2-P6)^2+(0-Q6)^2))*CT6))</f>
        <v>4.7249533055474004E-2</v>
      </c>
      <c r="BE6" s="27">
        <f>((1/(((2-P6)^2+(1-Q6)^2))*CT6))</f>
        <v>0.10471553902023281</v>
      </c>
      <c r="BF6" s="27">
        <f>((1/(((3-P6)^2+(0-Q6)^2))*CT6))</f>
        <v>1.4814456744634583E-2</v>
      </c>
      <c r="BG6" s="27">
        <f>((1/(((3-P6)^2+(1-Q6)^2))*CT6))</f>
        <v>1.7893222545972223E-2</v>
      </c>
      <c r="BH6" s="27">
        <f>((1/(((3-P6)^2+(2-Q6)^2))*CT6))</f>
        <v>1.1866262524138646E-2</v>
      </c>
      <c r="BI6" s="27">
        <f>((1/(((4-P6)^2+(0-Q6)^2))*CT6))</f>
        <v>6.5003008833886579E-3</v>
      </c>
      <c r="BJ6" s="27">
        <f>((1/(((4-P6)^2+(1-Q6)^2))*CT6))</f>
        <v>7.0311382115688121E-3</v>
      </c>
      <c r="BK6" s="27">
        <f>((1/(((4-P6)^2+(2-Q6)^2))*CT6))</f>
        <v>5.8613234035204678E-3</v>
      </c>
      <c r="BL6" s="27">
        <f>((1/(((4-P6)^2+(3-Q6)^2))*CT6))</f>
        <v>4.1841812149283108E-3</v>
      </c>
      <c r="BM6" s="27">
        <f>((1/(((5-P6)^2+(0-Q6)^2))*CT6))</f>
        <v>3.5691795567653947E-3</v>
      </c>
      <c r="BN6" s="27">
        <f>((1/(((5-P6)^2+(1-Q6)^2))*CT6))</f>
        <v>3.7235365751596564E-3</v>
      </c>
      <c r="BO6" s="27">
        <f>((1/(((5-P6)^2+(2-Q6)^2))*CT6))</f>
        <v>3.3676005169033818E-3</v>
      </c>
      <c r="BP6" s="27">
        <f>((1/(((5-P6)^2+(3-Q6)^2))*CT6))</f>
        <v>2.7372303775487503E-3</v>
      </c>
      <c r="BQ6" s="27">
        <f>((1/(((5-P6)^2+(4-Q6)^2))*CT6))</f>
        <v>2.1109594738862583E-3</v>
      </c>
      <c r="BR6" s="27">
        <f>((1/(((6-P6)^2+(0-Q6)^2))*CT6))</f>
        <v>2.2395722630320033E-3</v>
      </c>
      <c r="BS6" s="27">
        <f>(1/(((6-P6)^2+(1-Q6)^2))*CT6)</f>
        <v>2.299382943824506E-3</v>
      </c>
      <c r="BT6" s="27">
        <f>(1/(((6-P6)^2+(2-Q6)^2))*CT6)</f>
        <v>2.1584997759779602E-3</v>
      </c>
      <c r="BU6" s="27">
        <f>(1/(((6-P6)^2+(3-Q6)^2))*CT6)</f>
        <v>1.8808652881913701E-3</v>
      </c>
      <c r="BV6" s="27">
        <f>((1/(((6-P6)^2+(4-Q6)^2))*CT6))</f>
        <v>1.5623641768126011E-3</v>
      </c>
      <c r="BW6" s="27">
        <f>((1/(((6-P6)^2+(5-Q6)^2))*CT6))</f>
        <v>1.2683255784825835E-3</v>
      </c>
      <c r="BX6" s="27">
        <f>((1/(((0-P6)^2+(1-Q6)^2))*CT6))</f>
        <v>2.7118733270516854E-2</v>
      </c>
      <c r="BY6" s="27">
        <f>((1/(((0-P6)^2+(2-Q6)^2))*CT6))</f>
        <v>1.5323244740177664E-2</v>
      </c>
      <c r="BZ6" s="27">
        <f>((1/(((1-P6)^2+(2-Q6)^2))*CT6))</f>
        <v>3.1647842426455422E-2</v>
      </c>
      <c r="CA6" s="27">
        <f>((1/(((0-P6)^2+(3-Q6)^2))*CT6))</f>
        <v>7.4824659524059395E-3</v>
      </c>
      <c r="CB6" s="27">
        <f>((1/(((1-P6)^2+(3-Q6)^2))*CT6))</f>
        <v>1.0001682145426721E-2</v>
      </c>
      <c r="CC6" s="27">
        <f>((1/(((2-P6)^2+(3-Q6)^2))*CT6))</f>
        <v>9.4055165611552916E-3</v>
      </c>
      <c r="CD6" s="27">
        <f>((1/(((0-P6)^2+(4-Q6)^2))*CT6))</f>
        <v>4.1316981949423527E-3</v>
      </c>
      <c r="CE6" s="27">
        <f>((1/(((1-P6)^2+(4-Q6)^2))*CT6))</f>
        <v>4.7991868537273462E-3</v>
      </c>
      <c r="CF6" s="27">
        <f>((1/(((2-P6)^2+(4-Q6)^2))*CT6))</f>
        <v>4.6575309721637393E-3</v>
      </c>
      <c r="CG6" s="27">
        <f>((1/(((3-P6)^2+(4-Q6)^2))*CT6))</f>
        <v>3.8307801228594203E-3</v>
      </c>
      <c r="CH6" s="27">
        <f>((1/(((0-P6)^2+(5-Q6)^2))*CT6))</f>
        <v>2.56136596336009E-3</v>
      </c>
      <c r="CI6" s="27">
        <f>((1/(((1-P6)^2+(5-Q6)^2))*CT6))</f>
        <v>2.8030513118960133E-3</v>
      </c>
      <c r="CJ6" s="27">
        <f>((1/(((2-P6)^2+(5-Q6)^2))*CT6))</f>
        <v>2.7541268356446758E-3</v>
      </c>
      <c r="CK6" s="27">
        <f>((1/(((3-P6)^2+(5-Q6)^2))*CT6))</f>
        <v>2.4424265998124633E-3</v>
      </c>
      <c r="CL6" s="27">
        <f>(1/(((4-P6)^2+(5-Q6)^2))*CT6)</f>
        <v>2.0170794735924545E-3</v>
      </c>
      <c r="CM6" s="27">
        <f>(1/(((0-P6)^2+(6-Q6)^2))*CT6)</f>
        <v>1.7277061433732472E-3</v>
      </c>
      <c r="CN6" s="27">
        <f>(1/(((1-P6)^2+(6-Q6)^2))*CT6)</f>
        <v>1.8343927349695939E-3</v>
      </c>
      <c r="CO6" s="27">
        <f>((1/(((2-P6)^2+(6-Q6)^2))*CT6))</f>
        <v>1.8133124649753918E-3</v>
      </c>
      <c r="CP6" s="27">
        <f>((1/(((3-P6)^2+(6-Q6)^2))*CT6))</f>
        <v>1.6727601528332546E-3</v>
      </c>
      <c r="CQ6" s="27">
        <f>((1/(((4-P6)^2+(6-Q6)^2))*CT6))</f>
        <v>1.4616640515600083E-3</v>
      </c>
      <c r="CR6" s="27">
        <f>((1/(((5-P6)^2+(6-Q6)^2)))*CT6)</f>
        <v>1.2338228271211401E-3</v>
      </c>
      <c r="CS6" s="21">
        <f t="shared" si="37"/>
        <v>0.82554883405586144</v>
      </c>
      <c r="CT6" s="28">
        <v>0.05</v>
      </c>
    </row>
    <row r="7" spans="1:98" x14ac:dyDescent="0.25">
      <c r="A7" s="12">
        <f>SUMIF($I:$I,B7,$Z:$Z)+SUMIF($J:$J,B7,$AA:$AA)</f>
        <v>70</v>
      </c>
      <c r="B7" s="7" t="s">
        <v>27</v>
      </c>
      <c r="C7" s="14">
        <v>0.66856267187882579</v>
      </c>
      <c r="D7" s="14">
        <v>0.27429636161942211</v>
      </c>
      <c r="E7" s="14">
        <v>0.73056598699965614</v>
      </c>
      <c r="F7" s="14">
        <v>0.63127450191431256</v>
      </c>
      <c r="H7" s="2">
        <v>44422</v>
      </c>
      <c r="I7" s="1" t="s">
        <v>16</v>
      </c>
      <c r="J7" s="1" t="s">
        <v>17</v>
      </c>
      <c r="K7">
        <v>3</v>
      </c>
      <c r="L7">
        <v>2</v>
      </c>
      <c r="M7" s="1">
        <v>1.17</v>
      </c>
      <c r="N7" s="1">
        <v>1.21</v>
      </c>
      <c r="P7" s="10">
        <f>SUMIF(team,spi_matches[[#This Row],[team1]],Mxg)+SUMIF(team,spi_matches[[#This Row],[team2]],Vnxg)</f>
        <v>1.2128729118376604</v>
      </c>
      <c r="Q7" s="10">
        <f>SUMIF(team,spi_matches[[#This Row],[team1]],Mnxg)+SUMIF(team,spi_matches[[#This Row],[team2]],Vxg)</f>
        <v>1.6404893130894784</v>
      </c>
      <c r="R7" s="10">
        <f t="shared" si="11"/>
        <v>0.18715913525369082</v>
      </c>
      <c r="S7" s="21">
        <f t="shared" si="12"/>
        <v>0.16864861600181685</v>
      </c>
      <c r="T7" s="21">
        <f t="shared" si="13"/>
        <v>0.20535375756750474</v>
      </c>
      <c r="U7" s="21">
        <f t="shared" si="14"/>
        <v>0.46762321705602983</v>
      </c>
      <c r="V7" s="22">
        <f t="shared" si="15"/>
        <v>0</v>
      </c>
      <c r="W7" s="22">
        <f t="shared" si="16"/>
        <v>3</v>
      </c>
      <c r="X7" s="23"/>
      <c r="Y7" s="23"/>
      <c r="Z7" s="23"/>
      <c r="AA7" s="23"/>
      <c r="AB7" s="24">
        <f t="shared" si="17"/>
        <v>1</v>
      </c>
      <c r="AC7" s="24">
        <f t="shared" si="18"/>
        <v>2</v>
      </c>
      <c r="AD7" s="24">
        <f t="shared" si="19"/>
        <v>1</v>
      </c>
      <c r="AE7" s="24">
        <f t="shared" si="20"/>
        <v>1</v>
      </c>
      <c r="AF7" s="24">
        <f t="shared" si="21"/>
        <v>2</v>
      </c>
      <c r="AG7" s="24">
        <f t="shared" si="22"/>
        <v>2</v>
      </c>
      <c r="AH7" s="24">
        <f t="shared" si="23"/>
        <v>2</v>
      </c>
      <c r="AI7" s="24">
        <f t="shared" si="24"/>
        <v>1</v>
      </c>
      <c r="AJ7" s="24">
        <f t="shared" si="25"/>
        <v>0</v>
      </c>
      <c r="AK7" s="24">
        <f t="shared" si="26"/>
        <v>2</v>
      </c>
      <c r="AL7" s="25">
        <f t="shared" si="27"/>
        <v>12</v>
      </c>
      <c r="AM7" s="25">
        <f t="shared" si="28"/>
        <v>11</v>
      </c>
      <c r="AN7" s="25">
        <f t="shared" si="29"/>
        <v>22</v>
      </c>
      <c r="AO7" s="25">
        <f t="shared" si="30"/>
        <v>21</v>
      </c>
      <c r="AP7" s="25">
        <f t="shared" si="31"/>
        <v>2</v>
      </c>
      <c r="AQ7" s="26">
        <f t="shared" si="32"/>
        <v>0.28642985197687393</v>
      </c>
      <c r="AR7" s="26">
        <f t="shared" si="33"/>
        <v>0.10975949927597423</v>
      </c>
      <c r="AS7" s="26">
        <f t="shared" si="34"/>
        <v>6.6771989515806304E-2</v>
      </c>
      <c r="AT7" s="26">
        <f t="shared" si="35"/>
        <v>4.8553323944979743E-2</v>
      </c>
      <c r="AU7" s="26">
        <f t="shared" si="36"/>
        <v>3.1243973149424301E-2</v>
      </c>
      <c r="AV7" s="27">
        <f>(1/(((0-P7)^2+(0-Q7)^2))*CT7)</f>
        <v>1.201268764703509E-2</v>
      </c>
      <c r="AW7" s="27">
        <f>(1/(((1-P7)^2+(1-Q7)^2))*CT7)</f>
        <v>0.10975949927597423</v>
      </c>
      <c r="AX7" s="27">
        <f>(1/(((2-P7)^2+(2-Q7)^2))*CT7)</f>
        <v>6.6771989515806304E-2</v>
      </c>
      <c r="AY7" s="27">
        <f>(1/(((3-P7)^2+(3-Q7)^2))*CT7)</f>
        <v>9.9165177220408556E-3</v>
      </c>
      <c r="AZ7" s="27">
        <f>((1/(((4-P7)^2+(4-Q7)^2))*CT7))</f>
        <v>3.7494278127907857E-3</v>
      </c>
      <c r="BA7" s="27">
        <f>((1/(((5-P7)^2+(5-Q7)^2))*CT7))</f>
        <v>1.9509421063202436E-3</v>
      </c>
      <c r="BB7" s="27">
        <f>((1/(((6-P7)^2+(6-Q7)^2))*CT7))</f>
        <v>1.1926934875372568E-3</v>
      </c>
      <c r="BC7" s="27">
        <f>((1/(((1-P7)^2+(0-Q7)^2))*CT7))</f>
        <v>1.8271380749903025E-2</v>
      </c>
      <c r="BD7" s="27">
        <f>((1/(((2-P7)^2+(0-Q7)^2))*CT7))</f>
        <v>1.5102207636748419E-2</v>
      </c>
      <c r="BE7" s="27">
        <f>((1/(((2-P7)^2+(1-Q7)^2))*CT7))</f>
        <v>4.8553323944979743E-2</v>
      </c>
      <c r="BF7" s="27">
        <f>((1/(((3-P7)^2+(0-Q7)^2))*CT7))</f>
        <v>8.4961356970550874E-3</v>
      </c>
      <c r="BG7" s="27">
        <f>((1/(((3-P7)^2+(1-Q7)^2))*CT7))</f>
        <v>1.3873282257837819E-2</v>
      </c>
      <c r="BH7" s="27">
        <f>((1/(((3-P7)^2+(2-Q7)^2))*CT7))</f>
        <v>1.5046322375820702E-2</v>
      </c>
      <c r="BI7" s="27">
        <f>((1/(((4-P7)^2+(0-Q7)^2))*CT7))</f>
        <v>4.7804425935085272E-3</v>
      </c>
      <c r="BJ7" s="27">
        <f>((1/(((4-P7)^2+(1-Q7)^2))*CT7))</f>
        <v>6.1137370546992141E-3</v>
      </c>
      <c r="BK7" s="27">
        <f>((1/(((4-P7)^2+(2-Q7)^2))*CT7))</f>
        <v>6.3312574637725523E-3</v>
      </c>
      <c r="BL7" s="27">
        <f>((1/(((4-P7)^2+(3-Q7)^2))*CT7))</f>
        <v>5.1994797494528278E-3</v>
      </c>
      <c r="BM7" s="27">
        <f>((1/(((5-P7)^2+(0-Q7)^2))*CT7))</f>
        <v>2.9353856853256387E-3</v>
      </c>
      <c r="BN7" s="27">
        <f>((1/(((5-P7)^2+(1-Q7)^2))*CT7))</f>
        <v>3.3892427007217365E-3</v>
      </c>
      <c r="BO7" s="27">
        <f>((1/(((5-P7)^2+(2-Q7)^2))*CT7))</f>
        <v>3.4550478712485483E-3</v>
      </c>
      <c r="BP7" s="27">
        <f>((1/(((5-P7)^2+(3-Q7)^2))*CT7))</f>
        <v>3.0882115086757807E-3</v>
      </c>
      <c r="BQ7" s="27">
        <f>((1/(((5-P7)^2+(4-Q7)^2))*CT7))</f>
        <v>2.5113484996432595E-3</v>
      </c>
      <c r="BR7" s="27">
        <f>((1/(((6-P7)^2+(0-Q7)^2))*CT7))</f>
        <v>1.9525307789419371E-3</v>
      </c>
      <c r="BS7" s="27">
        <f>(1/(((6-P7)^2+(1-Q7)^2))*CT7)</f>
        <v>2.1434561789894255E-3</v>
      </c>
      <c r="BT7" s="27">
        <f>(1/(((6-P7)^2+(2-Q7)^2))*CT7)</f>
        <v>2.1695895521834947E-3</v>
      </c>
      <c r="BU7" s="27">
        <f>(1/(((6-P7)^2+(3-Q7)^2))*CT7)</f>
        <v>2.0189902128101597E-3</v>
      </c>
      <c r="BV7" s="27">
        <f>((1/(((6-P7)^2+(4-Q7)^2))*CT7))</f>
        <v>1.7553790512174117E-3</v>
      </c>
      <c r="BW7" s="27">
        <f>((1/(((6-P7)^2+(5-Q7)^2))*CT7))</f>
        <v>1.4618644382814946E-3</v>
      </c>
      <c r="BX7" s="27">
        <f>((1/(((0-P7)^2+(1-Q7)^2))*CT7))</f>
        <v>2.65775466889639E-2</v>
      </c>
      <c r="BY7" s="27">
        <f>((1/(((0-P7)^2+(2-Q7)^2))*CT7))</f>
        <v>3.1243973149424301E-2</v>
      </c>
      <c r="BZ7" s="27">
        <f>((1/(((1-P7)^2+(2-Q7)^2))*CT7))</f>
        <v>0.28642985197687393</v>
      </c>
      <c r="CA7" s="27">
        <f>((1/(((0-P7)^2+(3-Q7)^2))*CT7))</f>
        <v>1.506328080609207E-2</v>
      </c>
      <c r="CB7" s="27">
        <f>((1/(((1-P7)^2+(3-Q7)^2))*CT7))</f>
        <v>2.6404952265358824E-2</v>
      </c>
      <c r="CC7" s="27">
        <f>((1/(((2-P7)^2+(3-Q7)^2))*CT7))</f>
        <v>2.026064623817159E-2</v>
      </c>
      <c r="CD7" s="27">
        <f>((1/(((0-P7)^2+(4-Q7)^2))*CT7))</f>
        <v>7.1039363178823454E-3</v>
      </c>
      <c r="CE7" s="27">
        <f>((1/(((1-P7)^2+(4-Q7)^2))*CT7))</f>
        <v>8.9085184200412733E-3</v>
      </c>
      <c r="CF7" s="27">
        <f>((1/(((2-P7)^2+(4-Q7)^2))*CT7))</f>
        <v>8.0816443470775601E-3</v>
      </c>
      <c r="CG7" s="27">
        <f>((1/(((3-P7)^2+(4-Q7)^2))*CT7))</f>
        <v>5.7070368572492321E-3</v>
      </c>
      <c r="CH7" s="27">
        <f>((1/(((0-P7)^2+(5-Q7)^2))*CT7))</f>
        <v>3.9193022699380306E-3</v>
      </c>
      <c r="CI7" s="27">
        <f>((1/(((1-P7)^2+(5-Q7)^2))*CT7))</f>
        <v>4.4124290624620224E-3</v>
      </c>
      <c r="CJ7" s="27">
        <f>((1/(((2-P7)^2+(5-Q7)^2))*CT7))</f>
        <v>4.1996051820798559E-3</v>
      </c>
      <c r="CK7" s="27">
        <f>((1/(((3-P7)^2+(5-Q7)^2))*CT7))</f>
        <v>3.4530064130545678E-3</v>
      </c>
      <c r="CL7" s="27">
        <f>(1/(((4-P7)^2+(5-Q7)^2))*CT7)</f>
        <v>2.6240672839320648E-3</v>
      </c>
      <c r="CM7" s="27">
        <f>(1/(((0-P7)^2+(6-Q7)^2))*CT7)</f>
        <v>2.4418361789504527E-3</v>
      </c>
      <c r="CN7" s="27">
        <f>(1/(((1-P7)^2+(6-Q7)^2))*CT7)</f>
        <v>2.6245825967279057E-3</v>
      </c>
      <c r="CO7" s="27">
        <f>((1/(((2-P7)^2+(6-Q7)^2))*CT7))</f>
        <v>2.5477833607242296E-3</v>
      </c>
      <c r="CP7" s="27">
        <f>((1/(((3-P7)^2+(6-Q7)^2))*CT7))</f>
        <v>2.2523378148595614E-3</v>
      </c>
      <c r="CQ7" s="27">
        <f>((1/(((4-P7)^2+(6-Q7)^2))*CT7))</f>
        <v>1.8675244745023978E-3</v>
      </c>
      <c r="CR7" s="27">
        <f>((1/(((5-P7)^2+(6-Q7)^2)))*CT7)</f>
        <v>1.499355351663668E-3</v>
      </c>
      <c r="CS7" s="21">
        <f t="shared" si="37"/>
        <v>0.84162559062535136</v>
      </c>
      <c r="CT7" s="28">
        <v>0.05</v>
      </c>
    </row>
    <row r="8" spans="1:98" x14ac:dyDescent="0.25">
      <c r="A8" s="12">
        <f>SUMIF($I:$I,B8,$Z:$Z)+SUMIF($J:$J,B8,$AA:$AA)</f>
        <v>67</v>
      </c>
      <c r="B8" s="7" t="s">
        <v>12</v>
      </c>
      <c r="C8" s="14">
        <v>0.82823881543598121</v>
      </c>
      <c r="D8" s="14">
        <v>0.42322730618465193</v>
      </c>
      <c r="E8" s="14">
        <v>0.81296156452957691</v>
      </c>
      <c r="F8" s="14">
        <v>0.25796758504367368</v>
      </c>
      <c r="H8" s="2">
        <v>44422</v>
      </c>
      <c r="I8" s="1" t="s">
        <v>9</v>
      </c>
      <c r="J8" s="1" t="s">
        <v>27</v>
      </c>
      <c r="K8">
        <v>1</v>
      </c>
      <c r="L8">
        <v>2</v>
      </c>
      <c r="M8" s="1">
        <v>1.95</v>
      </c>
      <c r="N8" s="1">
        <v>1.77</v>
      </c>
      <c r="P8" s="10">
        <f>SUMIF(team,spi_matches[[#This Row],[team1]],Mxg)+SUMIF(team,spi_matches[[#This Row],[team2]],Vnxg)</f>
        <v>1.2015246287886718</v>
      </c>
      <c r="Q8" s="10">
        <f>SUMIF(team,spi_matches[[#This Row],[team1]],Mnxg)+SUMIF(team,spi_matches[[#This Row],[team2]],Vxg)</f>
        <v>1.4220644222027805</v>
      </c>
      <c r="R8" s="10">
        <f t="shared" si="11"/>
        <v>0.68127454760702044</v>
      </c>
      <c r="S8" s="21">
        <f t="shared" si="12"/>
        <v>0.19130109141479476</v>
      </c>
      <c r="T8" s="21">
        <f t="shared" si="13"/>
        <v>0.3096212304538592</v>
      </c>
      <c r="U8" s="21">
        <f t="shared" si="14"/>
        <v>0.29527687268751163</v>
      </c>
      <c r="V8" s="22">
        <f t="shared" si="15"/>
        <v>1</v>
      </c>
      <c r="W8" s="22">
        <f t="shared" si="16"/>
        <v>1</v>
      </c>
      <c r="X8" s="23"/>
      <c r="Y8" s="23"/>
      <c r="Z8" s="23"/>
      <c r="AA8" s="23"/>
      <c r="AB8" s="24">
        <f t="shared" si="17"/>
        <v>1</v>
      </c>
      <c r="AC8" s="24">
        <f t="shared" si="18"/>
        <v>1</v>
      </c>
      <c r="AD8" s="24">
        <f t="shared" si="19"/>
        <v>1</v>
      </c>
      <c r="AE8" s="24">
        <f t="shared" si="20"/>
        <v>2</v>
      </c>
      <c r="AF8" s="24">
        <f t="shared" si="21"/>
        <v>2</v>
      </c>
      <c r="AG8" s="24">
        <f t="shared" si="22"/>
        <v>1</v>
      </c>
      <c r="AH8" s="24">
        <f t="shared" si="23"/>
        <v>2</v>
      </c>
      <c r="AI8" s="24">
        <f t="shared" si="24"/>
        <v>2</v>
      </c>
      <c r="AJ8" s="24">
        <f t="shared" si="25"/>
        <v>0</v>
      </c>
      <c r="AK8" s="24">
        <f t="shared" si="26"/>
        <v>1</v>
      </c>
      <c r="AL8" s="25">
        <f t="shared" si="27"/>
        <v>11</v>
      </c>
      <c r="AM8" s="25">
        <f t="shared" si="28"/>
        <v>12</v>
      </c>
      <c r="AN8" s="25">
        <f t="shared" si="29"/>
        <v>21</v>
      </c>
      <c r="AO8" s="25">
        <f t="shared" si="30"/>
        <v>22</v>
      </c>
      <c r="AP8" s="25">
        <f t="shared" si="31"/>
        <v>1</v>
      </c>
      <c r="AQ8" s="26">
        <f t="shared" si="32"/>
        <v>0.22857085126908505</v>
      </c>
      <c r="AR8" s="26">
        <f t="shared" si="33"/>
        <v>0.1334679729443011</v>
      </c>
      <c r="AS8" s="26">
        <f t="shared" si="34"/>
        <v>6.1296948173751621E-2</v>
      </c>
      <c r="AT8" s="26">
        <f t="shared" si="35"/>
        <v>5.1462966012985494E-2</v>
      </c>
      <c r="AU8" s="26">
        <f t="shared" si="36"/>
        <v>3.0829945650125576E-2</v>
      </c>
      <c r="AV8" s="27">
        <f>(1/(((0-P8)^2+(0-Q8)^2))*CT8)</f>
        <v>1.4426148078772769E-2</v>
      </c>
      <c r="AW8" s="27">
        <f>(1/(((1-P8)^2+(1-Q8)^2))*CT8)</f>
        <v>0.22857085126908505</v>
      </c>
      <c r="AX8" s="27">
        <f>(1/(((2-P8)^2+(2-Q8)^2))*CT8)</f>
        <v>5.1462966012985494E-2</v>
      </c>
      <c r="AY8" s="27">
        <f>(1/(((3-P8)^2+(3-Q8)^2))*CT8)</f>
        <v>8.7345484877055304E-3</v>
      </c>
      <c r="AZ8" s="27">
        <f>((1/(((4-P8)^2+(4-Q8)^2))*CT8))</f>
        <v>3.4537026420337195E-3</v>
      </c>
      <c r="BA8" s="27">
        <f>((1/(((5-P8)^2+(5-Q8)^2))*CT8))</f>
        <v>1.8362074902189465E-3</v>
      </c>
      <c r="BB8" s="27">
        <f>((1/(((6-P8)^2+(6-Q8)^2))*CT8))</f>
        <v>1.136806473057711E-3</v>
      </c>
      <c r="BC8" s="27">
        <f>((1/(((1-P8)^2+(0-Q8)^2))*CT8))</f>
        <v>2.4237965668306514E-2</v>
      </c>
      <c r="BD8" s="27">
        <f>((1/(((2-P8)^2+(0-Q8)^2))*CT8))</f>
        <v>1.8798192884854691E-2</v>
      </c>
      <c r="BE8" s="27">
        <f>((1/(((2-P8)^2+(1-Q8)^2))*CT8))</f>
        <v>6.1296948173751621E-2</v>
      </c>
      <c r="BF8" s="27">
        <f>((1/(((3-P8)^2+(0-Q8)^2))*CT8))</f>
        <v>9.5115244718679704E-3</v>
      </c>
      <c r="BG8" s="27">
        <f>((1/(((3-P8)^2+(1-Q8)^2))*CT8))</f>
        <v>1.4651361888898385E-2</v>
      </c>
      <c r="BH8" s="27">
        <f>((1/(((3-P8)^2+(2-Q8)^2))*CT8))</f>
        <v>1.4011398356315877E-2</v>
      </c>
      <c r="BI8" s="27">
        <f>((1/(((4-P8)^2+(0-Q8)^2))*CT8))</f>
        <v>5.0742197887092312E-3</v>
      </c>
      <c r="BJ8" s="27">
        <f>((1/(((4-P8)^2+(1-Q8)^2))*CT8))</f>
        <v>6.2425068227244E-3</v>
      </c>
      <c r="BK8" s="27">
        <f>((1/(((4-P8)^2+(2-Q8)^2))*CT8))</f>
        <v>6.1233432861107356E-3</v>
      </c>
      <c r="BL8" s="27">
        <f>((1/(((4-P8)^2+(3-Q8)^2))*CT8))</f>
        <v>4.8443298387357264E-3</v>
      </c>
      <c r="BM8" s="27">
        <f>((1/(((5-P8)^2+(0-Q8)^2))*CT8))</f>
        <v>3.0393876002088455E-3</v>
      </c>
      <c r="BN8" s="27">
        <f>((1/(((5-P8)^2+(1-Q8)^2))*CT8))</f>
        <v>3.4231209931929805E-3</v>
      </c>
      <c r="BO8" s="27">
        <f>((1/(((5-P8)^2+(2-Q8)^2))*CT8))</f>
        <v>3.3869774844811915E-3</v>
      </c>
      <c r="BP8" s="27">
        <f>((1/(((5-P8)^2+(3-Q8)^2))*CT8))</f>
        <v>2.9553804054754402E-3</v>
      </c>
      <c r="BQ8" s="27">
        <f>((1/(((5-P8)^2+(4-Q8)^2))*CT8))</f>
        <v>2.372573019192901E-3</v>
      </c>
      <c r="BR8" s="27">
        <f>((1/(((6-P8)^2+(0-Q8)^2))*CT8))</f>
        <v>1.9961965979931671E-3</v>
      </c>
      <c r="BS8" s="27">
        <f>(1/(((6-P8)^2+(1-Q8)^2))*CT8)</f>
        <v>2.1548469330237223E-3</v>
      </c>
      <c r="BT8" s="27">
        <f>(1/(((6-P8)^2+(2-Q8)^2))*CT8)</f>
        <v>2.1404681889204444E-3</v>
      </c>
      <c r="BU8" s="27">
        <f>(1/(((6-P8)^2+(3-Q8)^2))*CT8)</f>
        <v>1.9596126516536489E-3</v>
      </c>
      <c r="BV8" s="27">
        <f>((1/(((6-P8)^2+(4-Q8)^2))*CT8))</f>
        <v>1.6851404268837526E-3</v>
      </c>
      <c r="BW8" s="27">
        <f>((1/(((6-P8)^2+(5-Q8)^2))*CT8))</f>
        <v>1.3955959334935445E-3</v>
      </c>
      <c r="BX8" s="27">
        <f>((1/(((0-P8)^2+(1-Q8)^2))*CT8))</f>
        <v>3.0829945650125576E-2</v>
      </c>
      <c r="BY8" s="27">
        <f>((1/(((0-P8)^2+(2-Q8)^2))*CT8))</f>
        <v>2.8126689902463167E-2</v>
      </c>
      <c r="BZ8" s="27">
        <f>((1/(((1-P8)^2+(2-Q8)^2))*CT8))</f>
        <v>0.1334679729443011</v>
      </c>
      <c r="CA8" s="27">
        <f>((1/(((0-P8)^2+(3-Q8)^2))*CT8))</f>
        <v>1.2711189675511356E-2</v>
      </c>
      <c r="CB8" s="27">
        <f>((1/(((1-P8)^2+(3-Q8)^2))*CT8))</f>
        <v>1.9758996643505788E-2</v>
      </c>
      <c r="CC8" s="27">
        <f>((1/(((2-P8)^2+(3-Q8)^2))*CT8))</f>
        <v>1.598749851230806E-2</v>
      </c>
      <c r="CD8" s="27">
        <f>((1/(((0-P8)^2+(4-Q8)^2))*CT8))</f>
        <v>6.1809179836362282E-3</v>
      </c>
      <c r="CE8" s="27">
        <f>((1/(((1-P8)^2+(4-Q8)^2))*CT8))</f>
        <v>7.4779057580200217E-3</v>
      </c>
      <c r="CF8" s="27">
        <f>((1/(((2-P8)^2+(4-Q8)^2))*CT8))</f>
        <v>6.8650060632974401E-3</v>
      </c>
      <c r="CG8" s="27">
        <f>((1/(((3-P8)^2+(4-Q8)^2))*CT8))</f>
        <v>5.0605927522006291E-3</v>
      </c>
      <c r="CH8" s="27">
        <f>((1/(((0-P8)^2+(5-Q8)^2))*CT8))</f>
        <v>3.5099334265374553E-3</v>
      </c>
      <c r="CI8" s="27">
        <f>((1/(((1-P8)^2+(5-Q8)^2))*CT8))</f>
        <v>3.8934032369863213E-3</v>
      </c>
      <c r="CJ8" s="27">
        <f>((1/(((2-P8)^2+(5-Q8)^2))*CT8))</f>
        <v>3.7204634497721109E-3</v>
      </c>
      <c r="CK8" s="27">
        <f>((1/(((3-P8)^2+(5-Q8)^2))*CT8))</f>
        <v>3.1179579633783434E-3</v>
      </c>
      <c r="CL8" s="27">
        <f>(1/(((4-P8)^2+(5-Q8)^2))*CT8)</f>
        <v>2.4232922114605917E-3</v>
      </c>
      <c r="CM8" s="27">
        <f>(1/(((0-P8)^2+(6-Q8)^2))*CT8)</f>
        <v>2.232027709618637E-3</v>
      </c>
      <c r="CN8" s="27">
        <f>(1/(((1-P8)^2+(6-Q8)^2))*CT8)</f>
        <v>2.3811671020755754E-3</v>
      </c>
      <c r="CO8" s="27">
        <f>((1/(((2-P8)^2+(6-Q8)^2))*CT8))</f>
        <v>2.3153446564752492E-3</v>
      </c>
      <c r="CP8" s="27">
        <f>((1/(((3-P8)^2+(6-Q8)^2))*CT8))</f>
        <v>2.0667982741120966E-3</v>
      </c>
      <c r="CQ8" s="27">
        <f>((1/(((4-P8)^2+(6-Q8)^2))*CT8))</f>
        <v>1.7367769625886973E-3</v>
      </c>
      <c r="CR8" s="27">
        <f>((1/(((5-P8)^2+(6-Q8)^2)))*CT8)</f>
        <v>1.4129918091372339E-3</v>
      </c>
      <c r="CS8" s="21">
        <f t="shared" si="37"/>
        <v>0.79619919455616528</v>
      </c>
      <c r="CT8" s="28">
        <v>0.05</v>
      </c>
    </row>
    <row r="9" spans="1:98" x14ac:dyDescent="0.25">
      <c r="A9" s="12">
        <f>SUMIF($I:$I,B9,$Z:$Z)+SUMIF($J:$J,B9,$AA:$AA)</f>
        <v>62</v>
      </c>
      <c r="B9" s="6" t="s">
        <v>20</v>
      </c>
      <c r="C9" s="14">
        <v>0.78301735237698566</v>
      </c>
      <c r="D9" s="14">
        <v>0.63376682266035733</v>
      </c>
      <c r="E9" s="14">
        <v>0.44275503822468842</v>
      </c>
      <c r="F9" s="14">
        <v>0.62502049964653683</v>
      </c>
      <c r="H9" s="2">
        <v>44422</v>
      </c>
      <c r="I9" s="1" t="s">
        <v>18</v>
      </c>
      <c r="J9" s="1" t="s">
        <v>19</v>
      </c>
      <c r="K9">
        <v>0</v>
      </c>
      <c r="L9">
        <v>3</v>
      </c>
      <c r="M9" s="1">
        <v>1.1499999999999999</v>
      </c>
      <c r="N9" s="1">
        <v>2.06</v>
      </c>
      <c r="P9" s="10">
        <f>SUMIF(team,spi_matches[[#This Row],[team1]],Mxg)+SUMIF(team,spi_matches[[#This Row],[team2]],Vnxg)</f>
        <v>0.75118942936067601</v>
      </c>
      <c r="Q9" s="10">
        <f>SUMIF(team,spi_matches[[#This Row],[team1]],Mnxg)+SUMIF(team,spi_matches[[#This Row],[team2]],Vxg)</f>
        <v>2.8091019106991588</v>
      </c>
      <c r="R9" s="10">
        <f t="shared" si="11"/>
        <v>0.72020354386679353</v>
      </c>
      <c r="S9" s="21">
        <f t="shared" si="12"/>
        <v>7.8216933033778926E-2</v>
      </c>
      <c r="T9" s="21">
        <f t="shared" si="13"/>
        <v>6.0994218593012697E-2</v>
      </c>
      <c r="U9" s="21">
        <f t="shared" si="14"/>
        <v>0.88734937855375473</v>
      </c>
      <c r="V9" s="22">
        <f t="shared" si="15"/>
        <v>0</v>
      </c>
      <c r="W9" s="22">
        <f t="shared" si="16"/>
        <v>3</v>
      </c>
      <c r="X9" s="23"/>
      <c r="Y9" s="23"/>
      <c r="Z9" s="23"/>
      <c r="AA9" s="23"/>
      <c r="AB9" s="24">
        <f t="shared" si="17"/>
        <v>1</v>
      </c>
      <c r="AC9" s="24">
        <f t="shared" si="18"/>
        <v>3</v>
      </c>
      <c r="AD9" s="24">
        <f t="shared" si="19"/>
        <v>0</v>
      </c>
      <c r="AE9" s="24">
        <f t="shared" si="20"/>
        <v>3</v>
      </c>
      <c r="AF9" s="24">
        <f t="shared" si="21"/>
        <v>1</v>
      </c>
      <c r="AG9" s="24">
        <f t="shared" si="22"/>
        <v>2</v>
      </c>
      <c r="AH9" s="24">
        <f t="shared" si="23"/>
        <v>0</v>
      </c>
      <c r="AI9" s="24">
        <f t="shared" si="24"/>
        <v>2</v>
      </c>
      <c r="AJ9" s="24">
        <f t="shared" si="25"/>
        <v>1</v>
      </c>
      <c r="AK9" s="24">
        <f t="shared" si="26"/>
        <v>4</v>
      </c>
      <c r="AL9" s="25">
        <f t="shared" si="27"/>
        <v>13</v>
      </c>
      <c r="AM9" s="25">
        <f t="shared" si="28"/>
        <v>3</v>
      </c>
      <c r="AN9" s="25">
        <f t="shared" si="29"/>
        <v>12</v>
      </c>
      <c r="AO9" s="25">
        <f t="shared" si="30"/>
        <v>2</v>
      </c>
      <c r="AP9" s="25">
        <f t="shared" si="31"/>
        <v>14</v>
      </c>
      <c r="AQ9" s="26">
        <f t="shared" si="32"/>
        <v>0.50839471231880173</v>
      </c>
      <c r="AR9" s="26">
        <f t="shared" si="33"/>
        <v>8.3232394733438089E-2</v>
      </c>
      <c r="AS9" s="26">
        <f t="shared" si="34"/>
        <v>6.9778547818138012E-2</v>
      </c>
      <c r="AT9" s="26">
        <f t="shared" si="35"/>
        <v>4.1019533593871275E-2</v>
      </c>
      <c r="AU9" s="26">
        <f t="shared" si="36"/>
        <v>3.3780475142312576E-2</v>
      </c>
      <c r="AV9" s="27">
        <f>(1/(((0-P9)^2+(0-Q9)^2))*CT9)</f>
        <v>5.9134233870572648E-3</v>
      </c>
      <c r="AW9" s="27">
        <f>(1/(((1-P9)^2+(1-Q9)^2))*CT9)</f>
        <v>1.4993598827725864E-2</v>
      </c>
      <c r="AX9" s="27">
        <f>(1/(((2-P9)^2+(2-Q9)^2))*CT9)</f>
        <v>2.2581787067391779E-2</v>
      </c>
      <c r="AY9" s="27">
        <f>(1/(((3-P9)^2+(3-Q9)^2))*CT9)</f>
        <v>9.8162572103686219E-3</v>
      </c>
      <c r="AZ9" s="27">
        <f>((1/(((4-P9)^2+(4-Q9)^2))*CT9))</f>
        <v>4.1760598840806388E-3</v>
      </c>
      <c r="BA9" s="27">
        <f>((1/(((5-P9)^2+(5-Q9)^2))*CT9))</f>
        <v>2.1879515395909115E-3</v>
      </c>
      <c r="BB9" s="27">
        <f>((1/(((6-P9)^2+(6-Q9)^2))*CT9))</f>
        <v>1.3251406767976137E-3</v>
      </c>
      <c r="BC9" s="27">
        <f>((1/(((1-P9)^2+(0-Q9)^2))*CT9))</f>
        <v>6.2869671746406388E-3</v>
      </c>
      <c r="BD9" s="27">
        <f>((1/(((2-P9)^2+(0-Q9)^2))*CT9))</f>
        <v>5.2906797960481766E-3</v>
      </c>
      <c r="BE9" s="27">
        <f>((1/(((2-P9)^2+(1-Q9)^2))*CT9))</f>
        <v>1.0346873631296586E-2</v>
      </c>
      <c r="BF9" s="27">
        <f>((1/(((3-P9)^2+(0-Q9)^2))*CT9))</f>
        <v>3.8615398465177263E-3</v>
      </c>
      <c r="BG9" s="27">
        <f>((1/(((3-P9)^2+(1-Q9)^2))*CT9))</f>
        <v>6.0024018928716933E-3</v>
      </c>
      <c r="BH9" s="27">
        <f>((1/(((3-P9)^2+(2-Q9)^2))*CT9))</f>
        <v>8.7538157463501378E-3</v>
      </c>
      <c r="BI9" s="27">
        <f>((1/(((4-P9)^2+(0-Q9)^2))*CT9))</f>
        <v>2.7106406793390974E-3</v>
      </c>
      <c r="BJ9" s="27">
        <f>((1/(((4-P9)^2+(1-Q9)^2))*CT9))</f>
        <v>3.615951302721806E-3</v>
      </c>
      <c r="BK9" s="27">
        <f>((1/(((4-P9)^2+(2-Q9)^2))*CT9))</f>
        <v>4.4605356679546194E-3</v>
      </c>
      <c r="BL9" s="27">
        <f>((1/(((4-P9)^2+(3-Q9)^2))*CT9))</f>
        <v>4.7208949301614858E-3</v>
      </c>
      <c r="BM9" s="27">
        <f>((1/(((5-P9)^2+(0-Q9)^2))*CT9))</f>
        <v>1.9272691181310517E-3</v>
      </c>
      <c r="BN9" s="27">
        <f>((1/(((5-P9)^2+(1-Q9)^2))*CT9))</f>
        <v>2.34463938893021E-3</v>
      </c>
      <c r="BO9" s="27">
        <f>((1/(((5-P9)^2+(2-Q9)^2))*CT9))</f>
        <v>2.6727909691656405E-3</v>
      </c>
      <c r="BP9" s="27">
        <f>((1/(((5-P9)^2+(3-Q9)^2))*CT9))</f>
        <v>2.7641362516037785E-3</v>
      </c>
      <c r="BQ9" s="27">
        <f>((1/(((5-P9)^2+(4-Q9)^2))*CT9))</f>
        <v>2.5679703852234345E-3</v>
      </c>
      <c r="BR9" s="27">
        <f>((1/(((6-P9)^2+(0-Q9)^2))*CT9))</f>
        <v>1.4107927811460004E-3</v>
      </c>
      <c r="BS9" s="27">
        <f>(1/(((6-P9)^2+(1-Q9)^2))*CT9)</f>
        <v>1.622172522120833E-3</v>
      </c>
      <c r="BT9" s="27">
        <f>(1/(((6-P9)^2+(2-Q9)^2))*CT9)</f>
        <v>1.7727568068142026E-3</v>
      </c>
      <c r="BU9" s="27">
        <f>(1/(((6-P9)^2+(3-Q9)^2))*CT9)</f>
        <v>1.812483732682864E-3</v>
      </c>
      <c r="BV9" s="27">
        <f>((1/(((6-P9)^2+(4-Q9)^2))*CT9))</f>
        <v>1.7260275940463384E-3</v>
      </c>
      <c r="BW9" s="27">
        <f>((1/(((6-P9)^2+(5-Q9)^2))*CT9))</f>
        <v>1.5455928160125869E-3</v>
      </c>
      <c r="BX9" s="27">
        <f>((1/(((0-P9)^2+(1-Q9)^2))*CT9))</f>
        <v>1.30305543913258E-2</v>
      </c>
      <c r="BY9" s="27">
        <f>((1/(((0-P9)^2+(2-Q9)^2))*CT9))</f>
        <v>4.1019533593871275E-2</v>
      </c>
      <c r="BZ9" s="27">
        <f>((1/(((1-P9)^2+(2-Q9)^2))*CT9))</f>
        <v>6.9778547818138012E-2</v>
      </c>
      <c r="CA9" s="27">
        <f>((1/(((0-P9)^2+(3-Q9)^2))*CT9))</f>
        <v>8.3232394733438089E-2</v>
      </c>
      <c r="CB9" s="27">
        <f>((1/(((1-P9)^2+(3-Q9)^2))*CT9))</f>
        <v>0.50839471231880173</v>
      </c>
      <c r="CC9" s="27">
        <f>((1/(((2-P9)^2+(3-Q9)^2))*CT9))</f>
        <v>3.1328911225581901E-2</v>
      </c>
      <c r="CD9" s="27">
        <f>((1/(((0-P9)^2+(4-Q9)^2))*CT9))</f>
        <v>2.5220377959128931E-2</v>
      </c>
      <c r="CE9" s="27">
        <f>((1/(((1-P9)^2+(4-Q9)^2))*CT9))</f>
        <v>3.3780475142312576E-2</v>
      </c>
      <c r="CF9" s="27">
        <f>((1/(((2-P9)^2+(4-Q9)^2))*CT9))</f>
        <v>1.6791110622354343E-2</v>
      </c>
      <c r="CG9" s="27">
        <f>((1/(((3-P9)^2+(4-Q9)^2))*CT9))</f>
        <v>7.7215459297724359E-3</v>
      </c>
      <c r="CH9" s="27">
        <f>((1/(((0-P9)^2+(5-Q9)^2))*CT9))</f>
        <v>9.3208458915128162E-3</v>
      </c>
      <c r="CI9" s="27">
        <f>((1/(((1-P9)^2+(5-Q9)^2))*CT9))</f>
        <v>1.0283958316902932E-2</v>
      </c>
      <c r="CJ9" s="27">
        <f>((1/(((2-P9)^2+(5-Q9)^2))*CT9))</f>
        <v>7.862176326941691E-3</v>
      </c>
      <c r="CK9" s="27">
        <f>((1/(((3-P9)^2+(5-Q9)^2))*CT9))</f>
        <v>5.0724428944805555E-3</v>
      </c>
      <c r="CL9" s="27">
        <f>(1/(((4-P9)^2+(5-Q9)^2))*CT9)</f>
        <v>3.2563097628114826E-3</v>
      </c>
      <c r="CM9" s="27">
        <f>(1/(((0-P9)^2+(6-Q9)^2))*CT9)</f>
        <v>4.6528437982009162E-3</v>
      </c>
      <c r="CN9" s="27">
        <f>(1/(((1-P9)^2+(6-Q9)^2))*CT9)</f>
        <v>4.8810310588615806E-3</v>
      </c>
      <c r="CO9" s="27">
        <f>((1/(((2-P9)^2+(6-Q9)^2))*CT9))</f>
        <v>4.2584510285049023E-3</v>
      </c>
      <c r="CP9" s="27">
        <f>((1/(((3-P9)^2+(6-Q9)^2))*CT9))</f>
        <v>3.2810595798378759E-3</v>
      </c>
      <c r="CQ9" s="27">
        <f>((1/(((4-P9)^2+(6-Q9)^2))*CT9))</f>
        <v>2.4111955776370889E-3</v>
      </c>
      <c r="CR9" s="27">
        <f>((1/(((5-P9)^2+(6-Q9)^2)))*CT9)</f>
        <v>1.7709005833377225E-3</v>
      </c>
      <c r="CS9" s="21">
        <f t="shared" si="37"/>
        <v>1.0265605301805465</v>
      </c>
      <c r="CT9" s="28">
        <v>0.05</v>
      </c>
    </row>
    <row r="10" spans="1:98" x14ac:dyDescent="0.25">
      <c r="A10" s="12">
        <f>SUMIF($I:$I,B10,$Z:$Z)+SUMIF($J:$J,B10,$AA:$AA)</f>
        <v>61</v>
      </c>
      <c r="B10" s="6" t="s">
        <v>5</v>
      </c>
      <c r="C10" s="14">
        <v>0.89726260954412562</v>
      </c>
      <c r="D10" s="14">
        <v>0.41495278365896587</v>
      </c>
      <c r="E10" s="14">
        <v>0.6988017919724403</v>
      </c>
      <c r="F10" s="14">
        <v>0.87588556372968063</v>
      </c>
      <c r="H10" s="2">
        <v>44423</v>
      </c>
      <c r="I10" s="1" t="s">
        <v>20</v>
      </c>
      <c r="J10" s="1" t="s">
        <v>21</v>
      </c>
      <c r="K10">
        <v>2</v>
      </c>
      <c r="L10">
        <v>4</v>
      </c>
      <c r="M10" s="1">
        <v>1.71</v>
      </c>
      <c r="N10" s="1">
        <v>3.53</v>
      </c>
      <c r="P10" s="10">
        <f>SUMIF(team,spi_matches[[#This Row],[team1]],Mxg)+SUMIF(team,spi_matches[[#This Row],[team2]],Vnxg)</f>
        <v>1.3023312805459997</v>
      </c>
      <c r="Q10" s="10">
        <f>SUMIF(team,spi_matches[[#This Row],[team1]],Mnxg)+SUMIF(team,spi_matches[[#This Row],[team2]],Vxg)</f>
        <v>1.241648008570045</v>
      </c>
      <c r="R10" s="10">
        <f t="shared" si="11"/>
        <v>5.4027486215027034</v>
      </c>
      <c r="S10" s="21">
        <f t="shared" si="12"/>
        <v>0.24083894478263398</v>
      </c>
      <c r="T10" s="21">
        <f t="shared" si="13"/>
        <v>0.41095945964915737</v>
      </c>
      <c r="U10" s="21">
        <f t="shared" si="14"/>
        <v>0.21526289061649134</v>
      </c>
      <c r="V10" s="22">
        <f t="shared" si="15"/>
        <v>1</v>
      </c>
      <c r="W10" s="22">
        <f t="shared" si="16"/>
        <v>1</v>
      </c>
      <c r="X10" s="23"/>
      <c r="Y10" s="23"/>
      <c r="Z10" s="23"/>
      <c r="AA10" s="23"/>
      <c r="AB10" s="24">
        <f t="shared" si="17"/>
        <v>1</v>
      </c>
      <c r="AC10" s="24">
        <f t="shared" si="18"/>
        <v>1</v>
      </c>
      <c r="AD10" s="24">
        <f t="shared" si="19"/>
        <v>2</v>
      </c>
      <c r="AE10" s="24">
        <f t="shared" si="20"/>
        <v>1</v>
      </c>
      <c r="AF10" s="24">
        <f t="shared" si="21"/>
        <v>1</v>
      </c>
      <c r="AG10" s="24">
        <f t="shared" si="22"/>
        <v>2</v>
      </c>
      <c r="AH10" s="24">
        <f t="shared" si="23"/>
        <v>2</v>
      </c>
      <c r="AI10" s="24">
        <f t="shared" si="24"/>
        <v>2</v>
      </c>
      <c r="AJ10" s="24">
        <f t="shared" si="25"/>
        <v>1</v>
      </c>
      <c r="AK10" s="24">
        <f t="shared" si="26"/>
        <v>0</v>
      </c>
      <c r="AL10" s="25">
        <f t="shared" si="27"/>
        <v>11</v>
      </c>
      <c r="AM10" s="25">
        <f t="shared" si="28"/>
        <v>21</v>
      </c>
      <c r="AN10" s="25">
        <f t="shared" si="29"/>
        <v>12</v>
      </c>
      <c r="AO10" s="25">
        <f t="shared" si="30"/>
        <v>22</v>
      </c>
      <c r="AP10" s="25">
        <f t="shared" si="31"/>
        <v>10</v>
      </c>
      <c r="AQ10" s="26">
        <f t="shared" si="32"/>
        <v>0.33378290944499361</v>
      </c>
      <c r="AR10" s="26">
        <f t="shared" si="33"/>
        <v>9.1720331871237362E-2</v>
      </c>
      <c r="AS10" s="26">
        <f t="shared" si="34"/>
        <v>7.5018535643286657E-2</v>
      </c>
      <c r="AT10" s="26">
        <f t="shared" si="35"/>
        <v>4.7088100804917897E-2</v>
      </c>
      <c r="AU10" s="26">
        <f t="shared" si="36"/>
        <v>3.0616731554106765E-2</v>
      </c>
      <c r="AV10" s="27">
        <f>(1/(((0-P10)^2+(0-Q10)^2))*CT10)</f>
        <v>1.5442791747778836E-2</v>
      </c>
      <c r="AW10" s="27">
        <f>(1/(((1-P10)^2+(1-Q10)^2))*CT10)</f>
        <v>0.33378290944499361</v>
      </c>
      <c r="AX10" s="27">
        <f>(1/(((2-P10)^2+(2-Q10)^2))*CT10)</f>
        <v>4.7088100804917897E-2</v>
      </c>
      <c r="AY10" s="27">
        <f>(1/(((3-P10)^2+(3-Q10)^2))*CT10)</f>
        <v>8.3697686005498161E-3</v>
      </c>
      <c r="AZ10" s="27">
        <f>((1/(((4-P10)^2+(4-Q10)^2))*CT10))</f>
        <v>3.3588782228162412E-3</v>
      </c>
      <c r="BA10" s="27">
        <f>((1/(((5-P10)^2+(5-Q10)^2))*CT10))</f>
        <v>1.7986929053141285E-3</v>
      </c>
      <c r="BB10" s="27">
        <f>((1/(((6-P10)^2+(6-Q10)^2))*CT10))</f>
        <v>1.1183179227868439E-3</v>
      </c>
      <c r="BC10" s="27">
        <f>((1/(((1-P10)^2+(0-Q10)^2))*CT10))</f>
        <v>3.0616731554106765E-2</v>
      </c>
      <c r="BD10" s="27">
        <f>((1/(((2-P10)^2+(0-Q10)^2))*CT10))</f>
        <v>2.4649588605508699E-2</v>
      </c>
      <c r="BE10" s="27">
        <f>((1/(((2-P10)^2+(1-Q10)^2))*CT10))</f>
        <v>9.1720331871237362E-2</v>
      </c>
      <c r="BF10" s="27">
        <f>((1/(((3-P10)^2+(0-Q10)^2))*CT10))</f>
        <v>1.1302579678713391E-2</v>
      </c>
      <c r="BG10" s="27">
        <f>((1/(((3-P10)^2+(1-Q10)^2))*CT10))</f>
        <v>1.7004067951874698E-2</v>
      </c>
      <c r="BH10" s="27">
        <f>((1/(((3-P10)^2+(2-Q10)^2))*CT10))</f>
        <v>1.4462667820192666E-2</v>
      </c>
      <c r="BI10" s="27">
        <f>((1/(((4-P10)^2+(0-Q10)^2))*CT10))</f>
        <v>5.6695087138709816E-3</v>
      </c>
      <c r="BJ10" s="27">
        <f>((1/(((4-P10)^2+(1-Q10)^2))*CT10))</f>
        <v>6.8158796495250461E-3</v>
      </c>
      <c r="BK10" s="27">
        <f>((1/(((4-P10)^2+(2-Q10)^2))*CT10))</f>
        <v>6.3673873521884489E-3</v>
      </c>
      <c r="BL10" s="27">
        <f>((1/(((4-P10)^2+(3-Q10)^2))*CT10))</f>
        <v>4.8219642807499612E-3</v>
      </c>
      <c r="BM10" s="27">
        <f>((1/(((5-P10)^2+(0-Q10)^2))*CT10))</f>
        <v>3.2863508431559395E-3</v>
      </c>
      <c r="BN10" s="27">
        <f>((1/(((5-P10)^2+(1-Q10)^2))*CT10))</f>
        <v>3.6413562087946501E-3</v>
      </c>
      <c r="BO10" s="27">
        <f>((1/(((5-P10)^2+(2-Q10)^2))*CT10))</f>
        <v>3.5093009842258245E-3</v>
      </c>
      <c r="BP10" s="27">
        <f>((1/(((5-P10)^2+(3-Q10)^2))*CT10))</f>
        <v>2.9824828609056014E-3</v>
      </c>
      <c r="BQ10" s="27">
        <f>((1/(((5-P10)^2+(4-Q10)^2))*CT10))</f>
        <v>2.3494849826237452E-3</v>
      </c>
      <c r="BR10" s="27">
        <f>((1/(((6-P10)^2+(0-Q10)^2))*CT10))</f>
        <v>2.1177663456325544E-3</v>
      </c>
      <c r="BS10" s="27">
        <f>(1/(((6-P10)^2+(1-Q10)^2))*CT10)</f>
        <v>2.259735319164043E-3</v>
      </c>
      <c r="BT10" s="27">
        <f>(1/(((6-P10)^2+(2-Q10)^2))*CT10)</f>
        <v>2.2081695157620158E-3</v>
      </c>
      <c r="BU10" s="27">
        <f>(1/(((6-P10)^2+(3-Q10)^2))*CT10)</f>
        <v>1.9872898408019933E-3</v>
      </c>
      <c r="BV10" s="27">
        <f>((1/(((6-P10)^2+(4-Q10)^2))*CT10))</f>
        <v>1.6848292889106477E-3</v>
      </c>
      <c r="BW10" s="27">
        <f>((1/(((6-P10)^2+(5-Q10)^2))*CT10))</f>
        <v>1.3814711146889376E-3</v>
      </c>
      <c r="BX10" s="27">
        <f>((1/(((0-P10)^2+(1-Q10)^2))*CT10))</f>
        <v>2.8498788833660027E-2</v>
      </c>
      <c r="BY10" s="27">
        <f>((1/(((0-P10)^2+(2-Q10)^2))*CT10))</f>
        <v>2.2015137979488116E-2</v>
      </c>
      <c r="BZ10" s="27">
        <f>((1/(((1-P10)^2+(2-Q10)^2))*CT10))</f>
        <v>7.5018535643286657E-2</v>
      </c>
      <c r="CA10" s="27">
        <f>((1/(((0-P10)^2+(3-Q10)^2))*CT10))</f>
        <v>1.0443060435737499E-2</v>
      </c>
      <c r="CB10" s="27">
        <f>((1/(((1-P10)^2+(3-Q10)^2))*CT10))</f>
        <v>1.5707434930639263E-2</v>
      </c>
      <c r="CC10" s="27">
        <f>((1/(((2-P10)^2+(3-Q10)^2))*CT10))</f>
        <v>1.3972165448355847E-2</v>
      </c>
      <c r="CD10" s="27">
        <f>((1/(((0-P10)^2+(4-Q10)^2))*CT10))</f>
        <v>5.3737020315066724E-3</v>
      </c>
      <c r="CE10" s="27">
        <f>((1/(((1-P10)^2+(4-Q10)^2))*CT10))</f>
        <v>6.4935824668846676E-3</v>
      </c>
      <c r="CF10" s="27">
        <f>((1/(((2-P10)^2+(4-Q10)^2))*CT10))</f>
        <v>6.1764635265270859E-3</v>
      </c>
      <c r="CG10" s="27">
        <f>((1/(((3-P10)^2+(4-Q10)^2))*CT10))</f>
        <v>4.7661785308085276E-3</v>
      </c>
      <c r="CH10" s="27">
        <f>((1/(((0-P10)^2+(5-Q10)^2))*CT10))</f>
        <v>3.1603012651834506E-3</v>
      </c>
      <c r="CI10" s="27">
        <f>((1/(((1-P10)^2+(5-Q10)^2))*CT10))</f>
        <v>3.5170118827453803E-3</v>
      </c>
      <c r="CJ10" s="27">
        <f>((1/(((2-P10)^2+(5-Q10)^2))*CT10))</f>
        <v>3.4218564556165415E-3</v>
      </c>
      <c r="CK10" s="27">
        <f>((1/(((3-P10)^2+(5-Q10)^2))*CT10))</f>
        <v>2.9399159777220509E-3</v>
      </c>
      <c r="CL10" s="27">
        <f>(1/(((4-P10)^2+(5-Q10)^2))*CT10)</f>
        <v>2.3361619039701546E-3</v>
      </c>
      <c r="CM10" s="27">
        <f>(1/(((0-P10)^2+(6-Q10)^2))*CT10)</f>
        <v>2.0544021771268339E-3</v>
      </c>
      <c r="CN10" s="27">
        <f>(1/(((1-P10)^2+(6-Q10)^2))*CT10)</f>
        <v>2.1994149850600754E-3</v>
      </c>
      <c r="CO10" s="27">
        <f>((1/(((2-P10)^2+(6-Q10)^2))*CT10))</f>
        <v>2.1618204480931516E-3</v>
      </c>
      <c r="CP10" s="27">
        <f>((1/(((3-P10)^2+(6-Q10)^2))*CT10))</f>
        <v>1.958941160939798E-3</v>
      </c>
      <c r="CQ10" s="27">
        <f>((1/(((4-P10)^2+(6-Q10)^2))*CT10))</f>
        <v>1.6711604061772217E-3</v>
      </c>
      <c r="CR10" s="27">
        <f>((1/(((5-P10)^2+(6-Q10)^2)))*CT10)</f>
        <v>1.3768541269623029E-3</v>
      </c>
      <c r="CS10" s="21">
        <f t="shared" si="37"/>
        <v>0.86706129504828244</v>
      </c>
      <c r="CT10" s="28">
        <v>0.05</v>
      </c>
    </row>
    <row r="11" spans="1:98" x14ac:dyDescent="0.25">
      <c r="A11" s="12">
        <f>SUMIF($I:$I,B11,$Z:$Z)+SUMIF($J:$J,B11,$AA:$AA)</f>
        <v>53</v>
      </c>
      <c r="B11" s="7" t="s">
        <v>23</v>
      </c>
      <c r="C11" s="14">
        <v>0.91627097827578796</v>
      </c>
      <c r="D11" s="14">
        <v>0.63973938439069311</v>
      </c>
      <c r="E11" s="14">
        <v>0.73210004978048049</v>
      </c>
      <c r="F11" s="14">
        <v>1.0664160827038336</v>
      </c>
      <c r="H11" s="2">
        <v>44423</v>
      </c>
      <c r="I11" s="1" t="s">
        <v>28</v>
      </c>
      <c r="J11" s="1" t="s">
        <v>22</v>
      </c>
      <c r="K11">
        <v>1</v>
      </c>
      <c r="L11">
        <v>0</v>
      </c>
      <c r="M11" s="1">
        <v>1.22</v>
      </c>
      <c r="N11" s="1">
        <v>2.16</v>
      </c>
      <c r="P11" s="10">
        <f>SUMIF(team,spi_matches[[#This Row],[team1]],Mxg)+SUMIF(team,spi_matches[[#This Row],[team2]],Vnxg)</f>
        <v>1.1686509107883911</v>
      </c>
      <c r="Q11" s="10">
        <f>SUMIF(team,spi_matches[[#This Row],[team1]],Mnxg)+SUMIF(team,spi_matches[[#This Row],[team2]],Vxg)</f>
        <v>1.9826026445119909</v>
      </c>
      <c r="R11" s="10">
        <f t="shared" si="11"/>
        <v>3.4106550697000901E-2</v>
      </c>
      <c r="S11" s="21">
        <f t="shared" si="12"/>
        <v>0.13507347993816143</v>
      </c>
      <c r="T11" s="21">
        <f t="shared" si="13"/>
        <v>0.15095482617818087</v>
      </c>
      <c r="U11" s="21">
        <f t="shared" si="14"/>
        <v>1.9703382057241565</v>
      </c>
      <c r="V11" s="22">
        <f t="shared" si="15"/>
        <v>0</v>
      </c>
      <c r="W11" s="22">
        <f t="shared" si="16"/>
        <v>3</v>
      </c>
      <c r="X11" s="23"/>
      <c r="Y11" s="23"/>
      <c r="Z11" s="23"/>
      <c r="AA11" s="23"/>
      <c r="AB11" s="24">
        <f t="shared" si="17"/>
        <v>1</v>
      </c>
      <c r="AC11" s="24">
        <f t="shared" si="18"/>
        <v>2</v>
      </c>
      <c r="AD11" s="24">
        <f t="shared" si="19"/>
        <v>2</v>
      </c>
      <c r="AE11" s="24">
        <f t="shared" si="20"/>
        <v>2</v>
      </c>
      <c r="AF11" s="24">
        <f t="shared" si="21"/>
        <v>1</v>
      </c>
      <c r="AG11" s="24">
        <f t="shared" si="22"/>
        <v>1</v>
      </c>
      <c r="AH11" s="24">
        <f t="shared" si="23"/>
        <v>1</v>
      </c>
      <c r="AI11" s="24">
        <f t="shared" si="24"/>
        <v>3</v>
      </c>
      <c r="AJ11" s="24">
        <f t="shared" si="25"/>
        <v>0</v>
      </c>
      <c r="AK11" s="24">
        <f t="shared" si="26"/>
        <v>2</v>
      </c>
      <c r="AL11" s="25">
        <f t="shared" si="27"/>
        <v>12</v>
      </c>
      <c r="AM11" s="25">
        <f t="shared" si="28"/>
        <v>22</v>
      </c>
      <c r="AN11" s="25">
        <f t="shared" si="29"/>
        <v>11</v>
      </c>
      <c r="AO11" s="25">
        <f t="shared" si="30"/>
        <v>13</v>
      </c>
      <c r="AP11" s="25">
        <f t="shared" si="31"/>
        <v>2</v>
      </c>
      <c r="AQ11" s="26">
        <f t="shared" si="32"/>
        <v>1.7393846760892711</v>
      </c>
      <c r="AR11" s="26">
        <f t="shared" si="33"/>
        <v>7.2312438501853538E-2</v>
      </c>
      <c r="AS11" s="26">
        <f t="shared" si="34"/>
        <v>5.0304286265650144E-2</v>
      </c>
      <c r="AT11" s="26">
        <f t="shared" si="35"/>
        <v>4.7012783803431164E-2</v>
      </c>
      <c r="AU11" s="26">
        <f t="shared" si="36"/>
        <v>3.6601945126129853E-2</v>
      </c>
      <c r="AV11" s="27">
        <f>(1/(((0-P11)^2+(0-Q11)^2))*CT11)</f>
        <v>9.4402708635312124E-3</v>
      </c>
      <c r="AW11" s="27">
        <f>(1/(((1-P11)^2+(1-Q11)^2))*CT11)</f>
        <v>5.0304286265650144E-2</v>
      </c>
      <c r="AX11" s="27">
        <f>(1/(((2-P11)^2+(2-Q11)^2))*CT11)</f>
        <v>7.2312438501853538E-2</v>
      </c>
      <c r="AY11" s="27">
        <f>(1/(((3-P11)^2+(3-Q11)^2))*CT11)</f>
        <v>1.139228052992005E-2</v>
      </c>
      <c r="AZ11" s="27">
        <f>((1/(((4-P11)^2+(4-Q11)^2))*CT11))</f>
        <v>4.1368709382264323E-3</v>
      </c>
      <c r="BA11" s="27">
        <f>((1/(((5-P11)^2+(5-Q11)^2))*CT11))</f>
        <v>2.1022604533220131E-3</v>
      </c>
      <c r="BB11" s="27">
        <f>((1/(((6-P11)^2+(6-Q11)^2))*CT11))</f>
        <v>1.2664186256774832E-3</v>
      </c>
      <c r="BC11" s="27">
        <f>((1/(((1-P11)^2+(0-Q11)^2))*CT11))</f>
        <v>1.2628953053340553E-2</v>
      </c>
      <c r="BD11" s="27">
        <f>((1/(((2-P11)^2+(0-Q11)^2))*CT11))</f>
        <v>1.081816820804285E-2</v>
      </c>
      <c r="BE11" s="27">
        <f>((1/(((2-P11)^2+(1-Q11)^2))*CT11))</f>
        <v>3.0181403542848064E-2</v>
      </c>
      <c r="BF11" s="27">
        <f>((1/(((3-P11)^2+(0-Q11)^2))*CT11))</f>
        <v>6.8638393921374892E-3</v>
      </c>
      <c r="BG11" s="27">
        <f>((1/(((3-P11)^2+(1-Q11)^2))*CT11))</f>
        <v>1.1575822656862149E-2</v>
      </c>
      <c r="BH11" s="27">
        <f>((1/(((3-P11)^2+(2-Q11)^2))*CT11))</f>
        <v>1.4906941237541011E-2</v>
      </c>
      <c r="BI11" s="27">
        <f>((1/(((4-P11)^2+(0-Q11)^2))*CT11))</f>
        <v>4.1850631892180251E-3</v>
      </c>
      <c r="BJ11" s="27">
        <f>((1/(((4-P11)^2+(1-Q11)^2))*CT11))</f>
        <v>5.5666606588634111E-3</v>
      </c>
      <c r="BK11" s="27">
        <f>((1/(((4-P11)^2+(2-Q11)^2))*CT11))</f>
        <v>6.2368711267017556E-3</v>
      </c>
      <c r="BL11" s="27">
        <f>((1/(((4-P11)^2+(3-Q11)^2))*CT11))</f>
        <v>5.5238638939062246E-3</v>
      </c>
      <c r="BM11" s="27">
        <f>((1/(((5-P11)^2+(0-Q11)^2))*CT11))</f>
        <v>2.686734915809235E-3</v>
      </c>
      <c r="BN11" s="27">
        <f>((1/(((5-P11)^2+(1-Q11)^2))*CT11))</f>
        <v>3.1959615726469721E-3</v>
      </c>
      <c r="BO11" s="27">
        <f>((1/(((5-P11)^2+(2-Q11)^2))*CT11))</f>
        <v>3.40610162650798E-3</v>
      </c>
      <c r="BP11" s="27">
        <f>((1/(((5-P11)^2+(3-Q11)^2))*CT11))</f>
        <v>3.1818085624444772E-3</v>
      </c>
      <c r="BQ11" s="27">
        <f>((1/(((5-P11)^2+(4-Q11)^2))*CT11))</f>
        <v>2.6667906996948286E-3</v>
      </c>
      <c r="BR11" s="27">
        <f>((1/(((6-P11)^2+(0-Q11)^2))*CT11))</f>
        <v>1.8333387114546293E-3</v>
      </c>
      <c r="BS11" s="27">
        <f>(1/(((6-P11)^2+(1-Q11)^2))*CT11)</f>
        <v>2.0569832088276033E-3</v>
      </c>
      <c r="BT11" s="27">
        <f>(1/(((6-P11)^2+(2-Q11)^2))*CT11)</f>
        <v>2.1420397995467427E-3</v>
      </c>
      <c r="BU11" s="27">
        <f>(1/(((6-P11)^2+(3-Q11)^2))*CT11)</f>
        <v>2.0511111126681513E-3</v>
      </c>
      <c r="BV11" s="27">
        <f>((1/(((6-P11)^2+(4-Q11)^2))*CT11))</f>
        <v>1.8240302487019266E-3</v>
      </c>
      <c r="BW11" s="27">
        <f>((1/(((6-P11)^2+(5-Q11)^2))*CT11))</f>
        <v>1.5409925203973894E-3</v>
      </c>
      <c r="BX11" s="27">
        <f>((1/(((0-P11)^2+(1-Q11)^2))*CT11))</f>
        <v>2.1447694423127977E-2</v>
      </c>
      <c r="BY11" s="27">
        <f>((1/(((0-P11)^2+(2-Q11)^2))*CT11))</f>
        <v>3.6601945126129853E-2</v>
      </c>
      <c r="BZ11" s="27">
        <f>((1/(((1-P11)^2+(2-Q11)^2))*CT11))</f>
        <v>1.7393846760892711</v>
      </c>
      <c r="CA11" s="27">
        <f>((1/(((0-P11)^2+(3-Q11)^2))*CT11))</f>
        <v>2.0826024004246338E-2</v>
      </c>
      <c r="CB11" s="27">
        <f>((1/(((1-P11)^2+(3-Q11)^2))*CT11))</f>
        <v>4.7012783803431164E-2</v>
      </c>
      <c r="CC11" s="27">
        <f>((1/(((2-P11)^2+(3-Q11)^2))*CT11))</f>
        <v>2.8964708283983127E-2</v>
      </c>
      <c r="CD11" s="27">
        <f>((1/(((0-P11)^2+(4-Q11)^2))*CT11))</f>
        <v>9.1985538439868873E-3</v>
      </c>
      <c r="CE11" s="27">
        <f>((1/(((1-P11)^2+(4-Q11)^2))*CT11))</f>
        <v>1.2200075718646283E-2</v>
      </c>
      <c r="CF11" s="27">
        <f>((1/(((2-P11)^2+(4-Q11)^2))*CT11))</f>
        <v>1.0501921708917729E-2</v>
      </c>
      <c r="CG11" s="27">
        <f>((1/(((3-P11)^2+(4-Q11)^2))*CT11))</f>
        <v>6.7351573106938737E-3</v>
      </c>
      <c r="CH11" s="27">
        <f>((1/(((0-P11)^2+(5-Q11)^2))*CT11))</f>
        <v>4.7753522665891709E-3</v>
      </c>
      <c r="CI11" s="27">
        <f>((1/(((1-P11)^2+(5-Q11)^2))*CT11))</f>
        <v>5.4745744755466154E-3</v>
      </c>
      <c r="CJ11" s="27">
        <f>((1/(((2-P11)^2+(5-Q11)^2))*CT11))</f>
        <v>5.1042136962226809E-3</v>
      </c>
      <c r="CK11" s="27">
        <f>((1/(((3-P11)^2+(5-Q11)^2))*CT11))</f>
        <v>4.013315768360024E-3</v>
      </c>
      <c r="CL11" s="27">
        <f>(1/(((4-P11)^2+(5-Q11)^2))*CT11)</f>
        <v>2.9203518766795287E-3</v>
      </c>
      <c r="CM11" s="27">
        <f>(1/(((0-P11)^2+(6-Q11)^2))*CT11)</f>
        <v>2.8562898117999893E-3</v>
      </c>
      <c r="CN11" s="27">
        <f>(1/(((1-P11)^2+(6-Q11)^2))*CT11)</f>
        <v>3.0925428654816683E-3</v>
      </c>
      <c r="CO11" s="27">
        <f>((1/(((2-P11)^2+(6-Q11)^2))*CT11))</f>
        <v>2.9707753857177444E-3</v>
      </c>
      <c r="CP11" s="27">
        <f>((1/(((3-P11)^2+(6-Q11)^2))*CT11))</f>
        <v>2.5649811032202197E-3</v>
      </c>
      <c r="CQ11" s="27">
        <f>((1/(((4-P11)^2+(6-Q11)^2))*CT11))</f>
        <v>2.0698774758340123E-3</v>
      </c>
      <c r="CR11" s="27">
        <f>((1/(((5-P11)^2+(6-Q11)^2)))*CT11)</f>
        <v>1.6223906862699524E-3</v>
      </c>
      <c r="CS11" s="21">
        <f t="shared" si="37"/>
        <v>2.2563665118404974</v>
      </c>
      <c r="CT11" s="28">
        <v>0.05</v>
      </c>
    </row>
    <row r="12" spans="1:98" x14ac:dyDescent="0.25">
      <c r="A12" s="12">
        <f>SUMIF($I:$I,B12,$Z:$Z)+SUMIF($J:$J,B12,$AA:$AA)</f>
        <v>42</v>
      </c>
      <c r="B12" s="7" t="s">
        <v>21</v>
      </c>
      <c r="C12" s="14">
        <v>0.66611296955861155</v>
      </c>
      <c r="D12" s="14">
        <v>0.54346853106060766</v>
      </c>
      <c r="E12" s="14">
        <v>0.60788118590968765</v>
      </c>
      <c r="F12" s="14">
        <v>0.51931392816901401</v>
      </c>
      <c r="H12" s="2">
        <v>44429</v>
      </c>
      <c r="I12" s="1" t="s">
        <v>19</v>
      </c>
      <c r="J12" s="1" t="s">
        <v>9</v>
      </c>
      <c r="K12">
        <v>2</v>
      </c>
      <c r="L12">
        <v>0</v>
      </c>
      <c r="M12" s="1">
        <v>0.31</v>
      </c>
      <c r="N12" s="1">
        <v>0.79</v>
      </c>
      <c r="P12" s="10">
        <f>SUMIF(team,spi_matches[[#This Row],[team1]],Mxg)+SUMIF(team,spi_matches[[#This Row],[team2]],Vnxg)</f>
        <v>2.3220175824780385</v>
      </c>
      <c r="Q12" s="10">
        <f>SUMIF(team,spi_matches[[#This Row],[team1]],Mnxg)+SUMIF(team,spi_matches[[#This Row],[team2]],Vxg)</f>
        <v>0.56269659116221171</v>
      </c>
      <c r="R12" s="10">
        <f t="shared" si="11"/>
        <v>4.0998815918700489</v>
      </c>
      <c r="S12" s="21">
        <f t="shared" si="12"/>
        <v>0.56411485765014413</v>
      </c>
      <c r="T12" s="21">
        <f t="shared" si="13"/>
        <v>7.1843961703026149E-2</v>
      </c>
      <c r="U12" s="21">
        <f t="shared" si="14"/>
        <v>8.3658670167617535E-2</v>
      </c>
      <c r="V12" s="22">
        <f t="shared" si="15"/>
        <v>3</v>
      </c>
      <c r="W12" s="22">
        <f t="shared" si="16"/>
        <v>0</v>
      </c>
      <c r="X12" s="23"/>
      <c r="Y12" s="23"/>
      <c r="Z12" s="23"/>
      <c r="AA12" s="23"/>
      <c r="AB12" s="24">
        <f t="shared" si="17"/>
        <v>2</v>
      </c>
      <c r="AC12" s="24">
        <f t="shared" si="18"/>
        <v>1</v>
      </c>
      <c r="AD12" s="24">
        <f t="shared" si="19"/>
        <v>2</v>
      </c>
      <c r="AE12" s="24">
        <f t="shared" si="20"/>
        <v>0</v>
      </c>
      <c r="AF12" s="24">
        <f t="shared" si="21"/>
        <v>3</v>
      </c>
      <c r="AG12" s="24">
        <f t="shared" si="22"/>
        <v>1</v>
      </c>
      <c r="AH12" s="24">
        <f t="shared" si="23"/>
        <v>3</v>
      </c>
      <c r="AI12" s="24">
        <f t="shared" si="24"/>
        <v>0</v>
      </c>
      <c r="AJ12" s="24">
        <f t="shared" si="25"/>
        <v>1</v>
      </c>
      <c r="AK12" s="24">
        <f t="shared" si="26"/>
        <v>1</v>
      </c>
      <c r="AL12" s="25">
        <f t="shared" si="27"/>
        <v>21</v>
      </c>
      <c r="AM12" s="25">
        <f t="shared" si="28"/>
        <v>20</v>
      </c>
      <c r="AN12" s="25">
        <f t="shared" si="29"/>
        <v>31</v>
      </c>
      <c r="AO12" s="25">
        <f t="shared" si="30"/>
        <v>30</v>
      </c>
      <c r="AP12" s="25">
        <f t="shared" si="31"/>
        <v>11</v>
      </c>
      <c r="AQ12" s="26">
        <f t="shared" si="32"/>
        <v>0.169531986211366</v>
      </c>
      <c r="AR12" s="26">
        <f t="shared" si="33"/>
        <v>0.11895619918895679</v>
      </c>
      <c r="AS12" s="26">
        <f t="shared" si="34"/>
        <v>7.6817372690555955E-2</v>
      </c>
      <c r="AT12" s="26">
        <f t="shared" si="35"/>
        <v>6.4409117466067242E-2</v>
      </c>
      <c r="AU12" s="26">
        <f t="shared" si="36"/>
        <v>2.578695654382674E-2</v>
      </c>
      <c r="AV12" s="27">
        <f>(1/(((0-P12)^2+(0-Q12)^2))*CT12)</f>
        <v>8.7590323690764256E-3</v>
      </c>
      <c r="AW12" s="27">
        <f>(1/(((1-P12)^2+(1-Q12)^2))*CT12)</f>
        <v>2.578695654382674E-2</v>
      </c>
      <c r="AX12" s="27">
        <f>(1/(((2-P12)^2+(2-Q12)^2))*CT12)</f>
        <v>2.304639816706517E-2</v>
      </c>
      <c r="AY12" s="27">
        <f>(1/(((3-P12)^2+(3-Q12)^2))*CT12)</f>
        <v>7.8123680866985391E-3</v>
      </c>
      <c r="AZ12" s="27">
        <f>((1/(((4-P12)^2+(4-Q12)^2))*CT12))</f>
        <v>3.4174762187402911E-3</v>
      </c>
      <c r="BA12" s="27">
        <f>((1/(((5-P12)^2+(5-Q12)^2))*CT12))</f>
        <v>1.8614173744210144E-3</v>
      </c>
      <c r="BB12" s="27">
        <f>((1/(((6-P12)^2+(6-Q12)^2))*CT12))</f>
        <v>1.160312943197957E-3</v>
      </c>
      <c r="BC12" s="27">
        <f>((1/(((1-P12)^2+(0-Q12)^2))*CT12))</f>
        <v>2.4220605826458599E-2</v>
      </c>
      <c r="BD12" s="27">
        <f>((1/(((2-P12)^2+(0-Q12)^2))*CT12))</f>
        <v>0.11895619918895679</v>
      </c>
      <c r="BE12" s="27">
        <f>((1/(((2-P12)^2+(1-Q12)^2))*CT12))</f>
        <v>0.169531986211366</v>
      </c>
      <c r="BF12" s="27">
        <f>((1/(((3-P12)^2+(0-Q12)^2))*CT12))</f>
        <v>6.4409117466067242E-2</v>
      </c>
      <c r="BG12" s="27">
        <f>((1/(((3-P12)^2+(1-Q12)^2))*CT12))</f>
        <v>7.6817372690555955E-2</v>
      </c>
      <c r="BH12" s="27">
        <f>((1/(((3-P12)^2+(2-Q12)^2))*CT12))</f>
        <v>1.9798050010463197E-2</v>
      </c>
      <c r="BI12" s="27">
        <f>((1/(((4-P12)^2+(0-Q12)^2))*CT12))</f>
        <v>1.5962953447255582E-2</v>
      </c>
      <c r="BJ12" s="27">
        <f>((1/(((4-P12)^2+(1-Q12)^2))*CT12))</f>
        <v>1.6628646569450501E-2</v>
      </c>
      <c r="BK12" s="27">
        <f>((1/(((4-P12)^2+(2-Q12)^2))*CT12))</f>
        <v>1.0242824420830621E-2</v>
      </c>
      <c r="BL12" s="27">
        <f>((1/(((4-P12)^2+(3-Q12)^2))*CT12))</f>
        <v>5.7103224892748571E-3</v>
      </c>
      <c r="BM12" s="27">
        <f>((1/(((5-P12)^2+(0-Q12)^2))*CT12))</f>
        <v>6.6771566736500976E-3</v>
      </c>
      <c r="BN12" s="27">
        <f>((1/(((5-P12)^2+(1-Q12)^2))*CT12))</f>
        <v>6.7908725403913392E-3</v>
      </c>
      <c r="BO12" s="27">
        <f>((1/(((5-P12)^2+(2-Q12)^2))*CT12))</f>
        <v>5.4127603709233016E-3</v>
      </c>
      <c r="BP12" s="27">
        <f>((1/(((5-P12)^2+(3-Q12)^2))*CT12))</f>
        <v>3.8132898188229375E-3</v>
      </c>
      <c r="BQ12" s="27">
        <f>((1/(((5-P12)^2+(4-Q12)^2))*CT12))</f>
        <v>2.6334300334385731E-3</v>
      </c>
      <c r="BR12" s="27">
        <f>((1/(((6-P12)^2+(0-Q12)^2))*CT12))</f>
        <v>3.611625416101414E-3</v>
      </c>
      <c r="BS12" s="27">
        <f>(1/(((6-P12)^2+(1-Q12)^2))*CT12)</f>
        <v>3.6446365810398826E-3</v>
      </c>
      <c r="BT12" s="27">
        <f>(1/(((6-P12)^2+(2-Q12)^2))*CT12)</f>
        <v>3.2064856682341965E-3</v>
      </c>
      <c r="BU12" s="27">
        <f>(1/(((6-P12)^2+(3-Q12)^2))*CT12)</f>
        <v>2.5683168994539924E-3</v>
      </c>
      <c r="BV12" s="27">
        <f>((1/(((6-P12)^2+(4-Q12)^2))*CT12))</f>
        <v>1.9729617907325134E-3</v>
      </c>
      <c r="BW12" s="27">
        <f>((1/(((6-P12)^2+(5-Q12)^2))*CT12))</f>
        <v>1.505243536676742E-3</v>
      </c>
      <c r="BX12" s="27">
        <f>((1/(((0-P12)^2+(1-Q12)^2))*CT12))</f>
        <v>8.9557586735097075E-3</v>
      </c>
      <c r="BY12" s="27">
        <f>((1/(((0-P12)^2+(2-Q12)^2))*CT12))</f>
        <v>6.7045637732233215E-3</v>
      </c>
      <c r="BZ12" s="27">
        <f>((1/(((1-P12)^2+(2-Q12)^2))*CT12))</f>
        <v>1.3111068976865287E-2</v>
      </c>
      <c r="CA12" s="27">
        <f>((1/(((0-P12)^2+(3-Q12)^2))*CT12))</f>
        <v>4.4122006468516944E-3</v>
      </c>
      <c r="CB12" s="27">
        <f>((1/(((1-P12)^2+(3-Q12)^2))*CT12))</f>
        <v>6.5034911301980304E-3</v>
      </c>
      <c r="CC12" s="27">
        <f>((1/(((2-P12)^2+(3-Q12)^2))*CT12))</f>
        <v>8.2724710676154358E-3</v>
      </c>
      <c r="CD12" s="27">
        <f>((1/(((0-P12)^2+(4-Q12)^2))*CT12))</f>
        <v>2.9058244871707395E-3</v>
      </c>
      <c r="CE12" s="27">
        <f>((1/(((1-P12)^2+(4-Q12)^2))*CT12))</f>
        <v>3.6865584181671449E-3</v>
      </c>
      <c r="CF12" s="27">
        <f>((1/(((2-P12)^2+(4-Q12)^2))*CT12))</f>
        <v>4.195070774983759E-3</v>
      </c>
      <c r="CG12" s="27">
        <f>((1/(((3-P12)^2+(4-Q12)^2))*CT12))</f>
        <v>4.0734143706873281E-3</v>
      </c>
      <c r="CH12" s="27">
        <f>((1/(((0-P12)^2+(5-Q12)^2))*CT12))</f>
        <v>1.9935069727263785E-3</v>
      </c>
      <c r="CI12" s="27">
        <f>((1/(((1-P12)^2+(5-Q12)^2))*CT12))</f>
        <v>2.3323732629857842E-3</v>
      </c>
      <c r="CJ12" s="27">
        <f>((1/(((2-P12)^2+(5-Q12)^2))*CT12))</f>
        <v>2.5261000617398605E-3</v>
      </c>
      <c r="CK12" s="27">
        <f>((1/(((3-P12)^2+(5-Q12)^2))*CT12))</f>
        <v>2.481473110761306E-3</v>
      </c>
      <c r="CL12" s="27">
        <f>(1/(((4-P12)^2+(5-Q12)^2))*CT12)</f>
        <v>2.2217002178983899E-3</v>
      </c>
      <c r="CM12" s="27">
        <f>(1/(((0-P12)^2+(6-Q12)^2))*CT12)</f>
        <v>1.4303682157211436E-3</v>
      </c>
      <c r="CN12" s="27">
        <f>(1/(((1-P12)^2+(6-Q12)^2))*CT12)</f>
        <v>1.5968319442809999E-3</v>
      </c>
      <c r="CO12" s="27">
        <f>((1/(((2-P12)^2+(6-Q12)^2))*CT12))</f>
        <v>1.6853195768316339E-3</v>
      </c>
      <c r="CP12" s="27">
        <f>((1/(((3-P12)^2+(6-Q12)^2))*CT12))</f>
        <v>1.6653383640200276E-3</v>
      </c>
      <c r="CQ12" s="27">
        <f>((1/(((4-P12)^2+(6-Q12)^2))*CT12))</f>
        <v>1.5441681494898335E-3</v>
      </c>
      <c r="CR12" s="27">
        <f>((1/(((5-P12)^2+(6-Q12)^2)))*CT12)</f>
        <v>1.3610679718897376E-3</v>
      </c>
      <c r="CS12" s="21">
        <f t="shared" si="37"/>
        <v>0.71961748952078763</v>
      </c>
      <c r="CT12" s="28">
        <v>0.05</v>
      </c>
    </row>
    <row r="13" spans="1:98" x14ac:dyDescent="0.25">
      <c r="A13" s="12">
        <f>SUMIF($I:$I,B13,$Z:$Z)+SUMIF($J:$J,B13,$AA:$AA)</f>
        <v>42</v>
      </c>
      <c r="B13" s="6" t="s">
        <v>13</v>
      </c>
      <c r="C13" s="14">
        <v>0.43337164449691556</v>
      </c>
      <c r="D13" s="14">
        <v>0.3804554384161371</v>
      </c>
      <c r="E13" s="14">
        <v>0.3671364251842546</v>
      </c>
      <c r="F13" s="14">
        <v>0.51332615509461121</v>
      </c>
      <c r="H13" s="2">
        <v>44429</v>
      </c>
      <c r="I13" s="1" t="s">
        <v>8</v>
      </c>
      <c r="J13" s="1" t="s">
        <v>10</v>
      </c>
      <c r="K13">
        <v>2</v>
      </c>
      <c r="L13">
        <v>2</v>
      </c>
      <c r="M13" s="1">
        <v>1.1499999999999999</v>
      </c>
      <c r="N13" s="1">
        <v>1.94</v>
      </c>
      <c r="P13" s="10">
        <f>SUMIF(team,spi_matches[[#This Row],[team1]],Mxg)+SUMIF(team,spi_matches[[#This Row],[team2]],Vnxg)</f>
        <v>1.7196706721684121</v>
      </c>
      <c r="Q13" s="10">
        <f>SUMIF(team,spi_matches[[#This Row],[team1]],Mnxg)+SUMIF(team,spi_matches[[#This Row],[team2]],Vxg)</f>
        <v>1.5117051828659642</v>
      </c>
      <c r="R13" s="10">
        <f t="shared" si="11"/>
        <v>0.50796112511268765</v>
      </c>
      <c r="S13" s="21">
        <f t="shared" si="12"/>
        <v>0.31694802884470363</v>
      </c>
      <c r="T13" s="21">
        <f t="shared" si="13"/>
        <v>0.25222198740986007</v>
      </c>
      <c r="U13" s="21">
        <f t="shared" si="14"/>
        <v>0.20509511660460503</v>
      </c>
      <c r="V13" s="22">
        <f t="shared" si="15"/>
        <v>3</v>
      </c>
      <c r="W13" s="22">
        <f t="shared" si="16"/>
        <v>0</v>
      </c>
      <c r="X13" s="23"/>
      <c r="Y13" s="23"/>
      <c r="Z13" s="23"/>
      <c r="AA13" s="23"/>
      <c r="AB13" s="24">
        <f t="shared" si="17"/>
        <v>2</v>
      </c>
      <c r="AC13" s="24">
        <f t="shared" si="18"/>
        <v>2</v>
      </c>
      <c r="AD13" s="24">
        <f t="shared" si="19"/>
        <v>2</v>
      </c>
      <c r="AE13" s="24">
        <f t="shared" si="20"/>
        <v>1</v>
      </c>
      <c r="AF13" s="24">
        <f t="shared" si="21"/>
        <v>1</v>
      </c>
      <c r="AG13" s="24">
        <f t="shared" si="22"/>
        <v>2</v>
      </c>
      <c r="AH13" s="24">
        <f t="shared" si="23"/>
        <v>1</v>
      </c>
      <c r="AI13" s="24">
        <f t="shared" si="24"/>
        <v>1</v>
      </c>
      <c r="AJ13" s="24">
        <f t="shared" si="25"/>
        <v>3</v>
      </c>
      <c r="AK13" s="24">
        <f t="shared" si="26"/>
        <v>2</v>
      </c>
      <c r="AL13" s="25">
        <f t="shared" si="27"/>
        <v>22</v>
      </c>
      <c r="AM13" s="25">
        <f t="shared" si="28"/>
        <v>21</v>
      </c>
      <c r="AN13" s="25">
        <f t="shared" si="29"/>
        <v>12</v>
      </c>
      <c r="AO13" s="25">
        <f t="shared" si="30"/>
        <v>11</v>
      </c>
      <c r="AP13" s="25">
        <f t="shared" si="31"/>
        <v>32</v>
      </c>
      <c r="AQ13" s="26">
        <f t="shared" si="32"/>
        <v>0.15772056661020381</v>
      </c>
      <c r="AR13" s="26">
        <f t="shared" si="33"/>
        <v>0.14687448472688408</v>
      </c>
      <c r="AS13" s="26">
        <f t="shared" si="34"/>
        <v>6.6106287648574555E-2</v>
      </c>
      <c r="AT13" s="26">
        <f t="shared" si="35"/>
        <v>6.412163037742058E-2</v>
      </c>
      <c r="AU13" s="26">
        <f t="shared" si="36"/>
        <v>2.6628676192665287E-2</v>
      </c>
      <c r="AV13" s="27">
        <f>(1/(((0-P13)^2+(0-Q13)^2))*CT13)</f>
        <v>9.5373984443196599E-3</v>
      </c>
      <c r="AW13" s="27">
        <f>(1/(((1-P13)^2+(1-Q13)^2))*CT13)</f>
        <v>6.412163037742058E-2</v>
      </c>
      <c r="AX13" s="27">
        <f>(1/(((2-P13)^2+(2-Q13)^2))*CT13)</f>
        <v>0.15772056661020381</v>
      </c>
      <c r="AY13" s="27">
        <f>(1/(((3-P13)^2+(3-Q13)^2))*CT13)</f>
        <v>1.2972643171929822E-2</v>
      </c>
      <c r="AZ13" s="27">
        <f>((1/(((4-P13)^2+(4-Q13)^2))*CT13))</f>
        <v>4.3892326034162292E-3</v>
      </c>
      <c r="BA13" s="27">
        <f>((1/(((5-P13)^2+(5-Q13)^2))*CT13))</f>
        <v>2.1806673067874967E-3</v>
      </c>
      <c r="BB13" s="27">
        <f>((1/(((6-P13)^2+(6-Q13)^2))*CT13))</f>
        <v>1.2998488957824794E-3</v>
      </c>
      <c r="BC13" s="27">
        <f>((1/(((1-P13)^2+(0-Q13)^2))*CT13))</f>
        <v>1.7836895201825621E-2</v>
      </c>
      <c r="BD13" s="27">
        <f>((1/(((2-P13)^2+(0-Q13)^2))*CT13))</f>
        <v>2.1152049847407706E-2</v>
      </c>
      <c r="BE13" s="27">
        <f>((1/(((2-P13)^2+(1-Q13)^2))*CT13))</f>
        <v>0.14687448472688408</v>
      </c>
      <c r="BF13" s="27">
        <f>((1/(((3-P13)^2+(0-Q13)^2))*CT13))</f>
        <v>1.2740490298774332E-2</v>
      </c>
      <c r="BG13" s="27">
        <f>((1/(((3-P13)^2+(1-Q13)^2))*CT13))</f>
        <v>2.6300765066437116E-2</v>
      </c>
      <c r="BH13" s="27">
        <f>((1/(((3-P13)^2+(2-Q13)^2))*CT13))</f>
        <v>2.6628676192665287E-2</v>
      </c>
      <c r="BI13" s="27">
        <f>((1/(((4-P13)^2+(0-Q13)^2))*CT13))</f>
        <v>6.679888924955091E-3</v>
      </c>
      <c r="BJ13" s="27">
        <f>((1/(((4-P13)^2+(1-Q13)^2))*CT13))</f>
        <v>9.154584992692812E-3</v>
      </c>
      <c r="BK13" s="27">
        <f>((1/(((4-P13)^2+(2-Q13)^2))*CT13))</f>
        <v>9.1939926855149554E-3</v>
      </c>
      <c r="BL13" s="27">
        <f>((1/(((4-P13)^2+(3-Q13)^2))*CT13))</f>
        <v>6.7431580794669243E-3</v>
      </c>
      <c r="BM13" s="27">
        <f>((1/(((5-P13)^2+(0-Q13)^2))*CT13))</f>
        <v>3.8326472849273298E-3</v>
      </c>
      <c r="BN13" s="27">
        <f>((1/(((5-P13)^2+(1-Q13)^2))*CT13))</f>
        <v>4.5362160494125713E-3</v>
      </c>
      <c r="BO13" s="27">
        <f>((1/(((5-P13)^2+(2-Q13)^2))*CT13))</f>
        <v>4.5458709772090529E-3</v>
      </c>
      <c r="BP13" s="27">
        <f>((1/(((5-P13)^2+(3-Q13)^2))*CT13))</f>
        <v>3.8533917127902629E-3</v>
      </c>
      <c r="BQ13" s="27">
        <f>((1/(((5-P13)^2+(4-Q13)^2))*CT13))</f>
        <v>2.9494746272963578E-3</v>
      </c>
      <c r="BR13" s="27">
        <f>((1/(((6-P13)^2+(0-Q13)^2))*CT13))</f>
        <v>2.4264221790369187E-3</v>
      </c>
      <c r="BS13" s="27">
        <f>(1/(((6-P13)^2+(1-Q13)^2))*CT13)</f>
        <v>2.6906223394160085E-3</v>
      </c>
      <c r="BT13" s="27">
        <f>(1/(((6-P13)^2+(2-Q13)^2))*CT13)</f>
        <v>2.6940161776444031E-3</v>
      </c>
      <c r="BU13" s="27">
        <f>(1/(((6-P13)^2+(3-Q13)^2))*CT13)</f>
        <v>2.434720206658855E-3</v>
      </c>
      <c r="BV13" s="27">
        <f>((1/(((6-P13)^2+(4-Q13)^2))*CT13))</f>
        <v>2.0397481435906789E-3</v>
      </c>
      <c r="BW13" s="27">
        <f>((1/(((6-P13)^2+(5-Q13)^2))*CT13))</f>
        <v>1.6399131300972435E-3</v>
      </c>
      <c r="BX13" s="27">
        <f>((1/(((0-P13)^2+(1-Q13)^2))*CT13))</f>
        <v>1.5532246207213454E-2</v>
      </c>
      <c r="BY13" s="27">
        <f>((1/(((0-P13)^2+(2-Q13)^2))*CT13))</f>
        <v>1.5646029000510351E-2</v>
      </c>
      <c r="BZ13" s="27">
        <f>((1/(((1-P13)^2+(2-Q13)^2))*CT13))</f>
        <v>6.6106287648574555E-2</v>
      </c>
      <c r="CA13" s="27">
        <f>((1/(((0-P13)^2+(3-Q13)^2))*CT13))</f>
        <v>9.6669004884117737E-3</v>
      </c>
      <c r="CB13" s="27">
        <f>((1/(((1-P13)^2+(3-Q13)^2))*CT13))</f>
        <v>1.8295266536931101E-2</v>
      </c>
      <c r="CC13" s="27">
        <f>((1/(((2-P13)^2+(3-Q13)^2))*CT13))</f>
        <v>2.1799733744347013E-2</v>
      </c>
      <c r="CD13" s="27">
        <f>((1/(((0-P13)^2+(4-Q13)^2))*CT13))</f>
        <v>5.4651508374867243E-3</v>
      </c>
      <c r="CE13" s="27">
        <f>((1/(((1-P13)^2+(4-Q13)^2))*CT13))</f>
        <v>7.4520790627665328E-3</v>
      </c>
      <c r="CF13" s="27">
        <f>((1/(((2-P13)^2+(4-Q13)^2))*CT13))</f>
        <v>7.9742328562443596E-3</v>
      </c>
      <c r="CG13" s="27">
        <f>((1/(((3-P13)^2+(4-Q13)^2))*CT13))</f>
        <v>6.3849994115976298E-3</v>
      </c>
      <c r="CH13" s="27">
        <f>((1/(((0-P13)^2+(5-Q13)^2))*CT13))</f>
        <v>3.3056828495358886E-3</v>
      </c>
      <c r="CI13" s="27">
        <f>((1/(((1-P13)^2+(5-Q13)^2))*CT13))</f>
        <v>3.9413133375125987E-3</v>
      </c>
      <c r="CJ13" s="27">
        <f>((1/(((2-P13)^2+(5-Q13)^2))*CT13))</f>
        <v>4.0827040668288345E-3</v>
      </c>
      <c r="CK13" s="27">
        <f>((1/(((3-P13)^2+(5-Q13)^2))*CT13))</f>
        <v>3.6212350593999585E-3</v>
      </c>
      <c r="CL13" s="27">
        <f>(1/(((4-P13)^2+(5-Q13)^2))*CT13)</f>
        <v>2.8788406669756216E-3</v>
      </c>
      <c r="CM13" s="27">
        <f>(1/(((0-P13)^2+(6-Q13)^2))*CT13)</f>
        <v>2.1643093829792027E-3</v>
      </c>
      <c r="CN13" s="27">
        <f>(1/(((1-P13)^2+(6-Q13)^2))*CT13)</f>
        <v>2.4198173858009063E-3</v>
      </c>
      <c r="CO13" s="27">
        <f>((1/(((2-P13)^2+(6-Q13)^2))*CT13))</f>
        <v>2.4723865454348865E-3</v>
      </c>
      <c r="CP13" s="27">
        <f>((1/(((3-P13)^2+(6-Q13)^2))*CT13))</f>
        <v>2.2952590427227841E-3</v>
      </c>
      <c r="CQ13" s="27">
        <f>((1/(((4-P13)^2+(6-Q13)^2))*CT13))</f>
        <v>1.9727996531944212E-3</v>
      </c>
      <c r="CR13" s="27">
        <f>((1/(((5-P13)^2+(6-Q13)^2)))*CT13)</f>
        <v>1.6178428201364245E-3</v>
      </c>
      <c r="CS13" s="21">
        <f t="shared" si="37"/>
        <v>0.77426513285916865</v>
      </c>
      <c r="CT13" s="28">
        <v>0.05</v>
      </c>
    </row>
    <row r="14" spans="1:98" x14ac:dyDescent="0.25">
      <c r="A14" s="12">
        <f>SUMIF($I:$I,B14,$Z:$Z)+SUMIF($J:$J,B14,$AA:$AA)</f>
        <v>42</v>
      </c>
      <c r="B14" s="7" t="s">
        <v>17</v>
      </c>
      <c r="C14" s="14">
        <v>0.61606118854407055</v>
      </c>
      <c r="D14" s="14">
        <v>0.7142432085192707</v>
      </c>
      <c r="E14" s="14">
        <v>0.42817046795669728</v>
      </c>
      <c r="F14" s="14">
        <v>0.76145127279710734</v>
      </c>
      <c r="H14" s="2">
        <v>44429</v>
      </c>
      <c r="I14" s="1" t="s">
        <v>22</v>
      </c>
      <c r="J14" s="1" t="s">
        <v>18</v>
      </c>
      <c r="K14">
        <v>5</v>
      </c>
      <c r="L14">
        <v>0</v>
      </c>
      <c r="M14" s="1">
        <v>2.37</v>
      </c>
      <c r="N14" s="1">
        <v>0.03</v>
      </c>
      <c r="P14" s="10">
        <f>SUMIF(team,spi_matches[[#This Row],[team1]],Mxg)+SUMIF(team,spi_matches[[#This Row],[team2]],Vnxg)</f>
        <v>2.9961070508184671</v>
      </c>
      <c r="Q14" s="10">
        <f>SUMIF(team,spi_matches[[#This Row],[team1]],Mnxg)+SUMIF(team,spi_matches[[#This Row],[team2]],Vxg)</f>
        <v>0.45928856590455491</v>
      </c>
      <c r="R14" s="10">
        <f t="shared" si="11"/>
        <v>0.57629871190098769</v>
      </c>
      <c r="S14" s="21">
        <f t="shared" si="12"/>
        <v>0.68390976697511952</v>
      </c>
      <c r="T14" s="21">
        <f t="shared" si="13"/>
        <v>4.671307519062886E-2</v>
      </c>
      <c r="U14" s="21">
        <f t="shared" si="14"/>
        <v>6.5139141125857281E-2</v>
      </c>
      <c r="V14" s="22">
        <f t="shared" si="15"/>
        <v>3</v>
      </c>
      <c r="W14" s="22">
        <f t="shared" si="16"/>
        <v>0</v>
      </c>
      <c r="X14" s="23"/>
      <c r="Y14" s="23"/>
      <c r="Z14" s="23"/>
      <c r="AA14" s="23"/>
      <c r="AB14" s="24">
        <f t="shared" si="17"/>
        <v>3</v>
      </c>
      <c r="AC14" s="24">
        <f t="shared" si="18"/>
        <v>0</v>
      </c>
      <c r="AD14" s="24">
        <f t="shared" si="19"/>
        <v>3</v>
      </c>
      <c r="AE14" s="24">
        <f t="shared" si="20"/>
        <v>1</v>
      </c>
      <c r="AF14" s="24">
        <f t="shared" si="21"/>
        <v>2</v>
      </c>
      <c r="AG14" s="24">
        <f t="shared" si="22"/>
        <v>0</v>
      </c>
      <c r="AH14" s="24">
        <f t="shared" si="23"/>
        <v>4</v>
      </c>
      <c r="AI14" s="24">
        <f t="shared" si="24"/>
        <v>0</v>
      </c>
      <c r="AJ14" s="24">
        <f t="shared" si="25"/>
        <v>2</v>
      </c>
      <c r="AK14" s="24">
        <f t="shared" si="26"/>
        <v>1</v>
      </c>
      <c r="AL14" s="25">
        <f t="shared" si="27"/>
        <v>30</v>
      </c>
      <c r="AM14" s="25">
        <f t="shared" si="28"/>
        <v>31</v>
      </c>
      <c r="AN14" s="25">
        <f t="shared" si="29"/>
        <v>20</v>
      </c>
      <c r="AO14" s="25">
        <f t="shared" si="30"/>
        <v>40</v>
      </c>
      <c r="AP14" s="25">
        <f t="shared" si="31"/>
        <v>21</v>
      </c>
      <c r="AQ14" s="26">
        <f t="shared" si="32"/>
        <v>0.23701047296053976</v>
      </c>
      <c r="AR14" s="26">
        <f t="shared" si="33"/>
        <v>0.17100798363581826</v>
      </c>
      <c r="AS14" s="26">
        <f t="shared" si="34"/>
        <v>4.1556706117203079E-2</v>
      </c>
      <c r="AT14" s="26">
        <f t="shared" si="35"/>
        <v>4.1025740659296935E-2</v>
      </c>
      <c r="AU14" s="26">
        <f t="shared" si="36"/>
        <v>3.8922679043725872E-2</v>
      </c>
      <c r="AV14" s="27">
        <f>(1/(((0-P14)^2+(0-Q14)^2))*CT14)</f>
        <v>5.4421155952012303E-3</v>
      </c>
      <c r="AW14" s="27">
        <f>(1/(((1-P14)^2+(1-Q14)^2))*CT14)</f>
        <v>1.1690950527273997E-2</v>
      </c>
      <c r="AX14" s="27">
        <f>(1/(((2-P14)^2+(2-Q14)^2))*CT14)</f>
        <v>1.485433403398944E-2</v>
      </c>
      <c r="AY14" s="27">
        <f>(1/(((3-P14)^2+(3-Q14)^2))*CT14)</f>
        <v>7.7456577014799856E-3</v>
      </c>
      <c r="AZ14" s="27">
        <f>((1/(((4-P14)^2+(4-Q14)^2))*CT14))</f>
        <v>3.6915520678241567E-3</v>
      </c>
      <c r="BA14" s="27">
        <f>((1/(((5-P14)^2+(5-Q14)^2))*CT14))</f>
        <v>2.0297440907827108E-3</v>
      </c>
      <c r="BB14" s="27">
        <f>((1/(((6-P14)^2+(6-Q14)^2))*CT14))</f>
        <v>1.2587211740773411E-3</v>
      </c>
      <c r="BC14" s="27">
        <f>((1/(((1-P14)^2+(0-Q14)^2))*CT14))</f>
        <v>1.1917845016797532E-2</v>
      </c>
      <c r="BD14" s="27">
        <f>((1/(((2-P14)^2+(0-Q14)^2))*CT14))</f>
        <v>4.1556706117203079E-2</v>
      </c>
      <c r="BE14" s="27">
        <f>((1/(((2-P14)^2+(1-Q14)^2))*CT14))</f>
        <v>3.8922679043725872E-2</v>
      </c>
      <c r="BF14" s="27">
        <f>((1/(((3-P14)^2+(0-Q14)^2))*CT14))</f>
        <v>0.23701047296053976</v>
      </c>
      <c r="BG14" s="27">
        <f>((1/(((3-P14)^2+(1-Q14)^2))*CT14))</f>
        <v>0.17100798363581826</v>
      </c>
      <c r="BH14" s="27">
        <f>((1/(((3-P14)^2+(2-Q14)^2))*CT14))</f>
        <v>2.1063213043595267E-2</v>
      </c>
      <c r="BI14" s="27">
        <f>((1/(((4-P14)^2+(0-Q14)^2))*CT14))</f>
        <v>4.1025740659296935E-2</v>
      </c>
      <c r="BJ14" s="27">
        <f>((1/(((4-P14)^2+(1-Q14)^2))*CT14))</f>
        <v>3.8456512243371668E-2</v>
      </c>
      <c r="BK14" s="27">
        <f>((1/(((4-P14)^2+(2-Q14)^2))*CT14))</f>
        <v>1.4785931749810785E-2</v>
      </c>
      <c r="BL14" s="27">
        <f>((1/(((4-P14)^2+(3-Q14)^2))*CT14))</f>
        <v>6.6997045671622407E-3</v>
      </c>
      <c r="BM14" s="27">
        <f>((1/(((5-P14)^2+(0-Q14)^2))*CT14))</f>
        <v>1.1830027288785801E-2</v>
      </c>
      <c r="BN14" s="27">
        <f>((1/(((5-P14)^2+(1-Q14)^2))*CT14))</f>
        <v>1.1606432898350739E-2</v>
      </c>
      <c r="BO14" s="27">
        <f>((1/(((5-P14)^2+(2-Q14)^2))*CT14))</f>
        <v>7.8254870377569043E-3</v>
      </c>
      <c r="BP14" s="27">
        <f>((1/(((5-P14)^2+(3-Q14)^2))*CT14))</f>
        <v>4.7751836183773273E-3</v>
      </c>
      <c r="BQ14" s="27">
        <f>((1/(((5-P14)^2+(4-Q14)^2))*CT14))</f>
        <v>3.0207420318579229E-3</v>
      </c>
      <c r="BR14" s="27">
        <f>((1/(((6-P14)^2+(0-Q14)^2))*CT14))</f>
        <v>5.4145845387242224E-3</v>
      </c>
      <c r="BS14" s="27">
        <f>(1/(((6-P14)^2+(1-Q14)^2))*CT14)</f>
        <v>5.3672591601165885E-3</v>
      </c>
      <c r="BT14" s="27">
        <f>(1/(((6-P14)^2+(2-Q14)^2))*CT14)</f>
        <v>4.3870560680641978E-3</v>
      </c>
      <c r="BU14" s="27">
        <f>(1/(((6-P14)^2+(3-Q14)^2))*CT14)</f>
        <v>3.2302689240227126E-3</v>
      </c>
      <c r="BV14" s="27">
        <f>((1/(((6-P14)^2+(4-Q14)^2))*CT14))</f>
        <v>2.3191083530029006E-3</v>
      </c>
      <c r="BW14" s="27">
        <f>((1/(((6-P14)^2+(5-Q14)^2))*CT14))</f>
        <v>1.6868280187387662E-3</v>
      </c>
      <c r="BX14" s="27">
        <f>((1/(((0-P14)^2+(1-Q14)^2))*CT14))</f>
        <v>5.3943098553389836E-3</v>
      </c>
      <c r="BY14" s="27">
        <f>((1/(((0-P14)^2+(2-Q14)^2))*CT14))</f>
        <v>4.4051120086395683E-3</v>
      </c>
      <c r="BZ14" s="27">
        <f>((1/(((1-P14)^2+(2-Q14)^2))*CT14))</f>
        <v>7.8638174523683029E-3</v>
      </c>
      <c r="CA14" s="27">
        <f>((1/(((0-P14)^2+(3-Q14)^2))*CT14))</f>
        <v>3.2400475997831873E-3</v>
      </c>
      <c r="CB14" s="27">
        <f>((1/(((1-P14)^2+(3-Q14)^2))*CT14))</f>
        <v>4.7894289488266198E-3</v>
      </c>
      <c r="CC14" s="27">
        <f>((1/(((2-P14)^2+(3-Q14)^2))*CT14))</f>
        <v>6.7137129222131515E-3</v>
      </c>
      <c r="CD14" s="27">
        <f>((1/(((0-P14)^2+(4-Q14)^2))*CT14))</f>
        <v>2.324144218126393E-3</v>
      </c>
      <c r="CE14" s="27">
        <f>((1/(((1-P14)^2+(4-Q14)^2))*CT14))</f>
        <v>3.0264363785415024E-3</v>
      </c>
      <c r="CF14" s="27">
        <f>((1/(((2-P14)^2+(4-Q14)^2))*CT14))</f>
        <v>3.6958010636646702E-3</v>
      </c>
      <c r="CG14" s="27">
        <f>((1/(((3-P14)^2+(4-Q14)^2))*CT14))</f>
        <v>3.9883054541864221E-3</v>
      </c>
      <c r="CH14" s="27">
        <f>((1/(((0-P14)^2+(5-Q14)^2))*CT14))</f>
        <v>1.6894906840706188E-3</v>
      </c>
      <c r="CI14" s="27">
        <f>((1/(((1-P14)^2+(5-Q14)^2))*CT14))</f>
        <v>2.0323134847591174E-3</v>
      </c>
      <c r="CJ14" s="27">
        <f>((1/(((2-P14)^2+(5-Q14)^2))*CT14))</f>
        <v>2.3137126323405839E-3</v>
      </c>
      <c r="CK14" s="27">
        <f>((1/(((3-P14)^2+(5-Q14)^2))*CT14))</f>
        <v>2.4250565986026805E-3</v>
      </c>
      <c r="CL14" s="27">
        <f>(1/(((4-P14)^2+(5-Q14)^2))*CT14)</f>
        <v>2.3120466333702533E-3</v>
      </c>
      <c r="CM14" s="27">
        <f>(1/(((0-P14)^2+(6-Q14)^2))*CT14)</f>
        <v>1.2602032146639705E-3</v>
      </c>
      <c r="CN14" s="27">
        <f>(1/(((1-P14)^2+(6-Q14)^2))*CT14)</f>
        <v>1.4415899515241894E-3</v>
      </c>
      <c r="CO14" s="27">
        <f>((1/(((2-P14)^2+(6-Q14)^2))*CT14))</f>
        <v>1.5776995350053448E-3</v>
      </c>
      <c r="CP14" s="27">
        <f>((1/(((3-P14)^2+(6-Q14)^2))*CT14))</f>
        <v>1.6286911085119167E-3</v>
      </c>
      <c r="CQ14" s="27">
        <f>((1/(((4-P14)^2+(6-Q14)^2))*CT14))</f>
        <v>1.5769247093766082E-3</v>
      </c>
      <c r="CR14" s="27">
        <f>((1/(((5-P14)^2+(6-Q14)^2)))*CT14)</f>
        <v>1.4402966719431855E-3</v>
      </c>
      <c r="CS14" s="21">
        <f t="shared" si="37"/>
        <v>0.79576198329160563</v>
      </c>
      <c r="CT14" s="28">
        <v>0.05</v>
      </c>
    </row>
    <row r="15" spans="1:98" x14ac:dyDescent="0.25">
      <c r="A15" s="12">
        <f>SUMIF($I:$I,B15,$Z:$Z)+SUMIF($J:$J,B15,$AA:$AA)</f>
        <v>31</v>
      </c>
      <c r="B15" s="7" t="s">
        <v>25</v>
      </c>
      <c r="C15" s="14">
        <v>0.3975056623235006</v>
      </c>
      <c r="D15" s="14">
        <v>0.73837978091418843</v>
      </c>
      <c r="E15" s="14">
        <v>0.27824322980324356</v>
      </c>
      <c r="F15" s="14">
        <v>0.62270750487453796</v>
      </c>
      <c r="H15" s="2">
        <v>44429</v>
      </c>
      <c r="I15" s="1" t="s">
        <v>17</v>
      </c>
      <c r="J15" s="1" t="s">
        <v>20</v>
      </c>
      <c r="K15">
        <v>2</v>
      </c>
      <c r="L15">
        <v>0</v>
      </c>
      <c r="M15" s="1">
        <v>1.31</v>
      </c>
      <c r="N15" s="1">
        <v>0.77</v>
      </c>
      <c r="P15" s="10">
        <f>SUMIF(team,spi_matches[[#This Row],[team1]],Mxg)+SUMIF(team,spi_matches[[#This Row],[team2]],Vnxg)</f>
        <v>1.2410816881906075</v>
      </c>
      <c r="Q15" s="10">
        <f>SUMIF(team,spi_matches[[#This Row],[team1]],Mnxg)+SUMIF(team,spi_matches[[#This Row],[team2]],Vxg)</f>
        <v>1.1569982467439592</v>
      </c>
      <c r="R15" s="10">
        <f t="shared" si="11"/>
        <v>0.15451737668555501</v>
      </c>
      <c r="S15" s="21">
        <f t="shared" si="12"/>
        <v>0.23485406810351198</v>
      </c>
      <c r="T15" s="21">
        <f t="shared" si="13"/>
        <v>0.67402583097753122</v>
      </c>
      <c r="U15" s="21">
        <f t="shared" si="14"/>
        <v>0.20373532670329741</v>
      </c>
      <c r="V15" s="22">
        <f t="shared" si="15"/>
        <v>1</v>
      </c>
      <c r="W15" s="22">
        <f t="shared" si="16"/>
        <v>1</v>
      </c>
      <c r="X15" s="23"/>
      <c r="Y15" s="23"/>
      <c r="Z15" s="23"/>
      <c r="AA15" s="23"/>
      <c r="AB15" s="24">
        <f t="shared" si="17"/>
        <v>1</v>
      </c>
      <c r="AC15" s="24">
        <f t="shared" si="18"/>
        <v>1</v>
      </c>
      <c r="AD15" s="24">
        <f t="shared" si="19"/>
        <v>2</v>
      </c>
      <c r="AE15" s="24">
        <f t="shared" si="20"/>
        <v>1</v>
      </c>
      <c r="AF15" s="24">
        <f t="shared" si="21"/>
        <v>1</v>
      </c>
      <c r="AG15" s="24">
        <f t="shared" si="22"/>
        <v>2</v>
      </c>
      <c r="AH15" s="24">
        <f t="shared" si="23"/>
        <v>2</v>
      </c>
      <c r="AI15" s="24">
        <f t="shared" si="24"/>
        <v>2</v>
      </c>
      <c r="AJ15" s="24">
        <f t="shared" si="25"/>
        <v>1</v>
      </c>
      <c r="AK15" s="24">
        <f t="shared" si="26"/>
        <v>0</v>
      </c>
      <c r="AL15" s="25">
        <f t="shared" si="27"/>
        <v>11</v>
      </c>
      <c r="AM15" s="25">
        <f t="shared" si="28"/>
        <v>21</v>
      </c>
      <c r="AN15" s="25">
        <f t="shared" si="29"/>
        <v>12</v>
      </c>
      <c r="AO15" s="25">
        <f t="shared" si="30"/>
        <v>22</v>
      </c>
      <c r="AP15" s="25">
        <f t="shared" si="31"/>
        <v>10</v>
      </c>
      <c r="AQ15" s="26">
        <f t="shared" si="32"/>
        <v>0.60409214536028211</v>
      </c>
      <c r="AR15" s="26">
        <f t="shared" si="33"/>
        <v>8.3249327341714516E-2</v>
      </c>
      <c r="AS15" s="26">
        <f t="shared" si="34"/>
        <v>6.5038760676349366E-2</v>
      </c>
      <c r="AT15" s="26">
        <f t="shared" si="35"/>
        <v>3.8861846570924119E-2</v>
      </c>
      <c r="AU15" s="26">
        <f t="shared" si="36"/>
        <v>3.5796994072061099E-2</v>
      </c>
      <c r="AV15" s="27">
        <f>(1/(((0-P15)^2+(0-Q15)^2))*CT15)</f>
        <v>1.7367571487504386E-2</v>
      </c>
      <c r="AW15" s="27">
        <f>(1/(((1-P15)^2+(1-Q15)^2))*CT15)</f>
        <v>0.60409214536028211</v>
      </c>
      <c r="AX15" s="27">
        <f>(1/(((2-P15)^2+(2-Q15)^2))*CT15)</f>
        <v>3.8861846570924119E-2</v>
      </c>
      <c r="AY15" s="27">
        <f>(1/(((3-P15)^2+(3-Q15)^2))*CT15)</f>
        <v>7.7036271767521982E-3</v>
      </c>
      <c r="AZ15" s="27">
        <f>((1/(((4-P15)^2+(4-Q15)^2))*CT15))</f>
        <v>3.1858722174861543E-3</v>
      </c>
      <c r="BA15" s="27">
        <f>((1/(((5-P15)^2+(5-Q15)^2))*CT15))</f>
        <v>1.7302158002602307E-3</v>
      </c>
      <c r="BB15" s="27">
        <f>((1/(((6-P15)^2+(6-Q15)^2))*CT15))</f>
        <v>1.0845523643221271E-3</v>
      </c>
      <c r="BC15" s="27">
        <f>((1/(((1-P15)^2+(0-Q15)^2))*CT15))</f>
        <v>3.5796994072061099E-2</v>
      </c>
      <c r="BD15" s="27">
        <f>((1/(((2-P15)^2+(0-Q15)^2))*CT15))</f>
        <v>2.6115088872219819E-2</v>
      </c>
      <c r="BE15" s="27">
        <f>((1/(((2-P15)^2+(1-Q15)^2))*CT15))</f>
        <v>8.3249327341714516E-2</v>
      </c>
      <c r="BF15" s="27">
        <f>((1/(((3-P15)^2+(0-Q15)^2))*CT15))</f>
        <v>1.128047218336934E-2</v>
      </c>
      <c r="BG15" s="27">
        <f>((1/(((3-P15)^2+(1-Q15)^2))*CT15))</f>
        <v>1.6033647175038225E-2</v>
      </c>
      <c r="BH15" s="27">
        <f>((1/(((3-P15)^2+(2-Q15)^2))*CT15))</f>
        <v>1.3142519429214765E-2</v>
      </c>
      <c r="BI15" s="27">
        <f>((1/(((4-P15)^2+(0-Q15)^2))*CT15))</f>
        <v>5.5864204077623152E-3</v>
      </c>
      <c r="BJ15" s="27">
        <f>((1/(((4-P15)^2+(1-Q15)^2))*CT15))</f>
        <v>6.5476918744858852E-3</v>
      </c>
      <c r="BK15" s="27">
        <f>((1/(((4-P15)^2+(2-Q15)^2))*CT15))</f>
        <v>6.0079673766124777E-3</v>
      </c>
      <c r="BL15" s="27">
        <f>((1/(((4-P15)^2+(3-Q15)^2))*CT15))</f>
        <v>4.5420332738623642E-3</v>
      </c>
      <c r="BM15" s="27">
        <f>((1/(((5-P15)^2+(0-Q15)^2))*CT15))</f>
        <v>3.2324565912681632E-3</v>
      </c>
      <c r="BN15" s="27">
        <f>((1/(((5-P15)^2+(1-Q15)^2))*CT15))</f>
        <v>3.5325415156134674E-3</v>
      </c>
      <c r="BO15" s="27">
        <f>((1/(((5-P15)^2+(2-Q15)^2))*CT15))</f>
        <v>3.3692452580678166E-3</v>
      </c>
      <c r="BP15" s="27">
        <f>((1/(((5-P15)^2+(3-Q15)^2))*CT15))</f>
        <v>2.852884342443161E-3</v>
      </c>
      <c r="BQ15" s="27">
        <f>((1/(((5-P15)^2+(4-Q15)^2))*CT15))</f>
        <v>2.2510227229687809E-3</v>
      </c>
      <c r="BR15" s="27">
        <f>((1/(((6-P15)^2+(0-Q15)^2))*CT15))</f>
        <v>2.0845538012417768E-3</v>
      </c>
      <c r="BS15" s="27">
        <f>(1/(((6-P15)^2+(1-Q15)^2))*CT15)</f>
        <v>2.2053681180507719E-3</v>
      </c>
      <c r="BT15" s="27">
        <f>(1/(((6-P15)^2+(2-Q15)^2))*CT15)</f>
        <v>2.1405983112463231E-3</v>
      </c>
      <c r="BU15" s="27">
        <f>(1/(((6-P15)^2+(3-Q15)^2))*CT15)</f>
        <v>1.9198310086002127E-3</v>
      </c>
      <c r="BV15" s="27">
        <f>((1/(((6-P15)^2+(4-Q15)^2))*CT15))</f>
        <v>1.627076507265296E-3</v>
      </c>
      <c r="BW15" s="27">
        <f>((1/(((6-P15)^2+(5-Q15)^2))*CT15))</f>
        <v>1.3363279204054094E-3</v>
      </c>
      <c r="BX15" s="27">
        <f>((1/(((0-P15)^2+(1-Q15)^2))*CT15))</f>
        <v>3.1950265832949992E-2</v>
      </c>
      <c r="BY15" s="27">
        <f>((1/(((0-P15)^2+(2-Q15)^2))*CT15))</f>
        <v>2.2212984456498549E-2</v>
      </c>
      <c r="BZ15" s="27">
        <f>((1/(((1-P15)^2+(2-Q15)^2))*CT15))</f>
        <v>6.5038760676349366E-2</v>
      </c>
      <c r="CA15" s="27">
        <f>((1/(((0-P15)^2+(3-Q15)^2))*CT15))</f>
        <v>1.012773254425943E-2</v>
      </c>
      <c r="CB15" s="27">
        <f>((1/(((1-P15)^2+(3-Q15)^2))*CT15))</f>
        <v>1.4472719005189195E-2</v>
      </c>
      <c r="CC15" s="27">
        <f>((1/(((2-P15)^2+(3-Q15)^2))*CT15))</f>
        <v>1.2586176079741175E-2</v>
      </c>
      <c r="CD15" s="27">
        <f>((1/(((0-P15)^2+(4-Q15)^2))*CT15))</f>
        <v>5.195915784269884E-3</v>
      </c>
      <c r="CE15" s="27">
        <f>((1/(((1-P15)^2+(4-Q15)^2))*CT15))</f>
        <v>6.141918095802331E-3</v>
      </c>
      <c r="CF15" s="27">
        <f>((1/(((2-P15)^2+(4-Q15)^2))*CT15))</f>
        <v>5.7745949417110712E-3</v>
      </c>
      <c r="CG15" s="27">
        <f>((1/(((3-P15)^2+(4-Q15)^2))*CT15))</f>
        <v>4.4736914121617189E-3</v>
      </c>
      <c r="CH15" s="27">
        <f>((1/(((0-P15)^2+(5-Q15)^2))*CT15))</f>
        <v>3.0658020014194438E-3</v>
      </c>
      <c r="CI15" s="27">
        <f>((1/(((1-P15)^2+(5-Q15)^2))*CT15))</f>
        <v>3.3722757314187282E-3</v>
      </c>
      <c r="CJ15" s="27">
        <f>((1/(((2-P15)^2+(5-Q15)^2))*CT15))</f>
        <v>3.2584711577048481E-3</v>
      </c>
      <c r="CK15" s="27">
        <f>((1/(((3-P15)^2+(5-Q15)^2))*CT15))</f>
        <v>2.7991671308398559E-3</v>
      </c>
      <c r="CL15" s="27">
        <f>(1/(((4-P15)^2+(5-Q15)^2))*CT15)</f>
        <v>2.2341084011024319E-3</v>
      </c>
      <c r="CM15" s="27">
        <f>(1/(((0-P15)^2+(6-Q15)^2))*CT15)</f>
        <v>2.0004041025286821E-3</v>
      </c>
      <c r="CN15" s="27">
        <f>(1/(((1-P15)^2+(6-Q15)^2))*CT15)</f>
        <v>2.1265025433102173E-3</v>
      </c>
      <c r="CO15" s="27">
        <f>((1/(((2-P15)^2+(6-Q15)^2))*CT15))</f>
        <v>2.0806784755037274E-3</v>
      </c>
      <c r="CP15" s="27">
        <f>((1/(((3-P15)^2+(6-Q15)^2))*CT15))</f>
        <v>1.8833484403670568E-3</v>
      </c>
      <c r="CQ15" s="27">
        <f>((1/(((4-P15)^2+(6-Q15)^2))*CT15))</f>
        <v>1.6094612510145292E-3</v>
      </c>
      <c r="CR15" s="27">
        <f>((1/(((5-P15)^2+(6-Q15)^2)))*CT15)</f>
        <v>1.3303486391551672E-3</v>
      </c>
      <c r="CS15" s="21">
        <f t="shared" si="37"/>
        <v>1.11261522578434</v>
      </c>
      <c r="CT15" s="28">
        <v>0.05</v>
      </c>
    </row>
    <row r="16" spans="1:98" x14ac:dyDescent="0.25">
      <c r="A16" s="12">
        <f>SUMIF($I:$I,B16,$Z:$Z)+SUMIF($J:$J,B16,$AA:$AA)</f>
        <v>29</v>
      </c>
      <c r="B16" s="6" t="s">
        <v>11</v>
      </c>
      <c r="C16" s="14">
        <v>0.52368172178689054</v>
      </c>
      <c r="D16" s="14">
        <v>0.73464876593522255</v>
      </c>
      <c r="E16" s="14">
        <v>0.47333505869999409</v>
      </c>
      <c r="F16" s="14">
        <v>0.94053351820512476</v>
      </c>
      <c r="H16" s="2">
        <v>44429</v>
      </c>
      <c r="I16" s="1" t="s">
        <v>13</v>
      </c>
      <c r="J16" s="1" t="s">
        <v>5</v>
      </c>
      <c r="K16">
        <v>0</v>
      </c>
      <c r="L16">
        <v>0</v>
      </c>
      <c r="M16" s="1">
        <v>0.06</v>
      </c>
      <c r="N16" s="1">
        <v>0.85</v>
      </c>
      <c r="P16" s="10">
        <f>SUMIF(team,spi_matches[[#This Row],[team1]],Mxg)+SUMIF(team,spi_matches[[#This Row],[team2]],Vnxg)</f>
        <v>1.3092572082265961</v>
      </c>
      <c r="Q16" s="10">
        <f>SUMIF(team,spi_matches[[#This Row],[team1]],Mnxg)+SUMIF(team,spi_matches[[#This Row],[team2]],Vxg)</f>
        <v>1.0792572303885775</v>
      </c>
      <c r="R16" s="10">
        <f t="shared" si="11"/>
        <v>1.61320244999155</v>
      </c>
      <c r="S16" s="21">
        <f t="shared" si="12"/>
        <v>0.2677203549043628</v>
      </c>
      <c r="T16" s="21">
        <f t="shared" si="13"/>
        <v>0.55929171534362232</v>
      </c>
      <c r="U16" s="21">
        <f t="shared" si="14"/>
        <v>0.18169612645705865</v>
      </c>
      <c r="V16" s="22">
        <f t="shared" si="15"/>
        <v>1</v>
      </c>
      <c r="W16" s="22">
        <f t="shared" si="16"/>
        <v>1</v>
      </c>
      <c r="X16" s="23"/>
      <c r="Y16" s="23"/>
      <c r="Z16" s="23"/>
      <c r="AA16" s="23"/>
      <c r="AB16" s="24">
        <f t="shared" si="17"/>
        <v>1</v>
      </c>
      <c r="AC16" s="24">
        <f t="shared" si="18"/>
        <v>1</v>
      </c>
      <c r="AD16" s="24">
        <f t="shared" si="19"/>
        <v>2</v>
      </c>
      <c r="AE16" s="24">
        <f t="shared" si="20"/>
        <v>1</v>
      </c>
      <c r="AF16" s="24">
        <f t="shared" si="21"/>
        <v>1</v>
      </c>
      <c r="AG16" s="24">
        <f t="shared" si="22"/>
        <v>2</v>
      </c>
      <c r="AH16" s="24">
        <f t="shared" si="23"/>
        <v>1</v>
      </c>
      <c r="AI16" s="24">
        <f t="shared" si="24"/>
        <v>0</v>
      </c>
      <c r="AJ16" s="24">
        <f t="shared" si="25"/>
        <v>2</v>
      </c>
      <c r="AK16" s="24">
        <f t="shared" si="26"/>
        <v>2</v>
      </c>
      <c r="AL16" s="25">
        <f t="shared" si="27"/>
        <v>11</v>
      </c>
      <c r="AM16" s="25">
        <f t="shared" si="28"/>
        <v>21</v>
      </c>
      <c r="AN16" s="25">
        <f t="shared" si="29"/>
        <v>12</v>
      </c>
      <c r="AO16" s="25">
        <f t="shared" si="30"/>
        <v>10</v>
      </c>
      <c r="AP16" s="25">
        <f t="shared" si="31"/>
        <v>22</v>
      </c>
      <c r="AQ16" s="26">
        <f t="shared" si="32"/>
        <v>0.49057252354272257</v>
      </c>
      <c r="AR16" s="26">
        <f t="shared" si="33"/>
        <v>0.10343244435893206</v>
      </c>
      <c r="AS16" s="26">
        <f t="shared" si="34"/>
        <v>5.2999379655525258E-2</v>
      </c>
      <c r="AT16" s="26">
        <f t="shared" si="35"/>
        <v>3.9668807028316447E-2</v>
      </c>
      <c r="AU16" s="26">
        <f t="shared" si="36"/>
        <v>3.7738900861138264E-2</v>
      </c>
      <c r="AV16" s="27">
        <f>(1/(((0-P16)^2+(0-Q16)^2))*CT16)</f>
        <v>1.7367439331780112E-2</v>
      </c>
      <c r="AW16" s="27">
        <f>(1/(((1-P16)^2+(1-Q16)^2))*CT16)</f>
        <v>0.49057252354272257</v>
      </c>
      <c r="AX16" s="27">
        <f>(1/(((2-P16)^2+(2-Q16)^2))*CT16)</f>
        <v>3.7738900861138264E-2</v>
      </c>
      <c r="AY16" s="27">
        <f>(1/(((3-P16)^2+(3-Q16)^2))*CT16)</f>
        <v>7.6360779929602806E-3</v>
      </c>
      <c r="AZ16" s="27">
        <f>((1/(((4-P16)^2+(4-Q16)^2))*CT16))</f>
        <v>3.1704091565344615E-3</v>
      </c>
      <c r="BA16" s="27">
        <f>((1/(((5-P16)^2+(5-Q16)^2))*CT16))</f>
        <v>1.7245062486714502E-3</v>
      </c>
      <c r="BB16" s="27">
        <f>((1/(((6-P16)^2+(6-Q16)^2))*CT16))</f>
        <v>1.0818582098151141E-3</v>
      </c>
      <c r="BC16" s="27">
        <f>((1/(((1-P16)^2+(0-Q16)^2))*CT16))</f>
        <v>3.9668807028316447E-2</v>
      </c>
      <c r="BD16" s="27">
        <f>((1/(((2-P16)^2+(0-Q16)^2))*CT16))</f>
        <v>3.0452120679491379E-2</v>
      </c>
      <c r="BE16" s="27">
        <f>((1/(((2-P16)^2+(1-Q16)^2))*CT16))</f>
        <v>0.10343244435893206</v>
      </c>
      <c r="BF16" s="27">
        <f>((1/(((3-P16)^2+(0-Q16)^2))*CT16))</f>
        <v>1.2427277568484973E-2</v>
      </c>
      <c r="BG16" s="27">
        <f>((1/(((3-P16)^2+(1-Q16)^2))*CT16))</f>
        <v>1.7452659420894606E-2</v>
      </c>
      <c r="BH16" s="27">
        <f>((1/(((3-P16)^2+(2-Q16)^2))*CT16))</f>
        <v>1.3490257637497199E-2</v>
      </c>
      <c r="BI16" s="27">
        <f>((1/(((4-P16)^2+(0-Q16)^2))*CT16))</f>
        <v>5.9489157508629611E-3</v>
      </c>
      <c r="BJ16" s="27">
        <f>((1/(((4-P16)^2+(1-Q16)^2))*CT16))</f>
        <v>6.8999984112973287E-3</v>
      </c>
      <c r="BK16" s="27">
        <f>((1/(((4-P16)^2+(2-Q16)^2))*CT16))</f>
        <v>6.1821019592882658E-3</v>
      </c>
      <c r="BL16" s="27">
        <f>((1/(((4-P16)^2+(3-Q16)^2))*CT16))</f>
        <v>4.5748376637049131E-3</v>
      </c>
      <c r="BM16" s="27">
        <f>((1/(((5-P16)^2+(0-Q16)^2))*CT16))</f>
        <v>3.381490600797329E-3</v>
      </c>
      <c r="BN16" s="27">
        <f>((1/(((5-P16)^2+(1-Q16)^2))*CT16))</f>
        <v>3.6689535327523431E-3</v>
      </c>
      <c r="BO16" s="27">
        <f>((1/(((5-P16)^2+(2-Q16)^2))*CT16))</f>
        <v>3.4555803386116636E-3</v>
      </c>
      <c r="BP16" s="27">
        <f>((1/(((5-P16)^2+(3-Q16)^2))*CT16))</f>
        <v>2.8883644023948727E-3</v>
      </c>
      <c r="BQ16" s="27">
        <f>((1/(((5-P16)^2+(4-Q16)^2))*CT16))</f>
        <v>2.2570998641369146E-3</v>
      </c>
      <c r="BR16" s="27">
        <f>((1/(((6-P16)^2+(0-Q16)^2))*CT16))</f>
        <v>2.158161829985311E-3</v>
      </c>
      <c r="BS16" s="27">
        <f>(1/(((6-P16)^2+(1-Q16)^2))*CT16)</f>
        <v>2.2717618103945377E-3</v>
      </c>
      <c r="BT16" s="27">
        <f>(1/(((6-P16)^2+(2-Q16)^2))*CT16)</f>
        <v>2.1881038304382375E-3</v>
      </c>
      <c r="BU16" s="27">
        <f>(1/(((6-P16)^2+(3-Q16)^2))*CT16)</f>
        <v>1.946106797203479E-3</v>
      </c>
      <c r="BV16" s="27">
        <f>((1/(((6-P16)^2+(4-Q16)^2))*CT16))</f>
        <v>1.6375292214263544E-3</v>
      </c>
      <c r="BW16" s="27">
        <f>((1/(((6-P16)^2+(5-Q16)^2))*CT16))</f>
        <v>1.3377821974517095E-3</v>
      </c>
      <c r="BX16" s="27">
        <f>((1/(((0-P16)^2+(1-Q16)^2))*CT16))</f>
        <v>2.9062397997307435E-2</v>
      </c>
      <c r="BY16" s="27">
        <f>((1/(((0-P16)^2+(2-Q16)^2))*CT16))</f>
        <v>1.9516599703687205E-2</v>
      </c>
      <c r="BZ16" s="27">
        <f>((1/(((1-P16)^2+(2-Q16)^2))*CT16))</f>
        <v>5.2999379655525258E-2</v>
      </c>
      <c r="CA16" s="27">
        <f>((1/(((0-P16)^2+(3-Q16)^2))*CT16))</f>
        <v>9.253420651893338E-3</v>
      </c>
      <c r="CB16" s="27">
        <f>((1/(((1-P16)^2+(3-Q16)^2))*CT16))</f>
        <v>1.3210413752335762E-2</v>
      </c>
      <c r="CC16" s="27">
        <f>((1/(((2-P16)^2+(3-Q16)^2))*CT16))</f>
        <v>1.2000830290208268E-2</v>
      </c>
      <c r="CD16" s="27">
        <f>((1/(((0-P16)^2+(4-Q16)^2))*CT16))</f>
        <v>4.8804805627627153E-3</v>
      </c>
      <c r="CE16" s="27">
        <f>((1/(((1-P16)^2+(4-Q16)^2))*CT16))</f>
        <v>5.7961751720453187E-3</v>
      </c>
      <c r="CF16" s="27">
        <f>((1/(((2-P16)^2+(4-Q16)^2))*CT16))</f>
        <v>5.5507055152124833E-3</v>
      </c>
      <c r="CG16" s="27">
        <f>((1/(((3-P16)^2+(4-Q16)^2))*CT16))</f>
        <v>4.3900663455615106E-3</v>
      </c>
      <c r="CH16" s="27">
        <f>((1/(((0-P16)^2+(5-Q16)^2))*CT16))</f>
        <v>2.9263076770307886E-3</v>
      </c>
      <c r="CI16" s="27">
        <f>((1/(((1-P16)^2+(5-Q16)^2))*CT16))</f>
        <v>3.2325084037159273E-3</v>
      </c>
      <c r="CJ16" s="27">
        <f>((1/(((2-P16)^2+(5-Q16)^2))*CT16))</f>
        <v>3.1547036107143242E-3</v>
      </c>
      <c r="CK16" s="27">
        <f>((1/(((3-P16)^2+(5-Q16)^2))*CT16))</f>
        <v>2.7426061315107822E-3</v>
      </c>
      <c r="CL16" s="27">
        <f>(1/(((4-P16)^2+(5-Q16)^2))*CT16)</f>
        <v>2.2111839294511478E-3</v>
      </c>
      <c r="CM16" s="27">
        <f>(1/(((0-P16)^2+(6-Q16)^2))*CT16)</f>
        <v>1.9284272821215448E-3</v>
      </c>
      <c r="CN16" s="27">
        <f>(1/(((1-P16)^2+(6-Q16)^2))*CT16)</f>
        <v>2.0568218064899477E-3</v>
      </c>
      <c r="CO16" s="27">
        <f>((1/(((2-P16)^2+(6-Q16)^2))*CT16))</f>
        <v>2.0250428947272479E-3</v>
      </c>
      <c r="CP16" s="27">
        <f>((1/(((3-P16)^2+(6-Q16)^2))*CT16))</f>
        <v>1.8469048424920042E-3</v>
      </c>
      <c r="CQ16" s="27">
        <f>((1/(((4-P16)^2+(6-Q16)^2))*CT16))</f>
        <v>1.5896327369719439E-3</v>
      </c>
      <c r="CR16" s="27">
        <f>((1/(((5-P16)^2+(6-Q16)^2)))*CT16)</f>
        <v>1.3215174952937293E-3</v>
      </c>
      <c r="CS16" s="21">
        <f t="shared" si="37"/>
        <v>1.0087081967050442</v>
      </c>
      <c r="CT16" s="28">
        <v>0.05</v>
      </c>
    </row>
    <row r="17" spans="1:98" x14ac:dyDescent="0.25">
      <c r="A17" s="12">
        <f>SUMIF($I:$I,B17,$Z:$Z)+SUMIF($J:$J,B17,$AA:$AA)</f>
        <v>28</v>
      </c>
      <c r="B17" s="6" t="s">
        <v>10</v>
      </c>
      <c r="C17" s="14">
        <v>0.47652618786454665</v>
      </c>
      <c r="D17" s="14">
        <v>0.64599701348341387</v>
      </c>
      <c r="E17" s="14">
        <v>0.38502898832062715</v>
      </c>
      <c r="F17" s="14">
        <v>1.0307987728957879</v>
      </c>
      <c r="H17" s="2">
        <v>44429</v>
      </c>
      <c r="I17" s="1" t="s">
        <v>27</v>
      </c>
      <c r="J17" s="1" t="s">
        <v>16</v>
      </c>
      <c r="K17">
        <v>2</v>
      </c>
      <c r="L17">
        <v>0</v>
      </c>
      <c r="M17" s="1">
        <v>1.68</v>
      </c>
      <c r="N17" s="1">
        <v>0.48</v>
      </c>
      <c r="P17" s="10">
        <f>SUMIF(team,spi_matches[[#This Row],[team1]],Mxg)+SUMIF(team,spi_matches[[#This Row],[team2]],Vnxg)</f>
        <v>1.5240218909493777</v>
      </c>
      <c r="Q17" s="10">
        <f>SUMIF(team,spi_matches[[#This Row],[team1]],Mnxg)+SUMIF(team,spi_matches[[#This Row],[team2]],Vxg)</f>
        <v>0.75778981761554842</v>
      </c>
      <c r="R17" s="10">
        <f t="shared" si="11"/>
        <v>0.10149635327388748</v>
      </c>
      <c r="S17" s="21">
        <f t="shared" si="12"/>
        <v>0.40617724305514075</v>
      </c>
      <c r="T17" s="21">
        <f t="shared" si="13"/>
        <v>0.20820271679048652</v>
      </c>
      <c r="U17" s="21">
        <f t="shared" si="14"/>
        <v>0.12652781490199841</v>
      </c>
      <c r="V17" s="22">
        <f t="shared" si="15"/>
        <v>3</v>
      </c>
      <c r="W17" s="22">
        <f t="shared" si="16"/>
        <v>0</v>
      </c>
      <c r="X17" s="23"/>
      <c r="Y17" s="23"/>
      <c r="Z17" s="23"/>
      <c r="AA17" s="23"/>
      <c r="AB17" s="24">
        <f t="shared" si="17"/>
        <v>2</v>
      </c>
      <c r="AC17" s="24">
        <f t="shared" si="18"/>
        <v>1</v>
      </c>
      <c r="AD17" s="24">
        <f t="shared" si="19"/>
        <v>1</v>
      </c>
      <c r="AE17" s="24">
        <f t="shared" si="20"/>
        <v>1</v>
      </c>
      <c r="AF17" s="24">
        <f t="shared" si="21"/>
        <v>2</v>
      </c>
      <c r="AG17" s="24">
        <f t="shared" si="22"/>
        <v>0</v>
      </c>
      <c r="AH17" s="24">
        <f t="shared" si="23"/>
        <v>1</v>
      </c>
      <c r="AI17" s="24">
        <f t="shared" si="24"/>
        <v>0</v>
      </c>
      <c r="AJ17" s="24">
        <f t="shared" si="25"/>
        <v>2</v>
      </c>
      <c r="AK17" s="24">
        <f t="shared" si="26"/>
        <v>2</v>
      </c>
      <c r="AL17" s="25">
        <f t="shared" si="27"/>
        <v>21</v>
      </c>
      <c r="AM17" s="25">
        <f t="shared" si="28"/>
        <v>11</v>
      </c>
      <c r="AN17" s="25">
        <f t="shared" si="29"/>
        <v>20</v>
      </c>
      <c r="AO17" s="25">
        <f t="shared" si="30"/>
        <v>10</v>
      </c>
      <c r="AP17" s="25">
        <f t="shared" si="31"/>
        <v>22</v>
      </c>
      <c r="AQ17" s="26">
        <f t="shared" si="32"/>
        <v>0.17530270137818621</v>
      </c>
      <c r="AR17" s="26">
        <f t="shared" si="33"/>
        <v>0.15003088476762491</v>
      </c>
      <c r="AS17" s="26">
        <f t="shared" si="34"/>
        <v>6.2437518152987641E-2</v>
      </c>
      <c r="AT17" s="26">
        <f t="shared" si="35"/>
        <v>5.8903614081080892E-2</v>
      </c>
      <c r="AU17" s="26">
        <f t="shared" si="36"/>
        <v>2.8254313498566882E-2</v>
      </c>
      <c r="AV17" s="27">
        <f>(1/(((0-P17)^2+(0-Q17)^2))*CT17)</f>
        <v>1.7259900184467415E-2</v>
      </c>
      <c r="AW17" s="27">
        <f>(1/(((1-P17)^2+(1-Q17)^2))*CT17)</f>
        <v>0.15003088476762491</v>
      </c>
      <c r="AX17" s="27">
        <f>(1/(((2-P17)^2+(2-Q17)^2))*CT17)</f>
        <v>2.8254313498566882E-2</v>
      </c>
      <c r="AY17" s="27">
        <f>(1/(((3-P17)^2+(3-Q17)^2))*CT17)</f>
        <v>6.9386450089307123E-3</v>
      </c>
      <c r="AZ17" s="27">
        <f>((1/(((4-P17)^2+(4-Q17)^2))*CT17))</f>
        <v>3.0043753686042492E-3</v>
      </c>
      <c r="BA17" s="27">
        <f>((1/(((5-P17)^2+(5-Q17)^2))*CT17))</f>
        <v>1.6623019578600987E-3</v>
      </c>
      <c r="BB17" s="27">
        <f>((1/(((6-P17)^2+(6-Q17)^2))*CT17))</f>
        <v>1.0522960044322379E-3</v>
      </c>
      <c r="BC17" s="27">
        <f>((1/(((1-P17)^2+(0-Q17)^2))*CT17))</f>
        <v>5.8903614081080892E-2</v>
      </c>
      <c r="BD17" s="27">
        <f>((1/(((2-P17)^2+(0-Q17)^2))*CT17))</f>
        <v>6.2437518152987641E-2</v>
      </c>
      <c r="BE17" s="27">
        <f>((1/(((2-P17)^2+(1-Q17)^2))*CT17))</f>
        <v>0.17530270137818621</v>
      </c>
      <c r="BF17" s="27">
        <f>((1/(((3-P17)^2+(0-Q17)^2))*CT17))</f>
        <v>1.8163609750365697E-2</v>
      </c>
      <c r="BG17" s="27">
        <f>((1/(((3-P17)^2+(1-Q17)^2))*CT17))</f>
        <v>2.2349593540709038E-2</v>
      </c>
      <c r="BH17" s="27">
        <f>((1/(((3-P17)^2+(2-Q17)^2))*CT17))</f>
        <v>1.3435090653998475E-2</v>
      </c>
      <c r="BI17" s="27">
        <f>((1/(((4-P17)^2+(0-Q17)^2))*CT17))</f>
        <v>7.4574407538145378E-3</v>
      </c>
      <c r="BJ17" s="27">
        <f>((1/(((4-P17)^2+(1-Q17)^2))*CT17))</f>
        <v>8.0786754815874787E-3</v>
      </c>
      <c r="BK17" s="27">
        <f>((1/(((4-P17)^2+(2-Q17)^2))*CT17))</f>
        <v>6.5158858248819673E-3</v>
      </c>
      <c r="BL17" s="27">
        <f>((1/(((4-P17)^2+(3-Q17)^2))*CT17))</f>
        <v>4.48110020319751E-3</v>
      </c>
      <c r="BM17" s="27">
        <f>((1/(((5-P17)^2+(0-Q17)^2))*CT17))</f>
        <v>3.950486429081944E-3</v>
      </c>
      <c r="BN17" s="27">
        <f>((1/(((5-P17)^2+(1-Q17)^2))*CT17))</f>
        <v>4.1182465248697214E-3</v>
      </c>
      <c r="BO17" s="27">
        <f>((1/(((5-P17)^2+(2-Q17)^2))*CT17))</f>
        <v>3.6695874265847885E-3</v>
      </c>
      <c r="BP17" s="27">
        <f>((1/(((5-P17)^2+(3-Q17)^2))*CT17))</f>
        <v>2.9222795812047365E-3</v>
      </c>
      <c r="BQ17" s="27">
        <f>((1/(((5-P17)^2+(4-Q17)^2))*CT17))</f>
        <v>2.2129425494513927E-3</v>
      </c>
      <c r="BR17" s="27">
        <f>((1/(((6-P17)^2+(0-Q17)^2))*CT17))</f>
        <v>2.4261686032696775E-3</v>
      </c>
      <c r="BS17" s="27">
        <f>(1/(((6-P17)^2+(1-Q17)^2))*CT17)</f>
        <v>2.4884231333002736E-3</v>
      </c>
      <c r="BT17" s="27">
        <f>(1/(((6-P17)^2+(2-Q17)^2))*CT17)</f>
        <v>2.3172322276515649E-3</v>
      </c>
      <c r="BU17" s="27">
        <f>(1/(((6-P17)^2+(3-Q17)^2))*CT17)</f>
        <v>1.9950613027791635E-3</v>
      </c>
      <c r="BV17" s="27">
        <f>((1/(((6-P17)^2+(4-Q17)^2))*CT17))</f>
        <v>1.6368590862579039E-3</v>
      </c>
      <c r="BW17" s="27">
        <f>((1/(((6-P17)^2+(5-Q17)^2))*CT17))</f>
        <v>1.314726369880181E-3</v>
      </c>
      <c r="BX17" s="27">
        <f>((1/(((0-P17)^2+(1-Q17)^2))*CT17))</f>
        <v>2.099685953020073E-2</v>
      </c>
      <c r="BY17" s="27">
        <f>((1/(((0-P17)^2+(2-Q17)^2))*CT17))</f>
        <v>1.293417148325905E-2</v>
      </c>
      <c r="BZ17" s="27">
        <f>((1/(((1-P17)^2+(2-Q17)^2))*CT17))</f>
        <v>2.750751522707422E-2</v>
      </c>
      <c r="CA17" s="27">
        <f>((1/(((0-P17)^2+(3-Q17)^2))*CT17))</f>
        <v>6.8025829764896328E-3</v>
      </c>
      <c r="CB17" s="27">
        <f>((1/(((1-P17)^2+(3-Q17)^2))*CT17))</f>
        <v>9.4302160766830123E-3</v>
      </c>
      <c r="CC17" s="27">
        <f>((1/(((2-P17)^2+(3-Q17)^2))*CT17))</f>
        <v>9.5164471248830335E-3</v>
      </c>
      <c r="CD17" s="27">
        <f>((1/(((0-P17)^2+(4-Q17)^2))*CT17))</f>
        <v>3.8957286137312006E-3</v>
      </c>
      <c r="CE17" s="27">
        <f>((1/(((1-P17)^2+(4-Q17)^2))*CT17))</f>
        <v>4.6354128183242957E-3</v>
      </c>
      <c r="CF17" s="27">
        <f>((1/(((2-P17)^2+(4-Q17)^2))*CT17))</f>
        <v>4.6561515746860634E-3</v>
      </c>
      <c r="CG17" s="27">
        <f>((1/(((3-P17)^2+(4-Q17)^2))*CT17))</f>
        <v>3.9399742573187208E-3</v>
      </c>
      <c r="CH17" s="27">
        <f>((1/(((0-P17)^2+(5-Q17)^2))*CT17))</f>
        <v>2.4607522376461658E-3</v>
      </c>
      <c r="CI17" s="27">
        <f>((1/(((1-P17)^2+(5-Q17)^2))*CT17))</f>
        <v>2.7365851513435108E-3</v>
      </c>
      <c r="CJ17" s="27">
        <f>((1/(((2-P17)^2+(5-Q17)^2))*CT17))</f>
        <v>2.7438000229008277E-3</v>
      </c>
      <c r="CK17" s="27">
        <f>((1/(((3-P17)^2+(5-Q17)^2))*CT17))</f>
        <v>2.4783321145758902E-3</v>
      </c>
      <c r="CL17" s="27">
        <f>(1/(((4-P17)^2+(5-Q17)^2))*CT17)</f>
        <v>2.072382962956349E-3</v>
      </c>
      <c r="CM17" s="27">
        <f>(1/(((0-P17)^2+(6-Q17)^2))*CT17)</f>
        <v>1.6776603570697957E-3</v>
      </c>
      <c r="CN17" s="27">
        <f>(1/(((1-P17)^2+(6-Q17)^2))*CT17)</f>
        <v>1.8014534209326027E-3</v>
      </c>
      <c r="CO17" s="27">
        <f>((1/(((2-P17)^2+(6-Q17)^2))*CT17))</f>
        <v>1.8045770946276901E-3</v>
      </c>
      <c r="CP17" s="27">
        <f>((1/(((3-P17)^2+(6-Q17)^2))*CT17))</f>
        <v>1.6858130652017793E-3</v>
      </c>
      <c r="CQ17" s="27">
        <f>((1/(((4-P17)^2+(6-Q17)^2))*CT17))</f>
        <v>1.487597814040495E-3</v>
      </c>
      <c r="CR17" s="27">
        <f>((1/(((5-P17)^2+(6-Q17)^2)))*CT17)</f>
        <v>1.2638009780533449E-3</v>
      </c>
      <c r="CS17" s="21">
        <f t="shared" si="37"/>
        <v>0.74090777474762559</v>
      </c>
      <c r="CT17" s="28">
        <v>0.05</v>
      </c>
    </row>
    <row r="18" spans="1:98" x14ac:dyDescent="0.25">
      <c r="A18" s="12">
        <f>SUMIF($I:$I,B18,$Z:$Z)+SUMIF($J:$J,B18,$AA:$AA)</f>
        <v>27</v>
      </c>
      <c r="B18" s="6" t="s">
        <v>14</v>
      </c>
      <c r="C18" s="14">
        <v>0.46898729661764499</v>
      </c>
      <c r="D18" s="14">
        <v>0.86967318295957907</v>
      </c>
      <c r="E18" s="14">
        <v>0.52761580402065422</v>
      </c>
      <c r="F18" s="14">
        <v>0.9313789439067256</v>
      </c>
      <c r="H18" s="2">
        <v>44430</v>
      </c>
      <c r="I18" s="1" t="s">
        <v>15</v>
      </c>
      <c r="J18" s="1" t="s">
        <v>28</v>
      </c>
      <c r="K18">
        <v>0</v>
      </c>
      <c r="L18">
        <v>1</v>
      </c>
      <c r="M18" s="1">
        <v>1.68</v>
      </c>
      <c r="N18" s="1">
        <v>1.78</v>
      </c>
      <c r="P18" s="10">
        <f>SUMIF(team,spi_matches[[#This Row],[team1]],Mxg)+SUMIF(team,spi_matches[[#This Row],[team2]],Vnxg)</f>
        <v>0.7188692583740508</v>
      </c>
      <c r="Q18" s="10">
        <f>SUMIF(team,spi_matches[[#This Row],[team1]],Mnxg)+SUMIF(team,spi_matches[[#This Row],[team2]],Vxg)</f>
        <v>1.8978402238248677</v>
      </c>
      <c r="R18" s="10">
        <f t="shared" si="11"/>
        <v>0.93765862084954188</v>
      </c>
      <c r="S18" s="21">
        <f t="shared" si="12"/>
        <v>0.10584854216527513</v>
      </c>
      <c r="T18" s="21">
        <f t="shared" si="13"/>
        <v>0.11288876459984284</v>
      </c>
      <c r="U18" s="21">
        <f t="shared" si="14"/>
        <v>0.84559427924572228</v>
      </c>
      <c r="V18" s="22">
        <f t="shared" si="15"/>
        <v>0</v>
      </c>
      <c r="W18" s="22">
        <f t="shared" si="16"/>
        <v>3</v>
      </c>
      <c r="X18" s="23"/>
      <c r="Y18" s="23"/>
      <c r="Z18" s="23"/>
      <c r="AA18" s="23"/>
      <c r="AB18" s="24">
        <f t="shared" si="17"/>
        <v>1</v>
      </c>
      <c r="AC18" s="24">
        <f t="shared" si="18"/>
        <v>2</v>
      </c>
      <c r="AD18" s="24">
        <f t="shared" si="19"/>
        <v>0</v>
      </c>
      <c r="AE18" s="24">
        <f t="shared" si="20"/>
        <v>2</v>
      </c>
      <c r="AF18" s="24">
        <f t="shared" si="21"/>
        <v>1</v>
      </c>
      <c r="AG18" s="24">
        <f t="shared" si="22"/>
        <v>1</v>
      </c>
      <c r="AH18" s="24">
        <f t="shared" si="23"/>
        <v>1</v>
      </c>
      <c r="AI18" s="24">
        <f t="shared" si="24"/>
        <v>3</v>
      </c>
      <c r="AJ18" s="24">
        <f t="shared" si="25"/>
        <v>0</v>
      </c>
      <c r="AK18" s="24">
        <f t="shared" si="26"/>
        <v>1</v>
      </c>
      <c r="AL18" s="25">
        <f t="shared" si="27"/>
        <v>12</v>
      </c>
      <c r="AM18" s="25">
        <f t="shared" si="28"/>
        <v>2</v>
      </c>
      <c r="AN18" s="25">
        <f t="shared" si="29"/>
        <v>11</v>
      </c>
      <c r="AO18" s="25">
        <f t="shared" si="30"/>
        <v>13</v>
      </c>
      <c r="AP18" s="25">
        <f t="shared" si="31"/>
        <v>1</v>
      </c>
      <c r="AQ18" s="26">
        <f t="shared" si="32"/>
        <v>0.55883958410021395</v>
      </c>
      <c r="AR18" s="26">
        <f t="shared" si="33"/>
        <v>9.4838935230103893E-2</v>
      </c>
      <c r="AS18" s="26">
        <f t="shared" si="34"/>
        <v>5.6487501327606007E-2</v>
      </c>
      <c r="AT18" s="26">
        <f t="shared" si="35"/>
        <v>3.8646128241521867E-2</v>
      </c>
      <c r="AU18" s="26">
        <f t="shared" si="36"/>
        <v>3.7796035230533855E-2</v>
      </c>
      <c r="AV18" s="27">
        <f>(1/(((0-P18)^2+(0-Q18)^2))*CT18)</f>
        <v>1.2140134468197047E-2</v>
      </c>
      <c r="AW18" s="27">
        <f>(1/(((1-P18)^2+(1-Q18)^2))*CT18)</f>
        <v>5.6487501327606007E-2</v>
      </c>
      <c r="AX18" s="27">
        <f>(1/(((2-P18)^2+(2-Q18)^2))*CT18)</f>
        <v>3.0271243717412584E-2</v>
      </c>
      <c r="AY18" s="27">
        <f>(1/(((3-P18)^2+(3-Q18)^2))*CT18)</f>
        <v>7.7902082793159582E-3</v>
      </c>
      <c r="AZ18" s="27">
        <f>((1/(((4-P18)^2+(4-Q18)^2))*CT18))</f>
        <v>3.292745922345536E-3</v>
      </c>
      <c r="BA18" s="27">
        <f>((1/(((5-P18)^2+(5-Q18)^2))*CT18))</f>
        <v>1.7888143198528156E-3</v>
      </c>
      <c r="BB18" s="27">
        <f>((1/(((6-P18)^2+(6-Q18)^2))*CT18))</f>
        <v>1.1181165651129128E-3</v>
      </c>
      <c r="BC18" s="27">
        <f>((1/(((1-P18)^2+(0-Q18)^2))*CT18))</f>
        <v>1.3583885349019163E-2</v>
      </c>
      <c r="BD18" s="27">
        <f>((1/(((2-P18)^2+(0-Q18)^2))*CT18))</f>
        <v>9.5363548396316493E-3</v>
      </c>
      <c r="BE18" s="27">
        <f>((1/(((2-P18)^2+(1-Q18)^2))*CT18))</f>
        <v>2.042973502538006E-2</v>
      </c>
      <c r="BF18" s="27">
        <f>((1/(((3-P18)^2+(0-Q18)^2))*CT18))</f>
        <v>5.6783627847812228E-3</v>
      </c>
      <c r="BG18" s="27">
        <f>((1/(((3-P18)^2+(1-Q18)^2))*CT18))</f>
        <v>8.3199181199914776E-3</v>
      </c>
      <c r="BH18" s="27">
        <f>((1/(((3-P18)^2+(2-Q18)^2))*CT18))</f>
        <v>9.5895774391664221E-3</v>
      </c>
      <c r="BI18" s="27">
        <f>((1/(((4-P18)^2+(0-Q18)^2))*CT18))</f>
        <v>3.4800483534162771E-3</v>
      </c>
      <c r="BJ18" s="27">
        <f>((1/(((4-P18)^2+(1-Q18)^2))*CT18))</f>
        <v>4.3207981751520828E-3</v>
      </c>
      <c r="BK18" s="27">
        <f>((1/(((4-P18)^2+(2-Q18)^2))*CT18))</f>
        <v>4.639830570583604E-3</v>
      </c>
      <c r="BL18" s="27">
        <f>((1/(((4-P18)^2+(3-Q18)^2))*CT18))</f>
        <v>4.173422353807057E-3</v>
      </c>
      <c r="BM18" s="27">
        <f>((1/(((5-P18)^2+(0-Q18)^2))*CT18))</f>
        <v>2.2799944501331682E-3</v>
      </c>
      <c r="BN18" s="27">
        <f>((1/(((5-P18)^2+(1-Q18)^2))*CT18))</f>
        <v>2.613122395888328E-3</v>
      </c>
      <c r="BO18" s="27">
        <f>((1/(((5-P18)^2+(2-Q18)^2))*CT18))</f>
        <v>2.7265018143234191E-3</v>
      </c>
      <c r="BP18" s="27">
        <f>((1/(((5-P18)^2+(3-Q18)^2))*CT18))</f>
        <v>2.5584822216785531E-3</v>
      </c>
      <c r="BQ18" s="27">
        <f>((1/(((5-P18)^2+(4-Q18)^2))*CT18))</f>
        <v>2.1980769669435476E-3</v>
      </c>
      <c r="BR18" s="27">
        <f>((1/(((6-P18)^2+(0-Q18)^2))*CT18))</f>
        <v>1.5876977846671345E-3</v>
      </c>
      <c r="BS18" s="27">
        <f>(1/(((6-P18)^2+(1-Q18)^2))*CT18)</f>
        <v>1.7423752539962077E-3</v>
      </c>
      <c r="BT18" s="27">
        <f>(1/(((6-P18)^2+(2-Q18)^2))*CT18)</f>
        <v>1.7920646890269222E-3</v>
      </c>
      <c r="BU18" s="27">
        <f>(1/(((6-P18)^2+(3-Q18)^2))*CT18)</f>
        <v>1.7179120942490576E-3</v>
      </c>
      <c r="BV18" s="27">
        <f>((1/(((6-P18)^2+(4-Q18)^2))*CT18))</f>
        <v>1.5475364045644934E-3</v>
      </c>
      <c r="BW18" s="27">
        <f>((1/(((6-P18)^2+(5-Q18)^2))*CT18))</f>
        <v>1.332845078875254E-3</v>
      </c>
      <c r="BX18" s="27">
        <f>((1/(((0-P18)^2+(1-Q18)^2))*CT18))</f>
        <v>3.7796035230533855E-2</v>
      </c>
      <c r="BY18" s="27">
        <f>((1/(((0-P18)^2+(2-Q18)^2))*CT18))</f>
        <v>9.4838935230103893E-2</v>
      </c>
      <c r="BZ18" s="27">
        <f>((1/(((1-P18)^2+(2-Q18)^2))*CT18))</f>
        <v>0.55883958410021395</v>
      </c>
      <c r="CA18" s="27">
        <f>((1/(((0-P18)^2+(3-Q18)^2))*CT18))</f>
        <v>2.8876209823733193E-2</v>
      </c>
      <c r="CB18" s="27">
        <f>((1/(((1-P18)^2+(3-Q18)^2))*CT18))</f>
        <v>3.8646128241521867E-2</v>
      </c>
      <c r="CC18" s="27">
        <f>((1/(((2-P18)^2+(3-Q18)^2))*CT18))</f>
        <v>1.7506683136457622E-2</v>
      </c>
      <c r="CD18" s="27">
        <f>((1/(((0-P18)^2+(4-Q18)^2))*CT18))</f>
        <v>1.0129970078577395E-2</v>
      </c>
      <c r="CE18" s="27">
        <f>((1/(((1-P18)^2+(4-Q18)^2))*CT18))</f>
        <v>1.1115779198750836E-2</v>
      </c>
      <c r="CF18" s="27">
        <f>((1/(((2-P18)^2+(4-Q18)^2))*CT18))</f>
        <v>8.2503190333871133E-3</v>
      </c>
      <c r="CG18" s="27">
        <f>((1/(((3-P18)^2+(4-Q18)^2))*CT18))</f>
        <v>5.1960829264645547E-3</v>
      </c>
      <c r="CH18" s="27">
        <f>((1/(((0-P18)^2+(5-Q18)^2))*CT18))</f>
        <v>4.9308846344659554E-3</v>
      </c>
      <c r="CI18" s="27">
        <f>((1/(((1-P18)^2+(5-Q18)^2))*CT18))</f>
        <v>5.1533483035812646E-3</v>
      </c>
      <c r="CJ18" s="27">
        <f>((1/(((2-P18)^2+(5-Q18)^2))*CT18))</f>
        <v>4.438648061657966E-3</v>
      </c>
      <c r="CK18" s="27">
        <f>((1/(((3-P18)^2+(5-Q18)^2))*CT18))</f>
        <v>3.3722370932081115E-3</v>
      </c>
      <c r="CL18" s="27">
        <f>(1/(((4-P18)^2+(5-Q18)^2))*CT18)</f>
        <v>2.4522769469740905E-3</v>
      </c>
      <c r="CM18" s="27">
        <f>(1/(((0-P18)^2+(6-Q18)^2))*CT18)</f>
        <v>2.8827602441488633E-3</v>
      </c>
      <c r="CN18" s="27">
        <f>(1/(((1-P18)^2+(6-Q18)^2))*CT18)</f>
        <v>2.9573987905242901E-3</v>
      </c>
      <c r="CO18" s="27">
        <f>((1/(((2-P18)^2+(6-Q18)^2))*CT18))</f>
        <v>2.707237573473686E-3</v>
      </c>
      <c r="CP18" s="27">
        <f>((1/(((3-P18)^2+(6-Q18)^2))*CT18))</f>
        <v>2.2695012499784803E-3</v>
      </c>
      <c r="CQ18" s="27">
        <f>((1/(((4-P18)^2+(6-Q18)^2))*CT18))</f>
        <v>1.8120187291518223E-3</v>
      </c>
      <c r="CR18" s="27">
        <f>((1/(((5-P18)^2+(6-Q18)^2)))*CT18)</f>
        <v>1.4222406188132914E-3</v>
      </c>
      <c r="CS18" s="21">
        <f t="shared" si="37"/>
        <v>1.0643315860108402</v>
      </c>
      <c r="CT18" s="28">
        <v>0.05</v>
      </c>
    </row>
    <row r="19" spans="1:98" x14ac:dyDescent="0.25">
      <c r="A19" s="12">
        <f>SUMIF($I:$I,B19,$Z:$Z)+SUMIF($J:$J,B19,$AA:$AA)</f>
        <v>26</v>
      </c>
      <c r="B19" s="7" t="s">
        <v>15</v>
      </c>
      <c r="C19" s="14">
        <v>0.337650817079997</v>
      </c>
      <c r="D19" s="14">
        <v>0.82239084138966989</v>
      </c>
      <c r="E19" s="14">
        <v>0.28958919627125607</v>
      </c>
      <c r="F19" s="14">
        <v>0.59744200641468526</v>
      </c>
      <c r="H19" s="2">
        <v>44430</v>
      </c>
      <c r="I19" s="1" t="s">
        <v>11</v>
      </c>
      <c r="J19" s="1" t="s">
        <v>7</v>
      </c>
      <c r="K19">
        <v>1</v>
      </c>
      <c r="L19">
        <v>1</v>
      </c>
      <c r="M19" s="1">
        <v>0.69</v>
      </c>
      <c r="N19" s="1">
        <v>2.21</v>
      </c>
      <c r="P19" s="10">
        <f>SUMIF(team,spi_matches[[#This Row],[team1]],Mxg)+SUMIF(team,spi_matches[[#This Row],[team2]],Vnxg)</f>
        <v>1.3055192117981447</v>
      </c>
      <c r="Q19" s="10">
        <f>SUMIF(team,spi_matches[[#This Row],[team1]],Mnxg)+SUMIF(team,spi_matches[[#This Row],[team2]],Vxg)</f>
        <v>1.4287531625181993</v>
      </c>
      <c r="R19" s="10">
        <f t="shared" si="11"/>
        <v>0.98921052116792452</v>
      </c>
      <c r="S19" s="21">
        <f t="shared" si="12"/>
        <v>0.2120319696185001</v>
      </c>
      <c r="T19" s="21">
        <f t="shared" si="13"/>
        <v>0.27160165404782621</v>
      </c>
      <c r="U19" s="21">
        <f t="shared" si="14"/>
        <v>0.27356122662025228</v>
      </c>
      <c r="V19" s="22">
        <f t="shared" si="15"/>
        <v>0</v>
      </c>
      <c r="W19" s="22">
        <f t="shared" si="16"/>
        <v>3</v>
      </c>
      <c r="X19" s="23"/>
      <c r="Y19" s="23"/>
      <c r="Z19" s="23"/>
      <c r="AA19" s="23"/>
      <c r="AB19" s="24">
        <f t="shared" si="17"/>
        <v>1</v>
      </c>
      <c r="AC19" s="24">
        <f t="shared" si="18"/>
        <v>1</v>
      </c>
      <c r="AD19" s="24">
        <f t="shared" si="19"/>
        <v>1</v>
      </c>
      <c r="AE19" s="24">
        <f t="shared" si="20"/>
        <v>2</v>
      </c>
      <c r="AF19" s="24">
        <f t="shared" si="21"/>
        <v>2</v>
      </c>
      <c r="AG19" s="24">
        <f t="shared" si="22"/>
        <v>1</v>
      </c>
      <c r="AH19" s="24">
        <f t="shared" si="23"/>
        <v>2</v>
      </c>
      <c r="AI19" s="24">
        <f t="shared" si="24"/>
        <v>2</v>
      </c>
      <c r="AJ19" s="24">
        <f t="shared" si="25"/>
        <v>0</v>
      </c>
      <c r="AK19" s="24">
        <f t="shared" si="26"/>
        <v>1</v>
      </c>
      <c r="AL19" s="25">
        <f t="shared" si="27"/>
        <v>11</v>
      </c>
      <c r="AM19" s="25">
        <f t="shared" si="28"/>
        <v>12</v>
      </c>
      <c r="AN19" s="25">
        <f t="shared" si="29"/>
        <v>21</v>
      </c>
      <c r="AO19" s="25">
        <f t="shared" si="30"/>
        <v>22</v>
      </c>
      <c r="AP19" s="25">
        <f t="shared" si="31"/>
        <v>1</v>
      </c>
      <c r="AQ19" s="26">
        <f t="shared" si="32"/>
        <v>0.18039388150228619</v>
      </c>
      <c r="AR19" s="26">
        <f t="shared" si="33"/>
        <v>0.1191426670645731</v>
      </c>
      <c r="AS19" s="26">
        <f t="shared" si="34"/>
        <v>7.5060103677991513E-2</v>
      </c>
      <c r="AT19" s="26">
        <f t="shared" si="35"/>
        <v>6.1833243286641949E-2</v>
      </c>
      <c r="AU19" s="26">
        <f t="shared" si="36"/>
        <v>2.6480109889826353E-2</v>
      </c>
      <c r="AV19" s="27">
        <f>(1/(((0-P19)^2+(0-Q19)^2))*CT19)</f>
        <v>1.3348582712292204E-2</v>
      </c>
      <c r="AW19" s="27">
        <f>(1/(((1-P19)^2+(1-Q19)^2))*CT19)</f>
        <v>0.18039388150228619</v>
      </c>
      <c r="AX19" s="27">
        <f>(1/(((2-P19)^2+(2-Q19)^2))*CT19)</f>
        <v>6.1833243286641949E-2</v>
      </c>
      <c r="AY19" s="27">
        <f>(1/(((3-P19)^2+(3-Q19)^2))*CT19)</f>
        <v>9.3631525119061768E-3</v>
      </c>
      <c r="AZ19" s="27">
        <f>((1/(((4-P19)^2+(4-Q19)^2))*CT19))</f>
        <v>3.6045032311722725E-3</v>
      </c>
      <c r="BA19" s="27">
        <f>((1/(((5-P19)^2+(5-Q19)^2))*CT19))</f>
        <v>1.8937247525323848E-3</v>
      </c>
      <c r="BB19" s="27">
        <f>((1/(((6-P19)^2+(6-Q19)^2))*CT19))</f>
        <v>1.1645660509950124E-3</v>
      </c>
      <c r="BC19" s="27">
        <f>((1/(((1-P19)^2+(0-Q19)^2))*CT19))</f>
        <v>2.3422740875144076E-2</v>
      </c>
      <c r="BD19" s="27">
        <f>((1/(((2-P19)^2+(0-Q19)^2))*CT19))</f>
        <v>1.9812658125464684E-2</v>
      </c>
      <c r="BE19" s="27">
        <f>((1/(((2-P19)^2+(1-Q19)^2))*CT19))</f>
        <v>7.5060103677991513E-2</v>
      </c>
      <c r="BF19" s="27">
        <f>((1/(((3-P19)^2+(0-Q19)^2))*CT19))</f>
        <v>1.0177908329247684E-2</v>
      </c>
      <c r="BG19" s="27">
        <f>((1/(((3-P19)^2+(1-Q19)^2))*CT19))</f>
        <v>1.636610631045847E-2</v>
      </c>
      <c r="BH19" s="27">
        <f>((1/(((3-P19)^2+(2-Q19)^2))*CT19))</f>
        <v>1.563678578301286E-2</v>
      </c>
      <c r="BI19" s="27">
        <f>((1/(((4-P19)^2+(0-Q19)^2))*CT19))</f>
        <v>5.3754410596697395E-3</v>
      </c>
      <c r="BJ19" s="27">
        <f>((1/(((4-P19)^2+(1-Q19)^2))*CT19))</f>
        <v>6.7167683923022433E-3</v>
      </c>
      <c r="BK19" s="27">
        <f>((1/(((4-P19)^2+(2-Q19)^2))*CT19))</f>
        <v>6.5906113045524481E-3</v>
      </c>
      <c r="BL19" s="27">
        <f>((1/(((4-P19)^2+(3-Q19)^2))*CT19))</f>
        <v>5.1392514393151512E-3</v>
      </c>
      <c r="BM19" s="27">
        <f>((1/(((5-P19)^2+(0-Q19)^2))*CT19))</f>
        <v>3.1866367457470549E-3</v>
      </c>
      <c r="BN19" s="27">
        <f>((1/(((5-P19)^2+(1-Q19)^2))*CT19))</f>
        <v>3.6145403381046201E-3</v>
      </c>
      <c r="BO19" s="27">
        <f>((1/(((5-P19)^2+(2-Q19)^2))*CT19))</f>
        <v>3.5776866497422757E-3</v>
      </c>
      <c r="BP19" s="27">
        <f>((1/(((5-P19)^2+(3-Q19)^2))*CT19))</f>
        <v>3.1021209046799558E-3</v>
      </c>
      <c r="BQ19" s="27">
        <f>((1/(((5-P19)^2+(4-Q19)^2))*CT19))</f>
        <v>2.4678563446441579E-3</v>
      </c>
      <c r="BR19" s="27">
        <f>((1/(((6-P19)^2+(0-Q19)^2))*CT19))</f>
        <v>2.0764563288478114E-3</v>
      </c>
      <c r="BS19" s="27">
        <f>(1/(((6-P19)^2+(1-Q19)^2))*CT19)</f>
        <v>2.2500246118211916E-3</v>
      </c>
      <c r="BT19" s="27">
        <f>(1/(((6-P19)^2+(2-Q19)^2))*CT19)</f>
        <v>2.2356887373172155E-3</v>
      </c>
      <c r="BU19" s="27">
        <f>(1/(((6-P19)^2+(3-Q19)^2))*CT19)</f>
        <v>2.0402361920236717E-3</v>
      </c>
      <c r="BV19" s="27">
        <f>((1/(((6-P19)^2+(4-Q19)^2))*CT19))</f>
        <v>1.7452335821761295E-3</v>
      </c>
      <c r="BW19" s="27">
        <f>((1/(((6-P19)^2+(5-Q19)^2))*CT19))</f>
        <v>1.4371138862371399E-3</v>
      </c>
      <c r="BX19" s="27">
        <f>((1/(((0-P19)^2+(1-Q19)^2))*CT19))</f>
        <v>2.6480109889826353E-2</v>
      </c>
      <c r="BY19" s="27">
        <f>((1/(((0-P19)^2+(2-Q19)^2))*CT19))</f>
        <v>2.462201074900966E-2</v>
      </c>
      <c r="BZ19" s="27">
        <f>((1/(((1-P19)^2+(2-Q19)^2))*CT19))</f>
        <v>0.1191426670645731</v>
      </c>
      <c r="CA19" s="27">
        <f>((1/(((0-P19)^2+(3-Q19)^2))*CT19))</f>
        <v>1.1981221964992619E-2</v>
      </c>
      <c r="CB19" s="27">
        <f>((1/(((1-P19)^2+(3-Q19)^2))*CT19))</f>
        <v>1.9514794964237317E-2</v>
      </c>
      <c r="CC19" s="27">
        <f>((1/(((2-P19)^2+(3-Q19)^2))*CT19))</f>
        <v>1.6942718964232897E-2</v>
      </c>
      <c r="CD19" s="27">
        <f>((1/(((0-P19)^2+(4-Q19)^2))*CT19))</f>
        <v>6.0127296377252984E-3</v>
      </c>
      <c r="CE19" s="27">
        <f>((1/(((1-P19)^2+(4-Q19)^2))*CT19))</f>
        <v>7.4575082870751257E-3</v>
      </c>
      <c r="CF19" s="27">
        <f>((1/(((2-P19)^2+(4-Q19)^2))*CT19))</f>
        <v>7.0485934187419583E-3</v>
      </c>
      <c r="CG19" s="27">
        <f>((1/(((3-P19)^2+(4-Q19)^2))*CT19))</f>
        <v>5.2728291287438105E-3</v>
      </c>
      <c r="CH19" s="27">
        <f>((1/(((0-P19)^2+(5-Q19)^2))*CT19))</f>
        <v>3.4582488826431141E-3</v>
      </c>
      <c r="CI19" s="27">
        <f>((1/(((1-P19)^2+(5-Q19)^2))*CT19))</f>
        <v>3.8919149937266168E-3</v>
      </c>
      <c r="CJ19" s="27">
        <f>((1/(((2-P19)^2+(5-Q19)^2))*CT19))</f>
        <v>3.7775456153665218E-3</v>
      </c>
      <c r="CK19" s="27">
        <f>((1/(((3-P19)^2+(5-Q19)^2))*CT19))</f>
        <v>3.1999858451449413E-3</v>
      </c>
      <c r="CL19" s="27">
        <f>(1/(((4-P19)^2+(5-Q19)^2))*CT19)</f>
        <v>2.498247392987896E-3</v>
      </c>
      <c r="CM19" s="27">
        <f>(1/(((0-P19)^2+(6-Q19)^2))*CT19)</f>
        <v>2.2123230048145576E-3</v>
      </c>
      <c r="CN19" s="27">
        <f>(1/(((1-P19)^2+(6-Q19)^2))*CT19)</f>
        <v>2.3821276049714661E-3</v>
      </c>
      <c r="CO19" s="27">
        <f>((1/(((2-P19)^2+(6-Q19)^2))*CT19))</f>
        <v>2.3387872526662015E-3</v>
      </c>
      <c r="CP19" s="27">
        <f>((1/(((3-P19)^2+(6-Q19)^2))*CT19))</f>
        <v>2.1037074958065063E-3</v>
      </c>
      <c r="CQ19" s="27">
        <f>((1/(((4-P19)^2+(6-Q19)^2))*CT19))</f>
        <v>1.7757873574157465E-3</v>
      </c>
      <c r="CR19" s="27">
        <f>((1/(((5-P19)^2+(6-Q19)^2)))*CT19)</f>
        <v>1.4473671055506502E-3</v>
      </c>
      <c r="CS19" s="21">
        <f t="shared" si="37"/>
        <v>0.75719485028657851</v>
      </c>
      <c r="CT19" s="28">
        <v>0.05</v>
      </c>
    </row>
    <row r="20" spans="1:98" x14ac:dyDescent="0.25">
      <c r="A20" s="12">
        <f>SUMIF($I:$I,B20,$Z:$Z)+SUMIF($J:$J,B20,$AA:$AA)</f>
        <v>24</v>
      </c>
      <c r="B20" s="7" t="s">
        <v>8</v>
      </c>
      <c r="C20" s="14">
        <v>0.68887189927262416</v>
      </c>
      <c r="D20" s="14">
        <v>1.1266761945453372</v>
      </c>
      <c r="E20" s="14">
        <v>0.53462006218972868</v>
      </c>
      <c r="F20" s="14">
        <v>0.88544616057296099</v>
      </c>
      <c r="H20" s="2">
        <v>44430</v>
      </c>
      <c r="I20" s="1" t="s">
        <v>6</v>
      </c>
      <c r="J20" s="1" t="s">
        <v>12</v>
      </c>
      <c r="K20">
        <v>0</v>
      </c>
      <c r="L20">
        <v>2</v>
      </c>
      <c r="M20" s="1">
        <v>0.63</v>
      </c>
      <c r="N20" s="1">
        <v>0.33</v>
      </c>
      <c r="P20" s="10">
        <f>SUMIF(team,spi_matches[[#This Row],[team1]],Mxg)+SUMIF(team,spi_matches[[#This Row],[team2]],Vnxg)</f>
        <v>1.7016952213138232</v>
      </c>
      <c r="Q20" s="10">
        <f>SUMIF(team,spi_matches[[#This Row],[team1]],Mnxg)+SUMIF(team,spi_matches[[#This Row],[team2]],Vxg)</f>
        <v>0.92800394223633964</v>
      </c>
      <c r="R20" s="10">
        <f t="shared" si="11"/>
        <v>1.5061393623170882</v>
      </c>
      <c r="S20" s="21">
        <f t="shared" si="12"/>
        <v>0.74997395868252503</v>
      </c>
      <c r="T20" s="21">
        <f t="shared" si="13"/>
        <v>0.16889343097439893</v>
      </c>
      <c r="U20" s="21">
        <f t="shared" si="14"/>
        <v>0.13161547662866149</v>
      </c>
      <c r="V20" s="22">
        <f t="shared" si="15"/>
        <v>3</v>
      </c>
      <c r="W20" s="22">
        <f t="shared" si="16"/>
        <v>0</v>
      </c>
      <c r="X20" s="23"/>
      <c r="Y20" s="23"/>
      <c r="Z20" s="23"/>
      <c r="AA20" s="23"/>
      <c r="AB20" s="24">
        <f t="shared" si="17"/>
        <v>2</v>
      </c>
      <c r="AC20" s="24">
        <f t="shared" si="18"/>
        <v>1</v>
      </c>
      <c r="AD20" s="24">
        <f t="shared" si="19"/>
        <v>1</v>
      </c>
      <c r="AE20" s="24">
        <f t="shared" si="20"/>
        <v>1</v>
      </c>
      <c r="AF20" s="24">
        <f t="shared" si="21"/>
        <v>2</v>
      </c>
      <c r="AG20" s="24">
        <f t="shared" si="22"/>
        <v>0</v>
      </c>
      <c r="AH20" s="24">
        <f t="shared" si="23"/>
        <v>2</v>
      </c>
      <c r="AI20" s="24">
        <f t="shared" si="24"/>
        <v>2</v>
      </c>
      <c r="AJ20" s="24">
        <f t="shared" si="25"/>
        <v>1</v>
      </c>
      <c r="AK20" s="24">
        <f t="shared" si="26"/>
        <v>0</v>
      </c>
      <c r="AL20" s="25">
        <f t="shared" si="27"/>
        <v>21</v>
      </c>
      <c r="AM20" s="25">
        <f t="shared" si="28"/>
        <v>11</v>
      </c>
      <c r="AN20" s="25">
        <f t="shared" si="29"/>
        <v>20</v>
      </c>
      <c r="AO20" s="25">
        <f t="shared" si="30"/>
        <v>22</v>
      </c>
      <c r="AP20" s="25">
        <f t="shared" si="31"/>
        <v>10</v>
      </c>
      <c r="AQ20" s="26">
        <f t="shared" si="32"/>
        <v>0.53095931754458969</v>
      </c>
      <c r="AR20" s="26">
        <f t="shared" si="33"/>
        <v>0.10049047068403771</v>
      </c>
      <c r="AS20" s="26">
        <f t="shared" si="34"/>
        <v>5.2621771479229265E-2</v>
      </c>
      <c r="AT20" s="26">
        <f t="shared" si="35"/>
        <v>4.0382461033430572E-2</v>
      </c>
      <c r="AU20" s="26">
        <f t="shared" si="36"/>
        <v>3.6939421184724298E-2</v>
      </c>
      <c r="AV20" s="27">
        <f>(1/(((0-P20)^2+(0-Q20)^2))*CT20)</f>
        <v>1.3308639797928843E-2</v>
      </c>
      <c r="AW20" s="27">
        <f>(1/(((1-P20)^2+(1-Q20)^2))*CT20)</f>
        <v>0.10049047068403771</v>
      </c>
      <c r="AX20" s="27">
        <f>(1/(((2-P20)^2+(2-Q20)^2))*CT20)</f>
        <v>4.0382461033430572E-2</v>
      </c>
      <c r="AY20" s="27">
        <f>(1/(((3-P20)^2+(3-Q20)^2))*CT20)</f>
        <v>8.362933991513468E-3</v>
      </c>
      <c r="AZ20" s="27">
        <f>((1/(((4-P20)^2+(4-Q20)^2))*CT20))</f>
        <v>3.3968857515974202E-3</v>
      </c>
      <c r="BA20" s="27">
        <f>((1/(((5-P20)^2+(5-Q20)^2))*CT20))</f>
        <v>1.8208325327135754E-3</v>
      </c>
      <c r="BB20" s="27">
        <f>((1/(((6-P20)^2+(6-Q20)^2))*CT20))</f>
        <v>1.1312071831773524E-3</v>
      </c>
      <c r="BC20" s="27">
        <f>((1/(((1-P20)^2+(0-Q20)^2))*CT20))</f>
        <v>3.6939421184724298E-2</v>
      </c>
      <c r="BD20" s="27">
        <f>((1/(((2-P20)^2+(0-Q20)^2))*CT20))</f>
        <v>5.2621771479229265E-2</v>
      </c>
      <c r="BE20" s="27">
        <f>((1/(((2-P20)^2+(1-Q20)^2))*CT20))</f>
        <v>0.53095931754458969</v>
      </c>
      <c r="BF20" s="27">
        <f>((1/(((3-P20)^2+(0-Q20)^2))*CT20))</f>
        <v>1.9632583154890592E-2</v>
      </c>
      <c r="BG20" s="27">
        <f>((1/(((3-P20)^2+(1-Q20)^2))*CT20))</f>
        <v>2.9572172332396392E-2</v>
      </c>
      <c r="BH20" s="27">
        <f>((1/(((3-P20)^2+(2-Q20)^2))*CT20))</f>
        <v>1.763810999632252E-2</v>
      </c>
      <c r="BI20" s="27">
        <f>((1/(((4-P20)^2+(0-Q20)^2))*CT20))</f>
        <v>8.1388207101975758E-3</v>
      </c>
      <c r="BJ20" s="27">
        <f>((1/(((4-P20)^2+(1-Q20)^2))*CT20))</f>
        <v>9.4564645673669914E-3</v>
      </c>
      <c r="BK20" s="27">
        <f>((1/(((4-P20)^2+(2-Q20)^2))*CT20))</f>
        <v>7.7743807491266088E-3</v>
      </c>
      <c r="BL20" s="27">
        <f>((1/(((4-P20)^2+(3-Q20)^2))*CT20))</f>
        <v>5.2217289614749961E-3</v>
      </c>
      <c r="BM20" s="27">
        <f>((1/(((5-P20)^2+(0-Q20)^2))*CT20))</f>
        <v>4.2589417032918436E-3</v>
      </c>
      <c r="BN20" s="27">
        <f>((1/(((5-P20)^2+(1-Q20)^2))*CT20))</f>
        <v>4.5939002111213493E-3</v>
      </c>
      <c r="BO20" s="27">
        <f>((1/(((5-P20)^2+(2-Q20)^2))*CT20))</f>
        <v>4.1569705463895268E-3</v>
      </c>
      <c r="BP20" s="27">
        <f>((1/(((5-P20)^2+(3-Q20)^2))*CT20))</f>
        <v>3.2955483171490836E-3</v>
      </c>
      <c r="BQ20" s="27">
        <f>((1/(((5-P20)^2+(4-Q20)^2))*CT20))</f>
        <v>2.4611175190230772E-3</v>
      </c>
      <c r="BR20" s="27">
        <f>((1/(((6-P20)^2+(0-Q20)^2))*CT20))</f>
        <v>2.5857679463108635E-3</v>
      </c>
      <c r="BS20" s="27">
        <f>(1/(((6-P20)^2+(1-Q20)^2))*CT20)</f>
        <v>2.7055387796614096E-3</v>
      </c>
      <c r="BT20" s="27">
        <f>(1/(((6-P20)^2+(2-Q20)^2))*CT20)</f>
        <v>2.5478226933130501E-3</v>
      </c>
      <c r="BU20" s="27">
        <f>(1/(((6-P20)^2+(3-Q20)^2))*CT20)</f>
        <v>2.1960075881739274E-3</v>
      </c>
      <c r="BV20" s="27">
        <f>((1/(((6-P20)^2+(4-Q20)^2))*CT20))</f>
        <v>1.7913067614562664E-3</v>
      </c>
      <c r="BW20" s="27">
        <f>((1/(((6-P20)^2+(5-Q20)^2))*CT20))</f>
        <v>1.426265936315661E-3</v>
      </c>
      <c r="BX20" s="27">
        <f>((1/(((0-P20)^2+(1-Q20)^2))*CT20))</f>
        <v>1.7235732773885449E-2</v>
      </c>
      <c r="BY20" s="27">
        <f>((1/(((0-P20)^2+(2-Q20)^2))*CT20))</f>
        <v>1.2361116141564201E-2</v>
      </c>
      <c r="BZ20" s="27">
        <f>((1/(((1-P20)^2+(2-Q20)^2))*CT20))</f>
        <v>3.0458985264544932E-2</v>
      </c>
      <c r="CA20" s="27">
        <f>((1/(((0-P20)^2+(3-Q20)^2))*CT20))</f>
        <v>6.9551338189474902E-3</v>
      </c>
      <c r="CB20" s="27">
        <f>((1/(((1-P20)^2+(3-Q20)^2))*CT20))</f>
        <v>1.0448133294466644E-2</v>
      </c>
      <c r="CC20" s="27">
        <f>((1/(((2-P20)^2+(3-Q20)^2))*CT20))</f>
        <v>1.1409915488143296E-2</v>
      </c>
      <c r="CD20" s="27">
        <f>((1/(((0-P20)^2+(4-Q20)^2))*CT20))</f>
        <v>4.054187818642088E-3</v>
      </c>
      <c r="CE20" s="27">
        <f>((1/(((1-P20)^2+(4-Q20)^2))*CT20))</f>
        <v>5.0354820395110984E-3</v>
      </c>
      <c r="CF20" s="27">
        <f>((1/(((2-P20)^2+(4-Q20)^2))*CT20))</f>
        <v>5.2487125979272095E-3</v>
      </c>
      <c r="CG20" s="27">
        <f>((1/(((3-P20)^2+(4-Q20)^2))*CT20))</f>
        <v>4.4952891304921557E-3</v>
      </c>
      <c r="CH20" s="27">
        <f>((1/(((0-P20)^2+(5-Q20)^2))*CT20))</f>
        <v>2.5671412008474778E-3</v>
      </c>
      <c r="CI20" s="27">
        <f>((1/(((1-P20)^2+(5-Q20)^2))*CT20))</f>
        <v>2.9285101340161199E-3</v>
      </c>
      <c r="CJ20" s="27">
        <f>((1/(((2-P20)^2+(5-Q20)^2))*CT20))</f>
        <v>2.9993753557098855E-3</v>
      </c>
      <c r="CK20" s="27">
        <f>((1/(((3-P20)^2+(5-Q20)^2))*CT20))</f>
        <v>2.737214210732716E-3</v>
      </c>
      <c r="CL20" s="27">
        <f>(1/(((4-P20)^2+(5-Q20)^2))*CT20)</f>
        <v>2.2869315344086361E-3</v>
      </c>
      <c r="CM20" s="27">
        <f>(1/(((0-P20)^2+(6-Q20)^2))*CT20)</f>
        <v>1.746974463374965E-3</v>
      </c>
      <c r="CN20" s="27">
        <f>(1/(((1-P20)^2+(6-Q20)^2))*CT20)</f>
        <v>1.9071216358683167E-3</v>
      </c>
      <c r="CO20" s="27">
        <f>((1/(((2-P20)^2+(6-Q20)^2))*CT20))</f>
        <v>1.936923711253374E-3</v>
      </c>
      <c r="CP20" s="27">
        <f>((1/(((3-P20)^2+(6-Q20)^2))*CT20))</f>
        <v>1.8241025693461026E-3</v>
      </c>
      <c r="CQ20" s="27">
        <f>((1/(((4-P20)^2+(6-Q20)^2))*CT20))</f>
        <v>1.6125209612907775E-3</v>
      </c>
      <c r="CR20" s="27">
        <f>((1/(((5-P20)^2+(6-Q20)^2)))*CT20)</f>
        <v>1.365972483688576E-3</v>
      </c>
      <c r="CS20" s="21">
        <f t="shared" si="37"/>
        <v>1.0504828662855856</v>
      </c>
      <c r="CT20" s="28">
        <v>0.05</v>
      </c>
    </row>
    <row r="21" spans="1:98" x14ac:dyDescent="0.25">
      <c r="A21" s="12">
        <f>SUMIF($I:$I,B21,$Z:$Z)+SUMIF($J:$J,B21,$AA:$AA)</f>
        <v>19</v>
      </c>
      <c r="B21" s="6" t="s">
        <v>24</v>
      </c>
      <c r="C21" s="14">
        <v>-1.2065517886376187E-2</v>
      </c>
      <c r="D21" s="14">
        <v>0.86248349563795124</v>
      </c>
      <c r="E21" s="14">
        <v>0.21273757686406378</v>
      </c>
      <c r="F21" s="14">
        <v>0.98493748398254011</v>
      </c>
      <c r="H21" s="2">
        <v>44431</v>
      </c>
      <c r="I21" s="1" t="s">
        <v>21</v>
      </c>
      <c r="J21" s="1" t="s">
        <v>14</v>
      </c>
      <c r="K21">
        <v>4</v>
      </c>
      <c r="L21">
        <v>1</v>
      </c>
      <c r="M21" s="1">
        <v>2.48</v>
      </c>
      <c r="N21" s="1">
        <v>0.83</v>
      </c>
      <c r="P21" s="10">
        <f>SUMIF(team,spi_matches[[#This Row],[team1]],Mxg)+SUMIF(team,spi_matches[[#This Row],[team2]],Vnxg)</f>
        <v>1.5974919134653371</v>
      </c>
      <c r="Q21" s="10">
        <f>SUMIF(team,spi_matches[[#This Row],[team1]],Mnxg)+SUMIF(team,spi_matches[[#This Row],[team2]],Vxg)</f>
        <v>1.0710843350812618</v>
      </c>
      <c r="R21" s="10">
        <f t="shared" si="11"/>
        <v>0.83694217942064608</v>
      </c>
      <c r="S21" s="21">
        <f t="shared" si="12"/>
        <v>0.48936290236843344</v>
      </c>
      <c r="T21" s="21">
        <f t="shared" si="13"/>
        <v>0.21567517549175774</v>
      </c>
      <c r="U21" s="21">
        <f t="shared" si="14"/>
        <v>0.1541208393859255</v>
      </c>
      <c r="V21" s="22">
        <f t="shared" si="15"/>
        <v>3</v>
      </c>
      <c r="W21" s="22">
        <f t="shared" si="16"/>
        <v>0</v>
      </c>
      <c r="X21" s="23"/>
      <c r="Y21" s="23"/>
      <c r="Z21" s="23"/>
      <c r="AA21" s="23"/>
      <c r="AB21" s="24">
        <f t="shared" si="17"/>
        <v>2</v>
      </c>
      <c r="AC21" s="24">
        <f t="shared" si="18"/>
        <v>1</v>
      </c>
      <c r="AD21" s="24">
        <f t="shared" si="19"/>
        <v>1</v>
      </c>
      <c r="AE21" s="24">
        <f t="shared" si="20"/>
        <v>1</v>
      </c>
      <c r="AF21" s="24">
        <f t="shared" si="21"/>
        <v>2</v>
      </c>
      <c r="AG21" s="24">
        <f t="shared" si="22"/>
        <v>2</v>
      </c>
      <c r="AH21" s="24">
        <f t="shared" si="23"/>
        <v>1</v>
      </c>
      <c r="AI21" s="24">
        <f t="shared" si="24"/>
        <v>2</v>
      </c>
      <c r="AJ21" s="24">
        <f t="shared" si="25"/>
        <v>2</v>
      </c>
      <c r="AK21" s="24">
        <f t="shared" si="26"/>
        <v>0</v>
      </c>
      <c r="AL21" s="25">
        <f t="shared" si="27"/>
        <v>21</v>
      </c>
      <c r="AM21" s="25">
        <f t="shared" si="28"/>
        <v>11</v>
      </c>
      <c r="AN21" s="25">
        <f t="shared" si="29"/>
        <v>22</v>
      </c>
      <c r="AO21" s="25">
        <f t="shared" si="30"/>
        <v>12</v>
      </c>
      <c r="AP21" s="25">
        <f t="shared" si="31"/>
        <v>20</v>
      </c>
      <c r="AQ21" s="26">
        <f t="shared" si="32"/>
        <v>0.29928337955951839</v>
      </c>
      <c r="AR21" s="26">
        <f t="shared" si="33"/>
        <v>0.13810263630394423</v>
      </c>
      <c r="AS21" s="26">
        <f t="shared" si="34"/>
        <v>4.8785386702179551E-2</v>
      </c>
      <c r="AT21" s="26">
        <f t="shared" si="35"/>
        <v>4.098760791589276E-2</v>
      </c>
      <c r="AU21" s="26">
        <f t="shared" si="36"/>
        <v>3.819025800076753E-2</v>
      </c>
      <c r="AV21" s="27">
        <f>(1/(((0-P21)^2+(0-Q21)^2))*CT21)</f>
        <v>1.3516428435624672E-2</v>
      </c>
      <c r="AW21" s="27">
        <f>(1/(((1-P21)^2+(1-Q21)^2))*CT21)</f>
        <v>0.13810263630394423</v>
      </c>
      <c r="AX21" s="27">
        <f>(1/(((2-P21)^2+(2-Q21)^2))*CT21)</f>
        <v>4.8785386702179551E-2</v>
      </c>
      <c r="AY21" s="27">
        <f>(1/(((3-P21)^2+(3-Q21)^2))*CT21)</f>
        <v>8.7908307659118352E-3</v>
      </c>
      <c r="AZ21" s="27">
        <f>((1/(((4-P21)^2+(4-Q21)^2))*CT21))</f>
        <v>3.4841768010676812E-3</v>
      </c>
      <c r="BA21" s="27">
        <f>((1/(((5-P21)^2+(5-Q21)^2))*CT21))</f>
        <v>1.8509305284917918E-3</v>
      </c>
      <c r="BB21" s="27">
        <f>((1/(((6-P21)^2+(6-Q21)^2))*CT21))</f>
        <v>1.1447859545379918E-3</v>
      </c>
      <c r="BC21" s="27">
        <f>((1/(((1-P21)^2+(0-Q21)^2))*CT21))</f>
        <v>3.3239857546329084E-2</v>
      </c>
      <c r="BD21" s="27">
        <f>((1/(((2-P21)^2+(0-Q21)^2))*CT21))</f>
        <v>3.819025800076753E-2</v>
      </c>
      <c r="BE21" s="27">
        <f>((1/(((2-P21)^2+(1-Q21)^2))*CT21))</f>
        <v>0.29928337955951839</v>
      </c>
      <c r="BF21" s="27">
        <f>((1/(((3-P21)^2+(0-Q21)^2))*CT21))</f>
        <v>1.605522697189718E-2</v>
      </c>
      <c r="BG21" s="27">
        <f>((1/(((3-P21)^2+(1-Q21)^2))*CT21))</f>
        <v>2.5353916390232836E-2</v>
      </c>
      <c r="BH21" s="27">
        <f>((1/(((3-P21)^2+(2-Q21)^2))*CT21))</f>
        <v>1.7668386153735435E-2</v>
      </c>
      <c r="BI21" s="27">
        <f>((1/(((4-P21)^2+(0-Q21)^2))*CT21))</f>
        <v>7.2261992120741586E-3</v>
      </c>
      <c r="BJ21" s="27">
        <f>((1/(((4-P21)^2+(1-Q21)^2))*CT21))</f>
        <v>8.6548642992622122E-3</v>
      </c>
      <c r="BK21" s="27">
        <f>((1/(((4-P21)^2+(2-Q21)^2))*CT21))</f>
        <v>7.5358751912825211E-3</v>
      </c>
      <c r="BL21" s="27">
        <f>((1/(((4-P21)^2+(3-Q21)^2))*CT21))</f>
        <v>5.2671716190998783E-3</v>
      </c>
      <c r="BM21" s="27">
        <f>((1/(((5-P21)^2+(0-Q21)^2))*CT21))</f>
        <v>3.9294945159605351E-3</v>
      </c>
      <c r="BN21" s="27">
        <f>((1/(((5-P21)^2+(1-Q21)^2))*CT21))</f>
        <v>4.3170010993289175E-3</v>
      </c>
      <c r="BO21" s="27">
        <f>((1/(((5-P21)^2+(2-Q21)^2))*CT21))</f>
        <v>4.019310183663828E-3</v>
      </c>
      <c r="BP21" s="27">
        <f>((1/(((5-P21)^2+(3-Q21)^2))*CT21))</f>
        <v>3.2684487593993682E-3</v>
      </c>
      <c r="BQ21" s="27">
        <f>((1/(((5-P21)^2+(4-Q21)^2))*CT21))</f>
        <v>2.4806991372821325E-3</v>
      </c>
      <c r="BR21" s="27">
        <f>((1/(((6-P21)^2+(0-Q21)^2))*CT21))</f>
        <v>2.4355434515620808E-3</v>
      </c>
      <c r="BS21" s="27">
        <f>(1/(((6-P21)^2+(1-Q21)^2))*CT21)</f>
        <v>2.5790304639677496E-3</v>
      </c>
      <c r="BT21" s="27">
        <f>(1/(((6-P21)^2+(2-Q21)^2))*CT21)</f>
        <v>2.4697502806644411E-3</v>
      </c>
      <c r="BU21" s="27">
        <f>(1/(((6-P21)^2+(3-Q21)^2))*CT21)</f>
        <v>2.1642404793115839E-3</v>
      </c>
      <c r="BV21" s="27">
        <f>((1/(((6-P21)^2+(4-Q21)^2))*CT21))</f>
        <v>1.78822901954607E-3</v>
      </c>
      <c r="BW21" s="27">
        <f>((1/(((6-P21)^2+(5-Q21)^2))*CT21))</f>
        <v>1.436020033547539E-3</v>
      </c>
      <c r="BX21" s="27">
        <f>((1/(((0-P21)^2+(1-Q21)^2))*CT21))</f>
        <v>1.9553909648860765E-2</v>
      </c>
      <c r="BY21" s="27">
        <f>((1/(((0-P21)^2+(2-Q21)^2))*CT21))</f>
        <v>1.4641868422363969E-2</v>
      </c>
      <c r="BZ21" s="27">
        <f>((1/(((1-P21)^2+(2-Q21)^2))*CT21))</f>
        <v>4.098760791589276E-2</v>
      </c>
      <c r="CA21" s="27">
        <f>((1/(((0-P21)^2+(3-Q21)^2))*CT21))</f>
        <v>7.9710541613958932E-3</v>
      </c>
      <c r="CB21" s="27">
        <f>((1/(((1-P21)^2+(3-Q21)^2))*CT21))</f>
        <v>1.2261777484957718E-2</v>
      </c>
      <c r="CC21" s="27">
        <f>((1/(((2-P21)^2+(3-Q21)^2))*CT21))</f>
        <v>1.2877542496411929E-2</v>
      </c>
      <c r="CD21" s="27">
        <f>((1/(((0-P21)^2+(4-Q21)^2))*CT21))</f>
        <v>4.4921501261312785E-3</v>
      </c>
      <c r="CE21" s="27">
        <f>((1/(((1-P21)^2+(4-Q21)^2))*CT21))</f>
        <v>5.5956304919365313E-3</v>
      </c>
      <c r="CF21" s="27">
        <f>((1/(((2-P21)^2+(4-Q21)^2))*CT21))</f>
        <v>5.7204574459154348E-3</v>
      </c>
      <c r="CG21" s="27">
        <f>((1/(((3-P21)^2+(4-Q21)^2))*CT21))</f>
        <v>4.7413247460753932E-3</v>
      </c>
      <c r="CH21" s="27">
        <f>((1/(((0-P21)^2+(5-Q21)^2))*CT21))</f>
        <v>2.7795754348923715E-3</v>
      </c>
      <c r="CI21" s="27">
        <f>((1/(((1-P21)^2+(5-Q21)^2))*CT21))</f>
        <v>3.1658844516996481E-3</v>
      </c>
      <c r="CJ21" s="27">
        <f>((1/(((2-P21)^2+(5-Q21)^2))*CT21))</f>
        <v>3.2054588067448719E-3</v>
      </c>
      <c r="CK21" s="27">
        <f>((1/(((3-P21)^2+(5-Q21)^2))*CT21))</f>
        <v>2.8730006328822558E-3</v>
      </c>
      <c r="CL21" s="27">
        <f>(1/(((4-P21)^2+(5-Q21)^2))*CT21)</f>
        <v>2.3575538378470774E-3</v>
      </c>
      <c r="CM21" s="27">
        <f>(1/(((0-P21)^2+(6-Q21)^2))*CT21)</f>
        <v>1.8624616720404907E-3</v>
      </c>
      <c r="CN21" s="27">
        <f>(1/(((1-P21)^2+(6-Q21)^2))*CT21)</f>
        <v>2.028298313548641E-3</v>
      </c>
      <c r="CO21" s="27">
        <f>((1/(((2-P21)^2+(6-Q21)^2))*CT21))</f>
        <v>2.0444694687254306E-3</v>
      </c>
      <c r="CP21" s="27">
        <f>((1/(((3-P21)^2+(6-Q21)^2))*CT21))</f>
        <v>1.9039467569992739E-3</v>
      </c>
      <c r="CQ21" s="27">
        <f>((1/(((4-P21)^2+(6-Q21)^2))*CT21))</f>
        <v>1.6629939590456872E-3</v>
      </c>
      <c r="CR21" s="27">
        <f>((1/(((5-P21)^2+(6-Q21)^2)))*CT21)</f>
        <v>1.3938731115580609E-3</v>
      </c>
      <c r="CS21" s="21">
        <f t="shared" si="37"/>
        <v>0.85915891724611648</v>
      </c>
      <c r="CT21" s="28">
        <v>0.05</v>
      </c>
    </row>
    <row r="22" spans="1:98" x14ac:dyDescent="0.25">
      <c r="B22" s="6" t="s">
        <v>9</v>
      </c>
      <c r="C22" s="14">
        <v>0.57025012687435916</v>
      </c>
      <c r="D22" s="14">
        <v>0.69149843520312448</v>
      </c>
      <c r="E22" s="14">
        <v>0.25518640900782646</v>
      </c>
      <c r="F22" s="14">
        <v>0.66177343327869542</v>
      </c>
      <c r="H22" s="2">
        <v>44436</v>
      </c>
      <c r="I22" s="1" t="s">
        <v>22</v>
      </c>
      <c r="J22" s="1" t="s">
        <v>6</v>
      </c>
      <c r="K22">
        <v>5</v>
      </c>
      <c r="L22">
        <v>0</v>
      </c>
      <c r="M22" s="1">
        <v>4.0199999999999996</v>
      </c>
      <c r="N22" s="1">
        <v>0.17</v>
      </c>
      <c r="P22" s="10">
        <f>SUMIF(team,spi_matches[[#This Row],[team1]],Mxg)+SUMIF(team,spi_matches[[#This Row],[team2]],Vnxg)</f>
        <v>2.0725093728072599</v>
      </c>
      <c r="Q22" s="10">
        <f>SUMIF(team,spi_matches[[#This Row],[team1]],Mnxg)+SUMIF(team,spi_matches[[#This Row],[team2]],Vxg)</f>
        <v>0.90059499981963687</v>
      </c>
      <c r="R22" s="10">
        <f t="shared" si="11"/>
        <v>4.3264887967650258</v>
      </c>
      <c r="S22" s="21">
        <f t="shared" si="12"/>
        <v>3.580073314063426</v>
      </c>
      <c r="T22" s="21">
        <f t="shared" si="13"/>
        <v>0.11049953759332636</v>
      </c>
      <c r="U22" s="21">
        <f t="shared" si="14"/>
        <v>0.10999002857145952</v>
      </c>
      <c r="V22" s="22">
        <f t="shared" si="15"/>
        <v>3</v>
      </c>
      <c r="W22" s="22">
        <f t="shared" si="16"/>
        <v>0</v>
      </c>
      <c r="X22" s="23"/>
      <c r="Y22" s="23"/>
      <c r="Z22" s="23"/>
      <c r="AA22" s="23"/>
      <c r="AB22" s="24">
        <f t="shared" si="17"/>
        <v>2</v>
      </c>
      <c r="AC22" s="24">
        <f t="shared" si="18"/>
        <v>1</v>
      </c>
      <c r="AD22" s="24">
        <f t="shared" si="19"/>
        <v>2</v>
      </c>
      <c r="AE22" s="24">
        <f t="shared" si="20"/>
        <v>0</v>
      </c>
      <c r="AF22" s="24">
        <f t="shared" si="21"/>
        <v>3</v>
      </c>
      <c r="AG22" s="24">
        <f t="shared" si="22"/>
        <v>1</v>
      </c>
      <c r="AH22" s="24">
        <f t="shared" si="23"/>
        <v>1</v>
      </c>
      <c r="AI22" s="24">
        <f t="shared" si="24"/>
        <v>1</v>
      </c>
      <c r="AJ22" s="24">
        <f t="shared" si="25"/>
        <v>2</v>
      </c>
      <c r="AK22" s="24">
        <f t="shared" si="26"/>
        <v>2</v>
      </c>
      <c r="AL22" s="25">
        <f t="shared" si="27"/>
        <v>21</v>
      </c>
      <c r="AM22" s="25">
        <f t="shared" si="28"/>
        <v>20</v>
      </c>
      <c r="AN22" s="25">
        <f t="shared" si="29"/>
        <v>31</v>
      </c>
      <c r="AO22" s="25">
        <f t="shared" si="30"/>
        <v>11</v>
      </c>
      <c r="AP22" s="25">
        <f t="shared" si="31"/>
        <v>22</v>
      </c>
      <c r="AQ22" s="26">
        <f t="shared" si="32"/>
        <v>3.3027360804322186</v>
      </c>
      <c r="AR22" s="26">
        <f t="shared" si="33"/>
        <v>6.1249817507077281E-2</v>
      </c>
      <c r="AS22" s="26">
        <f t="shared" si="34"/>
        <v>5.7463324020231743E-2</v>
      </c>
      <c r="AT22" s="26">
        <f t="shared" si="35"/>
        <v>4.3097588905255904E-2</v>
      </c>
      <c r="AU22" s="26">
        <f t="shared" si="36"/>
        <v>4.1187892984482583E-2</v>
      </c>
      <c r="AV22" s="27">
        <f>(1/(((0-P22)^2+(0-Q22)^2))*CT22)</f>
        <v>9.7916983533580734E-3</v>
      </c>
      <c r="AW22" s="27">
        <f>(1/(((1-P22)^2+(1-Q22)^2))*CT22)</f>
        <v>4.3097588905255904E-2</v>
      </c>
      <c r="AX22" s="27">
        <f>(1/(((2-P22)^2+(2-Q22)^2))*CT22)</f>
        <v>4.1187892984482583E-2</v>
      </c>
      <c r="AY22" s="27">
        <f>(1/(((3-P22)^2+(3-Q22)^2))*CT22)</f>
        <v>9.4917361008389819E-3</v>
      </c>
      <c r="AZ22" s="27">
        <f>((1/(((4-P22)^2+(4-Q22)^2))*CT22))</f>
        <v>3.7533222138249364E-3</v>
      </c>
      <c r="BA22" s="27">
        <f>((1/(((5-P22)^2+(5-Q22)^2))*CT22))</f>
        <v>1.9704182893095705E-3</v>
      </c>
      <c r="BB22" s="27">
        <f>((1/(((6-P22)^2+(6-Q22)^2))*CT22))</f>
        <v>1.206880746256328E-3</v>
      </c>
      <c r="BC22" s="27">
        <f>((1/(((1-P22)^2+(0-Q22)^2))*CT22))</f>
        <v>2.5492675156140523E-2</v>
      </c>
      <c r="BD22" s="27">
        <f>((1/(((2-P22)^2+(0-Q22)^2))*CT22))</f>
        <v>6.1249817507077281E-2</v>
      </c>
      <c r="BE22" s="27">
        <f>((1/(((2-P22)^2+(1-Q22)^2))*CT22))</f>
        <v>3.3027360804322186</v>
      </c>
      <c r="BF22" s="27">
        <f>((1/(((3-P22)^2+(0-Q22)^2))*CT22))</f>
        <v>2.9916648318499325E-2</v>
      </c>
      <c r="BG22" s="27">
        <f>((1/(((3-P22)^2+(1-Q22)^2))*CT22))</f>
        <v>5.7463324020231743E-2</v>
      </c>
      <c r="BH22" s="27">
        <f>((1/(((3-P22)^2+(2-Q22)^2))*CT22))</f>
        <v>2.4167078989012485E-2</v>
      </c>
      <c r="BI22" s="27">
        <f>((1/(((4-P22)^2+(0-Q22)^2))*CT22))</f>
        <v>1.1046570976161374E-2</v>
      </c>
      <c r="BJ22" s="27">
        <f>((1/(((4-P22)^2+(1-Q22)^2))*CT22))</f>
        <v>1.342245315359626E-2</v>
      </c>
      <c r="BK22" s="27">
        <f>((1/(((4-P22)^2+(2-Q22)^2))*CT22))</f>
        <v>1.01545286264589E-2</v>
      </c>
      <c r="BL22" s="27">
        <f>((1/(((4-P22)^2+(3-Q22)^2))*CT22))</f>
        <v>6.1555723864296433E-3</v>
      </c>
      <c r="BM22" s="27">
        <f>((1/(((5-P22)^2+(0-Q22)^2))*CT22))</f>
        <v>5.3297672352513739E-3</v>
      </c>
      <c r="BN22" s="27">
        <f>((1/(((5-P22)^2+(1-Q22)^2))*CT22))</f>
        <v>5.8274496405932791E-3</v>
      </c>
      <c r="BO22" s="27">
        <f>((1/(((5-P22)^2+(2-Q22)^2))*CT22))</f>
        <v>5.1130533279462459E-3</v>
      </c>
      <c r="BP22" s="27">
        <f>((1/(((5-P22)^2+(3-Q22)^2))*CT22))</f>
        <v>3.8527620066110112E-3</v>
      </c>
      <c r="BQ22" s="27">
        <f>((1/(((5-P22)^2+(4-Q22)^2))*CT22))</f>
        <v>2.7508026841972788E-3</v>
      </c>
      <c r="BR22" s="27">
        <f>((1/(((6-P22)^2+(0-Q22)^2))*CT22))</f>
        <v>3.0795280771290547E-3</v>
      </c>
      <c r="BS22" s="27">
        <f>(1/(((6-P22)^2+(1-Q22)^2))*CT22)</f>
        <v>3.2393775667120999E-3</v>
      </c>
      <c r="BT22" s="27">
        <f>(1/(((6-P22)^2+(2-Q22)^2))*CT22)</f>
        <v>3.0059143201870177E-3</v>
      </c>
      <c r="BU22" s="27">
        <f>(1/(((6-P22)^2+(3-Q22)^2))*CT22)</f>
        <v>2.521090944963274E-3</v>
      </c>
      <c r="BV22" s="27">
        <f>((1/(((6-P22)^2+(4-Q22)^2))*CT22))</f>
        <v>1.9974836514470356E-3</v>
      </c>
      <c r="BW22" s="27">
        <f>((1/(((6-P22)^2+(5-Q22)^2))*CT22))</f>
        <v>1.5513350425620672E-3</v>
      </c>
      <c r="BX22" s="27">
        <f>((1/(((0-P22)^2+(1-Q22)^2))*CT22))</f>
        <v>1.161392582375911E-2</v>
      </c>
      <c r="BY22" s="27">
        <f>((1/(((0-P22)^2+(2-Q22)^2))*CT22))</f>
        <v>9.0843246818741504E-3</v>
      </c>
      <c r="BZ22" s="27">
        <f>((1/(((1-P22)^2+(2-Q22)^2))*CT22))</f>
        <v>2.1195711923228978E-2</v>
      </c>
      <c r="CA22" s="27">
        <f>((1/(((0-P22)^2+(3-Q22)^2))*CT22))</f>
        <v>5.7452797221720477E-3</v>
      </c>
      <c r="CB22" s="27">
        <f>((1/(((1-P22)^2+(3-Q22)^2))*CT22))</f>
        <v>8.9964015498782447E-3</v>
      </c>
      <c r="CC22" s="27">
        <f>((1/(((2-P22)^2+(3-Q22)^2))*CT22))</f>
        <v>1.1330779770373322E-2</v>
      </c>
      <c r="CD22" s="27">
        <f>((1/(((0-P22)^2+(4-Q22)^2))*CT22))</f>
        <v>3.5967066223599681E-3</v>
      </c>
      <c r="CE22" s="27">
        <f>((1/(((1-P22)^2+(4-Q22)^2))*CT22))</f>
        <v>4.6483142561995058E-3</v>
      </c>
      <c r="CF22" s="27">
        <f>((1/(((2-P22)^2+(4-Q22)^2))*CT22))</f>
        <v>5.2020643232937765E-3</v>
      </c>
      <c r="CG22" s="27">
        <f>((1/(((3-P22)^2+(4-Q22)^2))*CT22))</f>
        <v>4.7771232120775355E-3</v>
      </c>
      <c r="CH22" s="27">
        <f>((1/(((0-P22)^2+(5-Q22)^2))*CT22))</f>
        <v>2.3696214766449342E-3</v>
      </c>
      <c r="CI22" s="27">
        <f>((1/(((1-P22)^2+(5-Q22)^2))*CT22))</f>
        <v>2.7846779451407154E-3</v>
      </c>
      <c r="CJ22" s="27">
        <f>((1/(((2-P22)^2+(5-Q22)^2))*CT22))</f>
        <v>2.9743529342882362E-3</v>
      </c>
      <c r="CK22" s="27">
        <f>((1/(((3-P22)^2+(5-Q22)^2))*CT22))</f>
        <v>2.8303979867971094E-3</v>
      </c>
      <c r="CL22" s="27">
        <f>(1/(((4-P22)^2+(5-Q22)^2))*CT22)</f>
        <v>2.4366066259065874E-3</v>
      </c>
      <c r="CM22" s="27">
        <f>(1/(((0-P22)^2+(6-Q22)^2))*CT22)</f>
        <v>1.6502071454601542E-3</v>
      </c>
      <c r="CN22" s="27">
        <f>(1/(((1-P22)^2+(6-Q22)^2))*CT22)</f>
        <v>1.8413352557672972E-3</v>
      </c>
      <c r="CO22" s="27">
        <f>((1/(((2-P22)^2+(6-Q22)^2))*CT22))</f>
        <v>1.9223975060224238E-3</v>
      </c>
      <c r="CP22" s="27">
        <f>((1/(((3-P22)^2+(6-Q22)^2))*CT22))</f>
        <v>1.8612151274972925E-3</v>
      </c>
      <c r="CQ22" s="27">
        <f>((1/(((4-P22)^2+(6-Q22)^2))*CT22))</f>
        <v>1.6824168093800516E-3</v>
      </c>
      <c r="CR22" s="27">
        <f>((1/(((5-P22)^2+(6-Q22)^2)))*CT22)</f>
        <v>1.4461678733380771E-3</v>
      </c>
      <c r="CS22" s="21">
        <f t="shared" si="37"/>
        <v>3.8005628802282128</v>
      </c>
      <c r="CT22" s="28">
        <v>0.05</v>
      </c>
    </row>
    <row r="23" spans="1:98" x14ac:dyDescent="0.25">
      <c r="B23" s="7" t="s">
        <v>18</v>
      </c>
      <c r="C23" s="14">
        <v>0.16213168305427256</v>
      </c>
      <c r="D23" s="14">
        <v>1.2138503256879476</v>
      </c>
      <c r="E23" s="14">
        <v>0.27901553025169334</v>
      </c>
      <c r="F23" s="14">
        <v>1.4852112444288372</v>
      </c>
      <c r="H23" s="2">
        <v>44436</v>
      </c>
      <c r="I23" s="1" t="s">
        <v>18</v>
      </c>
      <c r="J23" s="1" t="s">
        <v>14</v>
      </c>
      <c r="K23">
        <v>1</v>
      </c>
      <c r="L23">
        <v>2</v>
      </c>
      <c r="M23" s="1">
        <v>1.61</v>
      </c>
      <c r="N23" s="1">
        <v>1.39</v>
      </c>
      <c r="P23" s="10">
        <f>SUMIF(team,spi_matches[[#This Row],[team1]],Mxg)+SUMIF(team,spi_matches[[#This Row],[team2]],Vnxg)</f>
        <v>1.0935106269609982</v>
      </c>
      <c r="Q23" s="10">
        <f>SUMIF(team,spi_matches[[#This Row],[team1]],Mnxg)+SUMIF(team,spi_matches[[#This Row],[team2]],Vxg)</f>
        <v>1.7414661297086018</v>
      </c>
      <c r="R23" s="10">
        <f t="shared" si="11"/>
        <v>0.39028971279456504</v>
      </c>
      <c r="S23" s="21">
        <f t="shared" si="12"/>
        <v>0.14522508893590536</v>
      </c>
      <c r="T23" s="21">
        <f t="shared" si="13"/>
        <v>0.17400634256505282</v>
      </c>
      <c r="U23" s="21">
        <f t="shared" si="14"/>
        <v>0.86491240418508553</v>
      </c>
      <c r="V23" s="22">
        <f t="shared" si="15"/>
        <v>0</v>
      </c>
      <c r="W23" s="22">
        <f t="shared" si="16"/>
        <v>3</v>
      </c>
      <c r="X23" s="23"/>
      <c r="Y23" s="23"/>
      <c r="Z23" s="23"/>
      <c r="AA23" s="23"/>
      <c r="AB23" s="24">
        <f t="shared" si="17"/>
        <v>1</v>
      </c>
      <c r="AC23" s="24">
        <f t="shared" si="18"/>
        <v>2</v>
      </c>
      <c r="AD23" s="24">
        <f t="shared" si="19"/>
        <v>1</v>
      </c>
      <c r="AE23" s="24">
        <f t="shared" si="20"/>
        <v>1</v>
      </c>
      <c r="AF23" s="24">
        <f t="shared" si="21"/>
        <v>2</v>
      </c>
      <c r="AG23" s="24">
        <f t="shared" si="22"/>
        <v>2</v>
      </c>
      <c r="AH23" s="24">
        <f t="shared" si="23"/>
        <v>0</v>
      </c>
      <c r="AI23" s="24">
        <f t="shared" si="24"/>
        <v>2</v>
      </c>
      <c r="AJ23" s="24">
        <f t="shared" si="25"/>
        <v>2</v>
      </c>
      <c r="AK23" s="24">
        <f t="shared" si="26"/>
        <v>1</v>
      </c>
      <c r="AL23" s="25">
        <f t="shared" si="27"/>
        <v>12</v>
      </c>
      <c r="AM23" s="25">
        <f t="shared" si="28"/>
        <v>11</v>
      </c>
      <c r="AN23" s="25">
        <f t="shared" si="29"/>
        <v>22</v>
      </c>
      <c r="AO23" s="25">
        <f t="shared" si="30"/>
        <v>2</v>
      </c>
      <c r="AP23" s="25">
        <f t="shared" si="31"/>
        <v>21</v>
      </c>
      <c r="AQ23" s="26">
        <f t="shared" si="32"/>
        <v>0.66151566957031394</v>
      </c>
      <c r="AR23" s="26">
        <f t="shared" si="33"/>
        <v>8.9522908611619809E-2</v>
      </c>
      <c r="AS23" s="26">
        <f t="shared" si="34"/>
        <v>5.627064633540492E-2</v>
      </c>
      <c r="AT23" s="26">
        <f t="shared" si="35"/>
        <v>3.9600658928643125E-2</v>
      </c>
      <c r="AU23" s="26">
        <f t="shared" si="36"/>
        <v>3.6456567337094611E-2</v>
      </c>
      <c r="AV23" s="27">
        <f>(1/(((0-P23)^2+(0-Q23)^2))*CT23)</f>
        <v>1.1824608592152466E-2</v>
      </c>
      <c r="AW23" s="27">
        <f>(1/(((1-P23)^2+(1-Q23)^2))*CT23)</f>
        <v>8.9522908611619809E-2</v>
      </c>
      <c r="AX23" s="27">
        <f>(1/(((2-P23)^2+(2-Q23)^2))*CT23)</f>
        <v>5.627064633540492E-2</v>
      </c>
      <c r="AY23" s="27">
        <f>(1/(((3-P23)^2+(3-Q23)^2))*CT23)</f>
        <v>9.5810967588199417E-3</v>
      </c>
      <c r="AZ23" s="27">
        <f>((1/(((4-P23)^2+(4-Q23)^2))*CT23))</f>
        <v>3.690403021346619E-3</v>
      </c>
      <c r="BA23" s="27">
        <f>((1/(((5-P23)^2+(5-Q23)^2))*CT23))</f>
        <v>1.9320907054360679E-3</v>
      </c>
      <c r="BB23" s="27">
        <f>((1/(((6-P23)^2+(6-Q23)^2))*CT23))</f>
        <v>1.1845885402729979E-3</v>
      </c>
      <c r="BC23" s="27">
        <f>((1/(((1-P23)^2+(0-Q23)^2))*CT23))</f>
        <v>1.6439535208153722E-2</v>
      </c>
      <c r="BD23" s="27">
        <f>((1/(((2-P23)^2+(0-Q23)^2))*CT23))</f>
        <v>1.2972095870738479E-2</v>
      </c>
      <c r="BE23" s="27">
        <f>((1/(((2-P23)^2+(1-Q23)^2))*CT23))</f>
        <v>3.6456567337094611E-2</v>
      </c>
      <c r="BF23" s="27">
        <f>((1/(((3-P23)^2+(0-Q23)^2))*CT23))</f>
        <v>7.4991683304964337E-3</v>
      </c>
      <c r="BG23" s="27">
        <f>((1/(((3-P23)^2+(1-Q23)^2))*CT23))</f>
        <v>1.194893383854146E-2</v>
      </c>
      <c r="BH23" s="27">
        <f>((1/(((3-P23)^2+(2-Q23)^2))*CT23))</f>
        <v>1.3507885866871024E-2</v>
      </c>
      <c r="BI23" s="27">
        <f>((1/(((4-P23)^2+(0-Q23)^2))*CT23))</f>
        <v>4.3552547288664119E-3</v>
      </c>
      <c r="BJ23" s="27">
        <f>((1/(((4-P23)^2+(1-Q23)^2))*CT23))</f>
        <v>5.5571285334544036E-3</v>
      </c>
      <c r="BK23" s="27">
        <f>((1/(((4-P23)^2+(2-Q23)^2))*CT23))</f>
        <v>5.872321470181195E-3</v>
      </c>
      <c r="BL23" s="27">
        <f>((1/(((4-P23)^2+(3-Q23)^2))*CT23))</f>
        <v>4.9842557437926307E-3</v>
      </c>
      <c r="BM23" s="27">
        <f>((1/(((5-P23)^2+(0-Q23)^2))*CT23))</f>
        <v>2.7332316439742706E-3</v>
      </c>
      <c r="BN23" s="27">
        <f>((1/(((5-P23)^2+(1-Q23)^2))*CT23))</f>
        <v>3.16246908328919E-3</v>
      </c>
      <c r="BO23" s="27">
        <f>((1/(((5-P23)^2+(2-Q23)^2))*CT23))</f>
        <v>3.2621108018336593E-3</v>
      </c>
      <c r="BP23" s="27">
        <f>((1/(((5-P23)^2+(3-Q23)^2))*CT23))</f>
        <v>2.9683161827937787E-3</v>
      </c>
      <c r="BQ23" s="27">
        <f>((1/(((5-P23)^2+(4-Q23)^2))*CT23))</f>
        <v>2.4555985466757184E-3</v>
      </c>
      <c r="BR23" s="27">
        <f>((1/(((6-P23)^2+(0-Q23)^2))*CT23))</f>
        <v>1.8445867591175638E-3</v>
      </c>
      <c r="BS23" s="27">
        <f>(1/(((6-P23)^2+(1-Q23)^2))*CT23)</f>
        <v>2.0305879657541099E-3</v>
      </c>
      <c r="BT23" s="27">
        <f>(1/(((6-P23)^2+(2-Q23)^2))*CT23)</f>
        <v>2.0712100464445496E-3</v>
      </c>
      <c r="BU23" s="27">
        <f>(1/(((6-P23)^2+(3-Q23)^2))*CT23)</f>
        <v>1.948744475875645E-3</v>
      </c>
      <c r="BV23" s="27">
        <f>((1/(((6-P23)^2+(4-Q23)^2))*CT23))</f>
        <v>1.7138187793060871E-3</v>
      </c>
      <c r="BW23" s="27">
        <f>((1/(((6-P23)^2+(5-Q23)^2))*CT23))</f>
        <v>1.4412677226504217E-3</v>
      </c>
      <c r="BX23" s="27">
        <f>((1/(((0-P23)^2+(1-Q23)^2))*CT23))</f>
        <v>2.8644471765215753E-2</v>
      </c>
      <c r="BY23" s="27">
        <f>((1/(((0-P23)^2+(2-Q23)^2))*CT23))</f>
        <v>3.9600658928643125E-2</v>
      </c>
      <c r="BZ23" s="27">
        <f>((1/(((1-P23)^2+(2-Q23)^2))*CT23))</f>
        <v>0.66151566957031394</v>
      </c>
      <c r="CA23" s="27">
        <f>((1/(((0-P23)^2+(3-Q23)^2))*CT23))</f>
        <v>1.7987727372563125E-2</v>
      </c>
      <c r="CB23" s="27">
        <f>((1/(((1-P23)^2+(3-Q23)^2))*CT23))</f>
        <v>3.1394182885962379E-2</v>
      </c>
      <c r="CC23" s="27">
        <f>((1/(((2-P23)^2+(3-Q23)^2))*CT23))</f>
        <v>2.0784571981789055E-2</v>
      </c>
      <c r="CD23" s="27">
        <f>((1/(((0-P23)^2+(4-Q23)^2))*CT23))</f>
        <v>7.9406159643527832E-3</v>
      </c>
      <c r="CE23" s="27">
        <f>((1/(((1-P23)^2+(4-Q23)^2))*CT23))</f>
        <v>9.7852729860719804E-3</v>
      </c>
      <c r="CF23" s="27">
        <f>((1/(((2-P23)^2+(4-Q23)^2))*CT23))</f>
        <v>8.4420981934742959E-3</v>
      </c>
      <c r="CG23" s="27">
        <f>((1/(((3-P23)^2+(4-Q23)^2))*CT23))</f>
        <v>5.7236548645158199E-3</v>
      </c>
      <c r="CH23" s="27">
        <f>((1/(((0-P23)^2+(5-Q23)^2))*CT23))</f>
        <v>4.2323354154022962E-3</v>
      </c>
      <c r="CI23" s="27">
        <f>((1/(((1-P23)^2+(5-Q23)^2))*CT23))</f>
        <v>4.7050909140530272E-3</v>
      </c>
      <c r="CJ23" s="27">
        <f>((1/(((2-P23)^2+(5-Q23)^2))*CT23))</f>
        <v>4.3707187842005266E-3</v>
      </c>
      <c r="CK23" s="27">
        <f>((1/(((3-P23)^2+(5-Q23)^2))*CT23))</f>
        <v>3.5080962302775167E-3</v>
      </c>
      <c r="CL23" s="27">
        <f>(1/(((4-P23)^2+(5-Q23)^2))*CT23)</f>
        <v>2.6225073549613017E-3</v>
      </c>
      <c r="CM23" s="27">
        <f>(1/(((0-P23)^2+(6-Q23)^2))*CT23)</f>
        <v>2.5865356252916562E-3</v>
      </c>
      <c r="CN23" s="27">
        <f>(1/(((1-P23)^2+(6-Q23)^2))*CT23)</f>
        <v>2.7557539511499822E-3</v>
      </c>
      <c r="CO23" s="27">
        <f>((1/(((2-P23)^2+(6-Q23)^2))*CT23))</f>
        <v>2.6375712722157101E-3</v>
      </c>
      <c r="CP23" s="27">
        <f>((1/(((3-P23)^2+(6-Q23)^2))*CT23))</f>
        <v>2.2967584174559334E-3</v>
      </c>
      <c r="CQ23" s="27">
        <f>((1/(((4-P23)^2+(6-Q23)^2))*CT23))</f>
        <v>1.880916101842065E-3</v>
      </c>
      <c r="CR23" s="27">
        <f>((1/(((5-P23)^2+(6-Q23)^2)))*CT23)</f>
        <v>1.4971956053332586E-3</v>
      </c>
      <c r="CS23" s="21">
        <f t="shared" si="37"/>
        <v>1.1841438356860436</v>
      </c>
      <c r="CT23" s="28">
        <v>0.05</v>
      </c>
    </row>
    <row r="24" spans="1:98" x14ac:dyDescent="0.25">
      <c r="B24" s="7" t="s">
        <v>16</v>
      </c>
      <c r="C24" s="14">
        <v>0.45142163904055305</v>
      </c>
      <c r="D24" s="14">
        <v>1.2123188451327811</v>
      </c>
      <c r="E24" s="14">
        <v>0.48349345599612631</v>
      </c>
      <c r="F24" s="14">
        <v>0.85545921907055178</v>
      </c>
      <c r="H24" s="2">
        <v>44436</v>
      </c>
      <c r="I24" s="1" t="s">
        <v>27</v>
      </c>
      <c r="J24" s="1" t="s">
        <v>10</v>
      </c>
      <c r="K24">
        <v>0</v>
      </c>
      <c r="L24">
        <v>2</v>
      </c>
      <c r="M24" s="1">
        <v>0.79</v>
      </c>
      <c r="N24" s="1">
        <v>1.41</v>
      </c>
      <c r="P24" s="10">
        <f>SUMIF(team,spi_matches[[#This Row],[team1]],Mxg)+SUMIF(team,spi_matches[[#This Row],[team2]],Vnxg)</f>
        <v>1.6993614447746137</v>
      </c>
      <c r="Q24" s="10">
        <f>SUMIF(team,spi_matches[[#This Row],[team1]],Mnxg)+SUMIF(team,spi_matches[[#This Row],[team2]],Vxg)</f>
        <v>0.65932534994004932</v>
      </c>
      <c r="R24" s="10">
        <f t="shared" si="11"/>
        <v>1.3904506674852022</v>
      </c>
      <c r="S24" s="21">
        <f t="shared" si="12"/>
        <v>0.51783098800026806</v>
      </c>
      <c r="T24" s="21">
        <f t="shared" si="13"/>
        <v>0.13691364840450571</v>
      </c>
      <c r="U24" s="21">
        <f t="shared" si="14"/>
        <v>0.11020290955974728</v>
      </c>
      <c r="V24" s="22">
        <f t="shared" si="15"/>
        <v>3</v>
      </c>
      <c r="W24" s="22">
        <f t="shared" si="16"/>
        <v>0</v>
      </c>
      <c r="X24" s="23"/>
      <c r="Y24" s="23"/>
      <c r="Z24" s="23"/>
      <c r="AA24" s="23"/>
      <c r="AB24" s="24">
        <f t="shared" si="17"/>
        <v>2</v>
      </c>
      <c r="AC24" s="24">
        <f t="shared" si="18"/>
        <v>1</v>
      </c>
      <c r="AD24" s="24">
        <f t="shared" si="19"/>
        <v>2</v>
      </c>
      <c r="AE24" s="24">
        <f t="shared" si="20"/>
        <v>0</v>
      </c>
      <c r="AF24" s="24">
        <f t="shared" si="21"/>
        <v>1</v>
      </c>
      <c r="AG24" s="24">
        <f t="shared" si="22"/>
        <v>1</v>
      </c>
      <c r="AH24" s="24">
        <f t="shared" si="23"/>
        <v>1</v>
      </c>
      <c r="AI24" s="24">
        <f t="shared" si="24"/>
        <v>0</v>
      </c>
      <c r="AJ24" s="24">
        <f t="shared" si="25"/>
        <v>3</v>
      </c>
      <c r="AK24" s="24">
        <f t="shared" si="26"/>
        <v>1</v>
      </c>
      <c r="AL24" s="25">
        <f t="shared" si="27"/>
        <v>21</v>
      </c>
      <c r="AM24" s="25">
        <f t="shared" si="28"/>
        <v>20</v>
      </c>
      <c r="AN24" s="25">
        <f t="shared" si="29"/>
        <v>11</v>
      </c>
      <c r="AO24" s="25">
        <f t="shared" si="30"/>
        <v>10</v>
      </c>
      <c r="AP24" s="25">
        <f t="shared" si="31"/>
        <v>31</v>
      </c>
      <c r="AQ24" s="26">
        <f t="shared" si="32"/>
        <v>0.2421978879988918</v>
      </c>
      <c r="AR24" s="26">
        <f t="shared" si="33"/>
        <v>9.5221144430366847E-2</v>
      </c>
      <c r="AS24" s="26">
        <f t="shared" si="34"/>
        <v>8.2622006380824675E-2</v>
      </c>
      <c r="AT24" s="26">
        <f t="shared" si="35"/>
        <v>5.412331155940632E-2</v>
      </c>
      <c r="AU24" s="26">
        <f t="shared" si="36"/>
        <v>2.7659152764967245E-2</v>
      </c>
      <c r="AV24" s="27">
        <f>(1/(((0-P24)^2+(0-Q24)^2))*CT24)</f>
        <v>1.504873123612614E-2</v>
      </c>
      <c r="AW24" s="27">
        <f>(1/(((1-P24)^2+(1-Q24)^2))*CT24)</f>
        <v>8.2622006380824675E-2</v>
      </c>
      <c r="AX24" s="27">
        <f>(1/(((2-P24)^2+(2-Q24)^2))*CT24)</f>
        <v>2.6485967976599196E-2</v>
      </c>
      <c r="AY24" s="27">
        <f>(1/(((3-P24)^2+(3-Q24)^2))*CT24)</f>
        <v>6.9730937207856704E-3</v>
      </c>
      <c r="AZ24" s="27">
        <f>((1/(((4-P24)^2+(4-Q24)^2))*CT24))</f>
        <v>3.0389511708423314E-3</v>
      </c>
      <c r="BA24" s="27">
        <f>((1/(((5-P24)^2+(5-Q24)^2))*CT24))</f>
        <v>1.6814821334455777E-3</v>
      </c>
      <c r="BB24" s="27">
        <f>((1/(((6-P24)^2+(6-Q24)^2))*CT24))</f>
        <v>1.0634157858821253E-3</v>
      </c>
      <c r="BC24" s="27">
        <f>((1/(((1-P24)^2+(0-Q24)^2))*CT24))</f>
        <v>5.412331155940632E-2</v>
      </c>
      <c r="BD24" s="27">
        <f>((1/(((2-P24)^2+(0-Q24)^2))*CT24))</f>
        <v>9.5221144430366847E-2</v>
      </c>
      <c r="BE24" s="27">
        <f>((1/(((2-P24)^2+(1-Q24)^2))*CT24))</f>
        <v>0.2421978879988918</v>
      </c>
      <c r="BF24" s="27">
        <f>((1/(((3-P24)^2+(0-Q24)^2))*CT24))</f>
        <v>2.351424570240004E-2</v>
      </c>
      <c r="BG24" s="27">
        <f>((1/(((3-P24)^2+(1-Q24)^2))*CT24))</f>
        <v>2.7659152764967245E-2</v>
      </c>
      <c r="BH24" s="27">
        <f>((1/(((3-P24)^2+(2-Q24)^2))*CT24))</f>
        <v>1.4330469699262311E-2</v>
      </c>
      <c r="BI24" s="27">
        <f>((1/(((4-P24)^2+(0-Q24)^2))*CT24))</f>
        <v>8.7295872238294658E-3</v>
      </c>
      <c r="BJ24" s="27">
        <f>((1/(((4-P24)^2+(1-Q24)^2))*CT24))</f>
        <v>9.2438580007121376E-3</v>
      </c>
      <c r="BK24" s="27">
        <f>((1/(((4-P24)^2+(2-Q24)^2))*CT24))</f>
        <v>7.0518417622793513E-3</v>
      </c>
      <c r="BL24" s="27">
        <f>((1/(((4-P24)^2+(3-Q24)^2))*CT24))</f>
        <v>4.6417947510922408E-3</v>
      </c>
      <c r="BM24" s="27">
        <f>((1/(((5-P24)^2+(0-Q24)^2))*CT24))</f>
        <v>4.4134815024249197E-3</v>
      </c>
      <c r="BN24" s="27">
        <f>((1/(((5-P24)^2+(1-Q24)^2))*CT24))</f>
        <v>4.541213015576368E-3</v>
      </c>
      <c r="BO24" s="27">
        <f>((1/(((5-P24)^2+(2-Q24)^2))*CT24))</f>
        <v>3.939606342333978E-3</v>
      </c>
      <c r="BP24" s="27">
        <f>((1/(((5-P24)^2+(3-Q24)^2))*CT24))</f>
        <v>3.0538131924897731E-3</v>
      </c>
      <c r="BQ24" s="27">
        <f>((1/(((5-P24)^2+(4-Q24)^2))*CT24))</f>
        <v>2.2671293192844224E-3</v>
      </c>
      <c r="BR24" s="27">
        <f>((1/(((6-P24)^2+(0-Q24)^2))*CT24))</f>
        <v>2.6412819189541542E-3</v>
      </c>
      <c r="BS24" s="27">
        <f>(1/(((6-P24)^2+(1-Q24)^2))*CT24)</f>
        <v>2.6865036376070629E-3</v>
      </c>
      <c r="BT24" s="27">
        <f>(1/(((6-P24)^2+(2-Q24)^2))*CT24)</f>
        <v>2.4639158901897228E-3</v>
      </c>
      <c r="BU24" s="27">
        <f>(1/(((6-P24)^2+(3-Q24)^2))*CT24)</f>
        <v>2.085570994581887E-3</v>
      </c>
      <c r="BV24" s="27">
        <f>((1/(((6-P24)^2+(4-Q24)^2))*CT24))</f>
        <v>1.6860222526945392E-3</v>
      </c>
      <c r="BW24" s="27">
        <f>((1/(((6-P24)^2+(5-Q24)^2))*CT24))</f>
        <v>1.3391560409235885E-3</v>
      </c>
      <c r="BX24" s="27">
        <f>((1/(((0-P24)^2+(1-Q24)^2))*CT24))</f>
        <v>1.6645091647421874E-2</v>
      </c>
      <c r="BY24" s="27">
        <f>((1/(((0-P24)^2+(2-Q24)^2))*CT24))</f>
        <v>1.06718168290077E-2</v>
      </c>
      <c r="BZ24" s="27">
        <f>((1/(((1-P24)^2+(2-Q24)^2))*CT24))</f>
        <v>2.1867340097290095E-2</v>
      </c>
      <c r="CA24" s="27">
        <f>((1/(((0-P24)^2+(3-Q24)^2))*CT24))</f>
        <v>5.9761524237731253E-3</v>
      </c>
      <c r="CB24" s="27">
        <f>((1/(((1-P24)^2+(3-Q24)^2))*CT24))</f>
        <v>8.3782066620971367E-3</v>
      </c>
      <c r="CC24" s="27">
        <f>((1/(((2-P24)^2+(3-Q24)^2))*CT24))</f>
        <v>8.9780446900115368E-3</v>
      </c>
      <c r="CD24" s="27">
        <f>((1/(((0-P24)^2+(4-Q24)^2))*CT24))</f>
        <v>3.5592416168959426E-3</v>
      </c>
      <c r="CE24" s="27">
        <f>((1/(((1-P24)^2+(4-Q24)^2))*CT24))</f>
        <v>4.2921352410631563E-3</v>
      </c>
      <c r="CF24" s="27">
        <f>((1/(((2-P24)^2+(4-Q24)^2))*CT24))</f>
        <v>4.4442506125264214E-3</v>
      </c>
      <c r="CG24" s="27">
        <f>((1/(((3-P24)^2+(4-Q24)^2))*CT24))</f>
        <v>3.8905153671564413E-3</v>
      </c>
      <c r="CH24" s="27">
        <f>((1/(((0-P24)^2+(5-Q24)^2))*CT24))</f>
        <v>2.3010420408501428E-3</v>
      </c>
      <c r="CI24" s="27">
        <f>((1/(((1-P24)^2+(5-Q24)^2))*CT24))</f>
        <v>2.5865775555980685E-3</v>
      </c>
      <c r="CJ24" s="27">
        <f>((1/(((2-P24)^2+(5-Q24)^2))*CT24))</f>
        <v>2.6410533846389149E-3</v>
      </c>
      <c r="CK24" s="27">
        <f>((1/(((3-P24)^2+(5-Q24)^2))*CT24))</f>
        <v>2.4350905822993112E-3</v>
      </c>
      <c r="CL24" s="27">
        <f>(1/(((4-P24)^2+(5-Q24)^2))*CT24)</f>
        <v>2.0717321358142038E-3</v>
      </c>
      <c r="CM24" s="27">
        <f>(1/(((0-P24)^2+(6-Q24)^2))*CT24)</f>
        <v>1.5918175465049348E-3</v>
      </c>
      <c r="CN24" s="27">
        <f>(1/(((1-P24)^2+(6-Q24)^2))*CT24)</f>
        <v>1.7234300084922223E-3</v>
      </c>
      <c r="CO24" s="27">
        <f>((1/(((2-P24)^2+(6-Q24)^2))*CT24))</f>
        <v>1.747445891052863E-3</v>
      </c>
      <c r="CP24" s="27">
        <f>((1/(((3-P24)^2+(6-Q24)^2))*CT24))</f>
        <v>1.6548364412314063E-3</v>
      </c>
      <c r="CQ24" s="27">
        <f>((1/(((4-P24)^2+(6-Q24)^2))*CT24))</f>
        <v>1.47860123288992E-3</v>
      </c>
      <c r="CR24" s="27">
        <f>((1/(((5-P24)^2+(6-Q24)^2)))*CT24)</f>
        <v>1.2684875531318732E-3</v>
      </c>
      <c r="CS24" s="21">
        <f t="shared" si="37"/>
        <v>0.76494754596452119</v>
      </c>
      <c r="CT24" s="28">
        <v>0.05</v>
      </c>
    </row>
    <row r="25" spans="1:98" x14ac:dyDescent="0.25">
      <c r="H25" s="2">
        <v>44436</v>
      </c>
      <c r="I25" s="1" t="s">
        <v>17</v>
      </c>
      <c r="J25" s="1" t="s">
        <v>5</v>
      </c>
      <c r="K25">
        <v>1</v>
      </c>
      <c r="L25">
        <v>1</v>
      </c>
      <c r="M25" s="1">
        <v>0.47</v>
      </c>
      <c r="N25" s="1">
        <v>1.01</v>
      </c>
      <c r="P25" s="10">
        <f>SUMIF(team,spi_matches[[#This Row],[team1]],Mxg)+SUMIF(team,spi_matches[[#This Row],[team2]],Vnxg)</f>
        <v>1.4919467522737513</v>
      </c>
      <c r="Q25" s="10">
        <f>SUMIF(team,spi_matches[[#This Row],[team1]],Mnxg)+SUMIF(team,spi_matches[[#This Row],[team2]],Vxg)</f>
        <v>1.413045000491711</v>
      </c>
      <c r="R25" s="10">
        <f t="shared" si="11"/>
        <v>1.2068204369042315</v>
      </c>
      <c r="S25" s="21">
        <f t="shared" si="12"/>
        <v>0.26947578893652574</v>
      </c>
      <c r="T25" s="21">
        <f t="shared" si="13"/>
        <v>0.23346665266835706</v>
      </c>
      <c r="U25" s="21">
        <f t="shared" si="14"/>
        <v>0.22697921934348184</v>
      </c>
      <c r="V25" s="22">
        <f t="shared" si="15"/>
        <v>3</v>
      </c>
      <c r="W25" s="22">
        <f t="shared" si="16"/>
        <v>0</v>
      </c>
      <c r="X25" s="23"/>
      <c r="Y25" s="23"/>
      <c r="Z25" s="23"/>
      <c r="AA25" s="23"/>
      <c r="AB25" s="24">
        <f t="shared" si="17"/>
        <v>1</v>
      </c>
      <c r="AC25" s="24">
        <f t="shared" si="18"/>
        <v>1</v>
      </c>
      <c r="AD25" s="24">
        <f t="shared" si="19"/>
        <v>2</v>
      </c>
      <c r="AE25" s="24">
        <f t="shared" si="20"/>
        <v>1</v>
      </c>
      <c r="AF25" s="24">
        <f t="shared" si="21"/>
        <v>1</v>
      </c>
      <c r="AG25" s="24">
        <f t="shared" si="22"/>
        <v>2</v>
      </c>
      <c r="AH25" s="24">
        <f t="shared" si="23"/>
        <v>2</v>
      </c>
      <c r="AI25" s="24">
        <f t="shared" si="24"/>
        <v>2</v>
      </c>
      <c r="AJ25" s="24">
        <f t="shared" si="25"/>
        <v>1</v>
      </c>
      <c r="AK25" s="24">
        <f t="shared" si="26"/>
        <v>0</v>
      </c>
      <c r="AL25" s="25">
        <f t="shared" si="27"/>
        <v>11</v>
      </c>
      <c r="AM25" s="25">
        <f t="shared" si="28"/>
        <v>21</v>
      </c>
      <c r="AN25" s="25">
        <f t="shared" si="29"/>
        <v>12</v>
      </c>
      <c r="AO25" s="25">
        <f t="shared" si="30"/>
        <v>22</v>
      </c>
      <c r="AP25" s="25">
        <f t="shared" si="31"/>
        <v>10</v>
      </c>
      <c r="AQ25" s="26">
        <f t="shared" si="32"/>
        <v>0.12117752187052502</v>
      </c>
      <c r="AR25" s="26">
        <f t="shared" si="33"/>
        <v>0.11662507331801174</v>
      </c>
      <c r="AS25" s="26">
        <f t="shared" si="34"/>
        <v>8.5247454308347362E-2</v>
      </c>
      <c r="AT25" s="26">
        <f t="shared" si="35"/>
        <v>8.2969061268896749E-2</v>
      </c>
      <c r="AU25" s="26">
        <f t="shared" si="36"/>
        <v>2.2334312872721709E-2</v>
      </c>
      <c r="AV25" s="27">
        <f>(1/(((0-P25)^2+(0-Q25)^2))*CT25)</f>
        <v>1.1841042197662235E-2</v>
      </c>
      <c r="AW25" s="27">
        <f>(1/(((1-P25)^2+(1-Q25)^2))*CT25)</f>
        <v>0.12117752187052502</v>
      </c>
      <c r="AX25" s="27">
        <f>(1/(((2-P25)^2+(2-Q25)^2))*CT25)</f>
        <v>8.2969061268896749E-2</v>
      </c>
      <c r="AY25" s="27">
        <f>(1/(((3-P25)^2+(3-Q25)^2))*CT25)</f>
        <v>1.0432639976447448E-2</v>
      </c>
      <c r="AZ25" s="27">
        <f>((1/(((4-P25)^2+(4-Q25)^2))*CT25))</f>
        <v>3.8512887211428434E-3</v>
      </c>
      <c r="BA25" s="27">
        <f>((1/(((5-P25)^2+(5-Q25)^2))*CT25))</f>
        <v>1.9862800677874037E-3</v>
      </c>
      <c r="BB25" s="27">
        <f>((1/(((6-P25)^2+(6-Q25)^2))*CT25))</f>
        <v>1.2088185658953583E-3</v>
      </c>
      <c r="BC25" s="27">
        <f>((1/(((1-P25)^2+(0-Q25)^2))*CT25))</f>
        <v>2.2334312872721709E-2</v>
      </c>
      <c r="BD25" s="27">
        <f>((1/(((2-P25)^2+(0-Q25)^2))*CT25))</f>
        <v>2.2174775338940036E-2</v>
      </c>
      <c r="BE25" s="27">
        <f>((1/(((2-P25)^2+(1-Q25)^2))*CT25))</f>
        <v>0.11662507331801174</v>
      </c>
      <c r="BF25" s="27">
        <f>((1/(((3-P25)^2+(0-Q25)^2))*CT25))</f>
        <v>1.1707077390644305E-2</v>
      </c>
      <c r="BG25" s="27">
        <f>((1/(((3-P25)^2+(1-Q25)^2))*CT25))</f>
        <v>2.0451313279093664E-2</v>
      </c>
      <c r="BH25" s="27">
        <f>((1/(((3-P25)^2+(2-Q25)^2))*CT25))</f>
        <v>1.9093146058504196E-2</v>
      </c>
      <c r="BI25" s="27">
        <f>((1/(((4-P25)^2+(0-Q25)^2))*CT25))</f>
        <v>6.0335266664371641E-3</v>
      </c>
      <c r="BJ25" s="27">
        <f>((1/(((4-P25)^2+(1-Q25)^2))*CT25))</f>
        <v>7.7388152744018212E-3</v>
      </c>
      <c r="BK25" s="27">
        <f>((1/(((4-P25)^2+(2-Q25)^2))*CT25))</f>
        <v>7.5359685014421644E-3</v>
      </c>
      <c r="BL25" s="27">
        <f>((1/(((4-P25)^2+(3-Q25)^2))*CT25))</f>
        <v>5.676169577851887E-3</v>
      </c>
      <c r="BM25" s="27">
        <f>((1/(((5-P25)^2+(0-Q25)^2))*CT25))</f>
        <v>3.4957374258638855E-3</v>
      </c>
      <c r="BN25" s="27">
        <f>((1/(((5-P25)^2+(1-Q25)^2))*CT25))</f>
        <v>4.0073595121169004E-3</v>
      </c>
      <c r="BO25" s="27">
        <f>((1/(((5-P25)^2+(2-Q25)^2))*CT25))</f>
        <v>3.9522711842315634E-3</v>
      </c>
      <c r="BP25" s="27">
        <f>((1/(((5-P25)^2+(3-Q25)^2))*CT25))</f>
        <v>3.3727122765951317E-3</v>
      </c>
      <c r="BQ25" s="27">
        <f>((1/(((5-P25)^2+(4-Q25)^2))*CT25))</f>
        <v>2.6317487978922364E-3</v>
      </c>
      <c r="BR25" s="27">
        <f>((1/(((6-P25)^2+(0-Q25)^2))*CT25))</f>
        <v>2.2402196231853708E-3</v>
      </c>
      <c r="BS25" s="27">
        <f>(1/(((6-P25)^2+(1-Q25)^2))*CT25)</f>
        <v>2.4398396231682896E-3</v>
      </c>
      <c r="BT25" s="27">
        <f>(1/(((6-P25)^2+(2-Q25)^2))*CT25)</f>
        <v>2.4193087638581423E-3</v>
      </c>
      <c r="BU25" s="27">
        <f>(1/(((6-P25)^2+(3-Q25)^2))*CT25)</f>
        <v>2.1890488644848E-3</v>
      </c>
      <c r="BV25" s="27">
        <f>((1/(((6-P25)^2+(4-Q25)^2))*CT25))</f>
        <v>1.8508318204718687E-3</v>
      </c>
      <c r="BW25" s="27">
        <f>((1/(((6-P25)^2+(5-Q25)^2))*CT25))</f>
        <v>1.506532766608824E-3</v>
      </c>
      <c r="BX25" s="27">
        <f>((1/(((0-P25)^2+(1-Q25)^2))*CT25))</f>
        <v>2.086366141179738E-2</v>
      </c>
      <c r="BY25" s="27">
        <f>((1/(((0-P25)^2+(2-Q25)^2))*CT25))</f>
        <v>1.9452064270305783E-2</v>
      </c>
      <c r="BZ25" s="27">
        <f>((1/(((1-P25)^2+(2-Q25)^2))*CT25))</f>
        <v>8.5247454308347362E-2</v>
      </c>
      <c r="CA25" s="27">
        <f>((1/(((0-P25)^2+(3-Q25)^2))*CT25))</f>
        <v>1.0538893055130664E-2</v>
      </c>
      <c r="CB25" s="27">
        <f>((1/(((1-P25)^2+(3-Q25)^2))*CT25))</f>
        <v>1.8113069023642937E-2</v>
      </c>
      <c r="CC25" s="27">
        <f>((1/(((2-P25)^2+(3-Q25)^2))*CT25))</f>
        <v>1.8007996662039293E-2</v>
      </c>
      <c r="CD25" s="27">
        <f>((1/(((0-P25)^2+(4-Q25)^2))*CT25))</f>
        <v>5.6064865733063641E-3</v>
      </c>
      <c r="CE25" s="27">
        <f>((1/(((1-P25)^2+(4-Q25)^2))*CT25))</f>
        <v>7.2104834673939648E-3</v>
      </c>
      <c r="CF25" s="27">
        <f>((1/(((2-P25)^2+(4-Q25)^2))*CT25))</f>
        <v>7.1937743985140169E-3</v>
      </c>
      <c r="CG25" s="27">
        <f>((1/(((3-P25)^2+(4-Q25)^2))*CT25))</f>
        <v>5.5762740360227828E-3</v>
      </c>
      <c r="CH25" s="27">
        <f>((1/(((0-P25)^2+(5-Q25)^2))*CT25))</f>
        <v>3.3129803082393994E-3</v>
      </c>
      <c r="CI25" s="27">
        <f>((1/(((1-P25)^2+(5-Q25)^2))*CT25))</f>
        <v>3.8143894372587614E-3</v>
      </c>
      <c r="CJ25" s="27">
        <f>((1/(((2-P25)^2+(5-Q25)^2))*CT25))</f>
        <v>3.8097083384370138E-3</v>
      </c>
      <c r="CK25" s="27">
        <f>((1/(((3-P25)^2+(5-Q25)^2))*CT25))</f>
        <v>3.3024072217564433E-3</v>
      </c>
      <c r="CL25" s="27">
        <f>(1/(((4-P25)^2+(5-Q25)^2))*CT25)</f>
        <v>2.6100696025365328E-3</v>
      </c>
      <c r="CM25" s="27">
        <f>(1/(((0-P25)^2+(6-Q25)^2))*CT25)</f>
        <v>2.1490530520024693E-3</v>
      </c>
      <c r="CN25" s="27">
        <f>(1/(((1-P25)^2+(6-Q25)^2))*CT25)</f>
        <v>2.3493847304270122E-3</v>
      </c>
      <c r="CO25" s="27">
        <f>((1/(((2-P25)^2+(6-Q25)^2))*CT25))</f>
        <v>2.3476080440158497E-3</v>
      </c>
      <c r="CP25" s="27">
        <f>((1/(((3-P25)^2+(6-Q25)^2))*CT25))</f>
        <v>2.1445990997112957E-3</v>
      </c>
      <c r="CQ25" s="27">
        <f>((1/(((4-P25)^2+(6-Q25)^2))*CT25))</f>
        <v>1.8294587843463315E-3</v>
      </c>
      <c r="CR25" s="27">
        <f>((1/(((5-P25)^2+(6-Q25)^2)))*CT25)</f>
        <v>1.499403518250156E-3</v>
      </c>
      <c r="CS25" s="21">
        <f t="shared" si="37"/>
        <v>0.72992166094836475</v>
      </c>
      <c r="CT25" s="28">
        <v>0.05</v>
      </c>
    </row>
    <row r="26" spans="1:98" x14ac:dyDescent="0.25">
      <c r="H26" s="2">
        <v>44436</v>
      </c>
      <c r="I26" s="1" t="s">
        <v>21</v>
      </c>
      <c r="J26" s="1" t="s">
        <v>13</v>
      </c>
      <c r="K26">
        <v>2</v>
      </c>
      <c r="L26">
        <v>2</v>
      </c>
      <c r="M26" s="1">
        <v>1.39</v>
      </c>
      <c r="N26" s="1">
        <v>1.79</v>
      </c>
      <c r="P26" s="10">
        <f>SUMIF(team,spi_matches[[#This Row],[team1]],Mxg)+SUMIF(team,spi_matches[[#This Row],[team2]],Vnxg)</f>
        <v>1.1794391246532228</v>
      </c>
      <c r="Q26" s="10">
        <f>SUMIF(team,spi_matches[[#This Row],[team1]],Mnxg)+SUMIF(team,spi_matches[[#This Row],[team2]],Vxg)</f>
        <v>0.91060495624486226</v>
      </c>
      <c r="R26" s="10">
        <f t="shared" si="11"/>
        <v>0.81767152520790176</v>
      </c>
      <c r="S26" s="21">
        <f t="shared" si="12"/>
        <v>0.24983578873357665</v>
      </c>
      <c r="T26" s="21">
        <f t="shared" si="13"/>
        <v>1.3054759430925402</v>
      </c>
      <c r="U26" s="21">
        <f t="shared" si="14"/>
        <v>0.16790899422500336</v>
      </c>
      <c r="V26" s="22">
        <f t="shared" si="15"/>
        <v>1</v>
      </c>
      <c r="W26" s="22">
        <f t="shared" si="16"/>
        <v>1</v>
      </c>
      <c r="X26" s="23"/>
      <c r="Y26" s="23"/>
      <c r="Z26" s="23"/>
      <c r="AA26" s="23"/>
      <c r="AB26" s="24">
        <f t="shared" si="17"/>
        <v>1</v>
      </c>
      <c r="AC26" s="24">
        <f t="shared" si="18"/>
        <v>1</v>
      </c>
      <c r="AD26" s="24">
        <f t="shared" si="19"/>
        <v>2</v>
      </c>
      <c r="AE26" s="24">
        <f t="shared" si="20"/>
        <v>1</v>
      </c>
      <c r="AF26" s="24">
        <f t="shared" si="21"/>
        <v>1</v>
      </c>
      <c r="AG26" s="24">
        <f t="shared" si="22"/>
        <v>0</v>
      </c>
      <c r="AH26" s="24">
        <f t="shared" si="23"/>
        <v>1</v>
      </c>
      <c r="AI26" s="24">
        <f t="shared" si="24"/>
        <v>2</v>
      </c>
      <c r="AJ26" s="24">
        <f t="shared" si="25"/>
        <v>0</v>
      </c>
      <c r="AK26" s="24">
        <f t="shared" si="26"/>
        <v>1</v>
      </c>
      <c r="AL26" s="25">
        <f t="shared" si="27"/>
        <v>11</v>
      </c>
      <c r="AM26" s="25">
        <f t="shared" si="28"/>
        <v>21</v>
      </c>
      <c r="AN26" s="25">
        <f t="shared" si="29"/>
        <v>10</v>
      </c>
      <c r="AO26" s="25">
        <f t="shared" si="30"/>
        <v>12</v>
      </c>
      <c r="AP26" s="25">
        <f t="shared" si="31"/>
        <v>1</v>
      </c>
      <c r="AQ26" s="26">
        <f t="shared" si="32"/>
        <v>1.2440944917000554</v>
      </c>
      <c r="AR26" s="26">
        <f t="shared" si="33"/>
        <v>7.3387856949520658E-2</v>
      </c>
      <c r="AS26" s="26">
        <f t="shared" si="34"/>
        <v>5.8045057387506684E-2</v>
      </c>
      <c r="AT26" s="26">
        <f t="shared" si="35"/>
        <v>4.1017901530217039E-2</v>
      </c>
      <c r="AU26" s="26">
        <f t="shared" si="36"/>
        <v>3.5738073930736886E-2</v>
      </c>
      <c r="AV26" s="27">
        <f>(1/(((0-P26)^2+(0-Q26)^2))*CT26)</f>
        <v>2.251970213169158E-2</v>
      </c>
      <c r="AW26" s="27">
        <f>(1/(((1-P26)^2+(1-Q26)^2))*CT26)</f>
        <v>1.2440944917000554</v>
      </c>
      <c r="AX26" s="27">
        <f>(1/(((2-P26)^2+(2-Q26)^2))*CT26)</f>
        <v>2.6880250521064866E-2</v>
      </c>
      <c r="AY26" s="27">
        <f>(1/(((3-P26)^2+(3-Q26)^2))*CT26)</f>
        <v>6.5104051804537851E-3</v>
      </c>
      <c r="AZ26" s="27">
        <f>((1/(((4-P26)^2+(4-Q26)^2))*CT26))</f>
        <v>2.8571550387595634E-3</v>
      </c>
      <c r="BA26" s="27">
        <f>((1/(((5-P26)^2+(5-Q26)^2))*CT26))</f>
        <v>1.5964323070715642E-3</v>
      </c>
      <c r="BB26" s="27">
        <f>((1/(((6-P26)^2+(6-Q26)^2))*CT26))</f>
        <v>1.0175062134434283E-3</v>
      </c>
      <c r="BC26" s="27">
        <f>((1/(((1-P26)^2+(0-Q26)^2))*CT26))</f>
        <v>5.8045057387506684E-2</v>
      </c>
      <c r="BD26" s="27">
        <f>((1/(((2-P26)^2+(0-Q26)^2))*CT26))</f>
        <v>3.3277393225846393E-2</v>
      </c>
      <c r="BE26" s="27">
        <f>((1/(((2-P26)^2+(1-Q26)^2))*CT26))</f>
        <v>7.3387856949520658E-2</v>
      </c>
      <c r="BF26" s="27">
        <f>((1/(((3-P26)^2+(0-Q26)^2))*CT26))</f>
        <v>1.2066675757220979E-2</v>
      </c>
      <c r="BG26" s="27">
        <f>((1/(((3-P26)^2+(1-Q26)^2))*CT26))</f>
        <v>1.5049210732372951E-2</v>
      </c>
      <c r="BH26" s="27">
        <f>((1/(((3-P26)^2+(2-Q26)^2))*CT26))</f>
        <v>1.1108091037884956E-2</v>
      </c>
      <c r="BI26" s="27">
        <f>((1/(((4-P26)^2+(0-Q26)^2))*CT26))</f>
        <v>5.6916718642365189E-3</v>
      </c>
      <c r="BJ26" s="27">
        <f>((1/(((4-P26)^2+(1-Q26)^2))*CT26))</f>
        <v>6.2786028617567956E-3</v>
      </c>
      <c r="BK26" s="27">
        <f>((1/(((4-P26)^2+(2-Q26)^2))*CT26))</f>
        <v>5.4690562252533662E-3</v>
      </c>
      <c r="BL26" s="27">
        <f>((1/(((4-P26)^2+(3-Q26)^2))*CT26))</f>
        <v>4.0580676034256682E-3</v>
      </c>
      <c r="BM26" s="27">
        <f>((1/(((5-P26)^2+(0-Q26)^2))*CT26))</f>
        <v>3.2413047421723479E-3</v>
      </c>
      <c r="BN26" s="27">
        <f>((1/(((5-P26)^2+(1-Q26)^2))*CT26))</f>
        <v>3.4235608513801942E-3</v>
      </c>
      <c r="BO26" s="27">
        <f>((1/(((5-P26)^2+(2-Q26)^2))*CT26))</f>
        <v>3.1678718063240506E-3</v>
      </c>
      <c r="BP26" s="27">
        <f>((1/(((5-P26)^2+(3-Q26)^2))*CT26))</f>
        <v>2.6368169076740771E-3</v>
      </c>
      <c r="BQ26" s="27">
        <f>((1/(((5-P26)^2+(4-Q26)^2))*CT26))</f>
        <v>2.0711611933367144E-3</v>
      </c>
      <c r="BR26" s="27">
        <f>((1/(((6-P26)^2+(0-Q26)^2))*CT26))</f>
        <v>2.0775328150331746E-3</v>
      </c>
      <c r="BS26" s="27">
        <f>(1/(((6-P26)^2+(1-Q26)^2))*CT26)</f>
        <v>2.1509263158812388E-3</v>
      </c>
      <c r="BT26" s="27">
        <f>(1/(((6-P26)^2+(2-Q26)^2))*CT26)</f>
        <v>2.0471173776925203E-3</v>
      </c>
      <c r="BU26" s="27">
        <f>(1/(((6-P26)^2+(3-Q26)^2))*CT26)</f>
        <v>1.8113724540400431E-3</v>
      </c>
      <c r="BV26" s="27">
        <f>((1/(((6-P26)^2+(4-Q26)^2))*CT26))</f>
        <v>1.5252194010969005E-3</v>
      </c>
      <c r="BW26" s="27">
        <f>((1/(((6-P26)^2+(5-Q26)^2))*CT26))</f>
        <v>1.2512212239203732E-3</v>
      </c>
      <c r="BX26" s="27">
        <f>((1/(((0-P26)^2+(1-Q26)^2))*CT26))</f>
        <v>3.5738073930736886E-2</v>
      </c>
      <c r="BY26" s="27">
        <f>((1/(((0-P26)^2+(2-Q26)^2))*CT26))</f>
        <v>1.9395946527894069E-2</v>
      </c>
      <c r="BZ26" s="27">
        <f>((1/(((1-P26)^2+(2-Q26)^2))*CT26))</f>
        <v>4.1017901530217039E-2</v>
      </c>
      <c r="CA26" s="27">
        <f>((1/(((0-P26)^2+(3-Q26)^2))*CT26))</f>
        <v>8.6856096490337369E-3</v>
      </c>
      <c r="CB26" s="27">
        <f>((1/(((1-P26)^2+(3-Q26)^2))*CT26))</f>
        <v>1.136939845662132E-2</v>
      </c>
      <c r="CC26" s="27">
        <f>((1/(((2-P26)^2+(3-Q26)^2))*CT26))</f>
        <v>9.9228167609672051E-3</v>
      </c>
      <c r="CD26" s="27">
        <f>((1/(((0-P26)^2+(4-Q26)^2))*CT26))</f>
        <v>4.5722904047392418E-3</v>
      </c>
      <c r="CE26" s="27">
        <f>((1/(((1-P26)^2+(4-Q26)^2))*CT26))</f>
        <v>5.2210813998757131E-3</v>
      </c>
      <c r="CF26" s="27">
        <f>((1/(((2-P26)^2+(4-Q26)^2))*CT26))</f>
        <v>4.8934778509714229E-3</v>
      </c>
      <c r="CG26" s="27">
        <f>((1/(((3-P26)^2+(4-Q26)^2))*CT26))</f>
        <v>3.8883866190526127E-3</v>
      </c>
      <c r="CH26" s="27">
        <f>((1/(((0-P26)^2+(5-Q26)^2))*CT26))</f>
        <v>2.7602610884304595E-3</v>
      </c>
      <c r="CI26" s="27">
        <f>((1/(((1-P26)^2+(5-Q26)^2))*CT26))</f>
        <v>2.9841214497763517E-3</v>
      </c>
      <c r="CJ26" s="27">
        <f>((1/(((2-P26)^2+(5-Q26)^2))*CT26))</f>
        <v>2.8741459805537487E-3</v>
      </c>
      <c r="CK26" s="27">
        <f>((1/(((3-P26)^2+(5-Q26)^2))*CT26))</f>
        <v>2.4953096008870929E-3</v>
      </c>
      <c r="CL26" s="27">
        <f>(1/(((4-P26)^2+(5-Q26)^2))*CT26)</f>
        <v>2.02603737823339E-3</v>
      </c>
      <c r="CM26" s="27">
        <f>(1/(((0-P26)^2+(6-Q26)^2))*CT26)</f>
        <v>1.831970321999554E-3</v>
      </c>
      <c r="CN26" s="27">
        <f>(1/(((1-P26)^2+(6-Q26)^2))*CT26)</f>
        <v>1.9279605724609535E-3</v>
      </c>
      <c r="CO26" s="27">
        <f>((1/(((2-P26)^2+(6-Q26)^2))*CT26))</f>
        <v>1.8814489913287877E-3</v>
      </c>
      <c r="CP26" s="27">
        <f>((1/(((3-P26)^2+(6-Q26)^2))*CT26))</f>
        <v>1.7113685362747763E-3</v>
      </c>
      <c r="CQ26" s="27">
        <f>((1/(((4-P26)^2+(6-Q26)^2))*CT26))</f>
        <v>1.4767774284805784E-3</v>
      </c>
      <c r="CR26" s="27">
        <f>((1/(((5-P26)^2+(6-Q26)^2)))*CT26)</f>
        <v>1.234609746468429E-3</v>
      </c>
      <c r="CS26" s="21">
        <f t="shared" si="37"/>
        <v>1.7232207260511196</v>
      </c>
      <c r="CT26" s="28">
        <v>0.05</v>
      </c>
    </row>
    <row r="27" spans="1:98" x14ac:dyDescent="0.25">
      <c r="H27" s="2">
        <v>44436</v>
      </c>
      <c r="I27" s="1" t="s">
        <v>20</v>
      </c>
      <c r="J27" s="1" t="s">
        <v>11</v>
      </c>
      <c r="K27">
        <v>2</v>
      </c>
      <c r="L27">
        <v>2</v>
      </c>
      <c r="M27" s="1">
        <v>1.21</v>
      </c>
      <c r="N27" s="1">
        <v>3.62</v>
      </c>
      <c r="P27" s="10">
        <f>SUMIF(team,spi_matches[[#This Row],[team1]],Mxg)+SUMIF(team,spi_matches[[#This Row],[team2]],Vnxg)</f>
        <v>1.7235508705821103</v>
      </c>
      <c r="Q27" s="10">
        <f>SUMIF(team,spi_matches[[#This Row],[team1]],Mnxg)+SUMIF(team,spi_matches[[#This Row],[team2]],Vxg)</f>
        <v>1.1071018813603515</v>
      </c>
      <c r="R27" s="10">
        <f t="shared" si="11"/>
        <v>6.5783914513383284</v>
      </c>
      <c r="S27" s="21">
        <f t="shared" si="12"/>
        <v>0.76878173292205498</v>
      </c>
      <c r="T27" s="21">
        <f t="shared" si="13"/>
        <v>0.17899981595963391</v>
      </c>
      <c r="U27" s="21">
        <f t="shared" si="14"/>
        <v>0.14808027802895635</v>
      </c>
      <c r="V27" s="22">
        <f t="shared" si="15"/>
        <v>3</v>
      </c>
      <c r="W27" s="22">
        <f t="shared" si="16"/>
        <v>0</v>
      </c>
      <c r="X27" s="23"/>
      <c r="Y27" s="23"/>
      <c r="Z27" s="23"/>
      <c r="AA27" s="23"/>
      <c r="AB27" s="24">
        <f t="shared" si="17"/>
        <v>2</v>
      </c>
      <c r="AC27" s="24">
        <f t="shared" si="18"/>
        <v>1</v>
      </c>
      <c r="AD27" s="24">
        <f t="shared" si="19"/>
        <v>1</v>
      </c>
      <c r="AE27" s="24">
        <f t="shared" si="20"/>
        <v>1</v>
      </c>
      <c r="AF27" s="24">
        <f t="shared" si="21"/>
        <v>2</v>
      </c>
      <c r="AG27" s="24">
        <f t="shared" si="22"/>
        <v>2</v>
      </c>
      <c r="AH27" s="24">
        <f t="shared" si="23"/>
        <v>2</v>
      </c>
      <c r="AI27" s="24">
        <f t="shared" si="24"/>
        <v>0</v>
      </c>
      <c r="AJ27" s="24">
        <f t="shared" si="25"/>
        <v>1</v>
      </c>
      <c r="AK27" s="24">
        <f t="shared" si="26"/>
        <v>2</v>
      </c>
      <c r="AL27" s="25">
        <f t="shared" si="27"/>
        <v>21</v>
      </c>
      <c r="AM27" s="25">
        <f t="shared" si="28"/>
        <v>11</v>
      </c>
      <c r="AN27" s="25">
        <f t="shared" si="29"/>
        <v>22</v>
      </c>
      <c r="AO27" s="25">
        <f t="shared" si="30"/>
        <v>20</v>
      </c>
      <c r="AP27" s="25">
        <f t="shared" si="31"/>
        <v>12</v>
      </c>
      <c r="AQ27" s="26">
        <f t="shared" si="32"/>
        <v>0.56886099847882898</v>
      </c>
      <c r="AR27" s="26">
        <f t="shared" si="33"/>
        <v>9.3458524711259414E-2</v>
      </c>
      <c r="AS27" s="26">
        <f t="shared" si="34"/>
        <v>5.7228459706631367E-2</v>
      </c>
      <c r="AT27" s="26">
        <f t="shared" si="35"/>
        <v>3.8399546916286061E-2</v>
      </c>
      <c r="AU27" s="26">
        <f t="shared" si="36"/>
        <v>3.785604807792272E-2</v>
      </c>
      <c r="AV27" s="27">
        <f>(1/(((0-P27)^2+(0-Q27)^2))*CT27)</f>
        <v>1.1915252492512372E-2</v>
      </c>
      <c r="AW27" s="27">
        <f>(1/(((1-P27)^2+(1-Q27)^2))*CT27)</f>
        <v>9.3458524711259414E-2</v>
      </c>
      <c r="AX27" s="27">
        <f>(1/(((2-P27)^2+(2-Q27)^2))*CT27)</f>
        <v>5.7228459706631367E-2</v>
      </c>
      <c r="AY27" s="27">
        <f>(1/(((3-P27)^2+(3-Q27)^2))*CT27)</f>
        <v>9.5925365445159103E-3</v>
      </c>
      <c r="AZ27" s="27">
        <f>((1/(((4-P27)^2+(4-Q27)^2))*CT27))</f>
        <v>3.6897427656061668E-3</v>
      </c>
      <c r="BA27" s="27">
        <f>((1/(((5-P27)^2+(5-Q27)^2))*CT27))</f>
        <v>1.9312643951935255E-3</v>
      </c>
      <c r="BB27" s="27">
        <f>((1/(((6-P27)^2+(6-Q27)^2))*CT27))</f>
        <v>1.1840353439151431E-3</v>
      </c>
      <c r="BC27" s="27">
        <f>((1/(((1-P27)^2+(0-Q27)^2))*CT27))</f>
        <v>2.8584488611414452E-2</v>
      </c>
      <c r="BD27" s="27">
        <f>((1/(((2-P27)^2+(0-Q27)^2))*CT27))</f>
        <v>3.8399546916286061E-2</v>
      </c>
      <c r="BE27" s="27">
        <f>((1/(((2-P27)^2+(1-Q27)^2))*CT27))</f>
        <v>0.56886099847882898</v>
      </c>
      <c r="BF27" s="27">
        <f>((1/(((3-P27)^2+(0-Q27)^2))*CT27))</f>
        <v>1.7513153525476416E-2</v>
      </c>
      <c r="BG27" s="27">
        <f>((1/(((3-P27)^2+(1-Q27)^2))*CT27))</f>
        <v>3.0473066449715439E-2</v>
      </c>
      <c r="BH27" s="27">
        <f>((1/(((3-P27)^2+(2-Q27)^2))*CT27))</f>
        <v>2.0605051425862053E-2</v>
      </c>
      <c r="BI27" s="27">
        <f>((1/(((4-P27)^2+(0-Q27)^2))*CT27))</f>
        <v>7.8028741616362977E-3</v>
      </c>
      <c r="BJ27" s="27">
        <f>((1/(((4-P27)^2+(1-Q27)^2))*CT27))</f>
        <v>9.6270639994399752E-3</v>
      </c>
      <c r="BK27" s="27">
        <f>((1/(((4-P27)^2+(2-Q27)^2))*CT27))</f>
        <v>8.361920385113299E-3</v>
      </c>
      <c r="BL27" s="27">
        <f>((1/(((4-P27)^2+(3-Q27)^2))*CT27))</f>
        <v>5.7043217789599695E-3</v>
      </c>
      <c r="BM27" s="27">
        <f>((1/(((5-P27)^2+(0-Q27)^2))*CT27))</f>
        <v>4.1803246675316038E-3</v>
      </c>
      <c r="BN27" s="27">
        <f>((1/(((5-P27)^2+(1-Q27)^2))*CT27))</f>
        <v>4.6526387762277719E-3</v>
      </c>
      <c r="BO27" s="27">
        <f>((1/(((5-P27)^2+(2-Q27)^2))*CT27))</f>
        <v>4.3356162571856769E-3</v>
      </c>
      <c r="BP27" s="27">
        <f>((1/(((5-P27)^2+(3-Q27)^2))*CT27))</f>
        <v>3.4920634025482618E-3</v>
      </c>
      <c r="BQ27" s="27">
        <f>((1/(((5-P27)^2+(4-Q27)^2))*CT27))</f>
        <v>2.6172558874507793E-3</v>
      </c>
      <c r="BR27" s="27">
        <f>((1/(((6-P27)^2+(0-Q27)^2))*CT27))</f>
        <v>2.5623034680550237E-3</v>
      </c>
      <c r="BS27" s="27">
        <f>(1/(((6-P27)^2+(1-Q27)^2))*CT27)</f>
        <v>2.7323168868638912E-3</v>
      </c>
      <c r="BT27" s="27">
        <f>(1/(((6-P27)^2+(2-Q27)^2))*CT27)</f>
        <v>2.619819514255166E-3</v>
      </c>
      <c r="BU27" s="27">
        <f>(1/(((6-P27)^2+(3-Q27)^2))*CT27)</f>
        <v>2.2861239127125866E-3</v>
      </c>
      <c r="BV27" s="27">
        <f>((1/(((6-P27)^2+(4-Q27)^2))*CT27))</f>
        <v>1.8756886111501261E-3</v>
      </c>
      <c r="BW27" s="27">
        <f>((1/(((6-P27)^2+(5-Q27)^2))*CT27))</f>
        <v>1.4950958053409824E-3</v>
      </c>
      <c r="BX27" s="27">
        <f>((1/(((0-P27)^2+(1-Q27)^2))*CT27))</f>
        <v>1.6766716927839705E-2</v>
      </c>
      <c r="BY27" s="27">
        <f>((1/(((0-P27)^2+(2-Q27)^2))*CT27))</f>
        <v>1.3270010070524866E-2</v>
      </c>
      <c r="BZ27" s="27">
        <f>((1/(((1-P27)^2+(2-Q27)^2))*CT27))</f>
        <v>3.785604807792272E-2</v>
      </c>
      <c r="CA27" s="27">
        <f>((1/(((0-P27)^2+(3-Q27)^2))*CT27))</f>
        <v>7.6292887216278665E-3</v>
      </c>
      <c r="CB27" s="27">
        <f>((1/(((1-P27)^2+(3-Q27)^2))*CT27))</f>
        <v>1.2175554499185066E-2</v>
      </c>
      <c r="CC27" s="27">
        <f>((1/(((2-P27)^2+(3-Q27)^2))*CT27))</f>
        <v>1.3663115736115583E-2</v>
      </c>
      <c r="CD27" s="27">
        <f>((1/(((0-P27)^2+(4-Q27)^2))*CT27))</f>
        <v>4.4093704974678049E-3</v>
      </c>
      <c r="CE27" s="27">
        <f>((1/(((1-P27)^2+(4-Q27)^2))*CT27))</f>
        <v>5.6227882422031274E-3</v>
      </c>
      <c r="CF27" s="27">
        <f>((1/(((2-P27)^2+(4-Q27)^2))*CT27))</f>
        <v>5.9204642609928543E-3</v>
      </c>
      <c r="CG27" s="27">
        <f>((1/(((3-P27)^2+(4-Q27)^2))*CT27))</f>
        <v>5.000909212893305E-3</v>
      </c>
      <c r="CH27" s="27">
        <f>((1/(((0-P27)^2+(5-Q27)^2))*CT27))</f>
        <v>2.7585775621536408E-3</v>
      </c>
      <c r="CI27" s="27">
        <f>((1/(((1-P27)^2+(5-Q27)^2))*CT27))</f>
        <v>3.1891453484691606E-3</v>
      </c>
      <c r="CJ27" s="27">
        <f>((1/(((2-P27)^2+(5-Q27)^2))*CT27))</f>
        <v>3.2827613263942119E-3</v>
      </c>
      <c r="CK27" s="27">
        <f>((1/(((3-P27)^2+(5-Q27)^2))*CT27))</f>
        <v>2.97903152498652E-3</v>
      </c>
      <c r="CL27" s="27">
        <f>(1/(((4-P27)^2+(5-Q27)^2))*CT27)</f>
        <v>2.4585879863881057E-3</v>
      </c>
      <c r="CM27" s="27">
        <f>(1/(((0-P27)^2+(6-Q27)^2))*CT27)</f>
        <v>1.8579707963356611E-3</v>
      </c>
      <c r="CN27" s="27">
        <f>(1/(((1-P27)^2+(6-Q27)^2))*CT27)</f>
        <v>2.0438213393849966E-3</v>
      </c>
      <c r="CO27" s="27">
        <f>((1/(((2-P27)^2+(6-Q27)^2))*CT27))</f>
        <v>2.081869421695168E-3</v>
      </c>
      <c r="CP27" s="27">
        <f>((1/(((3-P27)^2+(6-Q27)^2))*CT27))</f>
        <v>1.9554337577699869E-3</v>
      </c>
      <c r="CQ27" s="27">
        <f>((1/(((4-P27)^2+(6-Q27)^2))*CT27))</f>
        <v>1.7168753919374086E-3</v>
      </c>
      <c r="CR27" s="27">
        <f>((1/(((5-P27)^2+(6-Q27)^2)))*CT27)</f>
        <v>1.441937326668579E-3</v>
      </c>
      <c r="CS27" s="21">
        <f t="shared" si="37"/>
        <v>1.0958618269106448</v>
      </c>
      <c r="CT27" s="28">
        <v>0.05</v>
      </c>
    </row>
    <row r="28" spans="1:98" x14ac:dyDescent="0.25">
      <c r="H28" s="2">
        <v>44436</v>
      </c>
      <c r="I28" s="1" t="s">
        <v>19</v>
      </c>
      <c r="J28" s="1" t="s">
        <v>12</v>
      </c>
      <c r="K28">
        <v>1</v>
      </c>
      <c r="L28">
        <v>1</v>
      </c>
      <c r="M28" s="1">
        <v>2.75</v>
      </c>
      <c r="N28" s="1">
        <v>0.65</v>
      </c>
      <c r="P28" s="10">
        <f>SUMIF(team,spi_matches[[#This Row],[team1]],Mxg)+SUMIF(team,spi_matches[[#This Row],[team2]],Vnxg)</f>
        <v>1.9182117342430169</v>
      </c>
      <c r="Q28" s="10">
        <f>SUMIF(team,spi_matches[[#This Row],[team1]],Mnxg)+SUMIF(team,spi_matches[[#This Row],[team2]],Vxg)</f>
        <v>1.1204717466839622</v>
      </c>
      <c r="R28" s="10">
        <f t="shared" si="11"/>
        <v>0.91321538347886788</v>
      </c>
      <c r="S28" s="21">
        <f t="shared" si="12"/>
        <v>2.5828869621942645</v>
      </c>
      <c r="T28" s="21">
        <f t="shared" si="13"/>
        <v>0.15037770369731418</v>
      </c>
      <c r="U28" s="21">
        <f t="shared" si="14"/>
        <v>0.13516074871672021</v>
      </c>
      <c r="V28" s="22">
        <f t="shared" si="15"/>
        <v>3</v>
      </c>
      <c r="W28" s="22">
        <f t="shared" si="16"/>
        <v>0</v>
      </c>
      <c r="X28" s="23"/>
      <c r="Y28" s="23"/>
      <c r="Z28" s="23"/>
      <c r="AA28" s="23"/>
      <c r="AB28" s="24">
        <f t="shared" si="17"/>
        <v>2</v>
      </c>
      <c r="AC28" s="24">
        <f t="shared" si="18"/>
        <v>1</v>
      </c>
      <c r="AD28" s="24">
        <f t="shared" si="19"/>
        <v>2</v>
      </c>
      <c r="AE28" s="24">
        <f t="shared" si="20"/>
        <v>2</v>
      </c>
      <c r="AF28" s="24">
        <f t="shared" si="21"/>
        <v>1</v>
      </c>
      <c r="AG28" s="24">
        <f t="shared" si="22"/>
        <v>1</v>
      </c>
      <c r="AH28" s="24">
        <f t="shared" si="23"/>
        <v>3</v>
      </c>
      <c r="AI28" s="24">
        <f t="shared" si="24"/>
        <v>1</v>
      </c>
      <c r="AJ28" s="24">
        <f t="shared" si="25"/>
        <v>2</v>
      </c>
      <c r="AK28" s="24">
        <f t="shared" si="26"/>
        <v>0</v>
      </c>
      <c r="AL28" s="25">
        <f t="shared" si="27"/>
        <v>21</v>
      </c>
      <c r="AM28" s="25">
        <f t="shared" si="28"/>
        <v>22</v>
      </c>
      <c r="AN28" s="25">
        <f t="shared" si="29"/>
        <v>11</v>
      </c>
      <c r="AO28" s="25">
        <f t="shared" si="30"/>
        <v>31</v>
      </c>
      <c r="AP28" s="25">
        <f t="shared" si="31"/>
        <v>20</v>
      </c>
      <c r="AQ28" s="26">
        <f t="shared" si="32"/>
        <v>2.3581833164847437</v>
      </c>
      <c r="AR28" s="26">
        <f t="shared" si="33"/>
        <v>6.4081263753661383E-2</v>
      </c>
      <c r="AS28" s="26">
        <f t="shared" si="34"/>
        <v>5.8300455621636715E-2</v>
      </c>
      <c r="AT28" s="26">
        <f t="shared" si="35"/>
        <v>4.2201952943283216E-2</v>
      </c>
      <c r="AU28" s="26">
        <f t="shared" si="36"/>
        <v>3.9615060283883841E-2</v>
      </c>
      <c r="AV28" s="27">
        <f>(1/(((0-P28)^2+(0-Q28)^2))*CT28)</f>
        <v>1.0131726235396075E-2</v>
      </c>
      <c r="AW28" s="27">
        <f>(1/(((1-P28)^2+(1-Q28)^2))*CT28)</f>
        <v>5.8300455621636715E-2</v>
      </c>
      <c r="AX28" s="27">
        <f>(1/(((2-P28)^2+(2-Q28)^2))*CT28)</f>
        <v>6.4081263753661383E-2</v>
      </c>
      <c r="AY28" s="27">
        <f>(1/(((3-P28)^2+(3-Q28)^2))*CT28)</f>
        <v>1.0631755255417293E-2</v>
      </c>
      <c r="AZ28" s="27">
        <f>((1/(((4-P28)^2+(4-Q28)^2))*CT28))</f>
        <v>3.9602312484723319E-3</v>
      </c>
      <c r="BA28" s="27">
        <f>((1/(((5-P28)^2+(5-Q28)^2))*CT28))</f>
        <v>2.0368126691795965E-3</v>
      </c>
      <c r="BB28" s="27">
        <f>((1/(((6-P28)^2+(6-Q28)^2))*CT28))</f>
        <v>1.2354589135507941E-3</v>
      </c>
      <c r="BC28" s="27">
        <f>((1/(((1-P28)^2+(0-Q28)^2))*CT28))</f>
        <v>2.3825751142666048E-2</v>
      </c>
      <c r="BD28" s="27">
        <f>((1/(((2-P28)^2+(0-Q28)^2))*CT28))</f>
        <v>3.9615060283883841E-2</v>
      </c>
      <c r="BE28" s="27">
        <f>((1/(((2-P28)^2+(1-Q28)^2))*CT28))</f>
        <v>2.3581833164847437</v>
      </c>
      <c r="BF28" s="27">
        <f>((1/(((3-P28)^2+(0-Q28)^2))*CT28))</f>
        <v>2.0612413037055466E-2</v>
      </c>
      <c r="BG28" s="27">
        <f>((1/(((3-P28)^2+(1-Q28)^2))*CT28))</f>
        <v>4.2201952943283216E-2</v>
      </c>
      <c r="BH28" s="27">
        <f>((1/(((3-P28)^2+(2-Q28)^2))*CT28))</f>
        <v>2.5722337242687406E-2</v>
      </c>
      <c r="BI28" s="27">
        <f>((1/(((4-P28)^2+(0-Q28)^2))*CT28))</f>
        <v>8.9456651272842372E-3</v>
      </c>
      <c r="BJ28" s="27">
        <f>((1/(((4-P28)^2+(1-Q28)^2))*CT28))</f>
        <v>1.1498599013061663E-2</v>
      </c>
      <c r="BK28" s="27">
        <f>((1/(((4-P28)^2+(2-Q28)^2))*CT28))</f>
        <v>9.7896932441594083E-3</v>
      </c>
      <c r="BL28" s="27">
        <f>((1/(((4-P28)^2+(3-Q28)^2))*CT28))</f>
        <v>6.3560920441921359E-3</v>
      </c>
      <c r="BM28" s="27">
        <f>((1/(((5-P28)^2+(0-Q28)^2))*CT28))</f>
        <v>4.6499188400518773E-3</v>
      </c>
      <c r="BN28" s="27">
        <f>((1/(((5-P28)^2+(1-Q28)^2))*CT28))</f>
        <v>5.2565554637010025E-3</v>
      </c>
      <c r="BO28" s="27">
        <f>((1/(((5-P28)^2+(2-Q28)^2))*CT28))</f>
        <v>4.8680804414529821E-3</v>
      </c>
      <c r="BP28" s="27">
        <f>((1/(((5-P28)^2+(3-Q28)^2))*CT28))</f>
        <v>3.8372851805436614E-3</v>
      </c>
      <c r="BQ28" s="27">
        <f>((1/(((5-P28)^2+(4-Q28)^2))*CT28))</f>
        <v>2.8107096326073036E-3</v>
      </c>
      <c r="BR28" s="27">
        <f>((1/(((6-P28)^2+(0-Q28)^2))*CT28))</f>
        <v>2.7907310518337771E-3</v>
      </c>
      <c r="BS28" s="27">
        <f>(1/(((6-P28)^2+(1-Q28)^2))*CT28)</f>
        <v>2.9984092440692956E-3</v>
      </c>
      <c r="BT28" s="27">
        <f>(1/(((6-P28)^2+(2-Q28)^2))*CT28)</f>
        <v>2.8678661536789538E-3</v>
      </c>
      <c r="BU28" s="27">
        <f>(1/(((6-P28)^2+(3-Q28)^2))*CT28)</f>
        <v>2.4760293247009842E-3</v>
      </c>
      <c r="BV28" s="27">
        <f>((1/(((6-P28)^2+(4-Q28)^2))*CT28))</f>
        <v>2.0037929068061808E-3</v>
      </c>
      <c r="BW28" s="27">
        <f>((1/(((6-P28)^2+(5-Q28)^2))*CT28))</f>
        <v>1.5767033918016747E-3</v>
      </c>
      <c r="BX28" s="27">
        <f>((1/(((0-P28)^2+(1-Q28)^2))*CT28))</f>
        <v>1.3535280808941251E-2</v>
      </c>
      <c r="BY28" s="27">
        <f>((1/(((0-P28)^2+(2-Q28)^2))*CT28))</f>
        <v>1.1228117563247797E-2</v>
      </c>
      <c r="BZ28" s="27">
        <f>((1/(((1-P28)^2+(2-Q28)^2))*CT28))</f>
        <v>3.0927527613759567E-2</v>
      </c>
      <c r="CA28" s="27">
        <f>((1/(((0-P28)^2+(3-Q28)^2))*CT28))</f>
        <v>6.9327332166297774E-3</v>
      </c>
      <c r="CB28" s="27">
        <f>((1/(((1-P28)^2+(3-Q28)^2))*CT28))</f>
        <v>1.1426640668667207E-2</v>
      </c>
      <c r="CC28" s="27">
        <f>((1/(((2-P28)^2+(3-Q28)^2))*CT28))</f>
        <v>1.4127024309929721E-2</v>
      </c>
      <c r="CD28" s="27">
        <f>((1/(((0-P28)^2+(4-Q28)^2))*CT28))</f>
        <v>4.1766840189932817E-3</v>
      </c>
      <c r="CE28" s="27">
        <f>((1/(((1-P28)^2+(4-Q28)^2))*CT28))</f>
        <v>5.4735761329974568E-3</v>
      </c>
      <c r="CF28" s="27">
        <f>((1/(((2-P28)^2+(4-Q28)^2))*CT28))</f>
        <v>6.0252780063975173E-3</v>
      </c>
      <c r="CG28" s="27">
        <f>((1/(((3-P28)^2+(4-Q28)^2))*CT28))</f>
        <v>5.2843236615554602E-3</v>
      </c>
      <c r="CH28" s="27">
        <f>((1/(((0-P28)^2+(5-Q28)^2))*CT28))</f>
        <v>2.6694748508954385E-3</v>
      </c>
      <c r="CI28" s="27">
        <f>((1/(((1-P28)^2+(5-Q28)^2))*CT28))</f>
        <v>3.1458704404035173E-3</v>
      </c>
      <c r="CJ28" s="27">
        <f>((1/(((2-P28)^2+(5-Q28)^2))*CT28))</f>
        <v>3.3206200541719649E-3</v>
      </c>
      <c r="CK28" s="27">
        <f>((1/(((3-P28)^2+(5-Q28)^2))*CT28))</f>
        <v>3.0824230072666226E-3</v>
      </c>
      <c r="CL28" s="27">
        <f>(1/(((4-P28)^2+(5-Q28)^2))*CT28)</f>
        <v>2.5793695413430483E-3</v>
      </c>
      <c r="CM28" s="27">
        <f>(1/(((0-P28)^2+(6-Q28)^2))*CT28)</f>
        <v>1.8188873988454063E-3</v>
      </c>
      <c r="CN28" s="27">
        <f>(1/(((1-P28)^2+(6-Q28)^2))*CT28)</f>
        <v>2.0281582380005784E-3</v>
      </c>
      <c r="CO28" s="27">
        <f>((1/(((2-P28)^2+(6-Q28)^2))*CT28))</f>
        <v>2.0993861764235476E-3</v>
      </c>
      <c r="CP28" s="27">
        <f>((1/(((3-P28)^2+(6-Q28)^2))*CT28))</f>
        <v>2.0015963269666222E-3</v>
      </c>
      <c r="CQ28" s="27">
        <f>((1/(((4-P28)^2+(6-Q28)^2))*CT28))</f>
        <v>1.7766004296725969E-3</v>
      </c>
      <c r="CR28" s="27">
        <f>((1/(((5-P28)^2+(6-Q28)^2)))*CT28)</f>
        <v>1.5011762516118265E-3</v>
      </c>
      <c r="CS28" s="21">
        <f t="shared" si="37"/>
        <v>2.8684254146082995</v>
      </c>
      <c r="CT28" s="28">
        <v>0.05</v>
      </c>
    </row>
    <row r="29" spans="1:98" x14ac:dyDescent="0.25">
      <c r="H29" s="2">
        <v>44437</v>
      </c>
      <c r="I29" s="1" t="s">
        <v>9</v>
      </c>
      <c r="J29" s="1" t="s">
        <v>8</v>
      </c>
      <c r="K29">
        <v>1</v>
      </c>
      <c r="L29">
        <v>1</v>
      </c>
      <c r="M29" s="1">
        <v>0.17</v>
      </c>
      <c r="N29" s="1">
        <v>1.34</v>
      </c>
      <c r="P29" s="10">
        <f>SUMIF(team,spi_matches[[#This Row],[team1]],Mxg)+SUMIF(team,spi_matches[[#This Row],[team2]],Vnxg)</f>
        <v>1.4556962874473203</v>
      </c>
      <c r="Q29" s="10">
        <f>SUMIF(team,spi_matches[[#This Row],[team1]],Mnxg)+SUMIF(team,spi_matches[[#This Row],[team2]],Vxg)</f>
        <v>1.2261184973928532</v>
      </c>
      <c r="R29" s="10">
        <f t="shared" si="11"/>
        <v>1.6659839401918841</v>
      </c>
      <c r="S29" s="21">
        <f t="shared" si="12"/>
        <v>0.30656673365329451</v>
      </c>
      <c r="T29" s="21">
        <f t="shared" si="13"/>
        <v>0.27845132364381031</v>
      </c>
      <c r="U29" s="21">
        <f t="shared" si="14"/>
        <v>0.19182517804638033</v>
      </c>
      <c r="V29" s="22">
        <f t="shared" si="15"/>
        <v>3</v>
      </c>
      <c r="W29" s="22">
        <f t="shared" si="16"/>
        <v>0</v>
      </c>
      <c r="X29" s="23"/>
      <c r="Y29" s="23"/>
      <c r="Z29" s="23"/>
      <c r="AA29" s="23"/>
      <c r="AB29" s="24">
        <f t="shared" si="17"/>
        <v>1</v>
      </c>
      <c r="AC29" s="24">
        <f t="shared" si="18"/>
        <v>1</v>
      </c>
      <c r="AD29" s="24">
        <f t="shared" si="19"/>
        <v>2</v>
      </c>
      <c r="AE29" s="24">
        <f t="shared" si="20"/>
        <v>1</v>
      </c>
      <c r="AF29" s="24">
        <f t="shared" si="21"/>
        <v>1</v>
      </c>
      <c r="AG29" s="24">
        <f t="shared" si="22"/>
        <v>2</v>
      </c>
      <c r="AH29" s="24">
        <f t="shared" si="23"/>
        <v>2</v>
      </c>
      <c r="AI29" s="24">
        <f t="shared" si="24"/>
        <v>2</v>
      </c>
      <c r="AJ29" s="24">
        <f t="shared" si="25"/>
        <v>1</v>
      </c>
      <c r="AK29" s="24">
        <f t="shared" si="26"/>
        <v>0</v>
      </c>
      <c r="AL29" s="25">
        <f t="shared" si="27"/>
        <v>11</v>
      </c>
      <c r="AM29" s="25">
        <f t="shared" si="28"/>
        <v>21</v>
      </c>
      <c r="AN29" s="25">
        <f t="shared" si="29"/>
        <v>12</v>
      </c>
      <c r="AO29" s="25">
        <f t="shared" si="30"/>
        <v>22</v>
      </c>
      <c r="AP29" s="25">
        <f t="shared" si="31"/>
        <v>10</v>
      </c>
      <c r="AQ29" s="26">
        <f t="shared" si="32"/>
        <v>0.19320783180021506</v>
      </c>
      <c r="AR29" s="26">
        <f t="shared" si="33"/>
        <v>0.14392792286486447</v>
      </c>
      <c r="AS29" s="26">
        <f t="shared" si="34"/>
        <v>6.1992307298724209E-2</v>
      </c>
      <c r="AT29" s="26">
        <f t="shared" si="35"/>
        <v>5.5855991804589847E-2</v>
      </c>
      <c r="AU29" s="26">
        <f t="shared" si="36"/>
        <v>2.9222238275030683E-2</v>
      </c>
      <c r="AV29" s="27">
        <f>(1/(((0-P29)^2+(0-Q29)^2))*CT29)</f>
        <v>1.3802933989488692E-2</v>
      </c>
      <c r="AW29" s="27">
        <f>(1/(((1-P29)^2+(1-Q29)^2))*CT29)</f>
        <v>0.19320783180021506</v>
      </c>
      <c r="AX29" s="27">
        <f>(1/(((2-P29)^2+(2-Q29)^2))*CT29)</f>
        <v>5.5855991804589847E-2</v>
      </c>
      <c r="AY29" s="27">
        <f>(1/(((3-P29)^2+(3-Q29)^2))*CT29)</f>
        <v>9.0390911991521036E-3</v>
      </c>
      <c r="AZ29" s="27">
        <f>((1/(((4-P29)^2+(4-Q29)^2))*CT29))</f>
        <v>3.5291045319387239E-3</v>
      </c>
      <c r="BA29" s="27">
        <f>((1/(((5-P29)^2+(5-Q29)^2))*CT29))</f>
        <v>1.8653744067315154E-3</v>
      </c>
      <c r="BB29" s="27">
        <f>((1/(((6-P29)^2+(6-Q29)^2))*CT29))</f>
        <v>1.1509959116943859E-3</v>
      </c>
      <c r="BC29" s="27">
        <f>((1/(((1-P29)^2+(0-Q29)^2))*CT29))</f>
        <v>2.9222238275030683E-2</v>
      </c>
      <c r="BD29" s="27">
        <f>((1/(((2-P29)^2+(0-Q29)^2))*CT29))</f>
        <v>2.7783440951445849E-2</v>
      </c>
      <c r="BE29" s="27">
        <f>((1/(((2-P29)^2+(1-Q29)^2))*CT29))</f>
        <v>0.14392792286486447</v>
      </c>
      <c r="BF29" s="27">
        <f>((1/(((3-P29)^2+(0-Q29)^2))*CT29))</f>
        <v>1.2859286780847651E-2</v>
      </c>
      <c r="BG29" s="27">
        <f>((1/(((3-P29)^2+(1-Q29)^2))*CT29))</f>
        <v>2.0525421804247254E-2</v>
      </c>
      <c r="BH29" s="27">
        <f>((1/(((3-P29)^2+(2-Q29)^2))*CT29))</f>
        <v>1.6757343238928302E-2</v>
      </c>
      <c r="BI29" s="27">
        <f>((1/(((4-P29)^2+(0-Q29)^2))*CT29))</f>
        <v>6.2681400353740303E-3</v>
      </c>
      <c r="BJ29" s="27">
        <f>((1/(((4-P29)^2+(1-Q29)^2))*CT29))</f>
        <v>7.6632921614479743E-3</v>
      </c>
      <c r="BK29" s="27">
        <f>((1/(((4-P29)^2+(2-Q29)^2))*CT29))</f>
        <v>7.0697619031682875E-3</v>
      </c>
      <c r="BL29" s="27">
        <f>((1/(((4-P29)^2+(3-Q29)^2))*CT29))</f>
        <v>5.1974311978622879E-3</v>
      </c>
      <c r="BM29" s="27">
        <f>((1/(((5-P29)^2+(0-Q29)^2))*CT29))</f>
        <v>3.5548084766361234E-3</v>
      </c>
      <c r="BN29" s="27">
        <f>((1/(((5-P29)^2+(1-Q29)^2))*CT29))</f>
        <v>3.9640953234132944E-3</v>
      </c>
      <c r="BO29" s="27">
        <f>((1/(((5-P29)^2+(2-Q29)^2))*CT29))</f>
        <v>3.7991087845316721E-3</v>
      </c>
      <c r="BP29" s="27">
        <f>((1/(((5-P29)^2+(3-Q29)^2))*CT29))</f>
        <v>3.1829405808604634E-3</v>
      </c>
      <c r="BQ29" s="27">
        <f>((1/(((5-P29)^2+(4-Q29)^2))*CT29))</f>
        <v>2.4683425932850202E-3</v>
      </c>
      <c r="BR29" s="27">
        <f>((1/(((6-P29)^2+(0-Q29)^2))*CT29))</f>
        <v>2.2569223734645615E-3</v>
      </c>
      <c r="BS29" s="27">
        <f>(1/(((6-P29)^2+(1-Q29)^2))*CT29)</f>
        <v>2.4152459047170976E-3</v>
      </c>
      <c r="BT29" s="27">
        <f>(1/(((6-P29)^2+(2-Q29)^2))*CT29)</f>
        <v>2.3529867068189997E-3</v>
      </c>
      <c r="BU29" s="27">
        <f>(1/(((6-P29)^2+(3-Q29)^2))*CT29)</f>
        <v>2.1010741188368961E-3</v>
      </c>
      <c r="BV29" s="27">
        <f>((1/(((6-P29)^2+(4-Q29)^2))*CT29))</f>
        <v>1.7639723921824052E-3</v>
      </c>
      <c r="BW29" s="27">
        <f>((1/(((6-P29)^2+(5-Q29)^2))*CT29))</f>
        <v>1.4329571853311691E-3</v>
      </c>
      <c r="BX29" s="27">
        <f>((1/(((0-P29)^2+(1-Q29)^2))*CT29))</f>
        <v>2.3039550202675986E-2</v>
      </c>
      <c r="BY29" s="27">
        <f>((1/(((0-P29)^2+(2-Q29)^2))*CT29))</f>
        <v>1.8396256579184457E-2</v>
      </c>
      <c r="BZ29" s="27">
        <f>((1/(((1-P29)^2+(2-Q29)^2))*CT29))</f>
        <v>6.1992307298724209E-2</v>
      </c>
      <c r="CA29" s="27">
        <f>((1/(((0-P29)^2+(3-Q29)^2))*CT29))</f>
        <v>9.4954006116783479E-3</v>
      </c>
      <c r="CB29" s="27">
        <f>((1/(((1-P29)^2+(3-Q29)^2))*CT29))</f>
        <v>1.4906174463577896E-2</v>
      </c>
      <c r="CC29" s="27">
        <f>((1/(((2-P29)^2+(3-Q29)^2))*CT29))</f>
        <v>1.4522547505841138E-2</v>
      </c>
      <c r="CD29" s="27">
        <f>((1/(((0-P29)^2+(4-Q29)^2))*CT29))</f>
        <v>5.0950375978323047E-3</v>
      </c>
      <c r="CE29" s="27">
        <f>((1/(((1-P29)^2+(4-Q29)^2))*CT29))</f>
        <v>6.327449807234771E-3</v>
      </c>
      <c r="CF29" s="27">
        <f>((1/(((2-P29)^2+(4-Q29)^2))*CT29))</f>
        <v>6.2572857316464921E-3</v>
      </c>
      <c r="CG29" s="27">
        <f>((1/(((3-P29)^2+(4-Q29)^2))*CT29))</f>
        <v>4.960665618772616E-3</v>
      </c>
      <c r="CH29" s="27">
        <f>((1/(((0-P29)^2+(5-Q29)^2))*CT29))</f>
        <v>3.0560043459720593E-3</v>
      </c>
      <c r="CI29" s="27">
        <f>((1/(((1-P29)^2+(5-Q29)^2))*CT29))</f>
        <v>3.4602457584661304E-3</v>
      </c>
      <c r="CJ29" s="27">
        <f>((1/(((2-P29)^2+(5-Q29)^2))*CT29))</f>
        <v>3.4391566116599181E-3</v>
      </c>
      <c r="CK29" s="27">
        <f>((1/(((3-P29)^2+(5-Q29)^2))*CT29))</f>
        <v>3.0071469865877907E-3</v>
      </c>
      <c r="CL29" s="27">
        <f>(1/(((4-P29)^2+(5-Q29)^2))*CT29)</f>
        <v>2.4136326244772544E-3</v>
      </c>
      <c r="CM29" s="27">
        <f>(1/(((0-P29)^2+(6-Q29)^2))*CT29)</f>
        <v>2.0073068956088266E-3</v>
      </c>
      <c r="CN29" s="27">
        <f>(1/(((1-P29)^2+(6-Q29)^2))*CT29)</f>
        <v>2.1741395597693527E-3</v>
      </c>
      <c r="CO29" s="27">
        <f>((1/(((2-P29)^2+(6-Q29)^2))*CT29))</f>
        <v>2.1657949722965206E-3</v>
      </c>
      <c r="CP29" s="27">
        <f>((1/(((3-P29)^2+(6-Q29)^2))*CT29))</f>
        <v>1.9861116331671589E-3</v>
      </c>
      <c r="CQ29" s="27">
        <f>((1/(((4-P29)^2+(6-Q29)^2))*CT29))</f>
        <v>1.708617440406832E-3</v>
      </c>
      <c r="CR29" s="27">
        <f>((1/(((5-P29)^2+(6-Q29)^2)))*CT29)</f>
        <v>1.4143458008002365E-3</v>
      </c>
      <c r="CS29" s="21">
        <f t="shared" si="37"/>
        <v>0.77684323534348509</v>
      </c>
      <c r="CT29" s="28">
        <v>0.05</v>
      </c>
    </row>
    <row r="30" spans="1:98" x14ac:dyDescent="0.25">
      <c r="H30" s="2">
        <v>44437</v>
      </c>
      <c r="I30" s="1" t="s">
        <v>28</v>
      </c>
      <c r="J30" s="1" t="s">
        <v>16</v>
      </c>
      <c r="K30">
        <v>1</v>
      </c>
      <c r="L30">
        <v>0</v>
      </c>
      <c r="M30" s="1">
        <v>0.11</v>
      </c>
      <c r="N30" s="1">
        <v>0.66</v>
      </c>
      <c r="P30" s="10">
        <f>SUMIF(team,spi_matches[[#This Row],[team1]],Mxg)+SUMIF(team,spi_matches[[#This Row],[team2]],Vnxg)</f>
        <v>2.0036644228144804</v>
      </c>
      <c r="Q30" s="10">
        <f>SUMIF(team,spi_matches[[#This Row],[team1]],Mnxg)+SUMIF(team,spi_matches[[#This Row],[team2]],Vxg)</f>
        <v>0.78389352241236354</v>
      </c>
      <c r="R30" s="10">
        <f t="shared" si="11"/>
        <v>3.6013145511290419</v>
      </c>
      <c r="S30" s="21">
        <f t="shared" si="12"/>
        <v>1.3564926227391403</v>
      </c>
      <c r="T30" s="21">
        <f t="shared" si="13"/>
        <v>0.10703119331011406</v>
      </c>
      <c r="U30" s="21">
        <f t="shared" si="14"/>
        <v>0.10558626241012978</v>
      </c>
      <c r="V30" s="22">
        <f t="shared" si="15"/>
        <v>3</v>
      </c>
      <c r="W30" s="22">
        <f t="shared" si="16"/>
        <v>0</v>
      </c>
      <c r="X30" s="23"/>
      <c r="Y30" s="23"/>
      <c r="Z30" s="23"/>
      <c r="AA30" s="23"/>
      <c r="AB30" s="24">
        <f t="shared" si="17"/>
        <v>2</v>
      </c>
      <c r="AC30" s="24">
        <f t="shared" si="18"/>
        <v>1</v>
      </c>
      <c r="AD30" s="24">
        <f t="shared" si="19"/>
        <v>2</v>
      </c>
      <c r="AE30" s="24">
        <f t="shared" si="20"/>
        <v>0</v>
      </c>
      <c r="AF30" s="24">
        <f t="shared" si="21"/>
        <v>3</v>
      </c>
      <c r="AG30" s="24">
        <f t="shared" si="22"/>
        <v>1</v>
      </c>
      <c r="AH30" s="24">
        <f t="shared" si="23"/>
        <v>1</v>
      </c>
      <c r="AI30" s="24">
        <f t="shared" si="24"/>
        <v>1</v>
      </c>
      <c r="AJ30" s="24">
        <f t="shared" si="25"/>
        <v>2</v>
      </c>
      <c r="AK30" s="24">
        <f t="shared" si="26"/>
        <v>2</v>
      </c>
      <c r="AL30" s="25">
        <f t="shared" si="27"/>
        <v>21</v>
      </c>
      <c r="AM30" s="25">
        <f t="shared" si="28"/>
        <v>20</v>
      </c>
      <c r="AN30" s="25">
        <f t="shared" si="29"/>
        <v>31</v>
      </c>
      <c r="AO30" s="25">
        <f t="shared" si="30"/>
        <v>11</v>
      </c>
      <c r="AP30" s="25">
        <f t="shared" si="31"/>
        <v>22</v>
      </c>
      <c r="AQ30" s="26">
        <f t="shared" si="32"/>
        <v>1.0703099984788049</v>
      </c>
      <c r="AR30" s="26">
        <f t="shared" si="33"/>
        <v>8.136663630494706E-2</v>
      </c>
      <c r="AS30" s="26">
        <f t="shared" si="34"/>
        <v>4.8105296319805493E-2</v>
      </c>
      <c r="AT30" s="26">
        <f t="shared" si="35"/>
        <v>4.7436337156976843E-2</v>
      </c>
      <c r="AU30" s="26">
        <f t="shared" si="36"/>
        <v>3.3808262957536327E-2</v>
      </c>
      <c r="AV30" s="27">
        <f>(1/(((0-P30)^2+(0-Q30)^2))*CT30)</f>
        <v>1.0801095257778561E-2</v>
      </c>
      <c r="AW30" s="27">
        <f>(1/(((1-P30)^2+(1-Q30)^2))*CT30)</f>
        <v>4.7436337156976843E-2</v>
      </c>
      <c r="AX30" s="27">
        <f>(1/(((2-P30)^2+(2-Q30)^2))*CT30)</f>
        <v>3.3808262957536327E-2</v>
      </c>
      <c r="AY30" s="27">
        <f>(1/(((3-P30)^2+(3-Q30)^2))*CT30)</f>
        <v>8.4691036478403842E-3</v>
      </c>
      <c r="AZ30" s="27">
        <f>((1/(((4-P30)^2+(4-Q30)^2))*CT30))</f>
        <v>3.4895009193238722E-3</v>
      </c>
      <c r="BA30" s="27">
        <f>((1/(((5-P30)^2+(5-Q30)^2))*CT30))</f>
        <v>1.8689087087279327E-3</v>
      </c>
      <c r="BB30" s="27">
        <f>((1/(((6-P30)^2+(6-Q30)^2))*CT30))</f>
        <v>1.1579846619301389E-3</v>
      </c>
      <c r="BC30" s="27">
        <f>((1/(((1-P30)^2+(0-Q30)^2))*CT30))</f>
        <v>3.0829346513157552E-2</v>
      </c>
      <c r="BD30" s="27">
        <f>((1/(((2-P30)^2+(0-Q30)^2))*CT30))</f>
        <v>8.136663630494706E-2</v>
      </c>
      <c r="BE30" s="27">
        <f>((1/(((2-P30)^2+(1-Q30)^2))*CT30))</f>
        <v>1.0703099984788049</v>
      </c>
      <c r="BF30" s="27">
        <f>((1/(((3-P30)^2+(0-Q30)^2))*CT30))</f>
        <v>3.1110515288275256E-2</v>
      </c>
      <c r="BG30" s="27">
        <f>((1/(((3-P30)^2+(1-Q30)^2))*CT30))</f>
        <v>4.8105296319805493E-2</v>
      </c>
      <c r="BH30" s="27">
        <f>((1/(((3-P30)^2+(2-Q30)^2))*CT30))</f>
        <v>2.0229814355128904E-2</v>
      </c>
      <c r="BI30" s="27">
        <f>((1/(((4-P30)^2+(0-Q30)^2))*CT30))</f>
        <v>1.0869931980199381E-2</v>
      </c>
      <c r="BJ30" s="27">
        <f>((1/(((4-P30)^2+(1-Q30)^2))*CT30))</f>
        <v>1.2400616048900019E-2</v>
      </c>
      <c r="BK30" s="27">
        <f>((1/(((4-P30)^2+(2-Q30)^2))*CT30))</f>
        <v>9.150351937296795E-3</v>
      </c>
      <c r="BL30" s="27">
        <f>((1/(((4-P30)^2+(3-Q30)^2))*CT30))</f>
        <v>5.6201980388179192E-3</v>
      </c>
      <c r="BM30" s="27">
        <f>((1/(((5-P30)^2+(0-Q30)^2))*CT30))</f>
        <v>5.212396860596144E-3</v>
      </c>
      <c r="BN30" s="27">
        <f>((1/(((5-P30)^2+(1-Q30)^2))*CT30))</f>
        <v>5.5403326293571699E-3</v>
      </c>
      <c r="BO30" s="27">
        <f>((1/(((5-P30)^2+(2-Q30)^2))*CT30))</f>
        <v>4.7815126725225124E-3</v>
      </c>
      <c r="BP30" s="27">
        <f>((1/(((5-P30)^2+(3-Q30)^2))*CT30))</f>
        <v>3.5999310742790441E-3</v>
      </c>
      <c r="BQ30" s="27">
        <f>((1/(((5-P30)^2+(4-Q30)^2))*CT30))</f>
        <v>2.5878085136000592E-3</v>
      </c>
      <c r="BR30" s="27">
        <f>((1/(((6-P30)^2+(0-Q30)^2))*CT30))</f>
        <v>3.0147383745899531E-3</v>
      </c>
      <c r="BS30" s="27">
        <f>(1/(((6-P30)^2+(1-Q30)^2))*CT30)</f>
        <v>3.1216052435409773E-3</v>
      </c>
      <c r="BT30" s="27">
        <f>(1/(((6-P30)^2+(2-Q30)^2))*CT30)</f>
        <v>2.8653930588867344E-3</v>
      </c>
      <c r="BU30" s="27">
        <f>(1/(((6-P30)^2+(3-Q30)^2))*CT30)</f>
        <v>2.3944266216299566E-3</v>
      </c>
      <c r="BV30" s="27">
        <f>((1/(((6-P30)^2+(4-Q30)^2))*CT30))</f>
        <v>1.9001263983365027E-3</v>
      </c>
      <c r="BW30" s="27">
        <f>((1/(((6-P30)^2+(5-Q30)^2))*CT30))</f>
        <v>1.481646026467424E-3</v>
      </c>
      <c r="BX30" s="27">
        <f>((1/(((0-P30)^2+(1-Q30)^2))*CT30))</f>
        <v>1.231110720758768E-2</v>
      </c>
      <c r="BY30" s="27">
        <f>((1/(((0-P30)^2+(2-Q30)^2))*CT30))</f>
        <v>9.101522982386331E-3</v>
      </c>
      <c r="BZ30" s="27">
        <f>((1/(((1-P30)^2+(2-Q30)^2))*CT30))</f>
        <v>2.0110549796161975E-2</v>
      </c>
      <c r="CA30" s="27">
        <f>((1/(((0-P30)^2+(3-Q30)^2))*CT30))</f>
        <v>5.6017393826686959E-3</v>
      </c>
      <c r="CB30" s="27">
        <f>((1/(((1-P30)^2+(3-Q30)^2))*CT30))</f>
        <v>8.4481290543322509E-3</v>
      </c>
      <c r="CC30" s="27">
        <f>((1/(((2-P30)^2+(3-Q30)^2))*CT30))</f>
        <v>1.0180932792813494E-2</v>
      </c>
      <c r="CD30" s="27">
        <f>((1/(((0-P30)^2+(4-Q30)^2))*CT30))</f>
        <v>3.4823762523240802E-3</v>
      </c>
      <c r="CE30" s="27">
        <f>((1/(((1-P30)^2+(4-Q30)^2))*CT30))</f>
        <v>4.405021208372416E-3</v>
      </c>
      <c r="CF30" s="27">
        <f>((1/(((2-P30)^2+(4-Q30)^2))*CT30))</f>
        <v>4.8340217819521584E-3</v>
      </c>
      <c r="CG30" s="27">
        <f>((1/(((3-P30)^2+(4-Q30)^2))*CT30))</f>
        <v>4.4107169825305399E-3</v>
      </c>
      <c r="CH30" s="27">
        <f>((1/(((0-P30)^2+(5-Q30)^2))*CT30))</f>
        <v>2.2946068760477572E-3</v>
      </c>
      <c r="CI30" s="27">
        <f>((1/(((1-P30)^2+(5-Q30)^2))*CT30))</f>
        <v>2.661996303616106E-3</v>
      </c>
      <c r="CJ30" s="27">
        <f>((1/(((2-P30)^2+(5-Q30)^2))*CT30))</f>
        <v>2.8128497545702748E-3</v>
      </c>
      <c r="CK30" s="27">
        <f>((1/(((3-P30)^2+(5-Q30)^2))*CT30))</f>
        <v>2.6640752797613414E-3</v>
      </c>
      <c r="CL30" s="27">
        <f>(1/(((4-P30)^2+(5-Q30)^2))*CT30)</f>
        <v>2.2976980739633323E-3</v>
      </c>
      <c r="CM30" s="27">
        <f>(1/(((0-P30)^2+(6-Q30)^2))*CT30)</f>
        <v>1.6014124250156182E-3</v>
      </c>
      <c r="CN30" s="27">
        <f>(1/(((1-P30)^2+(6-Q30)^2))*CT30)</f>
        <v>1.7721001855839369E-3</v>
      </c>
      <c r="CO30" s="27">
        <f>((1/(((2-P30)^2+(6-Q30)^2))*CT30))</f>
        <v>1.8377096406836839E-3</v>
      </c>
      <c r="CP30" s="27">
        <f>((1/(((3-P30)^2+(6-Q30)^2))*CT30))</f>
        <v>1.7730212664935838E-3</v>
      </c>
      <c r="CQ30" s="27">
        <f>((1/(((4-P30)^2+(6-Q30)^2))*CT30))</f>
        <v>1.6029174368262006E-3</v>
      </c>
      <c r="CR30" s="27">
        <f>((1/(((5-P30)^2+(6-Q30)^2)))*CT30)</f>
        <v>1.3817577264383374E-3</v>
      </c>
      <c r="CS30" s="21">
        <f t="shared" si="37"/>
        <v>1.5691100784593841</v>
      </c>
      <c r="CT30" s="28">
        <v>0.05</v>
      </c>
    </row>
    <row r="31" spans="1:98" x14ac:dyDescent="0.25">
      <c r="H31" s="2">
        <v>44437</v>
      </c>
      <c r="I31" s="1" t="s">
        <v>15</v>
      </c>
      <c r="J31" s="1" t="s">
        <v>7</v>
      </c>
      <c r="K31">
        <v>0</v>
      </c>
      <c r="L31">
        <v>1</v>
      </c>
      <c r="M31" s="1">
        <v>1.89</v>
      </c>
      <c r="N31" s="1">
        <v>0.84</v>
      </c>
      <c r="P31" s="10">
        <f>SUMIF(team,spi_matches[[#This Row],[team1]],Mxg)+SUMIF(team,spi_matches[[#This Row],[team2]],Vnxg)</f>
        <v>1.1194883070912511</v>
      </c>
      <c r="Q31" s="10">
        <f>SUMIF(team,spi_matches[[#This Row],[team1]],Mnxg)+SUMIF(team,spi_matches[[#This Row],[team2]],Vxg)</f>
        <v>1.5164952379726464</v>
      </c>
      <c r="R31" s="10">
        <f t="shared" si="11"/>
        <v>1.0513340759087735</v>
      </c>
      <c r="S31" s="21">
        <f t="shared" si="12"/>
        <v>0.16771958755198893</v>
      </c>
      <c r="T31" s="21">
        <f t="shared" si="13"/>
        <v>0.25667922606827404</v>
      </c>
      <c r="U31" s="21">
        <f t="shared" si="14"/>
        <v>0.37899617445771727</v>
      </c>
      <c r="V31" s="22">
        <f t="shared" si="15"/>
        <v>0</v>
      </c>
      <c r="W31" s="22">
        <f t="shared" si="16"/>
        <v>3</v>
      </c>
      <c r="X31" s="23"/>
      <c r="Y31" s="23"/>
      <c r="Z31" s="23"/>
      <c r="AA31" s="23"/>
      <c r="AB31" s="24">
        <f t="shared" si="17"/>
        <v>1</v>
      </c>
      <c r="AC31" s="24">
        <f t="shared" si="18"/>
        <v>2</v>
      </c>
      <c r="AD31" s="24">
        <f t="shared" si="19"/>
        <v>1</v>
      </c>
      <c r="AE31" s="24">
        <f t="shared" si="20"/>
        <v>1</v>
      </c>
      <c r="AF31" s="24">
        <f t="shared" si="21"/>
        <v>2</v>
      </c>
      <c r="AG31" s="24">
        <f t="shared" si="22"/>
        <v>2</v>
      </c>
      <c r="AH31" s="24">
        <f t="shared" si="23"/>
        <v>2</v>
      </c>
      <c r="AI31" s="24">
        <f t="shared" si="24"/>
        <v>1</v>
      </c>
      <c r="AJ31" s="24">
        <f t="shared" si="25"/>
        <v>0</v>
      </c>
      <c r="AK31" s="24">
        <f t="shared" si="26"/>
        <v>2</v>
      </c>
      <c r="AL31" s="25">
        <f t="shared" si="27"/>
        <v>12</v>
      </c>
      <c r="AM31" s="25">
        <f t="shared" si="28"/>
        <v>11</v>
      </c>
      <c r="AN31" s="25">
        <f t="shared" si="29"/>
        <v>22</v>
      </c>
      <c r="AO31" s="25">
        <f t="shared" si="30"/>
        <v>21</v>
      </c>
      <c r="AP31" s="25">
        <f t="shared" si="31"/>
        <v>2</v>
      </c>
      <c r="AQ31" s="26">
        <f t="shared" si="32"/>
        <v>0.20156876093943268</v>
      </c>
      <c r="AR31" s="26">
        <f t="shared" si="33"/>
        <v>0.17790758776931495</v>
      </c>
      <c r="AS31" s="26">
        <f t="shared" si="34"/>
        <v>4.9550198350143189E-2</v>
      </c>
      <c r="AT31" s="26">
        <f t="shared" si="35"/>
        <v>4.7981505753661946E-2</v>
      </c>
      <c r="AU31" s="26">
        <f t="shared" si="36"/>
        <v>3.3624048546853545E-2</v>
      </c>
      <c r="AV31" s="27">
        <f>(1/(((0-P31)^2+(0-Q31)^2))*CT31)</f>
        <v>1.407256765185512E-2</v>
      </c>
      <c r="AW31" s="27">
        <f>(1/(((1-P31)^2+(1-Q31)^2))*CT31)</f>
        <v>0.17790758776931495</v>
      </c>
      <c r="AX31" s="27">
        <f>(1/(((2-P31)^2+(2-Q31)^2))*CT31)</f>
        <v>4.9550198350143189E-2</v>
      </c>
      <c r="AY31" s="27">
        <f>(1/(((3-P31)^2+(3-Q31)^2))*CT31)</f>
        <v>8.7151884341614416E-3</v>
      </c>
      <c r="AZ31" s="27">
        <f>((1/(((4-P31)^2+(4-Q31)^2))*CT31))</f>
        <v>3.4565851313335741E-3</v>
      </c>
      <c r="BA31" s="27">
        <f>((1/(((5-P31)^2+(5-Q31)^2))*CT31))</f>
        <v>1.8386965618490667E-3</v>
      </c>
      <c r="BB31" s="27">
        <f>((1/(((6-P31)^2+(6-Q31)^2))*CT31))</f>
        <v>1.138402169616773E-3</v>
      </c>
      <c r="BC31" s="27">
        <f>((1/(((1-P31)^2+(0-Q31)^2))*CT31))</f>
        <v>2.1607276610710657E-2</v>
      </c>
      <c r="BD31" s="27">
        <f>((1/(((2-P31)^2+(0-Q31)^2))*CT31))</f>
        <v>1.6259852484504223E-2</v>
      </c>
      <c r="BE31" s="27">
        <f>((1/(((2-P31)^2+(1-Q31)^2))*CT31))</f>
        <v>4.7981505753661946E-2</v>
      </c>
      <c r="BF31" s="27">
        <f>((1/(((3-P31)^2+(0-Q31)^2))*CT31))</f>
        <v>8.5673915666451064E-3</v>
      </c>
      <c r="BG31" s="27">
        <f>((1/(((3-P31)^2+(1-Q31)^2))*CT31))</f>
        <v>1.3147198598105238E-2</v>
      </c>
      <c r="BH31" s="27">
        <f>((1/(((3-P31)^2+(2-Q31)^2))*CT31))</f>
        <v>1.3262243879294533E-2</v>
      </c>
      <c r="BI31" s="27">
        <f>((1/(((4-P31)^2+(0-Q31)^2))*CT31))</f>
        <v>4.7182695669596049E-3</v>
      </c>
      <c r="BJ31" s="27">
        <f>((1/(((4-P31)^2+(1-Q31)^2))*CT31))</f>
        <v>5.8383149137913107E-3</v>
      </c>
      <c r="BK31" s="27">
        <f>((1/(((4-P31)^2+(2-Q31)^2))*CT31))</f>
        <v>5.8608921002395314E-3</v>
      </c>
      <c r="BL31" s="27">
        <f>((1/(((4-P31)^2+(3-Q31)^2))*CT31))</f>
        <v>4.7627511744829047E-3</v>
      </c>
      <c r="BM31" s="27">
        <f>((1/(((5-P31)^2+(0-Q31)^2))*CT31))</f>
        <v>2.8804948136969093E-3</v>
      </c>
      <c r="BN31" s="27">
        <f>((1/(((5-P31)^2+(1-Q31)^2))*CT31))</f>
        <v>3.2626132909524021E-3</v>
      </c>
      <c r="BO31" s="27">
        <f>((1/(((5-P31)^2+(2-Q31)^2))*CT31))</f>
        <v>3.2696518813664938E-3</v>
      </c>
      <c r="BP31" s="27">
        <f>((1/(((5-P31)^2+(3-Q31)^2))*CT31))</f>
        <v>2.8970128092366447E-3</v>
      </c>
      <c r="BQ31" s="27">
        <f>((1/(((5-P31)^2+(4-Q31)^2))*CT31))</f>
        <v>2.3555830985069106E-3</v>
      </c>
      <c r="BR31" s="27">
        <f>((1/(((6-P31)^2+(0-Q31)^2))*CT31))</f>
        <v>1.9143040950785003E-3</v>
      </c>
      <c r="BS31" s="27">
        <f>(1/(((6-P31)^2+(1-Q31)^2))*CT31)</f>
        <v>2.075880772978927E-3</v>
      </c>
      <c r="BT31" s="27">
        <f>(1/(((6-P31)^2+(2-Q31)^2))*CT31)</f>
        <v>2.0787279773672499E-3</v>
      </c>
      <c r="BU31" s="27">
        <f>(1/(((6-P31)^2+(3-Q31)^2))*CT31)</f>
        <v>1.9215854207281361E-3</v>
      </c>
      <c r="BV31" s="27">
        <f>((1/(((6-P31)^2+(4-Q31)^2))*CT31))</f>
        <v>1.6673786213516261E-3</v>
      </c>
      <c r="BW31" s="27">
        <f>((1/(((6-P31)^2+(5-Q31)^2))*CT31))</f>
        <v>1.3906581223300757E-3</v>
      </c>
      <c r="BX31" s="27">
        <f>((1/(((0-P31)^2+(1-Q31)^2))*CT31))</f>
        <v>3.2894273713184839E-2</v>
      </c>
      <c r="BY31" s="27">
        <f>((1/(((0-P31)^2+(2-Q31)^2))*CT31))</f>
        <v>3.3624048546853545E-2</v>
      </c>
      <c r="BZ31" s="27">
        <f>((1/(((1-P31)^2+(2-Q31)^2))*CT31))</f>
        <v>0.20156876093943268</v>
      </c>
      <c r="CA31" s="27">
        <f>((1/(((0-P31)^2+(3-Q31)^2))*CT31))</f>
        <v>1.4475800368587387E-2</v>
      </c>
      <c r="CB31" s="27">
        <f>((1/(((1-P31)^2+(3-Q31)^2))*CT31))</f>
        <v>2.2572712904017207E-2</v>
      </c>
      <c r="CC31" s="27">
        <f>((1/(((2-P31)^2+(3-Q31)^2))*CT31))</f>
        <v>1.6800582879034194E-2</v>
      </c>
      <c r="CD31" s="27">
        <f>((1/(((0-P31)^2+(4-Q31)^2))*CT31))</f>
        <v>6.7375910664605647E-3</v>
      </c>
      <c r="CE31" s="27">
        <f>((1/(((1-P31)^2+(4-Q31)^2))*CT31))</f>
        <v>8.0879014369663483E-3</v>
      </c>
      <c r="CF31" s="27">
        <f>((1/(((2-P31)^2+(4-Q31)^2))*CT31))</f>
        <v>7.2013975666700251E-3</v>
      </c>
      <c r="CG31" s="27">
        <f>((1/(((3-P31)^2+(4-Q31)^2))*CT31))</f>
        <v>5.1524506425372693E-3</v>
      </c>
      <c r="CH31" s="27">
        <f>((1/(((0-P31)^2+(5-Q31)^2))*CT31))</f>
        <v>3.7346711830807777E-3</v>
      </c>
      <c r="CI31" s="27">
        <f>((1/(((1-P31)^2+(5-Q31)^2))*CT31))</f>
        <v>4.1155369901719379E-3</v>
      </c>
      <c r="CJ31" s="27">
        <f>((1/(((2-P31)^2+(5-Q31)^2))*CT31))</f>
        <v>3.8729348124981501E-3</v>
      </c>
      <c r="CK31" s="27">
        <f>((1/(((3-P31)^2+(5-Q31)^2))*CT31))</f>
        <v>3.1905804561122874E-3</v>
      </c>
      <c r="CL31" s="27">
        <f>(1/(((4-P31)^2+(5-Q31)^2))*CT31)</f>
        <v>2.4471234089716142E-3</v>
      </c>
      <c r="CM31" s="27">
        <f>(1/(((0-P31)^2+(6-Q31)^2))*CT31)</f>
        <v>2.3413644765659788E-3</v>
      </c>
      <c r="CN31" s="27">
        <f>(1/(((1-P31)^2+(6-Q31)^2))*CT31)</f>
        <v>2.4855721970864619E-3</v>
      </c>
      <c r="CO31" s="27">
        <f>((1/(((2-P31)^2+(6-Q31)^2))*CT31))</f>
        <v>2.3949668381890066E-3</v>
      </c>
      <c r="CP31" s="27">
        <f>((1/(((3-P31)^2+(6-Q31)^2))*CT31))</f>
        <v>2.1152257215713822E-3</v>
      </c>
      <c r="CQ31" s="27">
        <f>((1/(((4-P31)^2+(6-Q31)^2))*CT31))</f>
        <v>1.7606152958607156E-3</v>
      </c>
      <c r="CR31" s="27">
        <f>((1/(((5-P31)^2+(6-Q31)^2)))*CT31)</f>
        <v>1.4220630138649432E-3</v>
      </c>
      <c r="CS31" s="21">
        <f t="shared" si="37"/>
        <v>0.80339498807798027</v>
      </c>
      <c r="CT31" s="28">
        <v>0.05</v>
      </c>
    </row>
    <row r="32" spans="1:98" x14ac:dyDescent="0.25">
      <c r="H32" s="2">
        <v>44450</v>
      </c>
      <c r="I32" s="1" t="s">
        <v>13</v>
      </c>
      <c r="J32" s="1" t="s">
        <v>28</v>
      </c>
      <c r="K32">
        <v>3</v>
      </c>
      <c r="L32">
        <v>0</v>
      </c>
      <c r="M32" s="1">
        <v>0.33</v>
      </c>
      <c r="N32" s="1">
        <v>0.08</v>
      </c>
      <c r="P32" s="10">
        <f>SUMIF(team,spi_matches[[#This Row],[team1]],Mxg)+SUMIF(team,spi_matches[[#This Row],[team2]],Vnxg)</f>
        <v>0.81459008579096936</v>
      </c>
      <c r="Q32" s="10">
        <f>SUMIF(team,spi_matches[[#This Row],[team1]],Mnxg)+SUMIF(team,spi_matches[[#This Row],[team2]],Vxg)</f>
        <v>1.455904820851335</v>
      </c>
      <c r="R32" s="10">
        <f t="shared" si="11"/>
        <v>2.127941627288843</v>
      </c>
      <c r="S32" s="21">
        <f t="shared" si="12"/>
        <v>0.1358714367286861</v>
      </c>
      <c r="T32" s="21">
        <f t="shared" si="13"/>
        <v>0.266479679558355</v>
      </c>
      <c r="U32" s="21">
        <f t="shared" si="14"/>
        <v>0.36491198579023942</v>
      </c>
      <c r="V32" s="22">
        <f t="shared" si="15"/>
        <v>0</v>
      </c>
      <c r="W32" s="22">
        <f t="shared" si="16"/>
        <v>3</v>
      </c>
      <c r="X32" s="23"/>
      <c r="Y32" s="23"/>
      <c r="Z32" s="23"/>
      <c r="AA32" s="23"/>
      <c r="AB32" s="24">
        <f t="shared" si="17"/>
        <v>1</v>
      </c>
      <c r="AC32" s="24">
        <f t="shared" si="18"/>
        <v>1</v>
      </c>
      <c r="AD32" s="24">
        <f t="shared" si="19"/>
        <v>1</v>
      </c>
      <c r="AE32" s="24">
        <f t="shared" si="20"/>
        <v>2</v>
      </c>
      <c r="AF32" s="24">
        <f t="shared" si="21"/>
        <v>0</v>
      </c>
      <c r="AG32" s="24">
        <f t="shared" si="22"/>
        <v>1</v>
      </c>
      <c r="AH32" s="24">
        <f t="shared" si="23"/>
        <v>0</v>
      </c>
      <c r="AI32" s="24">
        <f t="shared" si="24"/>
        <v>2</v>
      </c>
      <c r="AJ32" s="24">
        <f t="shared" si="25"/>
        <v>2</v>
      </c>
      <c r="AK32" s="24">
        <f t="shared" si="26"/>
        <v>1</v>
      </c>
      <c r="AL32" s="25">
        <f t="shared" si="27"/>
        <v>11</v>
      </c>
      <c r="AM32" s="25">
        <f t="shared" si="28"/>
        <v>12</v>
      </c>
      <c r="AN32" s="25">
        <f t="shared" si="29"/>
        <v>1</v>
      </c>
      <c r="AO32" s="25">
        <f t="shared" si="30"/>
        <v>2</v>
      </c>
      <c r="AP32" s="25">
        <f t="shared" si="31"/>
        <v>21</v>
      </c>
      <c r="AQ32" s="26">
        <f t="shared" si="32"/>
        <v>0.20641876321350783</v>
      </c>
      <c r="AR32" s="26">
        <f t="shared" si="33"/>
        <v>0.15132420775930991</v>
      </c>
      <c r="AS32" s="26">
        <f t="shared" si="34"/>
        <v>5.7378521317430188E-2</v>
      </c>
      <c r="AT32" s="26">
        <f t="shared" si="35"/>
        <v>5.2105229913477963E-2</v>
      </c>
      <c r="AU32" s="26">
        <f t="shared" si="36"/>
        <v>3.099725861373305E-2</v>
      </c>
      <c r="AV32" s="27">
        <f>(1/(((0-P32)^2+(0-Q32)^2))*CT32)</f>
        <v>1.7964830110369197E-2</v>
      </c>
      <c r="AW32" s="27">
        <f>(1/(((1-P32)^2+(1-Q32)^2))*CT32)</f>
        <v>0.20641876321350783</v>
      </c>
      <c r="AX32" s="27">
        <f>(1/(((2-P32)^2+(2-Q32)^2))*CT32)</f>
        <v>2.9390392208410498E-2</v>
      </c>
      <c r="AY32" s="27">
        <f>(1/(((3-P32)^2+(3-Q32)^2))*CT32)</f>
        <v>6.9829998996275879E-3</v>
      </c>
      <c r="AZ32" s="27">
        <f>((1/(((4-P32)^2+(4-Q32)^2))*CT32))</f>
        <v>3.0085581561846734E-3</v>
      </c>
      <c r="BA32" s="27">
        <f>((1/(((5-P32)^2+(5-Q32)^2))*CT32))</f>
        <v>1.6623298260848634E-3</v>
      </c>
      <c r="BB32" s="27">
        <f>((1/(((6-P32)^2+(6-Q32)^2))*CT32))</f>
        <v>1.0518061441703479E-3</v>
      </c>
      <c r="BC32" s="27">
        <f>((1/(((1-P32)^2+(0-Q32)^2))*CT32))</f>
        <v>2.3212243130031843E-2</v>
      </c>
      <c r="BD32" s="27">
        <f>((1/(((2-P32)^2+(0-Q32)^2))*CT32))</f>
        <v>1.4184978598016229E-2</v>
      </c>
      <c r="BE32" s="27">
        <f>((1/(((2-P32)^2+(1-Q32)^2))*CT32))</f>
        <v>3.099725861373305E-2</v>
      </c>
      <c r="BF32" s="27">
        <f>((1/(((3-P32)^2+(0-Q32)^2))*CT32))</f>
        <v>7.2509214153874671E-3</v>
      </c>
      <c r="BG32" s="27">
        <f>((1/(((3-P32)^2+(1-Q32)^2))*CT32))</f>
        <v>1.0032373065761541E-2</v>
      </c>
      <c r="BH32" s="27">
        <f>((1/(((3-P32)^2+(2-Q32)^2))*CT32))</f>
        <v>9.8579352115102659E-3</v>
      </c>
      <c r="BI32" s="27">
        <f>((1/(((4-P32)^2+(0-Q32)^2))*CT32))</f>
        <v>4.0761439442530611E-3</v>
      </c>
      <c r="BJ32" s="27">
        <f>((1/(((4-P32)^2+(1-Q32)^2))*CT32))</f>
        <v>4.8287318691212777E-3</v>
      </c>
      <c r="BK32" s="27">
        <f>((1/(((4-P32)^2+(2-Q32)^2))*CT32))</f>
        <v>4.78795310297217E-3</v>
      </c>
      <c r="BL32" s="27">
        <f>((1/(((4-P32)^2+(3-Q32)^2))*CT32))</f>
        <v>3.990083447583186E-3</v>
      </c>
      <c r="BM32" s="27">
        <f>((1/(((5-P32)^2+(0-Q32)^2))*CT32))</f>
        <v>2.5461729369203197E-3</v>
      </c>
      <c r="BN32" s="27">
        <f>((1/(((5-P32)^2+(1-Q32)^2))*CT32))</f>
        <v>2.820794047719807E-3</v>
      </c>
      <c r="BO32" s="27">
        <f>((1/(((5-P32)^2+(2-Q32)^2))*CT32))</f>
        <v>2.8068291275961952E-3</v>
      </c>
      <c r="BP32" s="27">
        <f>((1/(((5-P32)^2+(3-Q32)^2))*CT32))</f>
        <v>2.5123247022184898E-3</v>
      </c>
      <c r="BQ32" s="27">
        <f>((1/(((5-P32)^2+(4-Q32)^2))*CT32))</f>
        <v>2.0841951106240065E-3</v>
      </c>
      <c r="BR32" s="27">
        <f>((1/(((6-P32)^2+(0-Q32)^2))*CT32))</f>
        <v>1.7236544266061014E-3</v>
      </c>
      <c r="BS32" s="27">
        <f>(1/(((6-P32)^2+(1-Q32)^2))*CT32)</f>
        <v>1.8452686724259898E-3</v>
      </c>
      <c r="BT32" s="27">
        <f>(1/(((6-P32)^2+(2-Q32)^2))*CT32)</f>
        <v>1.8392823635979894E-3</v>
      </c>
      <c r="BU32" s="27">
        <f>(1/(((6-P32)^2+(3-Q32)^2))*CT32)</f>
        <v>1.7080757812312154E-3</v>
      </c>
      <c r="BV32" s="27">
        <f>((1/(((6-P32)^2+(4-Q32)^2))*CT32))</f>
        <v>1.4987606931151894E-3</v>
      </c>
      <c r="BW32" s="27">
        <f>((1/(((6-P32)^2+(5-Q32)^2))*CT32))</f>
        <v>1.2674564682606968E-3</v>
      </c>
      <c r="BX32" s="27">
        <f>((1/(((0-P32)^2+(1-Q32)^2))*CT32))</f>
        <v>5.7378521317430188E-2</v>
      </c>
      <c r="BY32" s="27">
        <f>((1/(((0-P32)^2+(2-Q32)^2))*CT32))</f>
        <v>5.2105229913477963E-2</v>
      </c>
      <c r="BZ32" s="27">
        <f>((1/(((1-P32)^2+(2-Q32)^2))*CT32))</f>
        <v>0.15132420775930991</v>
      </c>
      <c r="CA32" s="27">
        <f>((1/(((0-P32)^2+(3-Q32)^2))*CT32))</f>
        <v>1.6405346287681023E-2</v>
      </c>
      <c r="CB32" s="27">
        <f>((1/(((1-P32)^2+(3-Q32)^2))*CT32))</f>
        <v>2.0673058910092593E-2</v>
      </c>
      <c r="CC32" s="27">
        <f>((1/(((2-P32)^2+(3-Q32)^2))*CT32))</f>
        <v>1.319460843280538E-2</v>
      </c>
      <c r="CD32" s="27">
        <f>((1/(((0-P32)^2+(4-Q32)^2))*CT32))</f>
        <v>7.0067487575980816E-3</v>
      </c>
      <c r="CE32" s="27">
        <f>((1/(((1-P32)^2+(4-Q32)^2))*CT32))</f>
        <v>7.6842721698645857E-3</v>
      </c>
      <c r="CF32" s="27">
        <f>((1/(((2-P32)^2+(4-Q32)^2))*CT32))</f>
        <v>6.3470971421129632E-3</v>
      </c>
      <c r="CG32" s="27">
        <f>((1/(((3-P32)^2+(4-Q32)^2))*CT32))</f>
        <v>4.4450621011576392E-3</v>
      </c>
      <c r="CH32" s="27">
        <f>((1/(((0-P32)^2+(5-Q32)^2))*CT32))</f>
        <v>3.7809563018016915E-3</v>
      </c>
      <c r="CI32" s="27">
        <f>((1/(((1-P32)^2+(5-Q32)^2))*CT32))</f>
        <v>3.9698332450622256E-3</v>
      </c>
      <c r="CJ32" s="27">
        <f>((1/(((2-P32)^2+(5-Q32)^2))*CT32))</f>
        <v>3.5801725538071299E-3</v>
      </c>
      <c r="CK32" s="27">
        <f>((1/(((3-P32)^2+(5-Q32)^2))*CT32))</f>
        <v>2.8840673343977418E-3</v>
      </c>
      <c r="CL32" s="27">
        <f>(1/(((4-P32)^2+(5-Q32)^2))*CT32)</f>
        <v>2.2019208098199182E-3</v>
      </c>
      <c r="CM32" s="27">
        <f>(1/(((0-P32)^2+(6-Q32)^2))*CT32)</f>
        <v>2.3460566863693268E-3</v>
      </c>
      <c r="CN32" s="27">
        <f>(1/(((1-P32)^2+(6-Q32)^2))*CT32)</f>
        <v>2.4174234927835541E-3</v>
      </c>
      <c r="CO32" s="27">
        <f>((1/(((2-P32)^2+(6-Q32)^2))*CT32))</f>
        <v>2.2671626598770008E-3</v>
      </c>
      <c r="CP32" s="27">
        <f>((1/(((3-P32)^2+(6-Q32)^2))*CT32))</f>
        <v>1.9665824550797596E-3</v>
      </c>
      <c r="CQ32" s="27">
        <f>((1/(((4-P32)^2+(6-Q32)^2))*CT32))</f>
        <v>1.6236065999398284E-3</v>
      </c>
      <c r="CR32" s="27">
        <f>((1/(((5-P32)^2+(6-Q32)^2)))*CT32)</f>
        <v>1.310050859771016E-3</v>
      </c>
      <c r="CS32" s="21">
        <f t="shared" si="37"/>
        <v>0.76726310207728066</v>
      </c>
      <c r="CT32" s="28">
        <v>0.05</v>
      </c>
    </row>
    <row r="33" spans="8:98" x14ac:dyDescent="0.25">
      <c r="H33" s="2">
        <v>44450</v>
      </c>
      <c r="I33" s="1" t="s">
        <v>7</v>
      </c>
      <c r="J33" s="1" t="s">
        <v>20</v>
      </c>
      <c r="K33">
        <v>4</v>
      </c>
      <c r="L33">
        <v>1</v>
      </c>
      <c r="M33" s="1">
        <v>2.73</v>
      </c>
      <c r="N33" s="1">
        <v>0.56000000000000005</v>
      </c>
      <c r="P33" s="10">
        <f>SUMIF(team,spi_matches[[#This Row],[team1]],Mxg)+SUMIF(team,spi_matches[[#This Row],[team2]],Vnxg)</f>
        <v>1.5685985040213488</v>
      </c>
      <c r="Q33" s="10">
        <f>SUMIF(team,spi_matches[[#This Row],[team1]],Mnxg)+SUMIF(team,spi_matches[[#This Row],[team2]],Vxg)</f>
        <v>0.90403631784792127</v>
      </c>
      <c r="R33" s="10">
        <f t="shared" si="11"/>
        <v>1.4672144228598047</v>
      </c>
      <c r="S33" s="21">
        <f t="shared" si="12"/>
        <v>0.46459774445311647</v>
      </c>
      <c r="T33" s="21">
        <f t="shared" si="13"/>
        <v>0.21550249656723605</v>
      </c>
      <c r="U33" s="21">
        <f t="shared" si="14"/>
        <v>0.13770738904649199</v>
      </c>
      <c r="V33" s="22">
        <f t="shared" si="15"/>
        <v>3</v>
      </c>
      <c r="W33" s="22">
        <f t="shared" si="16"/>
        <v>0</v>
      </c>
      <c r="X33" s="23"/>
      <c r="Y33" s="23"/>
      <c r="Z33" s="23"/>
      <c r="AA33" s="23"/>
      <c r="AB33" s="24">
        <f t="shared" si="17"/>
        <v>2</v>
      </c>
      <c r="AC33" s="24">
        <f t="shared" si="18"/>
        <v>1</v>
      </c>
      <c r="AD33" s="24">
        <f t="shared" si="19"/>
        <v>1</v>
      </c>
      <c r="AE33" s="24">
        <f t="shared" si="20"/>
        <v>1</v>
      </c>
      <c r="AF33" s="24">
        <f t="shared" si="21"/>
        <v>2</v>
      </c>
      <c r="AG33" s="24">
        <f t="shared" si="22"/>
        <v>0</v>
      </c>
      <c r="AH33" s="24">
        <f t="shared" si="23"/>
        <v>1</v>
      </c>
      <c r="AI33" s="24">
        <f t="shared" si="24"/>
        <v>0</v>
      </c>
      <c r="AJ33" s="24">
        <f t="shared" si="25"/>
        <v>2</v>
      </c>
      <c r="AK33" s="24">
        <f t="shared" si="26"/>
        <v>2</v>
      </c>
      <c r="AL33" s="25">
        <f t="shared" si="27"/>
        <v>21</v>
      </c>
      <c r="AM33" s="25">
        <f t="shared" si="28"/>
        <v>11</v>
      </c>
      <c r="AN33" s="25">
        <f t="shared" si="29"/>
        <v>20</v>
      </c>
      <c r="AO33" s="25">
        <f t="shared" si="30"/>
        <v>10</v>
      </c>
      <c r="AP33" s="25">
        <f t="shared" si="31"/>
        <v>22</v>
      </c>
      <c r="AQ33" s="26">
        <f t="shared" si="32"/>
        <v>0.25599504685244623</v>
      </c>
      <c r="AR33" s="26">
        <f t="shared" si="33"/>
        <v>0.15036993090098649</v>
      </c>
      <c r="AS33" s="26">
        <f t="shared" si="34"/>
        <v>4.983112656164887E-2</v>
      </c>
      <c r="AT33" s="26">
        <f t="shared" si="35"/>
        <v>4.3837118275897174E-2</v>
      </c>
      <c r="AU33" s="26">
        <f t="shared" si="36"/>
        <v>3.6042695340823681E-2</v>
      </c>
      <c r="AV33" s="27">
        <f>(1/(((0-P33)^2+(0-Q33)^2))*CT33)</f>
        <v>1.5254213306829467E-2</v>
      </c>
      <c r="AW33" s="27">
        <f>(1/(((1-P33)^2+(1-Q33)^2))*CT33)</f>
        <v>0.15036993090098649</v>
      </c>
      <c r="AX33" s="27">
        <f>(1/(((2-P33)^2+(2-Q33)^2))*CT33)</f>
        <v>3.6042695340823681E-2</v>
      </c>
      <c r="AY33" s="27">
        <f>(1/(((3-P33)^2+(3-Q33)^2))*CT33)</f>
        <v>7.7615960578510564E-3</v>
      </c>
      <c r="AZ33" s="27">
        <f>((1/(((4-P33)^2+(4-Q33)^2))*CT33))</f>
        <v>3.2264924755513549E-3</v>
      </c>
      <c r="BA33" s="27">
        <f>((1/(((5-P33)^2+(5-Q33)^2))*CT33))</f>
        <v>1.7512254814566919E-3</v>
      </c>
      <c r="BB33" s="27">
        <f>((1/(((6-P33)^2+(6-Q33)^2))*CT33))</f>
        <v>1.0963430037372747E-3</v>
      </c>
      <c r="BC33" s="27">
        <f>((1/(((1-P33)^2+(0-Q33)^2))*CT33))</f>
        <v>4.3837118275897174E-2</v>
      </c>
      <c r="BD33" s="27">
        <f>((1/(((2-P33)^2+(0-Q33)^2))*CT33))</f>
        <v>4.983112656164887E-2</v>
      </c>
      <c r="BE33" s="27">
        <f>((1/(((2-P33)^2+(1-Q33)^2))*CT33))</f>
        <v>0.25599504685244623</v>
      </c>
      <c r="BF33" s="27">
        <f>((1/(((3-P33)^2+(0-Q33)^2))*CT33))</f>
        <v>1.7444749558989708E-2</v>
      </c>
      <c r="BG33" s="27">
        <f>((1/(((3-P33)^2+(1-Q33)^2))*CT33))</f>
        <v>2.4294024503322739E-2</v>
      </c>
      <c r="BH33" s="27">
        <f>((1/(((3-P33)^2+(2-Q33)^2))*CT33))</f>
        <v>1.5384394629031538E-2</v>
      </c>
      <c r="BI33" s="27">
        <f>((1/(((4-P33)^2+(0-Q33)^2))*CT33))</f>
        <v>7.4305302282426768E-3</v>
      </c>
      <c r="BJ33" s="27">
        <f>((1/(((4-P33)^2+(1-Q33)^2))*CT33))</f>
        <v>8.4446303767511024E-3</v>
      </c>
      <c r="BK33" s="27">
        <f>((1/(((4-P33)^2+(2-Q33)^2))*CT33))</f>
        <v>7.0295314283730249E-3</v>
      </c>
      <c r="BL33" s="27">
        <f>((1/(((4-P33)^2+(3-Q33)^2))*CT33))</f>
        <v>4.8521185893699061E-3</v>
      </c>
      <c r="BM33" s="27">
        <f>((1/(((5-P33)^2+(0-Q33)^2))*CT33))</f>
        <v>3.9708388297238677E-3</v>
      </c>
      <c r="BN33" s="27">
        <f>((1/(((5-P33)^2+(1-Q33)^2))*CT33))</f>
        <v>4.2431403413129114E-3</v>
      </c>
      <c r="BO33" s="27">
        <f>((1/(((5-P33)^2+(2-Q33)^2))*CT33))</f>
        <v>3.8533707295779433E-3</v>
      </c>
      <c r="BP33" s="27">
        <f>((1/(((5-P33)^2+(3-Q33)^2))*CT33))</f>
        <v>3.0926087918545946E-3</v>
      </c>
      <c r="BQ33" s="27">
        <f>((1/(((5-P33)^2+(4-Q33)^2))*CT33))</f>
        <v>2.3408779606112233E-3</v>
      </c>
      <c r="BR33" s="27">
        <f>((1/(((6-P33)^2+(0-Q33)^2))*CT33))</f>
        <v>2.4444378204737205E-3</v>
      </c>
      <c r="BS33" s="27">
        <f>(1/(((6-P33)^2+(1-Q33)^2))*CT33)</f>
        <v>2.544978907813215E-3</v>
      </c>
      <c r="BT33" s="27">
        <f>(1/(((6-P33)^2+(2-Q33)^2))*CT33)</f>
        <v>2.3994100586430685E-3</v>
      </c>
      <c r="BU33" s="27">
        <f>(1/(((6-P33)^2+(3-Q33)^2))*CT33)</f>
        <v>2.0806992568972171E-3</v>
      </c>
      <c r="BV33" s="27">
        <f>((1/(((6-P33)^2+(4-Q33)^2))*CT33))</f>
        <v>1.7110214565053978E-3</v>
      </c>
      <c r="BW33" s="27">
        <f>((1/(((6-P33)^2+(5-Q33)^2))*CT33))</f>
        <v>1.3730892956303916E-3</v>
      </c>
      <c r="BX33" s="27">
        <f>((1/(((0-P33)^2+(1-Q33)^2))*CT33))</f>
        <v>2.0245289538208366E-2</v>
      </c>
      <c r="BY33" s="27">
        <f>((1/(((0-P33)^2+(2-Q33)^2))*CT33))</f>
        <v>1.3655092243069464E-2</v>
      </c>
      <c r="BZ33" s="27">
        <f>((1/(((1-P33)^2+(2-Q33)^2))*CT33))</f>
        <v>3.2798915428430157E-2</v>
      </c>
      <c r="CA33" s="27">
        <f>((1/(((0-P33)^2+(3-Q33)^2))*CT33))</f>
        <v>7.2954732065665428E-3</v>
      </c>
      <c r="CB33" s="27">
        <f>((1/(((1-P33)^2+(3-Q33)^2))*CT33))</f>
        <v>1.0601377974283338E-2</v>
      </c>
      <c r="CC33" s="27">
        <f>((1/(((2-P33)^2+(3-Q33)^2))*CT33))</f>
        <v>1.0919006937424687E-2</v>
      </c>
      <c r="CD33" s="27">
        <f>((1/(((0-P33)^2+(4-Q33)^2))*CT33))</f>
        <v>4.1509303554678311E-3</v>
      </c>
      <c r="CE33" s="27">
        <f>((1/(((1-P33)^2+(4-Q33)^2))*CT33))</f>
        <v>5.0462766886246241E-3</v>
      </c>
      <c r="CF33" s="27">
        <f>((1/(((2-P33)^2+(4-Q33)^2))*CT33))</f>
        <v>5.1171319842199794E-3</v>
      </c>
      <c r="CG33" s="27">
        <f>((1/(((3-P33)^2+(4-Q33)^2))*CT33))</f>
        <v>4.2977844178027262E-3</v>
      </c>
      <c r="CH33" s="27">
        <f>((1/(((0-P33)^2+(5-Q33)^2))*CT33))</f>
        <v>2.5991011603285481E-3</v>
      </c>
      <c r="CI33" s="27">
        <f>((1/(((1-P33)^2+(5-Q33)^2))*CT33))</f>
        <v>2.9239385210179697E-3</v>
      </c>
      <c r="CJ33" s="27">
        <f>((1/(((2-P33)^2+(5-Q33)^2))*CT33))</f>
        <v>2.9475873454094456E-3</v>
      </c>
      <c r="CK33" s="27">
        <f>((1/(((3-P33)^2+(5-Q33)^2))*CT33))</f>
        <v>2.6559255755421937E-3</v>
      </c>
      <c r="CL33" s="27">
        <f>(1/(((4-P33)^2+(5-Q33)^2))*CT33)</f>
        <v>2.2037468198481615E-3</v>
      </c>
      <c r="CM33" s="27">
        <f>(1/(((0-P33)^2+(6-Q33)^2))*CT33)</f>
        <v>1.7587459815688246E-3</v>
      </c>
      <c r="CN33" s="27">
        <f>(1/(((1-P33)^2+(6-Q33)^2))*CT33)</f>
        <v>1.9017082967158162E-3</v>
      </c>
      <c r="CO33" s="27">
        <f>((1/(((2-P33)^2+(6-Q33)^2))*CT33))</f>
        <v>1.911683794950372E-3</v>
      </c>
      <c r="CP33" s="27">
        <f>((1/(((3-P33)^2+(6-Q33)^2))*CT33))</f>
        <v>1.7845825995101443E-3</v>
      </c>
      <c r="CQ33" s="27">
        <f>((1/(((4-P33)^2+(6-Q33)^2))*CT33))</f>
        <v>1.5683539258999981E-3</v>
      </c>
      <c r="CR33" s="27">
        <f>((1/(((5-P33)^2+(6-Q33)^2)))*CT33)</f>
        <v>1.3247362516027846E-3</v>
      </c>
      <c r="CS33" s="21">
        <f t="shared" si="37"/>
        <v>0.81780763006684454</v>
      </c>
      <c r="CT33" s="28">
        <v>0.05</v>
      </c>
    </row>
    <row r="34" spans="8:98" x14ac:dyDescent="0.25">
      <c r="H34" s="2">
        <v>44450</v>
      </c>
      <c r="I34" s="1" t="s">
        <v>6</v>
      </c>
      <c r="J34" s="1" t="s">
        <v>18</v>
      </c>
      <c r="K34">
        <v>1</v>
      </c>
      <c r="L34">
        <v>0</v>
      </c>
      <c r="M34" s="1">
        <v>2.66</v>
      </c>
      <c r="N34" s="1">
        <v>0.61</v>
      </c>
      <c r="P34" s="10">
        <f>SUMIF(team,spi_matches[[#This Row],[team1]],Mxg)+SUMIF(team,spi_matches[[#This Row],[team2]],Vnxg)</f>
        <v>2.9289388806989867</v>
      </c>
      <c r="Q34" s="10">
        <f>SUMIF(team,spi_matches[[#This Row],[team1]],Mnxg)+SUMIF(team,spi_matches[[#This Row],[team2]],Vxg)</f>
        <v>0.39405790795845608</v>
      </c>
      <c r="R34" s="10">
        <f t="shared" si="11"/>
        <v>0.11895910866690233</v>
      </c>
      <c r="S34" s="21">
        <f t="shared" si="12"/>
        <v>0.71740589670063959</v>
      </c>
      <c r="T34" s="21">
        <f t="shared" si="13"/>
        <v>4.6557402065287648E-2</v>
      </c>
      <c r="U34" s="21">
        <f t="shared" si="14"/>
        <v>6.4592850788964984E-2</v>
      </c>
      <c r="V34" s="22">
        <f t="shared" si="15"/>
        <v>3</v>
      </c>
      <c r="W34" s="22">
        <f t="shared" si="16"/>
        <v>0</v>
      </c>
      <c r="X34" s="23"/>
      <c r="Y34" s="23"/>
      <c r="Z34" s="23"/>
      <c r="AA34" s="23"/>
      <c r="AB34" s="24">
        <f t="shared" si="17"/>
        <v>3</v>
      </c>
      <c r="AC34" s="24">
        <f t="shared" si="18"/>
        <v>0</v>
      </c>
      <c r="AD34" s="24">
        <f t="shared" si="19"/>
        <v>3</v>
      </c>
      <c r="AE34" s="24">
        <f t="shared" si="20"/>
        <v>1</v>
      </c>
      <c r="AF34" s="24">
        <f t="shared" si="21"/>
        <v>2</v>
      </c>
      <c r="AG34" s="24">
        <f t="shared" si="22"/>
        <v>0</v>
      </c>
      <c r="AH34" s="24">
        <f t="shared" si="23"/>
        <v>2</v>
      </c>
      <c r="AI34" s="24">
        <f t="shared" si="24"/>
        <v>1</v>
      </c>
      <c r="AJ34" s="24">
        <f t="shared" si="25"/>
        <v>4</v>
      </c>
      <c r="AK34" s="24">
        <f t="shared" si="26"/>
        <v>0</v>
      </c>
      <c r="AL34" s="25">
        <f t="shared" si="27"/>
        <v>30</v>
      </c>
      <c r="AM34" s="25">
        <f t="shared" si="28"/>
        <v>31</v>
      </c>
      <c r="AN34" s="25">
        <f t="shared" si="29"/>
        <v>20</v>
      </c>
      <c r="AO34" s="25">
        <f t="shared" si="30"/>
        <v>21</v>
      </c>
      <c r="AP34" s="25">
        <f t="shared" si="31"/>
        <v>40</v>
      </c>
      <c r="AQ34" s="26">
        <f t="shared" si="32"/>
        <v>0.31185423271855095</v>
      </c>
      <c r="AR34" s="26">
        <f t="shared" si="33"/>
        <v>0.13433078361116238</v>
      </c>
      <c r="AS34" s="26">
        <f t="shared" si="34"/>
        <v>4.9105828101701221E-2</v>
      </c>
      <c r="AT34" s="26">
        <f t="shared" si="35"/>
        <v>4.0647324479113831E-2</v>
      </c>
      <c r="AU34" s="26">
        <f t="shared" si="36"/>
        <v>3.8389084789790723E-2</v>
      </c>
      <c r="AV34" s="27">
        <f>(1/(((0-P34)^2+(0-Q34)^2))*CT34)</f>
        <v>5.724777037715208E-3</v>
      </c>
      <c r="AW34" s="27">
        <f>(1/(((1-P34)^2+(1-Q34)^2))*CT34)</f>
        <v>1.223100645816929E-2</v>
      </c>
      <c r="AX34" s="27">
        <f>(1/(((2-P34)^2+(2-Q34)^2))*CT34)</f>
        <v>1.4526533299233133E-2</v>
      </c>
      <c r="AY34" s="27">
        <f>(1/(((3-P34)^2+(3-Q34)^2))*CT34)</f>
        <v>7.3572864442125385E-3</v>
      </c>
      <c r="AZ34" s="27">
        <f>((1/(((4-P34)^2+(4-Q34)^2))*CT34))</f>
        <v>3.5335713287895651E-3</v>
      </c>
      <c r="BA34" s="27">
        <f>((1/(((5-P34)^2+(5-Q34)^2))*CT34))</f>
        <v>1.9604770404615369E-3</v>
      </c>
      <c r="BB34" s="27">
        <f>((1/(((6-P34)^2+(6-Q34)^2))*CT34))</f>
        <v>1.2237504567063752E-3</v>
      </c>
      <c r="BC34" s="27">
        <f>((1/(((1-P34)^2+(0-Q34)^2))*CT34))</f>
        <v>1.2899607790049073E-2</v>
      </c>
      <c r="BD34" s="27">
        <f>((1/(((2-P34)^2+(0-Q34)^2))*CT34))</f>
        <v>4.9105828101701221E-2</v>
      </c>
      <c r="BE34" s="27">
        <f>((1/(((2-P34)^2+(1-Q34)^2))*CT34))</f>
        <v>4.0647324479113831E-2</v>
      </c>
      <c r="BF34" s="27">
        <f>((1/(((3-P34)^2+(0-Q34)^2))*CT34))</f>
        <v>0.31185423271855095</v>
      </c>
      <c r="BG34" s="27">
        <f>((1/(((3-P34)^2+(1-Q34)^2))*CT34))</f>
        <v>0.13433078361116238</v>
      </c>
      <c r="BH34" s="27">
        <f>((1/(((3-P34)^2+(2-Q34)^2))*CT34))</f>
        <v>1.9349098750845031E-2</v>
      </c>
      <c r="BI34" s="27">
        <f>((1/(((4-P34)^2+(0-Q34)^2))*CT34))</f>
        <v>3.8389084789790723E-2</v>
      </c>
      <c r="BJ34" s="27">
        <f>((1/(((4-P34)^2+(1-Q34)^2))*CT34))</f>
        <v>3.3017733543283391E-2</v>
      </c>
      <c r="BK34" s="27">
        <f>((1/(((4-P34)^2+(2-Q34)^2))*CT34))</f>
        <v>1.3418417103486766E-2</v>
      </c>
      <c r="BL34" s="27">
        <f>((1/(((4-P34)^2+(3-Q34)^2))*CT34))</f>
        <v>6.2987316266019363E-3</v>
      </c>
      <c r="BM34" s="27">
        <f>((1/(((5-P34)^2+(0-Q34)^2))*CT34))</f>
        <v>1.1249667529478839E-2</v>
      </c>
      <c r="BN34" s="27">
        <f>((1/(((5-P34)^2+(1-Q34)^2))*CT34))</f>
        <v>1.0737770801804176E-2</v>
      </c>
      <c r="BO34" s="27">
        <f>((1/(((5-P34)^2+(2-Q34)^2))*CT34))</f>
        <v>7.2797749813251602E-3</v>
      </c>
      <c r="BP34" s="27">
        <f>((1/(((5-P34)^2+(3-Q34)^2))*CT34))</f>
        <v>4.5125423803873306E-3</v>
      </c>
      <c r="BQ34" s="27">
        <f>((1/(((5-P34)^2+(4-Q34)^2))*CT34))</f>
        <v>2.8914917081562983E-3</v>
      </c>
      <c r="BR34" s="27">
        <f>((1/(((6-P34)^2+(0-Q34)^2))*CT34))</f>
        <v>5.2155601257372879E-3</v>
      </c>
      <c r="BS34" s="27">
        <f>(1/(((6-P34)^2+(1-Q34)^2))*CT34)</f>
        <v>5.1027790440194799E-3</v>
      </c>
      <c r="BT34" s="27">
        <f>(1/(((6-P34)^2+(2-Q34)^2))*CT34)</f>
        <v>4.1630356664473225E-3</v>
      </c>
      <c r="BU34" s="27">
        <f>(1/(((6-P34)^2+(3-Q34)^2))*CT34)</f>
        <v>3.0821673922223122E-3</v>
      </c>
      <c r="BV34" s="27">
        <f>((1/(((6-P34)^2+(4-Q34)^2))*CT34))</f>
        <v>2.2287365944688212E-3</v>
      </c>
      <c r="BW34" s="27">
        <f>((1/(((6-P34)^2+(5-Q34)^2))*CT34))</f>
        <v>1.6315279620072985E-3</v>
      </c>
      <c r="BX34" s="27">
        <f>((1/(((0-P34)^2+(1-Q34)^2))*CT34))</f>
        <v>5.5891845701091956E-3</v>
      </c>
      <c r="BY34" s="27">
        <f>((1/(((0-P34)^2+(2-Q34)^2))*CT34))</f>
        <v>4.4811970437954362E-3</v>
      </c>
      <c r="BZ34" s="27">
        <f>((1/(((1-P34)^2+(2-Q34)^2))*CT34))</f>
        <v>7.9366903437449714E-3</v>
      </c>
      <c r="CA34" s="27">
        <f>((1/(((0-P34)^2+(3-Q34)^2))*CT34))</f>
        <v>3.2531714680459167E-3</v>
      </c>
      <c r="CB34" s="27">
        <f>((1/(((1-P34)^2+(3-Q34)^2))*CT34))</f>
        <v>4.7565867201250292E-3</v>
      </c>
      <c r="CC34" s="27">
        <f>((1/(((2-P34)^2+(3-Q34)^2))*CT34))</f>
        <v>6.5326501065187895E-3</v>
      </c>
      <c r="CD34" s="27">
        <f>((1/(((0-P34)^2+(4-Q34)^2))*CT34))</f>
        <v>2.3167989667103777E-3</v>
      </c>
      <c r="CE34" s="27">
        <f>((1/(((1-P34)^2+(4-Q34)^2))*CT34))</f>
        <v>2.9897826730490157E-3</v>
      </c>
      <c r="CF34" s="27">
        <f>((1/(((2-P34)^2+(4-Q34)^2))*CT34))</f>
        <v>3.6060086969916931E-3</v>
      </c>
      <c r="CG34" s="27">
        <f>((1/(((3-P34)^2+(4-Q34)^2))*CT34))</f>
        <v>3.8438274276056798E-3</v>
      </c>
      <c r="CH34" s="27">
        <f>((1/(((0-P34)^2+(5-Q34)^2))*CT34))</f>
        <v>1.6782248517173048E-3</v>
      </c>
      <c r="CI34" s="27">
        <f>((1/(((1-P34)^2+(5-Q34)^2))*CT34))</f>
        <v>2.0051727231630164E-3</v>
      </c>
      <c r="CJ34" s="27">
        <f>((1/(((2-P34)^2+(5-Q34)^2))*CT34))</f>
        <v>2.26473584354629E-3</v>
      </c>
      <c r="CK34" s="27">
        <f>((1/(((3-P34)^2+(5-Q34)^2))*CT34))</f>
        <v>2.3562951838173637E-3</v>
      </c>
      <c r="CL34" s="27">
        <f>(1/(((4-P34)^2+(5-Q34)^2))*CT34)</f>
        <v>2.2359485137305331E-3</v>
      </c>
      <c r="CM34" s="27">
        <f>(1/(((0-P34)^2+(6-Q34)^2))*CT34)</f>
        <v>1.2498353433737588E-3</v>
      </c>
      <c r="CN34" s="27">
        <f>(1/(((1-P34)^2+(6-Q34)^2))*CT34)</f>
        <v>1.4225806591434444E-3</v>
      </c>
      <c r="CO34" s="27">
        <f>((1/(((2-P34)^2+(6-Q34)^2))*CT34))</f>
        <v>1.5484903153392428E-3</v>
      </c>
      <c r="CP34" s="27">
        <f>((1/(((3-P34)^2+(6-Q34)^2))*CT34))</f>
        <v>1.5907539565774666E-3</v>
      </c>
      <c r="CQ34" s="27">
        <f>((1/(((4-P34)^2+(6-Q34)^2))*CT34))</f>
        <v>1.5349779103163764E-3</v>
      </c>
      <c r="CR34" s="27">
        <f>((1/(((5-P34)^2+(6-Q34)^2)))*CT34)</f>
        <v>1.3999374715440681E-3</v>
      </c>
      <c r="CS34" s="21">
        <f t="shared" si="37"/>
        <v>0.82855614955489243</v>
      </c>
      <c r="CT34" s="28">
        <v>0.05</v>
      </c>
    </row>
    <row r="35" spans="8:98" x14ac:dyDescent="0.25">
      <c r="H35" s="2">
        <v>44450</v>
      </c>
      <c r="I35" s="1" t="s">
        <v>5</v>
      </c>
      <c r="J35" s="1" t="s">
        <v>27</v>
      </c>
      <c r="K35">
        <v>0</v>
      </c>
      <c r="L35">
        <v>1</v>
      </c>
      <c r="M35" s="1">
        <v>0.77</v>
      </c>
      <c r="N35" s="1">
        <v>0.21</v>
      </c>
      <c r="P35" s="10">
        <f>SUMIF(team,spi_matches[[#This Row],[team1]],Mxg)+SUMIF(team,spi_matches[[#This Row],[team2]],Vnxg)</f>
        <v>1.5285371114584381</v>
      </c>
      <c r="Q35" s="10">
        <f>SUMIF(team,spi_matches[[#This Row],[team1]],Mnxg)+SUMIF(team,spi_matches[[#This Row],[team2]],Vxg)</f>
        <v>1.1455187706586221</v>
      </c>
      <c r="R35" s="10">
        <f t="shared" si="11"/>
        <v>1.4505739197143304</v>
      </c>
      <c r="S35" s="21">
        <f t="shared" si="12"/>
        <v>0.38144051985859939</v>
      </c>
      <c r="T35" s="21">
        <f t="shared" si="13"/>
        <v>0.24801112021160929</v>
      </c>
      <c r="U35" s="21">
        <f t="shared" si="14"/>
        <v>0.17033660540939152</v>
      </c>
      <c r="V35" s="22">
        <f t="shared" si="15"/>
        <v>3</v>
      </c>
      <c r="W35" s="22">
        <f t="shared" si="16"/>
        <v>0</v>
      </c>
      <c r="X35" s="23"/>
      <c r="Y35" s="23"/>
      <c r="Z35" s="23"/>
      <c r="AA35" s="23"/>
      <c r="AB35" s="24">
        <f t="shared" si="17"/>
        <v>2</v>
      </c>
      <c r="AC35" s="24">
        <f t="shared" si="18"/>
        <v>1</v>
      </c>
      <c r="AD35" s="24">
        <f t="shared" si="19"/>
        <v>1</v>
      </c>
      <c r="AE35" s="24">
        <f t="shared" si="20"/>
        <v>1</v>
      </c>
      <c r="AF35" s="24">
        <f t="shared" si="21"/>
        <v>2</v>
      </c>
      <c r="AG35" s="24">
        <f t="shared" si="22"/>
        <v>2</v>
      </c>
      <c r="AH35" s="24">
        <f t="shared" si="23"/>
        <v>1</v>
      </c>
      <c r="AI35" s="24">
        <f t="shared" si="24"/>
        <v>2</v>
      </c>
      <c r="AJ35" s="24">
        <f t="shared" si="25"/>
        <v>2</v>
      </c>
      <c r="AK35" s="24">
        <f t="shared" si="26"/>
        <v>0</v>
      </c>
      <c r="AL35" s="25">
        <f t="shared" si="27"/>
        <v>21</v>
      </c>
      <c r="AM35" s="25">
        <f t="shared" si="28"/>
        <v>11</v>
      </c>
      <c r="AN35" s="25">
        <f t="shared" si="29"/>
        <v>22</v>
      </c>
      <c r="AO35" s="25">
        <f t="shared" si="30"/>
        <v>12</v>
      </c>
      <c r="AP35" s="25">
        <f t="shared" si="31"/>
        <v>20</v>
      </c>
      <c r="AQ35" s="26">
        <f t="shared" si="32"/>
        <v>0.20537847796303491</v>
      </c>
      <c r="AR35" s="26">
        <f t="shared" si="33"/>
        <v>0.16637429666989662</v>
      </c>
      <c r="AS35" s="26">
        <f t="shared" si="34"/>
        <v>5.2498099679187719E-2</v>
      </c>
      <c r="AT35" s="26">
        <f t="shared" si="35"/>
        <v>4.9529977870975822E-2</v>
      </c>
      <c r="AU35" s="26">
        <f t="shared" si="36"/>
        <v>3.2584105082515767E-2</v>
      </c>
      <c r="AV35" s="27">
        <f>(1/(((0-P35)^2+(0-Q35)^2))*CT35)</f>
        <v>1.3703740111357138E-2</v>
      </c>
      <c r="AW35" s="27">
        <f>(1/(((1-P35)^2+(1-Q35)^2))*CT35)</f>
        <v>0.16637429666989662</v>
      </c>
      <c r="AX35" s="27">
        <f>(1/(((2-P35)^2+(2-Q35)^2))*CT35)</f>
        <v>5.2498099679187719E-2</v>
      </c>
      <c r="AY35" s="27">
        <f>(1/(((3-P35)^2+(3-Q35)^2))*CT35)</f>
        <v>8.921714991291442E-3</v>
      </c>
      <c r="AZ35" s="27">
        <f>((1/(((4-P35)^2+(4-Q35)^2))*CT35))</f>
        <v>3.5072479633682639E-3</v>
      </c>
      <c r="BA35" s="27">
        <f>((1/(((5-P35)^2+(5-Q35)^2))*CT35))</f>
        <v>1.8581779060881536E-3</v>
      </c>
      <c r="BB35" s="27">
        <f>((1/(((6-P35)^2+(6-Q35)^2))*CT35))</f>
        <v>1.1478428904199444E-3</v>
      </c>
      <c r="BC35" s="27">
        <f>((1/(((1-P35)^2+(0-Q35)^2))*CT35))</f>
        <v>3.1415624505197901E-2</v>
      </c>
      <c r="BD35" s="27">
        <f>((1/(((2-P35)^2+(0-Q35)^2))*CT35))</f>
        <v>3.2584105082515767E-2</v>
      </c>
      <c r="BE35" s="27">
        <f>((1/(((2-P35)^2+(1-Q35)^2))*CT35))</f>
        <v>0.20537847796303491</v>
      </c>
      <c r="BF35" s="27">
        <f>((1/(((3-P35)^2+(0-Q35)^2))*CT35))</f>
        <v>1.4378491352094387E-2</v>
      </c>
      <c r="BG35" s="27">
        <f>((1/(((3-P35)^2+(1-Q35)^2))*CT35))</f>
        <v>2.2868864836456892E-2</v>
      </c>
      <c r="BH35" s="27">
        <f>((1/(((3-P35)^2+(2-Q35)^2))*CT35))</f>
        <v>1.7269121835083241E-2</v>
      </c>
      <c r="BI35" s="27">
        <f>((1/(((4-P35)^2+(0-Q35)^2))*CT35))</f>
        <v>6.7382338405698669E-3</v>
      </c>
      <c r="BJ35" s="27">
        <f>((1/(((4-P35)^2+(1-Q35)^2))*CT35))</f>
        <v>8.1575323627841433E-3</v>
      </c>
      <c r="BK35" s="27">
        <f>((1/(((4-P35)^2+(2-Q35)^2))*CT35))</f>
        <v>7.3117940760227783E-3</v>
      </c>
      <c r="BL35" s="27">
        <f>((1/(((4-P35)^2+(3-Q35)^2))*CT35))</f>
        <v>5.2371214410711318E-3</v>
      </c>
      <c r="BM35" s="27">
        <f>((1/(((5-P35)^2+(0-Q35)^2))*CT35))</f>
        <v>3.741599779108123E-3</v>
      </c>
      <c r="BN35" s="27">
        <f>((1/(((5-P35)^2+(1-Q35)^2))*CT35))</f>
        <v>4.1417367595763376E-3</v>
      </c>
      <c r="BO35" s="27">
        <f>((1/(((5-P35)^2+(2-Q35)^2))*CT35))</f>
        <v>3.9119979603950269E-3</v>
      </c>
      <c r="BP35" s="27">
        <f>((1/(((5-P35)^2+(3-Q35)^2))*CT35))</f>
        <v>3.22785661610012E-3</v>
      </c>
      <c r="BQ35" s="27">
        <f>((1/(((5-P35)^2+(4-Q35)^2))*CT35))</f>
        <v>2.4753556469166698E-3</v>
      </c>
      <c r="BR35" s="27">
        <f>((1/(((6-P35)^2+(0-Q35)^2))*CT35))</f>
        <v>2.3467354562500728E-3</v>
      </c>
      <c r="BS35" s="27">
        <f>(1/(((6-P35)^2+(1-Q35)^2))*CT35)</f>
        <v>2.4981069250521043E-3</v>
      </c>
      <c r="BT35" s="27">
        <f>(1/(((6-P35)^2+(2-Q35)^2))*CT35)</f>
        <v>2.412647848727351E-3</v>
      </c>
      <c r="BU35" s="27">
        <f>(1/(((6-P35)^2+(3-Q35)^2))*CT35)</f>
        <v>2.1337356369693825E-3</v>
      </c>
      <c r="BV35" s="27">
        <f>((1/(((6-P35)^2+(4-Q35)^2))*CT35))</f>
        <v>1.7767011157099446E-3</v>
      </c>
      <c r="BW35" s="27">
        <f>((1/(((6-P35)^2+(5-Q35)^2))*CT35))</f>
        <v>1.4346788189631863E-3</v>
      </c>
      <c r="BX35" s="27">
        <f>((1/(((0-P35)^2+(1-Q35)^2))*CT35))</f>
        <v>2.1207995426636844E-2</v>
      </c>
      <c r="BY35" s="27">
        <f>((1/(((0-P35)^2+(2-Q35)^2))*CT35))</f>
        <v>1.6304894364006242E-2</v>
      </c>
      <c r="BZ35" s="27">
        <f>((1/(((1-P35)^2+(2-Q35)^2))*CT35))</f>
        <v>4.9529977870975822E-2</v>
      </c>
      <c r="CA35" s="27">
        <f>((1/(((0-P35)^2+(3-Q35)^2))*CT35))</f>
        <v>8.6572196426303993E-3</v>
      </c>
      <c r="CB35" s="27">
        <f>((1/(((1-P35)^2+(3-Q35)^2))*CT35))</f>
        <v>1.3446455284489159E-2</v>
      </c>
      <c r="CC35" s="27">
        <f>((1/(((2-P35)^2+(3-Q35)^2))*CT35))</f>
        <v>1.3656061069633633E-2</v>
      </c>
      <c r="CD35" s="27">
        <f>((1/(((0-P35)^2+(4-Q35)^2))*CT35))</f>
        <v>4.7689497316069467E-3</v>
      </c>
      <c r="CE35" s="27">
        <f>((1/(((1-P35)^2+(4-Q35)^2))*CT35))</f>
        <v>5.93301772487532E-3</v>
      </c>
      <c r="CF35" s="27">
        <f>((1/(((2-P35)^2+(4-Q35)^2))*CT35))</f>
        <v>5.9734727556489137E-3</v>
      </c>
      <c r="CG35" s="27">
        <f>((1/(((3-P35)^2+(4-Q35)^2))*CT35))</f>
        <v>4.8481246787674091E-3</v>
      </c>
      <c r="CH35" s="27">
        <f>((1/(((0-P35)^2+(5-Q35)^2))*CT35))</f>
        <v>2.9080839720591542E-3</v>
      </c>
      <c r="CI35" s="27">
        <f>((1/(((1-P35)^2+(5-Q35)^2))*CT35))</f>
        <v>3.3033003813035334E-3</v>
      </c>
      <c r="CJ35" s="27">
        <f>((1/(((2-P35)^2+(5-Q35)^2))*CT35))</f>
        <v>3.3158031677248791E-3</v>
      </c>
      <c r="CK35" s="27">
        <f>((1/(((3-P35)^2+(5-Q35)^2))*CT35))</f>
        <v>2.937335717582105E-3</v>
      </c>
      <c r="CL35" s="27">
        <f>(1/(((4-P35)^2+(5-Q35)^2))*CT35)</f>
        <v>2.3849097005967258E-3</v>
      </c>
      <c r="CM35" s="27">
        <f>(1/(((0-P35)^2+(6-Q35)^2))*CT35)</f>
        <v>1.930322037371756E-3</v>
      </c>
      <c r="CN35" s="27">
        <f>(1/(((1-P35)^2+(6-Q35)^2))*CT35)</f>
        <v>2.0968458022204025E-3</v>
      </c>
      <c r="CO35" s="27">
        <f>((1/(((2-P35)^2+(6-Q35)^2))*CT35))</f>
        <v>2.1018766795636505E-3</v>
      </c>
      <c r="CP35" s="27">
        <f>((1/(((3-P35)^2+(6-Q35)^2))*CT35))</f>
        <v>1.9431669496144085E-3</v>
      </c>
      <c r="CQ35" s="27">
        <f>((1/(((4-P35)^2+(6-Q35)^2))*CT35))</f>
        <v>1.6849701142222472E-3</v>
      </c>
      <c r="CR35" s="27">
        <f>((1/(((5-P35)^2+(6-Q35)^2)))*CT35)</f>
        <v>1.4038223378619241E-3</v>
      </c>
      <c r="CS35" s="21">
        <f t="shared" si="37"/>
        <v>0.79978824547959992</v>
      </c>
      <c r="CT35" s="28">
        <v>0.05</v>
      </c>
    </row>
    <row r="36" spans="8:98" x14ac:dyDescent="0.25">
      <c r="H36" s="2">
        <v>44450</v>
      </c>
      <c r="I36" s="1" t="s">
        <v>14</v>
      </c>
      <c r="J36" s="1" t="s">
        <v>22</v>
      </c>
      <c r="K36">
        <v>0</v>
      </c>
      <c r="L36">
        <v>1</v>
      </c>
      <c r="M36" s="1">
        <v>0.84</v>
      </c>
      <c r="N36" s="1">
        <v>3.14</v>
      </c>
      <c r="P36" s="10">
        <f>SUMIF(team,spi_matches[[#This Row],[team1]],Mxg)+SUMIF(team,spi_matches[[#This Row],[team2]],Vnxg)</f>
        <v>0.48943300366210762</v>
      </c>
      <c r="Q36" s="10">
        <f>SUMIF(team,spi_matches[[#This Row],[team1]],Mnxg)+SUMIF(team,spi_matches[[#This Row],[team2]],Vxg)</f>
        <v>2.5518757610553329</v>
      </c>
      <c r="R36" s="10">
        <f t="shared" si="11"/>
        <v>0.4687873393556159</v>
      </c>
      <c r="S36" s="21">
        <f t="shared" si="12"/>
        <v>7.5141799213613261E-2</v>
      </c>
      <c r="T36" s="21">
        <f t="shared" si="13"/>
        <v>5.9707923646460784E-2</v>
      </c>
      <c r="U36" s="21">
        <f t="shared" si="14"/>
        <v>0.54822167442570346</v>
      </c>
      <c r="V36" s="22">
        <f t="shared" si="15"/>
        <v>0</v>
      </c>
      <c r="W36" s="22">
        <f t="shared" si="16"/>
        <v>3</v>
      </c>
      <c r="X36" s="23"/>
      <c r="Y36" s="23"/>
      <c r="Z36" s="23"/>
      <c r="AA36" s="23"/>
      <c r="AB36" s="24">
        <f t="shared" si="17"/>
        <v>0</v>
      </c>
      <c r="AC36" s="24">
        <f t="shared" si="18"/>
        <v>3</v>
      </c>
      <c r="AD36" s="24">
        <f t="shared" si="19"/>
        <v>1</v>
      </c>
      <c r="AE36" s="24">
        <f t="shared" si="20"/>
        <v>3</v>
      </c>
      <c r="AF36" s="24">
        <f t="shared" si="21"/>
        <v>0</v>
      </c>
      <c r="AG36" s="24">
        <f t="shared" si="22"/>
        <v>2</v>
      </c>
      <c r="AH36" s="24">
        <f t="shared" si="23"/>
        <v>1</v>
      </c>
      <c r="AI36" s="24">
        <f t="shared" si="24"/>
        <v>2</v>
      </c>
      <c r="AJ36" s="24">
        <f t="shared" si="25"/>
        <v>0</v>
      </c>
      <c r="AK36" s="24">
        <f t="shared" si="26"/>
        <v>4</v>
      </c>
      <c r="AL36" s="25">
        <f t="shared" si="27"/>
        <v>3</v>
      </c>
      <c r="AM36" s="25">
        <f t="shared" si="28"/>
        <v>13</v>
      </c>
      <c r="AN36" s="25">
        <f t="shared" si="29"/>
        <v>2</v>
      </c>
      <c r="AO36" s="25">
        <f t="shared" si="30"/>
        <v>12</v>
      </c>
      <c r="AP36" s="25">
        <f t="shared" si="31"/>
        <v>4</v>
      </c>
      <c r="AQ36" s="26">
        <f t="shared" si="32"/>
        <v>0.11354346479827676</v>
      </c>
      <c r="AR36" s="26">
        <f t="shared" si="33"/>
        <v>0.10834377249723862</v>
      </c>
      <c r="AS36" s="26">
        <f t="shared" si="34"/>
        <v>9.189292653531364E-2</v>
      </c>
      <c r="AT36" s="26">
        <f t="shared" si="35"/>
        <v>8.8457137324521387E-2</v>
      </c>
      <c r="AU36" s="26">
        <f t="shared" si="36"/>
        <v>2.139853574230343E-2</v>
      </c>
      <c r="AV36" s="27">
        <f>(1/(((0-P36)^2+(0-Q36)^2))*CT36)</f>
        <v>7.4056360177423815E-3</v>
      </c>
      <c r="AW36" s="27">
        <f>(1/(((1-P36)^2+(1-Q36)^2))*CT36)</f>
        <v>1.8733628900649033E-2</v>
      </c>
      <c r="AX36" s="27">
        <f>(1/(((2-P36)^2+(2-Q36)^2))*CT36)</f>
        <v>1.9332043067437674E-2</v>
      </c>
      <c r="AY36" s="27">
        <f>(1/(((3-P36)^2+(3-Q36)^2))*CT36)</f>
        <v>7.6878582241568898E-3</v>
      </c>
      <c r="AZ36" s="27">
        <f>((1/(((4-P36)^2+(4-Q36)^2))*CT36))</f>
        <v>3.4671312102225078E-3</v>
      </c>
      <c r="BA36" s="27">
        <f>((1/(((5-P36)^2+(5-Q36)^2))*CT36))</f>
        <v>1.8983597737306697E-3</v>
      </c>
      <c r="BB36" s="27">
        <f>((1/(((6-P36)^2+(6-Q36)^2))*CT36))</f>
        <v>1.1832664525216268E-3</v>
      </c>
      <c r="BC36" s="27">
        <f>((1/(((1-P36)^2+(0-Q36)^2))*CT36))</f>
        <v>7.382527134247422E-3</v>
      </c>
      <c r="BD36" s="27">
        <f>((1/(((2-P36)^2+(0-Q36)^2))*CT36))</f>
        <v>5.6857707291494463E-3</v>
      </c>
      <c r="BE36" s="27">
        <f>((1/(((2-P36)^2+(1-Q36)^2))*CT36))</f>
        <v>1.0660682974445886E-2</v>
      </c>
      <c r="BF36" s="27">
        <f>((1/(((3-P36)^2+(0-Q36)^2))*CT36))</f>
        <v>3.901672684726798E-3</v>
      </c>
      <c r="BG36" s="27">
        <f>((1/(((3-P36)^2+(1-Q36)^2))*CT36))</f>
        <v>5.7396945082390568E-3</v>
      </c>
      <c r="BH36" s="27">
        <f>((1/(((3-P36)^2+(2-Q36)^2))*CT36))</f>
        <v>7.5671430727343161E-3</v>
      </c>
      <c r="BI36" s="27">
        <f>((1/(((4-P36)^2+(0-Q36)^2))*CT36))</f>
        <v>2.6544701851579726E-3</v>
      </c>
      <c r="BJ36" s="27">
        <f>((1/(((4-P36)^2+(1-Q36)^2))*CT36))</f>
        <v>3.3938803825560152E-3</v>
      </c>
      <c r="BK36" s="27">
        <f>((1/(((4-P36)^2+(2-Q36)^2))*CT36))</f>
        <v>3.9592521712227104E-3</v>
      </c>
      <c r="BL36" s="27">
        <f>((1/(((4-P36)^2+(3-Q36)^2))*CT36))</f>
        <v>3.992049125400291E-3</v>
      </c>
      <c r="BM36" s="27">
        <f>((1/(((5-P36)^2+(0-Q36)^2))*CT36))</f>
        <v>1.861692307250473E-3</v>
      </c>
      <c r="BN36" s="27">
        <f>((1/(((5-P36)^2+(1-Q36)^2))*CT36))</f>
        <v>2.1974609387635582E-3</v>
      </c>
      <c r="BO36" s="27">
        <f>((1/(((5-P36)^2+(2-Q36)^2))*CT36))</f>
        <v>2.4213331283198351E-3</v>
      </c>
      <c r="BP36" s="27">
        <f>((1/(((5-P36)^2+(3-Q36)^2))*CT36))</f>
        <v>2.4335601618667058E-3</v>
      </c>
      <c r="BQ36" s="27">
        <f>((1/(((5-P36)^2+(4-Q36)^2))*CT36))</f>
        <v>2.2279377797562801E-3</v>
      </c>
      <c r="BR36" s="27">
        <f>((1/(((6-P36)^2+(0-Q36)^2))*CT36))</f>
        <v>1.3558065124604358E-3</v>
      </c>
      <c r="BS36" s="27">
        <f>(1/(((6-P36)^2+(1-Q36)^2))*CT36)</f>
        <v>1.5255685130747302E-3</v>
      </c>
      <c r="BT36" s="27">
        <f>(1/(((6-P36)^2+(2-Q36)^2))*CT36)</f>
        <v>1.6302089201697186E-3</v>
      </c>
      <c r="BU36" s="27">
        <f>(1/(((6-P36)^2+(3-Q36)^2))*CT36)</f>
        <v>1.6357421995108078E-3</v>
      </c>
      <c r="BV36" s="27">
        <f>((1/(((6-P36)^2+(4-Q36)^2))*CT36))</f>
        <v>1.5401954463009722E-3</v>
      </c>
      <c r="BW36" s="27">
        <f>((1/(((6-P36)^2+(5-Q36)^2))*CT36))</f>
        <v>1.3751503382598324E-3</v>
      </c>
      <c r="BX36" s="27">
        <f>((1/(((0-P36)^2+(1-Q36)^2))*CT36))</f>
        <v>1.8883151881850819E-2</v>
      </c>
      <c r="BY36" s="27">
        <f>((1/(((0-P36)^2+(2-Q36)^2))*CT36))</f>
        <v>9.189292653531364E-2</v>
      </c>
      <c r="BZ36" s="27">
        <f>((1/(((1-P36)^2+(2-Q36)^2))*CT36))</f>
        <v>8.8457137324521387E-2</v>
      </c>
      <c r="CA36" s="27">
        <f>((1/(((0-P36)^2+(3-Q36)^2))*CT36))</f>
        <v>0.11354346479827676</v>
      </c>
      <c r="CB36" s="27">
        <f>((1/(((1-P36)^2+(3-Q36)^2))*CT36))</f>
        <v>0.10834377249723862</v>
      </c>
      <c r="CC36" s="27">
        <f>((1/(((2-P36)^2+(3-Q36)^2))*CT36))</f>
        <v>2.013994860411833E-2</v>
      </c>
      <c r="CD36" s="27">
        <f>((1/(((0-P36)^2+(4-Q36)^2))*CT36))</f>
        <v>2.139853574230343E-2</v>
      </c>
      <c r="CE36" s="27">
        <f>((1/(((1-P36)^2+(4-Q36)^2))*CT36))</f>
        <v>2.1206726626776987E-2</v>
      </c>
      <c r="CF36" s="27">
        <f>((1/(((2-P36)^2+(4-Q36)^2))*CT36))</f>
        <v>1.1418454125316961E-2</v>
      </c>
      <c r="CG36" s="27">
        <f>((1/(((3-P36)^2+(4-Q36)^2))*CT36))</f>
        <v>5.9523735441417754E-3</v>
      </c>
      <c r="CH36" s="27">
        <f>((1/(((0-P36)^2+(5-Q36)^2))*CT36))</f>
        <v>8.0220034513782054E-3</v>
      </c>
      <c r="CI36" s="27">
        <f>((1/(((1-P36)^2+(5-Q36)^2))*CT36))</f>
        <v>7.9948948476687137E-3</v>
      </c>
      <c r="CJ36" s="27">
        <f>((1/(((2-P36)^2+(5-Q36)^2))*CT36))</f>
        <v>6.0422048445360529E-3</v>
      </c>
      <c r="CK36" s="27">
        <f>((1/(((3-P36)^2+(5-Q36)^2))*CT36))</f>
        <v>4.0662774161508665E-3</v>
      </c>
      <c r="CL36" s="27">
        <f>(1/(((4-P36)^2+(5-Q36)^2))*CT36)</f>
        <v>2.7296460912582233E-3</v>
      </c>
      <c r="CM36" s="27">
        <f>(1/(((0-P36)^2+(6-Q36)^2))*CT36)</f>
        <v>4.1223155556853264E-3</v>
      </c>
      <c r="CN36" s="27">
        <f>(1/(((1-P36)^2+(6-Q36)^2))*CT36)</f>
        <v>4.1151452453964399E-3</v>
      </c>
      <c r="CO36" s="27">
        <f>((1/(((2-P36)^2+(6-Q36)^2))*CT36))</f>
        <v>3.528239538012721E-3</v>
      </c>
      <c r="CP36" s="27">
        <f>((1/(((3-P36)^2+(6-Q36)^2))*CT36))</f>
        <v>2.7483842041309227E-3</v>
      </c>
      <c r="CQ36" s="27">
        <f>((1/(((4-P36)^2+(6-Q36)^2))*CT36))</f>
        <v>2.0649517008977268E-3</v>
      </c>
      <c r="CR36" s="27">
        <f>((1/(((5-P36)^2+(6-Q36)^2)))*CT36)</f>
        <v>1.5511198507294948E-3</v>
      </c>
      <c r="CS36" s="21">
        <f t="shared" si="37"/>
        <v>0.68307139728577748</v>
      </c>
      <c r="CT36" s="28">
        <v>0.05</v>
      </c>
    </row>
    <row r="37" spans="8:98" x14ac:dyDescent="0.25">
      <c r="H37" s="2">
        <v>44450</v>
      </c>
      <c r="I37" s="1" t="s">
        <v>11</v>
      </c>
      <c r="J37" s="1" t="s">
        <v>21</v>
      </c>
      <c r="K37">
        <v>0</v>
      </c>
      <c r="L37">
        <v>0</v>
      </c>
      <c r="M37" s="1">
        <v>7.0000000000000007E-2</v>
      </c>
      <c r="N37" s="1">
        <v>0.83</v>
      </c>
      <c r="P37" s="10">
        <f>SUMIF(team,spi_matches[[#This Row],[team1]],Mxg)+SUMIF(team,spi_matches[[#This Row],[team2]],Vnxg)</f>
        <v>1.0429956499559045</v>
      </c>
      <c r="Q37" s="10">
        <f>SUMIF(team,spi_matches[[#This Row],[team1]],Mnxg)+SUMIF(team,spi_matches[[#This Row],[team2]],Vxg)</f>
        <v>1.3425299518449103</v>
      </c>
      <c r="R37" s="10">
        <f t="shared" si="11"/>
        <v>1.2094074863712592</v>
      </c>
      <c r="S37" s="21">
        <f t="shared" si="12"/>
        <v>0.17266747155333925</v>
      </c>
      <c r="T37" s="21">
        <f t="shared" si="13"/>
        <v>0.48750628110311328</v>
      </c>
      <c r="U37" s="21">
        <f t="shared" si="14"/>
        <v>0.28601366523553151</v>
      </c>
      <c r="V37" s="22">
        <f t="shared" si="15"/>
        <v>1</v>
      </c>
      <c r="W37" s="22">
        <f t="shared" si="16"/>
        <v>1</v>
      </c>
      <c r="X37" s="23"/>
      <c r="Y37" s="23"/>
      <c r="Z37" s="23"/>
      <c r="AA37" s="23"/>
      <c r="AB37" s="24">
        <f t="shared" si="17"/>
        <v>1</v>
      </c>
      <c r="AC37" s="24">
        <f t="shared" si="18"/>
        <v>1</v>
      </c>
      <c r="AD37" s="24">
        <f t="shared" si="19"/>
        <v>1</v>
      </c>
      <c r="AE37" s="24">
        <f t="shared" si="20"/>
        <v>2</v>
      </c>
      <c r="AF37" s="24">
        <f t="shared" si="21"/>
        <v>2</v>
      </c>
      <c r="AG37" s="24">
        <f t="shared" si="22"/>
        <v>1</v>
      </c>
      <c r="AH37" s="24">
        <f t="shared" si="23"/>
        <v>0</v>
      </c>
      <c r="AI37" s="24">
        <f t="shared" si="24"/>
        <v>1</v>
      </c>
      <c r="AJ37" s="24">
        <f t="shared" si="25"/>
        <v>2</v>
      </c>
      <c r="AK37" s="24">
        <f t="shared" si="26"/>
        <v>2</v>
      </c>
      <c r="AL37" s="25">
        <f t="shared" si="27"/>
        <v>11</v>
      </c>
      <c r="AM37" s="25">
        <f t="shared" si="28"/>
        <v>12</v>
      </c>
      <c r="AN37" s="25">
        <f t="shared" si="29"/>
        <v>21</v>
      </c>
      <c r="AO37" s="25">
        <f t="shared" si="30"/>
        <v>1</v>
      </c>
      <c r="AP37" s="25">
        <f t="shared" si="31"/>
        <v>22</v>
      </c>
      <c r="AQ37" s="26">
        <f t="shared" si="32"/>
        <v>0.41954969389904939</v>
      </c>
      <c r="AR37" s="26">
        <f t="shared" si="33"/>
        <v>0.11517672401948723</v>
      </c>
      <c r="AS37" s="26">
        <f t="shared" si="34"/>
        <v>4.8394086101902677E-2</v>
      </c>
      <c r="AT37" s="26">
        <f t="shared" si="35"/>
        <v>4.1488036683892532E-2</v>
      </c>
      <c r="AU37" s="26">
        <f t="shared" si="36"/>
        <v>3.7088571188443824E-2</v>
      </c>
      <c r="AV37" s="27">
        <f>(1/(((0-P37)^2+(0-Q37)^2))*CT37)</f>
        <v>1.7299681638976359E-2</v>
      </c>
      <c r="AW37" s="27">
        <f>(1/(((1-P37)^2+(1-Q37)^2))*CT37)</f>
        <v>0.41954969389904939</v>
      </c>
      <c r="AX37" s="27">
        <f>(1/(((2-P37)^2+(2-Q37)^2))*CT37)</f>
        <v>3.7088571188443824E-2</v>
      </c>
      <c r="AY37" s="27">
        <f>(1/(((3-P37)^2+(3-Q37)^2))*CT37)</f>
        <v>7.6021659029322152E-3</v>
      </c>
      <c r="AZ37" s="27">
        <f>((1/(((4-P37)^2+(4-Q37)^2))*CT37))</f>
        <v>3.1633513281444526E-3</v>
      </c>
      <c r="BA37" s="27">
        <f>((1/(((5-P37)^2+(5-Q37)^2))*CT37))</f>
        <v>1.7220613281916292E-3</v>
      </c>
      <c r="BB37" s="27">
        <f>((1/(((6-P37)^2+(6-Q37)^2))*CT37))</f>
        <v>1.0807558173753645E-3</v>
      </c>
      <c r="BC37" s="27">
        <f>((1/(((1-P37)^2+(0-Q37)^2))*CT37))</f>
        <v>2.7712571674461086E-2</v>
      </c>
      <c r="BD37" s="27">
        <f>((1/(((2-P37)^2+(0-Q37)^2))*CT37))</f>
        <v>1.8394228054608868E-2</v>
      </c>
      <c r="BE37" s="27">
        <f>((1/(((2-P37)^2+(1-Q37)^2))*CT37))</f>
        <v>4.8394086101902677E-2</v>
      </c>
      <c r="BF37" s="27">
        <f>((1/(((3-P37)^2+(0-Q37)^2))*CT37))</f>
        <v>8.8774425942371657E-3</v>
      </c>
      <c r="BG37" s="27">
        <f>((1/(((3-P37)^2+(1-Q37)^2))*CT37))</f>
        <v>1.2667230259432253E-2</v>
      </c>
      <c r="BH37" s="27">
        <f>((1/(((3-P37)^2+(2-Q37)^2))*CT37))</f>
        <v>1.1731215634699083E-2</v>
      </c>
      <c r="BI37" s="27">
        <f>((1/(((4-P37)^2+(0-Q37)^2))*CT37))</f>
        <v>4.7410165663562221E-3</v>
      </c>
      <c r="BJ37" s="27">
        <f>((1/(((4-P37)^2+(1-Q37)^2))*CT37))</f>
        <v>5.6425756747935764E-3</v>
      </c>
      <c r="BK37" s="27">
        <f>((1/(((4-P37)^2+(2-Q37)^2))*CT37))</f>
        <v>5.4489133049456691E-3</v>
      </c>
      <c r="BL37" s="27">
        <f>((1/(((4-P37)^2+(3-Q37)^2))*CT37))</f>
        <v>4.3512004668649585E-3</v>
      </c>
      <c r="BM37" s="27">
        <f>((1/(((5-P37)^2+(0-Q37)^2))*CT37))</f>
        <v>2.8636441314904746E-3</v>
      </c>
      <c r="BN37" s="27">
        <f>((1/(((5-P37)^2+(1-Q37)^2))*CT37))</f>
        <v>3.1695298753261977E-3</v>
      </c>
      <c r="BO37" s="27">
        <f>((1/(((5-P37)^2+(2-Q37)^2))*CT37))</f>
        <v>3.107491173003866E-3</v>
      </c>
      <c r="BP37" s="27">
        <f>((1/(((5-P37)^2+(3-Q37)^2))*CT37))</f>
        <v>2.7166397420064839E-3</v>
      </c>
      <c r="BQ37" s="27">
        <f>((1/(((5-P37)^2+(4-Q37)^2))*CT37))</f>
        <v>2.2007012727016969E-3</v>
      </c>
      <c r="BR37" s="27">
        <f>((1/(((6-P37)^2+(0-Q37)^2))*CT37))</f>
        <v>1.8957864358313183E-3</v>
      </c>
      <c r="BS37" s="27">
        <f>(1/(((6-P37)^2+(1-Q37)^2))*CT37)</f>
        <v>2.025175450634058E-3</v>
      </c>
      <c r="BT37" s="27">
        <f>(1/(((6-P37)^2+(2-Q37)^2))*CT37)</f>
        <v>1.9996673360956705E-3</v>
      </c>
      <c r="BU37" s="27">
        <f>(1/(((6-P37)^2+(3-Q37)^2))*CT37)</f>
        <v>1.8302214081429614E-3</v>
      </c>
      <c r="BV37" s="27">
        <f>((1/(((6-P37)^2+(4-Q37)^2))*CT37))</f>
        <v>1.5805759014978279E-3</v>
      </c>
      <c r="BW37" s="27">
        <f>((1/(((6-P37)^2+(5-Q37)^2))*CT37))</f>
        <v>1.3175584943071138E-3</v>
      </c>
      <c r="BX37" s="27">
        <f>((1/(((0-P37)^2+(1-Q37)^2))*CT37))</f>
        <v>4.1488036683892532E-2</v>
      </c>
      <c r="BY37" s="27">
        <f>((1/(((0-P37)^2+(2-Q37)^2))*CT37))</f>
        <v>3.2892425931747404E-2</v>
      </c>
      <c r="BZ37" s="27">
        <f>((1/(((1-P37)^2+(2-Q37)^2))*CT37))</f>
        <v>0.11517672401948723</v>
      </c>
      <c r="CA37" s="27">
        <f>((1/(((0-P37)^2+(3-Q37)^2))*CT37))</f>
        <v>1.3037650250863253E-2</v>
      </c>
      <c r="CB37" s="27">
        <f>((1/(((1-P37)^2+(3-Q37)^2))*CT37))</f>
        <v>1.8188064383461131E-2</v>
      </c>
      <c r="CC37" s="27">
        <f>((1/(((2-P37)^2+(3-Q37)^2))*CT37))</f>
        <v>1.3649774093182111E-2</v>
      </c>
      <c r="CD37" s="27">
        <f>((1/(((0-P37)^2+(4-Q37)^2))*CT37))</f>
        <v>6.1349791240561842E-3</v>
      </c>
      <c r="CE37" s="27">
        <f>((1/(((1-P37)^2+(4-Q37)^2))*CT37))</f>
        <v>7.0781470212463067E-3</v>
      </c>
      <c r="CF37" s="27">
        <f>((1/(((2-P37)^2+(4-Q37)^2))*CT37))</f>
        <v>6.267231452957836E-3</v>
      </c>
      <c r="CG37" s="27">
        <f>((1/(((3-P37)^2+(4-Q37)^2))*CT37))</f>
        <v>4.5905196421721839E-3</v>
      </c>
      <c r="CH37" s="27">
        <f>((1/(((0-P37)^2+(5-Q37)^2))*CT37))</f>
        <v>3.4566368518140394E-3</v>
      </c>
      <c r="CI37" s="27">
        <f>((1/(((1-P37)^2+(5-Q37)^2))*CT37))</f>
        <v>3.7372180288235048E-3</v>
      </c>
      <c r="CJ37" s="27">
        <f>((1/(((2-P37)^2+(5-Q37)^2))*CT37))</f>
        <v>3.4982294986817368E-3</v>
      </c>
      <c r="CK37" s="27">
        <f>((1/(((3-P37)^2+(5-Q37)^2))*CT37))</f>
        <v>2.9058020603156768E-3</v>
      </c>
      <c r="CL37" s="27">
        <f>(1/(((4-P37)^2+(5-Q37)^2))*CT37)</f>
        <v>2.2602995417987434E-3</v>
      </c>
      <c r="CM37" s="27">
        <f>(1/(((0-P37)^2+(6-Q37)^2))*CT37)</f>
        <v>2.1949206119269787E-3</v>
      </c>
      <c r="CN37" s="27">
        <f>(1/(((1-P37)^2+(6-Q37)^2))*CT37)</f>
        <v>2.3047979202624309E-3</v>
      </c>
      <c r="CO37" s="27">
        <f>((1/(((2-P37)^2+(6-Q37)^2))*CT37))</f>
        <v>2.2116178023246736E-3</v>
      </c>
      <c r="CP37" s="27">
        <f>((1/(((3-P37)^2+(6-Q37)^2))*CT37))</f>
        <v>1.9591023071902592E-3</v>
      </c>
      <c r="CQ37" s="27">
        <f>((1/(((4-P37)^2+(6-Q37)^2))*CT37))</f>
        <v>1.6427967221085183E-3</v>
      </c>
      <c r="CR37" s="27">
        <f>((1/(((5-P37)^2+(6-Q37)^2)))*CT37)</f>
        <v>1.3386912872188068E-3</v>
      </c>
      <c r="CS37" s="21">
        <f t="shared" si="37"/>
        <v>0.94618741789198391</v>
      </c>
      <c r="CT37" s="28">
        <v>0.05</v>
      </c>
    </row>
    <row r="38" spans="8:98" x14ac:dyDescent="0.25">
      <c r="H38" s="2">
        <v>44450</v>
      </c>
      <c r="I38" s="1" t="s">
        <v>16</v>
      </c>
      <c r="J38" s="1" t="s">
        <v>15</v>
      </c>
      <c r="K38">
        <v>0</v>
      </c>
      <c r="L38">
        <v>2</v>
      </c>
      <c r="M38" s="1">
        <v>0.28999999999999998</v>
      </c>
      <c r="N38" s="1">
        <v>2.73</v>
      </c>
      <c r="P38" s="10">
        <f>SUMIF(team,spi_matches[[#This Row],[team1]],Mxg)+SUMIF(team,spi_matches[[#This Row],[team2]],Vnxg)</f>
        <v>1.0488636454552382</v>
      </c>
      <c r="Q38" s="10">
        <f>SUMIF(team,spi_matches[[#This Row],[team1]],Mnxg)+SUMIF(team,spi_matches[[#This Row],[team2]],Vxg)</f>
        <v>1.5019080414040371</v>
      </c>
      <c r="R38" s="10">
        <f t="shared" si="11"/>
        <v>2.0840838911616815</v>
      </c>
      <c r="S38" s="21">
        <f t="shared" si="12"/>
        <v>0.15932942559046384</v>
      </c>
      <c r="T38" s="21">
        <f t="shared" si="13"/>
        <v>0.26941260045950399</v>
      </c>
      <c r="U38" s="21">
        <f t="shared" si="14"/>
        <v>0.38308593812897179</v>
      </c>
      <c r="V38" s="22">
        <f t="shared" si="15"/>
        <v>0</v>
      </c>
      <c r="W38" s="22">
        <f t="shared" si="16"/>
        <v>3</v>
      </c>
      <c r="X38" s="23"/>
      <c r="Y38" s="23"/>
      <c r="Z38" s="23"/>
      <c r="AA38" s="23"/>
      <c r="AB38" s="24">
        <f t="shared" si="17"/>
        <v>1</v>
      </c>
      <c r="AC38" s="24">
        <f t="shared" si="18"/>
        <v>2</v>
      </c>
      <c r="AD38" s="24">
        <f t="shared" si="19"/>
        <v>1</v>
      </c>
      <c r="AE38" s="24">
        <f t="shared" si="20"/>
        <v>1</v>
      </c>
      <c r="AF38" s="24">
        <f t="shared" si="21"/>
        <v>2</v>
      </c>
      <c r="AG38" s="24">
        <f t="shared" si="22"/>
        <v>2</v>
      </c>
      <c r="AH38" s="24">
        <f t="shared" si="23"/>
        <v>2</v>
      </c>
      <c r="AI38" s="24">
        <f t="shared" si="24"/>
        <v>1</v>
      </c>
      <c r="AJ38" s="24">
        <f t="shared" si="25"/>
        <v>0</v>
      </c>
      <c r="AK38" s="24">
        <f t="shared" si="26"/>
        <v>2</v>
      </c>
      <c r="AL38" s="25">
        <f t="shared" si="27"/>
        <v>12</v>
      </c>
      <c r="AM38" s="25">
        <f t="shared" si="28"/>
        <v>11</v>
      </c>
      <c r="AN38" s="25">
        <f t="shared" si="29"/>
        <v>22</v>
      </c>
      <c r="AO38" s="25">
        <f t="shared" si="30"/>
        <v>21</v>
      </c>
      <c r="AP38" s="25">
        <f t="shared" si="31"/>
        <v>2</v>
      </c>
      <c r="AQ38" s="26">
        <f t="shared" si="32"/>
        <v>0.19961414181957038</v>
      </c>
      <c r="AR38" s="26">
        <f t="shared" si="33"/>
        <v>0.1966186794592793</v>
      </c>
      <c r="AS38" s="26">
        <f t="shared" si="34"/>
        <v>4.3374314733358149E-2</v>
      </c>
      <c r="AT38" s="26">
        <f t="shared" si="35"/>
        <v>4.3231202181744408E-2</v>
      </c>
      <c r="AU38" s="26">
        <f t="shared" si="36"/>
        <v>3.7086195586623447E-2</v>
      </c>
      <c r="AV38" s="27">
        <f>(1/(((0-P38)^2+(0-Q38)^2))*CT38)</f>
        <v>1.4899387217192823E-2</v>
      </c>
      <c r="AW38" s="27">
        <f>(1/(((1-P38)^2+(1-Q38)^2))*CT38)</f>
        <v>0.1966186794592793</v>
      </c>
      <c r="AX38" s="27">
        <f>(1/(((2-P38)^2+(2-Q38)^2))*CT38)</f>
        <v>4.3374314733358149E-2</v>
      </c>
      <c r="AY38" s="27">
        <f>(1/(((3-P38)^2+(3-Q38)^2))*CT38)</f>
        <v>8.2628067106788779E-3</v>
      </c>
      <c r="AZ38" s="27">
        <f>((1/(((4-P38)^2+(4-Q38)^2))*CT38))</f>
        <v>3.3445556068951139E-3</v>
      </c>
      <c r="BA38" s="27">
        <f>((1/(((5-P38)^2+(5-Q38)^2))*CT38))</f>
        <v>1.7954529608882081E-3</v>
      </c>
      <c r="BB38" s="27">
        <f>((1/(((6-P38)^2+(6-Q38)^2))*CT38))</f>
        <v>1.1174037712114917E-3</v>
      </c>
      <c r="BC38" s="27">
        <f>((1/(((1-P38)^2+(0-Q38)^2))*CT38))</f>
        <v>2.214235797783743E-2</v>
      </c>
      <c r="BD38" s="27">
        <f>((1/(((2-P38)^2+(0-Q38)^2))*CT38))</f>
        <v>1.5820841601384569E-2</v>
      </c>
      <c r="BE38" s="27">
        <f>((1/(((2-P38)^2+(1-Q38)^2))*CT38))</f>
        <v>4.3231202181744408E-2</v>
      </c>
      <c r="BF38" s="27">
        <f>((1/(((3-P38)^2+(0-Q38)^2))*CT38))</f>
        <v>8.2472038810930855E-3</v>
      </c>
      <c r="BG38" s="27">
        <f>((1/(((3-P38)^2+(1-Q38)^2))*CT38))</f>
        <v>1.2318776155565838E-2</v>
      </c>
      <c r="BH38" s="27">
        <f>((1/(((3-P38)^2+(2-Q38)^2))*CT38))</f>
        <v>1.2330369037809541E-2</v>
      </c>
      <c r="BI38" s="27">
        <f>((1/(((4-P38)^2+(0-Q38)^2))*CT38))</f>
        <v>4.5599911555641529E-3</v>
      </c>
      <c r="BJ38" s="27">
        <f>((1/(((4-P38)^2+(1-Q38)^2))*CT38))</f>
        <v>5.5796612637315666E-3</v>
      </c>
      <c r="BK38" s="27">
        <f>((1/(((4-P38)^2+(2-Q38)^2))*CT38))</f>
        <v>5.5820383691246494E-3</v>
      </c>
      <c r="BL38" s="27">
        <f>((1/(((4-P38)^2+(3-Q38)^2))*CT38))</f>
        <v>4.5647571191030287E-3</v>
      </c>
      <c r="BM38" s="27">
        <f>((1/(((5-P38)^2+(0-Q38)^2))*CT38))</f>
        <v>2.7984229476447024E-3</v>
      </c>
      <c r="BN38" s="27">
        <f>((1/(((5-P38)^2+(1-Q38)^2))*CT38))</f>
        <v>3.151911379020397E-3</v>
      </c>
      <c r="BO38" s="27">
        <f>((1/(((5-P38)^2+(2-Q38)^2))*CT38))</f>
        <v>3.1526697824148841E-3</v>
      </c>
      <c r="BP38" s="27">
        <f>((1/(((5-P38)^2+(3-Q38)^2))*CT38))</f>
        <v>2.8002171610903158E-3</v>
      </c>
      <c r="BQ38" s="27">
        <f>((1/(((5-P38)^2+(4-Q38)^2))*CT38))</f>
        <v>2.2881261614991818E-3</v>
      </c>
      <c r="BR38" s="27">
        <f>((1/(((6-P38)^2+(0-Q38)^2))*CT38))</f>
        <v>1.8677987742407838E-3</v>
      </c>
      <c r="BS38" s="27">
        <f>(1/(((6-P38)^2+(1-Q38)^2))*CT38)</f>
        <v>2.0189243564998206E-3</v>
      </c>
      <c r="BT38" s="27">
        <f>(1/(((6-P38)^2+(2-Q38)^2))*CT38)</f>
        <v>2.0192354957532742E-3</v>
      </c>
      <c r="BU38" s="27">
        <f>(1/(((6-P38)^2+(3-Q38)^2))*CT38)</f>
        <v>1.8685978997294848E-3</v>
      </c>
      <c r="BV38" s="27">
        <f>((1/(((6-P38)^2+(4-Q38)^2))*CT38))</f>
        <v>1.625793426806137E-3</v>
      </c>
      <c r="BW38" s="27">
        <f>((1/(((6-P38)^2+(5-Q38)^2))*CT38))</f>
        <v>1.3605294628065603E-3</v>
      </c>
      <c r="BX38" s="27">
        <f>((1/(((0-P38)^2+(1-Q38)^2))*CT38))</f>
        <v>3.698152013838741E-2</v>
      </c>
      <c r="BY38" s="27">
        <f>((1/(((0-P38)^2+(2-Q38)^2))*CT38))</f>
        <v>3.7086195586623447E-2</v>
      </c>
      <c r="BZ38" s="27">
        <f>((1/(((1-P38)^2+(2-Q38)^2))*CT38))</f>
        <v>0.19961414181957038</v>
      </c>
      <c r="CA38" s="27">
        <f>((1/(((0-P38)^2+(3-Q38)^2))*CT38))</f>
        <v>1.4950389540067605E-2</v>
      </c>
      <c r="CB38" s="27">
        <f>((1/(((1-P38)^2+(3-Q38)^2))*CT38))</f>
        <v>2.2255187870025547E-2</v>
      </c>
      <c r="CC38" s="27">
        <f>((1/(((2-P38)^2+(3-Q38)^2))*CT38))</f>
        <v>1.5878359665164012E-2</v>
      </c>
      <c r="CD38" s="27">
        <f>((1/(((0-P38)^2+(4-Q38)^2))*CT38))</f>
        <v>6.8114523691730558E-3</v>
      </c>
      <c r="CE38" s="27">
        <f>((1/(((1-P38)^2+(4-Q38)^2))*CT38))</f>
        <v>8.0091610841887192E-3</v>
      </c>
      <c r="CF38" s="27">
        <f>((1/(((2-P38)^2+(4-Q38)^2))*CT38))</f>
        <v>6.9977793821049197E-3</v>
      </c>
      <c r="CG38" s="27">
        <f>((1/(((3-P38)^2+(4-Q38)^2))*CT38))</f>
        <v>4.9764135377796366E-3</v>
      </c>
      <c r="CH38" s="27">
        <f>((1/(((0-P38)^2+(5-Q38)^2))*CT38))</f>
        <v>3.7490358517659052E-3</v>
      </c>
      <c r="CI38" s="27">
        <f>((1/(((1-P38)^2+(5-Q38)^2))*CT38))</f>
        <v>4.0852894017273369E-3</v>
      </c>
      <c r="CJ38" s="27">
        <f>((1/(((2-P38)^2+(5-Q38)^2))*CT38))</f>
        <v>3.8047963780765042E-3</v>
      </c>
      <c r="CK38" s="27">
        <f>((1/(((3-P38)^2+(5-Q38)^2))*CT38))</f>
        <v>3.1165113195461224E-3</v>
      </c>
      <c r="CL38" s="27">
        <f>(1/(((4-P38)^2+(5-Q38)^2))*CT38)</f>
        <v>2.3871073515289009E-3</v>
      </c>
      <c r="CM38" s="27">
        <f>(1/(((0-P38)^2+(6-Q38)^2))*CT38)</f>
        <v>2.3437925308903052E-3</v>
      </c>
      <c r="CN38" s="27">
        <f>(1/(((1-P38)^2+(6-Q38)^2))*CT38)</f>
        <v>2.4709394145032201E-3</v>
      </c>
      <c r="CO38" s="27">
        <f>((1/(((2-P38)^2+(6-Q38)^2))*CT38))</f>
        <v>2.3654651587004436E-3</v>
      </c>
      <c r="CP38" s="27">
        <f>((1/(((3-P38)^2+(6-Q38)^2))*CT38))</f>
        <v>2.0798872771235952E-3</v>
      </c>
      <c r="CQ38" s="27">
        <f>((1/(((4-P38)^2+(6-Q38)^2))*CT38))</f>
        <v>1.7275909056338251E-3</v>
      </c>
      <c r="CR38" s="27">
        <f>((1/(((5-P38)^2+(6-Q38)^2)))*CT38)</f>
        <v>1.394921546390901E-3</v>
      </c>
      <c r="CS38" s="21">
        <f t="shared" si="37"/>
        <v>0.81182796417893954</v>
      </c>
      <c r="CT38" s="28">
        <v>0.05</v>
      </c>
    </row>
    <row r="39" spans="8:98" x14ac:dyDescent="0.25">
      <c r="H39" s="2">
        <v>44450</v>
      </c>
      <c r="I39" s="1" t="s">
        <v>12</v>
      </c>
      <c r="J39" s="1" t="s">
        <v>17</v>
      </c>
      <c r="K39">
        <v>3</v>
      </c>
      <c r="L39">
        <v>0</v>
      </c>
      <c r="M39" s="1">
        <v>1.25</v>
      </c>
      <c r="N39" s="1">
        <v>1.25</v>
      </c>
      <c r="P39" s="10">
        <f>SUMIF(team,spi_matches[[#This Row],[team1]],Mxg)+SUMIF(team,spi_matches[[#This Row],[team2]],Vnxg)</f>
        <v>1.5896900882330884</v>
      </c>
      <c r="Q39" s="10">
        <f>SUMIF(team,spi_matches[[#This Row],[team1]],Mnxg)+SUMIF(team,spi_matches[[#This Row],[team2]],Vxg)</f>
        <v>0.85139777414134921</v>
      </c>
      <c r="R39" s="10">
        <f t="shared" si="11"/>
        <v>0.27427309050327425</v>
      </c>
      <c r="S39" s="21">
        <f t="shared" si="12"/>
        <v>0.48177578307167568</v>
      </c>
      <c r="T39" s="21">
        <f t="shared" si="13"/>
        <v>0.19775848728673937</v>
      </c>
      <c r="U39" s="21">
        <f t="shared" si="14"/>
        <v>0.13128428879597512</v>
      </c>
      <c r="V39" s="22">
        <f t="shared" si="15"/>
        <v>3</v>
      </c>
      <c r="W39" s="22">
        <f t="shared" si="16"/>
        <v>0</v>
      </c>
      <c r="X39" s="23"/>
      <c r="Y39" s="23"/>
      <c r="Z39" s="23"/>
      <c r="AA39" s="23"/>
      <c r="AB39" s="24">
        <f t="shared" si="17"/>
        <v>2</v>
      </c>
      <c r="AC39" s="24">
        <f t="shared" si="18"/>
        <v>1</v>
      </c>
      <c r="AD39" s="24">
        <f t="shared" si="19"/>
        <v>1</v>
      </c>
      <c r="AE39" s="24">
        <f t="shared" si="20"/>
        <v>1</v>
      </c>
      <c r="AF39" s="24">
        <f t="shared" si="21"/>
        <v>2</v>
      </c>
      <c r="AG39" s="24">
        <f t="shared" si="22"/>
        <v>0</v>
      </c>
      <c r="AH39" s="24">
        <f t="shared" si="23"/>
        <v>1</v>
      </c>
      <c r="AI39" s="24">
        <f t="shared" si="24"/>
        <v>0</v>
      </c>
      <c r="AJ39" s="24">
        <f t="shared" si="25"/>
        <v>2</v>
      </c>
      <c r="AK39" s="24">
        <f t="shared" si="26"/>
        <v>2</v>
      </c>
      <c r="AL39" s="25">
        <f t="shared" si="27"/>
        <v>21</v>
      </c>
      <c r="AM39" s="25">
        <f t="shared" si="28"/>
        <v>11</v>
      </c>
      <c r="AN39" s="25">
        <f t="shared" si="29"/>
        <v>20</v>
      </c>
      <c r="AO39" s="25">
        <f t="shared" si="30"/>
        <v>10</v>
      </c>
      <c r="AP39" s="25">
        <f t="shared" si="31"/>
        <v>22</v>
      </c>
      <c r="AQ39" s="26">
        <f t="shared" si="32"/>
        <v>0.26255423387792859</v>
      </c>
      <c r="AR39" s="26">
        <f t="shared" si="33"/>
        <v>0.13520199738628028</v>
      </c>
      <c r="AS39" s="26">
        <f t="shared" si="34"/>
        <v>5.5976474166694393E-2</v>
      </c>
      <c r="AT39" s="26">
        <f t="shared" si="35"/>
        <v>4.6615153877275259E-2</v>
      </c>
      <c r="AU39" s="26">
        <f t="shared" si="36"/>
        <v>3.36102527556831E-2</v>
      </c>
      <c r="AV39" s="27">
        <f>(1/(((0-P39)^2+(0-Q39)^2))*CT39)</f>
        <v>1.5375188045774511E-2</v>
      </c>
      <c r="AW39" s="27">
        <f>(1/(((1-P39)^2+(1-Q39)^2))*CT39)</f>
        <v>0.13520199738628028</v>
      </c>
      <c r="AX39" s="27">
        <f>(1/(((2-P39)^2+(2-Q39)^2))*CT39)</f>
        <v>3.36102527556831E-2</v>
      </c>
      <c r="AY39" s="27">
        <f>(1/(((3-P39)^2+(3-Q39)^2))*CT39)</f>
        <v>7.5694891531168877E-3</v>
      </c>
      <c r="AZ39" s="27">
        <f>((1/(((4-P39)^2+(4-Q39)^2))*CT39))</f>
        <v>3.1799960749390177E-3</v>
      </c>
      <c r="BA39" s="27">
        <f>((1/(((5-P39)^2+(5-Q39)^2))*CT39))</f>
        <v>1.7336362176333241E-3</v>
      </c>
      <c r="BB39" s="27">
        <f>((1/(((6-P39)^2+(6-Q39)^2))*CT39))</f>
        <v>1.0879276533122548E-3</v>
      </c>
      <c r="BC39" s="27">
        <f>((1/(((1-P39)^2+(0-Q39)^2))*CT39))</f>
        <v>4.6615153877275259E-2</v>
      </c>
      <c r="BD39" s="27">
        <f>((1/(((2-P39)^2+(0-Q39)^2))*CT39))</f>
        <v>5.5976474166694393E-2</v>
      </c>
      <c r="BE39" s="27">
        <f>((1/(((2-P39)^2+(1-Q39)^2))*CT39))</f>
        <v>0.26255423387792859</v>
      </c>
      <c r="BF39" s="27">
        <f>((1/(((3-P39)^2+(0-Q39)^2))*CT39))</f>
        <v>1.842399511883502E-2</v>
      </c>
      <c r="BG39" s="27">
        <f>((1/(((3-P39)^2+(1-Q39)^2))*CT39))</f>
        <v>2.4862551501781311E-2</v>
      </c>
      <c r="BH39" s="27">
        <f>((1/(((3-P39)^2+(2-Q39)^2))*CT39))</f>
        <v>1.5113680020764001E-2</v>
      </c>
      <c r="BI39" s="27">
        <f>((1/(((4-P39)^2+(0-Q39)^2))*CT39))</f>
        <v>7.6517275901608799E-3</v>
      </c>
      <c r="BJ39" s="27">
        <f>((1/(((4-P39)^2+(1-Q39)^2))*CT39))</f>
        <v>8.5738638050460569E-3</v>
      </c>
      <c r="BK39" s="27">
        <f>((1/(((4-P39)^2+(2-Q39)^2))*CT39))</f>
        <v>7.0137235272553352E-3</v>
      </c>
      <c r="BL39" s="27">
        <f>((1/(((4-P39)^2+(3-Q39)^2))*CT39))</f>
        <v>4.7956637704592324E-3</v>
      </c>
      <c r="BM39" s="27">
        <f>((1/(((5-P39)^2+(0-Q39)^2))*CT39))</f>
        <v>4.046914466516424E-3</v>
      </c>
      <c r="BN39" s="27">
        <f>((1/(((5-P39)^2+(1-Q39)^2))*CT39))</f>
        <v>4.2909997003845119E-3</v>
      </c>
      <c r="BO39" s="27">
        <f>((1/(((5-P39)^2+(2-Q39)^2))*CT39))</f>
        <v>3.861152711409624E-3</v>
      </c>
      <c r="BP39" s="27">
        <f>((1/(((5-P39)^2+(3-Q39)^2))*CT39))</f>
        <v>3.0775470672493796E-3</v>
      </c>
      <c r="BQ39" s="27">
        <f>((1/(((5-P39)^2+(4-Q39)^2))*CT39))</f>
        <v>2.3208415168652595E-3</v>
      </c>
      <c r="BR39" s="27">
        <f>((1/(((6-P39)^2+(0-Q39)^2))*CT39))</f>
        <v>2.4782273247206037E-3</v>
      </c>
      <c r="BS39" s="27">
        <f>(1/(((6-P39)^2+(1-Q39)^2))*CT39)</f>
        <v>2.5676688402584739E-3</v>
      </c>
      <c r="BT39" s="27">
        <f>(1/(((6-P39)^2+(2-Q39)^2))*CT39)</f>
        <v>2.4073042706107637E-3</v>
      </c>
      <c r="BU39" s="27">
        <f>(1/(((6-P39)^2+(3-Q39)^2))*CT39)</f>
        <v>2.0775054939049021E-3</v>
      </c>
      <c r="BV39" s="27">
        <f>((1/(((6-P39)^2+(4-Q39)^2))*CT39))</f>
        <v>1.7027345869561929E-3</v>
      </c>
      <c r="BW39" s="27">
        <f>((1/(((6-P39)^2+(5-Q39)^2))*CT39))</f>
        <v>1.3638198365994965E-3</v>
      </c>
      <c r="BX39" s="27">
        <f>((1/(((0-P39)^2+(1-Q39)^2))*CT39))</f>
        <v>1.9614018105839404E-2</v>
      </c>
      <c r="BY39" s="27">
        <f>((1/(((0-P39)^2+(2-Q39)^2))*CT39))</f>
        <v>1.2999162477386693E-2</v>
      </c>
      <c r="BZ39" s="27">
        <f>((1/(((1-P39)^2+(2-Q39)^2))*CT39))</f>
        <v>2.9993614837958815E-2</v>
      </c>
      <c r="CA39" s="27">
        <f>((1/(((0-P39)^2+(3-Q39)^2))*CT39))</f>
        <v>6.9992660973933396E-3</v>
      </c>
      <c r="CB39" s="27">
        <f>((1/(((1-P39)^2+(3-Q39)^2))*CT39))</f>
        <v>1.007206375256582E-2</v>
      </c>
      <c r="CC39" s="27">
        <f>((1/(((2-P39)^2+(3-Q39)^2))*CT39))</f>
        <v>1.0449657653857251E-2</v>
      </c>
      <c r="CD39" s="27">
        <f>((1/(((0-P39)^2+(4-Q39)^2))*CT39))</f>
        <v>4.0190307364420677E-3</v>
      </c>
      <c r="CE39" s="27">
        <f>((1/(((1-P39)^2+(4-Q39)^2))*CT39))</f>
        <v>4.8726150413531122E-3</v>
      </c>
      <c r="CF39" s="27">
        <f>((1/(((2-P39)^2+(4-Q39)^2))*CT39))</f>
        <v>4.9593087721517401E-3</v>
      </c>
      <c r="CG39" s="27">
        <f>((1/(((3-P39)^2+(4-Q39)^2))*CT39))</f>
        <v>4.2007381452699409E-3</v>
      </c>
      <c r="CH39" s="27">
        <f>((1/(((0-P39)^2+(5-Q39)^2))*CT39))</f>
        <v>2.533182794078763E-3</v>
      </c>
      <c r="CI39" s="27">
        <f>((1/(((1-P39)^2+(5-Q39)^2))*CT39))</f>
        <v>2.8476017918359652E-3</v>
      </c>
      <c r="CJ39" s="27">
        <f>((1/(((2-P39)^2+(5-Q39)^2))*CT39))</f>
        <v>2.8769933464308228E-3</v>
      </c>
      <c r="CK39" s="27">
        <f>((1/(((3-P39)^2+(5-Q39)^2))*CT39))</f>
        <v>2.6041836921106365E-3</v>
      </c>
      <c r="CL39" s="27">
        <f>(1/(((4-P39)^2+(5-Q39)^2))*CT39)</f>
        <v>2.1719776886729106E-3</v>
      </c>
      <c r="CM39" s="27">
        <f>(1/(((0-P39)^2+(6-Q39)^2))*CT39)</f>
        <v>1.7220465674278873E-3</v>
      </c>
      <c r="CN39" s="27">
        <f>(1/(((1-P39)^2+(6-Q39)^2))*CT39)</f>
        <v>1.8617924942945321E-3</v>
      </c>
      <c r="CO39" s="27">
        <f>((1/(((2-P39)^2+(6-Q39)^2))*CT39))</f>
        <v>1.8743117220102622E-3</v>
      </c>
      <c r="CP39" s="27">
        <f>((1/(((3-P39)^2+(6-Q39)^2))*CT39))</f>
        <v>1.754565796988477E-3</v>
      </c>
      <c r="CQ39" s="27">
        <f>((1/(((4-P39)^2+(6-Q39)^2))*CT39))</f>
        <v>1.5471398624458332E-3</v>
      </c>
      <c r="CR39" s="27">
        <f>((1/(((5-P39)^2+(6-Q39)^2)))*CT39)</f>
        <v>1.3110174194608025E-3</v>
      </c>
      <c r="CS39" s="21">
        <f t="shared" si="37"/>
        <v>0.81081855915439027</v>
      </c>
      <c r="CT39" s="28">
        <v>0.05</v>
      </c>
    </row>
    <row r="40" spans="8:98" x14ac:dyDescent="0.25">
      <c r="H40" s="2">
        <v>44451</v>
      </c>
      <c r="I40" s="1" t="s">
        <v>8</v>
      </c>
      <c r="J40" s="1" t="s">
        <v>19</v>
      </c>
      <c r="K40">
        <v>0</v>
      </c>
      <c r="L40">
        <v>3</v>
      </c>
      <c r="M40" s="1">
        <v>0.76</v>
      </c>
      <c r="N40" s="1">
        <v>4.8099999999999996</v>
      </c>
      <c r="P40" s="10">
        <f>SUMIF(team,spi_matches[[#This Row],[team1]],Mxg)+SUMIF(team,spi_matches[[#This Row],[team2]],Vnxg)</f>
        <v>1.2779296455790277</v>
      </c>
      <c r="Q40" s="10">
        <f>SUMIF(team,spi_matches[[#This Row],[team1]],Mnxg)+SUMIF(team,spi_matches[[#This Row],[team2]],Vxg)</f>
        <v>2.7219277795565486</v>
      </c>
      <c r="R40" s="10">
        <f t="shared" si="11"/>
        <v>4.6282967155572612</v>
      </c>
      <c r="S40" s="21">
        <f t="shared" si="12"/>
        <v>0.10370881698082447</v>
      </c>
      <c r="T40" s="21">
        <f t="shared" si="13"/>
        <v>9.6023163054012248E-2</v>
      </c>
      <c r="U40" s="21">
        <f t="shared" si="14"/>
        <v>0.68967734488167931</v>
      </c>
      <c r="V40" s="22">
        <f t="shared" si="15"/>
        <v>0</v>
      </c>
      <c r="W40" s="22">
        <f t="shared" si="16"/>
        <v>3</v>
      </c>
      <c r="X40" s="23"/>
      <c r="Y40" s="23"/>
      <c r="Z40" s="23"/>
      <c r="AA40" s="23"/>
      <c r="AB40" s="24">
        <f t="shared" si="17"/>
        <v>1</v>
      </c>
      <c r="AC40" s="24">
        <f t="shared" si="18"/>
        <v>3</v>
      </c>
      <c r="AD40" s="24">
        <f t="shared" si="19"/>
        <v>1</v>
      </c>
      <c r="AE40" s="24">
        <f t="shared" si="20"/>
        <v>2</v>
      </c>
      <c r="AF40" s="24">
        <f t="shared" si="21"/>
        <v>2</v>
      </c>
      <c r="AG40" s="24">
        <f t="shared" si="22"/>
        <v>3</v>
      </c>
      <c r="AH40" s="24">
        <f t="shared" si="23"/>
        <v>2</v>
      </c>
      <c r="AI40" s="24">
        <f t="shared" si="24"/>
        <v>2</v>
      </c>
      <c r="AJ40" s="24">
        <f t="shared" si="25"/>
        <v>0</v>
      </c>
      <c r="AK40" s="24">
        <f t="shared" si="26"/>
        <v>3</v>
      </c>
      <c r="AL40" s="25">
        <f t="shared" si="27"/>
        <v>13</v>
      </c>
      <c r="AM40" s="25">
        <f t="shared" si="28"/>
        <v>12</v>
      </c>
      <c r="AN40" s="25">
        <f t="shared" si="29"/>
        <v>23</v>
      </c>
      <c r="AO40" s="25">
        <f t="shared" si="30"/>
        <v>22</v>
      </c>
      <c r="AP40" s="25">
        <f t="shared" si="31"/>
        <v>3</v>
      </c>
      <c r="AQ40" s="26">
        <f t="shared" si="32"/>
        <v>0.32348002884408694</v>
      </c>
      <c r="AR40" s="26">
        <f t="shared" si="33"/>
        <v>8.3552713964159642E-2</v>
      </c>
      <c r="AS40" s="26">
        <f t="shared" si="34"/>
        <v>8.3512920001438895E-2</v>
      </c>
      <c r="AT40" s="26">
        <f t="shared" si="35"/>
        <v>4.7958625949329918E-2</v>
      </c>
      <c r="AU40" s="26">
        <f t="shared" si="36"/>
        <v>2.9232443631132102E-2</v>
      </c>
      <c r="AV40" s="27">
        <f>(1/(((0-P40)^2+(0-Q40)^2))*CT40)</f>
        <v>5.5297531032229338E-3</v>
      </c>
      <c r="AW40" s="27">
        <f>(1/(((1-P40)^2+(1-Q40)^2))*CT40)</f>
        <v>1.6435041243219848E-2</v>
      </c>
      <c r="AX40" s="27">
        <f>(1/(((2-P40)^2+(2-Q40)^2))*CT40)</f>
        <v>4.7958625949329918E-2</v>
      </c>
      <c r="AY40" s="27">
        <f>(1/(((3-P40)^2+(3-Q40)^2))*CT40)</f>
        <v>1.6431960942293166E-2</v>
      </c>
      <c r="AZ40" s="27">
        <f>((1/(((4-P40)^2+(4-Q40)^2))*CT40))</f>
        <v>5.5290556426671753E-3</v>
      </c>
      <c r="BA40" s="27">
        <f>((1/(((5-P40)^2+(5-Q40)^2))*CT40))</f>
        <v>2.6255787034007759E-3</v>
      </c>
      <c r="BB40" s="27">
        <f>((1/(((6-P40)^2+(6-Q40)^2))*CT40))</f>
        <v>1.513147469878434E-3</v>
      </c>
      <c r="BC40" s="27">
        <f>((1/(((1-P40)^2+(0-Q40)^2))*CT40))</f>
        <v>6.6790132902527612E-3</v>
      </c>
      <c r="BD40" s="27">
        <f>((1/(((2-P40)^2+(0-Q40)^2))*CT40))</f>
        <v>6.3049504537501608E-3</v>
      </c>
      <c r="BE40" s="27">
        <f>((1/(((2-P40)^2+(1-Q40)^2))*CT40))</f>
        <v>1.4341355159450613E-2</v>
      </c>
      <c r="BF40" s="27">
        <f>((1/(((3-P40)^2+(0-Q40)^2))*CT40))</f>
        <v>4.8195478658958797E-3</v>
      </c>
      <c r="BG40" s="27">
        <f>((1/(((3-P40)^2+(1-Q40)^2))*CT40))</f>
        <v>8.4309047794732857E-3</v>
      </c>
      <c r="BH40" s="27">
        <f>((1/(((3-P40)^2+(2-Q40)^2))*CT40))</f>
        <v>1.4340182295003102E-2</v>
      </c>
      <c r="BI40" s="27">
        <f>((1/(((4-P40)^2+(0-Q40)^2))*CT40))</f>
        <v>3.3741475048333831E-3</v>
      </c>
      <c r="BJ40" s="27">
        <f>((1/(((4-P40)^2+(1-Q40)^2))*CT40))</f>
        <v>4.8194154001413563E-3</v>
      </c>
      <c r="BK40" s="27">
        <f>((1/(((4-P40)^2+(2-Q40)^2))*CT40))</f>
        <v>6.3044970709090252E-3</v>
      </c>
      <c r="BL40" s="27">
        <f>((1/(((4-P40)^2+(3-Q40)^2))*CT40))</f>
        <v>6.6782501590625272E-3</v>
      </c>
      <c r="BM40" s="27">
        <f>((1/(((5-P40)^2+(0-Q40)^2))*CT40))</f>
        <v>2.351535947236973E-3</v>
      </c>
      <c r="BN40" s="27">
        <f>((1/(((5-P40)^2+(1-Q40)^2))*CT40))</f>
        <v>2.9728560993303997E-3</v>
      </c>
      <c r="BO40" s="27">
        <f>((1/(((5-P40)^2+(2-Q40)^2))*CT40))</f>
        <v>3.4782639081390853E-3</v>
      </c>
      <c r="BP40" s="27">
        <f>((1/(((5-P40)^2+(3-Q40)^2))*CT40))</f>
        <v>3.5890838174365684E-3</v>
      </c>
      <c r="BQ40" s="27">
        <f>((1/(((5-P40)^2+(4-Q40)^2))*CT40))</f>
        <v>3.2284566346083192E-3</v>
      </c>
      <c r="BR40" s="27">
        <f>((1/(((6-P40)^2+(0-Q40)^2))*CT40))</f>
        <v>1.6831140986379228E-3</v>
      </c>
      <c r="BS40" s="27">
        <f>(1/(((6-P40)^2+(1-Q40)^2))*CT40)</f>
        <v>1.9791803127352128E-3</v>
      </c>
      <c r="BT40" s="27">
        <f>(1/(((6-P40)^2+(2-Q40)^2))*CT40)</f>
        <v>2.19114418697963E-3</v>
      </c>
      <c r="BU40" s="27">
        <f>(1/(((6-P40)^2+(3-Q40)^2))*CT40)</f>
        <v>2.2346096475328141E-3</v>
      </c>
      <c r="BV40" s="27">
        <f>((1/(((6-P40)^2+(4-Q40)^2))*CT40))</f>
        <v>2.0893037771867891E-3</v>
      </c>
      <c r="BW40" s="27">
        <f>((1/(((6-P40)^2+(5-Q40)^2))*CT40))</f>
        <v>1.8190045722286793E-3</v>
      </c>
      <c r="BX40" s="27">
        <f>((1/(((0-P40)^2+(1-Q40)^2))*CT40))</f>
        <v>1.0873963364301287E-2</v>
      </c>
      <c r="BY40" s="27">
        <f>((1/(((0-P40)^2+(2-Q40)^2))*CT40))</f>
        <v>2.3209568640275919E-2</v>
      </c>
      <c r="BZ40" s="27">
        <f>((1/(((1-P40)^2+(2-Q40)^2))*CT40))</f>
        <v>8.3552713964159642E-2</v>
      </c>
      <c r="CA40" s="27">
        <f>((1/(((0-P40)^2+(3-Q40)^2))*CT40))</f>
        <v>2.9232443631132102E-2</v>
      </c>
      <c r="CB40" s="27">
        <f>((1/(((1-P40)^2+(3-Q40)^2))*CT40))</f>
        <v>0.32348002884408694</v>
      </c>
      <c r="CC40" s="27">
        <f>((1/(((2-P40)^2+(3-Q40)^2))*CT40))</f>
        <v>8.3512920001438895E-2</v>
      </c>
      <c r="CD40" s="27">
        <f>((1/(((0-P40)^2+(4-Q40)^2))*CT40))</f>
        <v>1.5306562373394065E-2</v>
      </c>
      <c r="CE40" s="27">
        <f>((1/(((1-P40)^2+(4-Q40)^2))*CT40))</f>
        <v>2.9227571030646566E-2</v>
      </c>
      <c r="CF40" s="27">
        <f>((1/(((2-P40)^2+(4-Q40)^2))*CT40))</f>
        <v>2.320342604166074E-2</v>
      </c>
      <c r="CG40" s="27">
        <f>((1/(((3-P40)^2+(4-Q40)^2))*CT40))</f>
        <v>1.0871940721679558E-2</v>
      </c>
      <c r="CH40" s="27">
        <f>((1/(((0-P40)^2+(5-Q40)^2))*CT40))</f>
        <v>7.3284584987621283E-3</v>
      </c>
      <c r="CI40" s="27">
        <f>((1/(((1-P40)^2+(5-Q40)^2))*CT40))</f>
        <v>9.4933261291218901E-3</v>
      </c>
      <c r="CJ40" s="27">
        <f>((1/(((2-P40)^2+(5-Q40)^2))*CT40))</f>
        <v>8.7550362321523849E-3</v>
      </c>
      <c r="CK40" s="27">
        <f>((1/(((3-P40)^2+(5-Q40)^2))*CT40))</f>
        <v>6.1311030837977853E-3</v>
      </c>
      <c r="CL40" s="27">
        <f>(1/(((4-P40)^2+(5-Q40)^2))*CT40)</f>
        <v>3.968480720951479E-3</v>
      </c>
      <c r="CM40" s="27">
        <f>(1/(((0-P40)^2+(6-Q40)^2))*CT40)</f>
        <v>4.0391436116889584E-3</v>
      </c>
      <c r="CN40" s="27">
        <f>(1/(((1-P40)^2+(6-Q40)^2))*CT40)</f>
        <v>4.6197901736626489E-3</v>
      </c>
      <c r="CO40" s="27">
        <f>((1/(((2-P40)^2+(6-Q40)^2))*CT40))</f>
        <v>4.437682174499696E-3</v>
      </c>
      <c r="CP40" s="27">
        <f>((1/(((3-P40)^2+(6-Q40)^2))*CT40))</f>
        <v>3.6466315461788947E-3</v>
      </c>
      <c r="CQ40" s="27">
        <f>((1/(((4-P40)^2+(6-Q40)^2))*CT40))</f>
        <v>2.7539978483370614E-3</v>
      </c>
      <c r="CR40" s="27">
        <f>((1/(((5-P40)^2+(6-Q40)^2)))*CT40)</f>
        <v>2.0325562497506794E-3</v>
      </c>
      <c r="CS40" s="21">
        <f t="shared" si="37"/>
        <v>0.88940932491651603</v>
      </c>
      <c r="CT40" s="28">
        <v>0.05</v>
      </c>
    </row>
    <row r="41" spans="8:98" x14ac:dyDescent="0.25">
      <c r="H41" s="2">
        <v>44452</v>
      </c>
      <c r="I41" s="1" t="s">
        <v>10</v>
      </c>
      <c r="J41" s="1" t="s">
        <v>9</v>
      </c>
      <c r="K41">
        <v>3</v>
      </c>
      <c r="L41">
        <v>1</v>
      </c>
      <c r="M41">
        <v>1.66</v>
      </c>
      <c r="N41">
        <v>1.92</v>
      </c>
      <c r="P41" s="10">
        <f>SUMIF(team,spi_matches[[#This Row],[team1]],Mxg)+SUMIF(team,spi_matches[[#This Row],[team2]],Vnxg)</f>
        <v>1.1382996211432421</v>
      </c>
      <c r="Q41" s="10">
        <f>SUMIF(team,spi_matches[[#This Row],[team1]],Mnxg)+SUMIF(team,spi_matches[[#This Row],[team2]],Vxg)</f>
        <v>0.90118342249124028</v>
      </c>
      <c r="R41" s="10">
        <f t="shared" si="11"/>
        <v>1.3101585039059471</v>
      </c>
      <c r="S41" s="21">
        <f t="shared" si="12"/>
        <v>0.24144679068211344</v>
      </c>
      <c r="T41" s="21">
        <f t="shared" si="13"/>
        <v>1.7917222427718584</v>
      </c>
      <c r="U41" s="21">
        <f t="shared" si="14"/>
        <v>0.17032881830243887</v>
      </c>
      <c r="V41" s="22">
        <f t="shared" si="15"/>
        <v>1</v>
      </c>
      <c r="W41" s="22">
        <f t="shared" si="16"/>
        <v>1</v>
      </c>
      <c r="X41" s="23"/>
      <c r="Y41" s="23"/>
      <c r="Z41" s="23"/>
      <c r="AA41" s="23"/>
      <c r="AB41" s="24">
        <f t="shared" si="17"/>
        <v>1</v>
      </c>
      <c r="AC41" s="24">
        <f t="shared" si="18"/>
        <v>1</v>
      </c>
      <c r="AD41" s="24">
        <f t="shared" si="19"/>
        <v>2</v>
      </c>
      <c r="AE41" s="24">
        <f t="shared" si="20"/>
        <v>1</v>
      </c>
      <c r="AF41" s="24">
        <f t="shared" si="21"/>
        <v>1</v>
      </c>
      <c r="AG41" s="24">
        <f t="shared" si="22"/>
        <v>0</v>
      </c>
      <c r="AH41" s="24">
        <f t="shared" si="23"/>
        <v>1</v>
      </c>
      <c r="AI41" s="24">
        <f t="shared" si="24"/>
        <v>2</v>
      </c>
      <c r="AJ41" s="24">
        <f t="shared" si="25"/>
        <v>0</v>
      </c>
      <c r="AK41" s="24">
        <f t="shared" si="26"/>
        <v>1</v>
      </c>
      <c r="AL41" s="25">
        <f t="shared" si="27"/>
        <v>11</v>
      </c>
      <c r="AM41" s="25">
        <f t="shared" si="28"/>
        <v>21</v>
      </c>
      <c r="AN41" s="25">
        <f t="shared" si="29"/>
        <v>10</v>
      </c>
      <c r="AO41" s="25">
        <f t="shared" si="30"/>
        <v>12</v>
      </c>
      <c r="AP41" s="25">
        <f t="shared" si="31"/>
        <v>1</v>
      </c>
      <c r="AQ41" s="26">
        <f t="shared" si="32"/>
        <v>1.7306127381808762</v>
      </c>
      <c r="AR41" s="26">
        <f t="shared" si="33"/>
        <v>6.6463531171095783E-2</v>
      </c>
      <c r="AS41" s="26">
        <f t="shared" si="34"/>
        <v>6.014977200492308E-2</v>
      </c>
      <c r="AT41" s="26">
        <f t="shared" si="35"/>
        <v>4.0765588972536043E-2</v>
      </c>
      <c r="AU41" s="26">
        <f t="shared" si="36"/>
        <v>3.829977366711175E-2</v>
      </c>
      <c r="AV41" s="27">
        <f>(1/(((0-P41)^2+(0-Q41)^2))*CT41)</f>
        <v>2.3720767604771258E-2</v>
      </c>
      <c r="AW41" s="27">
        <f>(1/(((1-P41)^2+(1-Q41)^2))*CT41)</f>
        <v>1.7306127381808762</v>
      </c>
      <c r="AX41" s="27">
        <f>(1/(((2-P41)^2+(2-Q41)^2))*CT41)</f>
        <v>2.5642006428968148E-2</v>
      </c>
      <c r="AY41" s="27">
        <f>(1/(((3-P41)^2+(3-Q41)^2))*CT41)</f>
        <v>6.3524658081559439E-3</v>
      </c>
      <c r="AZ41" s="27">
        <f>((1/(((4-P41)^2+(4-Q41)^2))*CT41))</f>
        <v>2.8102528664016397E-3</v>
      </c>
      <c r="BA41" s="27">
        <f>((1/(((5-P41)^2+(5-Q41)^2))*CT41))</f>
        <v>1.5766391445432453E-3</v>
      </c>
      <c r="BB41" s="27">
        <f>((1/(((6-P41)^2+(6-Q41)^2))*CT41))</f>
        <v>1.0073727381418125E-3</v>
      </c>
      <c r="BC41" s="27">
        <f>((1/(((1-P41)^2+(0-Q41)^2))*CT41))</f>
        <v>6.014977200492308E-2</v>
      </c>
      <c r="BD41" s="27">
        <f>((1/(((2-P41)^2+(0-Q41)^2))*CT41))</f>
        <v>3.2161391442493359E-2</v>
      </c>
      <c r="BE41" s="27">
        <f>((1/(((2-P41)^2+(1-Q41)^2))*CT41))</f>
        <v>6.6463531171095783E-2</v>
      </c>
      <c r="BF41" s="27">
        <f>((1/(((3-P41)^2+(0-Q41)^2))*CT41))</f>
        <v>1.1687540992285583E-2</v>
      </c>
      <c r="BG41" s="27">
        <f>((1/(((3-P41)^2+(1-Q41)^2))*CT41))</f>
        <v>1.4385620295240556E-2</v>
      </c>
      <c r="BH41" s="27">
        <f>((1/(((3-P41)^2+(2-Q41)^2))*CT41))</f>
        <v>1.0699017822335434E-2</v>
      </c>
      <c r="BI41" s="27">
        <f>((1/(((4-P41)^2+(0-Q41)^2))*CT41))</f>
        <v>5.554654084990754E-3</v>
      </c>
      <c r="BJ41" s="27">
        <f>((1/(((4-P41)^2+(1-Q41)^2))*CT41))</f>
        <v>6.098234924020997E-3</v>
      </c>
      <c r="BK41" s="27">
        <f>((1/(((4-P41)^2+(2-Q41)^2))*CT41))</f>
        <v>5.3210017036667825E-3</v>
      </c>
      <c r="BL41" s="27">
        <f>((1/(((4-P41)^2+(3-Q41)^2))*CT41))</f>
        <v>3.970031003165753E-3</v>
      </c>
      <c r="BM41" s="27">
        <f>((1/(((5-P41)^2+(0-Q41)^2))*CT41))</f>
        <v>3.1796782687712518E-3</v>
      </c>
      <c r="BN41" s="27">
        <f>((1/(((5-P41)^2+(1-Q41)^2))*CT41))</f>
        <v>3.3506462269161392E-3</v>
      </c>
      <c r="BO41" s="27">
        <f>((1/(((5-P41)^2+(2-Q41)^2))*CT41))</f>
        <v>3.1017124039348408E-3</v>
      </c>
      <c r="BP41" s="27">
        <f>((1/(((5-P41)^2+(3-Q41)^2))*CT41))</f>
        <v>2.5882916974033533E-3</v>
      </c>
      <c r="BQ41" s="27">
        <f>((1/(((5-P41)^2+(4-Q41)^2))*CT41))</f>
        <v>2.0395348329259313E-3</v>
      </c>
      <c r="BR41" s="27">
        <f>((1/(((6-P41)^2+(0-Q41)^2))*CT41))</f>
        <v>2.0451351398483929E-3</v>
      </c>
      <c r="BS41" s="27">
        <f>(1/(((6-P41)^2+(1-Q41)^2))*CT41)</f>
        <v>2.1145319044713474E-3</v>
      </c>
      <c r="BT41" s="27">
        <f>(1/(((6-P41)^2+(2-Q41)^2))*CT41)</f>
        <v>2.0125965645792828E-3</v>
      </c>
      <c r="BU41" s="27">
        <f>(1/(((6-P41)^2+(3-Q41)^2))*CT41)</f>
        <v>1.783093037071399E-3</v>
      </c>
      <c r="BV41" s="27">
        <f>((1/(((6-P41)^2+(4-Q41)^2))*CT41))</f>
        <v>1.5042663360334647E-3</v>
      </c>
      <c r="BW41" s="27">
        <f>((1/(((6-P41)^2+(5-Q41)^2))*CT41))</f>
        <v>1.2365088259400133E-3</v>
      </c>
      <c r="BX41" s="27">
        <f>((1/(((0-P41)^2+(1-Q41)^2))*CT41))</f>
        <v>3.829977366711175E-2</v>
      </c>
      <c r="BY41" s="27">
        <f>((1/(((0-P41)^2+(2-Q41)^2))*CT41))</f>
        <v>1.9975040000978134E-2</v>
      </c>
      <c r="BZ41" s="27">
        <f>((1/(((1-P41)^2+(2-Q41)^2))*CT41))</f>
        <v>4.0765588972536043E-2</v>
      </c>
      <c r="CA41" s="27">
        <f>((1/(((0-P41)^2+(3-Q41)^2))*CT41))</f>
        <v>8.7707649230768601E-3</v>
      </c>
      <c r="CB41" s="27">
        <f>((1/(((1-P41)^2+(3-Q41)^2))*CT41))</f>
        <v>1.1301586004242112E-2</v>
      </c>
      <c r="CC41" s="27">
        <f>((1/(((2-P41)^2+(3-Q41)^2))*CT41))</f>
        <v>9.7133426128697062E-3</v>
      </c>
      <c r="CD41" s="27">
        <f>((1/(((0-P41)^2+(4-Q41)^2))*CT41))</f>
        <v>4.5878335280039153E-3</v>
      </c>
      <c r="CE41" s="27">
        <f>((1/(((1-P41)^2+(4-Q41)^2))*CT41))</f>
        <v>5.1965377522101164E-3</v>
      </c>
      <c r="CF41" s="27">
        <f>((1/(((2-P41)^2+(4-Q41)^2))*CT41))</f>
        <v>4.833163206069282E-3</v>
      </c>
      <c r="CG41" s="27">
        <f>((1/(((3-P41)^2+(4-Q41)^2))*CT41))</f>
        <v>3.8259667267226717E-3</v>
      </c>
      <c r="CH41" s="27">
        <f>((1/(((0-P41)^2+(5-Q41)^2))*CT41))</f>
        <v>2.7630379888156868E-3</v>
      </c>
      <c r="CI41" s="27">
        <f>((1/(((1-P41)^2+(5-Q41)^2))*CT41))</f>
        <v>2.9727533855795061E-3</v>
      </c>
      <c r="CJ41" s="27">
        <f>((1/(((2-P41)^2+(5-Q41)^2))*CT41))</f>
        <v>2.8501681083246398E-3</v>
      </c>
      <c r="CK41" s="27">
        <f>((1/(((3-P41)^2+(5-Q41)^2))*CT41))</f>
        <v>2.4671589518605323E-3</v>
      </c>
      <c r="CL41" s="27">
        <f>(1/(((4-P41)^2+(5-Q41)^2))*CT41)</f>
        <v>2.0008302329476025E-3</v>
      </c>
      <c r="CM41" s="27">
        <f>(1/(((0-P41)^2+(6-Q41)^2))*CT41)</f>
        <v>1.8319275017612839E-3</v>
      </c>
      <c r="CN41" s="27">
        <f>(1/(((1-P41)^2+(6-Q41)^2))*CT41)</f>
        <v>1.9218161173659314E-3</v>
      </c>
      <c r="CO41" s="27">
        <f>((1/(((2-P41)^2+(6-Q41)^2))*CT41))</f>
        <v>1.8698258622356382E-3</v>
      </c>
      <c r="CP41" s="27">
        <f>((1/(((3-P41)^2+(6-Q41)^2))*CT41))</f>
        <v>1.6969942855571273E-3</v>
      </c>
      <c r="CQ41" s="27">
        <f>((1/(((4-P41)^2+(6-Q41)^2))*CT41))</f>
        <v>1.4625331383380201E-3</v>
      </c>
      <c r="CR41" s="27">
        <f>((1/(((5-P41)^2+(6-Q41)^2)))*CT41)</f>
        <v>1.2221753358322837E-3</v>
      </c>
      <c r="CS41" s="21">
        <f t="shared" si="37"/>
        <v>2.2034978517564099</v>
      </c>
      <c r="CT41" s="28">
        <v>0.05</v>
      </c>
    </row>
    <row r="42" spans="8:98" x14ac:dyDescent="0.25">
      <c r="H42" s="2">
        <v>44456</v>
      </c>
      <c r="I42" s="1" t="s">
        <v>20</v>
      </c>
      <c r="J42" s="1" t="s">
        <v>8</v>
      </c>
      <c r="K42">
        <v>1</v>
      </c>
      <c r="L42">
        <v>1</v>
      </c>
      <c r="M42">
        <v>1.38</v>
      </c>
      <c r="N42">
        <v>0.16</v>
      </c>
      <c r="P42" s="10">
        <f>SUMIF(team,spi_matches[[#This Row],[team1]],Mxg)+SUMIF(team,spi_matches[[#This Row],[team2]],Vnxg)</f>
        <v>1.6684635129499465</v>
      </c>
      <c r="Q42" s="10">
        <f>SUMIF(team,spi_matches[[#This Row],[team1]],Mnxg)+SUMIF(team,spi_matches[[#This Row],[team2]],Vxg)</f>
        <v>1.168386884850086</v>
      </c>
      <c r="R42" s="10">
        <f t="shared" si="11"/>
        <v>1.1000553078410849</v>
      </c>
      <c r="S42" s="21">
        <f t="shared" si="12"/>
        <v>0.54958655482304108</v>
      </c>
      <c r="T42" s="21">
        <f t="shared" si="13"/>
        <v>0.19624809199421109</v>
      </c>
      <c r="U42" s="21">
        <f t="shared" si="14"/>
        <v>0.16000920336933636</v>
      </c>
      <c r="V42" s="22">
        <f t="shared" si="15"/>
        <v>3</v>
      </c>
      <c r="W42" s="22">
        <f t="shared" si="16"/>
        <v>0</v>
      </c>
      <c r="X42" s="23"/>
      <c r="Y42" s="23"/>
      <c r="Z42" s="23"/>
      <c r="AA42" s="23"/>
      <c r="AB42" s="24">
        <f t="shared" si="17"/>
        <v>2</v>
      </c>
      <c r="AC42" s="24">
        <f t="shared" si="18"/>
        <v>1</v>
      </c>
      <c r="AD42" s="24">
        <f t="shared" si="19"/>
        <v>1</v>
      </c>
      <c r="AE42" s="24">
        <f t="shared" si="20"/>
        <v>1</v>
      </c>
      <c r="AF42" s="24">
        <f t="shared" si="21"/>
        <v>2</v>
      </c>
      <c r="AG42" s="24">
        <f t="shared" si="22"/>
        <v>2</v>
      </c>
      <c r="AH42" s="24">
        <f t="shared" si="23"/>
        <v>1</v>
      </c>
      <c r="AI42" s="24">
        <f t="shared" si="24"/>
        <v>2</v>
      </c>
      <c r="AJ42" s="24">
        <f t="shared" si="25"/>
        <v>2</v>
      </c>
      <c r="AK42" s="24">
        <f t="shared" si="26"/>
        <v>0</v>
      </c>
      <c r="AL42" s="25">
        <f t="shared" si="27"/>
        <v>21</v>
      </c>
      <c r="AM42" s="25">
        <f t="shared" si="28"/>
        <v>11</v>
      </c>
      <c r="AN42" s="25">
        <f t="shared" si="29"/>
        <v>22</v>
      </c>
      <c r="AO42" s="25">
        <f t="shared" si="30"/>
        <v>12</v>
      </c>
      <c r="AP42" s="25">
        <f t="shared" si="31"/>
        <v>20</v>
      </c>
      <c r="AQ42" s="26">
        <f t="shared" si="32"/>
        <v>0.36160980959919559</v>
      </c>
      <c r="AR42" s="26">
        <f t="shared" si="33"/>
        <v>0.10521938416438287</v>
      </c>
      <c r="AS42" s="26">
        <f t="shared" si="34"/>
        <v>6.2383279672340669E-2</v>
      </c>
      <c r="AT42" s="26">
        <f t="shared" si="35"/>
        <v>4.3920373221441183E-2</v>
      </c>
      <c r="AU42" s="26">
        <f t="shared" si="36"/>
        <v>3.389728575463568E-2</v>
      </c>
      <c r="AV42" s="27">
        <f>(1/(((0-P42)^2+(0-Q42)^2))*CT42)</f>
        <v>1.2051391742645301E-2</v>
      </c>
      <c r="AW42" s="27">
        <f>(1/(((1-P42)^2+(1-Q42)^2))*CT42)</f>
        <v>0.10521938416438287</v>
      </c>
      <c r="AX42" s="27">
        <f>(1/(((2-P42)^2+(2-Q42)^2))*CT42)</f>
        <v>6.2383279672340669E-2</v>
      </c>
      <c r="AY42" s="27">
        <f>(1/(((3-P42)^2+(3-Q42)^2))*CT42)</f>
        <v>9.7507778791551952E-3</v>
      </c>
      <c r="AZ42" s="27">
        <f>((1/(((4-P42)^2+(4-Q42)^2))*CT42))</f>
        <v>3.7163405763297971E-3</v>
      </c>
      <c r="BA42" s="27">
        <f>((1/(((5-P42)^2+(5-Q42)^2))*CT42))</f>
        <v>1.9394583018586546E-3</v>
      </c>
      <c r="BB42" s="27">
        <f>((1/(((6-P42)^2+(6-Q42)^2))*CT42))</f>
        <v>1.1874596574985893E-3</v>
      </c>
      <c r="BC42" s="27">
        <f>((1/(((1-P42)^2+(0-Q42)^2))*CT42))</f>
        <v>2.7594254814861826E-2</v>
      </c>
      <c r="BD42" s="27">
        <f>((1/(((2-P42)^2+(0-Q42)^2))*CT42))</f>
        <v>3.389728575463568E-2</v>
      </c>
      <c r="BE42" s="27">
        <f>((1/(((2-P42)^2+(1-Q42)^2))*CT42))</f>
        <v>0.36160980959919559</v>
      </c>
      <c r="BF42" s="27">
        <f>((1/(((3-P42)^2+(0-Q42)^2))*CT42))</f>
        <v>1.5933120007138458E-2</v>
      </c>
      <c r="BG42" s="27">
        <f>((1/(((3-P42)^2+(1-Q42)^2))*CT42))</f>
        <v>2.775705930214406E-2</v>
      </c>
      <c r="BH42" s="27">
        <f>((1/(((3-P42)^2+(2-Q42)^2))*CT42))</f>
        <v>2.0287516389384183E-2</v>
      </c>
      <c r="BI42" s="27">
        <f>((1/(((4-P42)^2+(0-Q42)^2))*CT42))</f>
        <v>7.3516543092390285E-3</v>
      </c>
      <c r="BJ42" s="27">
        <f>((1/(((4-P42)^2+(1-Q42)^2))*CT42))</f>
        <v>9.1501077368579316E-3</v>
      </c>
      <c r="BK42" s="27">
        <f>((1/(((4-P42)^2+(2-Q42)^2))*CT42))</f>
        <v>8.159744607814403E-3</v>
      </c>
      <c r="BL42" s="27">
        <f>((1/(((4-P42)^2+(3-Q42)^2))*CT42))</f>
        <v>5.6877198413408233E-3</v>
      </c>
      <c r="BM42" s="27">
        <f>((1/(((5-P42)^2+(0-Q42)^2))*CT42))</f>
        <v>4.0114685391248982E-3</v>
      </c>
      <c r="BN42" s="27">
        <f>((1/(((5-P42)^2+(1-Q42)^2))*CT42))</f>
        <v>4.4933765128370544E-3</v>
      </c>
      <c r="BO42" s="27">
        <f>((1/(((5-P42)^2+(2-Q42)^2))*CT42))</f>
        <v>4.2406246670467435E-3</v>
      </c>
      <c r="BP42" s="27">
        <f>((1/(((5-P42)^2+(3-Q42)^2))*CT42))</f>
        <v>3.4592639233109908E-3</v>
      </c>
      <c r="BQ42" s="27">
        <f>((1/(((5-P42)^2+(4-Q42)^2))*CT42))</f>
        <v>2.6154501273935372E-3</v>
      </c>
      <c r="BR42" s="27">
        <f>((1/(((6-P42)^2+(0-Q42)^2))*CT42))</f>
        <v>2.4841836682030945E-3</v>
      </c>
      <c r="BS42" s="27">
        <f>(1/(((6-P42)^2+(1-Q42)^2))*CT42)</f>
        <v>2.6609102334678092E-3</v>
      </c>
      <c r="BT42" s="27">
        <f>(1/(((6-P42)^2+(2-Q42)^2))*CT42)</f>
        <v>2.5701934332886048E-3</v>
      </c>
      <c r="BU42" s="27">
        <f>(1/(((6-P42)^2+(3-Q42)^2))*CT42)</f>
        <v>2.2607029081722512E-3</v>
      </c>
      <c r="BV42" s="27">
        <f>((1/(((6-P42)^2+(4-Q42)^2))*CT42))</f>
        <v>1.8670481597932221E-3</v>
      </c>
      <c r="BW42" s="27">
        <f>((1/(((6-P42)^2+(5-Q42)^2))*CT42))</f>
        <v>1.4950602877906699E-3</v>
      </c>
      <c r="BX42" s="27">
        <f>((1/(((0-P42)^2+(1-Q42)^2))*CT42))</f>
        <v>1.7780150759150504E-2</v>
      </c>
      <c r="BY42" s="27">
        <f>((1/(((0-P42)^2+(2-Q42)^2))*CT42))</f>
        <v>1.4387036563691459E-2</v>
      </c>
      <c r="BZ42" s="27">
        <f>((1/(((1-P42)^2+(2-Q42)^2))*CT42))</f>
        <v>4.3920373221441183E-2</v>
      </c>
      <c r="CA42" s="27">
        <f>((1/(((0-P42)^2+(3-Q42)^2))*CT42))</f>
        <v>8.1452100714460227E-3</v>
      </c>
      <c r="CB42" s="27">
        <f>((1/(((1-P42)^2+(3-Q42)^2))*CT42))</f>
        <v>1.315218367196716E-2</v>
      </c>
      <c r="CC42" s="27">
        <f>((1/(((2-P42)^2+(3-Q42)^2))*CT42))</f>
        <v>1.4431167899584554E-2</v>
      </c>
      <c r="CD42" s="27">
        <f>((1/(((0-P42)^2+(4-Q42)^2))*CT42))</f>
        <v>4.6288567271629763E-3</v>
      </c>
      <c r="CE42" s="27">
        <f>((1/(((1-P42)^2+(4-Q42)^2))*CT42))</f>
        <v>5.9067608569759473E-3</v>
      </c>
      <c r="CF42" s="27">
        <f>((1/(((2-P42)^2+(4-Q42)^2))*CT42))</f>
        <v>6.1516131931102702E-3</v>
      </c>
      <c r="CG42" s="27">
        <f>((1/(((3-P42)^2+(4-Q42)^2))*CT42))</f>
        <v>5.106719065907748E-3</v>
      </c>
      <c r="CH42" s="27">
        <f>((1/(((0-P42)^2+(5-Q42)^2))*CT42))</f>
        <v>2.8628637491441796E-3</v>
      </c>
      <c r="CI42" s="27">
        <f>((1/(((1-P42)^2+(5-Q42)^2))*CT42))</f>
        <v>3.3051071602094163E-3</v>
      </c>
      <c r="CJ42" s="27">
        <f>((1/(((2-P42)^2+(5-Q42)^2))*CT42))</f>
        <v>3.3803939367935613E-3</v>
      </c>
      <c r="CK42" s="27">
        <f>((1/(((3-P42)^2+(5-Q42)^2))*CT42))</f>
        <v>3.0387288765664749E-3</v>
      </c>
      <c r="CL42" s="27">
        <f>(1/(((4-P42)^2+(5-Q42)^2))*CT42)</f>
        <v>2.485420343496139E-3</v>
      </c>
      <c r="CM42" s="27">
        <f>(1/(((0-P42)^2+(6-Q42)^2))*CT42)</f>
        <v>1.913637113960814E-3</v>
      </c>
      <c r="CN42" s="27">
        <f>(1/(((1-P42)^2+(6-Q42)^2))*CT42)</f>
        <v>2.1016060304512511E-3</v>
      </c>
      <c r="CO42" s="27">
        <f>((1/(((2-P42)^2+(6-Q42)^2))*CT42))</f>
        <v>2.1317960083241136E-3</v>
      </c>
      <c r="CP42" s="27">
        <f>((1/(((3-P42)^2+(6-Q42)^2))*CT42))</f>
        <v>1.9906459775764335E-3</v>
      </c>
      <c r="CQ42" s="27">
        <f>((1/(((4-P42)^2+(6-Q42)^2))*CT42))</f>
        <v>1.7372845210368707E-3</v>
      </c>
      <c r="CR42" s="27">
        <f>((1/(((5-P42)^2+(6-Q42)^2)))*CT42)</f>
        <v>1.451647621339284E-3</v>
      </c>
      <c r="CS42" s="21">
        <f t="shared" si="37"/>
        <v>0.90584385018658853</v>
      </c>
      <c r="CT42" s="28">
        <v>0.05</v>
      </c>
    </row>
    <row r="43" spans="8:98" x14ac:dyDescent="0.25">
      <c r="H43" s="2">
        <v>44457</v>
      </c>
      <c r="I43" s="1" t="s">
        <v>15</v>
      </c>
      <c r="J43" s="1" t="s">
        <v>5</v>
      </c>
      <c r="K43">
        <v>0</v>
      </c>
      <c r="L43">
        <v>2</v>
      </c>
      <c r="M43">
        <v>1.21</v>
      </c>
      <c r="N43">
        <v>2.04</v>
      </c>
      <c r="P43" s="10">
        <f>SUMIF(team,spi_matches[[#This Row],[team1]],Mxg)+SUMIF(team,spi_matches[[#This Row],[team2]],Vnxg)</f>
        <v>1.2135363808096775</v>
      </c>
      <c r="Q43" s="10">
        <f>SUMIF(team,spi_matches[[#This Row],[team1]],Mnxg)+SUMIF(team,spi_matches[[#This Row],[team2]],Vxg)</f>
        <v>1.5211926333621102</v>
      </c>
      <c r="R43" s="10">
        <f t="shared" si="11"/>
        <v>0.26917358966697291</v>
      </c>
      <c r="S43" s="21">
        <f t="shared" si="12"/>
        <v>0.18177428937308412</v>
      </c>
      <c r="T43" s="21">
        <f t="shared" si="13"/>
        <v>0.24573731001933849</v>
      </c>
      <c r="U43" s="21">
        <f t="shared" si="14"/>
        <v>0.35137455817893359</v>
      </c>
      <c r="V43" s="22">
        <f t="shared" si="15"/>
        <v>0</v>
      </c>
      <c r="W43" s="22">
        <f t="shared" si="16"/>
        <v>3</v>
      </c>
      <c r="X43" s="23"/>
      <c r="Y43" s="23"/>
      <c r="Z43" s="23"/>
      <c r="AA43" s="23"/>
      <c r="AB43" s="24">
        <f t="shared" si="17"/>
        <v>1</v>
      </c>
      <c r="AC43" s="24">
        <f t="shared" si="18"/>
        <v>2</v>
      </c>
      <c r="AD43" s="24">
        <f t="shared" si="19"/>
        <v>1</v>
      </c>
      <c r="AE43" s="24">
        <f t="shared" si="20"/>
        <v>1</v>
      </c>
      <c r="AF43" s="24">
        <f t="shared" si="21"/>
        <v>2</v>
      </c>
      <c r="AG43" s="24">
        <f t="shared" si="22"/>
        <v>2</v>
      </c>
      <c r="AH43" s="24">
        <f t="shared" si="23"/>
        <v>2</v>
      </c>
      <c r="AI43" s="24">
        <f t="shared" si="24"/>
        <v>1</v>
      </c>
      <c r="AJ43" s="24">
        <f t="shared" si="25"/>
        <v>0</v>
      </c>
      <c r="AK43" s="24">
        <f t="shared" si="26"/>
        <v>2</v>
      </c>
      <c r="AL43" s="25">
        <f t="shared" si="27"/>
        <v>12</v>
      </c>
      <c r="AM43" s="25">
        <f t="shared" si="28"/>
        <v>11</v>
      </c>
      <c r="AN43" s="25">
        <f t="shared" si="29"/>
        <v>22</v>
      </c>
      <c r="AO43" s="25">
        <f t="shared" si="30"/>
        <v>21</v>
      </c>
      <c r="AP43" s="25">
        <f t="shared" si="31"/>
        <v>2</v>
      </c>
      <c r="AQ43" s="26">
        <f t="shared" si="32"/>
        <v>0.18191457651592854</v>
      </c>
      <c r="AR43" s="26">
        <f t="shared" si="33"/>
        <v>0.15760960596745616</v>
      </c>
      <c r="AS43" s="26">
        <f t="shared" si="34"/>
        <v>5.8977459286004834E-2</v>
      </c>
      <c r="AT43" s="26">
        <f t="shared" si="35"/>
        <v>5.6169249202672425E-2</v>
      </c>
      <c r="AU43" s="26">
        <f t="shared" si="36"/>
        <v>2.9378462630405829E-2</v>
      </c>
      <c r="AV43" s="27">
        <f>(1/(((0-P43)^2+(0-Q43)^2))*CT43)</f>
        <v>1.3204117573466479E-2</v>
      </c>
      <c r="AW43" s="27">
        <f>(1/(((1-P43)^2+(1-Q43)^2))*CT43)</f>
        <v>0.15760960596745616</v>
      </c>
      <c r="AX43" s="27">
        <f>(1/(((2-P43)^2+(2-Q43)^2))*CT43)</f>
        <v>5.8977459286004834E-2</v>
      </c>
      <c r="AY43" s="27">
        <f>(1/(((3-P43)^2+(3-Q43)^2))*CT43)</f>
        <v>9.2965772865940943E-3</v>
      </c>
      <c r="AZ43" s="27">
        <f>((1/(((4-P43)^2+(4-Q43)^2))*CT43))</f>
        <v>3.5948295090432189E-3</v>
      </c>
      <c r="BA43" s="27">
        <f>((1/(((5-P43)^2+(5-Q43)^2))*CT43))</f>
        <v>1.8911165133152514E-3</v>
      </c>
      <c r="BB43" s="27">
        <f>((1/(((6-P43)^2+(6-Q43)^2))*CT43))</f>
        <v>1.1636038834584581E-3</v>
      </c>
      <c r="BC43" s="27">
        <f>((1/(((1-P43)^2+(0-Q43)^2))*CT43))</f>
        <v>2.1189809375279318E-2</v>
      </c>
      <c r="BD43" s="27">
        <f>((1/(((2-P43)^2+(0-Q43)^2))*CT43))</f>
        <v>1.7049995741459455E-2</v>
      </c>
      <c r="BE43" s="27">
        <f>((1/(((2-P43)^2+(1-Q43)^2))*CT43))</f>
        <v>5.6169249202672425E-2</v>
      </c>
      <c r="BF43" s="27">
        <f>((1/(((3-P43)^2+(0-Q43)^2))*CT43))</f>
        <v>9.0818614260173899E-3</v>
      </c>
      <c r="BG43" s="27">
        <f>((1/(((3-P43)^2+(1-Q43)^2))*CT43))</f>
        <v>1.4437956248641321E-2</v>
      </c>
      <c r="BH43" s="27">
        <f>((1/(((3-P43)^2+(2-Q43)^2))*CT43))</f>
        <v>1.4616853860223229E-2</v>
      </c>
      <c r="BI43" s="27">
        <f>((1/(((4-P43)^2+(0-Q43)^2))*CT43))</f>
        <v>4.9611017234511175E-3</v>
      </c>
      <c r="BJ43" s="27">
        <f>((1/(((4-P43)^2+(1-Q43)^2))*CT43))</f>
        <v>6.2219845330114898E-3</v>
      </c>
      <c r="BK43" s="27">
        <f>((1/(((4-P43)^2+(2-Q43)^2))*CT43))</f>
        <v>6.2549758368608058E-3</v>
      </c>
      <c r="BL43" s="27">
        <f>((1/(((4-P43)^2+(3-Q43)^2))*CT43))</f>
        <v>5.0244940423246065E-3</v>
      </c>
      <c r="BM43" s="27">
        <f>((1/(((5-P43)^2+(0-Q43)^2))*CT43))</f>
        <v>3.0027624632898414E-3</v>
      </c>
      <c r="BN43" s="27">
        <f>((1/(((5-P43)^2+(1-Q43)^2))*CT43))</f>
        <v>3.4225598097091421E-3</v>
      </c>
      <c r="BO43" s="27">
        <f>((1/(((5-P43)^2+(2-Q43)^2))*CT43))</f>
        <v>3.43251865230542E-3</v>
      </c>
      <c r="BP43" s="27">
        <f>((1/(((5-P43)^2+(3-Q43)^2))*CT43))</f>
        <v>3.0258691294434534E-3</v>
      </c>
      <c r="BQ43" s="27">
        <f>((1/(((5-P43)^2+(4-Q43)^2))*CT43))</f>
        <v>2.4411925621698749E-3</v>
      </c>
      <c r="BR43" s="27">
        <f>((1/(((6-P43)^2+(0-Q43)^2))*CT43))</f>
        <v>1.9822186262996853E-3</v>
      </c>
      <c r="BS43" s="27">
        <f>(1/(((6-P43)^2+(1-Q43)^2))*CT43)</f>
        <v>2.1568573899346205E-3</v>
      </c>
      <c r="BT43" s="27">
        <f>(1/(((6-P43)^2+(2-Q43)^2))*CT43)</f>
        <v>2.1608081673239669E-3</v>
      </c>
      <c r="BU43" s="27">
        <f>(1/(((6-P43)^2+(3-Q43)^2))*CT43)</f>
        <v>1.9922616409613725E-3</v>
      </c>
      <c r="BV43" s="27">
        <f>((1/(((6-P43)^2+(4-Q43)^2))*CT43))</f>
        <v>1.7208907917693795E-3</v>
      </c>
      <c r="BW43" s="27">
        <f>((1/(((6-P43)^2+(5-Q43)^2))*CT43))</f>
        <v>1.4280681499362147E-3</v>
      </c>
      <c r="BX43" s="27">
        <f>((1/(((0-P43)^2+(1-Q43)^2))*CT43))</f>
        <v>2.8664591628989385E-2</v>
      </c>
      <c r="BY43" s="27">
        <f>((1/(((0-P43)^2+(2-Q43)^2))*CT43))</f>
        <v>2.9378462630405829E-2</v>
      </c>
      <c r="BZ43" s="27">
        <f>((1/(((1-P43)^2+(2-Q43)^2))*CT43))</f>
        <v>0.18191457651592854</v>
      </c>
      <c r="CA43" s="27">
        <f>((1/(((0-P43)^2+(3-Q43)^2))*CT43))</f>
        <v>1.3662912755699237E-2</v>
      </c>
      <c r="CB43" s="27">
        <f>((1/(((1-P43)^2+(3-Q43)^2))*CT43))</f>
        <v>2.2396727433386242E-2</v>
      </c>
      <c r="CC43" s="27">
        <f>((1/(((2-P43)^2+(3-Q43)^2))*CT43))</f>
        <v>1.7822794183017351E-2</v>
      </c>
      <c r="CD43" s="27">
        <f>((1/(((0-P43)^2+(4-Q43)^2))*CT43))</f>
        <v>6.5641292711464353E-3</v>
      </c>
      <c r="CE43" s="27">
        <f>((1/(((1-P43)^2+(4-Q43)^2))*CT43))</f>
        <v>8.077435143850056E-3</v>
      </c>
      <c r="CF43" s="27">
        <f>((1/(((2-P43)^2+(4-Q43)^2))*CT43))</f>
        <v>7.3931567033319965E-3</v>
      </c>
      <c r="CG43" s="27">
        <f>((1/(((3-P43)^2+(4-Q43)^2))*CT43))</f>
        <v>5.3556481204713197E-3</v>
      </c>
      <c r="CH43" s="27">
        <f>((1/(((0-P43)^2+(5-Q43)^2))*CT43))</f>
        <v>3.6833033212613298E-3</v>
      </c>
      <c r="CI43" s="27">
        <f>((1/(((1-P43)^2+(5-Q43)^2))*CT43))</f>
        <v>4.1160060139700336E-3</v>
      </c>
      <c r="CJ43" s="27">
        <f>((1/(((2-P43)^2+(5-Q43)^2))*CT43))</f>
        <v>3.9306242559551448E-3</v>
      </c>
      <c r="CK43" s="27">
        <f>((1/(((3-P43)^2+(5-Q43)^2))*CT43))</f>
        <v>3.2693514803933837E-3</v>
      </c>
      <c r="CL43" s="27">
        <f>(1/(((4-P43)^2+(5-Q43)^2))*CT43)</f>
        <v>2.516802146560753E-3</v>
      </c>
      <c r="CM43" s="27">
        <f>(1/(((0-P43)^2+(6-Q43)^2))*CT43)</f>
        <v>2.3220835841441644E-3</v>
      </c>
      <c r="CN43" s="27">
        <f>(1/(((1-P43)^2+(6-Q43)^2))*CT43)</f>
        <v>2.4869048031904025E-3</v>
      </c>
      <c r="CO43" s="27">
        <f>((1/(((2-P43)^2+(6-Q43)^2))*CT43))</f>
        <v>2.4180007054587127E-3</v>
      </c>
      <c r="CP43" s="27">
        <f>((1/(((3-P43)^2+(6-Q43)^2))*CT43))</f>
        <v>2.150429632882582E-3</v>
      </c>
      <c r="CQ43" s="27">
        <f>((1/(((4-P43)^2+(6-Q43)^2))*CT43))</f>
        <v>1.7970036448067017E-3</v>
      </c>
      <c r="CR43" s="27">
        <f>((1/(((5-P43)^2+(6-Q43)^2)))*CT43)</f>
        <v>1.4536142040839847E-3</v>
      </c>
      <c r="CS43" s="21">
        <f t="shared" si="37"/>
        <v>0.77888615757135626</v>
      </c>
      <c r="CT43" s="28">
        <v>0.05</v>
      </c>
    </row>
    <row r="44" spans="8:98" x14ac:dyDescent="0.25">
      <c r="H44" s="2">
        <v>44457</v>
      </c>
      <c r="I44" s="1" t="s">
        <v>22</v>
      </c>
      <c r="J44" s="1" t="s">
        <v>11</v>
      </c>
      <c r="K44">
        <v>0</v>
      </c>
      <c r="L44">
        <v>0</v>
      </c>
      <c r="M44">
        <v>1.32</v>
      </c>
      <c r="N44">
        <v>0.44</v>
      </c>
      <c r="P44" s="10">
        <f>SUMIF(team,spi_matches[[#This Row],[team1]],Mxg)+SUMIF(team,spi_matches[[#This Row],[team2]],Vnxg)</f>
        <v>2.4514293245947543</v>
      </c>
      <c r="Q44" s="10">
        <f>SUMIF(team,spi_matches[[#This Row],[team1]],Mnxg)+SUMIF(team,spi_matches[[#This Row],[team2]],Vxg)</f>
        <v>0.65360809435285572</v>
      </c>
      <c r="R44" s="10">
        <f t="shared" si="11"/>
        <v>1.3257607345260003</v>
      </c>
      <c r="S44" s="21">
        <f t="shared" si="12"/>
        <v>0.5657563723989788</v>
      </c>
      <c r="T44" s="21">
        <f t="shared" si="13"/>
        <v>7.0490422864160948E-2</v>
      </c>
      <c r="U44" s="21">
        <f t="shared" si="14"/>
        <v>8.3914407228106974E-2</v>
      </c>
      <c r="V44" s="22">
        <f t="shared" si="15"/>
        <v>3</v>
      </c>
      <c r="W44" s="22">
        <f t="shared" si="16"/>
        <v>0</v>
      </c>
      <c r="X44" s="23"/>
      <c r="Y44" s="23"/>
      <c r="Z44" s="23"/>
      <c r="AA44" s="23"/>
      <c r="AB44" s="24">
        <f t="shared" si="17"/>
        <v>2</v>
      </c>
      <c r="AC44" s="24">
        <f t="shared" si="18"/>
        <v>1</v>
      </c>
      <c r="AD44" s="24">
        <f t="shared" si="19"/>
        <v>3</v>
      </c>
      <c r="AE44" s="24">
        <f t="shared" si="20"/>
        <v>1</v>
      </c>
      <c r="AF44" s="24">
        <f t="shared" si="21"/>
        <v>2</v>
      </c>
      <c r="AG44" s="24">
        <f t="shared" si="22"/>
        <v>0</v>
      </c>
      <c r="AH44" s="24">
        <f t="shared" si="23"/>
        <v>3</v>
      </c>
      <c r="AI44" s="24">
        <f t="shared" si="24"/>
        <v>0</v>
      </c>
      <c r="AJ44" s="24">
        <f t="shared" si="25"/>
        <v>2</v>
      </c>
      <c r="AK44" s="24">
        <f t="shared" si="26"/>
        <v>2</v>
      </c>
      <c r="AL44" s="25">
        <f t="shared" si="27"/>
        <v>21</v>
      </c>
      <c r="AM44" s="25">
        <f t="shared" si="28"/>
        <v>31</v>
      </c>
      <c r="AN44" s="25">
        <f t="shared" si="29"/>
        <v>20</v>
      </c>
      <c r="AO44" s="25">
        <f t="shared" si="30"/>
        <v>30</v>
      </c>
      <c r="AP44" s="25">
        <f t="shared" si="31"/>
        <v>22</v>
      </c>
      <c r="AQ44" s="26">
        <f t="shared" si="32"/>
        <v>0.1544278539208056</v>
      </c>
      <c r="AR44" s="26">
        <f t="shared" si="33"/>
        <v>0.1187882256644207</v>
      </c>
      <c r="AS44" s="26">
        <f t="shared" si="34"/>
        <v>7.9240310326022245E-2</v>
      </c>
      <c r="AT44" s="26">
        <f t="shared" si="35"/>
        <v>6.8668742593650425E-2</v>
      </c>
      <c r="AU44" s="26">
        <f t="shared" si="36"/>
        <v>2.4794704819201343E-2</v>
      </c>
      <c r="AV44" s="27">
        <f>(1/(((0-P44)^2+(0-Q44)^2))*CT44)</f>
        <v>7.7679444367925983E-3</v>
      </c>
      <c r="AW44" s="27">
        <f>(1/(((1-P44)^2+(1-Q44)^2))*CT44)</f>
        <v>2.245541485316311E-2</v>
      </c>
      <c r="AX44" s="27">
        <f>(1/(((2-P44)^2+(2-Q44)^2))*CT44)</f>
        <v>2.4794704819201343E-2</v>
      </c>
      <c r="AY44" s="27">
        <f>(1/(((3-P44)^2+(3-Q44)^2))*CT44)</f>
        <v>8.6110619522408761E-3</v>
      </c>
      <c r="AZ44" s="27">
        <f>((1/(((4-P44)^2+(4-Q44)^2))*CT44))</f>
        <v>3.6774413454367331E-3</v>
      </c>
      <c r="BA44" s="27">
        <f>((1/(((5-P44)^2+(5-Q44)^2))*CT44))</f>
        <v>1.9695635400921912E-3</v>
      </c>
      <c r="BB44" s="27">
        <f>((1/(((6-P44)^2+(6-Q44)^2))*CT44))</f>
        <v>1.2142919172341011E-3</v>
      </c>
      <c r="BC44" s="27">
        <f>((1/(((1-P44)^2+(0-Q44)^2))*CT44))</f>
        <v>1.9732812779417994E-2</v>
      </c>
      <c r="BD44" s="27">
        <f>((1/(((2-P44)^2+(0-Q44)^2))*CT44))</f>
        <v>7.9240310326022245E-2</v>
      </c>
      <c r="BE44" s="27">
        <f>((1/(((2-P44)^2+(1-Q44)^2))*CT44))</f>
        <v>0.1544278539208056</v>
      </c>
      <c r="BF44" s="27">
        <f>((1/(((3-P44)^2+(0-Q44)^2))*CT44))</f>
        <v>6.8668742593650425E-2</v>
      </c>
      <c r="BG44" s="27">
        <f>((1/(((3-P44)^2+(1-Q44)^2))*CT44))</f>
        <v>0.1187882256644207</v>
      </c>
      <c r="BH44" s="27">
        <f>((1/(((3-P44)^2+(2-Q44)^2))*CT44))</f>
        <v>2.3655191152593621E-2</v>
      </c>
      <c r="BI44" s="27">
        <f>((1/(((4-P44)^2+(0-Q44)^2))*CT44))</f>
        <v>1.7697394307939401E-2</v>
      </c>
      <c r="BJ44" s="27">
        <f>((1/(((4-P44)^2+(1-Q44)^2))*CT44))</f>
        <v>1.9856568152791982E-2</v>
      </c>
      <c r="BK44" s="27">
        <f>((1/(((4-P44)^2+(2-Q44)^2))*CT44))</f>
        <v>1.1874108891761024E-2</v>
      </c>
      <c r="BL44" s="27">
        <f>((1/(((4-P44)^2+(3-Q44)^2))*CT44))</f>
        <v>6.3262101842777238E-3</v>
      </c>
      <c r="BM44" s="27">
        <f>((1/(((5-P44)^2+(0-Q44)^2))*CT44))</f>
        <v>7.2229117397545096E-3</v>
      </c>
      <c r="BN44" s="27">
        <f>((1/(((5-P44)^2+(1-Q44)^2))*CT44))</f>
        <v>7.5583506485964519E-3</v>
      </c>
      <c r="BO44" s="27">
        <f>((1/(((5-P44)^2+(2-Q44)^2))*CT44))</f>
        <v>6.0183074617886564E-3</v>
      </c>
      <c r="BP44" s="27">
        <f>((1/(((5-P44)^2+(3-Q44)^2))*CT44))</f>
        <v>4.1664002037007245E-3</v>
      </c>
      <c r="BQ44" s="27">
        <f>((1/(((5-P44)^2+(4-Q44)^2))*CT44))</f>
        <v>2.8258883265721152E-3</v>
      </c>
      <c r="BR44" s="27">
        <f>((1/(((6-P44)^2+(0-Q44)^2))*CT44))</f>
        <v>3.8403763310191526E-3</v>
      </c>
      <c r="BS44" s="27">
        <f>(1/(((6-P44)^2+(1-Q44)^2))*CT44)</f>
        <v>3.9331858113436464E-3</v>
      </c>
      <c r="BT44" s="27">
        <f>(1/(((6-P44)^2+(2-Q44)^2))*CT44)</f>
        <v>3.4709868878800123E-3</v>
      </c>
      <c r="BU44" s="27">
        <f>(1/(((6-P44)^2+(3-Q44)^2))*CT44)</f>
        <v>2.7627501340620067E-3</v>
      </c>
      <c r="BV44" s="27">
        <f>((1/(((6-P44)^2+(4-Q44)^2))*CT44))</f>
        <v>2.1016622251868789E-3</v>
      </c>
      <c r="BW44" s="27">
        <f>((1/(((6-P44)^2+(5-Q44)^2))*CT44))</f>
        <v>1.5881346553937527E-3</v>
      </c>
      <c r="BX44" s="27">
        <f>((1/(((0-P44)^2+(1-Q44)^2))*CT44))</f>
        <v>8.1572814097773862E-3</v>
      </c>
      <c r="BY44" s="27">
        <f>((1/(((0-P44)^2+(2-Q44)^2))*CT44))</f>
        <v>6.3920007764868393E-3</v>
      </c>
      <c r="BZ44" s="27">
        <f>((1/(((1-P44)^2+(2-Q44)^2))*CT44))</f>
        <v>1.2756995257388437E-2</v>
      </c>
      <c r="CA44" s="27">
        <f>((1/(((0-P44)^2+(3-Q44)^2))*CT44))</f>
        <v>4.3421395046279107E-3</v>
      </c>
      <c r="CB44" s="27">
        <f>((1/(((1-P44)^2+(3-Q44)^2))*CT44))</f>
        <v>6.5684015756914821E-3</v>
      </c>
      <c r="CC44" s="27">
        <f>((1/(((2-P44)^2+(3-Q44)^2))*CT44))</f>
        <v>8.7575744546224583E-3</v>
      </c>
      <c r="CD44" s="27">
        <f>((1/(((0-P44)^2+(4-Q44)^2))*CT44))</f>
        <v>2.9056515441468452E-3</v>
      </c>
      <c r="CE44" s="27">
        <f>((1/(((1-P44)^2+(4-Q44)^2))*CT44))</f>
        <v>3.7579897105307898E-3</v>
      </c>
      <c r="CF44" s="27">
        <f>((1/(((2-P44)^2+(4-Q44)^2))*CT44))</f>
        <v>4.3851466511146287E-3</v>
      </c>
      <c r="CG44" s="27">
        <f>((1/(((3-P44)^2+(4-Q44)^2))*CT44))</f>
        <v>4.3481026368348786E-3</v>
      </c>
      <c r="CH44" s="27">
        <f>((1/(((0-P44)^2+(5-Q44)^2))*CT44))</f>
        <v>2.0079814587584803E-3</v>
      </c>
      <c r="CI44" s="27">
        <f>((1/(((1-P44)^2+(5-Q44)^2))*CT44))</f>
        <v>2.3812052783592874E-3</v>
      </c>
      <c r="CJ44" s="27">
        <f>((1/(((2-P44)^2+(5-Q44)^2))*CT44))</f>
        <v>2.6184987149032377E-3</v>
      </c>
      <c r="CK44" s="27">
        <f>((1/(((3-P44)^2+(5-Q44)^2))*CT44))</f>
        <v>2.6052450775548223E-3</v>
      </c>
      <c r="CL44" s="27">
        <f>(1/(((4-P44)^2+(5-Q44)^2))*CT44)</f>
        <v>2.3486093754540548E-3</v>
      </c>
      <c r="CM44" s="27">
        <f>(1/(((0-P44)^2+(6-Q44)^2))*CT44)</f>
        <v>1.4453619028499936E-3</v>
      </c>
      <c r="CN44" s="27">
        <f>(1/(((1-P44)^2+(6-Q44)^2))*CT44)</f>
        <v>1.6291657956348589E-3</v>
      </c>
      <c r="CO44" s="27">
        <f>((1/(((2-P44)^2+(6-Q44)^2))*CT44))</f>
        <v>1.7368532031192152E-3</v>
      </c>
      <c r="CP44" s="27">
        <f>((1/(((3-P44)^2+(6-Q44)^2))*CT44))</f>
        <v>1.7310120667813336E-3</v>
      </c>
      <c r="CQ44" s="27">
        <f>((1/(((4-P44)^2+(6-Q44)^2))*CT44))</f>
        <v>1.6138414640117567E-3</v>
      </c>
      <c r="CR44" s="27">
        <f>((1/(((5-P44)^2+(6-Q44)^2)))*CT44)</f>
        <v>1.4253493694582756E-3</v>
      </c>
      <c r="CS44" s="21">
        <f t="shared" si="37"/>
        <v>0.72016120249124627</v>
      </c>
      <c r="CT44" s="28">
        <v>0.05</v>
      </c>
    </row>
    <row r="45" spans="8:98" x14ac:dyDescent="0.25">
      <c r="H45" s="2">
        <v>44457</v>
      </c>
      <c r="I45" s="1" t="s">
        <v>19</v>
      </c>
      <c r="J45" s="1" t="s">
        <v>13</v>
      </c>
      <c r="K45">
        <v>3</v>
      </c>
      <c r="L45">
        <v>0</v>
      </c>
      <c r="M45">
        <v>3.34</v>
      </c>
      <c r="N45">
        <v>0.66</v>
      </c>
      <c r="P45" s="10">
        <f>SUMIF(team,spi_matches[[#This Row],[team1]],Mxg)+SUMIF(team,spi_matches[[#This Row],[team2]],Vnxg)</f>
        <v>2.1735703042939543</v>
      </c>
      <c r="Q45" s="10">
        <f>SUMIF(team,spi_matches[[#This Row],[team1]],Mnxg)+SUMIF(team,spi_matches[[#This Row],[team2]],Vxg)</f>
        <v>0.6746466073386399</v>
      </c>
      <c r="R45" s="10">
        <f t="shared" si="11"/>
        <v>1.3607727581314304</v>
      </c>
      <c r="S45" s="21">
        <f t="shared" si="12"/>
        <v>0.70836041591719123</v>
      </c>
      <c r="T45" s="21">
        <f t="shared" si="13"/>
        <v>8.606989770045867E-2</v>
      </c>
      <c r="U45" s="21">
        <f t="shared" si="14"/>
        <v>9.3244922263544611E-2</v>
      </c>
      <c r="V45" s="22">
        <f t="shared" si="15"/>
        <v>3</v>
      </c>
      <c r="W45" s="22">
        <f t="shared" si="16"/>
        <v>0</v>
      </c>
      <c r="X45" s="23"/>
      <c r="Y45" s="23"/>
      <c r="Z45" s="23"/>
      <c r="AA45" s="23"/>
      <c r="AB45" s="24">
        <f t="shared" si="17"/>
        <v>2</v>
      </c>
      <c r="AC45" s="24">
        <f t="shared" si="18"/>
        <v>1</v>
      </c>
      <c r="AD45" s="24">
        <f t="shared" si="19"/>
        <v>2</v>
      </c>
      <c r="AE45" s="24">
        <f t="shared" si="20"/>
        <v>0</v>
      </c>
      <c r="AF45" s="24">
        <f t="shared" si="21"/>
        <v>3</v>
      </c>
      <c r="AG45" s="24">
        <f t="shared" si="22"/>
        <v>1</v>
      </c>
      <c r="AH45" s="24">
        <f t="shared" si="23"/>
        <v>3</v>
      </c>
      <c r="AI45" s="24">
        <f t="shared" si="24"/>
        <v>0</v>
      </c>
      <c r="AJ45" s="24">
        <f t="shared" si="25"/>
        <v>1</v>
      </c>
      <c r="AK45" s="24">
        <f t="shared" si="26"/>
        <v>1</v>
      </c>
      <c r="AL45" s="25">
        <f t="shared" si="27"/>
        <v>21</v>
      </c>
      <c r="AM45" s="25">
        <f t="shared" si="28"/>
        <v>20</v>
      </c>
      <c r="AN45" s="25">
        <f t="shared" si="29"/>
        <v>31</v>
      </c>
      <c r="AO45" s="25">
        <f t="shared" si="30"/>
        <v>30</v>
      </c>
      <c r="AP45" s="25">
        <f t="shared" si="31"/>
        <v>11</v>
      </c>
      <c r="AQ45" s="26">
        <f t="shared" si="32"/>
        <v>0.36769712876622485</v>
      </c>
      <c r="AR45" s="26">
        <f t="shared" si="33"/>
        <v>0.10303442664857435</v>
      </c>
      <c r="AS45" s="26">
        <f t="shared" si="34"/>
        <v>6.338413965463334E-2</v>
      </c>
      <c r="AT45" s="26">
        <f t="shared" si="35"/>
        <v>4.3931554798864236E-2</v>
      </c>
      <c r="AU45" s="26">
        <f t="shared" si="36"/>
        <v>3.3712666248351432E-2</v>
      </c>
      <c r="AV45" s="27">
        <f>(1/(((0-P45)^2+(0-Q45)^2))*CT45)</f>
        <v>9.6533372444756304E-3</v>
      </c>
      <c r="AW45" s="27">
        <f>(1/(((1-P45)^2+(1-Q45)^2))*CT45)</f>
        <v>3.3712666248351432E-2</v>
      </c>
      <c r="AX45" s="27">
        <f>(1/(((2-P45)^2+(2-Q45)^2))*CT45)</f>
        <v>2.7984736314819861E-2</v>
      </c>
      <c r="AY45" s="27">
        <f>(1/(((3-P45)^2+(3-Q45)^2))*CT45)</f>
        <v>8.209837613579277E-3</v>
      </c>
      <c r="AZ45" s="27">
        <f>((1/(((4-P45)^2+(4-Q45)^2))*CT45))</f>
        <v>3.4737128745696969E-3</v>
      </c>
      <c r="BA45" s="27">
        <f>((1/(((5-P45)^2+(5-Q45)^2))*CT45))</f>
        <v>1.8728424763715659E-3</v>
      </c>
      <c r="BB45" s="27">
        <f>((1/(((6-P45)^2+(6-Q45)^2))*CT45))</f>
        <v>1.1627649282911995E-3</v>
      </c>
      <c r="BC45" s="27">
        <f>((1/(((1-P45)^2+(0-Q45)^2))*CT45))</f>
        <v>2.7286390750610526E-2</v>
      </c>
      <c r="BD45" s="27">
        <f>((1/(((2-P45)^2+(0-Q45)^2))*CT45))</f>
        <v>0.10303442664857435</v>
      </c>
      <c r="BE45" s="27">
        <f>((1/(((2-P45)^2+(1-Q45)^2))*CT45))</f>
        <v>0.36769712876622485</v>
      </c>
      <c r="BF45" s="27">
        <f>((1/(((3-P45)^2+(0-Q45)^2))*CT45))</f>
        <v>4.3931554798864236E-2</v>
      </c>
      <c r="BG45" s="27">
        <f>((1/(((3-P45)^2+(1-Q45)^2))*CT45))</f>
        <v>6.338413965463334E-2</v>
      </c>
      <c r="BH45" s="27">
        <f>((1/(((3-P45)^2+(2-Q45)^2))*CT45))</f>
        <v>2.0495602883044851E-2</v>
      </c>
      <c r="BI45" s="27">
        <f>((1/(((4-P45)^2+(0-Q45)^2))*CT45))</f>
        <v>1.3189154845076247E-2</v>
      </c>
      <c r="BJ45" s="27">
        <f>((1/(((4-P45)^2+(1-Q45)^2))*CT45))</f>
        <v>1.4527703220019315E-2</v>
      </c>
      <c r="BK45" s="27">
        <f>((1/(((4-P45)^2+(2-Q45)^2))*CT45))</f>
        <v>9.8185395473880943E-3</v>
      </c>
      <c r="BL45" s="27">
        <f>((1/(((4-P45)^2+(3-Q45)^2))*CT45))</f>
        <v>5.7187863441607216E-3</v>
      </c>
      <c r="BM45" s="27">
        <f>((1/(((5-P45)^2+(0-Q45)^2))*CT45))</f>
        <v>5.9214674595094649E-3</v>
      </c>
      <c r="BN45" s="27">
        <f>((1/(((5-P45)^2+(1-Q45)^2))*CT45))</f>
        <v>6.1769882651768471E-3</v>
      </c>
      <c r="BO45" s="27">
        <f>((1/(((5-P45)^2+(2-Q45)^2))*CT45))</f>
        <v>5.1306960468217935E-3</v>
      </c>
      <c r="BP45" s="27">
        <f>((1/(((5-P45)^2+(3-Q45)^2))*CT45))</f>
        <v>3.7324649100304026E-3</v>
      </c>
      <c r="BQ45" s="27">
        <f>((1/(((5-P45)^2+(4-Q45)^2))*CT45))</f>
        <v>2.6251294173844707E-3</v>
      </c>
      <c r="BR45" s="27">
        <f>((1/(((6-P45)^2+(0-Q45)^2))*CT45))</f>
        <v>3.3119793989351792E-3</v>
      </c>
      <c r="BS45" s="27">
        <f>(1/(((6-P45)^2+(1-Q45)^2))*CT45)</f>
        <v>3.3904237645266929E-3</v>
      </c>
      <c r="BT45" s="27">
        <f>(1/(((6-P45)^2+(2-Q45)^2))*CT45)</f>
        <v>3.0491289378684009E-3</v>
      </c>
      <c r="BU45" s="27">
        <f>(1/(((6-P45)^2+(3-Q45)^2))*CT45)</f>
        <v>2.4939107904839442E-3</v>
      </c>
      <c r="BV45" s="27">
        <f>((1/(((6-P45)^2+(4-Q45)^2))*CT45))</f>
        <v>1.9455601603347171E-3</v>
      </c>
      <c r="BW45" s="27">
        <f>((1/(((6-P45)^2+(5-Q45)^2))*CT45))</f>
        <v>1.4992393075229612E-3</v>
      </c>
      <c r="BX45" s="27">
        <f>((1/(((0-P45)^2+(1-Q45)^2))*CT45))</f>
        <v>1.0351403873440813E-2</v>
      </c>
      <c r="BY45" s="27">
        <f>((1/(((0-P45)^2+(2-Q45)^2))*CT45))</f>
        <v>7.7148951449340017E-3</v>
      </c>
      <c r="BZ45" s="27">
        <f>((1/(((1-P45)^2+(2-Q45)^2))*CT45))</f>
        <v>1.5954923514139501E-2</v>
      </c>
      <c r="CA45" s="27">
        <f>((1/(((0-P45)^2+(3-Q45)^2))*CT45))</f>
        <v>4.935017530672596E-3</v>
      </c>
      <c r="CB45" s="27">
        <f>((1/(((1-P45)^2+(3-Q45)^2))*CT45))</f>
        <v>7.3697011124365447E-3</v>
      </c>
      <c r="CC45" s="27">
        <f>((1/(((2-P45)^2+(3-Q45)^2))*CT45))</f>
        <v>9.1955797819209938E-3</v>
      </c>
      <c r="CD45" s="27">
        <f>((1/(((0-P45)^2+(4-Q45)^2))*CT45))</f>
        <v>3.1680893708877292E-3</v>
      </c>
      <c r="CE45" s="27">
        <f>((1/(((1-P45)^2+(4-Q45)^2))*CT45))</f>
        <v>4.0208303312397253E-3</v>
      </c>
      <c r="CF45" s="27">
        <f>((1/(((2-P45)^2+(4-Q45)^2))*CT45))</f>
        <v>4.5093380938188224E-3</v>
      </c>
      <c r="CG45" s="27">
        <f>((1/(((3-P45)^2+(4-Q45)^2))*CT45))</f>
        <v>4.2585951038348517E-3</v>
      </c>
      <c r="CH45" s="27">
        <f>((1/(((0-P45)^2+(5-Q45)^2))*CT45))</f>
        <v>2.1337348315260403E-3</v>
      </c>
      <c r="CI45" s="27">
        <f>((1/(((1-P45)^2+(5-Q45)^2))*CT45))</f>
        <v>2.4893023190563097E-3</v>
      </c>
      <c r="CJ45" s="27">
        <f>((1/(((2-P45)^2+(5-Q45)^2))*CT45))</f>
        <v>2.6682592799127493E-3</v>
      </c>
      <c r="CK45" s="27">
        <f>((1/(((3-P45)^2+(5-Q45)^2))*CT45))</f>
        <v>2.5784269803697671E-3</v>
      </c>
      <c r="CL45" s="27">
        <f>(1/(((4-P45)^2+(5-Q45)^2))*CT45)</f>
        <v>2.2681366255642458E-3</v>
      </c>
      <c r="CM45" s="27">
        <f>(1/(((0-P45)^2+(6-Q45)^2))*CT45)</f>
        <v>1.5113138485159817E-3</v>
      </c>
      <c r="CN45" s="27">
        <f>(1/(((1-P45)^2+(6-Q45)^2))*CT45)</f>
        <v>1.6814264513585057E-3</v>
      </c>
      <c r="CO45" s="27">
        <f>((1/(((2-P45)^2+(6-Q45)^2))*CT45))</f>
        <v>1.7612135777142956E-3</v>
      </c>
      <c r="CP45" s="27">
        <f>((1/(((3-P45)^2+(6-Q45)^2))*CT45))</f>
        <v>1.7216222966133527E-3</v>
      </c>
      <c r="CQ45" s="27">
        <f>((1/(((4-P45)^2+(6-Q45)^2))*CT45))</f>
        <v>1.5775242328273571E-3</v>
      </c>
      <c r="CR45" s="27">
        <f>((1/(((5-P45)^2+(6-Q45)^2)))*CT45)</f>
        <v>1.3755879627604455E-3</v>
      </c>
      <c r="CS45" s="21">
        <f t="shared" si="37"/>
        <v>0.88767523588119435</v>
      </c>
      <c r="CT45" s="28">
        <v>0.05</v>
      </c>
    </row>
    <row r="46" spans="8:98" x14ac:dyDescent="0.25">
      <c r="H46" s="2">
        <v>44457</v>
      </c>
      <c r="I46" s="1" t="s">
        <v>18</v>
      </c>
      <c r="J46" s="1" t="s">
        <v>16</v>
      </c>
      <c r="K46">
        <v>1</v>
      </c>
      <c r="L46">
        <v>3</v>
      </c>
      <c r="M46">
        <v>0.82</v>
      </c>
      <c r="N46">
        <v>2.69</v>
      </c>
      <c r="P46" s="10">
        <f>SUMIF(team,spi_matches[[#This Row],[team1]],Mxg)+SUMIF(team,spi_matches[[#This Row],[team2]],Vnxg)</f>
        <v>1.0175909021248244</v>
      </c>
      <c r="Q46" s="10">
        <f>SUMIF(team,spi_matches[[#This Row],[team1]],Mnxg)+SUMIF(team,spi_matches[[#This Row],[team2]],Vxg)</f>
        <v>1.697343781684074</v>
      </c>
      <c r="R46" s="10">
        <f t="shared" si="11"/>
        <v>1.0244085323637773</v>
      </c>
      <c r="S46" s="21">
        <f t="shared" si="12"/>
        <v>0.1405625666919483</v>
      </c>
      <c r="T46" s="21">
        <f t="shared" si="13"/>
        <v>0.17826625375337374</v>
      </c>
      <c r="U46" s="21">
        <f t="shared" si="14"/>
        <v>0.75069007387409092</v>
      </c>
      <c r="V46" s="22">
        <f t="shared" si="15"/>
        <v>0</v>
      </c>
      <c r="W46" s="22">
        <f t="shared" si="16"/>
        <v>3</v>
      </c>
      <c r="X46" s="23"/>
      <c r="Y46" s="23"/>
      <c r="Z46" s="23"/>
      <c r="AA46" s="23"/>
      <c r="AB46" s="24">
        <f t="shared" si="17"/>
        <v>1</v>
      </c>
      <c r="AC46" s="24">
        <f t="shared" si="18"/>
        <v>2</v>
      </c>
      <c r="AD46" s="24">
        <f t="shared" si="19"/>
        <v>1</v>
      </c>
      <c r="AE46" s="24">
        <f t="shared" si="20"/>
        <v>1</v>
      </c>
      <c r="AF46" s="24">
        <f t="shared" si="21"/>
        <v>2</v>
      </c>
      <c r="AG46" s="24">
        <f t="shared" si="22"/>
        <v>2</v>
      </c>
      <c r="AH46" s="24">
        <f t="shared" si="23"/>
        <v>0</v>
      </c>
      <c r="AI46" s="24">
        <f t="shared" si="24"/>
        <v>2</v>
      </c>
      <c r="AJ46" s="24">
        <f t="shared" si="25"/>
        <v>2</v>
      </c>
      <c r="AK46" s="24">
        <f t="shared" si="26"/>
        <v>1</v>
      </c>
      <c r="AL46" s="25">
        <f t="shared" si="27"/>
        <v>12</v>
      </c>
      <c r="AM46" s="25">
        <f t="shared" si="28"/>
        <v>11</v>
      </c>
      <c r="AN46" s="25">
        <f t="shared" si="29"/>
        <v>22</v>
      </c>
      <c r="AO46" s="25">
        <f t="shared" si="30"/>
        <v>2</v>
      </c>
      <c r="AP46" s="25">
        <f t="shared" si="31"/>
        <v>21</v>
      </c>
      <c r="AQ46" s="26">
        <f t="shared" si="32"/>
        <v>0.54400910541074932</v>
      </c>
      <c r="AR46" s="26">
        <f t="shared" si="33"/>
        <v>0.10275426863683453</v>
      </c>
      <c r="AS46" s="26">
        <f t="shared" si="34"/>
        <v>4.7315846678850693E-2</v>
      </c>
      <c r="AT46" s="26">
        <f t="shared" si="35"/>
        <v>4.4361949728809885E-2</v>
      </c>
      <c r="AU46" s="26">
        <f t="shared" si="36"/>
        <v>3.4449117621365787E-2</v>
      </c>
      <c r="AV46" s="27">
        <f>(1/(((0-P46)^2+(0-Q46)^2))*CT46)</f>
        <v>1.2766607759416885E-2</v>
      </c>
      <c r="AW46" s="27">
        <f>(1/(((1-P46)^2+(1-Q46)^2))*CT46)</f>
        <v>0.10275426863683453</v>
      </c>
      <c r="AX46" s="27">
        <f>(1/(((2-P46)^2+(2-Q46)^2))*CT46)</f>
        <v>4.7315846678850693E-2</v>
      </c>
      <c r="AY46" s="27">
        <f>(1/(((3-P46)^2+(3-Q46)^2))*CT46)</f>
        <v>8.8859520944299074E-3</v>
      </c>
      <c r="AZ46" s="27">
        <f>((1/(((4-P46)^2+(4-Q46)^2))*CT46))</f>
        <v>3.5218733761817286E-3</v>
      </c>
      <c r="BA46" s="27">
        <f>((1/(((5-P46)^2+(5-Q46)^2))*CT46))</f>
        <v>1.8679633596632385E-3</v>
      </c>
      <c r="BB46" s="27">
        <f>((1/(((6-P46)^2+(6-Q46)^2))*CT46))</f>
        <v>1.1537418479967447E-3</v>
      </c>
      <c r="BC46" s="27">
        <f>((1/(((1-P46)^2+(0-Q46)^2))*CT46))</f>
        <v>1.7353366249168382E-2</v>
      </c>
      <c r="BD46" s="27">
        <f>((1/(((2-P46)^2+(0-Q46)^2))*CT46))</f>
        <v>1.3000170007247095E-2</v>
      </c>
      <c r="BE46" s="27">
        <f>((1/(((2-P46)^2+(1-Q46)^2))*CT46))</f>
        <v>3.4449117621365787E-2</v>
      </c>
      <c r="BF46" s="27">
        <f>((1/(((3-P46)^2+(0-Q46)^2))*CT46))</f>
        <v>7.3411502694091108E-3</v>
      </c>
      <c r="BG46" s="27">
        <f>((1/(((3-P46)^2+(1-Q46)^2))*CT46))</f>
        <v>1.1321863367876835E-2</v>
      </c>
      <c r="BH46" s="27">
        <f>((1/(((3-P46)^2+(2-Q46)^2))*CT46))</f>
        <v>1.2433027576604265E-2</v>
      </c>
      <c r="BI46" s="27">
        <f>((1/(((4-P46)^2+(0-Q46)^2))*CT46))</f>
        <v>4.2460176815591966E-3</v>
      </c>
      <c r="BJ46" s="27">
        <f>((1/(((4-P46)^2+(1-Q46)^2))*CT46))</f>
        <v>5.329892424745044E-3</v>
      </c>
      <c r="BK46" s="27">
        <f>((1/(((4-P46)^2+(2-Q46)^2))*CT46))</f>
        <v>5.5639851082469882E-3</v>
      </c>
      <c r="BL46" s="27">
        <f>((1/(((4-P46)^2+(3-Q46)^2))*CT46))</f>
        <v>4.7206876511487949E-3</v>
      </c>
      <c r="BM46" s="27">
        <f>((1/(((5-P46)^2+(0-Q46)^2))*CT46))</f>
        <v>2.668010186088858E-3</v>
      </c>
      <c r="BN46" s="27">
        <f>((1/(((5-P46)^2+(1-Q46)^2))*CT46))</f>
        <v>3.0588765387345312E-3</v>
      </c>
      <c r="BO46" s="27">
        <f>((1/(((5-P46)^2+(2-Q46)^2))*CT46))</f>
        <v>3.1345637480789039E-3</v>
      </c>
      <c r="BP46" s="27">
        <f>((1/(((5-P46)^2+(3-Q46)^2))*CT46))</f>
        <v>2.8479487921672184E-3</v>
      </c>
      <c r="BQ46" s="27">
        <f>((1/(((5-P46)^2+(4-Q46)^2))*CT46))</f>
        <v>2.362747090296582E-3</v>
      </c>
      <c r="BR46" s="27">
        <f>((1/(((6-P46)^2+(0-Q46)^2))*CT46))</f>
        <v>1.8047038741210214E-3</v>
      </c>
      <c r="BS46" s="27">
        <f>(1/(((6-P46)^2+(1-Q46)^2))*CT46)</f>
        <v>1.9754499949578516E-3</v>
      </c>
      <c r="BT46" s="27">
        <f>(1/(((6-P46)^2+(2-Q46)^2))*CT46)</f>
        <v>2.0067425582647892E-3</v>
      </c>
      <c r="BU46" s="27">
        <f>(1/(((6-P46)^2+(3-Q46)^2))*CT46)</f>
        <v>1.8852761471578013E-3</v>
      </c>
      <c r="BV46" s="27">
        <f>((1/(((6-P46)^2+(4-Q46)^2))*CT46))</f>
        <v>1.6596614526294751E-3</v>
      </c>
      <c r="BW46" s="27">
        <f>((1/(((6-P46)^2+(5-Q46)^2))*CT46))</f>
        <v>1.3993083520798101E-3</v>
      </c>
      <c r="BX46" s="27">
        <f>((1/(((0-P46)^2+(1-Q46)^2))*CT46))</f>
        <v>3.2856269198961091E-2</v>
      </c>
      <c r="BY46" s="27">
        <f>((1/(((0-P46)^2+(2-Q46)^2))*CT46))</f>
        <v>4.4361949728809885E-2</v>
      </c>
      <c r="BZ46" s="27">
        <f>((1/(((1-P46)^2+(2-Q46)^2))*CT46))</f>
        <v>0.54400910541074932</v>
      </c>
      <c r="CA46" s="27">
        <f>((1/(((0-P46)^2+(3-Q46)^2))*CT46))</f>
        <v>1.8298901425511532E-2</v>
      </c>
      <c r="CB46" s="27">
        <f>((1/(((1-P46)^2+(3-Q46)^2))*CT46))</f>
        <v>2.9459894150219757E-2</v>
      </c>
      <c r="CC46" s="27">
        <f>((1/(((2-P46)^2+(3-Q46)^2))*CT46))</f>
        <v>1.8782581731041578E-2</v>
      </c>
      <c r="CD46" s="27">
        <f>((1/(((0-P46)^2+(4-Q46)^2))*CT46))</f>
        <v>7.8892763369936957E-3</v>
      </c>
      <c r="CE46" s="27">
        <f>((1/(((1-P46)^2+(4-Q46)^2))*CT46))</f>
        <v>9.4294519623073225E-3</v>
      </c>
      <c r="CF46" s="27">
        <f>((1/(((2-P46)^2+(4-Q46)^2))*CT46))</f>
        <v>7.9778492840353148E-3</v>
      </c>
      <c r="CG46" s="27">
        <f>((1/(((3-P46)^2+(4-Q46)^2))*CT46))</f>
        <v>5.4158439375037561E-3</v>
      </c>
      <c r="CH46" s="27">
        <f>((1/(((0-P46)^2+(5-Q46)^2))*CT46))</f>
        <v>4.1865425073166918E-3</v>
      </c>
      <c r="CI46" s="27">
        <f>((1/(((1-P46)^2+(5-Q46)^2))*CT46))</f>
        <v>4.583855782177005E-3</v>
      </c>
      <c r="CJ46" s="27">
        <f>((1/(((2-P46)^2+(5-Q46)^2))*CT46))</f>
        <v>4.2113541414181476E-3</v>
      </c>
      <c r="CK46" s="27">
        <f>((1/(((3-P46)^2+(5-Q46)^2))*CT46))</f>
        <v>3.3698435828861048E-3</v>
      </c>
      <c r="CL46" s="27">
        <f>(1/(((4-P46)^2+(5-Q46)^2))*CT46)</f>
        <v>2.5249589511484398E-3</v>
      </c>
      <c r="CM46" s="27">
        <f>(1/(((0-P46)^2+(6-Q46)^2))*CT46)</f>
        <v>2.5577617053213664E-3</v>
      </c>
      <c r="CN46" s="27">
        <f>(1/(((1-P46)^2+(6-Q46)^2))*CT46)</f>
        <v>2.7007815020950229E-3</v>
      </c>
      <c r="CO46" s="27">
        <f>((1/(((2-P46)^2+(6-Q46)^2))*CT46))</f>
        <v>2.5670015423162481E-3</v>
      </c>
      <c r="CP46" s="27">
        <f>((1/(((3-P46)^2+(6-Q46)^2))*CT46))</f>
        <v>2.2278863644381668E-3</v>
      </c>
      <c r="CQ46" s="27">
        <f>((1/(((4-P46)^2+(6-Q46)^2))*CT46))</f>
        <v>1.8243105356854942E-3</v>
      </c>
      <c r="CR46" s="27">
        <f>((1/(((5-P46)^2+(6-Q46)^2)))*CT46)</f>
        <v>1.454654093155156E-3</v>
      </c>
      <c r="CS46" s="21">
        <f t="shared" si="37"/>
        <v>1.0695188943194132</v>
      </c>
      <c r="CT46" s="28">
        <v>0.05</v>
      </c>
    </row>
    <row r="47" spans="8:98" x14ac:dyDescent="0.25">
      <c r="H47" s="2">
        <v>44457</v>
      </c>
      <c r="I47" s="1" t="s">
        <v>9</v>
      </c>
      <c r="J47" s="1" t="s">
        <v>6</v>
      </c>
      <c r="K47">
        <v>0</v>
      </c>
      <c r="L47">
        <v>1</v>
      </c>
      <c r="M47">
        <v>1.05</v>
      </c>
      <c r="N47">
        <v>0.96</v>
      </c>
      <c r="P47" s="10">
        <f>SUMIF(team,spi_matches[[#This Row],[team1]],Mxg)+SUMIF(team,spi_matches[[#This Row],[team2]],Vnxg)</f>
        <v>1.1318636932919892</v>
      </c>
      <c r="Q47" s="10">
        <f>SUMIF(team,spi_matches[[#This Row],[team1]],Mnxg)+SUMIF(team,spi_matches[[#This Row],[team2]],Vxg)</f>
        <v>1.4118203993698999</v>
      </c>
      <c r="R47" s="10">
        <f t="shared" si="11"/>
        <v>0.21084333756618076</v>
      </c>
      <c r="S47" s="21">
        <f t="shared" si="12"/>
        <v>0.18010199078934003</v>
      </c>
      <c r="T47" s="21">
        <f t="shared" si="13"/>
        <v>0.34272299093172326</v>
      </c>
      <c r="U47" s="21">
        <f t="shared" si="14"/>
        <v>0.30477274538717669</v>
      </c>
      <c r="V47" s="22">
        <f t="shared" si="15"/>
        <v>1</v>
      </c>
      <c r="W47" s="22">
        <f t="shared" si="16"/>
        <v>1</v>
      </c>
      <c r="X47" s="23"/>
      <c r="Y47" s="23"/>
      <c r="Z47" s="23"/>
      <c r="AA47" s="23"/>
      <c r="AB47" s="24">
        <f t="shared" si="17"/>
        <v>1</v>
      </c>
      <c r="AC47" s="24">
        <f t="shared" si="18"/>
        <v>1</v>
      </c>
      <c r="AD47" s="24">
        <f t="shared" si="19"/>
        <v>1</v>
      </c>
      <c r="AE47" s="24">
        <f t="shared" si="20"/>
        <v>2</v>
      </c>
      <c r="AF47" s="24">
        <f t="shared" si="21"/>
        <v>2</v>
      </c>
      <c r="AG47" s="24">
        <f t="shared" si="22"/>
        <v>1</v>
      </c>
      <c r="AH47" s="24">
        <f t="shared" si="23"/>
        <v>2</v>
      </c>
      <c r="AI47" s="24">
        <f t="shared" si="24"/>
        <v>2</v>
      </c>
      <c r="AJ47" s="24">
        <f t="shared" si="25"/>
        <v>0</v>
      </c>
      <c r="AK47" s="24">
        <f t="shared" si="26"/>
        <v>1</v>
      </c>
      <c r="AL47" s="25">
        <f t="shared" si="27"/>
        <v>11</v>
      </c>
      <c r="AM47" s="25">
        <f t="shared" si="28"/>
        <v>12</v>
      </c>
      <c r="AN47" s="25">
        <f t="shared" si="29"/>
        <v>21</v>
      </c>
      <c r="AO47" s="25">
        <f t="shared" si="30"/>
        <v>22</v>
      </c>
      <c r="AP47" s="25">
        <f t="shared" si="31"/>
        <v>1</v>
      </c>
      <c r="AQ47" s="26">
        <f t="shared" si="32"/>
        <v>0.26740245132905843</v>
      </c>
      <c r="AR47" s="26">
        <f t="shared" si="33"/>
        <v>0.13761091307949186</v>
      </c>
      <c r="AS47" s="26">
        <f t="shared" si="34"/>
        <v>5.4156119993799406E-2</v>
      </c>
      <c r="AT47" s="26">
        <f t="shared" si="35"/>
        <v>4.5470423328629231E-2</v>
      </c>
      <c r="AU47" s="26">
        <f t="shared" si="36"/>
        <v>3.4465847500284662E-2</v>
      </c>
      <c r="AV47" s="27">
        <f>(1/(((0-P47)^2+(0-Q47)^2))*CT47)</f>
        <v>1.5270195759537392E-2</v>
      </c>
      <c r="AW47" s="27">
        <f>(1/(((1-P47)^2+(1-Q47)^2))*CT47)</f>
        <v>0.26740245132905843</v>
      </c>
      <c r="AX47" s="27">
        <f>(1/(((2-P47)^2+(2-Q47)^2))*CT47)</f>
        <v>4.5470423328629231E-2</v>
      </c>
      <c r="AY47" s="27">
        <f>(1/(((3-P47)^2+(3-Q47)^2))*CT47)</f>
        <v>8.3163572858540712E-3</v>
      </c>
      <c r="AZ47" s="27">
        <f>((1/(((4-P47)^2+(4-Q47)^2))*CT47))</f>
        <v>3.3501107956304429E-3</v>
      </c>
      <c r="BA47" s="27">
        <f>((1/(((5-P47)^2+(5-Q47)^2))*CT47))</f>
        <v>1.7961375713768911E-3</v>
      </c>
      <c r="BB47" s="27">
        <f>((1/(((6-P47)^2+(6-Q47)^2))*CT47))</f>
        <v>1.117314861636803E-3</v>
      </c>
      <c r="BC47" s="27">
        <f>((1/(((1-P47)^2+(0-Q47)^2))*CT47))</f>
        <v>2.4867890900179313E-2</v>
      </c>
      <c r="BD47" s="27">
        <f>((1/(((2-P47)^2+(0-Q47)^2))*CT47))</f>
        <v>1.8202353831834307E-2</v>
      </c>
      <c r="BE47" s="27">
        <f>((1/(((2-P47)^2+(1-Q47)^2))*CT47))</f>
        <v>5.4156119993799406E-2</v>
      </c>
      <c r="BF47" s="27">
        <f>((1/(((3-P47)^2+(0-Q47)^2))*CT47))</f>
        <v>9.1188124904751401E-3</v>
      </c>
      <c r="BG47" s="27">
        <f>((1/(((3-P47)^2+(1-Q47)^2))*CT47))</f>
        <v>1.3662959325318033E-2</v>
      </c>
      <c r="BH47" s="27">
        <f>((1/(((3-P47)^2+(2-Q47)^2))*CT47))</f>
        <v>1.3034789713100342E-2</v>
      </c>
      <c r="BI47" s="27">
        <f>((1/(((4-P47)^2+(0-Q47)^2))*CT47))</f>
        <v>4.8926346963937412E-3</v>
      </c>
      <c r="BJ47" s="27">
        <f>((1/(((4-P47)^2+(1-Q47)^2))*CT47))</f>
        <v>5.9553572732004524E-3</v>
      </c>
      <c r="BK47" s="27">
        <f>((1/(((4-P47)^2+(2-Q47)^2))*CT47))</f>
        <v>5.8328348383497172E-3</v>
      </c>
      <c r="BL47" s="27">
        <f>((1/(((4-P47)^2+(3-Q47)^2))*CT47))</f>
        <v>4.6518030875000336E-3</v>
      </c>
      <c r="BM47" s="27">
        <f>((1/(((5-P47)^2+(0-Q47)^2))*CT47))</f>
        <v>2.9488581893887837E-3</v>
      </c>
      <c r="BN47" s="27">
        <f>((1/(((5-P47)^2+(1-Q47)^2))*CT47))</f>
        <v>3.3042396074289826E-3</v>
      </c>
      <c r="BO47" s="27">
        <f>((1/(((5-P47)^2+(2-Q47)^2))*CT47))</f>
        <v>3.2661734624384962E-3</v>
      </c>
      <c r="BP47" s="27">
        <f>((1/(((5-P47)^2+(3-Q47)^2))*CT47))</f>
        <v>2.8596278032540496E-3</v>
      </c>
      <c r="BQ47" s="27">
        <f>((1/(((5-P47)^2+(4-Q47)^2))*CT47))</f>
        <v>2.3082798040660875E-3</v>
      </c>
      <c r="BR47" s="27">
        <f>((1/(((6-P47)^2+(0-Q47)^2))*CT47))</f>
        <v>1.9461320048599505E-3</v>
      </c>
      <c r="BS47" s="27">
        <f>(1/(((6-P47)^2+(1-Q47)^2))*CT47)</f>
        <v>2.0948245683909605E-3</v>
      </c>
      <c r="BT47" s="27">
        <f>(1/(((6-P47)^2+(2-Q47)^2))*CT47)</f>
        <v>2.079459789866026E-3</v>
      </c>
      <c r="BU47" s="27">
        <f>(1/(((6-P47)^2+(3-Q47)^2))*CT47)</f>
        <v>1.9068637739018E-3</v>
      </c>
      <c r="BV47" s="27">
        <f>((1/(((6-P47)^2+(4-Q47)^2))*CT47))</f>
        <v>1.64487618336477E-3</v>
      </c>
      <c r="BW47" s="27">
        <f>((1/(((6-P47)^2+(5-Q47)^2))*CT47))</f>
        <v>1.3670994522296379E-3</v>
      </c>
      <c r="BX47" s="27">
        <f>((1/(((0-P47)^2+(1-Q47)^2))*CT47))</f>
        <v>3.4465847500284662E-2</v>
      </c>
      <c r="BY47" s="27">
        <f>((1/(((0-P47)^2+(2-Q47)^2))*CT47))</f>
        <v>3.0730072850225283E-2</v>
      </c>
      <c r="BZ47" s="27">
        <f>((1/(((1-P47)^2+(2-Q47)^2))*CT47))</f>
        <v>0.13761091307949186</v>
      </c>
      <c r="CA47" s="27">
        <f>((1/(((0-P47)^2+(3-Q47)^2))*CT47))</f>
        <v>1.3146029186076906E-2</v>
      </c>
      <c r="CB47" s="27">
        <f>((1/(((1-P47)^2+(3-Q47)^2))*CT47))</f>
        <v>1.9687345444449084E-2</v>
      </c>
      <c r="CC47" s="27">
        <f>((1/(((2-P47)^2+(3-Q47)^2))*CT47))</f>
        <v>1.5262631312173734E-2</v>
      </c>
      <c r="CD47" s="27">
        <f>((1/(((0-P47)^2+(4-Q47)^2))*CT47))</f>
        <v>6.2658297845690353E-3</v>
      </c>
      <c r="CE47" s="27">
        <f>((1/(((1-P47)^2+(4-Q47)^2))*CT47))</f>
        <v>7.4448393108685444E-3</v>
      </c>
      <c r="CF47" s="27">
        <f>((1/(((2-P47)^2+(4-Q47)^2))*CT47))</f>
        <v>6.7093071834846418E-3</v>
      </c>
      <c r="CG47" s="27">
        <f>((1/(((3-P47)^2+(4-Q47)^2))*CT47))</f>
        <v>4.9074422502964872E-3</v>
      </c>
      <c r="CH47" s="27">
        <f>((1/(((0-P47)^2+(5-Q47)^2))*CT47))</f>
        <v>3.5320342128708766E-3</v>
      </c>
      <c r="CI47" s="27">
        <f>((1/(((1-P47)^2+(5-Q47)^2))*CT47))</f>
        <v>3.8782475739383409E-3</v>
      </c>
      <c r="CJ47" s="27">
        <f>((1/(((2-P47)^2+(5-Q47)^2))*CT47))</f>
        <v>3.6687302435999495E-3</v>
      </c>
      <c r="CK47" s="27">
        <f>((1/(((3-P47)^2+(5-Q47)^2))*CT47))</f>
        <v>3.0553072749210882E-3</v>
      </c>
      <c r="CL47" s="27">
        <f>(1/(((4-P47)^2+(5-Q47)^2))*CT47)</f>
        <v>2.3695291382137391E-3</v>
      </c>
      <c r="CM47" s="27">
        <f>(1/(((0-P47)^2+(6-Q47)^2))*CT47)</f>
        <v>2.2388887621340027E-3</v>
      </c>
      <c r="CN47" s="27">
        <f>(1/(((1-P47)^2+(6-Q47)^2))*CT47)</f>
        <v>2.3731796433959047E-3</v>
      </c>
      <c r="CO47" s="27">
        <f>((1/(((2-P47)^2+(6-Q47)^2))*CT47))</f>
        <v>2.2930465108317952E-3</v>
      </c>
      <c r="CP47" s="27">
        <f>((1/(((3-P47)^2+(6-Q47)^2))*CT47))</f>
        <v>2.0373797817488017E-3</v>
      </c>
      <c r="CQ47" s="27">
        <f>((1/(((4-P47)^2+(6-Q47)^2))*CT47))</f>
        <v>1.7077903772731058E-3</v>
      </c>
      <c r="CR47" s="27">
        <f>((1/(((5-P47)^2+(6-Q47)^2)))*CT47)</f>
        <v>1.3883539663289272E-3</v>
      </c>
      <c r="CS47" s="21">
        <f t="shared" si="37"/>
        <v>0.82759772710824009</v>
      </c>
      <c r="CT47" s="28">
        <v>0.05</v>
      </c>
    </row>
    <row r="48" spans="8:98" x14ac:dyDescent="0.25">
      <c r="H48" s="2">
        <v>44457</v>
      </c>
      <c r="I48" s="1" t="s">
        <v>17</v>
      </c>
      <c r="J48" s="1" t="s">
        <v>10</v>
      </c>
      <c r="K48">
        <v>3</v>
      </c>
      <c r="L48">
        <v>0</v>
      </c>
      <c r="M48">
        <v>0.85</v>
      </c>
      <c r="N48">
        <v>0.98</v>
      </c>
      <c r="P48" s="10">
        <f>SUMIF(team,spi_matches[[#This Row],[team1]],Mxg)+SUMIF(team,spi_matches[[#This Row],[team2]],Vnxg)</f>
        <v>1.6468599614398585</v>
      </c>
      <c r="Q48" s="10">
        <f>SUMIF(team,spi_matches[[#This Row],[team1]],Mnxg)+SUMIF(team,spi_matches[[#This Row],[team2]],Vxg)</f>
        <v>1.0992721968398977</v>
      </c>
      <c r="R48" s="10">
        <f t="shared" si="11"/>
        <v>0.64921165508494816</v>
      </c>
      <c r="S48" s="21">
        <f t="shared" si="12"/>
        <v>0.56378559857782184</v>
      </c>
      <c r="T48" s="21">
        <f t="shared" si="13"/>
        <v>0.19873843793166773</v>
      </c>
      <c r="U48" s="21">
        <f t="shared" si="14"/>
        <v>0.15341650346332919</v>
      </c>
      <c r="V48" s="22">
        <f t="shared" si="15"/>
        <v>3</v>
      </c>
      <c r="W48" s="22">
        <f t="shared" si="16"/>
        <v>0</v>
      </c>
      <c r="X48" s="23"/>
      <c r="Y48" s="23"/>
      <c r="Z48" s="23"/>
      <c r="AA48" s="23"/>
      <c r="AB48" s="24">
        <f t="shared" si="17"/>
        <v>2</v>
      </c>
      <c r="AC48" s="24">
        <f t="shared" si="18"/>
        <v>1</v>
      </c>
      <c r="AD48" s="24">
        <f t="shared" si="19"/>
        <v>1</v>
      </c>
      <c r="AE48" s="24">
        <f t="shared" si="20"/>
        <v>1</v>
      </c>
      <c r="AF48" s="24">
        <f t="shared" si="21"/>
        <v>2</v>
      </c>
      <c r="AG48" s="24">
        <f t="shared" si="22"/>
        <v>2</v>
      </c>
      <c r="AH48" s="24">
        <f t="shared" si="23"/>
        <v>1</v>
      </c>
      <c r="AI48" s="24">
        <f t="shared" si="24"/>
        <v>2</v>
      </c>
      <c r="AJ48" s="24">
        <f t="shared" si="25"/>
        <v>2</v>
      </c>
      <c r="AK48" s="24">
        <f t="shared" si="26"/>
        <v>0</v>
      </c>
      <c r="AL48" s="25">
        <f t="shared" si="27"/>
        <v>21</v>
      </c>
      <c r="AM48" s="25">
        <f t="shared" si="28"/>
        <v>11</v>
      </c>
      <c r="AN48" s="25">
        <f t="shared" si="29"/>
        <v>22</v>
      </c>
      <c r="AO48" s="25">
        <f t="shared" si="30"/>
        <v>12</v>
      </c>
      <c r="AP48" s="25">
        <f t="shared" si="31"/>
        <v>20</v>
      </c>
      <c r="AQ48" s="26">
        <f t="shared" si="32"/>
        <v>0.37157356438151951</v>
      </c>
      <c r="AR48" s="26">
        <f t="shared" si="33"/>
        <v>0.11674529651297197</v>
      </c>
      <c r="AS48" s="26">
        <f t="shared" si="34"/>
        <v>5.3417749775382523E-2</v>
      </c>
      <c r="AT48" s="26">
        <f t="shared" si="35"/>
        <v>4.0659054483324436E-2</v>
      </c>
      <c r="AU48" s="26">
        <f t="shared" si="36"/>
        <v>3.7506359683943231E-2</v>
      </c>
      <c r="AV48" s="27">
        <f>(1/(((0-P48)^2+(0-Q48)^2))*CT48)</f>
        <v>1.2753322121661137E-2</v>
      </c>
      <c r="AW48" s="27">
        <f>(1/(((1-P48)^2+(1-Q48)^2))*CT48)</f>
        <v>0.11674529651297197</v>
      </c>
      <c r="AX48" s="27">
        <f>(1/(((2-P48)^2+(2-Q48)^2))*CT48)</f>
        <v>5.3417749775382523E-2</v>
      </c>
      <c r="AY48" s="27">
        <f>(1/(((3-P48)^2+(3-Q48)^2))*CT48)</f>
        <v>9.184838011073445E-3</v>
      </c>
      <c r="AZ48" s="27">
        <f>((1/(((4-P48)^2+(4-Q48)^2))*CT48))</f>
        <v>3.5838466437976384E-3</v>
      </c>
      <c r="BA48" s="27">
        <f>((1/(((5-P48)^2+(5-Q48)^2))*CT48))</f>
        <v>1.8897000585410416E-3</v>
      </c>
      <c r="BB48" s="27">
        <f>((1/(((6-P48)^2+(6-Q48)^2))*CT48))</f>
        <v>1.1636848082399621E-3</v>
      </c>
      <c r="BC48" s="27">
        <f>((1/(((1-P48)^2+(0-Q48)^2))*CT48))</f>
        <v>3.0734672278935199E-2</v>
      </c>
      <c r="BD48" s="27">
        <f>((1/(((2-P48)^2+(0-Q48)^2))*CT48))</f>
        <v>3.7506359683943231E-2</v>
      </c>
      <c r="BE48" s="27">
        <f>((1/(((2-P48)^2+(1-Q48)^2))*CT48))</f>
        <v>0.37157356438151951</v>
      </c>
      <c r="BF48" s="27">
        <f>((1/(((3-P48)^2+(0-Q48)^2))*CT48))</f>
        <v>1.6450683846961772E-2</v>
      </c>
      <c r="BG48" s="27">
        <f>((1/(((3-P48)^2+(1-Q48)^2))*CT48))</f>
        <v>2.7161469945713092E-2</v>
      </c>
      <c r="BH48" s="27">
        <f>((1/(((3-P48)^2+(2-Q48)^2))*CT48))</f>
        <v>1.8922918533076132E-2</v>
      </c>
      <c r="BI48" s="27">
        <f>((1/(((4-P48)^2+(0-Q48)^2))*CT48))</f>
        <v>7.4121650248699239E-3</v>
      </c>
      <c r="BJ48" s="27">
        <f>((1/(((4-P48)^2+(1-Q48)^2))*CT48))</f>
        <v>9.0136814901344477E-3</v>
      </c>
      <c r="BK48" s="27">
        <f>((1/(((4-P48)^2+(2-Q48)^2))*CT48))</f>
        <v>7.8757786617560579E-3</v>
      </c>
      <c r="BL48" s="27">
        <f>((1/(((4-P48)^2+(3-Q48)^2))*CT48))</f>
        <v>5.4644604361714878E-3</v>
      </c>
      <c r="BM48" s="27">
        <f>((1/(((5-P48)^2+(0-Q48)^2))*CT48))</f>
        <v>4.0154361457541412E-3</v>
      </c>
      <c r="BN48" s="27">
        <f>((1/(((5-P48)^2+(1-Q48)^2))*CT48))</f>
        <v>4.4431004214718619E-3</v>
      </c>
      <c r="BO48" s="27">
        <f>((1/(((5-P48)^2+(2-Q48)^2))*CT48))</f>
        <v>4.1477051926477769E-3</v>
      </c>
      <c r="BP48" s="27">
        <f>((1/(((5-P48)^2+(3-Q48)^2))*CT48))</f>
        <v>3.3655723075496193E-3</v>
      </c>
      <c r="BQ48" s="27">
        <f>((1/(((5-P48)^2+(4-Q48)^2))*CT48))</f>
        <v>2.5435235145455839E-3</v>
      </c>
      <c r="BR48" s="27">
        <f>((1/(((6-P48)^2+(0-Q48)^2))*CT48))</f>
        <v>2.4803768017792154E-3</v>
      </c>
      <c r="BS48" s="27">
        <f>(1/(((6-P48)^2+(1-Q48)^2))*CT48)</f>
        <v>2.6371748708298058E-3</v>
      </c>
      <c r="BT48" s="27">
        <f>(1/(((6-P48)^2+(2-Q48)^2))*CT48)</f>
        <v>2.5302185557308492E-3</v>
      </c>
      <c r="BU48" s="27">
        <f>(1/(((6-P48)^2+(3-Q48)^2))*CT48)</f>
        <v>2.2160572124153544E-3</v>
      </c>
      <c r="BV48" s="27">
        <f>((1/(((6-P48)^2+(4-Q48)^2))*CT48))</f>
        <v>1.8272149053388956E-3</v>
      </c>
      <c r="BW48" s="27">
        <f>((1/(((6-P48)^2+(5-Q48)^2))*CT48))</f>
        <v>1.4634643666777711E-3</v>
      </c>
      <c r="BX48" s="27">
        <f>((1/(((0-P48)^2+(1-Q48)^2))*CT48))</f>
        <v>1.8368828204881674E-2</v>
      </c>
      <c r="BY48" s="27">
        <f>((1/(((0-P48)^2+(2-Q48)^2))*CT48))</f>
        <v>1.4190603557524349E-2</v>
      </c>
      <c r="BZ48" s="27">
        <f>((1/(((1-P48)^2+(2-Q48)^2))*CT48))</f>
        <v>4.0659054483324436E-2</v>
      </c>
      <c r="CA48" s="27">
        <f>((1/(((0-P48)^2+(3-Q48)^2))*CT48))</f>
        <v>7.9052459333808136E-3</v>
      </c>
      <c r="CB48" s="27">
        <f>((1/(((1-P48)^2+(3-Q48)^2))*CT48))</f>
        <v>1.240327310132495E-2</v>
      </c>
      <c r="CC48" s="27">
        <f>((1/(((2-P48)^2+(3-Q48)^2))*CT48))</f>
        <v>1.3378019240553755E-2</v>
      </c>
      <c r="CD48" s="27">
        <f>((1/(((0-P48)^2+(4-Q48)^2))*CT48))</f>
        <v>4.4938288187659492E-3</v>
      </c>
      <c r="CE48" s="27">
        <f>((1/(((1-P48)^2+(4-Q48)^2))*CT48))</f>
        <v>5.6608155284223437E-3</v>
      </c>
      <c r="CF48" s="27">
        <f>((1/(((2-P48)^2+(4-Q48)^2))*CT48))</f>
        <v>5.8555348157048812E-3</v>
      </c>
      <c r="CG48" s="27">
        <f>((1/(((3-P48)^2+(4-Q48)^2))*CT48))</f>
        <v>4.8803295599032653E-3</v>
      </c>
      <c r="CH48" s="27">
        <f>((1/(((0-P48)^2+(5-Q48)^2))*CT48))</f>
        <v>2.7889607158687419E-3</v>
      </c>
      <c r="CI48" s="27">
        <f>((1/(((1-P48)^2+(5-Q48)^2))*CT48))</f>
        <v>3.1981363402246322E-3</v>
      </c>
      <c r="CJ48" s="27">
        <f>((1/(((2-P48)^2+(5-Q48)^2))*CT48))</f>
        <v>3.2593705492742573E-3</v>
      </c>
      <c r="CK48" s="27">
        <f>((1/(((3-P48)^2+(5-Q48)^2))*CT48))</f>
        <v>2.9331249806961676E-3</v>
      </c>
      <c r="CL48" s="27">
        <f>(1/(((4-P48)^2+(5-Q48)^2))*CT48)</f>
        <v>2.409296557714654E-3</v>
      </c>
      <c r="CM48" s="27">
        <f>(1/(((0-P48)^2+(6-Q48)^2))*CT48)</f>
        <v>1.8706077615393273E-3</v>
      </c>
      <c r="CN48" s="27">
        <f>(1/(((1-P48)^2+(6-Q48)^2))*CT48)</f>
        <v>2.046198177647702E-3</v>
      </c>
      <c r="CO48" s="27">
        <f>((1/(((2-P48)^2+(6-Q48)^2))*CT48))</f>
        <v>2.0710930965453932E-3</v>
      </c>
      <c r="CP48" s="27">
        <f>((1/(((3-P48)^2+(6-Q48)^2))*CT48))</f>
        <v>1.9343765865393601E-3</v>
      </c>
      <c r="CQ48" s="27">
        <f>((1/(((4-P48)^2+(6-Q48)^2))*CT48))</f>
        <v>1.6917954090621672E-3</v>
      </c>
      <c r="CR48" s="27">
        <f>((1/(((5-P48)^2+(6-Q48)^2)))*CT48)</f>
        <v>1.4180100444303144E-3</v>
      </c>
      <c r="CS48" s="21">
        <f t="shared" si="37"/>
        <v>0.91594053997281877</v>
      </c>
      <c r="CT48" s="28">
        <v>0.05</v>
      </c>
    </row>
    <row r="49" spans="8:98" x14ac:dyDescent="0.25">
      <c r="H49" s="2">
        <v>44458</v>
      </c>
      <c r="I49" s="1" t="s">
        <v>27</v>
      </c>
      <c r="J49" s="1" t="s">
        <v>14</v>
      </c>
      <c r="K49">
        <v>2</v>
      </c>
      <c r="L49">
        <v>1</v>
      </c>
      <c r="M49">
        <v>1.47</v>
      </c>
      <c r="N49">
        <v>1.47</v>
      </c>
      <c r="P49" s="10">
        <f>SUMIF(team,spi_matches[[#This Row],[team1]],Mxg)+SUMIF(team,spi_matches[[#This Row],[team2]],Vnxg)</f>
        <v>1.5999416157855513</v>
      </c>
      <c r="Q49" s="10">
        <f>SUMIF(team,spi_matches[[#This Row],[team1]],Mnxg)+SUMIF(team,spi_matches[[#This Row],[team2]],Vxg)</f>
        <v>0.80191216564007628</v>
      </c>
      <c r="R49" s="10">
        <f t="shared" si="11"/>
        <v>0.46322617793269266</v>
      </c>
      <c r="S49" s="21">
        <f t="shared" si="12"/>
        <v>0.48023352912795136</v>
      </c>
      <c r="T49" s="21">
        <f t="shared" si="13"/>
        <v>0.18549067084552398</v>
      </c>
      <c r="U49" s="21">
        <f t="shared" si="14"/>
        <v>0.12622621983620716</v>
      </c>
      <c r="V49" s="22">
        <f t="shared" si="15"/>
        <v>3</v>
      </c>
      <c r="W49" s="22">
        <f t="shared" si="16"/>
        <v>0</v>
      </c>
      <c r="X49" s="23"/>
      <c r="Y49" s="23"/>
      <c r="Z49" s="23"/>
      <c r="AA49" s="23"/>
      <c r="AB49" s="24">
        <f t="shared" si="17"/>
        <v>2</v>
      </c>
      <c r="AC49" s="24">
        <f t="shared" si="18"/>
        <v>1</v>
      </c>
      <c r="AD49" s="24">
        <f t="shared" si="19"/>
        <v>1</v>
      </c>
      <c r="AE49" s="24">
        <f t="shared" si="20"/>
        <v>1</v>
      </c>
      <c r="AF49" s="24">
        <f t="shared" si="21"/>
        <v>2</v>
      </c>
      <c r="AG49" s="24">
        <f t="shared" si="22"/>
        <v>0</v>
      </c>
      <c r="AH49" s="24">
        <f t="shared" si="23"/>
        <v>1</v>
      </c>
      <c r="AI49" s="24">
        <f t="shared" si="24"/>
        <v>0</v>
      </c>
      <c r="AJ49" s="24">
        <f t="shared" si="25"/>
        <v>2</v>
      </c>
      <c r="AK49" s="24">
        <f t="shared" si="26"/>
        <v>2</v>
      </c>
      <c r="AL49" s="25">
        <f t="shared" si="27"/>
        <v>21</v>
      </c>
      <c r="AM49" s="25">
        <f t="shared" si="28"/>
        <v>11</v>
      </c>
      <c r="AN49" s="25">
        <f t="shared" si="29"/>
        <v>20</v>
      </c>
      <c r="AO49" s="25">
        <f t="shared" si="30"/>
        <v>10</v>
      </c>
      <c r="AP49" s="25">
        <f t="shared" si="31"/>
        <v>22</v>
      </c>
      <c r="AQ49" s="26">
        <f t="shared" si="32"/>
        <v>0.25089632599347061</v>
      </c>
      <c r="AR49" s="26">
        <f t="shared" si="33"/>
        <v>0.12526031207469202</v>
      </c>
      <c r="AS49" s="26">
        <f t="shared" si="34"/>
        <v>6.2257985142783662E-2</v>
      </c>
      <c r="AT49" s="26">
        <f t="shared" si="35"/>
        <v>4.98507933972277E-2</v>
      </c>
      <c r="AU49" s="26">
        <f t="shared" si="36"/>
        <v>3.1338901223061988E-2</v>
      </c>
      <c r="AV49" s="27">
        <f>(1/(((0-P49)^2+(0-Q49)^2))*CT49)</f>
        <v>1.5610968201611878E-2</v>
      </c>
      <c r="AW49" s="27">
        <f>(1/(((1-P49)^2+(1-Q49)^2))*CT49)</f>
        <v>0.12526031207469202</v>
      </c>
      <c r="AX49" s="27">
        <f>(1/(((2-P49)^2+(2-Q49)^2))*CT49)</f>
        <v>3.1338901223061988E-2</v>
      </c>
      <c r="AY49" s="27">
        <f>(1/(((3-P49)^2+(3-Q49)^2))*CT49)</f>
        <v>7.3618689509227994E-3</v>
      </c>
      <c r="AZ49" s="27">
        <f>((1/(((4-P49)^2+(4-Q49)^2))*CT49))</f>
        <v>3.1273365027002335E-3</v>
      </c>
      <c r="BA49" s="27">
        <f>((1/(((5-P49)^2+(5-Q49)^2))*CT49))</f>
        <v>1.7132476733175096E-3</v>
      </c>
      <c r="BB49" s="27">
        <f>((1/(((6-P49)^2+(6-Q49)^2))*CT49))</f>
        <v>1.0780362192175778E-3</v>
      </c>
      <c r="BC49" s="27">
        <f>((1/(((1-P49)^2+(0-Q49)^2))*CT49))</f>
        <v>4.98507933972277E-2</v>
      </c>
      <c r="BD49" s="27">
        <f>((1/(((2-P49)^2+(0-Q49)^2))*CT49))</f>
        <v>6.2257985142783662E-2</v>
      </c>
      <c r="BE49" s="27">
        <f>((1/(((2-P49)^2+(1-Q49)^2))*CT49))</f>
        <v>0.25089632599347061</v>
      </c>
      <c r="BF49" s="27">
        <f>((1/(((3-P49)^2+(0-Q49)^2))*CT49))</f>
        <v>1.9206933421881043E-2</v>
      </c>
      <c r="BG49" s="27">
        <f>((1/(((3-P49)^2+(1-Q49)^2))*CT49))</f>
        <v>2.5007473867047561E-2</v>
      </c>
      <c r="BH49" s="27">
        <f>((1/(((3-P49)^2+(2-Q49)^2))*CT49))</f>
        <v>1.4725033826997814E-2</v>
      </c>
      <c r="BI49" s="27">
        <f>((1/(((4-P49)^2+(0-Q49)^2))*CT49))</f>
        <v>7.8084208699086199E-3</v>
      </c>
      <c r="BJ49" s="27">
        <f>((1/(((4-P49)^2+(1-Q49)^2))*CT49))</f>
        <v>8.6214045810454783E-3</v>
      </c>
      <c r="BK49" s="27">
        <f>((1/(((4-P49)^2+(2-Q49)^2))*CT49))</f>
        <v>6.9485994111142301E-3</v>
      </c>
      <c r="BL49" s="27">
        <f>((1/(((4-P49)^2+(3-Q49)^2))*CT49))</f>
        <v>4.7206015773262142E-3</v>
      </c>
      <c r="BM49" s="27">
        <f>((1/(((5-P49)^2+(0-Q49)^2))*CT49))</f>
        <v>4.0971986171761251E-3</v>
      </c>
      <c r="BN49" s="27">
        <f>((1/(((5-P49)^2+(1-Q49)^2))*CT49))</f>
        <v>4.3104801594999343E-3</v>
      </c>
      <c r="BO49" s="27">
        <f>((1/(((5-P49)^2+(2-Q49)^2))*CT49))</f>
        <v>3.8473934541554365E-3</v>
      </c>
      <c r="BP49" s="27">
        <f>((1/(((5-P49)^2+(3-Q49)^2))*CT49))</f>
        <v>3.0502708159721881E-3</v>
      </c>
      <c r="BQ49" s="27">
        <f>((1/(((5-P49)^2+(4-Q49)^2))*CT49))</f>
        <v>2.2948240487565895E-3</v>
      </c>
      <c r="BR49" s="27">
        <f>((1/(((6-P49)^2+(0-Q49)^2))*CT49))</f>
        <v>2.4995529667126231E-3</v>
      </c>
      <c r="BS49" s="27">
        <f>(1/(((6-P49)^2+(1-Q49)^2))*CT49)</f>
        <v>2.5773524588875558E-3</v>
      </c>
      <c r="BT49" s="27">
        <f>(1/(((6-P49)^2+(2-Q49)^2))*CT49)</f>
        <v>2.4043168169720769E-3</v>
      </c>
      <c r="BU49" s="27">
        <f>(1/(((6-P49)^2+(3-Q49)^2))*CT49)</f>
        <v>2.0667900643019641E-3</v>
      </c>
      <c r="BV49" s="27">
        <f>((1/(((6-P49)^2+(4-Q49)^2))*CT49))</f>
        <v>1.6898583056679129E-3</v>
      </c>
      <c r="BW49" s="27">
        <f>((1/(((6-P49)^2+(5-Q49)^2))*CT49))</f>
        <v>1.3519193310459936E-3</v>
      </c>
      <c r="BX49" s="27">
        <f>((1/(((0-P49)^2+(1-Q49)^2))*CT49))</f>
        <v>1.9237783888785595E-2</v>
      </c>
      <c r="BY49" s="27">
        <f>((1/(((0-P49)^2+(2-Q49)^2))*CT49))</f>
        <v>1.2514931462218607E-2</v>
      </c>
      <c r="BZ49" s="27">
        <f>((1/(((1-P49)^2+(2-Q49)^2))*CT49))</f>
        <v>2.7849809745019105E-2</v>
      </c>
      <c r="CA49" s="27">
        <f>((1/(((0-P49)^2+(3-Q49)^2))*CT49))</f>
        <v>6.7646153187127748E-3</v>
      </c>
      <c r="CB49" s="27">
        <f>((1/(((1-P49)^2+(3-Q49)^2))*CT49))</f>
        <v>9.6310905720610931E-3</v>
      </c>
      <c r="CC49" s="27">
        <f>((1/(((2-P49)^2+(3-Q49)^2))*CT49))</f>
        <v>1.0016754347180041E-2</v>
      </c>
      <c r="CD49" s="27">
        <f>((1/(((0-P49)^2+(4-Q49)^2))*CT49))</f>
        <v>3.9100442794141035E-3</v>
      </c>
      <c r="CE49" s="27">
        <f>((1/(((1-P49)^2+(4-Q49)^2))*CT49))</f>
        <v>4.7224628695704098E-3</v>
      </c>
      <c r="CF49" s="27">
        <f>((1/(((2-P49)^2+(4-Q49)^2))*CT49))</f>
        <v>4.8133329289503446E-3</v>
      </c>
      <c r="CG49" s="27">
        <f>((1/(((3-P49)^2+(4-Q49)^2))*CT49))</f>
        <v>4.1024196046616241E-3</v>
      </c>
      <c r="CH49" s="27">
        <f>((1/(((0-P49)^2+(5-Q49)^2))*CT49))</f>
        <v>2.4772397848900579E-3</v>
      </c>
      <c r="CI49" s="27">
        <f>((1/(((1-P49)^2+(5-Q49)^2))*CT49))</f>
        <v>2.7802689903331373E-3</v>
      </c>
      <c r="CJ49" s="27">
        <f>((1/(((2-P49)^2+(5-Q49)^2))*CT49))</f>
        <v>2.8115178387315819E-3</v>
      </c>
      <c r="CK49" s="27">
        <f>((1/(((3-P49)^2+(5-Q49)^2))*CT49))</f>
        <v>2.5530908939896428E-3</v>
      </c>
      <c r="CL49" s="27">
        <f>(1/(((4-P49)^2+(5-Q49)^2))*CT49)</f>
        <v>2.1381938904973543E-3</v>
      </c>
      <c r="CM49" s="27">
        <f>(1/(((0-P49)^2+(6-Q49)^2))*CT49)</f>
        <v>1.690335287472958E-3</v>
      </c>
      <c r="CN49" s="27">
        <f>(1/(((1-P49)^2+(6-Q49)^2))*CT49)</f>
        <v>1.8261473349947606E-3</v>
      </c>
      <c r="CO49" s="27">
        <f>((1/(((2-P49)^2+(6-Q49)^2))*CT49))</f>
        <v>1.8395768430997149E-3</v>
      </c>
      <c r="CP49" s="27">
        <f>((1/(((3-P49)^2+(6-Q49)^2))*CT49))</f>
        <v>1.7253111061213142E-3</v>
      </c>
      <c r="CQ49" s="27">
        <f>((1/(((4-P49)^2+(6-Q49)^2))*CT49))</f>
        <v>1.5253018265249463E-3</v>
      </c>
      <c r="CR49" s="27">
        <f>((1/(((5-P49)^2+(6-Q49)^2)))*CT49)</f>
        <v>1.2959910229779887E-3</v>
      </c>
      <c r="CS49" s="21">
        <f t="shared" si="37"/>
        <v>0.79195041980968284</v>
      </c>
      <c r="CT49" s="28">
        <v>0.05</v>
      </c>
    </row>
    <row r="50" spans="8:98" x14ac:dyDescent="0.25">
      <c r="H50" s="2">
        <v>44458</v>
      </c>
      <c r="I50" s="1" t="s">
        <v>21</v>
      </c>
      <c r="J50" s="1" t="s">
        <v>7</v>
      </c>
      <c r="K50">
        <v>1</v>
      </c>
      <c r="L50">
        <v>2</v>
      </c>
      <c r="M50">
        <v>1.76</v>
      </c>
      <c r="N50">
        <v>2.4700000000000002</v>
      </c>
      <c r="P50" s="10">
        <f>SUMIF(team,spi_matches[[#This Row],[team1]],Mxg)+SUMIF(team,spi_matches[[#This Row],[team2]],Vnxg)</f>
        <v>1.4479504595698658</v>
      </c>
      <c r="Q50" s="10">
        <f>SUMIF(team,spi_matches[[#This Row],[team1]],Mnxg)+SUMIF(team,spi_matches[[#This Row],[team2]],Vxg)</f>
        <v>1.2375729276435843</v>
      </c>
      <c r="R50" s="10">
        <f t="shared" si="11"/>
        <v>1.6162514043596643</v>
      </c>
      <c r="S50" s="21">
        <f t="shared" si="12"/>
        <v>0.29949721455041151</v>
      </c>
      <c r="T50" s="21">
        <f t="shared" si="13"/>
        <v>0.28030842876233097</v>
      </c>
      <c r="U50" s="21">
        <f t="shared" si="14"/>
        <v>0.19498700822870427</v>
      </c>
      <c r="V50" s="22">
        <f t="shared" si="15"/>
        <v>3</v>
      </c>
      <c r="W50" s="22">
        <f t="shared" si="16"/>
        <v>0</v>
      </c>
      <c r="X50" s="23"/>
      <c r="Y50" s="23"/>
      <c r="Z50" s="23"/>
      <c r="AA50" s="23"/>
      <c r="AB50" s="24">
        <f t="shared" si="17"/>
        <v>1</v>
      </c>
      <c r="AC50" s="24">
        <f t="shared" si="18"/>
        <v>1</v>
      </c>
      <c r="AD50" s="24">
        <f t="shared" si="19"/>
        <v>2</v>
      </c>
      <c r="AE50" s="24">
        <f t="shared" si="20"/>
        <v>1</v>
      </c>
      <c r="AF50" s="24">
        <f t="shared" si="21"/>
        <v>1</v>
      </c>
      <c r="AG50" s="24">
        <f t="shared" si="22"/>
        <v>2</v>
      </c>
      <c r="AH50" s="24">
        <f t="shared" si="23"/>
        <v>2</v>
      </c>
      <c r="AI50" s="24">
        <f t="shared" si="24"/>
        <v>2</v>
      </c>
      <c r="AJ50" s="24">
        <f t="shared" si="25"/>
        <v>1</v>
      </c>
      <c r="AK50" s="24">
        <f t="shared" si="26"/>
        <v>0</v>
      </c>
      <c r="AL50" s="25">
        <f t="shared" si="27"/>
        <v>11</v>
      </c>
      <c r="AM50" s="25">
        <f t="shared" si="28"/>
        <v>21</v>
      </c>
      <c r="AN50" s="25">
        <f t="shared" si="29"/>
        <v>12</v>
      </c>
      <c r="AO50" s="25">
        <f t="shared" si="30"/>
        <v>22</v>
      </c>
      <c r="AP50" s="25">
        <f t="shared" si="31"/>
        <v>10</v>
      </c>
      <c r="AQ50" s="26">
        <f t="shared" si="32"/>
        <v>0.19447647134338097</v>
      </c>
      <c r="AR50" s="26">
        <f t="shared" si="33"/>
        <v>0.13842762074086321</v>
      </c>
      <c r="AS50" s="26">
        <f t="shared" si="34"/>
        <v>6.3942326690261383E-2</v>
      </c>
      <c r="AT50" s="26">
        <f t="shared" si="35"/>
        <v>5.6429986108704311E-2</v>
      </c>
      <c r="AU50" s="26">
        <f t="shared" si="36"/>
        <v>2.8864254529160652E-2</v>
      </c>
      <c r="AV50" s="27">
        <f>(1/(((0-P50)^2+(0-Q50)^2))*CT50)</f>
        <v>1.3781138437285066E-2</v>
      </c>
      <c r="AW50" s="27">
        <f>(1/(((1-P50)^2+(1-Q50)^2))*CT50)</f>
        <v>0.19447647134338097</v>
      </c>
      <c r="AX50" s="27">
        <f>(1/(((2-P50)^2+(2-Q50)^2))*CT50)</f>
        <v>5.6429986108704311E-2</v>
      </c>
      <c r="AY50" s="27">
        <f>(1/(((3-P50)^2+(3-Q50)^2))*CT50)</f>
        <v>9.0661716930987533E-3</v>
      </c>
      <c r="AZ50" s="27">
        <f>((1/(((4-P50)^2+(4-Q50)^2))*CT50))</f>
        <v>3.5350778239830651E-3</v>
      </c>
      <c r="BA50" s="27">
        <f>((1/(((5-P50)^2+(5-Q50)^2))*CT50))</f>
        <v>1.8675591718274036E-3</v>
      </c>
      <c r="BB50" s="27">
        <f>((1/(((6-P50)^2+(6-Q50)^2))*CT50))</f>
        <v>1.152024184051406E-3</v>
      </c>
      <c r="BC50" s="27">
        <f>((1/(((1-P50)^2+(0-Q50)^2))*CT50))</f>
        <v>2.8864254529160652E-2</v>
      </c>
      <c r="BD50" s="27">
        <f>((1/(((2-P50)^2+(0-Q50)^2))*CT50))</f>
        <v>2.7227992478240433E-2</v>
      </c>
      <c r="BE50" s="27">
        <f>((1/(((2-P50)^2+(1-Q50)^2))*CT50))</f>
        <v>0.13842762074086321</v>
      </c>
      <c r="BF50" s="27">
        <f>((1/(((3-P50)^2+(0-Q50)^2))*CT50))</f>
        <v>1.2688923712805165E-2</v>
      </c>
      <c r="BG50" s="27">
        <f>((1/(((3-P50)^2+(1-Q50)^2))*CT50))</f>
        <v>2.0281518247642929E-2</v>
      </c>
      <c r="BH50" s="27">
        <f>((1/(((3-P50)^2+(2-Q50)^2))*CT50))</f>
        <v>1.6721553400960702E-2</v>
      </c>
      <c r="BI50" s="27">
        <f>((1/(((4-P50)^2+(0-Q50)^2))*CT50))</f>
        <v>6.2153929963150584E-3</v>
      </c>
      <c r="BJ50" s="27">
        <f>((1/(((4-P50)^2+(1-Q50)^2))*CT50))</f>
        <v>7.6110477522848457E-3</v>
      </c>
      <c r="BK50" s="27">
        <f>((1/(((4-P50)^2+(2-Q50)^2))*CT50))</f>
        <v>7.0479594920811618E-3</v>
      </c>
      <c r="BL50" s="27">
        <f>((1/(((4-P50)^2+(3-Q50)^2))*CT50))</f>
        <v>5.197988230998353E-3</v>
      </c>
      <c r="BM50" s="27">
        <f>((1/(((5-P50)^2+(0-Q50)^2))*CT50))</f>
        <v>3.5339078878007372E-3</v>
      </c>
      <c r="BN50" s="27">
        <f>((1/(((5-P50)^2+(1-Q50)^2))*CT50))</f>
        <v>3.9452410535476407E-3</v>
      </c>
      <c r="BO50" s="27">
        <f>((1/(((5-P50)^2+(2-Q50)^2))*CT50))</f>
        <v>3.7883520511074738E-3</v>
      </c>
      <c r="BP50" s="27">
        <f>((1/(((5-P50)^2+(3-Q50)^2))*CT50))</f>
        <v>3.1800132103293266E-3</v>
      </c>
      <c r="BQ50" s="27">
        <f>((1/(((5-P50)^2+(4-Q50)^2))*CT50))</f>
        <v>2.4693724637411835E-3</v>
      </c>
      <c r="BR50" s="27">
        <f>((1/(((6-P50)^2+(0-Q50)^2))*CT50))</f>
        <v>2.2469141338768445E-3</v>
      </c>
      <c r="BS50" s="27">
        <f>(1/(((6-P50)^2+(1-Q50)^2))*CT50)</f>
        <v>2.4064381753211572E-3</v>
      </c>
      <c r="BT50" s="27">
        <f>(1/(((6-P50)^2+(2-Q50)^2))*CT50)</f>
        <v>2.3471478567520269E-3</v>
      </c>
      <c r="BU50" s="27">
        <f>(1/(((6-P50)^2+(3-Q50)^2))*CT50)</f>
        <v>2.0984329394596645E-3</v>
      </c>
      <c r="BV50" s="27">
        <f>((1/(((6-P50)^2+(4-Q50)^2))*CT50))</f>
        <v>1.7635341685525502E-3</v>
      </c>
      <c r="BW50" s="27">
        <f>((1/(((6-P50)^2+(5-Q50)^2))*CT50))</f>
        <v>1.4336090285703576E-3</v>
      </c>
      <c r="BX50" s="27">
        <f>((1/(((0-P50)^2+(1-Q50)^2))*CT50))</f>
        <v>2.3223393779095006E-2</v>
      </c>
      <c r="BY50" s="27">
        <f>((1/(((0-P50)^2+(2-Q50)^2))*CT50))</f>
        <v>1.8671656711023724E-2</v>
      </c>
      <c r="BZ50" s="27">
        <f>((1/(((1-P50)^2+(2-Q50)^2))*CT50))</f>
        <v>6.3942326690261383E-2</v>
      </c>
      <c r="CA50" s="27">
        <f>((1/(((0-P50)^2+(3-Q50)^2))*CT50))</f>
        <v>9.610376650434474E-3</v>
      </c>
      <c r="CB50" s="27">
        <f>((1/(((1-P50)^2+(3-Q50)^2))*CT50))</f>
        <v>1.5120317813957909E-2</v>
      </c>
      <c r="CC50" s="27">
        <f>((1/(((2-P50)^2+(3-Q50)^2))*CT50))</f>
        <v>1.465885381612808E-2</v>
      </c>
      <c r="CD50" s="27">
        <f>((1/(((0-P50)^2+(4-Q50)^2))*CT50))</f>
        <v>5.1400330752734737E-3</v>
      </c>
      <c r="CE50" s="27">
        <f>((1/(((1-P50)^2+(4-Q50)^2))*CT50))</f>
        <v>6.3843401274419568E-3</v>
      </c>
      <c r="CF50" s="27">
        <f>((1/(((2-P50)^2+(4-Q50)^2))*CT50))</f>
        <v>6.3005921600687497E-3</v>
      </c>
      <c r="CG50" s="27">
        <f>((1/(((3-P50)^2+(4-Q50)^2))*CT50))</f>
        <v>4.9801485769494069E-3</v>
      </c>
      <c r="CH50" s="27">
        <f>((1/(((0-P50)^2+(5-Q50)^2))*CT50))</f>
        <v>3.0764652973402596E-3</v>
      </c>
      <c r="CI50" s="27">
        <f>((1/(((1-P50)^2+(5-Q50)^2))*CT50))</f>
        <v>3.4827388627711102E-3</v>
      </c>
      <c r="CJ50" s="27">
        <f>((1/(((2-P50)^2+(5-Q50)^2))*CT50))</f>
        <v>3.4576673229258221E-3</v>
      </c>
      <c r="CK50" s="27">
        <f>((1/(((3-P50)^2+(5-Q50)^2))*CT50))</f>
        <v>3.0184642019570229E-3</v>
      </c>
      <c r="CL50" s="27">
        <f>(1/(((4-P50)^2+(5-Q50)^2))*CT50)</f>
        <v>2.4191034472418587E-3</v>
      </c>
      <c r="CM50" s="27">
        <f>(1/(((0-P50)^2+(6-Q50)^2))*CT50)</f>
        <v>2.0179783993769635E-3</v>
      </c>
      <c r="CN50" s="27">
        <f>(1/(((1-P50)^2+(6-Q50)^2))*CT50)</f>
        <v>2.1851837238787155E-3</v>
      </c>
      <c r="CO50" s="27">
        <f>((1/(((2-P50)^2+(6-Q50)^2))*CT50))</f>
        <v>2.1752872277856126E-3</v>
      </c>
      <c r="CP50" s="27">
        <f>((1/(((3-P50)^2+(6-Q50)^2))*CT50))</f>
        <v>1.9928600292774346E-3</v>
      </c>
      <c r="CQ50" s="27">
        <f>((1/(((4-P50)^2+(6-Q50)^2))*CT50))</f>
        <v>1.7127001370366207E-3</v>
      </c>
      <c r="CR50" s="27">
        <f>((1/(((5-P50)^2+(6-Q50)^2)))*CT50)</f>
        <v>1.416520178478676E-3</v>
      </c>
      <c r="CS50" s="21">
        <f t="shared" si="37"/>
        <v>0.77479265154144694</v>
      </c>
      <c r="CT50" s="28">
        <v>0.05</v>
      </c>
    </row>
    <row r="51" spans="8:98" x14ac:dyDescent="0.25">
      <c r="H51" s="2">
        <v>44458</v>
      </c>
      <c r="I51" s="1" t="s">
        <v>28</v>
      </c>
      <c r="J51" s="1" t="s">
        <v>12</v>
      </c>
      <c r="K51">
        <v>0</v>
      </c>
      <c r="L51">
        <v>3</v>
      </c>
      <c r="M51">
        <v>0.96</v>
      </c>
      <c r="N51">
        <v>2.5099999999999998</v>
      </c>
      <c r="P51" s="10">
        <f>SUMIF(team,spi_matches[[#This Row],[team1]],Mxg)+SUMIF(team,spi_matches[[#This Row],[team2]],Vnxg)</f>
        <v>1.4061727887876021</v>
      </c>
      <c r="Q51" s="10">
        <f>SUMIF(team,spi_matches[[#This Row],[team1]],Mnxg)+SUMIF(team,spi_matches[[#This Row],[team2]],Vxg)</f>
        <v>1.1133616309458141</v>
      </c>
      <c r="R51" s="10">
        <f t="shared" si="11"/>
        <v>2.149668891368842</v>
      </c>
      <c r="S51" s="21">
        <f t="shared" si="12"/>
        <v>0.30529155455205681</v>
      </c>
      <c r="T51" s="21">
        <f t="shared" si="13"/>
        <v>0.35503518831784631</v>
      </c>
      <c r="U51" s="21">
        <f t="shared" si="14"/>
        <v>0.17763367516606154</v>
      </c>
      <c r="V51" s="22">
        <f t="shared" si="15"/>
        <v>1</v>
      </c>
      <c r="W51" s="22">
        <f t="shared" si="16"/>
        <v>1</v>
      </c>
      <c r="X51" s="23"/>
      <c r="Y51" s="23"/>
      <c r="Z51" s="23"/>
      <c r="AA51" s="23"/>
      <c r="AB51" s="24">
        <f t="shared" si="17"/>
        <v>1</v>
      </c>
      <c r="AC51" s="24">
        <f t="shared" si="18"/>
        <v>1</v>
      </c>
      <c r="AD51" s="24">
        <f t="shared" si="19"/>
        <v>2</v>
      </c>
      <c r="AE51" s="24">
        <f t="shared" si="20"/>
        <v>1</v>
      </c>
      <c r="AF51" s="24">
        <f t="shared" si="21"/>
        <v>1</v>
      </c>
      <c r="AG51" s="24">
        <f t="shared" si="22"/>
        <v>2</v>
      </c>
      <c r="AH51" s="24">
        <f t="shared" si="23"/>
        <v>2</v>
      </c>
      <c r="AI51" s="24">
        <f t="shared" si="24"/>
        <v>2</v>
      </c>
      <c r="AJ51" s="24">
        <f t="shared" si="25"/>
        <v>1</v>
      </c>
      <c r="AK51" s="24">
        <f t="shared" si="26"/>
        <v>0</v>
      </c>
      <c r="AL51" s="25">
        <f t="shared" si="27"/>
        <v>11</v>
      </c>
      <c r="AM51" s="25">
        <f t="shared" si="28"/>
        <v>21</v>
      </c>
      <c r="AN51" s="25">
        <f t="shared" si="29"/>
        <v>12</v>
      </c>
      <c r="AO51" s="25">
        <f t="shared" si="30"/>
        <v>22</v>
      </c>
      <c r="AP51" s="25">
        <f t="shared" si="31"/>
        <v>10</v>
      </c>
      <c r="AQ51" s="26">
        <f t="shared" si="32"/>
        <v>0.28117184415625157</v>
      </c>
      <c r="AR51" s="26">
        <f t="shared" si="33"/>
        <v>0.13680578664151219</v>
      </c>
      <c r="AS51" s="26">
        <f t="shared" si="34"/>
        <v>5.257049027624805E-2</v>
      </c>
      <c r="AT51" s="26">
        <f t="shared" si="35"/>
        <v>4.3907471513300315E-2</v>
      </c>
      <c r="AU51" s="26">
        <f t="shared" si="36"/>
        <v>3.559857874820798E-2</v>
      </c>
      <c r="AV51" s="27">
        <f>(1/(((0-P51)^2+(0-Q51)^2))*CT51)</f>
        <v>1.5542933151754116E-2</v>
      </c>
      <c r="AW51" s="27">
        <f>(1/(((1-P51)^2+(1-Q51)^2))*CT51)</f>
        <v>0.28117184415625157</v>
      </c>
      <c r="AX51" s="27">
        <f>(1/(((2-P51)^2+(2-Q51)^2))*CT51)</f>
        <v>4.3907471513300315E-2</v>
      </c>
      <c r="AY51" s="27">
        <f>(1/(((3-P51)^2+(3-Q51)^2))*CT51)</f>
        <v>8.1971385393922735E-3</v>
      </c>
      <c r="AZ51" s="27">
        <f>((1/(((4-P51)^2+(4-Q51)^2))*CT51))</f>
        <v>3.3199162954771115E-3</v>
      </c>
      <c r="BA51" s="27">
        <f>((1/(((5-P51)^2+(5-Q51)^2))*CT51))</f>
        <v>1.7843408635214381E-3</v>
      </c>
      <c r="BB51" s="27">
        <f>((1/(((6-P51)^2+(6-Q51)^2))*CT51))</f>
        <v>1.1115437981494901E-3</v>
      </c>
      <c r="BC51" s="27">
        <f>((1/(((1-P51)^2+(0-Q51)^2))*CT51))</f>
        <v>3.559857874820798E-2</v>
      </c>
      <c r="BD51" s="27">
        <f>((1/(((2-P51)^2+(0-Q51)^2))*CT51))</f>
        <v>3.140299385440478E-2</v>
      </c>
      <c r="BE51" s="27">
        <f>((1/(((2-P51)^2+(1-Q51)^2))*CT51))</f>
        <v>0.13680578664151219</v>
      </c>
      <c r="BF51" s="27">
        <f>((1/(((3-P51)^2+(0-Q51)^2))*CT51))</f>
        <v>1.3228005601655591E-2</v>
      </c>
      <c r="BG51" s="27">
        <f>((1/(((3-P51)^2+(1-Q51)^2))*CT51))</f>
        <v>1.9583758657830797E-2</v>
      </c>
      <c r="BH51" s="27">
        <f>((1/(((3-P51)^2+(2-Q51)^2))*CT51))</f>
        <v>1.503120729649832E-2</v>
      </c>
      <c r="BI51" s="27">
        <f>((1/(((4-P51)^2+(0-Q51)^2))*CT51))</f>
        <v>6.2754833865381904E-3</v>
      </c>
      <c r="BJ51" s="27">
        <f>((1/(((4-P51)^2+(1-Q51)^2))*CT51))</f>
        <v>7.417527705290492E-3</v>
      </c>
      <c r="BK51" s="27">
        <f>((1/(((4-P51)^2+(2-Q51)^2))*CT51))</f>
        <v>6.6541858989437597E-3</v>
      </c>
      <c r="BL51" s="27">
        <f>((1/(((4-P51)^2+(3-Q51)^2))*CT51))</f>
        <v>4.8603410467429366E-3</v>
      </c>
      <c r="BM51" s="27">
        <f>((1/(((5-P51)^2+(0-Q51)^2))*CT51))</f>
        <v>3.5322787752652567E-3</v>
      </c>
      <c r="BN51" s="27">
        <f>((1/(((5-P51)^2+(1-Q51)^2))*CT51))</f>
        <v>3.8674411695189151E-3</v>
      </c>
      <c r="BO51" s="27">
        <f>((1/(((5-P51)^2+(2-Q51)^2))*CT51))</f>
        <v>3.6491764597986103E-3</v>
      </c>
      <c r="BP51" s="27">
        <f>((1/(((5-P51)^2+(3-Q51)^2))*CT51))</f>
        <v>3.03490166788085E-3</v>
      </c>
      <c r="BQ51" s="27">
        <f>((1/(((5-P51)^2+(4-Q51)^2))*CT51))</f>
        <v>2.3531321846121432E-3</v>
      </c>
      <c r="BR51" s="27">
        <f>((1/(((6-P51)^2+(0-Q51)^2))*CT51))</f>
        <v>2.2378551254396183E-3</v>
      </c>
      <c r="BS51" s="27">
        <f>(1/(((6-P51)^2+(1-Q51)^2))*CT51)</f>
        <v>2.3678615674134987E-3</v>
      </c>
      <c r="BT51" s="27">
        <f>(1/(((6-P51)^2+(2-Q51)^2))*CT51)</f>
        <v>2.2842131223657753E-3</v>
      </c>
      <c r="BU51" s="27">
        <f>(1/(((6-P51)^2+(3-Q51)^2))*CT51)</f>
        <v>2.0273569287876801E-3</v>
      </c>
      <c r="BV51" s="27">
        <f>((1/(((6-P51)^2+(4-Q51)^2))*CT51))</f>
        <v>1.6986044203474862E-3</v>
      </c>
      <c r="BW51" s="27">
        <f>((1/(((6-P51)^2+(5-Q51)^2))*CT51))</f>
        <v>1.380864293001919E-3</v>
      </c>
      <c r="BX51" s="27">
        <f>((1/(((0-P51)^2+(1-Q51)^2))*CT51))</f>
        <v>2.5123446929386395E-2</v>
      </c>
      <c r="BY51" s="27">
        <f>((1/(((0-P51)^2+(2-Q51)^2))*CT51))</f>
        <v>1.8093328584371935E-2</v>
      </c>
      <c r="BZ51" s="27">
        <f>((1/(((1-P51)^2+(2-Q51)^2))*CT51))</f>
        <v>5.257049027624805E-2</v>
      </c>
      <c r="CA51" s="27">
        <f>((1/(((0-P51)^2+(3-Q51)^2))*CT51))</f>
        <v>9.0306072153104582E-3</v>
      </c>
      <c r="CB51" s="27">
        <f>((1/(((1-P51)^2+(3-Q51)^2))*CT51))</f>
        <v>1.3425050882572587E-2</v>
      </c>
      <c r="CC51" s="27">
        <f>((1/(((2-P51)^2+(3-Q51)^2))*CT51))</f>
        <v>1.278107144222701E-2</v>
      </c>
      <c r="CD51" s="27">
        <f>((1/(((0-P51)^2+(4-Q51)^2))*CT51))</f>
        <v>4.8496591193742528E-3</v>
      </c>
      <c r="CE51" s="27">
        <f>((1/(((1-P51)^2+(4-Q51)^2))*CT51))</f>
        <v>5.8839745589943223E-3</v>
      </c>
      <c r="CF51" s="27">
        <f>((1/(((2-P51)^2+(4-Q51)^2))*CT51))</f>
        <v>5.7568456925837473E-3</v>
      </c>
      <c r="CG51" s="27">
        <f>((1/(((3-P51)^2+(4-Q51)^2))*CT51))</f>
        <v>4.5985611319890205E-3</v>
      </c>
      <c r="CH51" s="27">
        <f>((1/(((0-P51)^2+(5-Q51)^2))*CT51))</f>
        <v>2.9268384530719551E-3</v>
      </c>
      <c r="CI51" s="27">
        <f>((1/(((1-P51)^2+(5-Q51)^2))*CT51))</f>
        <v>3.2741939374145651E-3</v>
      </c>
      <c r="CJ51" s="27">
        <f>((1/(((2-P51)^2+(5-Q51)^2))*CT51))</f>
        <v>3.2344479431728208E-3</v>
      </c>
      <c r="CK51" s="27">
        <f>((1/(((3-P51)^2+(5-Q51)^2))*CT51))</f>
        <v>2.8334643258333368E-3</v>
      </c>
      <c r="CL51" s="27">
        <f>(1/(((4-P51)^2+(5-Q51)^2))*CT51)</f>
        <v>2.2900171716133881E-3</v>
      </c>
      <c r="CM51" s="27">
        <f>(1/(((0-P51)^2+(6-Q51)^2))*CT51)</f>
        <v>1.9337455114641106E-3</v>
      </c>
      <c r="CN51" s="27">
        <f>(1/(((1-P51)^2+(6-Q51)^2))*CT51)</f>
        <v>2.0795026395614819E-3</v>
      </c>
      <c r="CO51" s="27">
        <f>((1/(((2-P51)^2+(6-Q51)^2))*CT51))</f>
        <v>2.0633987258999102E-3</v>
      </c>
      <c r="CP51" s="27">
        <f>((1/(((3-P51)^2+(6-Q51)^2))*CT51))</f>
        <v>1.8925400806927336E-3</v>
      </c>
      <c r="CQ51" s="27">
        <f>((1/(((4-P51)^2+(6-Q51)^2))*CT51))</f>
        <v>1.6336039306486191E-3</v>
      </c>
      <c r="CR51" s="27">
        <f>((1/(((5-P51)^2+(6-Q51)^2)))*CT51)</f>
        <v>1.3588866136308355E-3</v>
      </c>
      <c r="CS51" s="21">
        <f t="shared" si="37"/>
        <v>0.83796041803596455</v>
      </c>
      <c r="CT51" s="28">
        <v>0.05</v>
      </c>
    </row>
    <row r="52" spans="8:98" x14ac:dyDescent="0.25">
      <c r="H52" s="2">
        <v>44464</v>
      </c>
      <c r="I52" s="1" t="s">
        <v>7</v>
      </c>
      <c r="J52" s="1" t="s">
        <v>17</v>
      </c>
      <c r="K52">
        <v>0</v>
      </c>
      <c r="L52">
        <v>1</v>
      </c>
      <c r="M52">
        <v>1.98</v>
      </c>
      <c r="N52">
        <v>1.57</v>
      </c>
      <c r="P52" s="10">
        <f>SUMIF(team,spi_matches[[#This Row],[team1]],Mxg)+SUMIF(team,spi_matches[[#This Row],[team2]],Vnxg)</f>
        <v>1.7050292771719193</v>
      </c>
      <c r="Q52" s="10">
        <f>SUMIF(team,spi_matches[[#This Row],[team1]],Mnxg)+SUMIF(team,spi_matches[[#This Row],[team2]],Vxg)</f>
        <v>0.88945174757993017</v>
      </c>
      <c r="R52" s="10">
        <f t="shared" si="11"/>
        <v>0.53875482228460836</v>
      </c>
      <c r="S52" s="21">
        <f t="shared" si="12"/>
        <v>0.72919324736152102</v>
      </c>
      <c r="T52" s="21">
        <f t="shared" si="13"/>
        <v>0.16399032698155</v>
      </c>
      <c r="U52" s="21">
        <f t="shared" si="14"/>
        <v>0.12795819996196989</v>
      </c>
      <c r="V52" s="22">
        <f t="shared" si="15"/>
        <v>3</v>
      </c>
      <c r="W52" s="22">
        <f t="shared" si="16"/>
        <v>0</v>
      </c>
      <c r="X52" s="23"/>
      <c r="Y52" s="23"/>
      <c r="Z52" s="23"/>
      <c r="AA52" s="23"/>
      <c r="AB52" s="24">
        <f t="shared" si="17"/>
        <v>2</v>
      </c>
      <c r="AC52" s="24">
        <f t="shared" si="18"/>
        <v>1</v>
      </c>
      <c r="AD52" s="24">
        <f t="shared" si="19"/>
        <v>1</v>
      </c>
      <c r="AE52" s="24">
        <f t="shared" si="20"/>
        <v>1</v>
      </c>
      <c r="AF52" s="24">
        <f t="shared" si="21"/>
        <v>2</v>
      </c>
      <c r="AG52" s="24">
        <f t="shared" si="22"/>
        <v>0</v>
      </c>
      <c r="AH52" s="24">
        <f t="shared" si="23"/>
        <v>1</v>
      </c>
      <c r="AI52" s="24">
        <f t="shared" si="24"/>
        <v>0</v>
      </c>
      <c r="AJ52" s="24">
        <f t="shared" si="25"/>
        <v>2</v>
      </c>
      <c r="AK52" s="24">
        <f t="shared" si="26"/>
        <v>2</v>
      </c>
      <c r="AL52" s="25">
        <f t="shared" si="27"/>
        <v>21</v>
      </c>
      <c r="AM52" s="25">
        <f t="shared" si="28"/>
        <v>11</v>
      </c>
      <c r="AN52" s="25">
        <f t="shared" si="29"/>
        <v>20</v>
      </c>
      <c r="AO52" s="25">
        <f t="shared" si="30"/>
        <v>10</v>
      </c>
      <c r="AP52" s="25">
        <f t="shared" si="31"/>
        <v>22</v>
      </c>
      <c r="AQ52" s="26">
        <f t="shared" si="32"/>
        <v>0.50388676361187723</v>
      </c>
      <c r="AR52" s="26">
        <f t="shared" si="33"/>
        <v>9.8176432114703727E-2</v>
      </c>
      <c r="AS52" s="26">
        <f t="shared" si="34"/>
        <v>5.6939038901124818E-2</v>
      </c>
      <c r="AT52" s="26">
        <f t="shared" si="35"/>
        <v>3.8814129207677676E-2</v>
      </c>
      <c r="AU52" s="26">
        <f t="shared" si="36"/>
        <v>3.7869459704811093E-2</v>
      </c>
      <c r="AV52" s="27">
        <f>(1/(((0-P52)^2+(0-Q52)^2))*CT52)</f>
        <v>1.3519910816364736E-2</v>
      </c>
      <c r="AW52" s="27">
        <f>(1/(((1-P52)^2+(1-Q52)^2))*CT52)</f>
        <v>9.8176432114703727E-2</v>
      </c>
      <c r="AX52" s="27">
        <f>(1/(((2-P52)^2+(2-Q52)^2))*CT52)</f>
        <v>3.7869459704811093E-2</v>
      </c>
      <c r="AY52" s="27">
        <f>(1/(((3-P52)^2+(3-Q52)^2))*CT52)</f>
        <v>8.1547935091280509E-3</v>
      </c>
      <c r="AZ52" s="27">
        <f>((1/(((4-P52)^2+(4-Q52)^2))*CT52))</f>
        <v>3.3461824398320094E-3</v>
      </c>
      <c r="BA52" s="27">
        <f>((1/(((5-P52)^2+(5-Q52)^2))*CT52))</f>
        <v>1.8015785359219137E-3</v>
      </c>
      <c r="BB52" s="27">
        <f>((1/(((6-P52)^2+(6-Q52)^2))*CT52))</f>
        <v>1.1219698607884945E-3</v>
      </c>
      <c r="BC52" s="27">
        <f>((1/(((1-P52)^2+(0-Q52)^2))*CT52))</f>
        <v>3.8814129207677676E-2</v>
      </c>
      <c r="BD52" s="27">
        <f>((1/(((2-P52)^2+(0-Q52)^2))*CT52))</f>
        <v>5.6939038901124818E-2</v>
      </c>
      <c r="BE52" s="27">
        <f>((1/(((2-P52)^2+(1-Q52)^2))*CT52))</f>
        <v>0.50388676361187723</v>
      </c>
      <c r="BF52" s="27">
        <f>((1/(((3-P52)^2+(0-Q52)^2))*CT52))</f>
        <v>2.0258715266423189E-2</v>
      </c>
      <c r="BG52" s="27">
        <f>((1/(((3-P52)^2+(1-Q52)^2))*CT52))</f>
        <v>2.9600334698554789E-2</v>
      </c>
      <c r="BH52" s="27">
        <f>((1/(((3-P52)^2+(2-Q52)^2))*CT52))</f>
        <v>1.718055662123788E-2</v>
      </c>
      <c r="BI52" s="27">
        <f>((1/(((4-P52)^2+(0-Q52)^2))*CT52))</f>
        <v>8.2535285490591258E-3</v>
      </c>
      <c r="BJ52" s="27">
        <f>((1/(((4-P52)^2+(1-Q52)^2))*CT52))</f>
        <v>9.4712907031536519E-3</v>
      </c>
      <c r="BK52" s="27">
        <f>((1/(((4-P52)^2+(2-Q52)^2))*CT52))</f>
        <v>7.6920614994875824E-3</v>
      </c>
      <c r="BL52" s="27">
        <f>((1/(((4-P52)^2+(3-Q52)^2))*CT52))</f>
        <v>5.1433426215045323E-3</v>
      </c>
      <c r="BM52" s="27">
        <f>((1/(((5-P52)^2+(0-Q52)^2))*CT52))</f>
        <v>4.292598457495975E-3</v>
      </c>
      <c r="BN52" s="27">
        <f>((1/(((5-P52)^2+(1-Q52)^2))*CT52))</f>
        <v>4.6002167889079666E-3</v>
      </c>
      <c r="BO52" s="27">
        <f>((1/(((5-P52)^2+(2-Q52)^2))*CT52))</f>
        <v>4.1355981628689135E-3</v>
      </c>
      <c r="BP52" s="27">
        <f>((1/(((5-P52)^2+(3-Q52)^2))*CT52))</f>
        <v>3.2655735550437648E-3</v>
      </c>
      <c r="BQ52" s="27">
        <f>((1/(((5-P52)^2+(4-Q52)^2))*CT52))</f>
        <v>2.4351824450791161E-3</v>
      </c>
      <c r="BR52" s="27">
        <f>((1/(((6-P52)^2+(0-Q52)^2))*CT52))</f>
        <v>2.5990365581906802E-3</v>
      </c>
      <c r="BS52" s="27">
        <f>(1/(((6-P52)^2+(1-Q52)^2))*CT52)</f>
        <v>2.7087065983075233E-3</v>
      </c>
      <c r="BT52" s="27">
        <f>(1/(((6-P52)^2+(2-Q52)^2))*CT52)</f>
        <v>2.5406386675523446E-3</v>
      </c>
      <c r="BU52" s="27">
        <f>(1/(((6-P52)^2+(3-Q52)^2))*CT52)</f>
        <v>2.1832929030553613E-3</v>
      </c>
      <c r="BV52" s="27">
        <f>((1/(((6-P52)^2+(4-Q52)^2))*CT52))</f>
        <v>1.7779494761392348E-3</v>
      </c>
      <c r="BW52" s="27">
        <f>((1/(((6-P52)^2+(5-Q52)^2))*CT52))</f>
        <v>1.4146920687795597E-3</v>
      </c>
      <c r="BX52" s="27">
        <f>((1/(((0-P52)^2+(1-Q52)^2))*CT52))</f>
        <v>1.7127125131916519E-2</v>
      </c>
      <c r="BY52" s="27">
        <f>((1/(((0-P52)^2+(2-Q52)^2))*CT52))</f>
        <v>1.2076004662514126E-2</v>
      </c>
      <c r="BZ52" s="27">
        <f>((1/(((1-P52)^2+(2-Q52)^2))*CT52))</f>
        <v>2.8895325310919463E-2</v>
      </c>
      <c r="CA52" s="27">
        <f>((1/(((0-P52)^2+(3-Q52)^2))*CT52))</f>
        <v>6.7920582391565176E-3</v>
      </c>
      <c r="CB52" s="27">
        <f>((1/(((1-P52)^2+(3-Q52)^2))*CT52))</f>
        <v>1.0097990480632237E-2</v>
      </c>
      <c r="CC52" s="27">
        <f>((1/(((2-P52)^2+(3-Q52)^2))*CT52))</f>
        <v>1.100976826621221E-2</v>
      </c>
      <c r="CD52" s="27">
        <f>((1/(((0-P52)^2+(4-Q52)^2))*CT52))</f>
        <v>3.9737303784475129E-3</v>
      </c>
      <c r="CE52" s="27">
        <f>((1/(((1-P52)^2+(4-Q52)^2))*CT52))</f>
        <v>4.9151755168902345E-3</v>
      </c>
      <c r="CF52" s="27">
        <f>((1/(((2-P52)^2+(4-Q52)^2))*CT52))</f>
        <v>5.1216293983776676E-3</v>
      </c>
      <c r="CG52" s="27">
        <f>((1/(((3-P52)^2+(4-Q52)^2))*CT52))</f>
        <v>4.4043319021436055E-3</v>
      </c>
      <c r="CH52" s="27">
        <f>((1/(((0-P52)^2+(5-Q52)^2))*CT52))</f>
        <v>2.5247766722425883E-3</v>
      </c>
      <c r="CI52" s="27">
        <f>((1/(((1-P52)^2+(5-Q52)^2))*CT52))</f>
        <v>2.8746084496240774E-3</v>
      </c>
      <c r="CJ52" s="27">
        <f>((1/(((2-P52)^2+(5-Q52)^2))*CT52))</f>
        <v>2.9440140389854139E-3</v>
      </c>
      <c r="CK52" s="27">
        <f>((1/(((3-P52)^2+(5-Q52)^2))*CT52))</f>
        <v>2.6919992977132469E-3</v>
      </c>
      <c r="CL52" s="27">
        <f>(1/(((4-P52)^2+(5-Q52)^2))*CT52)</f>
        <v>2.25596162690144E-3</v>
      </c>
      <c r="CM52" s="27">
        <f>(1/(((0-P52)^2+(6-Q52)^2))*CT52)</f>
        <v>1.7226630774170748E-3</v>
      </c>
      <c r="CN52" s="27">
        <f>(1/(((1-P52)^2+(6-Q52)^2))*CT52)</f>
        <v>1.8786561192261891E-3</v>
      </c>
      <c r="CO52" s="27">
        <f>((1/(((2-P52)^2+(6-Q52)^2))*CT52))</f>
        <v>1.9080538487959171E-3</v>
      </c>
      <c r="CP52" s="27">
        <f>((1/(((3-P52)^2+(6-Q52)^2))*CT52))</f>
        <v>1.7989071745434316E-3</v>
      </c>
      <c r="CQ52" s="27">
        <f>((1/(((4-P52)^2+(6-Q52)^2))*CT52))</f>
        <v>1.5931383374301897E-3</v>
      </c>
      <c r="CR52" s="27">
        <f>((1/(((5-P52)^2+(6-Q52)^2)))*CT52)</f>
        <v>1.3522820318802552E-3</v>
      </c>
      <c r="CS52" s="21">
        <f t="shared" si="37"/>
        <v>1.0211417743050404</v>
      </c>
      <c r="CT52" s="28">
        <v>0.05</v>
      </c>
    </row>
    <row r="53" spans="8:98" x14ac:dyDescent="0.25">
      <c r="H53" s="2">
        <v>44464</v>
      </c>
      <c r="I53" s="1" t="s">
        <v>12</v>
      </c>
      <c r="J53" s="1" t="s">
        <v>22</v>
      </c>
      <c r="K53">
        <v>0</v>
      </c>
      <c r="L53">
        <v>1</v>
      </c>
      <c r="M53">
        <v>0.21</v>
      </c>
      <c r="N53">
        <v>1.95</v>
      </c>
      <c r="P53" s="10">
        <f>SUMIF(team,spi_matches[[#This Row],[team1]],Mxg)+SUMIF(team,spi_matches[[#This Row],[team2]],Vnxg)</f>
        <v>0.8486845224804439</v>
      </c>
      <c r="Q53" s="10">
        <f>SUMIF(team,spi_matches[[#This Row],[team1]],Mnxg)+SUMIF(team,spi_matches[[#This Row],[team2]],Vxg)</f>
        <v>2.1054298842804058</v>
      </c>
      <c r="R53" s="10">
        <f t="shared" si="11"/>
        <v>0.43207636818349304</v>
      </c>
      <c r="S53" s="21">
        <f t="shared" si="12"/>
        <v>0.10533726797225559</v>
      </c>
      <c r="T53" s="21">
        <f t="shared" si="13"/>
        <v>0.10333494778428427</v>
      </c>
      <c r="U53" s="21">
        <f t="shared" si="14"/>
        <v>1.7617365756352212</v>
      </c>
      <c r="V53" s="22">
        <f t="shared" si="15"/>
        <v>0</v>
      </c>
      <c r="W53" s="22">
        <f t="shared" si="16"/>
        <v>3</v>
      </c>
      <c r="X53" s="23"/>
      <c r="Y53" s="23"/>
      <c r="Z53" s="23"/>
      <c r="AA53" s="23"/>
      <c r="AB53" s="24">
        <f t="shared" si="17"/>
        <v>1</v>
      </c>
      <c r="AC53" s="24">
        <f t="shared" si="18"/>
        <v>2</v>
      </c>
      <c r="AD53" s="24">
        <f t="shared" si="19"/>
        <v>0</v>
      </c>
      <c r="AE53" s="24">
        <f t="shared" si="20"/>
        <v>2</v>
      </c>
      <c r="AF53" s="24">
        <f t="shared" si="21"/>
        <v>1</v>
      </c>
      <c r="AG53" s="24">
        <f t="shared" si="22"/>
        <v>3</v>
      </c>
      <c r="AH53" s="24">
        <f t="shared" si="23"/>
        <v>1</v>
      </c>
      <c r="AI53" s="24">
        <f t="shared" si="24"/>
        <v>1</v>
      </c>
      <c r="AJ53" s="24">
        <f t="shared" si="25"/>
        <v>2</v>
      </c>
      <c r="AK53" s="24">
        <f t="shared" si="26"/>
        <v>2</v>
      </c>
      <c r="AL53" s="25">
        <f t="shared" si="27"/>
        <v>12</v>
      </c>
      <c r="AM53" s="25">
        <f t="shared" si="28"/>
        <v>2</v>
      </c>
      <c r="AN53" s="25">
        <f t="shared" si="29"/>
        <v>13</v>
      </c>
      <c r="AO53" s="25">
        <f t="shared" si="30"/>
        <v>11</v>
      </c>
      <c r="AP53" s="25">
        <f t="shared" si="31"/>
        <v>22</v>
      </c>
      <c r="AQ53" s="26">
        <f t="shared" si="32"/>
        <v>1.4700765519597054</v>
      </c>
      <c r="AR53" s="26">
        <f t="shared" si="33"/>
        <v>6.8363832610554218E-2</v>
      </c>
      <c r="AS53" s="26">
        <f t="shared" si="34"/>
        <v>6.074211811515811E-2</v>
      </c>
      <c r="AT53" s="26">
        <f t="shared" si="35"/>
        <v>4.0164784775917908E-2</v>
      </c>
      <c r="AU53" s="26">
        <f t="shared" si="36"/>
        <v>3.7407152008879535E-2</v>
      </c>
      <c r="AV53" s="27">
        <f>(1/(((0-P53)^2+(0-Q53)^2))*CT53)</f>
        <v>9.7028965012324955E-3</v>
      </c>
      <c r="AW53" s="27">
        <f>(1/(((1-P53)^2+(1-Q53)^2))*CT53)</f>
        <v>4.0164784775917908E-2</v>
      </c>
      <c r="AX53" s="27">
        <f>(1/(((2-P53)^2+(2-Q53)^2))*CT53)</f>
        <v>3.7407152008879535E-2</v>
      </c>
      <c r="AY53" s="27">
        <f>(1/(((3-P53)^2+(3-Q53)^2))*CT53)</f>
        <v>9.2107934699392977E-3</v>
      </c>
      <c r="AZ53" s="27">
        <f>((1/(((4-P53)^2+(4-Q53)^2))*CT53))</f>
        <v>3.6981742039800172E-3</v>
      </c>
      <c r="BA53" s="27">
        <f>((1/(((5-P53)^2+(5-Q53)^2))*CT53))</f>
        <v>1.9522132288234068E-3</v>
      </c>
      <c r="BB53" s="27">
        <f>((1/(((6-P53)^2+(6-Q53)^2))*CT53))</f>
        <v>1.1989335955116035E-3</v>
      </c>
      <c r="BC53" s="27">
        <f>((1/(((1-P53)^2+(0-Q53)^2))*CT53))</f>
        <v>1.1221502337732153E-2</v>
      </c>
      <c r="BD53" s="27">
        <f>((1/(((2-P53)^2+(0-Q53)^2))*CT53))</f>
        <v>8.6830242985568053E-3</v>
      </c>
      <c r="BE53" s="27">
        <f>((1/(((2-P53)^2+(1-Q53)^2))*CT53))</f>
        <v>1.9627065671120492E-2</v>
      </c>
      <c r="BF53" s="27">
        <f>((1/(((3-P53)^2+(0-Q53)^2))*CT53))</f>
        <v>5.5181588206712389E-3</v>
      </c>
      <c r="BG53" s="27">
        <f>((1/(((3-P53)^2+(1-Q53)^2))*CT53))</f>
        <v>8.5468134855309647E-3</v>
      </c>
      <c r="BH53" s="27">
        <f>((1/(((3-P53)^2+(2-Q53)^2))*CT53))</f>
        <v>1.0777548977633607E-2</v>
      </c>
      <c r="BI53" s="27">
        <f>((1/(((4-P53)^2+(0-Q53)^2))*CT53))</f>
        <v>3.4810155972354721E-3</v>
      </c>
      <c r="BJ53" s="27">
        <f>((1/(((4-P53)^2+(1-Q53)^2))*CT53))</f>
        <v>4.483193395130463E-3</v>
      </c>
      <c r="BK53" s="27">
        <f>((1/(((4-P53)^2+(2-Q53)^2))*CT53))</f>
        <v>5.0292173896266026E-3</v>
      </c>
      <c r="BL53" s="27">
        <f>((1/(((4-P53)^2+(3-Q53)^2))*CT53))</f>
        <v>4.6593784969182579E-3</v>
      </c>
      <c r="BM53" s="27">
        <f>((1/(((5-P53)^2+(0-Q53)^2))*CT53))</f>
        <v>2.3077361342804864E-3</v>
      </c>
      <c r="BN53" s="27">
        <f>((1/(((5-P53)^2+(1-Q53)^2))*CT53))</f>
        <v>2.7092348255954076E-3</v>
      </c>
      <c r="BO53" s="27">
        <f>((1/(((5-P53)^2+(2-Q53)^2))*CT53))</f>
        <v>2.8994692001035834E-3</v>
      </c>
      <c r="BP53" s="27">
        <f>((1/(((5-P53)^2+(3-Q53)^2))*CT53))</f>
        <v>2.7725905864417867E-3</v>
      </c>
      <c r="BQ53" s="27">
        <f>((1/(((5-P53)^2+(4-Q53)^2))*CT53))</f>
        <v>2.401212195238484E-3</v>
      </c>
      <c r="BR53" s="27">
        <f>((1/(((6-P53)^2+(0-Q53)^2))*CT53))</f>
        <v>1.6145236791334971E-3</v>
      </c>
      <c r="BS53" s="27">
        <f>(1/(((6-P53)^2+(1-Q53)^2))*CT53)</f>
        <v>1.8012808014204241E-3</v>
      </c>
      <c r="BT53" s="27">
        <f>(1/(((6-P53)^2+(2-Q53)^2))*CT53)</f>
        <v>1.8834401703056163E-3</v>
      </c>
      <c r="BU53" s="27">
        <f>(1/(((6-P53)^2+(3-Q53)^2))*CT53)</f>
        <v>1.8290693139734566E-3</v>
      </c>
      <c r="BV53" s="27">
        <f>((1/(((6-P53)^2+(4-Q53)^2))*CT53))</f>
        <v>1.6597264060508284E-3</v>
      </c>
      <c r="BW53" s="27">
        <f>((1/(((6-P53)^2+(5-Q53)^2))*CT53))</f>
        <v>1.4320661895559771E-3</v>
      </c>
      <c r="BX53" s="27">
        <f>((1/(((0-P53)^2+(1-Q53)^2))*CT53))</f>
        <v>2.5743462869915502E-2</v>
      </c>
      <c r="BY53" s="27">
        <f>((1/(((0-P53)^2+(2-Q53)^2))*CT53))</f>
        <v>6.8363832610554218E-2</v>
      </c>
      <c r="BZ53" s="27">
        <f>((1/(((1-P53)^2+(2-Q53)^2))*CT53))</f>
        <v>1.4700765519597054</v>
      </c>
      <c r="CA53" s="27">
        <f>((1/(((0-P53)^2+(3-Q53)^2))*CT53))</f>
        <v>3.288346320892057E-2</v>
      </c>
      <c r="CB53" s="27">
        <f>((1/(((1-P53)^2+(3-Q53)^2))*CT53))</f>
        <v>6.074211811515811E-2</v>
      </c>
      <c r="CC53" s="27">
        <f>((1/(((2-P53)^2+(3-Q53)^2))*CT53))</f>
        <v>2.3520744832739731E-2</v>
      </c>
      <c r="CD53" s="27">
        <f>((1/(((0-P53)^2+(4-Q53)^2))*CT53))</f>
        <v>1.1601839687922912E-2</v>
      </c>
      <c r="CE53" s="27">
        <f>((1/(((1-P53)^2+(4-Q53)^2))*CT53))</f>
        <v>1.384162628255107E-2</v>
      </c>
      <c r="CF53" s="27">
        <f>((1/(((2-P53)^2+(4-Q53)^2))*CT53))</f>
        <v>1.0173098832843171E-2</v>
      </c>
      <c r="CG53" s="27">
        <f>((1/(((3-P53)^2+(4-Q53)^2))*CT53))</f>
        <v>6.0845354638773457E-3</v>
      </c>
      <c r="CH53" s="27">
        <f>((1/(((0-P53)^2+(5-Q53)^2))*CT53))</f>
        <v>5.4952291899124624E-3</v>
      </c>
      <c r="CI53" s="27">
        <f>((1/(((1-P53)^2+(5-Q53)^2))*CT53))</f>
        <v>5.9513660116968375E-3</v>
      </c>
      <c r="CJ53" s="27">
        <f>((1/(((2-P53)^2+(5-Q53)^2))*CT53))</f>
        <v>5.1524807194982397E-3</v>
      </c>
      <c r="CK53" s="27">
        <f>((1/(((3-P53)^2+(5-Q53)^2))*CT53))</f>
        <v>3.8441742624083885E-3</v>
      </c>
      <c r="CL53" s="27">
        <f>(1/(((4-P53)^2+(5-Q53)^2))*CT53)</f>
        <v>2.7308488393178515E-3</v>
      </c>
      <c r="CM53" s="27">
        <f>(1/(((0-P53)^2+(6-Q53)^2))*CT53)</f>
        <v>3.1470407315068076E-3</v>
      </c>
      <c r="CN53" s="27">
        <f>(1/(((1-P53)^2+(6-Q53)^2))*CT53)</f>
        <v>3.2915151252020797E-3</v>
      </c>
      <c r="CO53" s="27">
        <f>((1/(((2-P53)^2+(6-Q53)^2))*CT53))</f>
        <v>3.0315517145058399E-3</v>
      </c>
      <c r="CP53" s="27">
        <f>((1/(((3-P53)^2+(6-Q53)^2))*CT53))</f>
        <v>2.5257838749074501E-3</v>
      </c>
      <c r="CQ53" s="27">
        <f>((1/(((4-P53)^2+(6-Q53)^2))*CT53))</f>
        <v>1.9921536538064755E-3</v>
      </c>
      <c r="CR53" s="27">
        <f>((1/(((5-P53)^2+(6-Q53)^2)))*CT53)</f>
        <v>1.5431576482702247E-3</v>
      </c>
      <c r="CS53" s="21">
        <f t="shared" si="37"/>
        <v>1.9704087913917609</v>
      </c>
      <c r="CT53" s="28">
        <v>0.05</v>
      </c>
    </row>
    <row r="54" spans="8:98" x14ac:dyDescent="0.25">
      <c r="H54" s="2">
        <v>44464</v>
      </c>
      <c r="I54" s="1" t="s">
        <v>16</v>
      </c>
      <c r="J54" s="1" t="s">
        <v>20</v>
      </c>
      <c r="K54">
        <v>1</v>
      </c>
      <c r="L54">
        <v>1</v>
      </c>
      <c r="M54">
        <v>1.06</v>
      </c>
      <c r="N54">
        <v>2.16</v>
      </c>
      <c r="P54" s="10">
        <f>SUMIF(team,spi_matches[[#This Row],[team1]],Mxg)+SUMIF(team,spi_matches[[#This Row],[team2]],Vnxg)</f>
        <v>1.0764421386870899</v>
      </c>
      <c r="Q54" s="10">
        <f>SUMIF(team,spi_matches[[#This Row],[team1]],Mnxg)+SUMIF(team,spi_matches[[#This Row],[team2]],Vxg)</f>
        <v>1.6550738833574696</v>
      </c>
      <c r="R54" s="10">
        <f t="shared" si="11"/>
        <v>0.25522072719231181</v>
      </c>
      <c r="S54" s="21">
        <f t="shared" si="12"/>
        <v>0.15008018339974458</v>
      </c>
      <c r="T54" s="21">
        <f t="shared" si="13"/>
        <v>0.19489915254525375</v>
      </c>
      <c r="U54" s="21">
        <f t="shared" si="14"/>
        <v>0.59602856257248382</v>
      </c>
      <c r="V54" s="22">
        <f t="shared" si="15"/>
        <v>0</v>
      </c>
      <c r="W54" s="22">
        <f t="shared" si="16"/>
        <v>3</v>
      </c>
      <c r="X54" s="23"/>
      <c r="Y54" s="23"/>
      <c r="Z54" s="23"/>
      <c r="AA54" s="23"/>
      <c r="AB54" s="24">
        <f t="shared" si="17"/>
        <v>1</v>
      </c>
      <c r="AC54" s="24">
        <f t="shared" si="18"/>
        <v>2</v>
      </c>
      <c r="AD54" s="24">
        <f t="shared" si="19"/>
        <v>1</v>
      </c>
      <c r="AE54" s="24">
        <f t="shared" si="20"/>
        <v>1</v>
      </c>
      <c r="AF54" s="24">
        <f t="shared" si="21"/>
        <v>2</v>
      </c>
      <c r="AG54" s="24">
        <f t="shared" si="22"/>
        <v>2</v>
      </c>
      <c r="AH54" s="24">
        <f t="shared" si="23"/>
        <v>0</v>
      </c>
      <c r="AI54" s="24">
        <f t="shared" si="24"/>
        <v>2</v>
      </c>
      <c r="AJ54" s="24">
        <f t="shared" si="25"/>
        <v>2</v>
      </c>
      <c r="AK54" s="24">
        <f t="shared" si="26"/>
        <v>1</v>
      </c>
      <c r="AL54" s="25">
        <f t="shared" si="27"/>
        <v>12</v>
      </c>
      <c r="AM54" s="25">
        <f t="shared" si="28"/>
        <v>11</v>
      </c>
      <c r="AN54" s="25">
        <f t="shared" si="29"/>
        <v>22</v>
      </c>
      <c r="AO54" s="25">
        <f t="shared" si="30"/>
        <v>2</v>
      </c>
      <c r="AP54" s="25">
        <f t="shared" si="31"/>
        <v>21</v>
      </c>
      <c r="AQ54" s="26">
        <f t="shared" si="32"/>
        <v>0.40058508974572987</v>
      </c>
      <c r="AR54" s="26">
        <f t="shared" si="33"/>
        <v>0.11495172666434539</v>
      </c>
      <c r="AS54" s="26">
        <f t="shared" si="34"/>
        <v>5.1443867352914487E-2</v>
      </c>
      <c r="AT54" s="26">
        <f t="shared" si="35"/>
        <v>3.9132764594454611E-2</v>
      </c>
      <c r="AU54" s="26">
        <f t="shared" si="36"/>
        <v>3.8999098560681872E-2</v>
      </c>
      <c r="AV54" s="27">
        <f>(1/(((0-P54)^2+(0-Q54)^2))*CT54)</f>
        <v>1.2827099906941881E-2</v>
      </c>
      <c r="AW54" s="27">
        <f>(1/(((1-P54)^2+(1-Q54)^2))*CT54)</f>
        <v>0.11495172666434539</v>
      </c>
      <c r="AX54" s="27">
        <f>(1/(((2-P54)^2+(2-Q54)^2))*CT54)</f>
        <v>5.1443867352914487E-2</v>
      </c>
      <c r="AY54" s="27">
        <f>(1/(((3-P54)^2+(3-Q54)^2))*CT54)</f>
        <v>9.0762202926828236E-3</v>
      </c>
      <c r="AZ54" s="27">
        <f>((1/(((4-P54)^2+(4-Q54)^2))*CT54))</f>
        <v>3.5597654928298363E-3</v>
      </c>
      <c r="BA54" s="27">
        <f>((1/(((5-P54)^2+(5-Q54)^2))*CT54))</f>
        <v>1.880912859988326E-3</v>
      </c>
      <c r="BB54" s="27">
        <f>((1/(((6-P54)^2+(6-Q54)^2))*CT54))</f>
        <v>1.1595599755510251E-3</v>
      </c>
      <c r="BC54" s="27">
        <f>((1/(((1-P54)^2+(0-Q54)^2))*CT54))</f>
        <v>1.8214186712779388E-2</v>
      </c>
      <c r="BD54" s="27">
        <f>((1/(((2-P54)^2+(0-Q54)^2))*CT54))</f>
        <v>1.3918935685436375E-2</v>
      </c>
      <c r="BE54" s="27">
        <f>((1/(((2-P54)^2+(1-Q54)^2))*CT54))</f>
        <v>3.8999098560681872E-2</v>
      </c>
      <c r="BF54" s="27">
        <f>((1/(((3-P54)^2+(0-Q54)^2))*CT54))</f>
        <v>7.7647656118060172E-3</v>
      </c>
      <c r="BG54" s="27">
        <f>((1/(((3-P54)^2+(1-Q54)^2))*CT54))</f>
        <v>1.2108892934306273E-2</v>
      </c>
      <c r="BH54" s="27">
        <f>((1/(((3-P54)^2+(2-Q54)^2))*CT54))</f>
        <v>1.3092265032195627E-2</v>
      </c>
      <c r="BI54" s="27">
        <f>((1/(((4-P54)^2+(0-Q54)^2))*CT54))</f>
        <v>4.4300869744598242E-3</v>
      </c>
      <c r="BJ54" s="27">
        <f>((1/(((4-P54)^2+(1-Q54)^2))*CT54))</f>
        <v>5.5702161409481206E-3</v>
      </c>
      <c r="BK54" s="27">
        <f>((1/(((4-P54)^2+(2-Q54)^2))*CT54))</f>
        <v>5.7695650083067658E-3</v>
      </c>
      <c r="BL54" s="27">
        <f>((1/(((4-P54)^2+(3-Q54)^2))*CT54))</f>
        <v>4.8281111195569021E-3</v>
      </c>
      <c r="BM54" s="27">
        <f>((1/(((5-P54)^2+(0-Q54)^2))*CT54))</f>
        <v>2.7573160645411481E-3</v>
      </c>
      <c r="BN54" s="27">
        <f>((1/(((5-P54)^2+(1-Q54)^2))*CT54))</f>
        <v>3.1598715357653386E-3</v>
      </c>
      <c r="BO54" s="27">
        <f>((1/(((5-P54)^2+(2-Q54)^2))*CT54))</f>
        <v>3.2230449639440968E-3</v>
      </c>
      <c r="BP54" s="27">
        <f>((1/(((5-P54)^2+(3-Q54)^2))*CT54))</f>
        <v>2.9064474074017035E-3</v>
      </c>
      <c r="BQ54" s="27">
        <f>((1/(((5-P54)^2+(4-Q54)^2))*CT54))</f>
        <v>2.3931477727054764E-3</v>
      </c>
      <c r="BR54" s="27">
        <f>((1/(((6-P54)^2+(0-Q54)^2))*CT54))</f>
        <v>1.8531771086961139E-3</v>
      </c>
      <c r="BS54" s="27">
        <f>(1/(((6-P54)^2+(1-Q54)^2))*CT54)</f>
        <v>2.0267084662772593E-3</v>
      </c>
      <c r="BT54" s="27">
        <f>(1/(((6-P54)^2+(2-Q54)^2))*CT54)</f>
        <v>2.0525117866984606E-3</v>
      </c>
      <c r="BU54" s="27">
        <f>(1/(((6-P54)^2+(3-Q54)^2))*CT54)</f>
        <v>1.9193675037627233E-3</v>
      </c>
      <c r="BV54" s="27">
        <f>((1/(((6-P54)^2+(4-Q54)^2))*CT54))</f>
        <v>1.6812317090038849E-3</v>
      </c>
      <c r="BW54" s="27">
        <f>((1/(((6-P54)^2+(5-Q54)^2))*CT54))</f>
        <v>1.4112353004712163E-3</v>
      </c>
      <c r="BX54" s="27">
        <f>((1/(((0-P54)^2+(1-Q54)^2))*CT54))</f>
        <v>3.148913100758912E-2</v>
      </c>
      <c r="BY54" s="27">
        <f>((1/(((0-P54)^2+(2-Q54)^2))*CT54))</f>
        <v>3.9132764594454611E-2</v>
      </c>
      <c r="BZ54" s="27">
        <f>((1/(((1-P54)^2+(2-Q54)^2))*CT54))</f>
        <v>0.40058508974572987</v>
      </c>
      <c r="CA54" s="27">
        <f>((1/(((0-P54)^2+(3-Q54)^2))*CT54))</f>
        <v>1.6848893418162921E-2</v>
      </c>
      <c r="CB54" s="27">
        <f>((1/(((1-P54)^2+(3-Q54)^2))*CT54))</f>
        <v>2.755322420812948E-2</v>
      </c>
      <c r="CC54" s="27">
        <f>((1/(((2-P54)^2+(3-Q54)^2))*CT54))</f>
        <v>1.8784384469998541E-2</v>
      </c>
      <c r="CD54" s="27">
        <f>((1/(((0-P54)^2+(4-Q54)^2))*CT54))</f>
        <v>7.5104325498280902E-3</v>
      </c>
      <c r="CE54" s="27">
        <f>((1/(((1-P54)^2+(4-Q54)^2))*CT54))</f>
        <v>9.0834410274331003E-3</v>
      </c>
      <c r="CF54" s="27">
        <f>((1/(((2-P54)^2+(4-Q54)^2))*CT54))</f>
        <v>7.8719856240491003E-3</v>
      </c>
      <c r="CG54" s="27">
        <f>((1/(((3-P54)^2+(4-Q54)^2))*CT54))</f>
        <v>5.4355191579767217E-3</v>
      </c>
      <c r="CH54" s="27">
        <f>((1/(((0-P54)^2+(5-Q54)^2))*CT54))</f>
        <v>4.0494819469284737E-3</v>
      </c>
      <c r="CI54" s="27">
        <f>((1/(((1-P54)^2+(5-Q54)^2))*CT54))</f>
        <v>4.4665292972693249E-3</v>
      </c>
      <c r="CJ54" s="27">
        <f>((1/(((2-P54)^2+(5-Q54)^2))*CT54))</f>
        <v>4.1523101067259703E-3</v>
      </c>
      <c r="CK54" s="27">
        <f>((1/(((3-P54)^2+(5-Q54)^2))*CT54))</f>
        <v>3.3582728590326352E-3</v>
      </c>
      <c r="CL54" s="27">
        <f>(1/(((4-P54)^2+(5-Q54)^2))*CT54)</f>
        <v>2.5334772038247359E-3</v>
      </c>
      <c r="CM54" s="27">
        <f>(1/(((0-P54)^2+(6-Q54)^2))*CT54)</f>
        <v>2.4953697619262776E-3</v>
      </c>
      <c r="CN54" s="27">
        <f>(1/(((1-P54)^2+(6-Q54)^2))*CT54)</f>
        <v>2.6477123842805015E-3</v>
      </c>
      <c r="CO54" s="27">
        <f>((1/(((2-P54)^2+(6-Q54)^2))*CT54))</f>
        <v>2.534039488622282E-3</v>
      </c>
      <c r="CP54" s="27">
        <f>((1/(((3-P54)^2+(6-Q54)^2))*CT54))</f>
        <v>2.2145002299114799E-3</v>
      </c>
      <c r="CQ54" s="27">
        <f>((1/(((4-P54)^2+(6-Q54)^2))*CT54))</f>
        <v>1.8231159304586777E-3</v>
      </c>
      <c r="CR54" s="27">
        <f>((1/(((5-P54)^2+(6-Q54)^2)))*CT54)</f>
        <v>1.4588875601519149E-3</v>
      </c>
      <c r="CS54" s="21">
        <f t="shared" si="37"/>
        <v>0.94100789851748212</v>
      </c>
      <c r="CT54" s="28">
        <v>0.05</v>
      </c>
    </row>
    <row r="55" spans="8:98" x14ac:dyDescent="0.25">
      <c r="H55" s="2">
        <v>44464</v>
      </c>
      <c r="I55" s="1" t="s">
        <v>10</v>
      </c>
      <c r="J55" s="1" t="s">
        <v>18</v>
      </c>
      <c r="K55">
        <v>2</v>
      </c>
      <c r="L55">
        <v>0</v>
      </c>
      <c r="M55">
        <v>2.02</v>
      </c>
      <c r="N55">
        <v>0.81</v>
      </c>
      <c r="P55" s="10">
        <f>SUMIF(team,spi_matches[[#This Row],[team1]],Mxg)+SUMIF(team,spi_matches[[#This Row],[team2]],Vnxg)</f>
        <v>1.9617374322933838</v>
      </c>
      <c r="Q55" s="10">
        <f>SUMIF(team,spi_matches[[#This Row],[team1]],Mnxg)+SUMIF(team,spi_matches[[#This Row],[team2]],Vxg)</f>
        <v>0.92501254373510722</v>
      </c>
      <c r="R55" s="10">
        <f t="shared" si="11"/>
        <v>1.6622412012187976E-2</v>
      </c>
      <c r="S55" s="21">
        <f t="shared" si="12"/>
        <v>7.3094360281551785</v>
      </c>
      <c r="T55" s="21">
        <f t="shared" si="13"/>
        <v>0.12365819340857777</v>
      </c>
      <c r="U55" s="21">
        <f t="shared" si="14"/>
        <v>0.11691846734803416</v>
      </c>
      <c r="V55" s="22">
        <f t="shared" si="15"/>
        <v>3</v>
      </c>
      <c r="W55" s="22">
        <f t="shared" si="16"/>
        <v>0</v>
      </c>
      <c r="X55" s="23"/>
      <c r="Y55" s="23"/>
      <c r="Z55" s="23"/>
      <c r="AA55" s="23"/>
      <c r="AB55" s="24">
        <f t="shared" si="17"/>
        <v>2</v>
      </c>
      <c r="AC55" s="24">
        <f t="shared" si="18"/>
        <v>1</v>
      </c>
      <c r="AD55" s="24">
        <f t="shared" si="19"/>
        <v>2</v>
      </c>
      <c r="AE55" s="24">
        <f t="shared" si="20"/>
        <v>0</v>
      </c>
      <c r="AF55" s="24">
        <f t="shared" si="21"/>
        <v>1</v>
      </c>
      <c r="AG55" s="24">
        <f t="shared" si="22"/>
        <v>1</v>
      </c>
      <c r="AH55" s="24">
        <f t="shared" si="23"/>
        <v>3</v>
      </c>
      <c r="AI55" s="24">
        <f t="shared" si="24"/>
        <v>1</v>
      </c>
      <c r="AJ55" s="24">
        <f t="shared" si="25"/>
        <v>2</v>
      </c>
      <c r="AK55" s="24">
        <f t="shared" si="26"/>
        <v>2</v>
      </c>
      <c r="AL55" s="25">
        <f t="shared" si="27"/>
        <v>21</v>
      </c>
      <c r="AM55" s="25">
        <f t="shared" si="28"/>
        <v>20</v>
      </c>
      <c r="AN55" s="25">
        <f t="shared" si="29"/>
        <v>11</v>
      </c>
      <c r="AO55" s="25">
        <f t="shared" si="30"/>
        <v>31</v>
      </c>
      <c r="AP55" s="25">
        <f t="shared" si="31"/>
        <v>22</v>
      </c>
      <c r="AQ55" s="26">
        <f t="shared" si="32"/>
        <v>7.0550293997565836</v>
      </c>
      <c r="AR55" s="26">
        <f t="shared" si="33"/>
        <v>5.8335417744499879E-2</v>
      </c>
      <c r="AS55" s="26">
        <f t="shared" si="34"/>
        <v>5.3730970756707554E-2</v>
      </c>
      <c r="AT55" s="26">
        <f t="shared" si="35"/>
        <v>4.6141965175745842E-2</v>
      </c>
      <c r="AU55" s="26">
        <f t="shared" si="36"/>
        <v>4.3212894048916456E-2</v>
      </c>
      <c r="AV55" s="27">
        <f>(1/(((0-P55)^2+(0-Q55)^2))*CT55)</f>
        <v>1.0629111697997115E-2</v>
      </c>
      <c r="AW55" s="27">
        <f>(1/(((1-P55)^2+(1-Q55)^2))*CT55)</f>
        <v>5.3730970756707554E-2</v>
      </c>
      <c r="AX55" s="27">
        <f>(1/(((2-P55)^2+(2-Q55)^2))*CT55)</f>
        <v>4.3212894048916456E-2</v>
      </c>
      <c r="AY55" s="27">
        <f>(1/(((3-P55)^2+(3-Q55)^2))*CT55)</f>
        <v>9.2875310142100324E-3</v>
      </c>
      <c r="AZ55" s="27">
        <f>((1/(((4-P55)^2+(4-Q55)^2))*CT55))</f>
        <v>3.6737525108184311E-3</v>
      </c>
      <c r="BA55" s="27">
        <f>((1/(((5-P55)^2+(5-Q55)^2))*CT55))</f>
        <v>1.9352419882646466E-3</v>
      </c>
      <c r="BB55" s="27">
        <f>((1/(((6-P55)^2+(6-Q55)^2))*CT55))</f>
        <v>1.1886913916635301E-3</v>
      </c>
      <c r="BC55" s="27">
        <f>((1/(((1-P55)^2+(0-Q55)^2))*CT55))</f>
        <v>2.808062584956398E-2</v>
      </c>
      <c r="BD55" s="27">
        <f>((1/(((2-P55)^2+(0-Q55)^2))*CT55))</f>
        <v>5.8335417744499879E-2</v>
      </c>
      <c r="BE55" s="27">
        <f>((1/(((2-P55)^2+(1-Q55)^2))*CT55))</f>
        <v>7.0550293997565836</v>
      </c>
      <c r="BF55" s="27">
        <f>((1/(((3-P55)^2+(0-Q55)^2))*CT55))</f>
        <v>2.5858002586390802E-2</v>
      </c>
      <c r="BG55" s="27">
        <f>((1/(((3-P55)^2+(1-Q55)^2))*CT55))</f>
        <v>4.6141965175745842E-2</v>
      </c>
      <c r="BH55" s="27">
        <f>((1/(((3-P55)^2+(2-Q55)^2))*CT55))</f>
        <v>2.2385515197170719E-2</v>
      </c>
      <c r="BI55" s="27">
        <f>((1/(((4-P55)^2+(0-Q55)^2))*CT55))</f>
        <v>9.9797162248145208E-3</v>
      </c>
      <c r="BJ55" s="27">
        <f>((1/(((4-P55)^2+(1-Q55)^2))*CT55))</f>
        <v>1.2018833761984149E-2</v>
      </c>
      <c r="BK55" s="27">
        <f>((1/(((4-P55)^2+(2-Q55)^2))*CT55))</f>
        <v>9.4159966738932427E-3</v>
      </c>
      <c r="BL55" s="27">
        <f>((1/(((4-P55)^2+(3-Q55)^2))*CT55))</f>
        <v>5.9101045402987825E-3</v>
      </c>
      <c r="BM55" s="27">
        <f>((1/(((5-P55)^2+(0-Q55)^2))*CT55))</f>
        <v>4.957028689933001E-3</v>
      </c>
      <c r="BN55" s="27">
        <f>((1/(((5-P55)^2+(1-Q55)^2))*CT55))</f>
        <v>5.4132106413071349E-3</v>
      </c>
      <c r="BO55" s="27">
        <f>((1/(((5-P55)^2+(2-Q55)^2))*CT55))</f>
        <v>4.8138774637658636E-3</v>
      </c>
      <c r="BP55" s="27">
        <f>((1/(((5-P55)^2+(3-Q55)^2))*CT55))</f>
        <v>3.6936863240684572E-3</v>
      </c>
      <c r="BQ55" s="27">
        <f>((1/(((5-P55)^2+(4-Q55)^2))*CT55))</f>
        <v>2.6757159685378016E-3</v>
      </c>
      <c r="BR55" s="27">
        <f>((1/(((6-P55)^2+(0-Q55)^2))*CT55))</f>
        <v>2.9132074900411384E-3</v>
      </c>
      <c r="BS55" s="27">
        <f>(1/(((6-P55)^2+(1-Q55)^2))*CT55)</f>
        <v>3.0650048885298856E-3</v>
      </c>
      <c r="BT55" s="27">
        <f>(1/(((6-P55)^2+(2-Q55)^2))*CT55)</f>
        <v>2.8631698137523759E-3</v>
      </c>
      <c r="BU55" s="27">
        <f>(1/(((6-P55)^2+(3-Q55)^2))*CT55)</f>
        <v>2.4256375322391404E-3</v>
      </c>
      <c r="BV55" s="27">
        <f>((1/(((6-P55)^2+(4-Q55)^2))*CT55))</f>
        <v>1.9407592988433039E-3</v>
      </c>
      <c r="BW55" s="27">
        <f>((1/(((6-P55)^2+(5-Q55)^2))*CT55))</f>
        <v>1.5191525332129839E-3</v>
      </c>
      <c r="BX55" s="27">
        <f>((1/(((0-P55)^2+(1-Q55)^2))*CT55))</f>
        <v>1.2973409871892034E-2</v>
      </c>
      <c r="BY55" s="27">
        <f>((1/(((0-P55)^2+(2-Q55)^2))*CT55))</f>
        <v>9.9919828638285399E-3</v>
      </c>
      <c r="BZ55" s="27">
        <f>((1/(((1-P55)^2+(2-Q55)^2))*CT55))</f>
        <v>2.4032257983087925E-2</v>
      </c>
      <c r="CA55" s="27">
        <f>((1/(((0-P55)^2+(3-Q55)^2))*CT55))</f>
        <v>6.1319697785257171E-3</v>
      </c>
      <c r="CB55" s="27">
        <f>((1/(((1-P55)^2+(3-Q55)^2))*CT55))</f>
        <v>9.5592939281657352E-3</v>
      </c>
      <c r="CC55" s="27">
        <f>((1/(((2-P55)^2+(3-Q55)^2))*CT55))</f>
        <v>1.1608908949343875E-2</v>
      </c>
      <c r="CD55" s="27">
        <f>((1/(((0-P55)^2+(4-Q55)^2))*CT55))</f>
        <v>3.7582790350577802E-3</v>
      </c>
      <c r="CE55" s="27">
        <f>((1/(((1-P55)^2+(4-Q55)^2))*CT55))</f>
        <v>4.8167298151750538E-3</v>
      </c>
      <c r="CF55" s="27">
        <f>((1/(((2-P55)^2+(4-Q55)^2))*CT55))</f>
        <v>5.2870822869846776E-3</v>
      </c>
      <c r="CG55" s="27">
        <f>((1/(((3-P55)^2+(4-Q55)^2))*CT55))</f>
        <v>4.7467436555771372E-3</v>
      </c>
      <c r="CH55" s="27">
        <f>((1/(((0-P55)^2+(5-Q55)^2))*CT55))</f>
        <v>2.4445172178116526E-3</v>
      </c>
      <c r="CI55" s="27">
        <f>((1/(((1-P55)^2+(5-Q55)^2))*CT55))</f>
        <v>2.8521781671916788E-3</v>
      </c>
      <c r="CJ55" s="27">
        <f>((1/(((2-P55)^2+(5-Q55)^2))*CT55))</f>
        <v>3.0107809817531989E-3</v>
      </c>
      <c r="CK55" s="27">
        <f>((1/(((3-P55)^2+(5-Q55)^2))*CT55))</f>
        <v>2.8274926498178662E-3</v>
      </c>
      <c r="CL55" s="27">
        <f>(1/(((4-P55)^2+(5-Q55)^2))*CT55)</f>
        <v>2.408473542062973E-3</v>
      </c>
      <c r="CM55" s="27">
        <f>(1/(((0-P55)^2+(6-Q55)^2))*CT55)</f>
        <v>1.6889660040571117E-3</v>
      </c>
      <c r="CN55" s="27">
        <f>(1/(((1-P55)^2+(6-Q55)^2))*CT55)</f>
        <v>1.8740323033683182E-3</v>
      </c>
      <c r="CO55" s="27">
        <f>((1/(((2-P55)^2+(6-Q55)^2))*CT55))</f>
        <v>1.9412227487082248E-3</v>
      </c>
      <c r="CP55" s="27">
        <f>((1/(((3-P55)^2+(6-Q55)^2))*CT55))</f>
        <v>1.8633433775022794E-3</v>
      </c>
      <c r="CQ55" s="27">
        <f>((1/(((4-P55)^2+(6-Q55)^2))*CT55))</f>
        <v>1.6716810424500306E-3</v>
      </c>
      <c r="CR55" s="27">
        <f>((1/(((5-P55)^2+(6-Q55)^2)))*CT55)</f>
        <v>1.4291211456723589E-3</v>
      </c>
      <c r="CS55" s="21">
        <f t="shared" si="37"/>
        <v>7.5500126889117896</v>
      </c>
      <c r="CT55" s="28">
        <v>0.05</v>
      </c>
    </row>
    <row r="56" spans="8:98" x14ac:dyDescent="0.25">
      <c r="H56" s="2">
        <v>44464</v>
      </c>
      <c r="I56" s="1" t="s">
        <v>8</v>
      </c>
      <c r="J56" s="1" t="s">
        <v>21</v>
      </c>
      <c r="K56">
        <v>1</v>
      </c>
      <c r="L56">
        <v>2</v>
      </c>
      <c r="M56">
        <v>1.26</v>
      </c>
      <c r="N56">
        <v>2.0499999999999998</v>
      </c>
      <c r="P56" s="10">
        <f>SUMIF(team,spi_matches[[#This Row],[team1]],Mxg)+SUMIF(team,spi_matches[[#This Row],[team2]],Vnxg)</f>
        <v>1.2081858274416382</v>
      </c>
      <c r="Q56" s="10">
        <f>SUMIF(team,spi_matches[[#This Row],[team1]],Mnxg)+SUMIF(team,spi_matches[[#This Row],[team2]],Vxg)</f>
        <v>1.7345573804550249</v>
      </c>
      <c r="R56" s="10">
        <f t="shared" si="11"/>
        <v>0.10218875470330346</v>
      </c>
      <c r="S56" s="21">
        <f t="shared" si="12"/>
        <v>0.15882142295555715</v>
      </c>
      <c r="T56" s="21">
        <f t="shared" si="13"/>
        <v>0.18612766994385208</v>
      </c>
      <c r="U56" s="21">
        <f t="shared" si="14"/>
        <v>0.63141561795465106</v>
      </c>
      <c r="V56" s="22">
        <f t="shared" si="15"/>
        <v>0</v>
      </c>
      <c r="W56" s="22">
        <f t="shared" si="16"/>
        <v>3</v>
      </c>
      <c r="X56" s="23"/>
      <c r="Y56" s="23"/>
      <c r="Z56" s="23"/>
      <c r="AA56" s="23"/>
      <c r="AB56" s="24">
        <f t="shared" si="17"/>
        <v>1</v>
      </c>
      <c r="AC56" s="24">
        <f t="shared" si="18"/>
        <v>2</v>
      </c>
      <c r="AD56" s="24">
        <f t="shared" si="19"/>
        <v>1</v>
      </c>
      <c r="AE56" s="24">
        <f t="shared" si="20"/>
        <v>1</v>
      </c>
      <c r="AF56" s="24">
        <f t="shared" si="21"/>
        <v>2</v>
      </c>
      <c r="AG56" s="24">
        <f t="shared" si="22"/>
        <v>2</v>
      </c>
      <c r="AH56" s="24">
        <f t="shared" si="23"/>
        <v>2</v>
      </c>
      <c r="AI56" s="24">
        <f t="shared" si="24"/>
        <v>1</v>
      </c>
      <c r="AJ56" s="24">
        <f t="shared" si="25"/>
        <v>0</v>
      </c>
      <c r="AK56" s="24">
        <f t="shared" si="26"/>
        <v>2</v>
      </c>
      <c r="AL56" s="25">
        <f t="shared" si="27"/>
        <v>12</v>
      </c>
      <c r="AM56" s="25">
        <f t="shared" si="28"/>
        <v>11</v>
      </c>
      <c r="AN56" s="25">
        <f t="shared" si="29"/>
        <v>22</v>
      </c>
      <c r="AO56" s="25">
        <f t="shared" si="30"/>
        <v>21</v>
      </c>
      <c r="AP56" s="25">
        <f t="shared" si="31"/>
        <v>2</v>
      </c>
      <c r="AQ56" s="26">
        <f t="shared" si="32"/>
        <v>0.43936297528355922</v>
      </c>
      <c r="AR56" s="26">
        <f t="shared" si="33"/>
        <v>8.5775669146343408E-2</v>
      </c>
      <c r="AS56" s="26">
        <f t="shared" si="34"/>
        <v>7.169183736054667E-2</v>
      </c>
      <c r="AT56" s="26">
        <f t="shared" si="35"/>
        <v>4.2861641037753834E-2</v>
      </c>
      <c r="AU56" s="26">
        <f t="shared" si="36"/>
        <v>3.2676048562674753E-2</v>
      </c>
      <c r="AV56" s="27">
        <f>(1/(((0-P56)^2+(0-Q56)^2))*CT56)</f>
        <v>1.118968182500322E-2</v>
      </c>
      <c r="AW56" s="27">
        <f>(1/(((1-P56)^2+(1-Q56)^2))*CT56)</f>
        <v>8.5775669146343408E-2</v>
      </c>
      <c r="AX56" s="27">
        <f>(1/(((2-P56)^2+(2-Q56)^2))*CT56)</f>
        <v>7.169183736054667E-2</v>
      </c>
      <c r="AY56" s="27">
        <f>(1/(((3-P56)^2+(3-Q56)^2))*CT56)</f>
        <v>1.0390812911982867E-2</v>
      </c>
      <c r="AZ56" s="27">
        <f>((1/(((4-P56)^2+(4-Q56)^2))*CT56))</f>
        <v>3.8680360291952691E-3</v>
      </c>
      <c r="BA56" s="27">
        <f>((1/(((5-P56)^2+(5-Q56)^2))*CT56))</f>
        <v>1.9967277449400708E-3</v>
      </c>
      <c r="BB56" s="27">
        <f>((1/(((6-P56)^2+(6-Q56)^2))*CT56))</f>
        <v>1.2149049258405704E-3</v>
      </c>
      <c r="BC56" s="27">
        <f>((1/(((1-P56)^2+(0-Q56)^2))*CT56))</f>
        <v>1.6382535373475858E-2</v>
      </c>
      <c r="BD56" s="27">
        <f>((1/(((2-P56)^2+(0-Q56)^2))*CT56))</f>
        <v>1.3752664960641701E-2</v>
      </c>
      <c r="BE56" s="27">
        <f>((1/(((2-P56)^2+(1-Q56)^2))*CT56))</f>
        <v>4.2861641037753834E-2</v>
      </c>
      <c r="BF56" s="27">
        <f>((1/(((3-P56)^2+(0-Q56)^2))*CT56))</f>
        <v>8.0395063463362428E-3</v>
      </c>
      <c r="BG56" s="27">
        <f>((1/(((3-P56)^2+(1-Q56)^2))*CT56))</f>
        <v>1.3332719764549347E-2</v>
      </c>
      <c r="BH56" s="27">
        <f>((1/(((3-P56)^2+(2-Q56)^2))*CT56))</f>
        <v>1.5238987803888849E-2</v>
      </c>
      <c r="BI56" s="27">
        <f>((1/(((4-P56)^2+(0-Q56)^2))*CT56))</f>
        <v>4.6283801040578419E-3</v>
      </c>
      <c r="BJ56" s="27">
        <f>((1/(((4-P56)^2+(1-Q56)^2))*CT56))</f>
        <v>5.9996633570084954E-3</v>
      </c>
      <c r="BK56" s="27">
        <f>((1/(((4-P56)^2+(2-Q56)^2))*CT56))</f>
        <v>6.357532772848941E-3</v>
      </c>
      <c r="BL56" s="27">
        <f>((1/(((4-P56)^2+(3-Q56)^2))*CT56))</f>
        <v>5.3216561170004598E-3</v>
      </c>
      <c r="BM56" s="27">
        <f>((1/(((5-P56)^2+(0-Q56)^2))*CT56))</f>
        <v>2.8757871562759625E-3</v>
      </c>
      <c r="BN56" s="27">
        <f>((1/(((5-P56)^2+(1-Q56)^2))*CT56))</f>
        <v>3.351783951095309E-3</v>
      </c>
      <c r="BO56" s="27">
        <f>((1/(((5-P56)^2+(2-Q56)^2))*CT56))</f>
        <v>3.4606112697739624E-3</v>
      </c>
      <c r="BP56" s="27">
        <f>((1/(((5-P56)^2+(3-Q56)^2))*CT56))</f>
        <v>3.1290678385338029E-3</v>
      </c>
      <c r="BQ56" s="27">
        <f>((1/(((5-P56)^2+(4-Q56)^2))*CT56))</f>
        <v>2.5627771507396244E-3</v>
      </c>
      <c r="BR56" s="27">
        <f>((1/(((6-P56)^2+(0-Q56)^2))*CT56))</f>
        <v>1.9252856425760871E-3</v>
      </c>
      <c r="BS56" s="27">
        <f>(1/(((6-P56)^2+(1-Q56)^2))*CT56)</f>
        <v>2.1275638241813571E-3</v>
      </c>
      <c r="BT56" s="27">
        <f>(1/(((6-P56)^2+(2-Q56)^2))*CT56)</f>
        <v>2.1708980579132841E-3</v>
      </c>
      <c r="BU56" s="27">
        <f>(1/(((6-P56)^2+(3-Q56)^2))*CT56)</f>
        <v>2.0355962196818072E-3</v>
      </c>
      <c r="BV56" s="27">
        <f>((1/(((6-P56)^2+(4-Q56)^2))*CT56))</f>
        <v>1.7797576069210682E-3</v>
      </c>
      <c r="BW56" s="27">
        <f>((1/(((6-P56)^2+(5-Q56)^2))*CT56))</f>
        <v>1.4870066003032875E-3</v>
      </c>
      <c r="BX56" s="27">
        <f>((1/(((0-P56)^2+(1-Q56)^2))*CT56))</f>
        <v>2.5008908938489151E-2</v>
      </c>
      <c r="BY56" s="27">
        <f>((1/(((0-P56)^2+(2-Q56)^2))*CT56))</f>
        <v>3.2676048562674753E-2</v>
      </c>
      <c r="BZ56" s="27">
        <f>((1/(((1-P56)^2+(2-Q56)^2))*CT56))</f>
        <v>0.43936297528355922</v>
      </c>
      <c r="CA56" s="27">
        <f>((1/(((0-P56)^2+(3-Q56)^2))*CT56))</f>
        <v>1.63342216065341E-2</v>
      </c>
      <c r="CB56" s="27">
        <f>((1/(((1-P56)^2+(3-Q56)^2))*CT56))</f>
        <v>3.0400933060515219E-2</v>
      </c>
      <c r="CC56" s="27">
        <f>((1/(((2-P56)^2+(3-Q56)^2))*CT56))</f>
        <v>2.2438482247538472E-2</v>
      </c>
      <c r="CD56" s="27">
        <f>((1/(((0-P56)^2+(4-Q56)^2))*CT56))</f>
        <v>7.5850167481145564E-3</v>
      </c>
      <c r="CE56" s="27">
        <f>((1/(((1-P56)^2+(4-Q56)^2))*CT56))</f>
        <v>9.6607686749851825E-3</v>
      </c>
      <c r="CF56" s="27">
        <f>((1/(((2-P56)^2+(4-Q56)^2))*CT56))</f>
        <v>8.6817614366717002E-3</v>
      </c>
      <c r="CG56" s="27">
        <f>((1/(((3-P56)^2+(4-Q56)^2))*CT56))</f>
        <v>5.9931714106294942E-3</v>
      </c>
      <c r="CH56" s="27">
        <f>((1/(((0-P56)^2+(5-Q56)^2))*CT56))</f>
        <v>4.1244500010797448E-3</v>
      </c>
      <c r="CI56" s="27">
        <f>((1/(((1-P56)^2+(5-Q56)^2))*CT56))</f>
        <v>4.6700790696554643E-3</v>
      </c>
      <c r="CJ56" s="27">
        <f>((1/(((2-P56)^2+(5-Q56)^2))*CT56))</f>
        <v>4.4286645476011308E-3</v>
      </c>
      <c r="CK56" s="27">
        <f>((1/(((3-P56)^2+(5-Q56)^2))*CT56))</f>
        <v>3.6039377553818957E-3</v>
      </c>
      <c r="CL56" s="27">
        <f>(1/(((4-P56)^2+(5-Q56)^2))*CT56)</f>
        <v>2.7089491182906533E-3</v>
      </c>
      <c r="CM56" s="27">
        <f>(1/(((0-P56)^2+(6-Q56)^2))*CT56)</f>
        <v>2.5440484519135432E-3</v>
      </c>
      <c r="CN56" s="27">
        <f>(1/(((1-P56)^2+(6-Q56)^2))*CT56)</f>
        <v>2.741627578315654E-3</v>
      </c>
      <c r="CO56" s="27">
        <f>((1/(((2-P56)^2+(6-Q56)^2))*CT56))</f>
        <v>2.6566111561881186E-3</v>
      </c>
      <c r="CP56" s="27">
        <f>((1/(((3-P56)^2+(6-Q56)^2))*CT56))</f>
        <v>2.3359466130701517E-3</v>
      </c>
      <c r="CQ56" s="27">
        <f>((1/(((4-P56)^2+(6-Q56)^2))*CT56))</f>
        <v>1.9239480930833973E-3</v>
      </c>
      <c r="CR56" s="27">
        <f>((1/(((5-P56)^2+(6-Q56)^2)))*CT56)</f>
        <v>1.53506760035947E-3</v>
      </c>
      <c r="CS56" s="21">
        <f t="shared" si="37"/>
        <v>0.97636471085406007</v>
      </c>
      <c r="CT56" s="28">
        <v>0.05</v>
      </c>
    </row>
    <row r="57" spans="8:98" x14ac:dyDescent="0.25">
      <c r="H57" s="2">
        <v>44464</v>
      </c>
      <c r="I57" s="1" t="s">
        <v>14</v>
      </c>
      <c r="J57" s="1" t="s">
        <v>9</v>
      </c>
      <c r="K57">
        <v>2</v>
      </c>
      <c r="L57">
        <v>2</v>
      </c>
      <c r="M57">
        <v>2.09</v>
      </c>
      <c r="N57">
        <v>0.47</v>
      </c>
      <c r="P57" s="10">
        <f>SUMIF(team,spi_matches[[#This Row],[team1]],Mxg)+SUMIF(team,spi_matches[[#This Row],[team2]],Vnxg)</f>
        <v>1.1307607298963405</v>
      </c>
      <c r="Q57" s="10">
        <f>SUMIF(team,spi_matches[[#This Row],[team1]],Mnxg)+SUMIF(team,spi_matches[[#This Row],[team2]],Vxg)</f>
        <v>1.1248595919674056</v>
      </c>
      <c r="R57" s="10">
        <f t="shared" si="11"/>
        <v>1.3489810625007181</v>
      </c>
      <c r="S57" s="21">
        <f t="shared" si="12"/>
        <v>0.21148864402859016</v>
      </c>
      <c r="T57" s="21">
        <f t="shared" si="13"/>
        <v>1.595001448459249</v>
      </c>
      <c r="U57" s="21">
        <f t="shared" si="14"/>
        <v>0.20954210718646368</v>
      </c>
      <c r="V57" s="22">
        <f t="shared" si="15"/>
        <v>1</v>
      </c>
      <c r="W57" s="22">
        <f t="shared" si="16"/>
        <v>1</v>
      </c>
      <c r="X57" s="23"/>
      <c r="Y57" s="23"/>
      <c r="Z57" s="23"/>
      <c r="AA57" s="23"/>
      <c r="AB57" s="24">
        <f t="shared" si="17"/>
        <v>1</v>
      </c>
      <c r="AC57" s="24">
        <f t="shared" si="18"/>
        <v>1</v>
      </c>
      <c r="AD57" s="24">
        <f t="shared" si="19"/>
        <v>2</v>
      </c>
      <c r="AE57" s="24">
        <f t="shared" si="20"/>
        <v>1</v>
      </c>
      <c r="AF57" s="24">
        <f t="shared" si="21"/>
        <v>1</v>
      </c>
      <c r="AG57" s="24">
        <f t="shared" si="22"/>
        <v>2</v>
      </c>
      <c r="AH57" s="24">
        <f t="shared" si="23"/>
        <v>1</v>
      </c>
      <c r="AI57" s="24">
        <f t="shared" si="24"/>
        <v>0</v>
      </c>
      <c r="AJ57" s="24">
        <f t="shared" si="25"/>
        <v>0</v>
      </c>
      <c r="AK57" s="24">
        <f t="shared" si="26"/>
        <v>1</v>
      </c>
      <c r="AL57" s="25">
        <f t="shared" si="27"/>
        <v>11</v>
      </c>
      <c r="AM57" s="25">
        <f t="shared" si="28"/>
        <v>21</v>
      </c>
      <c r="AN57" s="25">
        <f t="shared" si="29"/>
        <v>12</v>
      </c>
      <c r="AO57" s="25">
        <f t="shared" si="30"/>
        <v>10</v>
      </c>
      <c r="AP57" s="25">
        <f t="shared" si="31"/>
        <v>1</v>
      </c>
      <c r="AQ57" s="26">
        <f t="shared" si="32"/>
        <v>1.5295999218331893</v>
      </c>
      <c r="AR57" s="26">
        <f t="shared" si="33"/>
        <v>6.4836813888419373E-2</v>
      </c>
      <c r="AS57" s="26">
        <f t="shared" si="34"/>
        <v>6.3859480349901562E-2</v>
      </c>
      <c r="AT57" s="26">
        <f t="shared" si="35"/>
        <v>3.8989167768307971E-2</v>
      </c>
      <c r="AU57" s="26">
        <f t="shared" si="36"/>
        <v>3.8633614184432591E-2</v>
      </c>
      <c r="AV57" s="27">
        <f>(1/(((0-P57)^2+(0-Q57)^2))*CT57)</f>
        <v>1.9654637129204552E-2</v>
      </c>
      <c r="AW57" s="27">
        <f>(1/(((1-P57)^2+(1-Q57)^2))*CT57)</f>
        <v>1.5295999218331893</v>
      </c>
      <c r="AX57" s="27">
        <f>(1/(((2-P57)^2+(2-Q57)^2))*CT57)</f>
        <v>3.2863437823661704E-2</v>
      </c>
      <c r="AY57" s="27">
        <f>(1/(((3-P57)^2+(3-Q57)^2))*CT57)</f>
        <v>7.13245700291411E-3</v>
      </c>
      <c r="AZ57" s="27">
        <f>((1/(((4-P57)^2+(4-Q57)^2))*CT57))</f>
        <v>3.0304928759871605E-3</v>
      </c>
      <c r="BA57" s="27">
        <f>((1/(((5-P57)^2+(5-Q57)^2))*CT57))</f>
        <v>1.6673488507063885E-3</v>
      </c>
      <c r="BB57" s="27">
        <f>((1/(((6-P57)^2+(6-Q57)^2))*CT57))</f>
        <v>1.0531529435858107E-3</v>
      </c>
      <c r="BC57" s="27">
        <f>((1/(((1-P57)^2+(0-Q57)^2))*CT57))</f>
        <v>3.8989167768307971E-2</v>
      </c>
      <c r="BD57" s="27">
        <f>((1/(((2-P57)^2+(0-Q57)^2))*CT57))</f>
        <v>2.4741623102136331E-2</v>
      </c>
      <c r="BE57" s="27">
        <f>((1/(((2-P57)^2+(1-Q57)^2))*CT57))</f>
        <v>6.4836813888419373E-2</v>
      </c>
      <c r="BF57" s="27">
        <f>((1/(((3-P57)^2+(0-Q57)^2))*CT57))</f>
        <v>1.0505604155567408E-2</v>
      </c>
      <c r="BG57" s="27">
        <f>((1/(((3-P57)^2+(1-Q57)^2))*CT57))</f>
        <v>1.4246453637673932E-2</v>
      </c>
      <c r="BH57" s="27">
        <f>((1/(((3-P57)^2+(2-Q57)^2))*CT57))</f>
        <v>1.1737292585824052E-2</v>
      </c>
      <c r="BI57" s="27">
        <f>((1/(((4-P57)^2+(0-Q57)^2))*CT57))</f>
        <v>5.2643531296822539E-3</v>
      </c>
      <c r="BJ57" s="27">
        <f>((1/(((4-P57)^2+(1-Q57)^2))*CT57))</f>
        <v>6.0619845876357789E-3</v>
      </c>
      <c r="BK57" s="27">
        <f>((1/(((4-P57)^2+(2-Q57)^2))*CT57))</f>
        <v>5.5565404690996112E-3</v>
      </c>
      <c r="BL57" s="27">
        <f>((1/(((4-P57)^2+(3-Q57)^2))*CT57))</f>
        <v>4.2557952406056324E-3</v>
      </c>
      <c r="BM57" s="27">
        <f>((1/(((5-P57)^2+(0-Q57)^2))*CT57))</f>
        <v>3.0795152459088143E-3</v>
      </c>
      <c r="BN57" s="27">
        <f>((1/(((5-P57)^2+(1-Q57)^2))*CT57))</f>
        <v>3.3363132288831074E-3</v>
      </c>
      <c r="BO57" s="27">
        <f>((1/(((5-P57)^2+(2-Q57)^2))*CT57))</f>
        <v>3.177249215369863E-3</v>
      </c>
      <c r="BP57" s="27">
        <f>((1/(((5-P57)^2+(3-Q57)^2))*CT57))</f>
        <v>2.7045792305372207E-3</v>
      </c>
      <c r="BQ57" s="27">
        <f>((1/(((5-P57)^2+(4-Q57)^2))*CT57))</f>
        <v>2.151699561869547E-3</v>
      </c>
      <c r="BR57" s="27">
        <f>((1/(((6-P57)^2+(0-Q57)^2))*CT57))</f>
        <v>2.0020180204579491E-3</v>
      </c>
      <c r="BS57" s="27">
        <f>(1/(((6-P57)^2+(1-Q57)^2))*CT57)</f>
        <v>2.1074743655004218E-3</v>
      </c>
      <c r="BT57" s="27">
        <f>(1/(((6-P57)^2+(2-Q57)^2))*CT57)</f>
        <v>2.0428707204351421E-3</v>
      </c>
      <c r="BU57" s="27">
        <f>(1/(((6-P57)^2+(3-Q57)^2))*CT57)</f>
        <v>1.8365039422229155E-3</v>
      </c>
      <c r="BV57" s="27">
        <f>((1/(((6-P57)^2+(4-Q57)^2))*CT57))</f>
        <v>1.5636764986937735E-3</v>
      </c>
      <c r="BW57" s="27">
        <f>((1/(((6-P57)^2+(5-Q57)^2))*CT57))</f>
        <v>1.2911154337590567E-3</v>
      </c>
      <c r="BX57" s="27">
        <f>((1/(((0-P57)^2+(1-Q57)^2))*CT57))</f>
        <v>3.8633614184432591E-2</v>
      </c>
      <c r="BY57" s="27">
        <f>((1/(((0-P57)^2+(2-Q57)^2))*CT57))</f>
        <v>2.4455970073021374E-2</v>
      </c>
      <c r="BZ57" s="27">
        <f>((1/(((1-P57)^2+(2-Q57)^2))*CT57))</f>
        <v>6.3859480349901562E-2</v>
      </c>
      <c r="CA57" s="27">
        <f>((1/(((0-P57)^2+(3-Q57)^2))*CT57))</f>
        <v>1.0428025875904114E-2</v>
      </c>
      <c r="CB57" s="27">
        <f>((1/(((1-P57)^2+(3-Q57)^2))*CT57))</f>
        <v>1.4151277479906896E-2</v>
      </c>
      <c r="CC57" s="27">
        <f>((1/(((2-P57)^2+(3-Q57)^2))*CT57))</f>
        <v>1.1704863847371377E-2</v>
      </c>
      <c r="CD57" s="27">
        <f>((1/(((0-P57)^2+(4-Q57)^2))*CT57))</f>
        <v>5.2383160388059374E-3</v>
      </c>
      <c r="CE57" s="27">
        <f>((1/(((1-P57)^2+(4-Q57)^2))*CT57))</f>
        <v>6.0360734574751405E-3</v>
      </c>
      <c r="CF57" s="27">
        <f>((1/(((2-P57)^2+(4-Q57)^2))*CT57))</f>
        <v>5.5420027266886371E-3</v>
      </c>
      <c r="CG57" s="27">
        <f>((1/(((3-P57)^2+(4-Q57)^2))*CT57))</f>
        <v>4.2515243234281137E-3</v>
      </c>
      <c r="CH57" s="27">
        <f>((1/(((0-P57)^2+(5-Q57)^2))*CT57))</f>
        <v>3.0683631913856319E-3</v>
      </c>
      <c r="CI57" s="27">
        <f>((1/(((1-P57)^2+(5-Q57)^2))*CT57))</f>
        <v>3.3258365539711198E-3</v>
      </c>
      <c r="CJ57" s="27">
        <f>((1/(((2-P57)^2+(5-Q57)^2))*CT57))</f>
        <v>3.1701166864548888E-3</v>
      </c>
      <c r="CK57" s="27">
        <f>((1/(((3-P57)^2+(5-Q57)^2))*CT57))</f>
        <v>2.7011304066882702E-3</v>
      </c>
      <c r="CL57" s="27">
        <f>(1/(((4-P57)^2+(5-Q57)^2))*CT57)</f>
        <v>2.1506072705103655E-3</v>
      </c>
      <c r="CM57" s="27">
        <f>(1/(((0-P57)^2+(6-Q57)^2))*CT57)</f>
        <v>1.9963575397573207E-3</v>
      </c>
      <c r="CN57" s="27">
        <f>(1/(((1-P57)^2+(6-Q57)^2))*CT57)</f>
        <v>2.1022454516865735E-3</v>
      </c>
      <c r="CO57" s="27">
        <f>((1/(((2-P57)^2+(6-Q57)^2))*CT57))</f>
        <v>2.0389379315157012E-3</v>
      </c>
      <c r="CP57" s="27">
        <f>((1/(((3-P57)^2+(6-Q57)^2))*CT57))</f>
        <v>1.8341186790089246E-3</v>
      </c>
      <c r="CQ57" s="27">
        <f>((1/(((4-P57)^2+(6-Q57)^2))*CT57))</f>
        <v>1.5625230478430317E-3</v>
      </c>
      <c r="CR57" s="27">
        <f>((1/(((5-P57)^2+(6-Q57)^2)))*CT57)</f>
        <v>1.2907220707060862E-3</v>
      </c>
      <c r="CS57" s="21">
        <f t="shared" si="37"/>
        <v>2.0160321996743025</v>
      </c>
      <c r="CT57" s="28">
        <v>0.05</v>
      </c>
    </row>
    <row r="58" spans="8:98" x14ac:dyDescent="0.25">
      <c r="H58" s="2">
        <v>44464</v>
      </c>
      <c r="I58" s="1" t="s">
        <v>5</v>
      </c>
      <c r="J58" s="1" t="s">
        <v>19</v>
      </c>
      <c r="K58">
        <v>3</v>
      </c>
      <c r="L58">
        <v>3</v>
      </c>
      <c r="M58">
        <v>3.08</v>
      </c>
      <c r="N58">
        <v>2.83</v>
      </c>
      <c r="P58" s="10">
        <f>SUMIF(team,spi_matches[[#This Row],[team1]],Mxg)+SUMIF(team,spi_matches[[#This Row],[team2]],Vnxg)</f>
        <v>1.4863203558505291</v>
      </c>
      <c r="Q58" s="10">
        <f>SUMIF(team,spi_matches[[#This Row],[team1]],Mnxg)+SUMIF(team,spi_matches[[#This Row],[team2]],Vxg)</f>
        <v>2.0102043686701774</v>
      </c>
      <c r="R58" s="10">
        <f t="shared" si="11"/>
        <v>3.2118796853238467</v>
      </c>
      <c r="S58" s="21">
        <f t="shared" si="12"/>
        <v>0.16405420759234579</v>
      </c>
      <c r="T58" s="21">
        <f t="shared" si="13"/>
        <v>0.2610691747832547</v>
      </c>
      <c r="U58" s="21">
        <f t="shared" si="14"/>
        <v>0.42509332832826952</v>
      </c>
      <c r="V58" s="22">
        <f t="shared" si="15"/>
        <v>0</v>
      </c>
      <c r="W58" s="22">
        <f t="shared" si="16"/>
        <v>3</v>
      </c>
      <c r="X58" s="23"/>
      <c r="Y58" s="23"/>
      <c r="Z58" s="23"/>
      <c r="AA58" s="23"/>
      <c r="AB58" s="24">
        <f t="shared" si="17"/>
        <v>1</v>
      </c>
      <c r="AC58" s="24">
        <f t="shared" si="18"/>
        <v>2</v>
      </c>
      <c r="AD58" s="24">
        <f t="shared" si="19"/>
        <v>2</v>
      </c>
      <c r="AE58" s="24">
        <f t="shared" si="20"/>
        <v>2</v>
      </c>
      <c r="AF58" s="24">
        <f t="shared" si="21"/>
        <v>1</v>
      </c>
      <c r="AG58" s="24">
        <f t="shared" si="22"/>
        <v>3</v>
      </c>
      <c r="AH58" s="24">
        <f t="shared" si="23"/>
        <v>2</v>
      </c>
      <c r="AI58" s="24">
        <f t="shared" si="24"/>
        <v>3</v>
      </c>
      <c r="AJ58" s="24">
        <f t="shared" si="25"/>
        <v>1</v>
      </c>
      <c r="AK58" s="24">
        <f t="shared" si="26"/>
        <v>1</v>
      </c>
      <c r="AL58" s="25">
        <f t="shared" si="27"/>
        <v>12</v>
      </c>
      <c r="AM58" s="25">
        <f t="shared" si="28"/>
        <v>22</v>
      </c>
      <c r="AN58" s="25">
        <f t="shared" si="29"/>
        <v>13</v>
      </c>
      <c r="AO58" s="25">
        <f t="shared" si="30"/>
        <v>23</v>
      </c>
      <c r="AP58" s="25">
        <f t="shared" si="31"/>
        <v>11</v>
      </c>
      <c r="AQ58" s="26">
        <f t="shared" si="32"/>
        <v>0.21131675822021992</v>
      </c>
      <c r="AR58" s="26">
        <f t="shared" si="33"/>
        <v>0.18941481380077105</v>
      </c>
      <c r="AS58" s="26">
        <f t="shared" si="34"/>
        <v>4.1111561902470797E-2</v>
      </c>
      <c r="AT58" s="26">
        <f t="shared" si="35"/>
        <v>4.0207077106375805E-2</v>
      </c>
      <c r="AU58" s="26">
        <f t="shared" si="36"/>
        <v>3.9776603299477187E-2</v>
      </c>
      <c r="AV58" s="27">
        <f>(1/(((0-P58)^2+(0-Q58)^2))*CT58)</f>
        <v>7.9999106518314229E-3</v>
      </c>
      <c r="AW58" s="27">
        <f>(1/(((1-P58)^2+(1-Q58)^2))*CT58)</f>
        <v>3.9776603299477187E-2</v>
      </c>
      <c r="AX58" s="27">
        <f>(1/(((2-P58)^2+(2-Q58)^2))*CT58)</f>
        <v>0.18941481380077105</v>
      </c>
      <c r="AY58" s="27">
        <f>(1/(((3-P58)^2+(3-Q58)^2))*CT58)</f>
        <v>1.5286212359009911E-2</v>
      </c>
      <c r="AZ58" s="27">
        <f>((1/(((4-P58)^2+(4-Q58)^2))*CT58))</f>
        <v>4.8648202625709543E-3</v>
      </c>
      <c r="BA58" s="27">
        <f>((1/(((5-P58)^2+(5-Q58)^2))*CT58))</f>
        <v>2.349091699580991E-3</v>
      </c>
      <c r="BB58" s="27">
        <f>((1/(((6-P58)^2+(6-Q58)^2))*CT58))</f>
        <v>1.3777227100131703E-3</v>
      </c>
      <c r="BC58" s="27">
        <f>((1/(((1-P58)^2+(0-Q58)^2))*CT58))</f>
        <v>1.168926449057806E-2</v>
      </c>
      <c r="BD58" s="27">
        <f>((1/(((2-P58)^2+(0-Q58)^2))*CT58))</f>
        <v>1.1614972811423976E-2</v>
      </c>
      <c r="BE58" s="27">
        <f>((1/(((2-P58)^2+(1-Q58)^2))*CT58))</f>
        <v>3.8929299651443539E-2</v>
      </c>
      <c r="BF58" s="27">
        <f>((1/(((3-P58)^2+(0-Q58)^2))*CT58))</f>
        <v>7.896215093863122E-3</v>
      </c>
      <c r="BG58" s="27">
        <f>((1/(((3-P58)^2+(1-Q58)^2))*CT58))</f>
        <v>1.5097808442271297E-2</v>
      </c>
      <c r="BH58" s="27">
        <f>((1/(((3-P58)^2+(2-Q58)^2))*CT58))</f>
        <v>2.1821385728438461E-2</v>
      </c>
      <c r="BI58" s="27">
        <f>((1/(((4-P58)^2+(0-Q58)^2))*CT58))</f>
        <v>4.8264845234834743E-3</v>
      </c>
      <c r="BJ58" s="27">
        <f>((1/(((4-P58)^2+(1-Q58)^2))*CT58))</f>
        <v>6.8128261132248047E-3</v>
      </c>
      <c r="BK58" s="27">
        <f>((1/(((4-P58)^2+(2-Q58)^2))*CT58))</f>
        <v>7.913033254454362E-3</v>
      </c>
      <c r="BL58" s="27">
        <f>((1/(((4-P58)^2+(3-Q58)^2))*CT58))</f>
        <v>6.8509285605118722E-3</v>
      </c>
      <c r="BM58" s="27">
        <f>((1/(((5-P58)^2+(0-Q58)^2))*CT58))</f>
        <v>3.0512240260480473E-3</v>
      </c>
      <c r="BN58" s="27">
        <f>((1/(((5-P58)^2+(1-Q58)^2))*CT58))</f>
        <v>3.7407069127598789E-3</v>
      </c>
      <c r="BO58" s="27">
        <f>((1/(((5-P58)^2+(2-Q58)^2))*CT58))</f>
        <v>4.0498787043554141E-3</v>
      </c>
      <c r="BP58" s="27">
        <f>((1/(((5-P58)^2+(3-Q58)^2))*CT58))</f>
        <v>3.7521649897689809E-3</v>
      </c>
      <c r="BQ58" s="27">
        <f>((1/(((5-P58)^2+(4-Q58)^2))*CT58))</f>
        <v>3.0665005047641326E-3</v>
      </c>
      <c r="BR58" s="27">
        <f>((1/(((6-P58)^2+(0-Q58)^2))*CT58))</f>
        <v>2.0479863238224245E-3</v>
      </c>
      <c r="BS58" s="27">
        <f>(1/(((6-P58)^2+(1-Q58)^2))*CT58)</f>
        <v>2.3371238744179681E-3</v>
      </c>
      <c r="BT58" s="27">
        <f>(1/(((6-P58)^2+(2-Q58)^2))*CT58)</f>
        <v>2.4541794801751929E-3</v>
      </c>
      <c r="BU58" s="27">
        <f>(1/(((6-P58)^2+(3-Q58)^2))*CT58)</f>
        <v>2.3415914198495042E-3</v>
      </c>
      <c r="BV58" s="27">
        <f>((1/(((6-P58)^2+(4-Q58)^2))*CT58))</f>
        <v>2.0548572428582645E-3</v>
      </c>
      <c r="BW58" s="27">
        <f>((1/(((6-P58)^2+(5-Q58)^2))*CT58))</f>
        <v>1.7057754438330444E-3</v>
      </c>
      <c r="BX58" s="27">
        <f>((1/(((0-P58)^2+(1-Q58)^2))*CT58))</f>
        <v>1.5481500679930968E-2</v>
      </c>
      <c r="BY58" s="27">
        <f>((1/(((0-P58)^2+(2-Q58)^2))*CT58))</f>
        <v>2.2632091108662142E-2</v>
      </c>
      <c r="BZ58" s="27">
        <f>((1/(((1-P58)^2+(2-Q58)^2))*CT58))</f>
        <v>0.21131675822021992</v>
      </c>
      <c r="CA58" s="27">
        <f>((1/(((0-P58)^2+(3-Q58)^2))*CT58))</f>
        <v>1.5679665231997666E-2</v>
      </c>
      <c r="CB58" s="27">
        <f>((1/(((1-P58)^2+(3-Q58)^2))*CT58))</f>
        <v>4.1111561902470797E-2</v>
      </c>
      <c r="CC58" s="27">
        <f>((1/(((2-P58)^2+(3-Q58)^2))*CT58))</f>
        <v>4.0207077106375805E-2</v>
      </c>
      <c r="CD58" s="27">
        <f>((1/(((0-P58)^2+(4-Q58)^2))*CT58))</f>
        <v>8.1057839108256684E-3</v>
      </c>
      <c r="CE58" s="27">
        <f>((1/(((1-P58)^2+(4-Q58)^2))*CT58))</f>
        <v>1.1916695218169531E-2</v>
      </c>
      <c r="CF58" s="27">
        <f>((1/(((2-P58)^2+(4-Q58)^2))*CT58))</f>
        <v>1.1839494068519077E-2</v>
      </c>
      <c r="CG58" s="27">
        <f>((1/(((3-P58)^2+(4-Q58)^2))*CT58))</f>
        <v>7.9993437727818896E-3</v>
      </c>
      <c r="CH58" s="27">
        <f>((1/(((0-P58)^2+(5-Q58)^2))*CT58))</f>
        <v>4.4850989290608932E-3</v>
      </c>
      <c r="CI58" s="27">
        <f>((1/(((1-P58)^2+(5-Q58)^2))*CT58))</f>
        <v>5.449362374391504E-3</v>
      </c>
      <c r="CJ58" s="27">
        <f>((1/(((2-P58)^2+(5-Q58)^2))*CT58))</f>
        <v>5.4331616993532538E-3</v>
      </c>
      <c r="CK58" s="27">
        <f>((1/(((3-P58)^2+(5-Q58)^2))*CT58))</f>
        <v>4.4523185251990225E-3</v>
      </c>
      <c r="CL58" s="27">
        <f>(1/(((4-P58)^2+(5-Q58)^2))*CT58)</f>
        <v>3.2770847363974781E-3</v>
      </c>
      <c r="CM58" s="27">
        <f>(1/(((0-P58)^2+(6-Q58)^2))*CT58)</f>
        <v>2.7582223825609042E-3</v>
      </c>
      <c r="CN58" s="27">
        <f>(1/(((1-P58)^2+(6-Q58)^2))*CT58)</f>
        <v>3.0950214925493189E-3</v>
      </c>
      <c r="CO58" s="27">
        <f>((1/(((2-P58)^2+(6-Q58)^2))*CT58))</f>
        <v>3.0897887754970203E-3</v>
      </c>
      <c r="CP58" s="27">
        <f>((1/(((3-P58)^2+(6-Q58)^2))*CT58))</f>
        <v>2.7457900490689552E-3</v>
      </c>
      <c r="CQ58" s="27">
        <f>((1/(((4-P58)^2+(6-Q58)^2))*CT58))</f>
        <v>2.2484992302093079E-3</v>
      </c>
      <c r="CR58" s="27">
        <f>((1/(((5-P58)^2+(6-Q58)^2)))*CT58)</f>
        <v>1.769008914028352E-3</v>
      </c>
      <c r="CS58" s="21">
        <f t="shared" si="37"/>
        <v>0.85021671070387006</v>
      </c>
      <c r="CT58" s="28">
        <v>0.05</v>
      </c>
    </row>
    <row r="59" spans="8:98" x14ac:dyDescent="0.25">
      <c r="H59" s="2">
        <v>44465</v>
      </c>
      <c r="I59" s="1" t="s">
        <v>11</v>
      </c>
      <c r="J59" s="1" t="s">
        <v>15</v>
      </c>
      <c r="K59">
        <v>0</v>
      </c>
      <c r="L59">
        <v>1</v>
      </c>
      <c r="M59">
        <v>0.94</v>
      </c>
      <c r="N59">
        <v>1.01</v>
      </c>
      <c r="P59" s="10">
        <f>SUMIF(team,spi_matches[[#This Row],[team1]],Mxg)+SUMIF(team,spi_matches[[#This Row],[team2]],Vnxg)</f>
        <v>1.1211237282015758</v>
      </c>
      <c r="Q59" s="10">
        <f>SUMIF(team,spi_matches[[#This Row],[team1]],Mnxg)+SUMIF(team,spi_matches[[#This Row],[team2]],Vxg)</f>
        <v>1.0242379622064786</v>
      </c>
      <c r="R59" s="10">
        <f t="shared" si="11"/>
        <v>3.3008524485431429E-2</v>
      </c>
      <c r="S59" s="21">
        <f t="shared" si="12"/>
        <v>0.22128717747514143</v>
      </c>
      <c r="T59" s="21">
        <f t="shared" si="13"/>
        <v>3.3398446997187254</v>
      </c>
      <c r="U59" s="21">
        <f t="shared" si="14"/>
        <v>0.1912705904373575</v>
      </c>
      <c r="V59" s="22">
        <f t="shared" si="15"/>
        <v>1</v>
      </c>
      <c r="W59" s="22">
        <f t="shared" si="16"/>
        <v>1</v>
      </c>
      <c r="X59" s="23"/>
      <c r="Y59" s="23"/>
      <c r="Z59" s="23"/>
      <c r="AA59" s="23"/>
      <c r="AB59" s="24">
        <f t="shared" si="17"/>
        <v>1</v>
      </c>
      <c r="AC59" s="24">
        <f t="shared" si="18"/>
        <v>1</v>
      </c>
      <c r="AD59" s="24">
        <f t="shared" si="19"/>
        <v>2</v>
      </c>
      <c r="AE59" s="24">
        <f t="shared" si="20"/>
        <v>1</v>
      </c>
      <c r="AF59" s="24">
        <f t="shared" si="21"/>
        <v>1</v>
      </c>
      <c r="AG59" s="24">
        <f t="shared" si="22"/>
        <v>2</v>
      </c>
      <c r="AH59" s="24">
        <f t="shared" si="23"/>
        <v>1</v>
      </c>
      <c r="AI59" s="24">
        <f t="shared" si="24"/>
        <v>0</v>
      </c>
      <c r="AJ59" s="24">
        <f t="shared" si="25"/>
        <v>0</v>
      </c>
      <c r="AK59" s="24">
        <f t="shared" si="26"/>
        <v>1</v>
      </c>
      <c r="AL59" s="25">
        <f t="shared" si="27"/>
        <v>11</v>
      </c>
      <c r="AM59" s="25">
        <f t="shared" si="28"/>
        <v>21</v>
      </c>
      <c r="AN59" s="25">
        <f t="shared" si="29"/>
        <v>12</v>
      </c>
      <c r="AO59" s="25">
        <f t="shared" si="30"/>
        <v>10</v>
      </c>
      <c r="AP59" s="25">
        <f t="shared" si="31"/>
        <v>1</v>
      </c>
      <c r="AQ59" s="26">
        <f t="shared" si="32"/>
        <v>3.2768757471774452</v>
      </c>
      <c r="AR59" s="26">
        <f t="shared" si="33"/>
        <v>6.4682134274130651E-2</v>
      </c>
      <c r="AS59" s="26">
        <f t="shared" si="34"/>
        <v>5.1717940056713985E-2</v>
      </c>
      <c r="AT59" s="26">
        <f t="shared" si="35"/>
        <v>4.7004216319904667E-2</v>
      </c>
      <c r="AU59" s="26">
        <f t="shared" si="36"/>
        <v>3.9761245087063003E-2</v>
      </c>
      <c r="AV59" s="27">
        <f>(1/(((0-P59)^2+(0-Q59)^2))*CT59)</f>
        <v>2.1682738184617117E-2</v>
      </c>
      <c r="AW59" s="27">
        <f>(1/(((1-P59)^2+(1-Q59)^2))*CT59)</f>
        <v>3.2768757471774452</v>
      </c>
      <c r="AX59" s="27">
        <f>(1/(((2-P59)^2+(2-Q59)^2))*CT59)</f>
        <v>2.8993321904178346E-2</v>
      </c>
      <c r="AY59" s="27">
        <f>(1/(((3-P59)^2+(3-Q59)^2))*CT59)</f>
        <v>6.7260245736490663E-3</v>
      </c>
      <c r="AZ59" s="27">
        <f>((1/(((4-P59)^2+(4-Q59)^2))*CT59))</f>
        <v>2.9166273394158528E-3</v>
      </c>
      <c r="BA59" s="27">
        <f>((1/(((5-P59)^2+(5-Q59)^2))*CT59))</f>
        <v>1.6206213086375348E-3</v>
      </c>
      <c r="BB59" s="27">
        <f>((1/(((6-P59)^2+(6-Q59)^2))*CT59))</f>
        <v>1.0296192307827879E-3</v>
      </c>
      <c r="BC59" s="27">
        <f>((1/(((1-P59)^2+(0-Q59)^2))*CT59))</f>
        <v>4.7004216319904667E-2</v>
      </c>
      <c r="BD59" s="27">
        <f>((1/(((2-P59)^2+(0-Q59)^2))*CT59))</f>
        <v>2.7450101277395923E-2</v>
      </c>
      <c r="BE59" s="27">
        <f>((1/(((2-P59)^2+(1-Q59)^2))*CT59))</f>
        <v>6.4682134274130651E-2</v>
      </c>
      <c r="BF59" s="27">
        <f>((1/(((3-P59)^2+(0-Q59)^2))*CT59))</f>
        <v>1.0918843744316868E-2</v>
      </c>
      <c r="BG59" s="27">
        <f>((1/(((3-P59)^2+(1-Q59)^2))*CT59))</f>
        <v>1.4161242934186198E-2</v>
      </c>
      <c r="BH59" s="27">
        <f>((1/(((3-P59)^2+(2-Q59)^2))*CT59))</f>
        <v>1.1155018256692909E-2</v>
      </c>
      <c r="BI59" s="27">
        <f>((1/(((4-P59)^2+(0-Q59)^2))*CT59))</f>
        <v>5.3550436848672622E-3</v>
      </c>
      <c r="BJ59" s="27">
        <f>((1/(((4-P59)^2+(1-Q59)^2))*CT59))</f>
        <v>6.0324429119768134E-3</v>
      </c>
      <c r="BK59" s="27">
        <f>((1/(((4-P59)^2+(2-Q59)^2))*CT59))</f>
        <v>5.4112319024260678E-3</v>
      </c>
      <c r="BL59" s="27">
        <f>((1/(((4-P59)^2+(3-Q59)^2))*CT59))</f>
        <v>4.101196458852022E-3</v>
      </c>
      <c r="BM59" s="27">
        <f>((1/(((5-P59)^2+(0-Q59)^2))*CT59))</f>
        <v>3.1066041396815066E-3</v>
      </c>
      <c r="BN59" s="27">
        <f>((1/(((5-P59)^2+(1-Q59)^2))*CT59))</f>
        <v>3.3230830376332725E-3</v>
      </c>
      <c r="BO59" s="27">
        <f>((1/(((5-P59)^2+(2-Q59)^2))*CT59))</f>
        <v>3.1254311754368778E-3</v>
      </c>
      <c r="BP59" s="27">
        <f>((1/(((5-P59)^2+(3-Q59)^2))*CT59))</f>
        <v>2.6386175622180354E-3</v>
      </c>
      <c r="BQ59" s="27">
        <f>((1/(((5-P59)^2+(4-Q59)^2))*CT59))</f>
        <v>2.0919766103610735E-3</v>
      </c>
      <c r="BR59" s="27">
        <f>((1/(((6-P59)^2+(0-Q59)^2))*CT59))</f>
        <v>2.0118702696787436E-3</v>
      </c>
      <c r="BS59" s="27">
        <f>(1/(((6-P59)^2+(1-Q59)^2))*CT59)</f>
        <v>2.1004854463803784E-3</v>
      </c>
      <c r="BT59" s="27">
        <f>(1/(((6-P59)^2+(2-Q59)^2))*CT59)</f>
        <v>2.0197494959463005E-3</v>
      </c>
      <c r="BU59" s="27">
        <f>(1/(((6-P59)^2+(3-Q59)^2))*CT59)</f>
        <v>1.8045936020403307E-3</v>
      </c>
      <c r="BV59" s="27">
        <f>((1/(((6-P59)^2+(4-Q59)^2))*CT59))</f>
        <v>1.5309906160548207E-3</v>
      </c>
      <c r="BW59" s="27">
        <f>((1/(((6-P59)^2+(5-Q59)^2))*CT59))</f>
        <v>1.2623037549607319E-3</v>
      </c>
      <c r="BX59" s="27">
        <f>((1/(((0-P59)^2+(1-Q59)^2))*CT59))</f>
        <v>3.9761245087063003E-2</v>
      </c>
      <c r="BY59" s="27">
        <f>((1/(((0-P59)^2+(2-Q59)^2))*CT59))</f>
        <v>2.2634369255602901E-2</v>
      </c>
      <c r="BZ59" s="27">
        <f>((1/(((1-P59)^2+(2-Q59)^2))*CT59))</f>
        <v>5.1717940056713985E-2</v>
      </c>
      <c r="CA59" s="27">
        <f>((1/(((0-P59)^2+(3-Q59)^2))*CT59))</f>
        <v>9.6888821576983832E-3</v>
      </c>
      <c r="CB59" s="27">
        <f>((1/(((1-P59)^2+(3-Q59)^2))*CT59))</f>
        <v>1.2760614536713231E-2</v>
      </c>
      <c r="CC59" s="27">
        <f>((1/(((2-P59)^2+(3-Q59)^2))*CT59))</f>
        <v>1.0692764697366778E-2</v>
      </c>
      <c r="CD59" s="27">
        <f>((1/(((0-P59)^2+(4-Q59)^2))*CT59))</f>
        <v>4.9445820541608471E-3</v>
      </c>
      <c r="CE59" s="27">
        <f>((1/(((1-P59)^2+(4-Q59)^2))*CT59))</f>
        <v>5.6370861969182607E-3</v>
      </c>
      <c r="CF59" s="27">
        <f>((1/(((2-P59)^2+(4-Q59)^2))*CT59))</f>
        <v>5.1934113605153522E-3</v>
      </c>
      <c r="CG59" s="27">
        <f>((1/(((3-P59)^2+(4-Q59)^2))*CT59))</f>
        <v>4.037032262027139E-3</v>
      </c>
      <c r="CH59" s="27">
        <f>((1/(((0-P59)^2+(5-Q59)^2))*CT59))</f>
        <v>2.9302136458835013E-3</v>
      </c>
      <c r="CI59" s="27">
        <f>((1/(((1-P59)^2+(5-Q59)^2))*CT59))</f>
        <v>3.1602856282412621E-3</v>
      </c>
      <c r="CJ59" s="27">
        <f>((1/(((2-P59)^2+(5-Q59)^2))*CT59))</f>
        <v>3.0158439262534605E-3</v>
      </c>
      <c r="CK59" s="27">
        <f>((1/(((3-P59)^2+(5-Q59)^2))*CT59))</f>
        <v>2.5857352460642267E-3</v>
      </c>
      <c r="CL59" s="27">
        <f>(1/(((4-P59)^2+(5-Q59)^2))*CT59)</f>
        <v>2.0751527035697478E-3</v>
      </c>
      <c r="CM59" s="27">
        <f>(1/(((0-P59)^2+(6-Q59)^2))*CT59)</f>
        <v>1.9219587665943658E-3</v>
      </c>
      <c r="CN59" s="27">
        <f>(1/(((1-P59)^2+(6-Q59)^2))*CT59)</f>
        <v>2.018336277137761E-3</v>
      </c>
      <c r="CO59" s="27">
        <f>((1/(((2-P59)^2+(6-Q59)^2))*CT59))</f>
        <v>1.9584317872567056E-3</v>
      </c>
      <c r="CP59" s="27">
        <f>((1/(((3-P59)^2+(6-Q59)^2))*CT59))</f>
        <v>1.7675099494600041E-3</v>
      </c>
      <c r="CQ59" s="27">
        <f>((1/(((4-P59)^2+(6-Q59)^2))*CT59))</f>
        <v>1.5130361784685287E-3</v>
      </c>
      <c r="CR59" s="27">
        <f>((1/(((5-P59)^2+(6-Q59)^2)))*CT59)</f>
        <v>1.2561586636480376E-3</v>
      </c>
      <c r="CS59" s="21">
        <f t="shared" si="37"/>
        <v>3.7524024676312244</v>
      </c>
      <c r="CT59" s="28">
        <v>0.05</v>
      </c>
    </row>
    <row r="60" spans="8:98" x14ac:dyDescent="0.25">
      <c r="H60" s="2">
        <v>44465</v>
      </c>
      <c r="I60" s="1" t="s">
        <v>6</v>
      </c>
      <c r="J60" s="1" t="s">
        <v>28</v>
      </c>
      <c r="K60">
        <v>3</v>
      </c>
      <c r="L60">
        <v>1</v>
      </c>
      <c r="M60">
        <v>1.48</v>
      </c>
      <c r="N60">
        <v>1.52</v>
      </c>
      <c r="P60" s="10">
        <f>SUMIF(team,spi_matches[[#This Row],[team1]],Mxg)+SUMIF(team,spi_matches[[#This Row],[team2]],Vnxg)</f>
        <v>1.8249460775642032</v>
      </c>
      <c r="Q60" s="10">
        <f>SUMIF(team,spi_matches[[#This Row],[team1]],Mnxg)+SUMIF(team,spi_matches[[#This Row],[team2]],Vxg)</f>
        <v>1.1904917601419607</v>
      </c>
      <c r="R60" s="10">
        <f t="shared" si="11"/>
        <v>0.22756347656127252</v>
      </c>
      <c r="S60" s="21">
        <f t="shared" si="12"/>
        <v>0.95197436224442455</v>
      </c>
      <c r="T60" s="21">
        <f t="shared" si="13"/>
        <v>0.17114287045163773</v>
      </c>
      <c r="U60" s="21">
        <f t="shared" si="14"/>
        <v>0.14891875939292448</v>
      </c>
      <c r="V60" s="22">
        <f t="shared" si="15"/>
        <v>3</v>
      </c>
      <c r="W60" s="22">
        <f t="shared" si="16"/>
        <v>0</v>
      </c>
      <c r="X60" s="23"/>
      <c r="Y60" s="23"/>
      <c r="Z60" s="23"/>
      <c r="AA60" s="23"/>
      <c r="AB60" s="24">
        <f t="shared" si="17"/>
        <v>2</v>
      </c>
      <c r="AC60" s="24">
        <f t="shared" si="18"/>
        <v>1</v>
      </c>
      <c r="AD60" s="24">
        <f t="shared" si="19"/>
        <v>2</v>
      </c>
      <c r="AE60" s="24">
        <f t="shared" si="20"/>
        <v>2</v>
      </c>
      <c r="AF60" s="24">
        <f t="shared" si="21"/>
        <v>1</v>
      </c>
      <c r="AG60" s="24">
        <f t="shared" si="22"/>
        <v>1</v>
      </c>
      <c r="AH60" s="24">
        <f t="shared" si="23"/>
        <v>1</v>
      </c>
      <c r="AI60" s="24">
        <f t="shared" si="24"/>
        <v>2</v>
      </c>
      <c r="AJ60" s="24">
        <f t="shared" si="25"/>
        <v>3</v>
      </c>
      <c r="AK60" s="24">
        <f t="shared" si="26"/>
        <v>1</v>
      </c>
      <c r="AL60" s="25">
        <f t="shared" si="27"/>
        <v>21</v>
      </c>
      <c r="AM60" s="25">
        <f t="shared" si="28"/>
        <v>22</v>
      </c>
      <c r="AN60" s="25">
        <f t="shared" si="29"/>
        <v>11</v>
      </c>
      <c r="AO60" s="25">
        <f t="shared" si="30"/>
        <v>12</v>
      </c>
      <c r="AP60" s="25">
        <f t="shared" si="31"/>
        <v>31</v>
      </c>
      <c r="AQ60" s="26">
        <f t="shared" si="32"/>
        <v>0.74703814567597115</v>
      </c>
      <c r="AR60" s="26">
        <f t="shared" si="33"/>
        <v>7.2891879432159218E-2</v>
      </c>
      <c r="AS60" s="26">
        <f t="shared" si="34"/>
        <v>6.9752212366429589E-2</v>
      </c>
      <c r="AT60" s="26">
        <f t="shared" si="35"/>
        <v>3.7429642902672762E-2</v>
      </c>
      <c r="AU60" s="26">
        <f t="shared" si="36"/>
        <v>3.5284848160191284E-2</v>
      </c>
      <c r="AV60" s="27">
        <f>(1/(((0-P60)^2+(0-Q60)^2))*CT60)</f>
        <v>1.0531417835762086E-2</v>
      </c>
      <c r="AW60" s="27">
        <f>(1/(((1-P60)^2+(1-Q60)^2))*CT60)</f>
        <v>6.9752212366429589E-2</v>
      </c>
      <c r="AX60" s="27">
        <f>(1/(((2-P60)^2+(2-Q60)^2))*CT60)</f>
        <v>7.2891879432159218E-2</v>
      </c>
      <c r="AY60" s="27">
        <f>(1/(((3-P60)^2+(3-Q60)^2))*CT60)</f>
        <v>1.0740972910320766E-2</v>
      </c>
      <c r="AZ60" s="27">
        <f>((1/(((4-P60)^2+(4-Q60)^2))*CT60))</f>
        <v>3.9606482300500031E-3</v>
      </c>
      <c r="BA60" s="27">
        <f>((1/(((5-P60)^2+(5-Q60)^2))*CT60))</f>
        <v>2.0330723589010473E-3</v>
      </c>
      <c r="BB60" s="27">
        <f>((1/(((6-P60)^2+(6-Q60)^2))*CT60))</f>
        <v>1.2326673180150301E-3</v>
      </c>
      <c r="BC60" s="27">
        <f>((1/(((1-P60)^2+(0-Q60)^2))*CT60))</f>
        <v>2.3834417589178519E-2</v>
      </c>
      <c r="BD60" s="27">
        <f>((1/(((2-P60)^2+(0-Q60)^2))*CT60))</f>
        <v>3.453242561472572E-2</v>
      </c>
      <c r="BE60" s="27">
        <f>((1/(((2-P60)^2+(1-Q60)^2))*CT60))</f>
        <v>0.74703814567597115</v>
      </c>
      <c r="BF60" s="27">
        <f>((1/(((3-P60)^2+(0-Q60)^2))*CT60))</f>
        <v>1.7869764325310084E-2</v>
      </c>
      <c r="BG60" s="27">
        <f>((1/(((3-P60)^2+(1-Q60)^2))*CT60))</f>
        <v>3.5284848160191284E-2</v>
      </c>
      <c r="BH60" s="27">
        <f>((1/(((3-P60)^2+(2-Q60)^2))*CT60))</f>
        <v>2.4557289641955062E-2</v>
      </c>
      <c r="BI60" s="27">
        <f>((1/(((4-P60)^2+(0-Q60)^2))*CT60))</f>
        <v>8.1325538663306173E-3</v>
      </c>
      <c r="BJ60" s="27">
        <f>((1/(((4-P60)^2+(1-Q60)^2))*CT60))</f>
        <v>1.0488454288553592E-2</v>
      </c>
      <c r="BK60" s="27">
        <f>((1/(((4-P60)^2+(2-Q60)^2))*CT60))</f>
        <v>9.2830459369239449E-3</v>
      </c>
      <c r="BL60" s="27">
        <f>((1/(((4-P60)^2+(3-Q60)^2))*CT60))</f>
        <v>6.2459560279615415E-3</v>
      </c>
      <c r="BM60" s="27">
        <f>((1/(((5-P60)^2+(0-Q60)^2))*CT60))</f>
        <v>4.3484923359761443E-3</v>
      </c>
      <c r="BN60" s="27">
        <f>((1/(((5-P60)^2+(1-Q60)^2))*CT60))</f>
        <v>4.9420522035830573E-3</v>
      </c>
      <c r="BO60" s="27">
        <f>((1/(((5-P60)^2+(2-Q60)^2))*CT60))</f>
        <v>4.6571104619471749E-3</v>
      </c>
      <c r="BP60" s="27">
        <f>((1/(((5-P60)^2+(3-Q60)^2))*CT60))</f>
        <v>3.743835546261785E-3</v>
      </c>
      <c r="BQ60" s="27">
        <f>((1/(((5-P60)^2+(4-Q60)^2))*CT60))</f>
        <v>2.7817488850026832E-3</v>
      </c>
      <c r="BR60" s="27">
        <f>((1/(((6-P60)^2+(0-Q60)^2))*CT60))</f>
        <v>2.6527526766460178E-3</v>
      </c>
      <c r="BS60" s="27">
        <f>(1/(((6-P60)^2+(1-Q60)^2))*CT60)</f>
        <v>2.8624814068968409E-3</v>
      </c>
      <c r="BT60" s="27">
        <f>(1/(((6-P60)^2+(2-Q60)^2))*CT60)</f>
        <v>2.7645113721611867E-3</v>
      </c>
      <c r="BU60" s="27">
        <f>(1/(((6-P60)^2+(3-Q60)^2))*CT60)</f>
        <v>2.4148295270053736E-3</v>
      </c>
      <c r="BV60" s="27">
        <f>((1/(((6-P60)^2+(4-Q60)^2))*CT60))</f>
        <v>1.9743795190527015E-3</v>
      </c>
      <c r="BW60" s="27">
        <f>((1/(((6-P60)^2+(5-Q60)^2))*CT60))</f>
        <v>1.565267182790248E-3</v>
      </c>
      <c r="BX60" s="27">
        <f>((1/(((0-P60)^2+(1-Q60)^2))*CT60))</f>
        <v>1.4851270628385102E-2</v>
      </c>
      <c r="BY60" s="27">
        <f>((1/(((0-P60)^2+(2-Q60)^2))*CT60))</f>
        <v>1.2544747816666308E-2</v>
      </c>
      <c r="BZ60" s="27">
        <f>((1/(((1-P60)^2+(2-Q60)^2))*CT60))</f>
        <v>3.7429642902672762E-2</v>
      </c>
      <c r="CA60" s="27">
        <f>((1/(((0-P60)^2+(3-Q60)^2))*CT60))</f>
        <v>7.5703112459412194E-3</v>
      </c>
      <c r="CB60" s="27">
        <f>((1/(((1-P60)^2+(3-Q60)^2))*CT60))</f>
        <v>1.2642685023943888E-2</v>
      </c>
      <c r="CC60" s="27">
        <f>((1/(((2-P60)^2+(3-Q60)^2))*CT60))</f>
        <v>1.5128758079923005E-2</v>
      </c>
      <c r="CD60" s="27">
        <f>((1/(((0-P60)^2+(4-Q60)^2))*CT60))</f>
        <v>4.4548332201143478E-3</v>
      </c>
      <c r="CE60" s="27">
        <f>((1/(((1-P60)^2+(4-Q60)^2))*CT60))</f>
        <v>5.831670523357404E-3</v>
      </c>
      <c r="CF60" s="27">
        <f>((1/(((2-P60)^2+(4-Q60)^2))*CT60))</f>
        <v>6.3099600597858298E-3</v>
      </c>
      <c r="CG60" s="27">
        <f>((1/(((3-P60)^2+(4-Q60)^2))*CT60))</f>
        <v>5.3913655490265625E-3</v>
      </c>
      <c r="CH60" s="27">
        <f>((1/(((0-P60)^2+(5-Q60)^2))*CT60))</f>
        <v>2.8022537179566926E-3</v>
      </c>
      <c r="CI60" s="27">
        <f>((1/(((1-P60)^2+(5-Q60)^2))*CT60))</f>
        <v>3.2910133024145749E-3</v>
      </c>
      <c r="CJ60" s="27">
        <f>((1/(((2-P60)^2+(5-Q60)^2))*CT60))</f>
        <v>3.4380809076398817E-3</v>
      </c>
      <c r="CK60" s="27">
        <f>((1/(((3-P60)^2+(5-Q60)^2))*CT60))</f>
        <v>3.146018401435368E-3</v>
      </c>
      <c r="CL60" s="27">
        <f>(1/(((4-P60)^2+(5-Q60)^2))*CT60)</f>
        <v>2.5983187450136372E-3</v>
      </c>
      <c r="CM60" s="27">
        <f>(1/(((0-P60)^2+(6-Q60)^2))*CT60)</f>
        <v>1.8895163728396185E-3</v>
      </c>
      <c r="CN60" s="27">
        <f>(1/(((1-P60)^2+(6-Q60)^2))*CT60)</f>
        <v>2.0997899523703158E-3</v>
      </c>
      <c r="CO60" s="27">
        <f>((1/(((2-P60)^2+(6-Q60)^2))*CT60))</f>
        <v>2.1587069815067099E-3</v>
      </c>
      <c r="CP60" s="27">
        <f>((1/(((3-P60)^2+(6-Q60)^2))*CT60))</f>
        <v>2.0398071440272478E-3</v>
      </c>
      <c r="CQ60" s="27">
        <f>((1/(((4-P60)^2+(6-Q60)^2))*CT60))</f>
        <v>1.7945441431060532E-3</v>
      </c>
      <c r="CR60" s="27">
        <f>((1/(((5-P60)^2+(6-Q60)^2)))*CT60)</f>
        <v>1.5054646747978979E-3</v>
      </c>
      <c r="CS60" s="21">
        <f t="shared" si="37"/>
        <v>1.2720359920889872</v>
      </c>
      <c r="CT60" s="28">
        <v>0.05</v>
      </c>
    </row>
    <row r="61" spans="8:98" x14ac:dyDescent="0.25">
      <c r="H61" s="2">
        <v>44466</v>
      </c>
      <c r="I61" s="1" t="s">
        <v>13</v>
      </c>
      <c r="J61" s="1" t="s">
        <v>27</v>
      </c>
      <c r="K61">
        <v>1</v>
      </c>
      <c r="L61">
        <v>1</v>
      </c>
      <c r="M61">
        <v>1.42</v>
      </c>
      <c r="N61">
        <v>0.99</v>
      </c>
      <c r="P61" s="10">
        <f>SUMIF(team,spi_matches[[#This Row],[team1]],Mxg)+SUMIF(team,spi_matches[[#This Row],[team2]],Vnxg)</f>
        <v>1.0646461464112282</v>
      </c>
      <c r="Q61" s="10">
        <f>SUMIF(team,spi_matches[[#This Row],[team1]],Mnxg)+SUMIF(team,spi_matches[[#This Row],[team2]],Vxg)</f>
        <v>1.1110214254157933</v>
      </c>
      <c r="R61" s="10">
        <f t="shared" si="11"/>
        <v>0.1409225466700606</v>
      </c>
      <c r="S61" s="21">
        <f t="shared" si="12"/>
        <v>0.19967845934843562</v>
      </c>
      <c r="T61" s="21">
        <f t="shared" si="13"/>
        <v>3.0930035973270513</v>
      </c>
      <c r="U61" s="21">
        <f t="shared" si="14"/>
        <v>0.21425140673830076</v>
      </c>
      <c r="V61" s="22">
        <f t="shared" si="15"/>
        <v>1</v>
      </c>
      <c r="W61" s="22">
        <f t="shared" si="16"/>
        <v>1</v>
      </c>
      <c r="X61" s="23"/>
      <c r="Y61" s="23"/>
      <c r="Z61" s="23"/>
      <c r="AA61" s="23"/>
      <c r="AB61" s="24">
        <f t="shared" si="17"/>
        <v>1</v>
      </c>
      <c r="AC61" s="24">
        <f t="shared" si="18"/>
        <v>1</v>
      </c>
      <c r="AD61" s="24">
        <f t="shared" si="19"/>
        <v>1</v>
      </c>
      <c r="AE61" s="24">
        <f t="shared" si="20"/>
        <v>2</v>
      </c>
      <c r="AF61" s="24">
        <f t="shared" si="21"/>
        <v>2</v>
      </c>
      <c r="AG61" s="24">
        <f t="shared" si="22"/>
        <v>1</v>
      </c>
      <c r="AH61" s="24">
        <f t="shared" si="23"/>
        <v>0</v>
      </c>
      <c r="AI61" s="24">
        <f t="shared" si="24"/>
        <v>1</v>
      </c>
      <c r="AJ61" s="24">
        <f t="shared" si="25"/>
        <v>1</v>
      </c>
      <c r="AK61" s="24">
        <f t="shared" si="26"/>
        <v>0</v>
      </c>
      <c r="AL61" s="25">
        <f t="shared" si="27"/>
        <v>11</v>
      </c>
      <c r="AM61" s="25">
        <f t="shared" si="28"/>
        <v>12</v>
      </c>
      <c r="AN61" s="25">
        <f t="shared" si="29"/>
        <v>21</v>
      </c>
      <c r="AO61" s="25">
        <f t="shared" si="30"/>
        <v>1</v>
      </c>
      <c r="AP61" s="25">
        <f t="shared" si="31"/>
        <v>10</v>
      </c>
      <c r="AQ61" s="26">
        <f t="shared" si="32"/>
        <v>3.0294068496551096</v>
      </c>
      <c r="AR61" s="26">
        <f t="shared" si="33"/>
        <v>6.2935669789200802E-2</v>
      </c>
      <c r="AS61" s="26">
        <f t="shared" si="34"/>
        <v>5.6356278819727462E-2</v>
      </c>
      <c r="AT61" s="26">
        <f t="shared" si="35"/>
        <v>4.3637740724018527E-2</v>
      </c>
      <c r="AU61" s="26">
        <f t="shared" si="36"/>
        <v>4.0369861176135384E-2</v>
      </c>
      <c r="AV61" s="27">
        <f>(1/(((0-P61)^2+(0-Q61)^2))*CT61)</f>
        <v>2.1116291420150948E-2</v>
      </c>
      <c r="AW61" s="27">
        <f>(1/(((1-P61)^2+(1-Q61)^2))*CT61)</f>
        <v>3.0294068496551096</v>
      </c>
      <c r="AX61" s="27">
        <f>(1/(((2-P61)^2+(2-Q61)^2))*CT61)</f>
        <v>3.002696894748616E-2</v>
      </c>
      <c r="AY61" s="27">
        <f>(1/(((3-P61)^2+(3-Q61)^2))*CT61)</f>
        <v>6.8363591435494312E-3</v>
      </c>
      <c r="AZ61" s="27">
        <f>((1/(((4-P61)^2+(4-Q61)^2))*CT61))</f>
        <v>2.9476787985661238E-3</v>
      </c>
      <c r="BA61" s="27">
        <f>((1/(((5-P61)^2+(5-Q61)^2))*CT61))</f>
        <v>1.6333909909245865E-3</v>
      </c>
      <c r="BB61" s="27">
        <f>((1/(((6-P61)^2+(6-Q61)^2))*CT61))</f>
        <v>1.0360583712646382E-3</v>
      </c>
      <c r="BC61" s="27">
        <f>((1/(((1-P61)^2+(0-Q61)^2))*CT61))</f>
        <v>4.0369861176135384E-2</v>
      </c>
      <c r="BD61" s="27">
        <f>((1/(((2-P61)^2+(0-Q61)^2))*CT61))</f>
        <v>2.3705047322291031E-2</v>
      </c>
      <c r="BE61" s="27">
        <f>((1/(((2-P61)^2+(1-Q61)^2))*CT61))</f>
        <v>5.6356278819727462E-2</v>
      </c>
      <c r="BF61" s="27">
        <f>((1/(((3-P61)^2+(0-Q61)^2))*CT61))</f>
        <v>1.004023494366801E-2</v>
      </c>
      <c r="BG61" s="27">
        <f>((1/(((3-P61)^2+(1-Q61)^2))*CT61))</f>
        <v>1.3305231635658539E-2</v>
      </c>
      <c r="BH61" s="27">
        <f>((1/(((3-P61)^2+(2-Q61)^2))*CT61))</f>
        <v>1.1023225519187328E-2</v>
      </c>
      <c r="BI61" s="27">
        <f>((1/(((4-P61)^2+(0-Q61)^2))*CT61))</f>
        <v>5.0757964349379195E-3</v>
      </c>
      <c r="BJ61" s="27">
        <f>((1/(((4-P61)^2+(1-Q61)^2))*CT61))</f>
        <v>5.794663993449644E-3</v>
      </c>
      <c r="BK61" s="27">
        <f>((1/(((4-P61)^2+(2-Q61)^2))*CT61))</f>
        <v>5.3154252252929348E-3</v>
      </c>
      <c r="BL61" s="27">
        <f>((1/(((4-P61)^2+(3-Q61)^2))*CT61))</f>
        <v>4.1035599667808764E-3</v>
      </c>
      <c r="BM61" s="27">
        <f>((1/(((5-P61)^2+(0-Q61)^2))*CT61))</f>
        <v>2.9901840819241614E-3</v>
      </c>
      <c r="BN61" s="27">
        <f>((1/(((5-P61)^2+(1-Q61)^2))*CT61))</f>
        <v>3.2259447073077294E-3</v>
      </c>
      <c r="BO61" s="27">
        <f>((1/(((5-P61)^2+(2-Q61)^2))*CT61))</f>
        <v>3.0717638635023386E-3</v>
      </c>
      <c r="BP61" s="27">
        <f>((1/(((5-P61)^2+(3-Q61)^2))*CT61))</f>
        <v>2.6239487793914482E-3</v>
      </c>
      <c r="BQ61" s="27">
        <f>((1/(((5-P61)^2+(4-Q61)^2))*CT61))</f>
        <v>2.0979132044574174E-3</v>
      </c>
      <c r="BR61" s="27">
        <f>((1/(((6-P61)^2+(0-Q61)^2))*CT61))</f>
        <v>1.9537289565477972E-3</v>
      </c>
      <c r="BS61" s="27">
        <f>(1/(((6-P61)^2+(1-Q61)^2))*CT61)</f>
        <v>2.0516992581576408E-3</v>
      </c>
      <c r="BT61" s="27">
        <f>(1/(((6-P61)^2+(2-Q61)^2))*CT61)</f>
        <v>1.9882296355279864E-3</v>
      </c>
      <c r="BU61" s="27">
        <f>(1/(((6-P61)^2+(3-Q61)^2))*CT61)</f>
        <v>1.7904488902265191E-3</v>
      </c>
      <c r="BV61" s="27">
        <f>((1/(((6-P61)^2+(4-Q61)^2))*CT61))</f>
        <v>1.5288689506164745E-3</v>
      </c>
      <c r="BW61" s="27">
        <f>((1/(((6-P61)^2+(5-Q61)^2))*CT61))</f>
        <v>1.2664039836469618E-3</v>
      </c>
      <c r="BX61" s="27">
        <f>((1/(((0-P61)^2+(1-Q61)^2))*CT61))</f>
        <v>4.3637740724018527E-2</v>
      </c>
      <c r="BY61" s="27">
        <f>((1/(((0-P61)^2+(2-Q61)^2))*CT61))</f>
        <v>2.5990844776083225E-2</v>
      </c>
      <c r="BZ61" s="27">
        <f>((1/(((1-P61)^2+(2-Q61)^2))*CT61))</f>
        <v>6.2935669789200802E-2</v>
      </c>
      <c r="CA61" s="27">
        <f>((1/(((0-P61)^2+(3-Q61)^2))*CT61))</f>
        <v>1.0634425420297458E-2</v>
      </c>
      <c r="CB61" s="27">
        <f>((1/(((1-P61)^2+(3-Q61)^2))*CT61))</f>
        <v>1.3996117893203661E-2</v>
      </c>
      <c r="CC61" s="27">
        <f>((1/(((2-P61)^2+(3-Q61)^2))*CT61))</f>
        <v>1.1253336057113763E-2</v>
      </c>
      <c r="CD61" s="27">
        <f>((1/(((0-P61)^2+(4-Q61)^2))*CT61))</f>
        <v>5.2744459744860639E-3</v>
      </c>
      <c r="CE61" s="27">
        <f>((1/(((1-P61)^2+(4-Q61)^2))*CT61))</f>
        <v>5.9877540882123338E-3</v>
      </c>
      <c r="CF61" s="27">
        <f>((1/(((2-P61)^2+(4-Q61)^2))*CT61))</f>
        <v>5.4223559622401446E-3</v>
      </c>
      <c r="CG61" s="27">
        <f>((1/(((3-P61)^2+(4-Q61)^2))*CT61))</f>
        <v>4.1350364828201935E-3</v>
      </c>
      <c r="CH61" s="27">
        <f>((1/(((0-P61)^2+(5-Q61)^2))*CT61))</f>
        <v>3.0754798213085935E-3</v>
      </c>
      <c r="CI61" s="27">
        <f>((1/(((1-P61)^2+(5-Q61)^2))*CT61))</f>
        <v>3.305056705241421E-3</v>
      </c>
      <c r="CJ61" s="27">
        <f>((1/(((2-P61)^2+(5-Q61)^2))*CT61))</f>
        <v>3.1251872797779211E-3</v>
      </c>
      <c r="CK61" s="27">
        <f>((1/(((3-P61)^2+(5-Q61)^2))*CT61))</f>
        <v>2.6497437928668897E-3</v>
      </c>
      <c r="CL61" s="27">
        <f>(1/(((4-P61)^2+(5-Q61)^2))*CT61)</f>
        <v>2.1061094503701198E-3</v>
      </c>
      <c r="CM61" s="27">
        <f>(1/(((0-P61)^2+(6-Q61)^2))*CT61)</f>
        <v>1.9971574123178464E-3</v>
      </c>
      <c r="CN61" s="27">
        <f>(1/(((1-P61)^2+(6-Q61)^2))*CT61)</f>
        <v>2.0914997136173021E-3</v>
      </c>
      <c r="CO61" s="27">
        <f>((1/(((2-P61)^2+(6-Q61)^2))*CT61))</f>
        <v>2.0180007007164951E-3</v>
      </c>
      <c r="CP61" s="27">
        <f>((1/(((3-P61)^2+(6-Q61)^2))*CT61))</f>
        <v>1.8084683020439416E-3</v>
      </c>
      <c r="CQ61" s="27">
        <f>((1/(((4-P61)^2+(6-Q61)^2))*CT61))</f>
        <v>1.5375903753076748E-3</v>
      </c>
      <c r="CR61" s="27">
        <f>((1/(((5-P61)^2+(6-Q61)^2)))*CT61)</f>
        <v>1.2693860170563728E-3</v>
      </c>
      <c r="CS61" s="21">
        <f t="shared" si="37"/>
        <v>3.5069334634137852</v>
      </c>
      <c r="CT61" s="28">
        <v>0.05</v>
      </c>
    </row>
    <row r="62" spans="8:98" x14ac:dyDescent="0.25">
      <c r="H62" s="2">
        <v>44471</v>
      </c>
      <c r="I62" s="1" t="s">
        <v>7</v>
      </c>
      <c r="J62" s="1" t="s">
        <v>10</v>
      </c>
      <c r="K62">
        <v>1</v>
      </c>
      <c r="L62">
        <v>1</v>
      </c>
      <c r="M62">
        <v>0.98</v>
      </c>
      <c r="N62">
        <v>1.27</v>
      </c>
      <c r="P62" s="10">
        <f>SUMIF(team,spi_matches[[#This Row],[team1]],Mxg)+SUMIF(team,spi_matches[[#This Row],[team2]],Vnxg)</f>
        <v>1.9743767772705998</v>
      </c>
      <c r="Q62" s="10">
        <f>SUMIF(team,spi_matches[[#This Row],[team1]],Mnxg)+SUMIF(team,spi_matches[[#This Row],[team2]],Vxg)</f>
        <v>0.84631026794386</v>
      </c>
      <c r="R62" s="10">
        <f t="shared" si="11"/>
        <v>1.1682981642248678</v>
      </c>
      <c r="S62" s="21">
        <f t="shared" si="12"/>
        <v>2.3286970428292757</v>
      </c>
      <c r="T62" s="21">
        <f t="shared" si="13"/>
        <v>0.1151771493807736</v>
      </c>
      <c r="U62" s="21">
        <f t="shared" si="14"/>
        <v>0.11085884462844472</v>
      </c>
      <c r="V62" s="22">
        <f t="shared" si="15"/>
        <v>3</v>
      </c>
      <c r="W62" s="22">
        <f t="shared" si="16"/>
        <v>0</v>
      </c>
      <c r="X62" s="23"/>
      <c r="Y62" s="23"/>
      <c r="Z62" s="23"/>
      <c r="AA62" s="23"/>
      <c r="AB62" s="24">
        <f t="shared" si="17"/>
        <v>2</v>
      </c>
      <c r="AC62" s="24">
        <f t="shared" si="18"/>
        <v>1</v>
      </c>
      <c r="AD62" s="24">
        <f t="shared" si="19"/>
        <v>2</v>
      </c>
      <c r="AE62" s="24">
        <f t="shared" si="20"/>
        <v>0</v>
      </c>
      <c r="AF62" s="24">
        <f t="shared" si="21"/>
        <v>1</v>
      </c>
      <c r="AG62" s="24">
        <f t="shared" si="22"/>
        <v>1</v>
      </c>
      <c r="AH62" s="24">
        <f t="shared" si="23"/>
        <v>3</v>
      </c>
      <c r="AI62" s="24">
        <f t="shared" si="24"/>
        <v>1</v>
      </c>
      <c r="AJ62" s="24">
        <f t="shared" si="25"/>
        <v>2</v>
      </c>
      <c r="AK62" s="24">
        <f t="shared" si="26"/>
        <v>2</v>
      </c>
      <c r="AL62" s="25">
        <f t="shared" si="27"/>
        <v>21</v>
      </c>
      <c r="AM62" s="25">
        <f t="shared" si="28"/>
        <v>20</v>
      </c>
      <c r="AN62" s="25">
        <f t="shared" si="29"/>
        <v>11</v>
      </c>
      <c r="AO62" s="25">
        <f t="shared" si="30"/>
        <v>31</v>
      </c>
      <c r="AP62" s="25">
        <f t="shared" si="31"/>
        <v>22</v>
      </c>
      <c r="AQ62" s="26">
        <f t="shared" si="32"/>
        <v>2.0595554835857648</v>
      </c>
      <c r="AR62" s="26">
        <f t="shared" si="33"/>
        <v>6.9744965896066144E-2</v>
      </c>
      <c r="AS62" s="26">
        <f t="shared" si="34"/>
        <v>5.1385843421980597E-2</v>
      </c>
      <c r="AT62" s="26">
        <f t="shared" si="35"/>
        <v>4.6488987608215647E-2</v>
      </c>
      <c r="AU62" s="26">
        <f t="shared" si="36"/>
        <v>3.7547218986620605E-2</v>
      </c>
      <c r="AV62" s="27">
        <f>(1/(((0-P62)^2+(0-Q62)^2))*CT62)</f>
        <v>1.0835633834601602E-2</v>
      </c>
      <c r="AW62" s="27">
        <f>(1/(((1-P62)^2+(1-Q62)^2))*CT62)</f>
        <v>5.1385843421980597E-2</v>
      </c>
      <c r="AX62" s="27">
        <f>(1/(((2-P62)^2+(2-Q62)^2))*CT62)</f>
        <v>3.7547218986620605E-2</v>
      </c>
      <c r="AY62" s="27">
        <f>(1/(((3-P62)^2+(3-Q62)^2))*CT62)</f>
        <v>8.7869100309407935E-3</v>
      </c>
      <c r="AZ62" s="27">
        <f>((1/(((4-P62)^2+(4-Q62)^2))*CT62))</f>
        <v>3.5589953820963603E-3</v>
      </c>
      <c r="BA62" s="27">
        <f>((1/(((5-P62)^2+(5-Q62)^2))*CT62))</f>
        <v>1.8933990382145216E-3</v>
      </c>
      <c r="BB62" s="27">
        <f>((1/(((6-P62)^2+(6-Q62)^2))*CT62))</f>
        <v>1.1691486863191242E-3</v>
      </c>
      <c r="BC62" s="27">
        <f>((1/(((1-P62)^2+(0-Q62)^2))*CT62))</f>
        <v>3.0018290017224121E-2</v>
      </c>
      <c r="BD62" s="27">
        <f>((1/(((2-P62)^2+(0-Q62)^2))*CT62))</f>
        <v>6.9744965896066144E-2</v>
      </c>
      <c r="BE62" s="27">
        <f>((1/(((2-P62)^2+(1-Q62)^2))*CT62))</f>
        <v>2.0595554835857648</v>
      </c>
      <c r="BF62" s="27">
        <f>((1/(((3-P62)^2+(0-Q62)^2))*CT62))</f>
        <v>2.82782387477515E-2</v>
      </c>
      <c r="BG62" s="27">
        <f>((1/(((3-P62)^2+(1-Q62)^2))*CT62))</f>
        <v>4.6488987608215647E-2</v>
      </c>
      <c r="BH62" s="27">
        <f>((1/(((3-P62)^2+(2-Q62)^2))*CT62))</f>
        <v>2.098280968631596E-2</v>
      </c>
      <c r="BI62" s="27">
        <f>((1/(((4-P62)^2+(0-Q62)^2))*CT62))</f>
        <v>1.037475587324601E-2</v>
      </c>
      <c r="BJ62" s="27">
        <f>((1/(((4-P62)^2+(1-Q62)^2))*CT62))</f>
        <v>1.2116013325819363E-2</v>
      </c>
      <c r="BK62" s="27">
        <f>((1/(((4-P62)^2+(2-Q62)^2))*CT62))</f>
        <v>9.2010719557111854E-3</v>
      </c>
      <c r="BL62" s="27">
        <f>((1/(((4-P62)^2+(3-Q62)^2))*CT62))</f>
        <v>5.7198232206417806E-3</v>
      </c>
      <c r="BM62" s="27">
        <f>((1/(((5-P62)^2+(0-Q62)^2))*CT62))</f>
        <v>5.0655292282736908E-3</v>
      </c>
      <c r="BN62" s="27">
        <f>((1/(((5-P62)^2+(1-Q62)^2))*CT62))</f>
        <v>5.4478002341445024E-3</v>
      </c>
      <c r="BO62" s="27">
        <f>((1/(((5-P62)^2+(2-Q62)^2))*CT62))</f>
        <v>4.7685371686716754E-3</v>
      </c>
      <c r="BP62" s="27">
        <f>((1/(((5-P62)^2+(3-Q62)^2))*CT62))</f>
        <v>3.6250862309355689E-3</v>
      </c>
      <c r="BQ62" s="27">
        <f>((1/(((5-P62)^2+(4-Q62)^2))*CT62))</f>
        <v>2.617779829124616E-3</v>
      </c>
      <c r="BR62" s="27">
        <f>((1/(((6-P62)^2+(0-Q62)^2))*CT62))</f>
        <v>2.9547538424138492E-3</v>
      </c>
      <c r="BS62" s="27">
        <f>(1/(((6-P62)^2+(1-Q62)^2))*CT62)</f>
        <v>3.0808546522138841E-3</v>
      </c>
      <c r="BT62" s="27">
        <f>(1/(((6-P62)^2+(2-Q62)^2))*CT62)</f>
        <v>2.8511729361475413E-3</v>
      </c>
      <c r="BU62" s="27">
        <f>(1/(((6-P62)^2+(3-Q62)^2))*CT62)</f>
        <v>2.3987693208021065E-3</v>
      </c>
      <c r="BV62" s="27">
        <f>((1/(((6-P62)^2+(4-Q62)^2))*CT62))</f>
        <v>1.9119434369027273E-3</v>
      </c>
      <c r="BW62" s="27">
        <f>((1/(((6-P62)^2+(5-Q62)^2))*CT62))</f>
        <v>1.494376032889059E-3</v>
      </c>
      <c r="BX62" s="27">
        <f>((1/(((0-P62)^2+(1-Q62)^2))*CT62))</f>
        <v>1.2749299183096773E-2</v>
      </c>
      <c r="BY62" s="27">
        <f>((1/(((0-P62)^2+(2-Q62)^2))*CT62))</f>
        <v>9.561758492310047E-3</v>
      </c>
      <c r="BZ62" s="27">
        <f>((1/(((1-P62)^2+(2-Q62)^2))*CT62))</f>
        <v>2.1925880769231514E-2</v>
      </c>
      <c r="CA62" s="27">
        <f>((1/(((0-P62)^2+(3-Q62)^2))*CT62))</f>
        <v>5.8571718427104097E-3</v>
      </c>
      <c r="CB62" s="27">
        <f>((1/(((1-P62)^2+(3-Q62)^2))*CT62))</f>
        <v>8.9480821367724193E-3</v>
      </c>
      <c r="CC62" s="27">
        <f>((1/(((2-P62)^2+(3-Q62)^2))*CT62))</f>
        <v>1.0778101285692853E-2</v>
      </c>
      <c r="CD62" s="27">
        <f>((1/(((0-P62)^2+(4-Q62)^2))*CT62))</f>
        <v>3.6116931233964368E-3</v>
      </c>
      <c r="CE62" s="27">
        <f>((1/(((1-P62)^2+(4-Q62)^2))*CT62))</f>
        <v>4.589189930104565E-3</v>
      </c>
      <c r="CF62" s="27">
        <f>((1/(((2-P62)^2+(4-Q62)^2))*CT62))</f>
        <v>5.0269366006839246E-3</v>
      </c>
      <c r="CG62" s="27">
        <f>((1/(((3-P62)^2+(4-Q62)^2))*CT62))</f>
        <v>4.5464208991703751E-3</v>
      </c>
      <c r="CH62" s="27">
        <f>((1/(((0-P62)^2+(5-Q62)^2))*CT62))</f>
        <v>2.3639206647707769E-3</v>
      </c>
      <c r="CI62" s="27">
        <f>((1/(((1-P62)^2+(5-Q62)^2))*CT62))</f>
        <v>2.7468681111181615E-3</v>
      </c>
      <c r="CJ62" s="27">
        <f>((1/(((2-P62)^2+(5-Q62)^2))*CT62))</f>
        <v>2.8979131938598112E-3</v>
      </c>
      <c r="CK62" s="27">
        <f>((1/(((3-P62)^2+(5-Q62)^2))*CT62))</f>
        <v>2.7314879517536688E-3</v>
      </c>
      <c r="CL62" s="27">
        <f>(1/(((4-P62)^2+(5-Q62)^2))*CT62)</f>
        <v>2.3412308541863268E-3</v>
      </c>
      <c r="CM62" s="27">
        <f>(1/(((0-P62)^2+(6-Q62)^2))*CT62)</f>
        <v>1.6415681019804011E-3</v>
      </c>
      <c r="CN62" s="27">
        <f>(1/(((1-P62)^2+(6-Q62)^2))*CT62)</f>
        <v>1.8175256611226353E-3</v>
      </c>
      <c r="CO62" s="27">
        <f>((1/(((2-P62)^2+(6-Q62)^2))*CT62))</f>
        <v>1.8824468843050856E-3</v>
      </c>
      <c r="CP62" s="27">
        <f>((1/(((3-P62)^2+(6-Q62)^2))*CT62))</f>
        <v>1.8107792964941211E-3</v>
      </c>
      <c r="CQ62" s="27">
        <f>((1/(((4-P62)^2+(6-Q62)^2))*CT62))</f>
        <v>1.6305942638681651E-3</v>
      </c>
      <c r="CR62" s="27">
        <f>((1/(((5-P62)^2+(6-Q62)^2)))*CT62)</f>
        <v>1.3999753818162671E-3</v>
      </c>
      <c r="CS62" s="21">
        <f t="shared" si="37"/>
        <v>2.5547330368384951</v>
      </c>
      <c r="CT62" s="28">
        <v>0.05</v>
      </c>
    </row>
    <row r="63" spans="8:98" x14ac:dyDescent="0.25">
      <c r="H63" s="2">
        <v>44471</v>
      </c>
      <c r="I63" s="1" t="s">
        <v>12</v>
      </c>
      <c r="J63" s="1" t="s">
        <v>11</v>
      </c>
      <c r="K63">
        <v>3</v>
      </c>
      <c r="L63">
        <v>1</v>
      </c>
      <c r="M63">
        <v>0.4</v>
      </c>
      <c r="N63">
        <v>1.59</v>
      </c>
      <c r="P63" s="10">
        <f>SUMIF(team,spi_matches[[#This Row],[team1]],Mxg)+SUMIF(team,spi_matches[[#This Row],[team2]],Vnxg)</f>
        <v>1.7687723336411061</v>
      </c>
      <c r="Q63" s="10">
        <f>SUMIF(team,spi_matches[[#This Row],[team1]],Mnxg)+SUMIF(team,spi_matches[[#This Row],[team2]],Vxg)</f>
        <v>0.89656236488464602</v>
      </c>
      <c r="R63" s="10">
        <f t="shared" si="11"/>
        <v>2.3543934551356944</v>
      </c>
      <c r="S63" s="21">
        <f t="shared" si="12"/>
        <v>1.0110051995224933</v>
      </c>
      <c r="T63" s="21">
        <f t="shared" si="13"/>
        <v>0.14995923424207871</v>
      </c>
      <c r="U63" s="21">
        <f t="shared" si="14"/>
        <v>0.12494268602512658</v>
      </c>
      <c r="V63" s="22">
        <f t="shared" si="15"/>
        <v>3</v>
      </c>
      <c r="W63" s="22">
        <f t="shared" si="16"/>
        <v>0</v>
      </c>
      <c r="X63" s="23"/>
      <c r="Y63" s="23"/>
      <c r="Z63" s="23"/>
      <c r="AA63" s="23"/>
      <c r="AB63" s="24">
        <f t="shared" si="17"/>
        <v>2</v>
      </c>
      <c r="AC63" s="24">
        <f t="shared" si="18"/>
        <v>1</v>
      </c>
      <c r="AD63" s="24">
        <f t="shared" si="19"/>
        <v>1</v>
      </c>
      <c r="AE63" s="24">
        <f t="shared" si="20"/>
        <v>1</v>
      </c>
      <c r="AF63" s="24">
        <f t="shared" si="21"/>
        <v>2</v>
      </c>
      <c r="AG63" s="24">
        <f t="shared" si="22"/>
        <v>0</v>
      </c>
      <c r="AH63" s="24">
        <f t="shared" si="23"/>
        <v>2</v>
      </c>
      <c r="AI63" s="24">
        <f t="shared" si="24"/>
        <v>2</v>
      </c>
      <c r="AJ63" s="24">
        <f t="shared" si="25"/>
        <v>1</v>
      </c>
      <c r="AK63" s="24">
        <f t="shared" si="26"/>
        <v>0</v>
      </c>
      <c r="AL63" s="25">
        <f t="shared" si="27"/>
        <v>21</v>
      </c>
      <c r="AM63" s="25">
        <f t="shared" si="28"/>
        <v>11</v>
      </c>
      <c r="AN63" s="25">
        <f t="shared" si="29"/>
        <v>20</v>
      </c>
      <c r="AO63" s="25">
        <f t="shared" si="30"/>
        <v>22</v>
      </c>
      <c r="AP63" s="25">
        <f t="shared" si="31"/>
        <v>10</v>
      </c>
      <c r="AQ63" s="26">
        <f t="shared" si="32"/>
        <v>0.77923399930361248</v>
      </c>
      <c r="AR63" s="26">
        <f t="shared" si="33"/>
        <v>8.309647440448259E-2</v>
      </c>
      <c r="AS63" s="26">
        <f t="shared" si="34"/>
        <v>5.8323300221719027E-2</v>
      </c>
      <c r="AT63" s="26">
        <f t="shared" si="35"/>
        <v>3.9337838801727303E-2</v>
      </c>
      <c r="AU63" s="26">
        <f t="shared" si="36"/>
        <v>3.5846534459341176E-2</v>
      </c>
      <c r="AV63" s="27">
        <f>(1/(((0-P63)^2+(0-Q63)^2))*CT63)</f>
        <v>1.2714947321239853E-2</v>
      </c>
      <c r="AW63" s="27">
        <f>(1/(((1-P63)^2+(1-Q63)^2))*CT63)</f>
        <v>8.309647440448259E-2</v>
      </c>
      <c r="AX63" s="27">
        <f>(1/(((2-P63)^2+(2-Q63)^2))*CT63)</f>
        <v>3.9337838801727303E-2</v>
      </c>
      <c r="AY63" s="27">
        <f>(1/(((3-P63)^2+(3-Q63)^2))*CT63)</f>
        <v>8.4169820709899101E-3</v>
      </c>
      <c r="AZ63" s="27">
        <f>((1/(((4-P63)^2+(4-Q63)^2))*CT63))</f>
        <v>3.4223832775363838E-3</v>
      </c>
      <c r="BA63" s="27">
        <f>((1/(((5-P63)^2+(5-Q63)^2))*CT63))</f>
        <v>1.8329095693553463E-3</v>
      </c>
      <c r="BB63" s="27">
        <f>((1/(((6-P63)^2+(6-Q63)^2))*CT63))</f>
        <v>1.137698796747346E-3</v>
      </c>
      <c r="BC63" s="27">
        <f>((1/(((1-P63)^2+(0-Q63)^2))*CT63))</f>
        <v>3.5846534459341176E-2</v>
      </c>
      <c r="BD63" s="27">
        <f>((1/(((2-P63)^2+(0-Q63)^2))*CT63))</f>
        <v>5.8323300221719027E-2</v>
      </c>
      <c r="BE63" s="27">
        <f>((1/(((2-P63)^2+(1-Q63)^2))*CT63))</f>
        <v>0.77923399930361248</v>
      </c>
      <c r="BF63" s="27">
        <f>((1/(((3-P63)^2+(0-Q63)^2))*CT63))</f>
        <v>2.155408727849405E-2</v>
      </c>
      <c r="BG63" s="27">
        <f>((1/(((3-P63)^2+(1-Q63)^2))*CT63))</f>
        <v>3.275207331918286E-2</v>
      </c>
      <c r="BH63" s="27">
        <f>((1/(((3-P63)^2+(2-Q63)^2))*CT63))</f>
        <v>1.8291593142731894E-2</v>
      </c>
      <c r="BI63" s="27">
        <f>((1/(((4-P63)^2+(0-Q63)^2))*CT63))</f>
        <v>8.6472262433091116E-3</v>
      </c>
      <c r="BJ63" s="27">
        <f>((1/(((4-P63)^2+(1-Q63)^2))*CT63))</f>
        <v>1.0021895348924875E-2</v>
      </c>
      <c r="BK63" s="27">
        <f>((1/(((4-P63)^2+(2-Q63)^2))*CT63))</f>
        <v>8.0697855509889605E-3</v>
      </c>
      <c r="BL63" s="27">
        <f>((1/(((4-P63)^2+(3-Q63)^2))*CT63))</f>
        <v>5.317549833564212E-3</v>
      </c>
      <c r="BM63" s="27">
        <f>((1/(((5-P63)^2+(0-Q63)^2))*CT63))</f>
        <v>4.4465565366769797E-3</v>
      </c>
      <c r="BN63" s="27">
        <f>((1/(((5-P63)^2+(1-Q63)^2))*CT63))</f>
        <v>4.7839878428777094E-3</v>
      </c>
      <c r="BO63" s="27">
        <f>((1/(((5-P63)^2+(2-Q63)^2))*CT63))</f>
        <v>4.2887506550950225E-3</v>
      </c>
      <c r="BP63" s="27">
        <f>((1/(((5-P63)^2+(3-Q63)^2))*CT63))</f>
        <v>3.3635419501358748E-3</v>
      </c>
      <c r="BQ63" s="27">
        <f>((1/(((5-P63)^2+(4-Q63)^2))*CT63))</f>
        <v>2.4910127514568212E-3</v>
      </c>
      <c r="BR63" s="27">
        <f>((1/(((6-P63)^2+(0-Q63)^2))*CT63))</f>
        <v>2.6727803289843094E-3</v>
      </c>
      <c r="BS63" s="27">
        <f>(1/(((6-P63)^2+(1-Q63)^2))*CT63)</f>
        <v>2.7911151355762978E-3</v>
      </c>
      <c r="BT63" s="27">
        <f>(1/(((6-P63)^2+(2-Q63)^2))*CT63)</f>
        <v>2.6149448456629677E-3</v>
      </c>
      <c r="BU63" s="27">
        <f>(1/(((6-P63)^2+(3-Q63)^2))*CT63)</f>
        <v>2.2393670703695534E-3</v>
      </c>
      <c r="BV63" s="27">
        <f>((1/(((6-P63)^2+(4-Q63)^2))*CT63))</f>
        <v>1.815896250626685E-3</v>
      </c>
      <c r="BW63" s="27">
        <f>((1/(((6-P63)^2+(5-Q63)^2))*CT63))</f>
        <v>1.4392014531622649E-3</v>
      </c>
      <c r="BX63" s="27">
        <f>((1/(((0-P63)^2+(1-Q63)^2))*CT63))</f>
        <v>1.5927346262680664E-2</v>
      </c>
      <c r="BY63" s="27">
        <f>((1/(((0-P63)^2+(2-Q63)^2))*CT63))</f>
        <v>1.1504487416732372E-2</v>
      </c>
      <c r="BZ63" s="27">
        <f>((1/(((1-P63)^2+(2-Q63)^2))*CT63))</f>
        <v>2.7645914207430674E-2</v>
      </c>
      <c r="CA63" s="27">
        <f>((1/(((0-P63)^2+(3-Q63)^2))*CT63))</f>
        <v>6.6198813585724731E-3</v>
      </c>
      <c r="CB63" s="27">
        <f>((1/(((1-P63)^2+(3-Q63)^2))*CT63))</f>
        <v>9.9691737480323561E-3</v>
      </c>
      <c r="CC63" s="27">
        <f>((1/(((2-P63)^2+(3-Q63)^2))*CT63))</f>
        <v>1.1165908131535816E-2</v>
      </c>
      <c r="CD63" s="27">
        <f>((1/(((0-P63)^2+(4-Q63)^2))*CT63))</f>
        <v>3.9185319270798697E-3</v>
      </c>
      <c r="CE63" s="27">
        <f>((1/(((1-P63)^2+(4-Q63)^2))*CT63))</f>
        <v>4.891249879282052E-3</v>
      </c>
      <c r="CF63" s="27">
        <f>((1/(((2-P63)^2+(4-Q63)^2))*CT63))</f>
        <v>5.1627338156329874E-3</v>
      </c>
      <c r="CG63" s="27">
        <f>((1/(((3-P63)^2+(4-Q63)^2))*CT63))</f>
        <v>4.4854125192862419E-3</v>
      </c>
      <c r="CH63" s="27">
        <f>((1/(((0-P63)^2+(5-Q63)^2))*CT63))</f>
        <v>2.5041624195832656E-3</v>
      </c>
      <c r="CI63" s="27">
        <f>((1/(((1-P63)^2+(5-Q63)^2))*CT63))</f>
        <v>2.868747131701052E-3</v>
      </c>
      <c r="CJ63" s="27">
        <f>((1/(((2-P63)^2+(5-Q63)^2))*CT63))</f>
        <v>2.9600394685414828E-3</v>
      </c>
      <c r="CK63" s="27">
        <f>((1/(((3-P63)^2+(5-Q63)^2))*CT63))</f>
        <v>2.7241837023117554E-3</v>
      </c>
      <c r="CL63" s="27">
        <f>(1/(((4-P63)^2+(5-Q63)^2))*CT63)</f>
        <v>2.2918352066189805E-3</v>
      </c>
      <c r="CM63" s="27">
        <f>(1/(((0-P63)^2+(6-Q63)^2))*CT63)</f>
        <v>1.7138764642610879E-3</v>
      </c>
      <c r="CN63" s="27">
        <f>(1/(((1-P63)^2+(6-Q63)^2))*CT63)</f>
        <v>1.877152629718529E-3</v>
      </c>
      <c r="CO63" s="27">
        <f>((1/(((2-P63)^2+(6-Q63)^2))*CT63))</f>
        <v>1.9158158388938641E-3</v>
      </c>
      <c r="CP63" s="27">
        <f>((1/(((3-P63)^2+(6-Q63)^2))*CT63))</f>
        <v>1.8141578668158097E-3</v>
      </c>
      <c r="CQ63" s="27">
        <f>((1/(((4-P63)^2+(6-Q63)^2))*CT63))</f>
        <v>1.6116839300034328E-3</v>
      </c>
      <c r="CR63" s="27">
        <f>((1/(((5-P63)^2+(6-Q63)^2)))*CT63)</f>
        <v>1.3703921004118145E-3</v>
      </c>
      <c r="CS63" s="21">
        <f t="shared" si="37"/>
        <v>1.2859071197896979</v>
      </c>
      <c r="CT63" s="28">
        <v>0.05</v>
      </c>
    </row>
    <row r="64" spans="8:98" x14ac:dyDescent="0.25">
      <c r="H64" s="2">
        <v>44471</v>
      </c>
      <c r="I64" s="1" t="s">
        <v>15</v>
      </c>
      <c r="J64" s="1" t="s">
        <v>20</v>
      </c>
      <c r="K64">
        <v>2</v>
      </c>
      <c r="L64">
        <v>1</v>
      </c>
      <c r="M64">
        <v>1.01</v>
      </c>
      <c r="N64">
        <v>0.98</v>
      </c>
      <c r="P64" s="10">
        <f>SUMIF(team,spi_matches[[#This Row],[team1]],Mxg)+SUMIF(team,spi_matches[[#This Row],[team2]],Vnxg)</f>
        <v>0.96267131672653383</v>
      </c>
      <c r="Q64" s="10">
        <f>SUMIF(team,spi_matches[[#This Row],[team1]],Mnxg)+SUMIF(team,spi_matches[[#This Row],[team2]],Vxg)</f>
        <v>1.2651458796143582</v>
      </c>
      <c r="R64" s="10">
        <f t="shared" si="11"/>
        <v>8.3548176921446157E-2</v>
      </c>
      <c r="S64" s="21">
        <f t="shared" si="12"/>
        <v>0.16772209097003776</v>
      </c>
      <c r="T64" s="21">
        <f t="shared" si="13"/>
        <v>0.76078945591970804</v>
      </c>
      <c r="U64" s="21">
        <f t="shared" si="14"/>
        <v>0.26735599591149645</v>
      </c>
      <c r="V64" s="22">
        <f t="shared" si="15"/>
        <v>1</v>
      </c>
      <c r="W64" s="22">
        <f t="shared" si="16"/>
        <v>1</v>
      </c>
      <c r="X64" s="23"/>
      <c r="Y64" s="23"/>
      <c r="Z64" s="23"/>
      <c r="AA64" s="23"/>
      <c r="AB64" s="24">
        <f t="shared" si="17"/>
        <v>1</v>
      </c>
      <c r="AC64" s="24">
        <f t="shared" si="18"/>
        <v>1</v>
      </c>
      <c r="AD64" s="24">
        <f t="shared" si="19"/>
        <v>1</v>
      </c>
      <c r="AE64" s="24">
        <f t="shared" si="20"/>
        <v>2</v>
      </c>
      <c r="AF64" s="24">
        <f t="shared" si="21"/>
        <v>0</v>
      </c>
      <c r="AG64" s="24">
        <f t="shared" si="22"/>
        <v>1</v>
      </c>
      <c r="AH64" s="24">
        <f t="shared" si="23"/>
        <v>2</v>
      </c>
      <c r="AI64" s="24">
        <f t="shared" si="24"/>
        <v>1</v>
      </c>
      <c r="AJ64" s="24">
        <f t="shared" si="25"/>
        <v>0</v>
      </c>
      <c r="AK64" s="24">
        <f t="shared" si="26"/>
        <v>2</v>
      </c>
      <c r="AL64" s="25">
        <f t="shared" si="27"/>
        <v>11</v>
      </c>
      <c r="AM64" s="25">
        <f t="shared" si="28"/>
        <v>12</v>
      </c>
      <c r="AN64" s="25">
        <f t="shared" si="29"/>
        <v>1</v>
      </c>
      <c r="AO64" s="25">
        <f t="shared" si="30"/>
        <v>21</v>
      </c>
      <c r="AP64" s="25">
        <f t="shared" si="31"/>
        <v>2</v>
      </c>
      <c r="AQ64" s="26">
        <f t="shared" si="32"/>
        <v>0.69739123165825534</v>
      </c>
      <c r="AR64" s="26">
        <f t="shared" si="33"/>
        <v>9.2352474646208854E-2</v>
      </c>
      <c r="AS64" s="26">
        <f t="shared" si="34"/>
        <v>5.0148519779729728E-2</v>
      </c>
      <c r="AT64" s="26">
        <f t="shared" si="35"/>
        <v>4.3616577204760663E-2</v>
      </c>
      <c r="AU64" s="26">
        <f t="shared" si="36"/>
        <v>3.4089050254609711E-2</v>
      </c>
      <c r="AV64" s="27">
        <f>(1/(((0-P64)^2+(0-Q64)^2))*CT64)</f>
        <v>1.9783723067309564E-2</v>
      </c>
      <c r="AW64" s="27">
        <f>(1/(((1-P64)^2+(1-Q64)^2))*CT64)</f>
        <v>0.69739123165825534</v>
      </c>
      <c r="AX64" s="27">
        <f>(1/(((2-P64)^2+(2-Q64)^2))*CT64)</f>
        <v>3.0939418985832409E-2</v>
      </c>
      <c r="AY64" s="27">
        <f>(1/(((3-P64)^2+(3-Q64)^2))*CT64)</f>
        <v>6.9828238065618364E-3</v>
      </c>
      <c r="AZ64" s="27">
        <f>((1/(((4-P64)^2+(4-Q64)^2))*CT64))</f>
        <v>2.9931529966947066E-3</v>
      </c>
      <c r="BA64" s="27">
        <f>((1/(((5-P64)^2+(5-Q64)^2))*CT64))</f>
        <v>1.6529385602667701E-3</v>
      </c>
      <c r="BB64" s="27">
        <f>((1/(((6-P64)^2+(6-Q64)^2))*CT64))</f>
        <v>1.0461668447874996E-3</v>
      </c>
      <c r="BC64" s="27">
        <f>((1/(((1-P64)^2+(0-Q64)^2))*CT64))</f>
        <v>3.1211229268598997E-2</v>
      </c>
      <c r="BD64" s="27">
        <f>((1/(((2-P64)^2+(0-Q64)^2))*CT64))</f>
        <v>1.8680102136423741E-2</v>
      </c>
      <c r="BE64" s="27">
        <f>((1/(((2-P64)^2+(1-Q64)^2))*CT64))</f>
        <v>4.3616577204760663E-2</v>
      </c>
      <c r="BF64" s="27">
        <f>((1/(((3-P64)^2+(0-Q64)^2))*CT64))</f>
        <v>8.6936832279398985E-3</v>
      </c>
      <c r="BG64" s="27">
        <f>((1/(((3-P64)^2+(1-Q64)^2))*CT64))</f>
        <v>1.1845504763894054E-2</v>
      </c>
      <c r="BH64" s="27">
        <f>((1/(((3-P64)^2+(2-Q64)^2))*CT64))</f>
        <v>1.0659347266546541E-2</v>
      </c>
      <c r="BI64" s="27">
        <f>((1/(((4-P64)^2+(0-Q64)^2))*CT64))</f>
        <v>4.6185282157872277E-3</v>
      </c>
      <c r="BJ64" s="27">
        <f>((1/(((4-P64)^2+(1-Q64)^2))*CT64))</f>
        <v>5.3788496654093264E-3</v>
      </c>
      <c r="BK64" s="27">
        <f>((1/(((4-P64)^2+(2-Q64)^2))*CT64))</f>
        <v>5.1201304941612489E-3</v>
      </c>
      <c r="BL64" s="27">
        <f>((1/(((4-P64)^2+(3-Q64)^2))*CT64))</f>
        <v>4.086608524529336E-3</v>
      </c>
      <c r="BM64" s="27">
        <f>((1/(((5-P64)^2+(0-Q64)^2))*CT64))</f>
        <v>2.7931998108327635E-3</v>
      </c>
      <c r="BN64" s="27">
        <f>((1/(((5-P64)^2+(1-Q64)^2))*CT64))</f>
        <v>3.0543070638182619E-3</v>
      </c>
      <c r="BO64" s="27">
        <f>((1/(((5-P64)^2+(2-Q64)^2))*CT64))</f>
        <v>2.9691152380508972E-3</v>
      </c>
      <c r="BP64" s="27">
        <f>((1/(((5-P64)^2+(3-Q64)^2))*CT64))</f>
        <v>2.5893665868706893E-3</v>
      </c>
      <c r="BQ64" s="27">
        <f>((1/(((5-P64)^2+(4-Q64)^2))*CT64))</f>
        <v>2.1026558684625624E-3</v>
      </c>
      <c r="BR64" s="27">
        <f>((1/(((6-P64)^2+(0-Q64)^2))*CT64))</f>
        <v>1.8535492663636262E-3</v>
      </c>
      <c r="BS64" s="27">
        <f>(1/(((6-P64)^2+(1-Q64)^2))*CT64)</f>
        <v>1.9650239414357499E-3</v>
      </c>
      <c r="BT64" s="27">
        <f>(1/(((6-P64)^2+(2-Q64)^2))*CT64)</f>
        <v>1.9294075436076729E-3</v>
      </c>
      <c r="BU64" s="27">
        <f>(1/(((6-P64)^2+(3-Q64)^2))*CT64)</f>
        <v>1.7615310387561962E-3</v>
      </c>
      <c r="BV64" s="27">
        <f>((1/(((6-P64)^2+(4-Q64)^2))*CT64))</f>
        <v>1.5218797305387227E-3</v>
      </c>
      <c r="BW64" s="27">
        <f>((1/(((6-P64)^2+(5-Q64)^2))*CT64))</f>
        <v>1.2714941132495835E-3</v>
      </c>
      <c r="BX64" s="27">
        <f>((1/(((0-P64)^2+(1-Q64)^2))*CT64))</f>
        <v>5.0148519779729728E-2</v>
      </c>
      <c r="BY64" s="27">
        <f>((1/(((0-P64)^2+(2-Q64)^2))*CT64))</f>
        <v>3.4089050254609711E-2</v>
      </c>
      <c r="BZ64" s="27">
        <f>((1/(((1-P64)^2+(2-Q64)^2))*CT64))</f>
        <v>9.2352474646208854E-2</v>
      </c>
      <c r="CA64" s="27">
        <f>((1/(((0-P64)^2+(3-Q64)^2))*CT64))</f>
        <v>1.270178408879493E-2</v>
      </c>
      <c r="CB64" s="27">
        <f>((1/(((1-P64)^2+(3-Q64)^2))*CT64))</f>
        <v>1.6605159773239973E-2</v>
      </c>
      <c r="CC64" s="27">
        <f>((1/(((2-P64)^2+(3-Q64)^2))*CT64))</f>
        <v>1.2237596511127158E-2</v>
      </c>
      <c r="CD64" s="27">
        <f>((1/(((0-P64)^2+(4-Q64)^2))*CT64))</f>
        <v>5.948016861367973E-3</v>
      </c>
      <c r="CE64" s="27">
        <f>((1/(((1-P64)^2+(4-Q64)^2))*CT64))</f>
        <v>6.6837588288961962E-3</v>
      </c>
      <c r="CF64" s="27">
        <f>((1/(((2-P64)^2+(4-Q64)^2))*CT64))</f>
        <v>5.8442089192583049E-3</v>
      </c>
      <c r="CG64" s="27">
        <f>((1/(((3-P64)^2+(4-Q64)^2))*CT64))</f>
        <v>4.2991761522307263E-3</v>
      </c>
      <c r="CH64" s="27">
        <f>((1/(((0-P64)^2+(5-Q64)^2))*CT64))</f>
        <v>3.3611476446988066E-3</v>
      </c>
      <c r="CI64" s="27">
        <f>((1/(((1-P64)^2+(5-Q64)^2))*CT64))</f>
        <v>3.5840935468153309E-3</v>
      </c>
      <c r="CJ64" s="27">
        <f>((1/(((2-P64)^2+(5-Q64)^2))*CT64))</f>
        <v>3.3277458046021991E-3</v>
      </c>
      <c r="CK64" s="27">
        <f>((1/(((3-P64)^2+(5-Q64)^2))*CT64))</f>
        <v>2.7624548299965499E-3</v>
      </c>
      <c r="CL64" s="27">
        <f>(1/(((4-P64)^2+(5-Q64)^2))*CT64)</f>
        <v>2.1575437747316396E-3</v>
      </c>
      <c r="CM64" s="27">
        <f>(1/(((0-P64)^2+(6-Q64)^2))*CT64)</f>
        <v>2.141733075176064E-3</v>
      </c>
      <c r="CN64" s="27">
        <f>(1/(((1-P64)^2+(6-Q64)^2))*CT64)</f>
        <v>2.2301280786016921E-3</v>
      </c>
      <c r="CO64" s="27">
        <f>((1/(((2-P64)^2+(6-Q64)^2))*CT64))</f>
        <v>2.128121934905706E-3</v>
      </c>
      <c r="CP64" s="27">
        <f>((1/(((3-P64)^2+(6-Q64)^2))*CT64))</f>
        <v>1.8818533543623899E-3</v>
      </c>
      <c r="CQ64" s="27">
        <f>((1/(((4-P64)^2+(6-Q64)^2))*CT64))</f>
        <v>1.5800679323953626E-3</v>
      </c>
      <c r="CR64" s="27">
        <f>((1/(((5-P64)^2+(6-Q64)^2)))*CT64)</f>
        <v>1.2913601197471812E-3</v>
      </c>
      <c r="CS64" s="21">
        <f t="shared" si="37"/>
        <v>1.195867542801242</v>
      </c>
      <c r="CT64" s="28">
        <v>0.05</v>
      </c>
    </row>
    <row r="65" spans="8:98" x14ac:dyDescent="0.25">
      <c r="H65" s="2">
        <v>44471</v>
      </c>
      <c r="I65" s="1" t="s">
        <v>8</v>
      </c>
      <c r="J65" s="1" t="s">
        <v>16</v>
      </c>
      <c r="K65">
        <v>1</v>
      </c>
      <c r="L65">
        <v>0</v>
      </c>
      <c r="M65">
        <v>1.37</v>
      </c>
      <c r="N65">
        <v>0.24</v>
      </c>
      <c r="P65" s="10">
        <f>SUMIF(team,spi_matches[[#This Row],[team1]],Mxg)+SUMIF(team,spi_matches[[#This Row],[team2]],Vnxg)</f>
        <v>1.5443311183431758</v>
      </c>
      <c r="Q65" s="10">
        <f>SUMIF(team,spi_matches[[#This Row],[team1]],Mnxg)+SUMIF(team,spi_matches[[#This Row],[team2]],Vxg)</f>
        <v>1.6101696505414635</v>
      </c>
      <c r="R65" s="10">
        <f t="shared" si="11"/>
        <v>1.9077562100876988</v>
      </c>
      <c r="S65" s="21">
        <f t="shared" si="12"/>
        <v>0.23316988755124501</v>
      </c>
      <c r="T65" s="21">
        <f t="shared" si="13"/>
        <v>0.24388441147187431</v>
      </c>
      <c r="U65" s="21">
        <f t="shared" si="14"/>
        <v>0.26810748487852509</v>
      </c>
      <c r="V65" s="22">
        <f t="shared" si="15"/>
        <v>0</v>
      </c>
      <c r="W65" s="22">
        <f t="shared" si="16"/>
        <v>3</v>
      </c>
      <c r="X65" s="23"/>
      <c r="Y65" s="23"/>
      <c r="Z65" s="23"/>
      <c r="AA65" s="23"/>
      <c r="AB65" s="24">
        <f t="shared" si="17"/>
        <v>2</v>
      </c>
      <c r="AC65" s="24">
        <f t="shared" si="18"/>
        <v>2</v>
      </c>
      <c r="AD65" s="24">
        <f t="shared" si="19"/>
        <v>1</v>
      </c>
      <c r="AE65" s="24">
        <f t="shared" si="20"/>
        <v>2</v>
      </c>
      <c r="AF65" s="24">
        <f t="shared" si="21"/>
        <v>2</v>
      </c>
      <c r="AG65" s="24">
        <f t="shared" si="22"/>
        <v>1</v>
      </c>
      <c r="AH65" s="24">
        <f t="shared" si="23"/>
        <v>1</v>
      </c>
      <c r="AI65" s="24">
        <f t="shared" si="24"/>
        <v>1</v>
      </c>
      <c r="AJ65" s="24">
        <f t="shared" si="25"/>
        <v>2</v>
      </c>
      <c r="AK65" s="24">
        <f t="shared" si="26"/>
        <v>3</v>
      </c>
      <c r="AL65" s="25">
        <f t="shared" si="27"/>
        <v>22</v>
      </c>
      <c r="AM65" s="25">
        <f t="shared" si="28"/>
        <v>12</v>
      </c>
      <c r="AN65" s="25">
        <f t="shared" si="29"/>
        <v>21</v>
      </c>
      <c r="AO65" s="25">
        <f t="shared" si="30"/>
        <v>11</v>
      </c>
      <c r="AP65" s="25">
        <f t="shared" si="31"/>
        <v>23</v>
      </c>
      <c r="AQ65" s="26">
        <f t="shared" si="32"/>
        <v>0.13904267353510227</v>
      </c>
      <c r="AR65" s="26">
        <f t="shared" si="33"/>
        <v>0.1115413962362245</v>
      </c>
      <c r="AS65" s="26">
        <f t="shared" si="34"/>
        <v>8.6215647119976521E-2</v>
      </c>
      <c r="AT65" s="26">
        <f t="shared" si="35"/>
        <v>7.4782752122309656E-2</v>
      </c>
      <c r="AU65" s="26">
        <f t="shared" si="36"/>
        <v>2.3372540442858802E-2</v>
      </c>
      <c r="AV65" s="27">
        <f>(1/(((0-P65)^2+(0-Q65)^2))*CT65)</f>
        <v>1.0044991705473384E-2</v>
      </c>
      <c r="AW65" s="27">
        <f>(1/(((1-P65)^2+(1-Q65)^2))*CT65)</f>
        <v>7.4782752122309656E-2</v>
      </c>
      <c r="AX65" s="27">
        <f>(1/(((2-P65)^2+(2-Q65)^2))*CT65)</f>
        <v>0.13904267353510227</v>
      </c>
      <c r="AY65" s="27">
        <f>(1/(((3-P65)^2+(3-Q65)^2))*CT65)</f>
        <v>1.2343849399977326E-2</v>
      </c>
      <c r="AZ65" s="27">
        <f>((1/(((4-P65)^2+(4-Q65)^2))*CT65))</f>
        <v>4.2583638771038655E-3</v>
      </c>
      <c r="BA65" s="27">
        <f>((1/(((5-P65)^2+(5-Q65)^2))*CT65))</f>
        <v>2.1337796888387965E-3</v>
      </c>
      <c r="BB65" s="27">
        <f>((1/(((6-P65)^2+(6-Q65)^2))*CT65))</f>
        <v>1.2780011430690138E-3</v>
      </c>
      <c r="BC65" s="27">
        <f>((1/(((1-P65)^2+(0-Q65)^2))*CT65))</f>
        <v>1.7307370104841072E-2</v>
      </c>
      <c r="BD65" s="27">
        <f>((1/(((2-P65)^2+(0-Q65)^2))*CT65))</f>
        <v>1.7855354558984068E-2</v>
      </c>
      <c r="BE65" s="27">
        <f>((1/(((2-P65)^2+(1-Q65)^2))*CT65))</f>
        <v>8.6215647119976521E-2</v>
      </c>
      <c r="BF65" s="27">
        <f>((1/(((3-P65)^2+(0-Q65)^2))*CT65))</f>
        <v>1.0612065306272876E-2</v>
      </c>
      <c r="BG65" s="27">
        <f>((1/(((3-P65)^2+(1-Q65)^2))*CT65))</f>
        <v>2.0070013072803303E-2</v>
      </c>
      <c r="BH65" s="27">
        <f>((1/(((3-P65)^2+(2-Q65)^2))*CT65))</f>
        <v>2.2017318348612803E-2</v>
      </c>
      <c r="BI65" s="27">
        <f>((1/(((4-P65)^2+(0-Q65)^2))*CT65))</f>
        <v>5.7984756309479414E-3</v>
      </c>
      <c r="BJ65" s="27">
        <f>((1/(((4-P65)^2+(1-Q65)^2))*CT65))</f>
        <v>7.8093071418601405E-3</v>
      </c>
      <c r="BK65" s="27">
        <f>((1/(((4-P65)^2+(2-Q65)^2))*CT65))</f>
        <v>8.0876345571510751E-3</v>
      </c>
      <c r="BL65" s="27">
        <f>((1/(((4-P65)^2+(3-Q65)^2))*CT65))</f>
        <v>6.2798780453292629E-3</v>
      </c>
      <c r="BM65" s="27">
        <f>((1/(((5-P65)^2+(0-Q65)^2))*CT65))</f>
        <v>3.4401396416167667E-3</v>
      </c>
      <c r="BN65" s="27">
        <f>((1/(((5-P65)^2+(1-Q65)^2))*CT65))</f>
        <v>4.0604340641615458E-3</v>
      </c>
      <c r="BO65" s="27">
        <f>((1/(((5-P65)^2+(2-Q65)^2))*CT65))</f>
        <v>4.1344130352829554E-3</v>
      </c>
      <c r="BP65" s="27">
        <f>((1/(((5-P65)^2+(3-Q65)^2))*CT65))</f>
        <v>3.604051461889106E-3</v>
      </c>
      <c r="BQ65" s="27">
        <f>((1/(((5-P65)^2+(4-Q65)^2))*CT65))</f>
        <v>2.8323899509084625E-3</v>
      </c>
      <c r="BR65" s="27">
        <f>((1/(((6-P65)^2+(0-Q65)^2))*CT65))</f>
        <v>2.2276049586796168E-3</v>
      </c>
      <c r="BS65" s="27">
        <f>(1/(((6-P65)^2+(1-Q65)^2))*CT65)</f>
        <v>2.4721521717286461E-3</v>
      </c>
      <c r="BT65" s="27">
        <f>(1/(((6-P65)^2+(2-Q65)^2))*CT65)</f>
        <v>2.4993810427406931E-3</v>
      </c>
      <c r="BU65" s="27">
        <f>(1/(((6-P65)^2+(3-Q65)^2))*CT65)</f>
        <v>2.2951979299033884E-3</v>
      </c>
      <c r="BV65" s="27">
        <f>((1/(((6-P65)^2+(4-Q65)^2))*CT65))</f>
        <v>1.9558544650295894E-3</v>
      </c>
      <c r="BW65" s="27">
        <f>((1/(((6-P65)^2+(5-Q65)^2))*CT65))</f>
        <v>1.5952049425252128E-3</v>
      </c>
      <c r="BX65" s="27">
        <f>((1/(((0-P65)^2+(1-Q65)^2))*CT65))</f>
        <v>1.8133907701822632E-2</v>
      </c>
      <c r="BY65" s="27">
        <f>((1/(((0-P65)^2+(2-Q65)^2))*CT65))</f>
        <v>1.9708889419630421E-2</v>
      </c>
      <c r="BZ65" s="27">
        <f>((1/(((1-P65)^2+(2-Q65)^2))*CT65))</f>
        <v>0.1115413962362245</v>
      </c>
      <c r="CA65" s="27">
        <f>((1/(((0-P65)^2+(3-Q65)^2))*CT65))</f>
        <v>1.1583225349353679E-2</v>
      </c>
      <c r="CB65" s="27">
        <f>((1/(((1-P65)^2+(3-Q65)^2))*CT65))</f>
        <v>2.2442409522953084E-2</v>
      </c>
      <c r="CC65" s="27">
        <f>((1/(((2-P65)^2+(3-Q65)^2))*CT65))</f>
        <v>2.3372540442858802E-2</v>
      </c>
      <c r="CD65" s="27">
        <f>((1/(((0-P65)^2+(4-Q65)^2))*CT65))</f>
        <v>6.1757003785769676E-3</v>
      </c>
      <c r="CE65" s="27">
        <f>((1/(((1-P65)^2+(4-Q65)^2))*CT65))</f>
        <v>8.322811266920669E-3</v>
      </c>
      <c r="CF65" s="27">
        <f>((1/(((2-P65)^2+(4-Q65)^2))*CT65))</f>
        <v>8.4474824332639187E-3</v>
      </c>
      <c r="CG65" s="27">
        <f>((1/(((3-P65)^2+(4-Q65)^2))*CT65))</f>
        <v>6.3854831977755684E-3</v>
      </c>
      <c r="CH65" s="27">
        <f>((1/(((0-P65)^2+(5-Q65)^2))*CT65))</f>
        <v>3.6033676898371727E-3</v>
      </c>
      <c r="CI65" s="27">
        <f>((1/(((1-P65)^2+(5-Q65)^2))*CT65))</f>
        <v>4.241872893989195E-3</v>
      </c>
      <c r="CJ65" s="27">
        <f>((1/(((2-P65)^2+(5-Q65)^2))*CT65))</f>
        <v>4.274021566071283E-3</v>
      </c>
      <c r="CK65" s="27">
        <f>((1/(((3-P65)^2+(5-Q65)^2))*CT65))</f>
        <v>3.6737904254490342E-3</v>
      </c>
      <c r="CL65" s="27">
        <f>(1/(((4-P65)^2+(5-Q65)^2))*CT65)</f>
        <v>2.8536761372657629E-3</v>
      </c>
      <c r="CM65" s="27">
        <f>(1/(((0-P65)^2+(6-Q65)^2))*CT65)</f>
        <v>2.3088749027493916E-3</v>
      </c>
      <c r="CN65" s="27">
        <f>(1/(((1-P65)^2+(6-Q65)^2))*CT65)</f>
        <v>2.5553349003497304E-3</v>
      </c>
      <c r="CO65" s="27">
        <f>((1/(((2-P65)^2+(6-Q65)^2))*CT65))</f>
        <v>2.5669664262951792E-3</v>
      </c>
      <c r="CP65" s="27">
        <f>((1/(((3-P65)^2+(6-Q65)^2))*CT65))</f>
        <v>2.3375865450863584E-3</v>
      </c>
      <c r="CQ65" s="27">
        <f>((1/(((4-P65)^2+(6-Q65)^2))*CT65))</f>
        <v>1.9762127107203322E-3</v>
      </c>
      <c r="CR65" s="27">
        <f>((1/(((5-P65)^2+(6-Q65)^2)))*CT65)</f>
        <v>1.6019347313313719E-3</v>
      </c>
      <c r="CS65" s="21">
        <f t="shared" si="37"/>
        <v>0.74516178390164411</v>
      </c>
      <c r="CT65" s="28">
        <v>0.05</v>
      </c>
    </row>
    <row r="66" spans="8:98" x14ac:dyDescent="0.25">
      <c r="H66" s="2">
        <v>44471</v>
      </c>
      <c r="I66" s="1" t="s">
        <v>9</v>
      </c>
      <c r="J66" s="1" t="s">
        <v>18</v>
      </c>
      <c r="K66">
        <v>0</v>
      </c>
      <c r="L66">
        <v>0</v>
      </c>
      <c r="M66">
        <v>0.85</v>
      </c>
      <c r="N66">
        <v>0.56000000000000005</v>
      </c>
      <c r="P66" s="10">
        <f>SUMIF(team,spi_matches[[#This Row],[team1]],Mxg)+SUMIF(team,spi_matches[[#This Row],[team2]],Vnxg)</f>
        <v>2.0554613713031964</v>
      </c>
      <c r="Q66" s="10">
        <f>SUMIF(team,spi_matches[[#This Row],[team1]],Mnxg)+SUMIF(team,spi_matches[[#This Row],[team2]],Vxg)</f>
        <v>0.97051396545481783</v>
      </c>
      <c r="R66" s="10">
        <f t="shared" si="11"/>
        <v>1.6216588335376219</v>
      </c>
      <c r="S66" s="21">
        <f t="shared" si="12"/>
        <v>12.937784875100169</v>
      </c>
      <c r="T66" s="21">
        <f t="shared" si="13"/>
        <v>0.11863356056784183</v>
      </c>
      <c r="U66" s="21">
        <f t="shared" si="14"/>
        <v>0.11545744488216751</v>
      </c>
      <c r="V66" s="22">
        <f t="shared" si="15"/>
        <v>3</v>
      </c>
      <c r="W66" s="22">
        <f t="shared" si="16"/>
        <v>0</v>
      </c>
      <c r="X66" s="23"/>
      <c r="Y66" s="23"/>
      <c r="Z66" s="23"/>
      <c r="AA66" s="23"/>
      <c r="AB66" s="24">
        <f t="shared" si="17"/>
        <v>2</v>
      </c>
      <c r="AC66" s="24">
        <f t="shared" si="18"/>
        <v>1</v>
      </c>
      <c r="AD66" s="24">
        <f t="shared" si="19"/>
        <v>3</v>
      </c>
      <c r="AE66" s="24">
        <f t="shared" si="20"/>
        <v>1</v>
      </c>
      <c r="AF66" s="24">
        <f t="shared" si="21"/>
        <v>2</v>
      </c>
      <c r="AG66" s="24">
        <f t="shared" si="22"/>
        <v>0</v>
      </c>
      <c r="AH66" s="24">
        <f t="shared" si="23"/>
        <v>2</v>
      </c>
      <c r="AI66" s="24">
        <f t="shared" si="24"/>
        <v>2</v>
      </c>
      <c r="AJ66" s="24">
        <f t="shared" si="25"/>
        <v>1</v>
      </c>
      <c r="AK66" s="24">
        <f t="shared" si="26"/>
        <v>1</v>
      </c>
      <c r="AL66" s="25">
        <f t="shared" si="27"/>
        <v>21</v>
      </c>
      <c r="AM66" s="25">
        <f t="shared" si="28"/>
        <v>31</v>
      </c>
      <c r="AN66" s="25">
        <f t="shared" si="29"/>
        <v>20</v>
      </c>
      <c r="AO66" s="25">
        <f t="shared" si="30"/>
        <v>22</v>
      </c>
      <c r="AP66" s="25">
        <f t="shared" si="31"/>
        <v>11</v>
      </c>
      <c r="AQ66" s="26">
        <f t="shared" si="32"/>
        <v>12.673018576108356</v>
      </c>
      <c r="AR66" s="26">
        <f t="shared" si="33"/>
        <v>5.5989621483048174E-2</v>
      </c>
      <c r="AS66" s="26">
        <f t="shared" si="34"/>
        <v>5.2911546703818937E-2</v>
      </c>
      <c r="AT66" s="26">
        <f t="shared" si="35"/>
        <v>4.704034125623504E-2</v>
      </c>
      <c r="AU66" s="26">
        <f t="shared" si="36"/>
        <v>4.4848353397452578E-2</v>
      </c>
      <c r="AV66" s="27">
        <f>(1/(((0-P66)^2+(0-Q66)^2))*CT66)</f>
        <v>9.6771343987005782E-3</v>
      </c>
      <c r="AW66" s="27">
        <f>(1/(((1-P66)^2+(1-Q66)^2))*CT66)</f>
        <v>4.4848353397452578E-2</v>
      </c>
      <c r="AX66" s="27">
        <f>(1/(((2-P66)^2+(2-Q66)^2))*CT66)</f>
        <v>4.704034125623504E-2</v>
      </c>
      <c r="AY66" s="27">
        <f>(1/(((3-P66)^2+(3-Q66)^2))*CT66)</f>
        <v>9.978114431837647E-3</v>
      </c>
      <c r="AZ66" s="27">
        <f>((1/(((4-P66)^2+(4-Q66)^2))*CT66))</f>
        <v>3.8583176043516612E-3</v>
      </c>
      <c r="BA66" s="27">
        <f>((1/(((5-P66)^2+(5-Q66)^2))*CT66))</f>
        <v>2.0074625059099977E-3</v>
      </c>
      <c r="BB66" s="27">
        <f>((1/(((6-P66)^2+(6-Q66)^2))*CT66))</f>
        <v>1.2238369733543267E-3</v>
      </c>
      <c r="BC66" s="27">
        <f>((1/(((1-P66)^2+(0-Q66)^2))*CT66))</f>
        <v>2.4320295606747568E-2</v>
      </c>
      <c r="BD66" s="27">
        <f>((1/(((2-P66)^2+(0-Q66)^2))*CT66))</f>
        <v>5.2911546703818937E-2</v>
      </c>
      <c r="BE66" s="27">
        <f>((1/(((2-P66)^2+(1-Q66)^2))*CT66))</f>
        <v>12.673018576108356</v>
      </c>
      <c r="BF66" s="27">
        <f>((1/(((3-P66)^2+(0-Q66)^2))*CT66))</f>
        <v>2.7262061686375072E-2</v>
      </c>
      <c r="BG66" s="27">
        <f>((1/(((3-P66)^2+(1-Q66)^2))*CT66))</f>
        <v>5.5989621483048174E-2</v>
      </c>
      <c r="BH66" s="27">
        <f>((1/(((3-P66)^2+(2-Q66)^2))*CT66))</f>
        <v>2.5614823431283948E-2</v>
      </c>
      <c r="BI66" s="27">
        <f>((1/(((4-P66)^2+(0-Q66)^2))*CT66))</f>
        <v>1.0586205103901842E-2</v>
      </c>
      <c r="BJ66" s="27">
        <f>((1/(((4-P66)^2+(1-Q66)^2))*CT66))</f>
        <v>1.3220169022374323E-2</v>
      </c>
      <c r="BK66" s="27">
        <f>((1/(((4-P66)^2+(2-Q66)^2))*CT66))</f>
        <v>1.032829097985309E-2</v>
      </c>
      <c r="BL66" s="27">
        <f>((1/(((4-P66)^2+(3-Q66)^2))*CT66))</f>
        <v>6.3290786391103724E-3</v>
      </c>
      <c r="BM66" s="27">
        <f>((1/(((5-P66)^2+(0-Q66)^2))*CT66))</f>
        <v>5.2017200544600796E-3</v>
      </c>
      <c r="BN66" s="27">
        <f>((1/(((5-P66)^2+(1-Q66)^2))*CT66))</f>
        <v>5.7662297823206608E-3</v>
      </c>
      <c r="BO66" s="27">
        <f>((1/(((5-P66)^2+(2-Q66)^2))*CT66))</f>
        <v>5.1386673330369838E-3</v>
      </c>
      <c r="BP66" s="27">
        <f>((1/(((5-P66)^2+(3-Q66)^2))*CT66))</f>
        <v>3.909572739670626E-3</v>
      </c>
      <c r="BQ66" s="27">
        <f>((1/(((5-P66)^2+(4-Q66)^2))*CT66))</f>
        <v>2.8014196791320022E-3</v>
      </c>
      <c r="BR66" s="27">
        <f>((1/(((6-P66)^2+(0-Q66)^2))*CT66))</f>
        <v>3.0300675388852411E-3</v>
      </c>
      <c r="BS66" s="27">
        <f>(1/(((6-P66)^2+(1-Q66)^2))*CT66)</f>
        <v>3.2133150687622368E-3</v>
      </c>
      <c r="BT66" s="27">
        <f>(1/(((6-P66)^2+(2-Q66)^2))*CT66)</f>
        <v>3.0085636075952819E-3</v>
      </c>
      <c r="BU66" s="27">
        <f>(1/(((6-P66)^2+(3-Q66)^2))*CT66)</f>
        <v>2.5408829905544088E-3</v>
      </c>
      <c r="BV66" s="27">
        <f>((1/(((6-P66)^2+(4-Q66)^2))*CT66))</f>
        <v>2.0212497522194279E-3</v>
      </c>
      <c r="BW66" s="27">
        <f>((1/(((6-P66)^2+(5-Q66)^2))*CT66))</f>
        <v>1.5725177886588488E-3</v>
      </c>
      <c r="BX66" s="27">
        <f>((1/(((0-P66)^2+(1-Q66)^2))*CT66))</f>
        <v>1.1832104682225163E-2</v>
      </c>
      <c r="BY66" s="27">
        <f>((1/(((0-P66)^2+(2-Q66)^2))*CT66))</f>
        <v>9.4611623127705685E-3</v>
      </c>
      <c r="BZ66" s="27">
        <f>((1/(((1-P66)^2+(2-Q66)^2))*CT66))</f>
        <v>2.3000770692506573E-2</v>
      </c>
      <c r="CA66" s="27">
        <f>((1/(((0-P66)^2+(3-Q66)^2))*CT66))</f>
        <v>5.9925201267895575E-3</v>
      </c>
      <c r="CB66" s="27">
        <f>((1/(((1-P66)^2+(3-Q66)^2))*CT66))</f>
        <v>9.5550914906129443E-3</v>
      </c>
      <c r="CC66" s="27">
        <f>((1/(((2-P66)^2+(3-Q66)^2))*CT66))</f>
        <v>1.2130359064425453E-2</v>
      </c>
      <c r="CD66" s="27">
        <f>((1/(((0-P66)^2+(4-Q66)^2))*CT66))</f>
        <v>3.7305896258502274E-3</v>
      </c>
      <c r="CE66" s="27">
        <f>((1/(((1-P66)^2+(4-Q66)^2))*CT66))</f>
        <v>4.8582440468128343E-3</v>
      </c>
      <c r="CF66" s="27">
        <f>((1/(((2-P66)^2+(4-Q66)^2))*CT66))</f>
        <v>5.4461119439147779E-3</v>
      </c>
      <c r="CG66" s="27">
        <f>((1/(((3-P66)^2+(4-Q66)^2))*CT66))</f>
        <v>4.9652734462370899E-3</v>
      </c>
      <c r="CH66" s="27">
        <f>((1/(((0-P66)^2+(5-Q66)^2))*CT66))</f>
        <v>2.4435922208417451E-3</v>
      </c>
      <c r="CI66" s="27">
        <f>((1/(((1-P66)^2+(5-Q66)^2))*CT66))</f>
        <v>2.8817187459521929E-3</v>
      </c>
      <c r="CJ66" s="27">
        <f>((1/(((2-P66)^2+(5-Q66)^2))*CT66))</f>
        <v>3.0788492682503662E-3</v>
      </c>
      <c r="CK66" s="27">
        <f>((1/(((3-P66)^2+(5-Q66)^2))*CT66))</f>
        <v>2.9190413928087532E-3</v>
      </c>
      <c r="CL66" s="27">
        <f>(1/(((4-P66)^2+(5-Q66)^2))*CT66)</f>
        <v>2.4977534978882525E-3</v>
      </c>
      <c r="CM66" s="27">
        <f>(1/(((0-P66)^2+(6-Q66)^2))*CT66)</f>
        <v>1.6937295734553888E-3</v>
      </c>
      <c r="CN66" s="27">
        <f>(1/(((1-P66)^2+(6-Q66)^2))*CT66)</f>
        <v>1.8932417287687996E-3</v>
      </c>
      <c r="CO66" s="27">
        <f>((1/(((2-P66)^2+(6-Q66)^2))*CT66))</f>
        <v>1.9763778781878359E-3</v>
      </c>
      <c r="CP66" s="27">
        <f>((1/(((3-P66)^2+(6-Q66)^2))*CT66))</f>
        <v>1.9092799526320846E-3</v>
      </c>
      <c r="CQ66" s="27">
        <f>((1/(((4-P66)^2+(6-Q66)^2))*CT66))</f>
        <v>1.7195745211947347E-3</v>
      </c>
      <c r="CR66" s="27">
        <f>((1/(((5-P66)^2+(6-Q66)^2)))*CT66)</f>
        <v>1.4720586700421733E-3</v>
      </c>
      <c r="CS66" s="21">
        <f t="shared" si="37"/>
        <v>13.171875880550179</v>
      </c>
      <c r="CT66" s="28">
        <v>0.05</v>
      </c>
    </row>
    <row r="67" spans="8:98" x14ac:dyDescent="0.25">
      <c r="H67" s="2">
        <v>44471</v>
      </c>
      <c r="I67" s="1" t="s">
        <v>27</v>
      </c>
      <c r="J67" s="1" t="s">
        <v>6</v>
      </c>
      <c r="K67">
        <v>0</v>
      </c>
      <c r="L67">
        <v>0</v>
      </c>
      <c r="M67">
        <v>1.24</v>
      </c>
      <c r="N67">
        <v>0.04</v>
      </c>
      <c r="P67" s="10">
        <f>SUMIF(team,spi_matches[[#This Row],[team1]],Mxg)+SUMIF(team,spi_matches[[#This Row],[team2]],Vnxg)</f>
        <v>1.2301762382964561</v>
      </c>
      <c r="Q67" s="10">
        <f>SUMIF(team,spi_matches[[#This Row],[team1]],Mnxg)+SUMIF(team,spi_matches[[#This Row],[team2]],Vxg)</f>
        <v>0.99461832578619735</v>
      </c>
      <c r="R67" s="10">
        <f t="shared" ref="R67:R130" si="38">IF(M67="","",(M67-P67)^2+(N67-Q67)^2)</f>
        <v>0.91139265422085036</v>
      </c>
      <c r="S67" s="21">
        <f t="shared" ref="S67:S130" si="39">SUM(BC67:BW67)</f>
        <v>0.25255680325669172</v>
      </c>
      <c r="T67" s="21">
        <f t="shared" ref="T67:T130" si="40">SUM(AV67:BB67)</f>
        <v>1.0070607590276839</v>
      </c>
      <c r="U67" s="21">
        <f t="shared" ref="U67:U130" si="41">SUM(BX67:CR67)</f>
        <v>0.17561526581819431</v>
      </c>
      <c r="V67" s="22">
        <f t="shared" ref="V67:V130" si="42">IF(AND(S67&gt;T67,S67&gt;U67),3,IF(AND(T67&gt;S67,T67&gt;U67),1,0))</f>
        <v>1</v>
      </c>
      <c r="W67" s="22">
        <f t="shared" ref="W67:W130" si="43">IF(AND(S67&gt;T67,S67&gt;U67),0,IF(AND(T67&gt;S67,T67&gt;U67),1,3))</f>
        <v>1</v>
      </c>
      <c r="X67" s="23"/>
      <c r="Y67" s="23"/>
      <c r="Z67" s="23"/>
      <c r="AA67" s="23"/>
      <c r="AB67" s="24">
        <f t="shared" ref="AB67:AB130" si="44">IF(AL67&lt;9,0,ROUND(LEFT(AL67,1),0))</f>
        <v>1</v>
      </c>
      <c r="AC67" s="24">
        <f t="shared" ref="AC67:AC130" si="45">ROUND(RIGHT(AL67,1),0)</f>
        <v>1</v>
      </c>
      <c r="AD67" s="24">
        <f t="shared" ref="AD67:AD130" si="46">IF(AM67&lt;9,0,ROUND(LEFT(AM67,1),1))</f>
        <v>2</v>
      </c>
      <c r="AE67" s="24">
        <f t="shared" ref="AE67:AE130" si="47">ROUND(RIGHT(AM67,1),1)</f>
        <v>1</v>
      </c>
      <c r="AF67" s="24">
        <f t="shared" ref="AF67:AF130" si="48">IF(AN67&lt;9,0,ROUND(LEFT(AN67,1),1))</f>
        <v>1</v>
      </c>
      <c r="AG67" s="24">
        <f t="shared" ref="AG67:AG130" si="49">ROUND(RIGHT(AN67,1),1)</f>
        <v>0</v>
      </c>
      <c r="AH67" s="24">
        <f t="shared" ref="AH67:AH130" si="50">IF(AO67&lt;9,0,ROUND(LEFT(AO67,1),1))</f>
        <v>1</v>
      </c>
      <c r="AI67" s="24">
        <f t="shared" ref="AI67:AI130" si="51">ROUND(RIGHT(AO67,1),1)</f>
        <v>2</v>
      </c>
      <c r="AJ67" s="24">
        <f t="shared" ref="AJ67:AJ130" si="52">IF(AP67&lt;9,0,ROUND(LEFT(AP67,1),1))</f>
        <v>0</v>
      </c>
      <c r="AK67" s="24">
        <f t="shared" ref="AK67:AK130" si="53">ROUND(RIGHT(AP67,1),1)</f>
        <v>1</v>
      </c>
      <c r="AL67" s="25">
        <f t="shared" ref="AL67:AL130" si="54">SUMIFS($AV$1:$CR$1,AV67:CR67,(LARGE(AV67:CR67,1)))</f>
        <v>11</v>
      </c>
      <c r="AM67" s="25">
        <f t="shared" ref="AM67:AM130" si="55">SUMIFS($AV$1:$CR$1,AV67:CR67,(LARGE(AV67:CR67,2)))</f>
        <v>21</v>
      </c>
      <c r="AN67" s="25">
        <f t="shared" ref="AN67:AN130" si="56">SUMIFS($AV$1:$CR$1,AV67:CR67,(LARGE(AV67:CR67,3)))</f>
        <v>10</v>
      </c>
      <c r="AO67" s="25">
        <f t="shared" ref="AO67:AO130" si="57">SUMIFS($AV$1:$CR$1,AV67:CR67,(LARGE(AV67:CR67,4)))</f>
        <v>12</v>
      </c>
      <c r="AP67" s="25">
        <f t="shared" ref="AP67:AP130" si="58">SUMIFS($AV$1:$CR$1,AV67:CR67,(LARGE(AV67:CR67,5)))</f>
        <v>1</v>
      </c>
      <c r="AQ67" s="26">
        <f t="shared" ref="AQ67:AQ130" si="59">SUMIF($AV$1:$CR$1,AL67,AV67:CR67)</f>
        <v>0.94321713806805529</v>
      </c>
      <c r="AR67" s="26">
        <f t="shared" ref="AR67:AR130" si="60">SUMIF($AV$1:$CR$1,AM67,AV67:CR67)</f>
        <v>8.4365746999406244E-2</v>
      </c>
      <c r="AS67" s="26">
        <f t="shared" ref="AS67:AS130" si="61">SUMIF($AV$1:$CR$1,AN67,AV67:CR67)</f>
        <v>4.7973286263628005E-2</v>
      </c>
      <c r="AT67" s="26">
        <f t="shared" ref="AT67:AT130" si="62">SUMIF($AV$1:$CR$1,AO67,AV67:CR67)</f>
        <v>4.700249081098689E-2</v>
      </c>
      <c r="AU67" s="26">
        <f t="shared" ref="AU67:AU130" si="63">SUMIF($AV$1:$CR$1,AP67,AV67:CR67)</f>
        <v>3.3039009945598136E-2</v>
      </c>
      <c r="AV67" s="27">
        <f>(1/(((0-P67)^2+(0-Q67)^2))*CT67)</f>
        <v>1.9979228066020038E-2</v>
      </c>
      <c r="AW67" s="27">
        <f>(1/(((1-P67)^2+(1-Q67)^2))*CT67)</f>
        <v>0.94321713806805529</v>
      </c>
      <c r="AX67" s="27">
        <f>(1/(((2-P67)^2+(2-Q67)^2))*CT67)</f>
        <v>3.1183327416287283E-2</v>
      </c>
      <c r="AY67" s="27">
        <f>(1/(((3-P67)^2+(3-Q67)^2))*CT67)</f>
        <v>6.9892613288351797E-3</v>
      </c>
      <c r="AZ67" s="27">
        <f>((1/(((4-P67)^2+(4-Q67)^2))*CT67))</f>
        <v>2.993251532681717E-3</v>
      </c>
      <c r="BA67" s="27">
        <f>((1/(((5-P67)^2+(5-Q67)^2))*CT67))</f>
        <v>1.6526383260893548E-3</v>
      </c>
      <c r="BB67" s="27">
        <f>((1/(((6-P67)^2+(6-Q67)^2))*CT67))</f>
        <v>1.0459142897150981E-3</v>
      </c>
      <c r="BC67" s="27">
        <f>((1/(((1-P67)^2+(0-Q67)^2))*CT67))</f>
        <v>4.7973286263628005E-2</v>
      </c>
      <c r="BD67" s="27">
        <f>((1/(((2-P67)^2+(0-Q67)^2))*CT67))</f>
        <v>3.1607675656562091E-2</v>
      </c>
      <c r="BE67" s="27">
        <f>((1/(((2-P67)^2+(1-Q67)^2))*CT67))</f>
        <v>8.4365746999406244E-2</v>
      </c>
      <c r="BF67" s="27">
        <f>((1/(((3-P67)^2+(0-Q67)^2))*CT67))</f>
        <v>1.2131382597478008E-2</v>
      </c>
      <c r="BG67" s="27">
        <f>((1/(((3-P67)^2+(1-Q67)^2))*CT67))</f>
        <v>1.5962685065974095E-2</v>
      </c>
      <c r="BH67" s="27">
        <f>((1/(((3-P67)^2+(2-Q67)^2))*CT67))</f>
        <v>1.2068349944690172E-2</v>
      </c>
      <c r="BI67" s="27">
        <f>((1/(((4-P67)^2+(0-Q67)^2))*CT67))</f>
        <v>5.7728792611938112E-3</v>
      </c>
      <c r="BJ67" s="27">
        <f>((1/(((4-P67)^2+(1-Q67)^2))*CT67))</f>
        <v>6.5172456595832626E-3</v>
      </c>
      <c r="BK67" s="27">
        <f>((1/(((4-P67)^2+(2-Q67)^2))*CT67))</f>
        <v>5.7585668015787822E-3</v>
      </c>
      <c r="BL67" s="27">
        <f>((1/(((4-P67)^2+(3-Q67)^2))*CT67))</f>
        <v>4.2758873204655134E-3</v>
      </c>
      <c r="BM67" s="27">
        <f>((1/(((5-P67)^2+(0-Q67)^2))*CT67))</f>
        <v>3.2892925982020479E-3</v>
      </c>
      <c r="BN67" s="27">
        <f>((1/(((5-P67)^2+(1-Q67)^2))*CT67))</f>
        <v>3.5182526561831464E-3</v>
      </c>
      <c r="BO67" s="27">
        <f>((1/(((5-P67)^2+(2-Q67)^2))*CT67))</f>
        <v>3.2846410469100536E-3</v>
      </c>
      <c r="BP67" s="27">
        <f>((1/(((5-P67)^2+(3-Q67)^2))*CT67))</f>
        <v>2.7422614015428924E-3</v>
      </c>
      <c r="BQ67" s="27">
        <f>((1/(((5-P67)^2+(4-Q67)^2))*CT67))</f>
        <v>2.1511029163133557E-3</v>
      </c>
      <c r="BR67" s="27">
        <f>((1/(((6-P67)^2+(0-Q67)^2))*CT67))</f>
        <v>2.1061069901271265E-3</v>
      </c>
      <c r="BS67" s="27">
        <f>(1/(((6-P67)^2+(1-Q67)^2))*CT67)</f>
        <v>2.1976816701648389E-3</v>
      </c>
      <c r="BT67" s="27">
        <f>(1/(((6-P67)^2+(2-Q67)^2))*CT67)</f>
        <v>2.1041990065534034E-3</v>
      </c>
      <c r="BU67" s="27">
        <f>(1/(((6-P67)^2+(3-Q67)^2))*CT67)</f>
        <v>1.8675688703739058E-3</v>
      </c>
      <c r="BV67" s="27">
        <f>((1/(((6-P67)^2+(4-Q67)^2))*CT67))</f>
        <v>1.5731414303834243E-3</v>
      </c>
      <c r="BW67" s="27">
        <f>((1/(((6-P67)^2+(5-Q67)^2))*CT67))</f>
        <v>1.2888490993775612E-3</v>
      </c>
      <c r="BX67" s="27">
        <f>((1/(((0-P67)^2+(1-Q67)^2))*CT67))</f>
        <v>3.3039009945598136E-2</v>
      </c>
      <c r="BY67" s="27">
        <f>((1/(((0-P67)^2+(2-Q67)^2))*CT67))</f>
        <v>1.980883767939013E-2</v>
      </c>
      <c r="BZ67" s="27">
        <f>((1/(((1-P67)^2+(2-Q67)^2))*CT67))</f>
        <v>4.700249081098689E-2</v>
      </c>
      <c r="CA67" s="27">
        <f>((1/(((0-P67)^2+(3-Q67)^2))*CT67))</f>
        <v>9.0336044432282516E-3</v>
      </c>
      <c r="CB67" s="27">
        <f>((1/(((1-P67)^2+(3-Q67)^2))*CT67))</f>
        <v>1.2271333637600445E-2</v>
      </c>
      <c r="CC67" s="27">
        <f>((1/(((2-P67)^2+(3-Q67)^2))*CT67))</f>
        <v>1.0836151512274326E-2</v>
      </c>
      <c r="CD67" s="27">
        <f>((1/(((0-P67)^2+(4-Q67)^2))*CT67))</f>
        <v>4.741290270766604E-3</v>
      </c>
      <c r="CE67" s="27">
        <f>((1/(((1-P67)^2+(4-Q67)^2))*CT67))</f>
        <v>5.5033955294334184E-3</v>
      </c>
      <c r="CF67" s="27">
        <f>((1/(((2-P67)^2+(4-Q67)^2))*CT67))</f>
        <v>5.1948334591338172E-3</v>
      </c>
      <c r="CG67" s="27">
        <f>((1/(((3-P67)^2+(4-Q67)^2))*CT67))</f>
        <v>4.1102888638809287E-3</v>
      </c>
      <c r="CH67" s="27">
        <f>((1/(((0-P67)^2+(5-Q67)^2))*CT67))</f>
        <v>2.8479616904545234E-3</v>
      </c>
      <c r="CI67" s="27">
        <f>((1/(((1-P67)^2+(5-Q67)^2))*CT67))</f>
        <v>3.1063495825660514E-3</v>
      </c>
      <c r="CJ67" s="27">
        <f>((1/(((2-P67)^2+(5-Q67)^2))*CT67))</f>
        <v>3.0055823919685181E-3</v>
      </c>
      <c r="CK67" s="27">
        <f>((1/(((3-P67)^2+(5-Q67)^2))*CT67))</f>
        <v>2.6075131784662788E-3</v>
      </c>
      <c r="CL67" s="27">
        <f>(1/(((4-P67)^2+(5-Q67)^2))*CT67)</f>
        <v>2.1083696939828141E-3</v>
      </c>
      <c r="CM67" s="27">
        <f>(1/(((0-P67)^2+(6-Q67)^2))*CT67)</f>
        <v>1.8820214020314346E-3</v>
      </c>
      <c r="CN67" s="27">
        <f>(1/(((1-P67)^2+(6-Q67)^2))*CT67)</f>
        <v>1.9914902184923334E-3</v>
      </c>
      <c r="CO67" s="27">
        <f>((1/(((2-P67)^2+(6-Q67)^2))*CT67))</f>
        <v>1.9495857153420217E-3</v>
      </c>
      <c r="CP67" s="27">
        <f>((1/(((3-P67)^2+(6-Q67)^2))*CT67))</f>
        <v>1.773922651099687E-3</v>
      </c>
      <c r="CQ67" s="27">
        <f>((1/(((4-P67)^2+(6-Q67)^2))*CT67))</f>
        <v>1.5278479606198098E-3</v>
      </c>
      <c r="CR67" s="27">
        <f>((1/(((5-P67)^2+(6-Q67)^2)))*CT67)</f>
        <v>1.2733851808778738E-3</v>
      </c>
      <c r="CS67" s="21">
        <f t="shared" ref="CS67:CS130" si="64">SUM(AV67:CR67)</f>
        <v>1.4352328281025699</v>
      </c>
      <c r="CT67" s="28">
        <v>0.05</v>
      </c>
    </row>
    <row r="68" spans="8:98" x14ac:dyDescent="0.25">
      <c r="H68" s="2">
        <v>44472</v>
      </c>
      <c r="I68" s="1" t="s">
        <v>28</v>
      </c>
      <c r="J68" s="1" t="s">
        <v>17</v>
      </c>
      <c r="K68">
        <v>2</v>
      </c>
      <c r="L68">
        <v>1</v>
      </c>
      <c r="M68">
        <v>1.84</v>
      </c>
      <c r="N68">
        <v>1.1100000000000001</v>
      </c>
      <c r="P68" s="10">
        <f>SUMIF(team,spi_matches[[#This Row],[team1]],Mxg)+SUMIF(team,spi_matches[[#This Row],[team2]],Vnxg)</f>
        <v>1.909656476541036</v>
      </c>
      <c r="Q68" s="10">
        <f>SUMIF(team,spi_matches[[#This Row],[team1]],Mnxg)+SUMIF(team,spi_matches[[#This Row],[team2]],Vxg)</f>
        <v>0.72857053437293451</v>
      </c>
      <c r="R68" s="10">
        <f t="shared" si="38"/>
        <v>0.15034046197266071</v>
      </c>
      <c r="S68" s="21">
        <f t="shared" si="39"/>
        <v>0.89675020681455009</v>
      </c>
      <c r="T68" s="21">
        <f t="shared" si="40"/>
        <v>0.11234396151681175</v>
      </c>
      <c r="U68" s="21">
        <f t="shared" si="41"/>
        <v>0.10598136437524634</v>
      </c>
      <c r="V68" s="22">
        <f t="shared" si="42"/>
        <v>3</v>
      </c>
      <c r="W68" s="22">
        <f t="shared" si="43"/>
        <v>0</v>
      </c>
      <c r="X68" s="23"/>
      <c r="Y68" s="23"/>
      <c r="Z68" s="23"/>
      <c r="AA68" s="23"/>
      <c r="AB68" s="24">
        <f t="shared" si="44"/>
        <v>2</v>
      </c>
      <c r="AC68" s="24">
        <f t="shared" si="45"/>
        <v>1</v>
      </c>
      <c r="AD68" s="24">
        <f t="shared" si="46"/>
        <v>2</v>
      </c>
      <c r="AE68" s="24">
        <f t="shared" si="47"/>
        <v>0</v>
      </c>
      <c r="AF68" s="24">
        <f t="shared" si="48"/>
        <v>1</v>
      </c>
      <c r="AG68" s="24">
        <f t="shared" si="49"/>
        <v>1</v>
      </c>
      <c r="AH68" s="24">
        <f t="shared" si="50"/>
        <v>3</v>
      </c>
      <c r="AI68" s="24">
        <f t="shared" si="51"/>
        <v>1</v>
      </c>
      <c r="AJ68" s="24">
        <f t="shared" si="52"/>
        <v>1</v>
      </c>
      <c r="AK68" s="24">
        <f t="shared" si="53"/>
        <v>0</v>
      </c>
      <c r="AL68" s="25">
        <f t="shared" si="54"/>
        <v>21</v>
      </c>
      <c r="AM68" s="25">
        <f t="shared" si="55"/>
        <v>20</v>
      </c>
      <c r="AN68" s="25">
        <f t="shared" si="56"/>
        <v>11</v>
      </c>
      <c r="AO68" s="25">
        <f t="shared" si="57"/>
        <v>31</v>
      </c>
      <c r="AP68" s="25">
        <f t="shared" si="58"/>
        <v>10</v>
      </c>
      <c r="AQ68" s="26">
        <f t="shared" si="59"/>
        <v>0.61097874768588734</v>
      </c>
      <c r="AR68" s="26">
        <f t="shared" si="60"/>
        <v>9.2768341220791764E-2</v>
      </c>
      <c r="AS68" s="26">
        <f t="shared" si="61"/>
        <v>5.5484728675281793E-2</v>
      </c>
      <c r="AT68" s="26">
        <f t="shared" si="62"/>
        <v>3.9603240355504721E-2</v>
      </c>
      <c r="AU68" s="26">
        <f t="shared" si="63"/>
        <v>3.6810992216966702E-2</v>
      </c>
      <c r="AV68" s="27">
        <f>(1/(((0-P68)^2+(0-Q68)^2))*CT68)</f>
        <v>1.1968586151645477E-2</v>
      </c>
      <c r="AW68" s="27">
        <f>(1/(((1-P68)^2+(1-Q68)^2))*CT68)</f>
        <v>5.5484728675281793E-2</v>
      </c>
      <c r="AX68" s="27">
        <f>(1/(((2-P68)^2+(2-Q68)^2))*CT68)</f>
        <v>3.0775010064320558E-2</v>
      </c>
      <c r="AY68" s="27">
        <f>(1/(((3-P68)^2+(3-Q68)^2))*CT68)</f>
        <v>7.8761977444675117E-3</v>
      </c>
      <c r="AZ68" s="27">
        <f>((1/(((4-P68)^2+(4-Q68)^2))*CT68))</f>
        <v>3.3174566945030136E-3</v>
      </c>
      <c r="BA68" s="27">
        <f>((1/(((5-P68)^2+(5-Q68)^2))*CT68))</f>
        <v>1.7988631547850257E-3</v>
      </c>
      <c r="BB68" s="27">
        <f>((1/(((6-P68)^2+(6-Q68)^2))*CT68))</f>
        <v>1.1231190318083857E-3</v>
      </c>
      <c r="BC68" s="27">
        <f>((1/(((1-P68)^2+(0-Q68)^2))*CT68))</f>
        <v>3.6810992216966702E-2</v>
      </c>
      <c r="BD68" s="27">
        <f>((1/(((2-P68)^2+(0-Q68)^2))*CT68))</f>
        <v>9.2768341220791764E-2</v>
      </c>
      <c r="BE68" s="27">
        <f>((1/(((2-P68)^2+(1-Q68)^2))*CT68))</f>
        <v>0.61097874768588734</v>
      </c>
      <c r="BF68" s="27">
        <f>((1/(((3-P68)^2+(0-Q68)^2))*CT68))</f>
        <v>2.9075446912787135E-2</v>
      </c>
      <c r="BG68" s="27">
        <f>((1/(((3-P68)^2+(1-Q68)^2))*CT68))</f>
        <v>3.9603240355504721E-2</v>
      </c>
      <c r="BH68" s="27">
        <f>((1/(((3-P68)^2+(2-Q68)^2))*CT68))</f>
        <v>1.7822885455821797E-2</v>
      </c>
      <c r="BI68" s="27">
        <f>((1/(((4-P68)^2+(0-Q68)^2))*CT68))</f>
        <v>1.0203350594602114E-2</v>
      </c>
      <c r="BJ68" s="27">
        <f>((1/(((4-P68)^2+(1-Q68)^2))*CT68))</f>
        <v>1.1253125553400843E-2</v>
      </c>
      <c r="BK68" s="27">
        <f>((1/(((4-P68)^2+(2-Q68)^2))*CT68))</f>
        <v>8.3527270679450132E-3</v>
      </c>
      <c r="BL68" s="27">
        <f>((1/(((4-P68)^2+(3-Q68)^2))*CT68))</f>
        <v>5.2471800308324153E-3</v>
      </c>
      <c r="BM68" s="27">
        <f>((1/(((5-P68)^2+(0-Q68)^2))*CT68))</f>
        <v>4.9598066609785668E-3</v>
      </c>
      <c r="BN68" s="27">
        <f>((1/(((5-P68)^2+(1-Q68)^2))*CT68))</f>
        <v>5.1954005484144278E-3</v>
      </c>
      <c r="BO68" s="27">
        <f>((1/(((5-P68)^2+(2-Q68)^2))*CT68))</f>
        <v>4.4775761280901553E-3</v>
      </c>
      <c r="BP68" s="27">
        <f>((1/(((5-P68)^2+(3-Q68)^2))*CT68))</f>
        <v>3.3991372517153105E-3</v>
      </c>
      <c r="BQ68" s="27">
        <f>((1/(((5-P68)^2+(4-Q68)^2))*CT68))</f>
        <v>2.4688341973019019E-3</v>
      </c>
      <c r="BR68" s="27">
        <f>((1/(((6-P68)^2+(0-Q68)^2))*CT68))</f>
        <v>2.896581861113369E-3</v>
      </c>
      <c r="BS68" s="27">
        <f>(1/(((6-P68)^2+(1-Q68)^2))*CT68)</f>
        <v>2.9753786061108155E-3</v>
      </c>
      <c r="BT68" s="27">
        <f>(1/(((6-P68)^2+(2-Q68)^2))*CT68)</f>
        <v>2.7251753788925374E-3</v>
      </c>
      <c r="BU68" s="27">
        <f>(1/(((6-P68)^2+(3-Q68)^2))*CT68)</f>
        <v>2.2841165050034927E-3</v>
      </c>
      <c r="BV68" s="27">
        <f>((1/(((6-P68)^2+(4-Q68)^2))*CT68))</f>
        <v>1.8226116998790454E-3</v>
      </c>
      <c r="BW68" s="27">
        <f>((1/(((6-P68)^2+(5-Q68)^2))*CT68))</f>
        <v>1.4295508825105145E-3</v>
      </c>
      <c r="BX68" s="27">
        <f>((1/(((0-P68)^2+(1-Q68)^2))*CT68))</f>
        <v>1.343919182896215E-2</v>
      </c>
      <c r="BY68" s="27">
        <f>((1/(((0-P68)^2+(2-Q68)^2))*CT68))</f>
        <v>9.499706065344735E-3</v>
      </c>
      <c r="BZ68" s="27">
        <f>((1/(((1-P68)^2+(2-Q68)^2))*CT68))</f>
        <v>2.0458199919163578E-2</v>
      </c>
      <c r="CA68" s="27">
        <f>((1/(((0-P68)^2+(3-Q68)^2))*CT68))</f>
        <v>5.6778310051851331E-3</v>
      </c>
      <c r="CB68" s="27">
        <f>((1/(((1-P68)^2+(3-Q68)^2))*CT68))</f>
        <v>8.3516140105452889E-3</v>
      </c>
      <c r="CC68" s="27">
        <f>((1/(((2-P68)^2+(3-Q68)^2))*CT68))</f>
        <v>9.6757580529937444E-3</v>
      </c>
      <c r="CD68" s="27">
        <f>((1/(((0-P68)^2+(4-Q68)^2))*CT68))</f>
        <v>3.4845540087765354E-3</v>
      </c>
      <c r="CE68" s="27">
        <f>((1/(((1-P68)^2+(4-Q68)^2))*CT68))</f>
        <v>4.3366166291344274E-3</v>
      </c>
      <c r="CF68" s="27">
        <f>((1/(((2-P68)^2+(4-Q68)^2))*CT68))</f>
        <v>4.6683541892131577E-3</v>
      </c>
      <c r="CG68" s="27">
        <f>((1/(((3-P68)^2+(4-Q68)^2))*CT68))</f>
        <v>4.2048255469036028E-3</v>
      </c>
      <c r="CH68" s="27">
        <f>((1/(((0-P68)^2+(5-Q68)^2))*CT68))</f>
        <v>2.2839500282103142E-3</v>
      </c>
      <c r="CI68" s="27">
        <f>((1/(((1-P68)^2+(5-Q68)^2))*CT68))</f>
        <v>2.621563940471707E-3</v>
      </c>
      <c r="CJ68" s="27">
        <f>((1/(((2-P68)^2+(5-Q68)^2))*CT68))</f>
        <v>2.7392349715645134E-3</v>
      </c>
      <c r="CK68" s="27">
        <f>((1/(((3-P68)^2+(5-Q68)^2))*CT68))</f>
        <v>2.5728160086133569E-3</v>
      </c>
      <c r="CL68" s="27">
        <f>(1/(((4-P68)^2+(5-Q68)^2))*CT68)</f>
        <v>2.2109565900804537E-3</v>
      </c>
      <c r="CM68" s="27">
        <f>(1/(((0-P68)^2+(6-Q68)^2))*CT68)</f>
        <v>1.5905960667629401E-3</v>
      </c>
      <c r="CN68" s="27">
        <f>(1/(((1-P68)^2+(6-Q68)^2))*CT68)</f>
        <v>1.7473082313525599E-3</v>
      </c>
      <c r="CO68" s="27">
        <f>((1/(((2-P68)^2+(6-Q68)^2))*CT68))</f>
        <v>1.7988115247233147E-3</v>
      </c>
      <c r="CP68" s="27">
        <f>((1/(((3-P68)^2+(6-Q68)^2))*CT68))</f>
        <v>1.7255172970529272E-3</v>
      </c>
      <c r="CQ68" s="27">
        <f>((1/(((4-P68)^2+(6-Q68)^2))*CT68))</f>
        <v>1.5548470110813102E-3</v>
      </c>
      <c r="CR68" s="27">
        <f>((1/(((5-P68)^2+(6-Q68)^2)))*CT68)</f>
        <v>1.3391114491105673E-3</v>
      </c>
      <c r="CS68" s="21">
        <f t="shared" si="64"/>
        <v>1.1150755327066089</v>
      </c>
      <c r="CT68" s="28">
        <v>0.05</v>
      </c>
    </row>
    <row r="69" spans="8:98" x14ac:dyDescent="0.25">
      <c r="H69" s="2">
        <v>44472</v>
      </c>
      <c r="I69" s="1" t="s">
        <v>13</v>
      </c>
      <c r="J69" s="1" t="s">
        <v>14</v>
      </c>
      <c r="K69">
        <v>2</v>
      </c>
      <c r="L69">
        <v>2</v>
      </c>
      <c r="M69">
        <v>1.25</v>
      </c>
      <c r="N69">
        <v>1.03</v>
      </c>
      <c r="P69" s="10">
        <f>SUMIF(team,spi_matches[[#This Row],[team1]],Mxg)+SUMIF(team,spi_matches[[#This Row],[team2]],Vnxg)</f>
        <v>1.3647505884036413</v>
      </c>
      <c r="Q69" s="10">
        <f>SUMIF(team,spi_matches[[#This Row],[team1]],Mnxg)+SUMIF(team,spi_matches[[#This Row],[team2]],Vxg)</f>
        <v>0.90807124243679138</v>
      </c>
      <c r="R69" s="10">
        <f t="shared" si="38"/>
        <v>2.8034319459889601E-2</v>
      </c>
      <c r="S69" s="21">
        <f t="shared" si="39"/>
        <v>0.3118112221693195</v>
      </c>
      <c r="T69" s="21">
        <f t="shared" si="40"/>
        <v>0.41615554033740709</v>
      </c>
      <c r="U69" s="21">
        <f t="shared" si="41"/>
        <v>0.15243629616714069</v>
      </c>
      <c r="V69" s="22">
        <f t="shared" si="42"/>
        <v>1</v>
      </c>
      <c r="W69" s="22">
        <f t="shared" si="43"/>
        <v>1</v>
      </c>
      <c r="X69" s="23"/>
      <c r="Y69" s="23"/>
      <c r="Z69" s="23"/>
      <c r="AA69" s="23"/>
      <c r="AB69" s="24">
        <f t="shared" si="44"/>
        <v>1</v>
      </c>
      <c r="AC69" s="24">
        <f t="shared" si="45"/>
        <v>1</v>
      </c>
      <c r="AD69" s="24">
        <f t="shared" si="46"/>
        <v>2</v>
      </c>
      <c r="AE69" s="24">
        <f t="shared" si="47"/>
        <v>1</v>
      </c>
      <c r="AF69" s="24">
        <f t="shared" si="48"/>
        <v>1</v>
      </c>
      <c r="AG69" s="24">
        <f t="shared" si="49"/>
        <v>0</v>
      </c>
      <c r="AH69" s="24">
        <f t="shared" si="50"/>
        <v>2</v>
      </c>
      <c r="AI69" s="24">
        <f t="shared" si="51"/>
        <v>0</v>
      </c>
      <c r="AJ69" s="24">
        <f t="shared" si="52"/>
        <v>1</v>
      </c>
      <c r="AK69" s="24">
        <f t="shared" si="53"/>
        <v>2</v>
      </c>
      <c r="AL69" s="25">
        <f t="shared" si="54"/>
        <v>11</v>
      </c>
      <c r="AM69" s="25">
        <f t="shared" si="55"/>
        <v>21</v>
      </c>
      <c r="AN69" s="25">
        <f t="shared" si="56"/>
        <v>10</v>
      </c>
      <c r="AO69" s="25">
        <f t="shared" si="57"/>
        <v>20</v>
      </c>
      <c r="AP69" s="25">
        <f t="shared" si="58"/>
        <v>12</v>
      </c>
      <c r="AQ69" s="26">
        <f t="shared" si="59"/>
        <v>0.35337215361929747</v>
      </c>
      <c r="AR69" s="26">
        <f t="shared" si="60"/>
        <v>0.12136137027768526</v>
      </c>
      <c r="AS69" s="26">
        <f t="shared" si="61"/>
        <v>5.2211884808749533E-2</v>
      </c>
      <c r="AT69" s="26">
        <f t="shared" si="62"/>
        <v>4.0712130188666956E-2</v>
      </c>
      <c r="AU69" s="26">
        <f t="shared" si="63"/>
        <v>3.7725843783172827E-2</v>
      </c>
      <c r="AV69" s="27">
        <f>(1/(((0-P69)^2+(0-Q69)^2))*CT69)</f>
        <v>1.8607160620441418E-2</v>
      </c>
      <c r="AW69" s="27">
        <f>(1/(((1-P69)^2+(1-Q69)^2))*CT69)</f>
        <v>0.35337215361929747</v>
      </c>
      <c r="AX69" s="27">
        <f>(1/(((2-P69)^2+(2-Q69)^2))*CT69)</f>
        <v>3.1331261022415506E-2</v>
      </c>
      <c r="AY69" s="27">
        <f>(1/(((3-P69)^2+(3-Q69)^2))*CT69)</f>
        <v>7.0919907863849704E-3</v>
      </c>
      <c r="AZ69" s="27">
        <f>((1/(((4-P69)^2+(4-Q69)^2))*CT69))</f>
        <v>3.0294652632340095E-3</v>
      </c>
      <c r="BA69" s="27">
        <f>((1/(((5-P69)^2+(5-Q69)^2))*CT69))</f>
        <v>1.6689520605524524E-3</v>
      </c>
      <c r="BB69" s="27">
        <f>((1/(((6-P69)^2+(6-Q69)^2))*CT69))</f>
        <v>1.0545569650812791E-3</v>
      </c>
      <c r="BC69" s="27">
        <f>((1/(((1-P69)^2+(0-Q69)^2))*CT69))</f>
        <v>5.2211884808749533E-2</v>
      </c>
      <c r="BD69" s="27">
        <f>((1/(((2-P69)^2+(0-Q69)^2))*CT69))</f>
        <v>4.0712130188666956E-2</v>
      </c>
      <c r="BE69" s="27">
        <f>((1/(((2-P69)^2+(1-Q69)^2))*CT69))</f>
        <v>0.12136137027768526</v>
      </c>
      <c r="BF69" s="27">
        <f>((1/(((3-P69)^2+(0-Q69)^2))*CT69))</f>
        <v>1.4291291893291026E-2</v>
      </c>
      <c r="BG69" s="27">
        <f>((1/(((3-P69)^2+(1-Q69)^2))*CT69))</f>
        <v>1.8639387806150026E-2</v>
      </c>
      <c r="BH69" s="27">
        <f>((1/(((3-P69)^2+(2-Q69)^2))*CT69))</f>
        <v>1.2932096755109052E-2</v>
      </c>
      <c r="BI69" s="27">
        <f>((1/(((4-P69)^2+(0-Q69)^2))*CT69))</f>
        <v>6.4357246828699102E-3</v>
      </c>
      <c r="BJ69" s="27">
        <f>((1/(((4-P69)^2+(1-Q69)^2))*CT69))</f>
        <v>7.1911504873596148E-3</v>
      </c>
      <c r="BK69" s="27">
        <f>((1/(((4-P69)^2+(2-Q69)^2))*CT69))</f>
        <v>6.1448856831217979E-3</v>
      </c>
      <c r="BL69" s="27">
        <f>((1/(((4-P69)^2+(3-Q69)^2))*CT69))</f>
        <v>4.4166859118892361E-3</v>
      </c>
      <c r="BM69" s="27">
        <f>((1/(((5-P69)^2+(0-Q69)^2))*CT69))</f>
        <v>3.5613469918595909E-3</v>
      </c>
      <c r="BN69" s="27">
        <f>((1/(((5-P69)^2+(1-Q69)^2))*CT69))</f>
        <v>3.7811502936699994E-3</v>
      </c>
      <c r="BO69" s="27">
        <f>((1/(((5-P69)^2+(2-Q69)^2))*CT69))</f>
        <v>3.470451642113721E-3</v>
      </c>
      <c r="BP69" s="27">
        <f>((1/(((5-P69)^2+(3-Q69)^2))*CT69))</f>
        <v>2.8423295755998345E-3</v>
      </c>
      <c r="BQ69" s="27">
        <f>((1/(((5-P69)^2+(4-Q69)^2))*CT69))</f>
        <v>2.1953837315898026E-3</v>
      </c>
      <c r="BR69" s="27">
        <f>((1/(((6-P69)^2+(0-Q69)^2))*CT69))</f>
        <v>2.2411343593239596E-3</v>
      </c>
      <c r="BS69" s="27">
        <f>(1/(((6-P69)^2+(1-Q69)^2))*CT69)</f>
        <v>2.3262318742476324E-3</v>
      </c>
      <c r="BT69" s="27">
        <f>(1/(((6-P69)^2+(2-Q69)^2))*CT69)</f>
        <v>2.2047949818448159E-3</v>
      </c>
      <c r="BU69" s="27">
        <f>(1/(((6-P69)^2+(3-Q69)^2))*CT69)</f>
        <v>1.9333606891025444E-3</v>
      </c>
      <c r="BV69" s="27">
        <f>((1/(((6-P69)^2+(4-Q69)^2))*CT69))</f>
        <v>1.6105362285276413E-3</v>
      </c>
      <c r="BW69" s="27">
        <f>((1/(((6-P69)^2+(5-Q69)^2))*CT69))</f>
        <v>1.3078933065475691E-3</v>
      </c>
      <c r="BX69" s="27">
        <f>((1/(((0-P69)^2+(1-Q69)^2))*CT69))</f>
        <v>2.6723747665039294E-2</v>
      </c>
      <c r="BY69" s="27">
        <f>((1/(((0-P69)^2+(2-Q69)^2))*CT69))</f>
        <v>1.6367401924737752E-2</v>
      </c>
      <c r="BZ69" s="27">
        <f>((1/(((1-P69)^2+(2-Q69)^2))*CT69))</f>
        <v>3.7725843783172827E-2</v>
      </c>
      <c r="CA69" s="27">
        <f>((1/(((0-P69)^2+(3-Q69)^2))*CT69))</f>
        <v>8.0144772295036148E-3</v>
      </c>
      <c r="CB69" s="27">
        <f>((1/(((1-P69)^2+(3-Q69)^2))*CT69))</f>
        <v>1.1088419477593824E-2</v>
      </c>
      <c r="CC69" s="27">
        <f>((1/(((2-P69)^2+(3-Q69)^2))*CT69))</f>
        <v>1.0460890644896047E-2</v>
      </c>
      <c r="CD69" s="27">
        <f>((1/(((0-P69)^2+(4-Q69)^2))*CT69))</f>
        <v>4.3772995446750831E-3</v>
      </c>
      <c r="CE69" s="27">
        <f>((1/(((1-P69)^2+(4-Q69)^2))*CT69))</f>
        <v>5.1583263503432114E-3</v>
      </c>
      <c r="CF69" s="27">
        <f>((1/(((2-P69)^2+(4-Q69)^2))*CT69))</f>
        <v>5.0182839888539494E-3</v>
      </c>
      <c r="CG69" s="27">
        <f>((1/(((3-P69)^2+(4-Q69)^2))*CT69))</f>
        <v>4.0869493304233175E-3</v>
      </c>
      <c r="CH69" s="27">
        <f>((1/(((0-P69)^2+(5-Q69)^2))*CT69))</f>
        <v>2.6872437699716539E-3</v>
      </c>
      <c r="CI69" s="27">
        <f>((1/(((1-P69)^2+(5-Q69)^2))*CT69))</f>
        <v>2.9626251888046915E-3</v>
      </c>
      <c r="CJ69" s="27">
        <f>((1/(((2-P69)^2+(5-Q69)^2))*CT69))</f>
        <v>2.9158900824395682E-3</v>
      </c>
      <c r="CK69" s="27">
        <f>((1/(((3-P69)^2+(5-Q69)^2))*CT69))</f>
        <v>2.5749408738275949E-3</v>
      </c>
      <c r="CL69" s="27">
        <f>(1/(((4-P69)^2+(5-Q69)^2))*CT69)</f>
        <v>2.1107359257011063E-3</v>
      </c>
      <c r="CM69" s="27">
        <f>(1/(((0-P69)^2+(6-Q69)^2))*CT69)</f>
        <v>1.7991900495055711E-3</v>
      </c>
      <c r="CN69" s="27">
        <f>(1/(((1-P69)^2+(6-Q69)^2))*CT69)</f>
        <v>1.9185917379099422E-3</v>
      </c>
      <c r="CO69" s="27">
        <f>((1/(((2-P69)^2+(6-Q69)^2))*CT69))</f>
        <v>1.8988822212577085E-3</v>
      </c>
      <c r="CP69" s="27">
        <f>((1/(((3-P69)^2+(6-Q69)^2))*CT69))</f>
        <v>1.7481430021296985E-3</v>
      </c>
      <c r="CQ69" s="27">
        <f>((1/(((4-P69)^2+(6-Q69)^2))*CT69))</f>
        <v>1.52103849028271E-3</v>
      </c>
      <c r="CR69" s="27">
        <f>((1/(((5-P69)^2+(6-Q69)^2)))*CT69)</f>
        <v>1.2773748860715516E-3</v>
      </c>
      <c r="CS69" s="21">
        <f t="shared" si="64"/>
        <v>0.88040305867386737</v>
      </c>
      <c r="CT69" s="28">
        <v>0.05</v>
      </c>
    </row>
    <row r="70" spans="8:98" x14ac:dyDescent="0.25">
      <c r="H70" s="2">
        <v>44472</v>
      </c>
      <c r="I70" s="1" t="s">
        <v>21</v>
      </c>
      <c r="J70" s="1" t="s">
        <v>5</v>
      </c>
      <c r="K70">
        <v>1</v>
      </c>
      <c r="L70">
        <v>2</v>
      </c>
      <c r="M70">
        <v>1.67</v>
      </c>
      <c r="N70">
        <v>1.18</v>
      </c>
      <c r="P70" s="10">
        <f>SUMIF(team,spi_matches[[#This Row],[team1]],Mxg)+SUMIF(team,spi_matches[[#This Row],[team2]],Vnxg)</f>
        <v>1.5419985332882922</v>
      </c>
      <c r="Q70" s="10">
        <f>SUMIF(team,spi_matches[[#This Row],[team1]],Mnxg)+SUMIF(team,spi_matches[[#This Row],[team2]],Vxg)</f>
        <v>1.2422703230330479</v>
      </c>
      <c r="R70" s="10">
        <f t="shared" si="38"/>
        <v>2.0261968610988564E-2</v>
      </c>
      <c r="S70" s="21">
        <f t="shared" si="39"/>
        <v>0.35533396875692397</v>
      </c>
      <c r="T70" s="21">
        <f t="shared" si="40"/>
        <v>0.23473944286005788</v>
      </c>
      <c r="U70" s="21">
        <f t="shared" si="41"/>
        <v>0.18414387320437312</v>
      </c>
      <c r="V70" s="22">
        <f t="shared" si="42"/>
        <v>3</v>
      </c>
      <c r="W70" s="22">
        <f t="shared" si="43"/>
        <v>0</v>
      </c>
      <c r="X70" s="23"/>
      <c r="Y70" s="23"/>
      <c r="Z70" s="23"/>
      <c r="AA70" s="23"/>
      <c r="AB70" s="24">
        <f t="shared" si="44"/>
        <v>2</v>
      </c>
      <c r="AC70" s="24">
        <f t="shared" si="45"/>
        <v>1</v>
      </c>
      <c r="AD70" s="24">
        <f t="shared" si="46"/>
        <v>1</v>
      </c>
      <c r="AE70" s="24">
        <f t="shared" si="47"/>
        <v>1</v>
      </c>
      <c r="AF70" s="24">
        <f t="shared" si="48"/>
        <v>2</v>
      </c>
      <c r="AG70" s="24">
        <f t="shared" si="49"/>
        <v>2</v>
      </c>
      <c r="AH70" s="24">
        <f t="shared" si="50"/>
        <v>1</v>
      </c>
      <c r="AI70" s="24">
        <f t="shared" si="51"/>
        <v>2</v>
      </c>
      <c r="AJ70" s="24">
        <f t="shared" si="52"/>
        <v>2</v>
      </c>
      <c r="AK70" s="24">
        <f t="shared" si="53"/>
        <v>0</v>
      </c>
      <c r="AL70" s="25">
        <f t="shared" si="54"/>
        <v>21</v>
      </c>
      <c r="AM70" s="25">
        <f t="shared" si="55"/>
        <v>11</v>
      </c>
      <c r="AN70" s="25">
        <f t="shared" si="56"/>
        <v>22</v>
      </c>
      <c r="AO70" s="25">
        <f t="shared" si="57"/>
        <v>12</v>
      </c>
      <c r="AP70" s="25">
        <f t="shared" si="58"/>
        <v>20</v>
      </c>
      <c r="AQ70" s="26">
        <f t="shared" si="59"/>
        <v>0.18624731018394239</v>
      </c>
      <c r="AR70" s="26">
        <f t="shared" si="60"/>
        <v>0.14186114809482703</v>
      </c>
      <c r="AS70" s="26">
        <f t="shared" si="61"/>
        <v>6.3782050559827108E-2</v>
      </c>
      <c r="AT70" s="26">
        <f t="shared" si="62"/>
        <v>5.7609217025000353E-2</v>
      </c>
      <c r="AU70" s="26">
        <f t="shared" si="63"/>
        <v>2.852251817358414E-2</v>
      </c>
      <c r="AV70" s="27">
        <f>(1/(((0-P70)^2+(0-Q70)^2))*CT70)</f>
        <v>1.2751865174529323E-2</v>
      </c>
      <c r="AW70" s="27">
        <f>(1/(((1-P70)^2+(1-Q70)^2))*CT70)</f>
        <v>0.14186114809482703</v>
      </c>
      <c r="AX70" s="27">
        <f>(1/(((2-P70)^2+(2-Q70)^2))*CT70)</f>
        <v>6.3782050559827108E-2</v>
      </c>
      <c r="AY70" s="27">
        <f>(1/(((3-P70)^2+(3-Q70)^2))*CT70)</f>
        <v>9.5870256510604199E-3</v>
      </c>
      <c r="AZ70" s="27">
        <f>((1/(((4-P70)^2+(4-Q70)^2))*CT70))</f>
        <v>3.6638507287629104E-3</v>
      </c>
      <c r="BA70" s="27">
        <f>((1/(((5-P70)^2+(5-Q70)^2))*CT70))</f>
        <v>1.9173024160734646E-3</v>
      </c>
      <c r="BB70" s="27">
        <f>((1/(((6-P70)^2+(6-Q70)^2))*CT70))</f>
        <v>1.176200234977634E-3</v>
      </c>
      <c r="BC70" s="27">
        <f>((1/(((1-P70)^2+(0-Q70)^2))*CT70))</f>
        <v>2.7218320834852695E-2</v>
      </c>
      <c r="BD70" s="27">
        <f>((1/(((2-P70)^2+(0-Q70)^2))*CT70))</f>
        <v>2.852251817358414E-2</v>
      </c>
      <c r="BE70" s="27">
        <f>((1/(((2-P70)^2+(1-Q70)^2))*CT70))</f>
        <v>0.18624731018394239</v>
      </c>
      <c r="BF70" s="27">
        <f>((1/(((3-P70)^2+(0-Q70)^2))*CT70))</f>
        <v>1.3627677234393096E-2</v>
      </c>
      <c r="BG70" s="27">
        <f>((1/(((3-P70)^2+(1-Q70)^2))*CT70))</f>
        <v>2.2888918573815184E-2</v>
      </c>
      <c r="BH70" s="27">
        <f>((1/(((3-P70)^2+(2-Q70)^2))*CT70))</f>
        <v>1.8519049807492152E-2</v>
      </c>
      <c r="BI70" s="27">
        <f>((1/(((4-P70)^2+(0-Q70)^2))*CT70))</f>
        <v>6.5919519314266879E-3</v>
      </c>
      <c r="BJ70" s="27">
        <f>((1/(((4-P70)^2+(1-Q70)^2))*CT70))</f>
        <v>8.1960950226222552E-3</v>
      </c>
      <c r="BK70" s="27">
        <f>((1/(((4-P70)^2+(2-Q70)^2))*CT70))</f>
        <v>7.5575216496409975E-3</v>
      </c>
      <c r="BL70" s="27">
        <f>((1/(((4-P70)^2+(3-Q70)^2))*CT70))</f>
        <v>5.4756207238812376E-3</v>
      </c>
      <c r="BM70" s="27">
        <f>((1/(((5-P70)^2+(0-Q70)^2))*CT70))</f>
        <v>3.703426715018757E-3</v>
      </c>
      <c r="BN70" s="27">
        <f>((1/(((5-P70)^2+(1-Q70)^2))*CT70))</f>
        <v>4.1609560827415466E-3</v>
      </c>
      <c r="BO70" s="27">
        <f>((1/(((5-P70)^2+(2-Q70)^2))*CT70))</f>
        <v>3.9898089404600866E-3</v>
      </c>
      <c r="BP70" s="27">
        <f>((1/(((5-P70)^2+(3-Q70)^2))*CT70))</f>
        <v>3.3228358831395156E-3</v>
      </c>
      <c r="BQ70" s="27">
        <f>((1/(((5-P70)^2+(4-Q70)^2))*CT70))</f>
        <v>2.5558651921197269E-3</v>
      </c>
      <c r="BR70" s="27">
        <f>((1/(((6-P70)^2+(0-Q70)^2))*CT70))</f>
        <v>2.3345926370551156E-3</v>
      </c>
      <c r="BS70" s="27">
        <f>(1/(((6-P70)^2+(1-Q70)^2))*CT70)</f>
        <v>2.5084695984295166E-3</v>
      </c>
      <c r="BT70" s="27">
        <f>(1/(((6-P70)^2+(2-Q70)^2))*CT70)</f>
        <v>2.4452351275662215E-3</v>
      </c>
      <c r="BU70" s="27">
        <f>(1/(((6-P70)^2+(3-Q70)^2))*CT70)</f>
        <v>2.1773787967640365E-3</v>
      </c>
      <c r="BV70" s="27">
        <f>((1/(((6-P70)^2+(4-Q70)^2))*CT70))</f>
        <v>1.8195812383662833E-3</v>
      </c>
      <c r="BW70" s="27">
        <f>((1/(((6-P70)^2+(5-Q70)^2))*CT70))</f>
        <v>1.4708344096122762E-3</v>
      </c>
      <c r="BX70" s="27">
        <f>((1/(((0-P70)^2+(1-Q70)^2))*CT70))</f>
        <v>2.0521623669846792E-2</v>
      </c>
      <c r="BY70" s="27">
        <f>((1/(((0-P70)^2+(2-Q70)^2))*CT70))</f>
        <v>1.6938164324431296E-2</v>
      </c>
      <c r="BZ70" s="27">
        <f>((1/(((1-P70)^2+(2-Q70)^2))*CT70))</f>
        <v>5.7609217025000353E-2</v>
      </c>
      <c r="CA70" s="27">
        <f>((1/(((0-P70)^2+(3-Q70)^2))*CT70))</f>
        <v>9.1451596846930713E-3</v>
      </c>
      <c r="CB70" s="27">
        <f>((1/(((1-P70)^2+(3-Q70)^2))*CT70))</f>
        <v>1.4778138638868047E-2</v>
      </c>
      <c r="CC70" s="27">
        <f>((1/(((2-P70)^2+(3-Q70)^2))*CT70))</f>
        <v>1.5154367107884488E-2</v>
      </c>
      <c r="CD70" s="27">
        <f>((1/(((0-P70)^2+(4-Q70)^2))*CT70))</f>
        <v>5.0085985376405566E-3</v>
      </c>
      <c r="CE70" s="27">
        <f>((1/(((1-P70)^2+(4-Q70)^2))*CT70))</f>
        <v>6.3300471001462855E-3</v>
      </c>
      <c r="CF70" s="27">
        <f>((1/(((2-P70)^2+(4-Q70)^2))*CT70))</f>
        <v>6.3980850257296471E-3</v>
      </c>
      <c r="CG70" s="27">
        <f>((1/(((3-P70)^2+(4-Q70)^2))*CT70))</f>
        <v>5.1383018923945641E-3</v>
      </c>
      <c r="CH70" s="27">
        <f>((1/(((0-P70)^2+(5-Q70)^2))*CT70))</f>
        <v>3.0306167814585531E-3</v>
      </c>
      <c r="CI70" s="27">
        <f>((1/(((1-P70)^2+(5-Q70)^2))*CT70))</f>
        <v>3.4687788003767909E-3</v>
      </c>
      <c r="CJ70" s="27">
        <f>((1/(((2-P70)^2+(5-Q70)^2))*CT70))</f>
        <v>3.48911105380037E-3</v>
      </c>
      <c r="CK70" s="27">
        <f>((1/(((3-P70)^2+(5-Q70)^2))*CT70))</f>
        <v>3.0776237141372786E-3</v>
      </c>
      <c r="CL70" s="27">
        <f>(1/(((4-P70)^2+(5-Q70)^2))*CT70)</f>
        <v>2.4798753729665403E-3</v>
      </c>
      <c r="CM70" s="27">
        <f>(1/(((0-P70)^2+(6-Q70)^2))*CT70)</f>
        <v>1.9989005123086357E-3</v>
      </c>
      <c r="CN70" s="27">
        <f>(1/(((1-P70)^2+(6-Q70)^2))*CT70)</f>
        <v>2.1805728838407644E-3</v>
      </c>
      <c r="CO70" s="27">
        <f>((1/(((2-P70)^2+(6-Q70)^2))*CT70))</f>
        <v>2.1885902030093904E-3</v>
      </c>
      <c r="CP70" s="27">
        <f>((1/(((3-P70)^2+(6-Q70)^2))*CT70))</f>
        <v>2.0192425776194857E-3</v>
      </c>
      <c r="CQ70" s="27">
        <f>((1/(((4-P70)^2+(6-Q70)^2))*CT70))</f>
        <v>1.7435111724979026E-3</v>
      </c>
      <c r="CR70" s="27">
        <f>((1/(((5-P70)^2+(6-Q70)^2)))*CT70)</f>
        <v>1.4453471257223308E-3</v>
      </c>
      <c r="CS70" s="21">
        <f t="shared" si="64"/>
        <v>0.77421728482135532</v>
      </c>
      <c r="CT70" s="28">
        <v>0.05</v>
      </c>
    </row>
    <row r="71" spans="8:98" x14ac:dyDescent="0.25">
      <c r="H71" s="2">
        <v>44472</v>
      </c>
      <c r="I71" s="1" t="s">
        <v>19</v>
      </c>
      <c r="J71" s="1" t="s">
        <v>22</v>
      </c>
      <c r="K71">
        <v>2</v>
      </c>
      <c r="L71">
        <v>2</v>
      </c>
      <c r="M71">
        <v>1.24</v>
      </c>
      <c r="N71">
        <v>1.1299999999999999</v>
      </c>
      <c r="P71" s="10">
        <f>SUMIF(team,spi_matches[[#This Row],[team1]],Mxg)+SUMIF(team,spi_matches[[#This Row],[team2]],Vnxg)</f>
        <v>1.6806898562438057</v>
      </c>
      <c r="Q71" s="10">
        <f>SUMIF(team,spi_matches[[#This Row],[team1]],Mnxg)+SUMIF(team,spi_matches[[#This Row],[team2]],Vxg)</f>
        <v>1.989712760250139</v>
      </c>
      <c r="R71" s="10">
        <f t="shared" si="38"/>
        <v>0.93331357953309935</v>
      </c>
      <c r="S71" s="21">
        <f t="shared" si="39"/>
        <v>0.18955777170310126</v>
      </c>
      <c r="T71" s="21">
        <f t="shared" si="40"/>
        <v>0.55925334452915165</v>
      </c>
      <c r="U71" s="21">
        <f t="shared" si="41"/>
        <v>0.30780055944707269</v>
      </c>
      <c r="V71" s="22">
        <f t="shared" si="42"/>
        <v>1</v>
      </c>
      <c r="W71" s="22">
        <f t="shared" si="43"/>
        <v>1</v>
      </c>
      <c r="X71" s="23"/>
      <c r="Y71" s="23"/>
      <c r="Z71" s="23"/>
      <c r="AA71" s="23"/>
      <c r="AB71" s="24">
        <f t="shared" si="44"/>
        <v>2</v>
      </c>
      <c r="AC71" s="24">
        <f t="shared" si="45"/>
        <v>2</v>
      </c>
      <c r="AD71" s="24">
        <f t="shared" si="46"/>
        <v>1</v>
      </c>
      <c r="AE71" s="24">
        <f t="shared" si="47"/>
        <v>2</v>
      </c>
      <c r="AF71" s="24">
        <f t="shared" si="48"/>
        <v>2</v>
      </c>
      <c r="AG71" s="24">
        <f t="shared" si="49"/>
        <v>1</v>
      </c>
      <c r="AH71" s="24">
        <f t="shared" si="50"/>
        <v>2</v>
      </c>
      <c r="AI71" s="24">
        <f t="shared" si="51"/>
        <v>3</v>
      </c>
      <c r="AJ71" s="24">
        <f t="shared" si="52"/>
        <v>1</v>
      </c>
      <c r="AK71" s="24">
        <f t="shared" si="53"/>
        <v>1</v>
      </c>
      <c r="AL71" s="25">
        <f t="shared" si="54"/>
        <v>22</v>
      </c>
      <c r="AM71" s="25">
        <f t="shared" si="55"/>
        <v>12</v>
      </c>
      <c r="AN71" s="25">
        <f t="shared" si="56"/>
        <v>21</v>
      </c>
      <c r="AO71" s="25">
        <f t="shared" si="57"/>
        <v>23</v>
      </c>
      <c r="AP71" s="25">
        <f t="shared" si="58"/>
        <v>11</v>
      </c>
      <c r="AQ71" s="26">
        <f t="shared" si="59"/>
        <v>0.4898848804669651</v>
      </c>
      <c r="AR71" s="26">
        <f t="shared" si="60"/>
        <v>0.10788778196702309</v>
      </c>
      <c r="AS71" s="26">
        <f t="shared" si="61"/>
        <v>4.6232499055979225E-2</v>
      </c>
      <c r="AT71" s="26">
        <f t="shared" si="62"/>
        <v>4.4537903783073901E-2</v>
      </c>
      <c r="AU71" s="26">
        <f t="shared" si="63"/>
        <v>3.4653155878872431E-2</v>
      </c>
      <c r="AV71" s="27">
        <f>(1/(((0-P71)^2+(0-Q71)^2))*CT71)</f>
        <v>7.3706358389685304E-3</v>
      </c>
      <c r="AW71" s="27">
        <f>(1/(((1-P71)^2+(1-Q71)^2))*CT71)</f>
        <v>3.4653155878872431E-2</v>
      </c>
      <c r="AX71" s="27">
        <f>(1/(((2-P71)^2+(2-Q71)^2))*CT71)</f>
        <v>0.4898848804669651</v>
      </c>
      <c r="AY71" s="27">
        <f>(1/(((3-P71)^2+(3-Q71)^2))*CT71)</f>
        <v>1.810767835234299E-2</v>
      </c>
      <c r="AZ71" s="27">
        <f>((1/(((4-P71)^2+(4-Q71)^2))*CT71))</f>
        <v>5.3075996393136728E-3</v>
      </c>
      <c r="BA71" s="27">
        <f>((1/(((5-P71)^2+(5-Q71)^2))*CT71))</f>
        <v>2.4900833555579292E-3</v>
      </c>
      <c r="BB71" s="27">
        <f>((1/(((6-P71)^2+(6-Q71)^2))*CT71))</f>
        <v>1.4393109971309801E-3</v>
      </c>
      <c r="BC71" s="27">
        <f>((1/(((1-P71)^2+(0-Q71)^2))*CT71))</f>
        <v>1.1306345188699522E-2</v>
      </c>
      <c r="BD71" s="27">
        <f>((1/(((2-P71)^2+(0-Q71)^2))*CT71))</f>
        <v>1.2312493540051074E-2</v>
      </c>
      <c r="BE71" s="27">
        <f>((1/(((2-P71)^2+(1-Q71)^2))*CT71))</f>
        <v>4.6232499055979225E-2</v>
      </c>
      <c r="BF71" s="27">
        <f>((1/(((3-P71)^2+(0-Q71)^2))*CT71))</f>
        <v>8.7726437581316461E-3</v>
      </c>
      <c r="BG71" s="27">
        <f>((1/(((3-P71)^2+(1-Q71)^2))*CT71))</f>
        <v>1.8381605490898921E-2</v>
      </c>
      <c r="BH71" s="27">
        <f>((1/(((3-P71)^2+(2-Q71)^2))*CT71))</f>
        <v>2.8724322679826483E-2</v>
      </c>
      <c r="BI71" s="27">
        <f>((1/(((4-P71)^2+(0-Q71)^2))*CT71))</f>
        <v>5.3543759386870419E-3</v>
      </c>
      <c r="BJ71" s="27">
        <f>((1/(((4-P71)^2+(1-Q71)^2))*CT71))</f>
        <v>7.8632042870179653E-3</v>
      </c>
      <c r="BK71" s="27">
        <f>((1/(((4-P71)^2+(2-Q71)^2))*CT71))</f>
        <v>9.2948803904477212E-3</v>
      </c>
      <c r="BL71" s="27">
        <f>((1/(((4-P71)^2+(3-Q71)^2))*CT71))</f>
        <v>7.8126466705614132E-3</v>
      </c>
      <c r="BM71" s="27">
        <f>((1/(((5-P71)^2+(0-Q71)^2))*CT71))</f>
        <v>3.3385020692863667E-3</v>
      </c>
      <c r="BN71" s="27">
        <f>((1/(((5-P71)^2+(1-Q71)^2))*CT71))</f>
        <v>4.1675865995043169E-3</v>
      </c>
      <c r="BO71" s="27">
        <f>((1/(((5-P71)^2+(2-Q71)^2))*CT71))</f>
        <v>4.5380593001964299E-3</v>
      </c>
      <c r="BP71" s="27">
        <f>((1/(((5-P71)^2+(3-Q71)^2))*CT71))</f>
        <v>4.1533413157767299E-3</v>
      </c>
      <c r="BQ71" s="27">
        <f>((1/(((5-P71)^2+(4-Q71)^2))*CT71))</f>
        <v>3.3202571388022749E-3</v>
      </c>
      <c r="BR71" s="27">
        <f>((1/(((6-P71)^2+(0-Q71)^2))*CT71))</f>
        <v>2.2108831443632547E-3</v>
      </c>
      <c r="BS71" s="27">
        <f>(1/(((6-P71)^2+(1-Q71)^2))*CT71)</f>
        <v>2.5463471510535803E-3</v>
      </c>
      <c r="BT71" s="27">
        <f>(1/(((6-P71)^2+(2-Q71)^2))*CT71)</f>
        <v>2.680024488279505E-3</v>
      </c>
      <c r="BU71" s="27">
        <f>(1/(((6-P71)^2+(3-Q71)^2))*CT71)</f>
        <v>2.5410222085693527E-3</v>
      </c>
      <c r="BV71" s="27">
        <f>((1/(((6-P71)^2+(4-Q71)^2))*CT71))</f>
        <v>2.2028668642745746E-3</v>
      </c>
      <c r="BW71" s="27">
        <f>((1/(((6-P71)^2+(5-Q71)^2))*CT71))</f>
        <v>1.8038644226937917E-3</v>
      </c>
      <c r="BX71" s="27">
        <f>((1/(((0-P71)^2+(1-Q71)^2))*CT71))</f>
        <v>1.3143196006639189E-2</v>
      </c>
      <c r="BY71" s="27">
        <f>((1/(((0-P71)^2+(2-Q71)^2))*CT71))</f>
        <v>1.7700216403826283E-2</v>
      </c>
      <c r="BZ71" s="27">
        <f>((1/(((1-P71)^2+(2-Q71)^2))*CT71))</f>
        <v>0.10788778196702309</v>
      </c>
      <c r="CA71" s="27">
        <f>((1/(((0-P71)^2+(3-Q71)^2))*CT71))</f>
        <v>1.3002552896304871E-2</v>
      </c>
      <c r="CB71" s="27">
        <f>((1/(((1-P71)^2+(3-Q71)^2))*CT71))</f>
        <v>3.3692291292391173E-2</v>
      </c>
      <c r="CC71" s="27">
        <f>((1/(((2-P71)^2+(3-Q71)^2))*CT71))</f>
        <v>4.4537903783073901E-2</v>
      </c>
      <c r="CD71" s="27">
        <f>((1/(((0-P71)^2+(4-Q71)^2))*CT71))</f>
        <v>7.282288860609467E-3</v>
      </c>
      <c r="CE71" s="27">
        <f>((1/(((1-P71)^2+(4-Q71)^2))*CT71))</f>
        <v>1.1099780783701274E-2</v>
      </c>
      <c r="CF71" s="27">
        <f>((1/(((2-P71)^2+(4-Q71)^2))*CT71))</f>
        <v>1.2067926726984255E-2</v>
      </c>
      <c r="CG71" s="27">
        <f>((1/(((3-P71)^2+(4-Q71)^2))*CT71))</f>
        <v>8.6477750207326204E-3</v>
      </c>
      <c r="CH71" s="27">
        <f>((1/(((0-P71)^2+(5-Q71)^2))*CT71))</f>
        <v>4.2064358328198978E-3</v>
      </c>
      <c r="CI71" s="27">
        <f>((1/(((1-P71)^2+(5-Q71)^2))*CT71))</f>
        <v>5.2492512764542284E-3</v>
      </c>
      <c r="CJ71" s="27">
        <f>((1/(((2-P71)^2+(5-Q71)^2))*CT71))</f>
        <v>5.4562587791028355E-3</v>
      </c>
      <c r="CK71" s="27">
        <f>((1/(((3-P71)^2+(5-Q71)^2))*CT71))</f>
        <v>4.6285974004581119E-3</v>
      </c>
      <c r="CL71" s="27">
        <f>(1/(((4-P71)^2+(5-Q71)^2))*CT71)</f>
        <v>3.4623571950614367E-3</v>
      </c>
      <c r="CM71" s="27">
        <f>(1/(((0-P71)^2+(6-Q71)^2))*CT71)</f>
        <v>2.644506109104204E-3</v>
      </c>
      <c r="CN71" s="27">
        <f>(1/(((1-P71)^2+(6-Q71)^2))*CT71)</f>
        <v>3.0219254424241095E-3</v>
      </c>
      <c r="CO71" s="27">
        <f>((1/(((2-P71)^2+(6-Q71)^2))*CT71))</f>
        <v>3.0894018433732253E-3</v>
      </c>
      <c r="CP71" s="27">
        <f>((1/(((3-P71)^2+(6-Q71)^2))*CT71))</f>
        <v>2.8053665314040984E-3</v>
      </c>
      <c r="CQ71" s="27">
        <f>((1/(((4-P71)^2+(6-Q71)^2))*CT71))</f>
        <v>2.3297420667270879E-3</v>
      </c>
      <c r="CR71" s="27">
        <f>((1/(((5-P71)^2+(6-Q71)^2)))*CT71)</f>
        <v>1.8450032288572574E-3</v>
      </c>
      <c r="CS71" s="21">
        <f t="shared" si="64"/>
        <v>1.0566116756793253</v>
      </c>
      <c r="CT71" s="28">
        <v>0.05</v>
      </c>
    </row>
    <row r="72" spans="8:98" x14ac:dyDescent="0.25">
      <c r="H72" s="2">
        <v>44485</v>
      </c>
      <c r="I72" s="1" t="s">
        <v>16</v>
      </c>
      <c r="J72" s="1" t="s">
        <v>19</v>
      </c>
      <c r="K72">
        <v>0</v>
      </c>
      <c r="L72">
        <v>5</v>
      </c>
      <c r="M72">
        <v>0.28000000000000003</v>
      </c>
      <c r="N72">
        <v>3.61</v>
      </c>
      <c r="P72" s="10">
        <f>SUMIF(team,spi_matches[[#This Row],[team1]],Mxg)+SUMIF(team,spi_matches[[#This Row],[team2]],Vnxg)</f>
        <v>1.0404793853469565</v>
      </c>
      <c r="Q72" s="10">
        <f>SUMIF(team,spi_matches[[#This Row],[team1]],Mnxg)+SUMIF(team,spi_matches[[#This Row],[team2]],Vxg)</f>
        <v>2.8075704301439925</v>
      </c>
      <c r="R72" s="10">
        <f t="shared" si="38"/>
        <v>1.2222221101169817</v>
      </c>
      <c r="S72" s="21">
        <f t="shared" si="39"/>
        <v>8.9447226479376266E-2</v>
      </c>
      <c r="T72" s="21">
        <f t="shared" si="40"/>
        <v>7.4348879389232111E-2</v>
      </c>
      <c r="U72" s="21">
        <f t="shared" si="41"/>
        <v>1.6517219947139714</v>
      </c>
      <c r="V72" s="22">
        <f t="shared" si="42"/>
        <v>0</v>
      </c>
      <c r="W72" s="22">
        <f t="shared" si="43"/>
        <v>3</v>
      </c>
      <c r="X72" s="23"/>
      <c r="Y72" s="23"/>
      <c r="Z72" s="23"/>
      <c r="AA72" s="23"/>
      <c r="AB72" s="24">
        <f t="shared" si="44"/>
        <v>1</v>
      </c>
      <c r="AC72" s="24">
        <f t="shared" si="45"/>
        <v>3</v>
      </c>
      <c r="AD72" s="24">
        <f t="shared" si="46"/>
        <v>1</v>
      </c>
      <c r="AE72" s="24">
        <f t="shared" si="47"/>
        <v>2</v>
      </c>
      <c r="AF72" s="24">
        <f t="shared" si="48"/>
        <v>2</v>
      </c>
      <c r="AG72" s="24">
        <f t="shared" si="49"/>
        <v>3</v>
      </c>
      <c r="AH72" s="24">
        <f t="shared" si="50"/>
        <v>0</v>
      </c>
      <c r="AI72" s="24">
        <f t="shared" si="51"/>
        <v>3</v>
      </c>
      <c r="AJ72" s="24">
        <f t="shared" si="52"/>
        <v>1</v>
      </c>
      <c r="AK72" s="24">
        <f t="shared" si="53"/>
        <v>4</v>
      </c>
      <c r="AL72" s="25">
        <f t="shared" si="54"/>
        <v>13</v>
      </c>
      <c r="AM72" s="25">
        <f t="shared" si="55"/>
        <v>12</v>
      </c>
      <c r="AN72" s="25">
        <f t="shared" si="56"/>
        <v>23</v>
      </c>
      <c r="AO72" s="25">
        <f t="shared" si="57"/>
        <v>3</v>
      </c>
      <c r="AP72" s="25">
        <f t="shared" si="58"/>
        <v>14</v>
      </c>
      <c r="AQ72" s="26">
        <f t="shared" si="59"/>
        <v>1.2930682235468147</v>
      </c>
      <c r="AR72" s="26">
        <f t="shared" si="60"/>
        <v>7.6474982904796013E-2</v>
      </c>
      <c r="AS72" s="26">
        <f t="shared" si="61"/>
        <v>5.2207928135777952E-2</v>
      </c>
      <c r="AT72" s="26">
        <f t="shared" si="62"/>
        <v>4.4657750076387025E-2</v>
      </c>
      <c r="AU72" s="26">
        <f t="shared" si="63"/>
        <v>3.5124029911427046E-2</v>
      </c>
      <c r="AV72" s="27">
        <f>(1/(((0-P72)^2+(0-Q72)^2))*CT72)</f>
        <v>5.5772143131560432E-3</v>
      </c>
      <c r="AW72" s="27">
        <f>(1/(((1-P72)^2+(1-Q72)^2))*CT72)</f>
        <v>1.529543387226473E-2</v>
      </c>
      <c r="AX72" s="27">
        <f>(1/(((2-P72)^2+(2-Q72)^2))*CT72)</f>
        <v>3.1789430685136816E-2</v>
      </c>
      <c r="AY72" s="27">
        <f>(1/(((3-P72)^2+(3-Q72)^2))*CT72)</f>
        <v>1.2897400579469163E-2</v>
      </c>
      <c r="AZ72" s="27">
        <f>((1/(((4-P72)^2+(4-Q72)^2))*CT72))</f>
        <v>4.9112775029560929E-3</v>
      </c>
      <c r="BA72" s="27">
        <f>((1/(((5-P72)^2+(5-Q72)^2))*CT72))</f>
        <v>2.4408638589865587E-3</v>
      </c>
      <c r="BB72" s="27">
        <f>((1/(((6-P72)^2+(6-Q72)^2))*CT72))</f>
        <v>1.4372585772627073E-3</v>
      </c>
      <c r="BC72" s="27">
        <f>((1/(((1-P72)^2+(0-Q72)^2))*CT72))</f>
        <v>6.3418857587875513E-3</v>
      </c>
      <c r="BD72" s="27">
        <f>((1/(((2-P72)^2+(0-Q72)^2))*CT72))</f>
        <v>5.6797969936811512E-3</v>
      </c>
      <c r="BE72" s="27">
        <f>((1/(((2-P72)^2+(1-Q72)^2))*CT72))</f>
        <v>1.1938899568152873E-2</v>
      </c>
      <c r="BF72" s="27">
        <f>((1/(((3-P72)^2+(0-Q72)^2))*CT72))</f>
        <v>4.2654208418494806E-3</v>
      </c>
      <c r="BG72" s="27">
        <f>((1/(((3-P72)^2+(1-Q72)^2))*CT72))</f>
        <v>7.0352857155123565E-3</v>
      </c>
      <c r="BH72" s="27">
        <f>((1/(((3-P72)^2+(2-Q72)^2))*CT72))</f>
        <v>1.1131169382131772E-2</v>
      </c>
      <c r="BI72" s="27">
        <f>((1/(((4-P72)^2+(0-Q72)^2))*CT72))</f>
        <v>3.0045884893809879E-3</v>
      </c>
      <c r="BJ72" s="27">
        <f>((1/(((4-P72)^2+(1-Q72)^2))*CT72))</f>
        <v>4.1576331247778963E-3</v>
      </c>
      <c r="BK72" s="27">
        <f>((1/(((4-P72)^2+(2-Q72)^2))*CT72))</f>
        <v>5.312969913613793E-3</v>
      </c>
      <c r="BL72" s="27">
        <f>((1/(((4-P72)^2+(3-Q72)^2))*CT72))</f>
        <v>5.6845368064353981E-3</v>
      </c>
      <c r="BM72" s="27">
        <f>((1/(((5-P72)^2+(0-Q72)^2))*CT72))</f>
        <v>2.1222180972652392E-3</v>
      </c>
      <c r="BN72" s="27">
        <f>((1/(((5-P72)^2+(1-Q72)^2))*CT72))</f>
        <v>2.6392028602050515E-3</v>
      </c>
      <c r="BO72" s="27">
        <f>((1/(((5-P72)^2+(2-Q72)^2))*CT72))</f>
        <v>3.0618543261958266E-3</v>
      </c>
      <c r="BP72" s="27">
        <f>((1/(((5-P72)^2+(3-Q72)^2))*CT72))</f>
        <v>3.1817074450786811E-3</v>
      </c>
      <c r="BQ72" s="27">
        <f>((1/(((5-P72)^2+(4-Q72)^2))*CT72))</f>
        <v>2.9240293130580941E-3</v>
      </c>
      <c r="BR72" s="27">
        <f>((1/(((6-P72)^2+(0-Q72)^2))*CT72))</f>
        <v>1.5394422130108028E-3</v>
      </c>
      <c r="BS72" s="27">
        <f>(1/(((6-P72)^2+(1-Q72)^2))*CT72)</f>
        <v>1.7944200693147516E-3</v>
      </c>
      <c r="BT72" s="27">
        <f>(1/(((6-P72)^2+(2-Q72)^2))*CT72)</f>
        <v>1.9802752915703257E-3</v>
      </c>
      <c r="BU72" s="27">
        <f>(1/(((6-P72)^2+(3-Q72)^2))*CT72)</f>
        <v>2.0297254208136613E-3</v>
      </c>
      <c r="BV72" s="27">
        <f>((1/(((6-P72)^2+(4-Q72)^2))*CT72))</f>
        <v>1.9216923432827154E-3</v>
      </c>
      <c r="BW72" s="27">
        <f>((1/(((6-P72)^2+(5-Q72)^2))*CT72))</f>
        <v>1.7004725052578711E-3</v>
      </c>
      <c r="BX72" s="27">
        <f>((1/(((0-P72)^2+(1-Q72)^2))*CT72))</f>
        <v>1.1494495417291436E-2</v>
      </c>
      <c r="BY72" s="27">
        <f>((1/(((0-P72)^2+(2-Q72)^2))*CT72))</f>
        <v>2.8822308635160884E-2</v>
      </c>
      <c r="BZ72" s="27">
        <f>((1/(((1-P72)^2+(2-Q72)^2))*CT72))</f>
        <v>7.6474982904796013E-2</v>
      </c>
      <c r="CA72" s="27">
        <f>((1/(((0-P72)^2+(3-Q72)^2))*CT72))</f>
        <v>4.4657750076387025E-2</v>
      </c>
      <c r="CB72" s="27">
        <f>((1/(((1-P72)^2+(3-Q72)^2))*CT72))</f>
        <v>1.2930682235468147</v>
      </c>
      <c r="CC72" s="27">
        <f>((1/(((2-P72)^2+(3-Q72)^2))*CT72))</f>
        <v>5.2207928135777952E-2</v>
      </c>
      <c r="CD72" s="27">
        <f>((1/(((0-P72)^2+(4-Q72)^2))*CT72))</f>
        <v>1.9964179228305269E-2</v>
      </c>
      <c r="CE72" s="27">
        <f>((1/(((1-P72)^2+(4-Q72)^2))*CT72))</f>
        <v>3.5124029911427046E-2</v>
      </c>
      <c r="CF72" s="27">
        <f>((1/(((2-P72)^2+(4-Q72)^2))*CT72))</f>
        <v>2.1344096777612294E-2</v>
      </c>
      <c r="CG72" s="27">
        <f>((1/(((3-P72)^2+(4-Q72)^2))*CT72))</f>
        <v>9.5027960031040613E-3</v>
      </c>
      <c r="CH72" s="27">
        <f>((1/(((0-P72)^2+(5-Q72)^2))*CT72))</f>
        <v>8.4899088016981237E-3</v>
      </c>
      <c r="CI72" s="27">
        <f>((1/(((1-P72)^2+(5-Q72)^2))*CT72))</f>
        <v>1.0398499622547285E-2</v>
      </c>
      <c r="CJ72" s="27">
        <f>((1/(((2-P72)^2+(5-Q72)^2))*CT72))</f>
        <v>8.7299232278760502E-3</v>
      </c>
      <c r="CK72" s="27">
        <f>((1/(((3-P72)^2+(5-Q72)^2))*CT72))</f>
        <v>5.7827077312205136E-3</v>
      </c>
      <c r="CL72" s="27">
        <f>(1/(((4-P72)^2+(5-Q72)^2))*CT72)</f>
        <v>3.6858180158670845E-3</v>
      </c>
      <c r="CM72" s="27">
        <f>(1/(((0-P72)^2+(6-Q72)^2))*CT72)</f>
        <v>4.4349029341606968E-3</v>
      </c>
      <c r="CN72" s="27">
        <f>(1/(((1-P72)^2+(6-Q72)^2))*CT72)</f>
        <v>4.9052092162547604E-3</v>
      </c>
      <c r="CO72" s="27">
        <f>((1/(((2-P72)^2+(6-Q72)^2))*CT72))</f>
        <v>4.4995240711242579E-3</v>
      </c>
      <c r="CP72" s="27">
        <f>((1/(((3-P72)^2+(6-Q72)^2))*CT72))</f>
        <v>3.5634546803717231E-3</v>
      </c>
      <c r="CQ72" s="27">
        <f>((1/(((4-P72)^2+(6-Q72)^2))*CT72))</f>
        <v>2.6384710744329354E-3</v>
      </c>
      <c r="CR72" s="27">
        <f>((1/(((5-P72)^2+(6-Q72)^2)))*CT72)</f>
        <v>1.9327847017415918E-3</v>
      </c>
      <c r="CS72" s="21">
        <f t="shared" si="64"/>
        <v>1.8155181005825798</v>
      </c>
      <c r="CT72" s="28">
        <v>0.05</v>
      </c>
    </row>
    <row r="73" spans="8:98" x14ac:dyDescent="0.25">
      <c r="H73" s="2">
        <v>44485</v>
      </c>
      <c r="I73" s="1" t="s">
        <v>11</v>
      </c>
      <c r="J73" s="1" t="s">
        <v>8</v>
      </c>
      <c r="K73">
        <v>1</v>
      </c>
      <c r="L73">
        <v>0</v>
      </c>
      <c r="M73">
        <v>1.88</v>
      </c>
      <c r="N73">
        <v>0.37</v>
      </c>
      <c r="P73" s="10">
        <f>SUMIF(team,spi_matches[[#This Row],[team1]],Mxg)+SUMIF(team,spi_matches[[#This Row],[team2]],Vnxg)</f>
        <v>1.4091278823598516</v>
      </c>
      <c r="Q73" s="10">
        <f>SUMIF(team,spi_matches[[#This Row],[team1]],Mnxg)+SUMIF(team,spi_matches[[#This Row],[team2]],Vxg)</f>
        <v>1.2692688281249511</v>
      </c>
      <c r="R73" s="10">
        <f t="shared" si="38"/>
        <v>1.0304049764081404</v>
      </c>
      <c r="S73" s="21">
        <f t="shared" si="39"/>
        <v>0.27399634680270751</v>
      </c>
      <c r="T73" s="21">
        <f t="shared" si="40"/>
        <v>0.29453998466884651</v>
      </c>
      <c r="U73" s="21">
        <f t="shared" si="41"/>
        <v>0.20676372914414634</v>
      </c>
      <c r="V73" s="22">
        <f t="shared" si="42"/>
        <v>1</v>
      </c>
      <c r="W73" s="22">
        <f t="shared" si="43"/>
        <v>1</v>
      </c>
      <c r="X73" s="23"/>
      <c r="Y73" s="23"/>
      <c r="Z73" s="23"/>
      <c r="AA73" s="23"/>
      <c r="AB73" s="24">
        <f t="shared" si="44"/>
        <v>1</v>
      </c>
      <c r="AC73" s="24">
        <f t="shared" si="45"/>
        <v>1</v>
      </c>
      <c r="AD73" s="24">
        <f t="shared" si="46"/>
        <v>2</v>
      </c>
      <c r="AE73" s="24">
        <f t="shared" si="47"/>
        <v>1</v>
      </c>
      <c r="AF73" s="24">
        <f t="shared" si="48"/>
        <v>1</v>
      </c>
      <c r="AG73" s="24">
        <f t="shared" si="49"/>
        <v>2</v>
      </c>
      <c r="AH73" s="24">
        <f t="shared" si="50"/>
        <v>2</v>
      </c>
      <c r="AI73" s="24">
        <f t="shared" si="51"/>
        <v>2</v>
      </c>
      <c r="AJ73" s="24">
        <f t="shared" si="52"/>
        <v>1</v>
      </c>
      <c r="AK73" s="24">
        <f t="shared" si="53"/>
        <v>0</v>
      </c>
      <c r="AL73" s="25">
        <f t="shared" si="54"/>
        <v>11</v>
      </c>
      <c r="AM73" s="25">
        <f t="shared" si="55"/>
        <v>21</v>
      </c>
      <c r="AN73" s="25">
        <f t="shared" si="56"/>
        <v>12</v>
      </c>
      <c r="AO73" s="25">
        <f t="shared" si="57"/>
        <v>22</v>
      </c>
      <c r="AP73" s="25">
        <f t="shared" si="58"/>
        <v>10</v>
      </c>
      <c r="AQ73" s="26">
        <f t="shared" si="59"/>
        <v>0.20842771120383047</v>
      </c>
      <c r="AR73" s="26">
        <f t="shared" si="60"/>
        <v>0.11858582292533063</v>
      </c>
      <c r="AS73" s="26">
        <f t="shared" si="61"/>
        <v>7.1290708471277942E-2</v>
      </c>
      <c r="AT73" s="26">
        <f t="shared" si="62"/>
        <v>5.6618863796964625E-2</v>
      </c>
      <c r="AU73" s="26">
        <f t="shared" si="63"/>
        <v>2.8114701515311698E-2</v>
      </c>
      <c r="AV73" s="27">
        <f>(1/(((0-P73)^2+(0-Q73)^2))*CT73)</f>
        <v>1.3901691006748247E-2</v>
      </c>
      <c r="AW73" s="27">
        <f>(1/(((1-P73)^2+(1-Q73)^2))*CT73)</f>
        <v>0.20842771120383047</v>
      </c>
      <c r="AX73" s="27">
        <f>(1/(((2-P73)^2+(2-Q73)^2))*CT73)</f>
        <v>5.6618863796964625E-2</v>
      </c>
      <c r="AY73" s="27">
        <f>(1/(((3-P73)^2+(3-Q73)^2))*CT73)</f>
        <v>9.0476375568699571E-3</v>
      </c>
      <c r="AZ73" s="27">
        <f>((1/(((4-P73)^2+(4-Q73)^2))*CT73))</f>
        <v>3.5287032684217521E-3</v>
      </c>
      <c r="BA73" s="27">
        <f>((1/(((5-P73)^2+(5-Q73)^2))*CT73))</f>
        <v>1.8647867279814219E-3</v>
      </c>
      <c r="BB73" s="27">
        <f>((1/(((6-P73)^2+(6-Q73)^2))*CT73))</f>
        <v>1.1505911080301021E-3</v>
      </c>
      <c r="BC73" s="27">
        <f>((1/(((1-P73)^2+(0-Q73)^2))*CT73))</f>
        <v>2.8114701515311698E-2</v>
      </c>
      <c r="BD73" s="27">
        <f>((1/(((2-P73)^2+(0-Q73)^2))*CT73))</f>
        <v>2.5507949784630321E-2</v>
      </c>
      <c r="BE73" s="27">
        <f>((1/(((2-P73)^2+(1-Q73)^2))*CT73))</f>
        <v>0.11858582292533063</v>
      </c>
      <c r="BF73" s="27">
        <f>((1/(((3-P73)^2+(0-Q73)^2))*CT73))</f>
        <v>1.2071703642232048E-2</v>
      </c>
      <c r="BG73" s="27">
        <f>((1/(((3-P73)^2+(1-Q73)^2))*CT73))</f>
        <v>1.9205803189959229E-2</v>
      </c>
      <c r="BH73" s="27">
        <f>((1/(((3-P73)^2+(2-Q73)^2))*CT73))</f>
        <v>1.6314053942161785E-2</v>
      </c>
      <c r="BI73" s="27">
        <f>((1/(((4-P73)^2+(0-Q73)^2))*CT73))</f>
        <v>6.006971675938555E-3</v>
      </c>
      <c r="BJ73" s="27">
        <f>((1/(((4-P73)^2+(1-Q73)^2))*CT73))</f>
        <v>7.3690620489650976E-3</v>
      </c>
      <c r="BK73" s="27">
        <f>((1/(((4-P73)^2+(2-Q73)^2))*CT73))</f>
        <v>6.8998004590052802E-3</v>
      </c>
      <c r="BL73" s="27">
        <f>((1/(((4-P73)^2+(3-Q73)^2))*CT73))</f>
        <v>5.1503655828155819E-3</v>
      </c>
      <c r="BM73" s="27">
        <f>((1/(((5-P73)^2+(0-Q73)^2))*CT73))</f>
        <v>3.4469907470636111E-3</v>
      </c>
      <c r="BN73" s="27">
        <f>((1/(((5-P73)^2+(1-Q73)^2))*CT73))</f>
        <v>3.8559811799023964E-3</v>
      </c>
      <c r="BO73" s="27">
        <f>((1/(((5-P73)^2+(2-Q73)^2))*CT73))</f>
        <v>3.7234710292137077E-3</v>
      </c>
      <c r="BP73" s="27">
        <f>((1/(((5-P73)^2+(3-Q73)^2))*CT73))</f>
        <v>3.1466741034971782E-3</v>
      </c>
      <c r="BQ73" s="27">
        <f>((1/(((5-P73)^2+(4-Q73)^2))*CT73))</f>
        <v>2.456850905122676E-3</v>
      </c>
      <c r="BR73" s="27">
        <f>((1/(((6-P73)^2+(0-Q73)^2))*CT73))</f>
        <v>2.2038907333233608E-3</v>
      </c>
      <c r="BS73" s="27">
        <f>(1/(((6-P73)^2+(1-Q73)^2))*CT73)</f>
        <v>2.3642212932173186E-3</v>
      </c>
      <c r="BT73" s="27">
        <f>(1/(((6-P73)^2+(2-Q73)^2))*CT73)</f>
        <v>2.3137356235987294E-3</v>
      </c>
      <c r="BU73" s="27">
        <f>(1/(((6-P73)^2+(3-Q73)^2))*CT73)</f>
        <v>2.0771419625470961E-3</v>
      </c>
      <c r="BV73" s="27">
        <f>((1/(((6-P73)^2+(4-Q73)^2))*CT73))</f>
        <v>1.7523569487029635E-3</v>
      </c>
      <c r="BW73" s="27">
        <f>((1/(((6-P73)^2+(5-Q73)^2))*CT73))</f>
        <v>1.4287975101682209E-3</v>
      </c>
      <c r="BX73" s="27">
        <f>((1/(((0-P73)^2+(1-Q73)^2))*CT73))</f>
        <v>2.4293696124683233E-2</v>
      </c>
      <c r="BY73" s="27">
        <f>((1/(((0-P73)^2+(2-Q73)^2))*CT73))</f>
        <v>1.9844345443971085E-2</v>
      </c>
      <c r="BZ73" s="27">
        <f>((1/(((1-P73)^2+(2-Q73)^2))*CT73))</f>
        <v>7.1290708471277942E-2</v>
      </c>
      <c r="CA73" s="27">
        <f>((1/(((0-P73)^2+(3-Q73)^2))*CT73))</f>
        <v>1.0038000299331388E-2</v>
      </c>
      <c r="CB73" s="27">
        <f>((1/(((1-P73)^2+(3-Q73)^2))*CT73))</f>
        <v>1.5808696992736952E-2</v>
      </c>
      <c r="CC73" s="27">
        <f>((1/(((2-P73)^2+(3-Q73)^2))*CT73))</f>
        <v>1.4949648468544338E-2</v>
      </c>
      <c r="CD73" s="27">
        <f>((1/(((0-P73)^2+(4-Q73)^2))*CT73))</f>
        <v>5.2951887019467517E-3</v>
      </c>
      <c r="CE73" s="27">
        <f>((1/(((1-P73)^2+(4-Q73)^2))*CT73))</f>
        <v>6.5579977091144289E-3</v>
      </c>
      <c r="CF73" s="27">
        <f>((1/(((2-P73)^2+(4-Q73)^2))*CT73))</f>
        <v>6.4053106954020909E-3</v>
      </c>
      <c r="CG73" s="27">
        <f>((1/(((3-P73)^2+(4-Q73)^2))*CT73))</f>
        <v>5.0061240778224332E-3</v>
      </c>
      <c r="CH73" s="27">
        <f>((1/(((0-P73)^2+(5-Q73)^2))*CT73))</f>
        <v>3.1438638777372824E-3</v>
      </c>
      <c r="CI73" s="27">
        <f>((1/(((1-P73)^2+(5-Q73)^2))*CT73))</f>
        <v>3.5496890835650949E-3</v>
      </c>
      <c r="CJ73" s="27">
        <f>((1/(((2-P73)^2+(5-Q73)^2))*CT73))</f>
        <v>3.5044718970139964E-3</v>
      </c>
      <c r="CK73" s="27">
        <f>((1/(((3-P73)^2+(5-Q73)^2))*CT73))</f>
        <v>3.0396561126812991E-3</v>
      </c>
      <c r="CL73" s="27">
        <f>(1/(((4-P73)^2+(5-Q73)^2))*CT73)</f>
        <v>2.4235405191111326E-3</v>
      </c>
      <c r="CM73" s="27">
        <f>(1/(((0-P73)^2+(6-Q73)^2))*CT73)</f>
        <v>2.0520853061351848E-3</v>
      </c>
      <c r="CN73" s="27">
        <f>(1/(((1-P73)^2+(6-Q73)^2))*CT73)</f>
        <v>2.2175699531747288E-3</v>
      </c>
      <c r="CO73" s="27">
        <f>((1/(((2-P73)^2+(6-Q73)^2))*CT73))</f>
        <v>2.1998379152428291E-3</v>
      </c>
      <c r="CP73" s="27">
        <f>((1/(((3-P73)^2+(6-Q73)^2))*CT73))</f>
        <v>2.0071702935031133E-3</v>
      </c>
      <c r="CQ73" s="27">
        <f>((1/(((4-P73)^2+(6-Q73)^2))*CT73))</f>
        <v>1.7186598065826843E-3</v>
      </c>
      <c r="CR73" s="27">
        <f>((1/(((5-P73)^2+(6-Q73)^2)))*CT73)</f>
        <v>1.4174673945683246E-3</v>
      </c>
      <c r="CS73" s="21">
        <f t="shared" si="64"/>
        <v>0.77530006061570012</v>
      </c>
      <c r="CT73" s="28">
        <v>0.05</v>
      </c>
    </row>
    <row r="74" spans="8:98" x14ac:dyDescent="0.25">
      <c r="H74" s="2">
        <v>44485</v>
      </c>
      <c r="I74" s="1" t="s">
        <v>18</v>
      </c>
      <c r="J74" s="1" t="s">
        <v>27</v>
      </c>
      <c r="K74">
        <v>0</v>
      </c>
      <c r="L74">
        <v>0</v>
      </c>
      <c r="M74">
        <v>1.1200000000000001</v>
      </c>
      <c r="N74">
        <v>1.22</v>
      </c>
      <c r="P74" s="10">
        <f>SUMIF(team,spi_matches[[#This Row],[team1]],Mxg)+SUMIF(team,spi_matches[[#This Row],[team2]],Vnxg)</f>
        <v>0.79340618496858517</v>
      </c>
      <c r="Q74" s="10">
        <f>SUMIF(team,spi_matches[[#This Row],[team1]],Mnxg)+SUMIF(team,spi_matches[[#This Row],[team2]],Vxg)</f>
        <v>1.9444163126876037</v>
      </c>
      <c r="R74" s="10">
        <f t="shared" si="38"/>
        <v>0.63144251410467811</v>
      </c>
      <c r="S74" s="21">
        <f t="shared" si="39"/>
        <v>0.10869282668813011</v>
      </c>
      <c r="T74" s="21">
        <f t="shared" si="40"/>
        <v>0.11390752490356182</v>
      </c>
      <c r="U74" s="21">
        <f t="shared" si="41"/>
        <v>1.3674508624422146</v>
      </c>
      <c r="V74" s="22">
        <f t="shared" si="42"/>
        <v>0</v>
      </c>
      <c r="W74" s="22">
        <f t="shared" si="43"/>
        <v>3</v>
      </c>
      <c r="X74" s="23"/>
      <c r="Y74" s="23"/>
      <c r="Z74" s="23"/>
      <c r="AA74" s="23"/>
      <c r="AB74" s="24">
        <f t="shared" si="44"/>
        <v>1</v>
      </c>
      <c r="AC74" s="24">
        <f t="shared" si="45"/>
        <v>2</v>
      </c>
      <c r="AD74" s="24">
        <f t="shared" si="46"/>
        <v>0</v>
      </c>
      <c r="AE74" s="24">
        <f t="shared" si="47"/>
        <v>2</v>
      </c>
      <c r="AF74" s="24">
        <f t="shared" si="48"/>
        <v>1</v>
      </c>
      <c r="AG74" s="24">
        <f t="shared" si="49"/>
        <v>1</v>
      </c>
      <c r="AH74" s="24">
        <f t="shared" si="50"/>
        <v>1</v>
      </c>
      <c r="AI74" s="24">
        <f t="shared" si="51"/>
        <v>3</v>
      </c>
      <c r="AJ74" s="24">
        <f t="shared" si="52"/>
        <v>2</v>
      </c>
      <c r="AK74" s="24">
        <f t="shared" si="53"/>
        <v>2</v>
      </c>
      <c r="AL74" s="25">
        <f t="shared" si="54"/>
        <v>12</v>
      </c>
      <c r="AM74" s="25">
        <f t="shared" si="55"/>
        <v>2</v>
      </c>
      <c r="AN74" s="25">
        <f t="shared" si="56"/>
        <v>11</v>
      </c>
      <c r="AO74" s="25">
        <f t="shared" si="57"/>
        <v>13</v>
      </c>
      <c r="AP74" s="25">
        <f t="shared" si="58"/>
        <v>22</v>
      </c>
      <c r="AQ74" s="26">
        <f t="shared" si="59"/>
        <v>1.0924054709944675</v>
      </c>
      <c r="AR74" s="26">
        <f t="shared" si="60"/>
        <v>7.9041021134879152E-2</v>
      </c>
      <c r="AS74" s="26">
        <f t="shared" si="61"/>
        <v>5.3498641219829328E-2</v>
      </c>
      <c r="AT74" s="26">
        <f t="shared" si="62"/>
        <v>4.3217530435584774E-2</v>
      </c>
      <c r="AU74" s="26">
        <f t="shared" si="63"/>
        <v>3.4271030286627972E-2</v>
      </c>
      <c r="AV74" s="27">
        <f>(1/(((0-P74)^2+(0-Q74)^2))*CT74)</f>
        <v>1.1337230481571262E-2</v>
      </c>
      <c r="AW74" s="27">
        <f>(1/(((1-P74)^2+(1-Q74)^2))*CT74)</f>
        <v>5.3498641219829328E-2</v>
      </c>
      <c r="AX74" s="27">
        <f>(1/(((2-P74)^2+(2-Q74)^2))*CT74)</f>
        <v>3.4271030286627972E-2</v>
      </c>
      <c r="AY74" s="27">
        <f>(1/(((3-P74)^2+(3-Q74)^2))*CT74)</f>
        <v>8.3565741003741832E-3</v>
      </c>
      <c r="AZ74" s="27">
        <f>((1/(((4-P74)^2+(4-Q74)^2))*CT74))</f>
        <v>3.4464532373281904E-3</v>
      </c>
      <c r="BA74" s="27">
        <f>((1/(((5-P74)^2+(5-Q74)^2))*CT74))</f>
        <v>1.8496580755214213E-3</v>
      </c>
      <c r="BB74" s="27">
        <f>((1/(((6-P74)^2+(6-Q74)^2))*CT74))</f>
        <v>1.1479375023094446E-3</v>
      </c>
      <c r="BC74" s="27">
        <f>((1/(((1-P74)^2+(0-Q74)^2))*CT74))</f>
        <v>1.3077243243099319E-2</v>
      </c>
      <c r="BD74" s="27">
        <f>((1/(((2-P74)^2+(0-Q74)^2))*CT74))</f>
        <v>9.5481373930889277E-3</v>
      </c>
      <c r="BE74" s="27">
        <f>((1/(((2-P74)^2+(1-Q74)^2))*CT74))</f>
        <v>2.1296616320834565E-2</v>
      </c>
      <c r="BF74" s="27">
        <f>((1/(((3-P74)^2+(0-Q74)^2))*CT74))</f>
        <v>5.7804730813234284E-3</v>
      </c>
      <c r="BG74" s="27">
        <f>((1/(((3-P74)^2+(1-Q74)^2))*CT74))</f>
        <v>8.6790812626151986E-3</v>
      </c>
      <c r="BH74" s="27">
        <f>((1/(((3-P74)^2+(2-Q74)^2))*CT74))</f>
        <v>1.0262418642901989E-2</v>
      </c>
      <c r="BI74" s="27">
        <f>((1/(((4-P74)^2+(0-Q74)^2))*CT74))</f>
        <v>3.5554294710779841E-3</v>
      </c>
      <c r="BJ74" s="27">
        <f>((1/(((4-P74)^2+(1-Q74)^2))*CT74))</f>
        <v>4.474606847927263E-3</v>
      </c>
      <c r="BK74" s="27">
        <f>((1/(((4-P74)^2+(2-Q74)^2))*CT74))</f>
        <v>4.8612911080945023E-3</v>
      </c>
      <c r="BL74" s="27">
        <f>((1/(((4-P74)^2+(3-Q74)^2))*CT74))</f>
        <v>4.3873115800526045E-3</v>
      </c>
      <c r="BM74" s="27">
        <f>((1/(((5-P74)^2+(0-Q74)^2))*CT74))</f>
        <v>2.3281600956061958E-3</v>
      </c>
      <c r="BN74" s="27">
        <f>((1/(((5-P74)^2+(1-Q74)^2))*CT74))</f>
        <v>2.6900009983599552E-3</v>
      </c>
      <c r="BO74" s="27">
        <f>((1/(((5-P74)^2+(2-Q74)^2))*CT74))</f>
        <v>2.8250948087438013E-3</v>
      </c>
      <c r="BP74" s="27">
        <f>((1/(((5-P74)^2+(3-Q74)^2))*CT74))</f>
        <v>2.6582045813601822E-3</v>
      </c>
      <c r="BQ74" s="27">
        <f>((1/(((5-P74)^2+(4-Q74)^2))*CT74))</f>
        <v>2.2809328435942217E-3</v>
      </c>
      <c r="BR74" s="27">
        <f>((1/(((6-P74)^2+(0-Q74)^2))*CT74))</f>
        <v>1.6186796170770724E-3</v>
      </c>
      <c r="BS74" s="27">
        <f>(1/(((6-P74)^2+(1-Q74)^2))*CT74)</f>
        <v>1.7856797630147624E-3</v>
      </c>
      <c r="BT74" s="27">
        <f>(1/(((6-P74)^2+(2-Q74)^2))*CT74)</f>
        <v>1.8442216442861618E-3</v>
      </c>
      <c r="BU74" s="27">
        <f>(1/(((6-P74)^2+(3-Q74)^2))*CT74)</f>
        <v>1.7716124985274067E-3</v>
      </c>
      <c r="BV74" s="27">
        <f>((1/(((6-P74)^2+(4-Q74)^2))*CT74))</f>
        <v>1.5957085168199709E-3</v>
      </c>
      <c r="BW74" s="27">
        <f>((1/(((6-P74)^2+(5-Q74)^2))*CT74))</f>
        <v>1.371922369724604E-3</v>
      </c>
      <c r="BX74" s="27">
        <f>((1/(((0-P74)^2+(1-Q74)^2))*CT74))</f>
        <v>3.2864131125058253E-2</v>
      </c>
      <c r="BY74" s="27">
        <f>((1/(((0-P74)^2+(2-Q74)^2))*CT74))</f>
        <v>7.9041021134879152E-2</v>
      </c>
      <c r="BZ74" s="27">
        <f>((1/(((1-P74)^2+(2-Q74)^2))*CT74))</f>
        <v>1.0924054709944675</v>
      </c>
      <c r="CA74" s="27">
        <f>((1/(((0-P74)^2+(3-Q74)^2))*CT74))</f>
        <v>2.8673830270153536E-2</v>
      </c>
      <c r="CB74" s="27">
        <f>((1/(((1-P74)^2+(3-Q74)^2))*CT74))</f>
        <v>4.3217530435584774E-2</v>
      </c>
      <c r="CC74" s="27">
        <f>((1/(((2-P74)^2+(3-Q74)^2))*CT74))</f>
        <v>1.9454302493160491E-2</v>
      </c>
      <c r="CD74" s="27">
        <f>((1/(((0-P74)^2+(4-Q74)^2))*CT74))</f>
        <v>1.0298835819623733E-2</v>
      </c>
      <c r="CE74" s="27">
        <f>((1/(((1-P74)^2+(4-Q74)^2))*CT74))</f>
        <v>1.171480000752047E-2</v>
      </c>
      <c r="CF74" s="27">
        <f>((1/(((2-P74)^2+(4-Q74)^2))*CT74))</f>
        <v>8.8008135852011681E-3</v>
      </c>
      <c r="CG74" s="27">
        <f>((1/(((3-P74)^2+(4-Q74)^2))*CT74))</f>
        <v>5.4978401096897516E-3</v>
      </c>
      <c r="CH74" s="27">
        <f>((1/(((0-P74)^2+(5-Q74)^2))*CT74))</f>
        <v>5.0170151846650347E-3</v>
      </c>
      <c r="CI74" s="27">
        <f>((1/(((1-P74)^2+(5-Q74)^2))*CT74))</f>
        <v>5.3309037635207784E-3</v>
      </c>
      <c r="CJ74" s="27">
        <f>((1/(((2-P74)^2+(5-Q74)^2))*CT74))</f>
        <v>4.6328639243172114E-3</v>
      </c>
      <c r="CK74" s="27">
        <f>((1/(((3-P74)^2+(5-Q74)^2))*CT74))</f>
        <v>3.5197268177996725E-3</v>
      </c>
      <c r="CL74" s="27">
        <f>(1/(((4-P74)^2+(5-Q74)^2))*CT74)</f>
        <v>2.5485712357869467E-3</v>
      </c>
      <c r="CM74" s="27">
        <f>(1/(((0-P74)^2+(6-Q74)^2))*CT74)</f>
        <v>2.9278714615682648E-3</v>
      </c>
      <c r="CN74" s="27">
        <f>(1/(((1-P74)^2+(6-Q74)^2))*CT74)</f>
        <v>3.0320597783207487E-3</v>
      </c>
      <c r="CO74" s="27">
        <f>((1/(((2-P74)^2+(6-Q74)^2))*CT74))</f>
        <v>2.7927301045197195E-3</v>
      </c>
      <c r="CP74" s="27">
        <f>((1/(((3-P74)^2+(6-Q74)^2))*CT74))</f>
        <v>2.3455661305146979E-3</v>
      </c>
      <c r="CQ74" s="27">
        <f>((1/(((4-P74)^2+(6-Q74)^2))*CT74))</f>
        <v>1.8705572204152201E-3</v>
      </c>
      <c r="CR74" s="27">
        <f>((1/(((5-P74)^2+(6-Q74)^2)))*CT74)</f>
        <v>1.4644208454476072E-3</v>
      </c>
      <c r="CS74" s="21">
        <f t="shared" si="64"/>
        <v>1.5900512140339063</v>
      </c>
      <c r="CT74" s="28">
        <v>0.05</v>
      </c>
    </row>
    <row r="75" spans="8:98" x14ac:dyDescent="0.25">
      <c r="H75" s="2">
        <v>44485</v>
      </c>
      <c r="I75" s="1" t="s">
        <v>22</v>
      </c>
      <c r="J75" s="1" t="s">
        <v>9</v>
      </c>
      <c r="K75">
        <v>2</v>
      </c>
      <c r="L75">
        <v>0</v>
      </c>
      <c r="M75">
        <v>2.39</v>
      </c>
      <c r="N75">
        <v>1.1299999999999999</v>
      </c>
      <c r="P75" s="10">
        <f>SUMIF(team,spi_matches[[#This Row],[team1]],Mxg)+SUMIF(team,spi_matches[[#This Row],[team2]],Vnxg)</f>
        <v>2.1726692396683251</v>
      </c>
      <c r="Q75" s="10">
        <f>SUMIF(team,spi_matches[[#This Row],[team1]],Mnxg)+SUMIF(team,spi_matches[[#This Row],[team2]],Vxg)</f>
        <v>0.43545944466068803</v>
      </c>
      <c r="R75" s="10">
        <f t="shared" si="38"/>
        <v>0.52961924239738356</v>
      </c>
      <c r="S75" s="21">
        <f t="shared" si="39"/>
        <v>0.60578515146493184</v>
      </c>
      <c r="T75" s="21">
        <f t="shared" si="40"/>
        <v>7.2714815198203969E-2</v>
      </c>
      <c r="U75" s="21">
        <f t="shared" si="41"/>
        <v>8.2215250940735868E-2</v>
      </c>
      <c r="V75" s="22">
        <f t="shared" si="42"/>
        <v>3</v>
      </c>
      <c r="W75" s="22">
        <f t="shared" si="43"/>
        <v>0</v>
      </c>
      <c r="X75" s="23"/>
      <c r="Y75" s="23"/>
      <c r="Z75" s="23"/>
      <c r="AA75" s="23"/>
      <c r="AB75" s="24">
        <f t="shared" si="44"/>
        <v>2</v>
      </c>
      <c r="AC75" s="24">
        <f t="shared" si="45"/>
        <v>0</v>
      </c>
      <c r="AD75" s="24">
        <f t="shared" si="46"/>
        <v>2</v>
      </c>
      <c r="AE75" s="24">
        <f t="shared" si="47"/>
        <v>1</v>
      </c>
      <c r="AF75" s="24">
        <f t="shared" si="48"/>
        <v>3</v>
      </c>
      <c r="AG75" s="24">
        <f t="shared" si="49"/>
        <v>0</v>
      </c>
      <c r="AH75" s="24">
        <f t="shared" si="50"/>
        <v>3</v>
      </c>
      <c r="AI75" s="24">
        <f t="shared" si="51"/>
        <v>1</v>
      </c>
      <c r="AJ75" s="24">
        <f t="shared" si="52"/>
        <v>1</v>
      </c>
      <c r="AK75" s="24">
        <f t="shared" si="53"/>
        <v>0</v>
      </c>
      <c r="AL75" s="25">
        <f t="shared" si="54"/>
        <v>20</v>
      </c>
      <c r="AM75" s="25">
        <f t="shared" si="55"/>
        <v>21</v>
      </c>
      <c r="AN75" s="25">
        <f t="shared" si="56"/>
        <v>30</v>
      </c>
      <c r="AO75" s="25">
        <f t="shared" si="57"/>
        <v>31</v>
      </c>
      <c r="AP75" s="25">
        <f t="shared" si="58"/>
        <v>10</v>
      </c>
      <c r="AQ75" s="26">
        <f t="shared" si="59"/>
        <v>0.22785313728780482</v>
      </c>
      <c r="AR75" s="26">
        <f t="shared" si="60"/>
        <v>0.14346349955623935</v>
      </c>
      <c r="AS75" s="26">
        <f t="shared" si="61"/>
        <v>5.7201620208101094E-2</v>
      </c>
      <c r="AT75" s="26">
        <f t="shared" si="62"/>
        <v>4.9841393441163756E-2</v>
      </c>
      <c r="AU75" s="26">
        <f t="shared" si="63"/>
        <v>3.1953412974848674E-2</v>
      </c>
      <c r="AV75" s="27">
        <f>(1/(((0-P75)^2+(0-Q75)^2))*CT75)</f>
        <v>1.0183057664895866E-2</v>
      </c>
      <c r="AW75" s="27">
        <f>(1/(((1-P75)^2+(1-Q75)^2))*CT75)</f>
        <v>2.9518392357416341E-2</v>
      </c>
      <c r="AX75" s="27">
        <f>(1/(((2-P75)^2+(2-Q75)^2))*CT75)</f>
        <v>2.0180805359679903E-2</v>
      </c>
      <c r="AY75" s="27">
        <f>(1/(((3-P75)^2+(3-Q75)^2))*CT75)</f>
        <v>6.8857771952763732E-3</v>
      </c>
      <c r="AZ75" s="27">
        <f>((1/(((4-P75)^2+(4-Q75)^2))*CT75))</f>
        <v>3.1162186752841841E-3</v>
      </c>
      <c r="BA75" s="27">
        <f>((1/(((5-P75)^2+(5-Q75)^2))*CT75))</f>
        <v>1.7343749470085012E-3</v>
      </c>
      <c r="BB75" s="27">
        <f>((1/(((6-P75)^2+(6-Q75)^2))*CT75))</f>
        <v>1.0961889986428055E-3</v>
      </c>
      <c r="BC75" s="27">
        <f>((1/(((1-P75)^2+(0-Q75)^2))*CT75))</f>
        <v>3.1953412974848674E-2</v>
      </c>
      <c r="BD75" s="27">
        <f>((1/(((2-P75)^2+(0-Q75)^2))*CT75))</f>
        <v>0.22785313728780482</v>
      </c>
      <c r="BE75" s="27">
        <f>((1/(((2-P75)^2+(1-Q75)^2))*CT75))</f>
        <v>0.14346349955623935</v>
      </c>
      <c r="BF75" s="27">
        <f>((1/(((3-P75)^2+(0-Q75)^2))*CT75))</f>
        <v>5.7201620208101094E-2</v>
      </c>
      <c r="BG75" s="27">
        <f>((1/(((3-P75)^2+(1-Q75)^2))*CT75))</f>
        <v>4.9841393441163756E-2</v>
      </c>
      <c r="BH75" s="27">
        <f>((1/(((3-P75)^2+(2-Q75)^2))*CT75))</f>
        <v>1.5962897953268374E-2</v>
      </c>
      <c r="BI75" s="27">
        <f>((1/(((4-P75)^2+(0-Q75)^2))*CT75))</f>
        <v>1.4169272678075509E-2</v>
      </c>
      <c r="BJ75" s="27">
        <f>((1/(((4-P75)^2+(1-Q75)^2))*CT75))</f>
        <v>1.3669255295797834E-2</v>
      </c>
      <c r="BK75" s="27">
        <f>((1/(((4-P75)^2+(2-Q75)^2))*CT75))</f>
        <v>8.6401674872105677E-3</v>
      </c>
      <c r="BL75" s="27">
        <f>((1/(((4-P75)^2+(3-Q75)^2))*CT75))</f>
        <v>5.0423527540421776E-3</v>
      </c>
      <c r="BM75" s="27">
        <f>((1/(((5-P75)^2+(0-Q75)^2))*CT75))</f>
        <v>6.1099118223928855E-3</v>
      </c>
      <c r="BN75" s="27">
        <f>((1/(((5-P75)^2+(1-Q75)^2))*CT75))</f>
        <v>6.0150337827578866E-3</v>
      </c>
      <c r="BO75" s="27">
        <f>((1/(((5-P75)^2+(2-Q75)^2))*CT75))</f>
        <v>4.788544402330645E-3</v>
      </c>
      <c r="BP75" s="27">
        <f>((1/(((5-P75)^2+(3-Q75)^2))*CT75))</f>
        <v>3.4315517830708075E-3</v>
      </c>
      <c r="BQ75" s="27">
        <f>((1/(((5-P75)^2+(4-Q75)^2))*CT75))</f>
        <v>2.4154882732475578E-3</v>
      </c>
      <c r="BR75" s="27">
        <f>((1/(((6-P75)^2+(0-Q75)^2))*CT75))</f>
        <v>3.3697069210049928E-3</v>
      </c>
      <c r="BS75" s="27">
        <f>(1/(((6-P75)^2+(1-Q75)^2))*CT75)</f>
        <v>3.3406456084535069E-3</v>
      </c>
      <c r="BT75" s="27">
        <f>(1/(((6-P75)^2+(2-Q75)^2))*CT75)</f>
        <v>2.9246183313136852E-3</v>
      </c>
      <c r="BU75" s="27">
        <f>(1/(((6-P75)^2+(3-Q75)^2))*CT75)</f>
        <v>2.3556760877011876E-3</v>
      </c>
      <c r="BV75" s="27">
        <f>((1/(((6-P75)^2+(4-Q75)^2))*CT75))</f>
        <v>1.8278588271988128E-3</v>
      </c>
      <c r="BW75" s="27">
        <f>((1/(((6-P75)^2+(5-Q75)^2))*CT75))</f>
        <v>1.4091059889078286E-3</v>
      </c>
      <c r="BX75" s="27">
        <f>((1/(((0-P75)^2+(1-Q75)^2))*CT75))</f>
        <v>9.9222144749218505E-3</v>
      </c>
      <c r="BY75" s="27">
        <f>((1/(((0-P75)^2+(2-Q75)^2))*CT75))</f>
        <v>6.975175153517383E-3</v>
      </c>
      <c r="BZ75" s="27">
        <f>((1/(((1-P75)^2+(2-Q75)^2))*CT75))</f>
        <v>1.3078938236582691E-2</v>
      </c>
      <c r="CA75" s="27">
        <f>((1/(((0-P75)^2+(3-Q75)^2))*CT75))</f>
        <v>4.4258128013139842E-3</v>
      </c>
      <c r="CB75" s="27">
        <f>((1/(((1-P75)^2+(3-Q75)^2))*CT75))</f>
        <v>6.2877094325362289E-3</v>
      </c>
      <c r="CC75" s="27">
        <f>((1/(((2-P75)^2+(3-Q75)^2))*CT75))</f>
        <v>7.5680943913474068E-3</v>
      </c>
      <c r="CD75" s="27">
        <f>((1/(((0-P75)^2+(4-Q75)^2))*CT75))</f>
        <v>2.8692031845431554E-3</v>
      </c>
      <c r="CE75" s="27">
        <f>((1/(((1-P75)^2+(4-Q75)^2))*CT75))</f>
        <v>3.5508583182346284E-3</v>
      </c>
      <c r="CF75" s="27">
        <f>((1/(((2-P75)^2+(4-Q75)^2))*CT75))</f>
        <v>3.9259521340685539E-3</v>
      </c>
      <c r="CG75" s="27">
        <f>((1/(((3-P75)^2+(4-Q75)^2))*CT75))</f>
        <v>3.7340112743045732E-3</v>
      </c>
      <c r="CH75" s="27">
        <f>((1/(((0-P75)^2+(5-Q75)^2))*CT75))</f>
        <v>1.9565242999906875E-3</v>
      </c>
      <c r="CI75" s="27">
        <f>((1/(((1-P75)^2+(5-Q75)^2))*CT75))</f>
        <v>2.2512195684511794E-3</v>
      </c>
      <c r="CJ75" s="27">
        <f>((1/(((2-P75)^2+(5-Q75)^2))*CT75))</f>
        <v>2.3963753215583126E-3</v>
      </c>
      <c r="CK75" s="27">
        <f>((1/(((3-P75)^2+(5-Q75)^2))*CT75))</f>
        <v>2.3234733384287264E-3</v>
      </c>
      <c r="CL75" s="27">
        <f>(1/(((4-P75)^2+(5-Q75)^2))*CT75)</f>
        <v>2.0683234934540094E-3</v>
      </c>
      <c r="CM75" s="27">
        <f>(1/(((0-P75)^2+(6-Q75)^2))*CT75)</f>
        <v>1.4011645217385117E-3</v>
      </c>
      <c r="CN75" s="27">
        <f>(1/(((1-P75)^2+(6-Q75)^2))*CT75)</f>
        <v>1.5461081260064113E-3</v>
      </c>
      <c r="CO75" s="27">
        <f>((1/(((2-P75)^2+(6-Q75)^2))*CT75))</f>
        <v>1.6132192992664161E-3</v>
      </c>
      <c r="CP75" s="27">
        <f>((1/(((3-P75)^2+(6-Q75)^2))*CT75))</f>
        <v>1.5798493237403118E-3</v>
      </c>
      <c r="CQ75" s="27">
        <f>((1/(((4-P75)^2+(6-Q75)^2))*CT75))</f>
        <v>1.4575878676449639E-3</v>
      </c>
      <c r="CR75" s="27">
        <f>((1/(((5-P75)^2+(6-Q75)^2)))*CT75)</f>
        <v>1.2834363790858898E-3</v>
      </c>
      <c r="CS75" s="21">
        <f t="shared" si="64"/>
        <v>0.76071521760387184</v>
      </c>
      <c r="CT75" s="28">
        <v>0.05</v>
      </c>
    </row>
    <row r="76" spans="8:98" x14ac:dyDescent="0.25">
      <c r="H76" s="2">
        <v>44485</v>
      </c>
      <c r="I76" s="1" t="s">
        <v>14</v>
      </c>
      <c r="J76" s="1" t="s">
        <v>7</v>
      </c>
      <c r="K76">
        <v>4</v>
      </c>
      <c r="L76">
        <v>2</v>
      </c>
      <c r="M76">
        <v>2.81</v>
      </c>
      <c r="N76">
        <v>0.13</v>
      </c>
      <c r="P76" s="10">
        <f>SUMIF(team,spi_matches[[#This Row],[team1]],Mxg)+SUMIF(team,spi_matches[[#This Row],[team2]],Vnxg)</f>
        <v>1.2508247866288991</v>
      </c>
      <c r="Q76" s="10">
        <f>SUMIF(team,spi_matches[[#This Row],[team1]],Mnxg)+SUMIF(team,spi_matches[[#This Row],[team2]],Vxg)</f>
        <v>1.5637775795425557</v>
      </c>
      <c r="R76" s="10">
        <f t="shared" si="38"/>
        <v>4.4867454935897282</v>
      </c>
      <c r="S76" s="21">
        <f t="shared" si="39"/>
        <v>0.18295456139728561</v>
      </c>
      <c r="T76" s="21">
        <f t="shared" si="40"/>
        <v>0.22689851642094627</v>
      </c>
      <c r="U76" s="21">
        <f t="shared" si="41"/>
        <v>0.36795520342246996</v>
      </c>
      <c r="V76" s="22">
        <f t="shared" si="42"/>
        <v>0</v>
      </c>
      <c r="W76" s="22">
        <f t="shared" si="43"/>
        <v>3</v>
      </c>
      <c r="X76" s="23"/>
      <c r="Y76" s="23"/>
      <c r="Z76" s="23"/>
      <c r="AA76" s="23"/>
      <c r="AB76" s="24">
        <f t="shared" si="44"/>
        <v>1</v>
      </c>
      <c r="AC76" s="24">
        <f t="shared" si="45"/>
        <v>2</v>
      </c>
      <c r="AD76" s="24">
        <f t="shared" si="46"/>
        <v>1</v>
      </c>
      <c r="AE76" s="24">
        <f t="shared" si="47"/>
        <v>1</v>
      </c>
      <c r="AF76" s="24">
        <f t="shared" si="48"/>
        <v>2</v>
      </c>
      <c r="AG76" s="24">
        <f t="shared" si="49"/>
        <v>2</v>
      </c>
      <c r="AH76" s="24">
        <f t="shared" si="50"/>
        <v>2</v>
      </c>
      <c r="AI76" s="24">
        <f t="shared" si="51"/>
        <v>1</v>
      </c>
      <c r="AJ76" s="24">
        <f t="shared" si="52"/>
        <v>0</v>
      </c>
      <c r="AK76" s="24">
        <f t="shared" si="53"/>
        <v>2</v>
      </c>
      <c r="AL76" s="25">
        <f t="shared" si="54"/>
        <v>12</v>
      </c>
      <c r="AM76" s="25">
        <f t="shared" si="55"/>
        <v>11</v>
      </c>
      <c r="AN76" s="25">
        <f t="shared" si="56"/>
        <v>22</v>
      </c>
      <c r="AO76" s="25">
        <f t="shared" si="57"/>
        <v>21</v>
      </c>
      <c r="AP76" s="25">
        <f t="shared" si="58"/>
        <v>2</v>
      </c>
      <c r="AQ76" s="26">
        <f t="shared" si="59"/>
        <v>0.19746995670280468</v>
      </c>
      <c r="AR76" s="26">
        <f t="shared" si="60"/>
        <v>0.13131692421891319</v>
      </c>
      <c r="AS76" s="26">
        <f t="shared" si="61"/>
        <v>6.6528863175766145E-2</v>
      </c>
      <c r="AT76" s="26">
        <f t="shared" si="62"/>
        <v>5.6875790561595189E-2</v>
      </c>
      <c r="AU76" s="26">
        <f t="shared" si="63"/>
        <v>2.849242076635889E-2</v>
      </c>
      <c r="AV76" s="27">
        <f>(1/(((0-P76)^2+(0-Q76)^2))*CT76)</f>
        <v>1.2468943088714742E-2</v>
      </c>
      <c r="AW76" s="27">
        <f>(1/(((1-P76)^2+(1-Q76)^2))*CT76)</f>
        <v>0.13131692421891319</v>
      </c>
      <c r="AX76" s="27">
        <f>(1/(((2-P76)^2+(2-Q76)^2))*CT76)</f>
        <v>6.6528863175766145E-2</v>
      </c>
      <c r="AY76" s="27">
        <f>(1/(((3-P76)^2+(3-Q76)^2))*CT76)</f>
        <v>9.761147134575255E-3</v>
      </c>
      <c r="AZ76" s="27">
        <f>((1/(((4-P76)^2+(4-Q76)^2))*CT76))</f>
        <v>3.7055855823899977E-3</v>
      </c>
      <c r="BA76" s="27">
        <f>((1/(((5-P76)^2+(5-Q76)^2))*CT76))</f>
        <v>1.9331935252959141E-3</v>
      </c>
      <c r="BB76" s="27">
        <f>((1/(((6-P76)^2+(6-Q76)^2))*CT76))</f>
        <v>1.1838596952909878E-3</v>
      </c>
      <c r="BC76" s="27">
        <f>((1/(((1-P76)^2+(0-Q76)^2))*CT76))</f>
        <v>1.9933713292012389E-2</v>
      </c>
      <c r="BD76" s="27">
        <f>((1/(((2-P76)^2+(0-Q76)^2))*CT76))</f>
        <v>1.6629727504128423E-2</v>
      </c>
      <c r="BE76" s="27">
        <f>((1/(((2-P76)^2+(1-Q76)^2))*CT76))</f>
        <v>5.6875790561595189E-2</v>
      </c>
      <c r="BF76" s="27">
        <f>((1/(((3-P76)^2+(0-Q76)^2))*CT76))</f>
        <v>9.0826286312006878E-3</v>
      </c>
      <c r="BG76" s="27">
        <f>((1/(((3-P76)^2+(1-Q76)^2))*CT76))</f>
        <v>1.4804028331033876E-2</v>
      </c>
      <c r="BH76" s="27">
        <f>((1/(((3-P76)^2+(2-Q76)^2))*CT76))</f>
        <v>1.5385070180631916E-2</v>
      </c>
      <c r="BI76" s="27">
        <f>((1/(((4-P76)^2+(0-Q76)^2))*CT76))</f>
        <v>4.9983182298135162E-3</v>
      </c>
      <c r="BJ76" s="27">
        <f>((1/(((4-P76)^2+(1-Q76)^2))*CT76))</f>
        <v>6.3485537477020355E-3</v>
      </c>
      <c r="BK76" s="27">
        <f>((1/(((4-P76)^2+(2-Q76)^2))*CT76))</f>
        <v>6.4530664219456767E-3</v>
      </c>
      <c r="BL76" s="27">
        <f>((1/(((4-P76)^2+(3-Q76)^2))*CT76))</f>
        <v>5.1971274631290882E-3</v>
      </c>
      <c r="BM76" s="27">
        <f>((1/(((5-P76)^2+(0-Q76)^2))*CT76))</f>
        <v>3.0299880770288091E-3</v>
      </c>
      <c r="BN76" s="27">
        <f>((1/(((5-P76)^2+(1-Q76)^2))*CT76))</f>
        <v>3.4784641474405204E-3</v>
      </c>
      <c r="BO76" s="27">
        <f>((1/(((5-P76)^2+(2-Q76)^2))*CT76))</f>
        <v>3.5096081325885309E-3</v>
      </c>
      <c r="BP76" s="27">
        <f>((1/(((5-P76)^2+(3-Q76)^2))*CT76))</f>
        <v>3.1019198509729656E-3</v>
      </c>
      <c r="BQ76" s="27">
        <f>((1/(((5-P76)^2+(4-Q76)^2))*CT76))</f>
        <v>2.5010636445314516E-3</v>
      </c>
      <c r="BR76" s="27">
        <f>((1/(((6-P76)^2+(0-Q76)^2))*CT76))</f>
        <v>1.9999947579674659E-3</v>
      </c>
      <c r="BS76" s="27">
        <f>(1/(((6-P76)^2+(1-Q76)^2))*CT76)</f>
        <v>2.1860302694734655E-3</v>
      </c>
      <c r="BT76" s="27">
        <f>(1/(((6-P76)^2+(2-Q76)^2))*CT76)</f>
        <v>2.1982896666120776E-3</v>
      </c>
      <c r="BU76" s="27">
        <f>(1/(((6-P76)^2+(3-Q76)^2))*CT76)</f>
        <v>2.0310837010347059E-3</v>
      </c>
      <c r="BV76" s="27">
        <f>((1/(((6-P76)^2+(4-Q76)^2))*CT76))</f>
        <v>1.7550113099733821E-3</v>
      </c>
      <c r="BW76" s="27">
        <f>((1/(((6-P76)^2+(5-Q76)^2))*CT76))</f>
        <v>1.4550834764694121E-3</v>
      </c>
      <c r="BX76" s="27">
        <f>((1/(((0-P76)^2+(1-Q76)^2))*CT76))</f>
        <v>2.6561725806472272E-2</v>
      </c>
      <c r="BY76" s="27">
        <f>((1/(((0-P76)^2+(2-Q76)^2))*CT76))</f>
        <v>2.849242076635889E-2</v>
      </c>
      <c r="BZ76" s="27">
        <f>((1/(((1-P76)^2+(2-Q76)^2))*CT76))</f>
        <v>0.19746995670280468</v>
      </c>
      <c r="CA76" s="27">
        <f>((1/(((0-P76)^2+(3-Q76)^2))*CT76))</f>
        <v>1.3784367057625174E-2</v>
      </c>
      <c r="CB76" s="27">
        <f>((1/(((1-P76)^2+(3-Q76)^2))*CT76))</f>
        <v>2.3522239810408546E-2</v>
      </c>
      <c r="CC76" s="27">
        <f>((1/(((2-P76)^2+(3-Q76)^2))*CT76))</f>
        <v>1.9054890093487806E-2</v>
      </c>
      <c r="CD76" s="27">
        <f>((1/(((0-P76)^2+(4-Q76)^2))*CT76))</f>
        <v>6.6668957156161227E-3</v>
      </c>
      <c r="CE76" s="27">
        <f>((1/(((1-P76)^2+(4-Q76)^2))*CT76))</f>
        <v>8.3359831262908267E-3</v>
      </c>
      <c r="CF76" s="27">
        <f>((1/(((2-P76)^2+(4-Q76)^2))*CT76))</f>
        <v>7.6965192486352727E-3</v>
      </c>
      <c r="CG76" s="27">
        <f>((1/(((3-P76)^2+(4-Q76)^2))*CT76))</f>
        <v>5.5587712373864687E-3</v>
      </c>
      <c r="CH76" s="27">
        <f>((1/(((0-P76)^2+(5-Q76)^2))*CT76))</f>
        <v>3.7391041095577978E-3</v>
      </c>
      <c r="CI76" s="27">
        <f>((1/(((1-P76)^2+(5-Q76)^2))*CT76))</f>
        <v>4.212109147860946E-3</v>
      </c>
      <c r="CJ76" s="27">
        <f>((1/(((2-P76)^2+(5-Q76)^2))*CT76))</f>
        <v>4.042400570389253E-3</v>
      </c>
      <c r="CK76" s="27">
        <f>((1/(((3-P76)^2+(5-Q76)^2))*CT76))</f>
        <v>3.3630993522033694E-3</v>
      </c>
      <c r="CL76" s="27">
        <f>(1/(((4-P76)^2+(5-Q76)^2))*CT76)</f>
        <v>2.5818992811646284E-3</v>
      </c>
      <c r="CM76" s="27">
        <f>(1/(((0-P76)^2+(6-Q76)^2))*CT76)</f>
        <v>2.3535357061029967E-3</v>
      </c>
      <c r="CN76" s="27">
        <f>(1/(((1-P76)^2+(6-Q76)^2))*CT76)</f>
        <v>2.5325454327200523E-3</v>
      </c>
      <c r="CO76" s="27">
        <f>((1/(((2-P76)^2+(6-Q76)^2))*CT76))</f>
        <v>2.4701930616774035E-3</v>
      </c>
      <c r="CP76" s="27">
        <f>((1/(((3-P76)^2+(6-Q76)^2))*CT76))</f>
        <v>2.1987993130994266E-3</v>
      </c>
      <c r="CQ76" s="27">
        <f>((1/(((4-P76)^2+(6-Q76)^2))*CT76))</f>
        <v>1.8356684817422344E-3</v>
      </c>
      <c r="CR76" s="27">
        <f>((1/(((5-P76)^2+(6-Q76)^2)))*CT76)</f>
        <v>1.482079400865786E-3</v>
      </c>
      <c r="CS76" s="21">
        <f t="shared" si="64"/>
        <v>0.77780828124070167</v>
      </c>
      <c r="CT76" s="28">
        <v>0.05</v>
      </c>
    </row>
    <row r="77" spans="8:98" x14ac:dyDescent="0.25">
      <c r="H77" s="2">
        <v>44485</v>
      </c>
      <c r="I77" s="1" t="s">
        <v>17</v>
      </c>
      <c r="J77" s="1" t="s">
        <v>15</v>
      </c>
      <c r="K77">
        <v>2</v>
      </c>
      <c r="L77">
        <v>3</v>
      </c>
      <c r="M77">
        <v>1.19</v>
      </c>
      <c r="N77">
        <v>1.64</v>
      </c>
      <c r="P77" s="10">
        <f>SUMIF(team,spi_matches[[#This Row],[team1]],Mxg)+SUMIF(team,spi_matches[[#This Row],[team2]],Vnxg)</f>
        <v>1.2135031949587558</v>
      </c>
      <c r="Q77" s="10">
        <f>SUMIF(team,spi_matches[[#This Row],[team1]],Mnxg)+SUMIF(team,spi_matches[[#This Row],[team2]],Vxg)</f>
        <v>1.0038324047905267</v>
      </c>
      <c r="R77" s="10">
        <f t="shared" si="38"/>
        <v>0.40526160936787342</v>
      </c>
      <c r="S77" s="21">
        <f t="shared" si="39"/>
        <v>0.24663247923179349</v>
      </c>
      <c r="T77" s="21">
        <f t="shared" si="40"/>
        <v>1.1603774286082471</v>
      </c>
      <c r="U77" s="21">
        <f t="shared" si="41"/>
        <v>0.17862757292045392</v>
      </c>
      <c r="V77" s="22">
        <f t="shared" si="42"/>
        <v>1</v>
      </c>
      <c r="W77" s="22">
        <f t="shared" si="43"/>
        <v>1</v>
      </c>
      <c r="X77" s="23"/>
      <c r="Y77" s="23"/>
      <c r="Z77" s="23"/>
      <c r="AA77" s="23"/>
      <c r="AB77" s="24">
        <f t="shared" si="44"/>
        <v>1</v>
      </c>
      <c r="AC77" s="24">
        <f t="shared" si="45"/>
        <v>1</v>
      </c>
      <c r="AD77" s="24">
        <f t="shared" si="46"/>
        <v>2</v>
      </c>
      <c r="AE77" s="24">
        <f t="shared" si="47"/>
        <v>1</v>
      </c>
      <c r="AF77" s="24">
        <f t="shared" si="48"/>
        <v>1</v>
      </c>
      <c r="AG77" s="24">
        <f t="shared" si="49"/>
        <v>2</v>
      </c>
      <c r="AH77" s="24">
        <f t="shared" si="50"/>
        <v>1</v>
      </c>
      <c r="AI77" s="24">
        <f t="shared" si="51"/>
        <v>0</v>
      </c>
      <c r="AJ77" s="24">
        <f t="shared" si="52"/>
        <v>0</v>
      </c>
      <c r="AK77" s="24">
        <f t="shared" si="53"/>
        <v>1</v>
      </c>
      <c r="AL77" s="25">
        <f t="shared" si="54"/>
        <v>11</v>
      </c>
      <c r="AM77" s="25">
        <f t="shared" si="55"/>
        <v>21</v>
      </c>
      <c r="AN77" s="25">
        <f t="shared" si="56"/>
        <v>12</v>
      </c>
      <c r="AO77" s="25">
        <f t="shared" si="57"/>
        <v>10</v>
      </c>
      <c r="AP77" s="25">
        <f t="shared" si="58"/>
        <v>1</v>
      </c>
      <c r="AQ77" s="26">
        <f t="shared" si="59"/>
        <v>1.0965320694633578</v>
      </c>
      <c r="AR77" s="26">
        <f t="shared" si="60"/>
        <v>8.0828732249818458E-2</v>
      </c>
      <c r="AS77" s="26">
        <f t="shared" si="61"/>
        <v>4.8172643416206917E-2</v>
      </c>
      <c r="AT77" s="26">
        <f t="shared" si="62"/>
        <v>4.7471519195891702E-2</v>
      </c>
      <c r="AU77" s="26">
        <f t="shared" si="63"/>
        <v>3.3953443370478446E-2</v>
      </c>
      <c r="AV77" s="27">
        <f>(1/(((0-P77)^2+(0-Q77)^2))*CT77)</f>
        <v>2.0159099637428495E-2</v>
      </c>
      <c r="AW77" s="27">
        <f>(1/(((1-P77)^2+(1-Q77)^2))*CT77)</f>
        <v>1.0965320694633578</v>
      </c>
      <c r="AX77" s="27">
        <f>(1/(((2-P77)^2+(2-Q77)^2))*CT77)</f>
        <v>3.1038027689316225E-2</v>
      </c>
      <c r="AY77" s="27">
        <f>(1/(((3-P77)^2+(3-Q77)^2))*CT77)</f>
        <v>6.9674215466557794E-3</v>
      </c>
      <c r="AZ77" s="27">
        <f>((1/(((4-P77)^2+(4-Q77)^2))*CT77))</f>
        <v>2.9865750994752804E-3</v>
      </c>
      <c r="BA77" s="27">
        <f>((1/(((5-P77)^2+(5-Q77)^2))*CT77))</f>
        <v>1.6497885868212072E-3</v>
      </c>
      <c r="BB77" s="27">
        <f>((1/(((6-P77)^2+(6-Q77)^2))*CT77))</f>
        <v>1.0444465851921648E-3</v>
      </c>
      <c r="BC77" s="27">
        <f>((1/(((1-P77)^2+(0-Q77)^2))*CT77))</f>
        <v>4.7471519195891702E-2</v>
      </c>
      <c r="BD77" s="27">
        <f>((1/(((2-P77)^2+(0-Q77)^2))*CT77))</f>
        <v>3.0745453252695221E-2</v>
      </c>
      <c r="BE77" s="27">
        <f>((1/(((2-P77)^2+(1-Q77)^2))*CT77))</f>
        <v>8.0828732249818458E-2</v>
      </c>
      <c r="BF77" s="27">
        <f>((1/(((3-P77)^2+(0-Q77)^2))*CT77))</f>
        <v>1.1906887195306262E-2</v>
      </c>
      <c r="BG77" s="27">
        <f>((1/(((3-P77)^2+(1-Q77)^2))*CT77))</f>
        <v>1.5666194641902942E-2</v>
      </c>
      <c r="BH77" s="27">
        <f>((1/(((3-P77)^2+(2-Q77)^2))*CT77))</f>
        <v>1.1950513272057518E-2</v>
      </c>
      <c r="BI77" s="27">
        <f>((1/(((4-P77)^2+(0-Q77)^2))*CT77))</f>
        <v>5.6997958941789884E-3</v>
      </c>
      <c r="BJ77" s="27">
        <f>((1/(((4-P77)^2+(1-Q77)^2))*CT77))</f>
        <v>6.4394990573308532E-3</v>
      </c>
      <c r="BK77" s="27">
        <f>((1/(((4-P77)^2+(2-Q77)^2))*CT77))</f>
        <v>5.7097738038791547E-3</v>
      </c>
      <c r="BL77" s="27">
        <f>((1/(((4-P77)^2+(3-Q77)^2))*CT77))</f>
        <v>4.2555909589020195E-3</v>
      </c>
      <c r="BM77" s="27">
        <f>((1/(((5-P77)^2+(0-Q77)^2))*CT77))</f>
        <v>3.258339913749235E-3</v>
      </c>
      <c r="BN77" s="27">
        <f>((1/(((5-P77)^2+(1-Q77)^2))*CT77))</f>
        <v>3.4873406328974721E-3</v>
      </c>
      <c r="BO77" s="27">
        <f>((1/(((5-P77)^2+(2-Q77)^2))*CT77))</f>
        <v>3.2615981922854754E-3</v>
      </c>
      <c r="BP77" s="27">
        <f>((1/(((5-P77)^2+(3-Q77)^2))*CT77))</f>
        <v>2.7289235092569945E-3</v>
      </c>
      <c r="BQ77" s="27">
        <f>((1/(((5-P77)^2+(4-Q77)^2))*CT77))</f>
        <v>2.1445809282235229E-3</v>
      </c>
      <c r="BR77" s="27">
        <f>((1/(((6-P77)^2+(0-Q77)^2))*CT77))</f>
        <v>2.0904555885520658E-3</v>
      </c>
      <c r="BS77" s="27">
        <f>(1/(((6-P77)^2+(1-Q77)^2))*CT77)</f>
        <v>2.1823991267523953E-3</v>
      </c>
      <c r="BT77" s="27">
        <f>(1/(((6-P77)^2+(2-Q77)^2))*CT77)</f>
        <v>2.0917962579260724E-3</v>
      </c>
      <c r="BU77" s="27">
        <f>(1/(((6-P77)^2+(3-Q77)^2))*CT77)</f>
        <v>1.8590652499800714E-3</v>
      </c>
      <c r="BV77" s="27">
        <f>((1/(((6-P77)^2+(4-Q77)^2))*CT77))</f>
        <v>1.5680090074070058E-3</v>
      </c>
      <c r="BW77" s="27">
        <f>((1/(((6-P77)^2+(5-Q77)^2))*CT77))</f>
        <v>1.2860113028000848E-3</v>
      </c>
      <c r="BX77" s="27">
        <f>((1/(((0-P77)^2+(1-Q77)^2))*CT77))</f>
        <v>3.3953443370478446E-2</v>
      </c>
      <c r="BY77" s="27">
        <f>((1/(((0-P77)^2+(2-Q77)^2))*CT77))</f>
        <v>2.0284470370548348E-2</v>
      </c>
      <c r="BZ77" s="27">
        <f>((1/(((1-P77)^2+(2-Q77)^2))*CT77))</f>
        <v>4.8172643416206917E-2</v>
      </c>
      <c r="CA77" s="27">
        <f>((1/(((0-P77)^2+(3-Q77)^2))*CT77))</f>
        <v>9.162081686779535E-3</v>
      </c>
      <c r="CB77" s="27">
        <f>((1/(((1-P77)^2+(3-Q77)^2))*CT77))</f>
        <v>1.2406120767599239E-2</v>
      </c>
      <c r="CC77" s="27">
        <f>((1/(((2-P77)^2+(3-Q77)^2))*CT77))</f>
        <v>1.0861862049750141E-2</v>
      </c>
      <c r="CD77" s="27">
        <f>((1/(((0-P77)^2+(4-Q77)^2))*CT77))</f>
        <v>4.7848674489034283E-3</v>
      </c>
      <c r="CE77" s="27">
        <f>((1/(((1-P77)^2+(4-Q77)^2))*CT77))</f>
        <v>5.5416375033936491E-3</v>
      </c>
      <c r="CF77" s="27">
        <f>((1/(((2-P77)^2+(4-Q77)^2))*CT77))</f>
        <v>5.210722947578972E-3</v>
      </c>
      <c r="CG77" s="27">
        <f>((1/(((3-P77)^2+(4-Q77)^2))*CT77))</f>
        <v>4.1089391218625433E-3</v>
      </c>
      <c r="CH77" s="27">
        <f>((1/(((0-P77)^2+(5-Q77)^2))*CT77))</f>
        <v>2.866652698474732E-3</v>
      </c>
      <c r="CI77" s="27">
        <f>((1/(((1-P77)^2+(5-Q77)^2))*CT77))</f>
        <v>3.122084935977423E-3</v>
      </c>
      <c r="CJ77" s="27">
        <f>((1/(((2-P77)^2+(5-Q77)^2))*CT77))</f>
        <v>3.0142393862227653E-3</v>
      </c>
      <c r="CK77" s="27">
        <f>((1/(((3-P77)^2+(5-Q77)^2))*CT77))</f>
        <v>2.6094771860404528E-3</v>
      </c>
      <c r="CL77" s="27">
        <f>(1/(((4-P77)^2+(5-Q77)^2))*CT77)</f>
        <v>2.1066895070155712E-3</v>
      </c>
      <c r="CM77" s="27">
        <f>(1/(((0-P77)^2+(6-Q77)^2))*CT77)</f>
        <v>1.8914832854402812E-3</v>
      </c>
      <c r="CN77" s="27">
        <f>(1/(((1-P77)^2+(6-Q77)^2))*CT77)</f>
        <v>1.9994182289836938E-3</v>
      </c>
      <c r="CO77" s="27">
        <f>((1/(((2-P77)^2+(6-Q77)^2))*CT77))</f>
        <v>1.9546316037930673E-3</v>
      </c>
      <c r="CP77" s="27">
        <f>((1/(((3-P77)^2+(6-Q77)^2))*CT77))</f>
        <v>1.7759931667758373E-3</v>
      </c>
      <c r="CQ77" s="27">
        <f>((1/(((4-P77)^2+(6-Q77)^2))*CT77))</f>
        <v>1.5278252849822052E-3</v>
      </c>
      <c r="CR77" s="27">
        <f>((1/(((5-P77)^2+(6-Q77)^2)))*CT77)</f>
        <v>1.2722889536466531E-3</v>
      </c>
      <c r="CS77" s="21">
        <f t="shared" si="64"/>
        <v>1.585637480760494</v>
      </c>
      <c r="CT77" s="28">
        <v>0.05</v>
      </c>
    </row>
    <row r="78" spans="8:98" x14ac:dyDescent="0.25">
      <c r="H78" s="2">
        <v>44485</v>
      </c>
      <c r="I78" s="1" t="s">
        <v>5</v>
      </c>
      <c r="J78" s="1" t="s">
        <v>12</v>
      </c>
      <c r="K78">
        <v>0</v>
      </c>
      <c r="L78">
        <v>1</v>
      </c>
      <c r="M78">
        <v>1.98</v>
      </c>
      <c r="N78">
        <v>0.03</v>
      </c>
      <c r="P78" s="10">
        <f>SUMIF(team,spi_matches[[#This Row],[team1]],Mxg)+SUMIF(team,spi_matches[[#This Row],[team2]],Vnxg)</f>
        <v>1.1552301945877992</v>
      </c>
      <c r="Q78" s="10">
        <f>SUMIF(team,spi_matches[[#This Row],[team1]],Mnxg)+SUMIF(team,spi_matches[[#This Row],[team2]],Vxg)</f>
        <v>1.2279143481885428</v>
      </c>
      <c r="R78" s="10">
        <f t="shared" si="38"/>
        <v>2.115244017515661</v>
      </c>
      <c r="S78" s="21">
        <f t="shared" si="39"/>
        <v>0.20488659163872697</v>
      </c>
      <c r="T78" s="21">
        <f t="shared" si="40"/>
        <v>0.72691827283168986</v>
      </c>
      <c r="U78" s="21">
        <f t="shared" si="41"/>
        <v>0.23141932145692695</v>
      </c>
      <c r="V78" s="22">
        <f t="shared" si="42"/>
        <v>1</v>
      </c>
      <c r="W78" s="22">
        <f t="shared" si="43"/>
        <v>1</v>
      </c>
      <c r="X78" s="23"/>
      <c r="Y78" s="23"/>
      <c r="Z78" s="23"/>
      <c r="AA78" s="23"/>
      <c r="AB78" s="24">
        <f t="shared" si="44"/>
        <v>1</v>
      </c>
      <c r="AC78" s="24">
        <f t="shared" si="45"/>
        <v>1</v>
      </c>
      <c r="AD78" s="24">
        <f t="shared" si="46"/>
        <v>1</v>
      </c>
      <c r="AE78" s="24">
        <f t="shared" si="47"/>
        <v>2</v>
      </c>
      <c r="AF78" s="24">
        <f t="shared" si="48"/>
        <v>2</v>
      </c>
      <c r="AG78" s="24">
        <f t="shared" si="49"/>
        <v>1</v>
      </c>
      <c r="AH78" s="24">
        <f t="shared" si="50"/>
        <v>2</v>
      </c>
      <c r="AI78" s="24">
        <f t="shared" si="51"/>
        <v>2</v>
      </c>
      <c r="AJ78" s="24">
        <f t="shared" si="52"/>
        <v>0</v>
      </c>
      <c r="AK78" s="24">
        <f t="shared" si="53"/>
        <v>1</v>
      </c>
      <c r="AL78" s="25">
        <f t="shared" si="54"/>
        <v>11</v>
      </c>
      <c r="AM78" s="25">
        <f t="shared" si="55"/>
        <v>12</v>
      </c>
      <c r="AN78" s="25">
        <f t="shared" si="56"/>
        <v>21</v>
      </c>
      <c r="AO78" s="25">
        <f t="shared" si="57"/>
        <v>22</v>
      </c>
      <c r="AP78" s="25">
        <f t="shared" si="58"/>
        <v>1</v>
      </c>
      <c r="AQ78" s="26">
        <f t="shared" si="59"/>
        <v>0.65753686875044981</v>
      </c>
      <c r="AR78" s="26">
        <f t="shared" si="60"/>
        <v>8.0617508568848986E-2</v>
      </c>
      <c r="AS78" s="26">
        <f t="shared" si="61"/>
        <v>6.5309877964534177E-2</v>
      </c>
      <c r="AT78" s="26">
        <f t="shared" si="62"/>
        <v>3.8175157886604472E-2</v>
      </c>
      <c r="AU78" s="26">
        <f t="shared" si="63"/>
        <v>3.6061981101954167E-2</v>
      </c>
      <c r="AV78" s="27">
        <f>(1/(((0-P78)^2+(0-Q78)^2))*CT78)</f>
        <v>1.7591198805908367E-2</v>
      </c>
      <c r="AW78" s="27">
        <f>(1/(((1-P78)^2+(1-Q78)^2))*CT78)</f>
        <v>0.65753686875044981</v>
      </c>
      <c r="AX78" s="27">
        <f>(1/(((2-P78)^2+(2-Q78)^2))*CT78)</f>
        <v>3.8175157886604472E-2</v>
      </c>
      <c r="AY78" s="27">
        <f>(1/(((3-P78)^2+(3-Q78)^2))*CT78)</f>
        <v>7.6412136097457469E-3</v>
      </c>
      <c r="AZ78" s="27">
        <f>((1/(((4-P78)^2+(4-Q78)^2))*CT78))</f>
        <v>3.1691353382836927E-3</v>
      </c>
      <c r="BA78" s="27">
        <f>((1/(((5-P78)^2+(5-Q78)^2))*CT78))</f>
        <v>1.7234910263317586E-3</v>
      </c>
      <c r="BB78" s="27">
        <f>((1/(((6-P78)^2+(6-Q78)^2))*CT78))</f>
        <v>1.0812074143661339E-3</v>
      </c>
      <c r="BC78" s="27">
        <f>((1/(((1-P78)^2+(0-Q78)^2))*CT78))</f>
        <v>3.2639844143542207E-2</v>
      </c>
      <c r="BD78" s="27">
        <f>((1/(((2-P78)^2+(0-Q78)^2))*CT78))</f>
        <v>2.2508230094256763E-2</v>
      </c>
      <c r="BE78" s="27">
        <f>((1/(((2-P78)^2+(1-Q78)^2))*CT78))</f>
        <v>6.5309877964534177E-2</v>
      </c>
      <c r="BF78" s="27">
        <f>((1/(((3-P78)^2+(0-Q78)^2))*CT78))</f>
        <v>1.0181330967698131E-2</v>
      </c>
      <c r="BG78" s="27">
        <f>((1/(((3-P78)^2+(1-Q78)^2))*CT78))</f>
        <v>1.4471274958114309E-2</v>
      </c>
      <c r="BH78" s="27">
        <f>((1/(((3-P78)^2+(2-Q78)^2))*CT78))</f>
        <v>1.2502213239637218E-2</v>
      </c>
      <c r="BI78" s="27">
        <f>((1/(((4-P78)^2+(0-Q78)^2))*CT78))</f>
        <v>5.208068105807255E-3</v>
      </c>
      <c r="BJ78" s="27">
        <f>((1/(((4-P78)^2+(1-Q78)^2))*CT78))</f>
        <v>6.1389915352391819E-3</v>
      </c>
      <c r="BK78" s="27">
        <f>((1/(((4-P78)^2+(2-Q78)^2))*CT78))</f>
        <v>5.754513711397573E-3</v>
      </c>
      <c r="BL78" s="27">
        <f>((1/(((4-P78)^2+(3-Q78)^2))*CT78))</f>
        <v>4.4511695471151167E-3</v>
      </c>
      <c r="BM78" s="27">
        <f>((1/(((5-P78)^2+(0-Q78)^2))*CT78))</f>
        <v>3.0693623396972707E-3</v>
      </c>
      <c r="BN78" s="27">
        <f>((1/(((5-P78)^2+(1-Q78)^2))*CT78))</f>
        <v>3.3705896274466422E-3</v>
      </c>
      <c r="BO78" s="27">
        <f>((1/(((5-P78)^2+(2-Q78)^2))*CT78))</f>
        <v>3.2513196385521772E-3</v>
      </c>
      <c r="BP78" s="27">
        <f>((1/(((5-P78)^2+(3-Q78)^2))*CT78))</f>
        <v>2.7897827688241118E-3</v>
      </c>
      <c r="BQ78" s="27">
        <f>((1/(((5-P78)^2+(4-Q78)^2))*CT78))</f>
        <v>2.2255146270394204E-3</v>
      </c>
      <c r="BR78" s="27">
        <f>((1/(((6-P78)^2+(0-Q78)^2))*CT78))</f>
        <v>2.0016358878572884E-3</v>
      </c>
      <c r="BS78" s="27">
        <f>(1/(((6-P78)^2+(1-Q78)^2))*CT78)</f>
        <v>2.125512407381543E-3</v>
      </c>
      <c r="BT78" s="27">
        <f>(1/(((6-P78)^2+(2-Q78)^2))*CT78)</f>
        <v>2.0774549390374267E-3</v>
      </c>
      <c r="BU78" s="27">
        <f>(1/(((6-P78)^2+(3-Q78)^2))*CT78)</f>
        <v>1.8788458548047377E-3</v>
      </c>
      <c r="BV78" s="27">
        <f>((1/(((6-P78)^2+(4-Q78)^2))*CT78))</f>
        <v>1.6048142718881689E-3</v>
      </c>
      <c r="BW78" s="27">
        <f>((1/(((6-P78)^2+(5-Q78)^2))*CT78))</f>
        <v>1.3262450088562903E-3</v>
      </c>
      <c r="BX78" s="27">
        <f>((1/(((0-P78)^2+(1-Q78)^2))*CT78))</f>
        <v>3.6061981101954167E-2</v>
      </c>
      <c r="BY78" s="27">
        <f>((1/(((0-P78)^2+(2-Q78)^2))*CT78))</f>
        <v>2.5897704346628588E-2</v>
      </c>
      <c r="BZ78" s="27">
        <f>((1/(((1-P78)^2+(2-Q78)^2))*CT78))</f>
        <v>8.0617508568848986E-2</v>
      </c>
      <c r="CA78" s="27">
        <f>((1/(((0-P78)^2+(3-Q78)^2))*CT78))</f>
        <v>1.1173572973552487E-2</v>
      </c>
      <c r="CB78" s="27">
        <f>((1/(((1-P78)^2+(3-Q78)^2))*CT78))</f>
        <v>1.5800863758467381E-2</v>
      </c>
      <c r="CC78" s="27">
        <f>((1/(((2-P78)^2+(3-Q78)^2))*CT78))</f>
        <v>1.297379123969045E-2</v>
      </c>
      <c r="CD78" s="27">
        <f>((1/(((0-P78)^2+(4-Q78)^2))*CT78))</f>
        <v>5.5438422401833708E-3</v>
      </c>
      <c r="CE78" s="27">
        <f>((1/(((1-P78)^2+(4-Q78)^2))*CT78))</f>
        <v>6.486299730736592E-3</v>
      </c>
      <c r="CF78" s="27">
        <f>((1/(((2-P78)^2+(4-Q78)^2))*CT78))</f>
        <v>5.9537312550041075E-3</v>
      </c>
      <c r="CG78" s="27">
        <f>((1/(((3-P78)^2+(4-Q78)^2))*CT78))</f>
        <v>4.5095281611520341E-3</v>
      </c>
      <c r="CH78" s="27">
        <f>((1/(((0-P78)^2+(5-Q78)^2))*CT78))</f>
        <v>3.2127095887065265E-3</v>
      </c>
      <c r="CI78" s="27">
        <f>((1/(((1-P78)^2+(5-Q78)^2))*CT78))</f>
        <v>3.5081006940441287E-3</v>
      </c>
      <c r="CJ78" s="27">
        <f>((1/(((2-P78)^2+(5-Q78)^2))*CT78))</f>
        <v>3.3462126406023302E-3</v>
      </c>
      <c r="CK78" s="27">
        <f>((1/(((3-P78)^2+(5-Q78)^2))*CT78))</f>
        <v>2.8357844096286982E-3</v>
      </c>
      <c r="CL78" s="27">
        <f>(1/(((4-P78)^2+(5-Q78)^2))*CT78)</f>
        <v>2.2400083454079522E-3</v>
      </c>
      <c r="CM78" s="27">
        <f>(1/(((0-P78)^2+(6-Q78)^2))*CT78)</f>
        <v>2.074055540989933E-3</v>
      </c>
      <c r="CN78" s="27">
        <f>(1/(((1-P78)^2+(6-Q78)^2))*CT78)</f>
        <v>2.1932808691701665E-3</v>
      </c>
      <c r="CO78" s="27">
        <f>((1/(((2-P78)^2+(6-Q78)^2))*CT78))</f>
        <v>2.1288882154333832E-3</v>
      </c>
      <c r="CP78" s="27">
        <f>((1/(((3-P78)^2+(6-Q78)^2))*CT78))</f>
        <v>1.9101483701219894E-3</v>
      </c>
      <c r="CQ78" s="27">
        <f>((1/(((4-P78)^2+(6-Q78)^2))*CT78))</f>
        <v>1.6199307616744088E-3</v>
      </c>
      <c r="CR78" s="27">
        <f>((1/(((5-P78)^2+(6-Q78)^2)))*CT78)</f>
        <v>1.3313786449292674E-3</v>
      </c>
      <c r="CS78" s="21">
        <f t="shared" si="64"/>
        <v>1.163224185927344</v>
      </c>
      <c r="CT78" s="28">
        <v>0.05</v>
      </c>
    </row>
    <row r="79" spans="8:98" x14ac:dyDescent="0.25">
      <c r="H79" s="2">
        <v>44486</v>
      </c>
      <c r="I79" s="1" t="s">
        <v>10</v>
      </c>
      <c r="J79" s="1" t="s">
        <v>21</v>
      </c>
      <c r="K79">
        <v>0</v>
      </c>
      <c r="L79">
        <v>1</v>
      </c>
      <c r="M79">
        <v>0.92</v>
      </c>
      <c r="N79">
        <v>1.81</v>
      </c>
      <c r="P79" s="10">
        <f>SUMIF(team,spi_matches[[#This Row],[team1]],Mxg)+SUMIF(team,spi_matches[[#This Row],[team2]],Vnxg)</f>
        <v>0.9958401160335606</v>
      </c>
      <c r="Q79" s="10">
        <f>SUMIF(team,spi_matches[[#This Row],[team1]],Mnxg)+SUMIF(team,spi_matches[[#This Row],[team2]],Vxg)</f>
        <v>1.2538781993931014</v>
      </c>
      <c r="R79" s="10">
        <f t="shared" si="38"/>
        <v>0.31502318031024301</v>
      </c>
      <c r="S79" s="21">
        <f t="shared" si="39"/>
        <v>0.17361323635594966</v>
      </c>
      <c r="T79" s="21">
        <f t="shared" si="40"/>
        <v>0.83979564495651748</v>
      </c>
      <c r="U79" s="21">
        <f t="shared" si="41"/>
        <v>0.25959570708806456</v>
      </c>
      <c r="V79" s="22">
        <f t="shared" si="42"/>
        <v>1</v>
      </c>
      <c r="W79" s="22">
        <f t="shared" si="43"/>
        <v>1</v>
      </c>
      <c r="X79" s="23"/>
      <c r="Y79" s="23"/>
      <c r="Z79" s="23"/>
      <c r="AA79" s="23"/>
      <c r="AB79" s="24">
        <f t="shared" si="44"/>
        <v>1</v>
      </c>
      <c r="AC79" s="24">
        <f t="shared" si="45"/>
        <v>1</v>
      </c>
      <c r="AD79" s="24">
        <f t="shared" si="46"/>
        <v>1</v>
      </c>
      <c r="AE79" s="24">
        <f t="shared" si="47"/>
        <v>2</v>
      </c>
      <c r="AF79" s="24">
        <f t="shared" si="48"/>
        <v>0</v>
      </c>
      <c r="AG79" s="24">
        <f t="shared" si="49"/>
        <v>1</v>
      </c>
      <c r="AH79" s="24">
        <f t="shared" si="50"/>
        <v>2</v>
      </c>
      <c r="AI79" s="24">
        <f t="shared" si="51"/>
        <v>1</v>
      </c>
      <c r="AJ79" s="24">
        <f t="shared" si="52"/>
        <v>0</v>
      </c>
      <c r="AK79" s="24">
        <f t="shared" si="53"/>
        <v>2</v>
      </c>
      <c r="AL79" s="25">
        <f t="shared" si="54"/>
        <v>11</v>
      </c>
      <c r="AM79" s="25">
        <f t="shared" si="55"/>
        <v>12</v>
      </c>
      <c r="AN79" s="25">
        <f t="shared" si="56"/>
        <v>1</v>
      </c>
      <c r="AO79" s="25">
        <f t="shared" si="57"/>
        <v>21</v>
      </c>
      <c r="AP79" s="25">
        <f t="shared" si="58"/>
        <v>2</v>
      </c>
      <c r="AQ79" s="26">
        <f t="shared" si="59"/>
        <v>0.77553714182786437</v>
      </c>
      <c r="AR79" s="26">
        <f t="shared" si="60"/>
        <v>8.9812553767768796E-2</v>
      </c>
      <c r="AS79" s="26">
        <f t="shared" si="61"/>
        <v>4.734168500317025E-2</v>
      </c>
      <c r="AT79" s="26">
        <f t="shared" si="62"/>
        <v>4.6607391455428526E-2</v>
      </c>
      <c r="AU79" s="26">
        <f t="shared" si="63"/>
        <v>3.2291496046931156E-2</v>
      </c>
      <c r="AV79" s="27">
        <f>(1/(((0-P79)^2+(0-Q79)^2))*CT79)</f>
        <v>1.9501479197145621E-2</v>
      </c>
      <c r="AW79" s="27">
        <f>(1/(((1-P79)^2+(1-Q79)^2))*CT79)</f>
        <v>0.77553714182786437</v>
      </c>
      <c r="AX79" s="27">
        <f>(1/(((2-P79)^2+(2-Q79)^2))*CT79)</f>
        <v>3.194817109220377E-2</v>
      </c>
      <c r="AY79" s="27">
        <f>(1/(((3-P79)^2+(3-Q79)^2))*CT79)</f>
        <v>7.0765416748311081E-3</v>
      </c>
      <c r="AZ79" s="27">
        <f>((1/(((4-P79)^2+(4-Q79)^2))*CT79))</f>
        <v>3.0182006762667821E-3</v>
      </c>
      <c r="BA79" s="27">
        <f>((1/(((5-P79)^2+(5-Q79)^2))*CT79))</f>
        <v>1.6629679531374E-3</v>
      </c>
      <c r="BB79" s="27">
        <f>((1/(((6-P79)^2+(6-Q79)^2))*CT79))</f>
        <v>1.0511425350683914E-3</v>
      </c>
      <c r="BC79" s="27">
        <f>((1/(((1-P79)^2+(0-Q79)^2))*CT79))</f>
        <v>3.1802006436401513E-2</v>
      </c>
      <c r="BD79" s="27">
        <f>((1/(((2-P79)^2+(0-Q79)^2))*CT79))</f>
        <v>1.9375732413365095E-2</v>
      </c>
      <c r="BE79" s="27">
        <f>((1/(((2-P79)^2+(1-Q79)^2))*CT79))</f>
        <v>4.6607391455428526E-2</v>
      </c>
      <c r="BF79" s="27">
        <f>((1/(((3-P79)^2+(0-Q79)^2))*CT79))</f>
        <v>8.9463564986660398E-3</v>
      </c>
      <c r="BG79" s="27">
        <f>((1/(((3-P79)^2+(1-Q79)^2))*CT79))</f>
        <v>1.2251565869525239E-2</v>
      </c>
      <c r="BH79" s="27">
        <f>((1/(((3-P79)^2+(2-Q79)^2))*CT79))</f>
        <v>1.0932893810273901E-2</v>
      </c>
      <c r="BI79" s="27">
        <f>((1/(((4-P79)^2+(0-Q79)^2))*CT79))</f>
        <v>4.7182331787468407E-3</v>
      </c>
      <c r="BJ79" s="27">
        <f>((1/(((4-P79)^2+(1-Q79)^2))*CT79))</f>
        <v>5.5008945425894205E-3</v>
      </c>
      <c r="BK79" s="27">
        <f>((1/(((4-P79)^2+(2-Q79)^2))*CT79))</f>
        <v>5.218294650264195E-3</v>
      </c>
      <c r="BL79" s="27">
        <f>((1/(((4-P79)^2+(3-Q79)^2))*CT79))</f>
        <v>4.1411578414700797E-3</v>
      </c>
      <c r="BM79" s="27">
        <f>((1/(((5-P79)^2+(0-Q79)^2))*CT79))</f>
        <v>2.840020468629969E-3</v>
      </c>
      <c r="BN79" s="27">
        <f>((1/(((5-P79)^2+(1-Q79)^2))*CT79))</f>
        <v>3.1060240341513365E-3</v>
      </c>
      <c r="BO79" s="27">
        <f>((1/(((5-P79)^2+(2-Q79)^2))*CT79))</f>
        <v>3.0138648419792673E-3</v>
      </c>
      <c r="BP79" s="27">
        <f>((1/(((5-P79)^2+(3-Q79)^2))*CT79))</f>
        <v>2.620237769620855E-3</v>
      </c>
      <c r="BQ79" s="27">
        <f>((1/(((5-P79)^2+(4-Q79)^2))*CT79))</f>
        <v>2.1209374374356127E-3</v>
      </c>
      <c r="BR79" s="27">
        <f>((1/(((6-P79)^2+(0-Q79)^2))*CT79))</f>
        <v>1.8787226878402817E-3</v>
      </c>
      <c r="BS79" s="27">
        <f>(1/(((6-P79)^2+(1-Q79)^2))*CT79)</f>
        <v>1.9915502280345417E-3</v>
      </c>
      <c r="BT79" s="27">
        <f>(1/(((6-P79)^2+(2-Q79)^2))*CT79)</f>
        <v>1.9532536487900849E-3</v>
      </c>
      <c r="BU79" s="27">
        <f>(1/(((6-P79)^2+(3-Q79)^2))*CT79)</f>
        <v>1.7799575541852413E-3</v>
      </c>
      <c r="BV79" s="27">
        <f>((1/(((6-P79)^2+(4-Q79)^2))*CT79))</f>
        <v>1.5345519209614875E-3</v>
      </c>
      <c r="BW79" s="27">
        <f>((1/(((6-P79)^2+(5-Q79)^2))*CT79))</f>
        <v>1.2795890675901278E-3</v>
      </c>
      <c r="BX79" s="27">
        <f>((1/(((0-P79)^2+(1-Q79)^2))*CT79))</f>
        <v>4.734168500317025E-2</v>
      </c>
      <c r="BY79" s="27">
        <f>((1/(((0-P79)^2+(2-Q79)^2))*CT79))</f>
        <v>3.2291496046931156E-2</v>
      </c>
      <c r="BZ79" s="27">
        <f>((1/(((1-P79)^2+(2-Q79)^2))*CT79))</f>
        <v>8.9812553767768796E-2</v>
      </c>
      <c r="CA79" s="27">
        <f>((1/(((0-P79)^2+(3-Q79)^2))*CT79))</f>
        <v>1.237428077443074E-2</v>
      </c>
      <c r="CB79" s="27">
        <f>((1/(((1-P79)^2+(3-Q79)^2))*CT79))</f>
        <v>1.6399041701038786E-2</v>
      </c>
      <c r="CC79" s="27">
        <f>((1/(((2-P79)^2+(3-Q79)^2))*CT79))</f>
        <v>1.2323531905930205E-2</v>
      </c>
      <c r="CD79" s="27">
        <f>((1/(((0-P79)^2+(4-Q79)^2))*CT79))</f>
        <v>5.8596845924502551E-3</v>
      </c>
      <c r="CE79" s="27">
        <f>((1/(((1-P79)^2+(4-Q79)^2))*CT79))</f>
        <v>6.6302425466162121E-3</v>
      </c>
      <c r="CF79" s="27">
        <f>((1/(((2-P79)^2+(4-Q79)^2))*CT79))</f>
        <v>5.8482801616818667E-3</v>
      </c>
      <c r="CG79" s="27">
        <f>((1/(((3-P79)^2+(4-Q79)^2))*CT79))</f>
        <v>4.3260671787404142E-3</v>
      </c>
      <c r="CH79" s="27">
        <f>((1/(((0-P79)^2+(5-Q79)^2))*CT79))</f>
        <v>3.3277590968738171E-3</v>
      </c>
      <c r="CI79" s="27">
        <f>((1/(((1-P79)^2+(5-Q79)^2))*CT79))</f>
        <v>3.5629168014614889E-3</v>
      </c>
      <c r="CJ79" s="27">
        <f>((1/(((2-P79)^2+(5-Q79)^2))*CT79))</f>
        <v>3.3240778557048663E-3</v>
      </c>
      <c r="CK79" s="27">
        <f>((1/(((3-P79)^2+(5-Q79)^2))*CT79))</f>
        <v>2.7700699986834467E-3</v>
      </c>
      <c r="CL79" s="27">
        <f>(1/(((4-P79)^2+(5-Q79)^2))*CT79)</f>
        <v>2.1684066901996369E-3</v>
      </c>
      <c r="CM79" s="27">
        <f>(1/(((0-P79)^2+(6-Q79)^2))*CT79)</f>
        <v>2.1260881073941178E-3</v>
      </c>
      <c r="CN79" s="27">
        <f>(1/(((1-P79)^2+(6-Q79)^2))*CT79)</f>
        <v>2.2196878860973619E-3</v>
      </c>
      <c r="CO79" s="27">
        <f>((1/(((2-P79)^2+(6-Q79)^2))*CT79))</f>
        <v>2.1245848735427209E-3</v>
      </c>
      <c r="CP79" s="27">
        <f>((1/(((3-P79)^2+(6-Q79)^2))*CT79))</f>
        <v>1.8837834473779986E-3</v>
      </c>
      <c r="CQ79" s="27">
        <f>((1/(((4-P79)^2+(6-Q79)^2))*CT79))</f>
        <v>1.5847534670000623E-3</v>
      </c>
      <c r="CR79" s="27">
        <f>((1/(((5-P79)^2+(6-Q79)^2)))*CT79)</f>
        <v>1.2967151849703465E-3</v>
      </c>
      <c r="CS79" s="21">
        <f t="shared" si="64"/>
        <v>1.2730045884005321</v>
      </c>
      <c r="CT79" s="28">
        <v>0.05</v>
      </c>
    </row>
    <row r="80" spans="8:98" x14ac:dyDescent="0.25">
      <c r="H80" s="2">
        <v>44486</v>
      </c>
      <c r="I80" s="1" t="s">
        <v>20</v>
      </c>
      <c r="J80" s="1" t="s">
        <v>28</v>
      </c>
      <c r="K80">
        <v>2</v>
      </c>
      <c r="L80">
        <v>3</v>
      </c>
      <c r="M80">
        <v>0.61</v>
      </c>
      <c r="N80">
        <v>1.94</v>
      </c>
      <c r="P80" s="10">
        <f>SUMIF(team,spi_matches[[#This Row],[team1]],Mxg)+SUMIF(team,spi_matches[[#This Row],[team2]],Vnxg)</f>
        <v>1.1642357936710395</v>
      </c>
      <c r="Q80" s="10">
        <f>SUMIF(team,spi_matches[[#This Row],[team1]],Mnxg)+SUMIF(team,spi_matches[[#This Row],[team2]],Vxg)</f>
        <v>1.7092162050955553</v>
      </c>
      <c r="R80" s="10">
        <f t="shared" si="38"/>
        <v>0.36043847497666387</v>
      </c>
      <c r="S80" s="21">
        <f t="shared" si="39"/>
        <v>0.15581829463751384</v>
      </c>
      <c r="T80" s="21">
        <f t="shared" si="40"/>
        <v>0.18673416691194292</v>
      </c>
      <c r="U80" s="21">
        <f t="shared" si="41"/>
        <v>0.641199223482671</v>
      </c>
      <c r="V80" s="22">
        <f t="shared" si="42"/>
        <v>0</v>
      </c>
      <c r="W80" s="22">
        <f t="shared" si="43"/>
        <v>3</v>
      </c>
      <c r="X80" s="23"/>
      <c r="Y80" s="23"/>
      <c r="Z80" s="23"/>
      <c r="AA80" s="23"/>
      <c r="AB80" s="24">
        <f t="shared" si="44"/>
        <v>1</v>
      </c>
      <c r="AC80" s="24">
        <f t="shared" si="45"/>
        <v>2</v>
      </c>
      <c r="AD80" s="24">
        <f t="shared" si="46"/>
        <v>1</v>
      </c>
      <c r="AE80" s="24">
        <f t="shared" si="47"/>
        <v>1</v>
      </c>
      <c r="AF80" s="24">
        <f t="shared" si="48"/>
        <v>2</v>
      </c>
      <c r="AG80" s="24">
        <f t="shared" si="49"/>
        <v>2</v>
      </c>
      <c r="AH80" s="24">
        <f t="shared" si="50"/>
        <v>2</v>
      </c>
      <c r="AI80" s="24">
        <f t="shared" si="51"/>
        <v>1</v>
      </c>
      <c r="AJ80" s="24">
        <f t="shared" si="52"/>
        <v>0</v>
      </c>
      <c r="AK80" s="24">
        <f t="shared" si="53"/>
        <v>2</v>
      </c>
      <c r="AL80" s="25">
        <f t="shared" si="54"/>
        <v>12</v>
      </c>
      <c r="AM80" s="25">
        <f t="shared" si="55"/>
        <v>11</v>
      </c>
      <c r="AN80" s="25">
        <f t="shared" si="56"/>
        <v>22</v>
      </c>
      <c r="AO80" s="25">
        <f t="shared" si="57"/>
        <v>21</v>
      </c>
      <c r="AP80" s="25">
        <f t="shared" si="58"/>
        <v>2</v>
      </c>
      <c r="AQ80" s="26">
        <f t="shared" si="59"/>
        <v>0.44831545391257932</v>
      </c>
      <c r="AR80" s="26">
        <f t="shared" si="60"/>
        <v>9.4346561298320197E-2</v>
      </c>
      <c r="AS80" s="26">
        <f t="shared" si="61"/>
        <v>6.3852310202344553E-2</v>
      </c>
      <c r="AT80" s="26">
        <f t="shared" si="62"/>
        <v>4.1615014313745279E-2</v>
      </c>
      <c r="AU80" s="26">
        <f t="shared" si="63"/>
        <v>3.4722217432392032E-2</v>
      </c>
      <c r="AV80" s="27">
        <f>(1/(((0-P80)^2+(0-Q80)^2))*CT80)</f>
        <v>1.1690806181062463E-2</v>
      </c>
      <c r="AW80" s="27">
        <f>(1/(((1-P80)^2+(1-Q80)^2))*CT80)</f>
        <v>9.4346561298320197E-2</v>
      </c>
      <c r="AX80" s="27">
        <f>(1/(((2-P80)^2+(2-Q80)^2))*CT80)</f>
        <v>6.3852310202344553E-2</v>
      </c>
      <c r="AY80" s="27">
        <f>(1/(((3-P80)^2+(3-Q80)^2))*CT80)</f>
        <v>9.9282130105324239E-3</v>
      </c>
      <c r="AZ80" s="27">
        <f>((1/(((4-P80)^2+(4-Q80)^2))*CT80))</f>
        <v>3.7624398407532737E-3</v>
      </c>
      <c r="BA80" s="27">
        <f>((1/(((5-P80)^2+(5-Q80)^2))*CT80))</f>
        <v>1.9575336539621353E-3</v>
      </c>
      <c r="BB80" s="27">
        <f>((1/(((6-P80)^2+(6-Q80)^2))*CT80))</f>
        <v>1.1963027249678436E-3</v>
      </c>
      <c r="BC80" s="27">
        <f>((1/(((1-P80)^2+(0-Q80)^2))*CT80))</f>
        <v>1.6958388070835561E-2</v>
      </c>
      <c r="BD80" s="27">
        <f>((1/(((2-P80)^2+(0-Q80)^2))*CT80))</f>
        <v>1.3812452906449306E-2</v>
      </c>
      <c r="BE80" s="27">
        <f>((1/(((2-P80)^2+(1-Q80)^2))*CT80))</f>
        <v>4.1615014313745279E-2</v>
      </c>
      <c r="BF80" s="27">
        <f>((1/(((3-P80)^2+(0-Q80)^2))*CT80))</f>
        <v>7.9472932245423285E-3</v>
      </c>
      <c r="BG80" s="27">
        <f>((1/(((3-P80)^2+(1-Q80)^2))*CT80))</f>
        <v>1.2909829486378081E-2</v>
      </c>
      <c r="BH80" s="27">
        <f>((1/(((3-P80)^2+(2-Q80)^2))*CT80))</f>
        <v>1.447351669755049E-2</v>
      </c>
      <c r="BI80" s="27">
        <f>((1/(((4-P80)^2+(0-Q80)^2))*CT80))</f>
        <v>4.5608042765224906E-3</v>
      </c>
      <c r="BJ80" s="27">
        <f>((1/(((4-P80)^2+(1-Q80)^2))*CT80))</f>
        <v>5.8516857983657231E-3</v>
      </c>
      <c r="BK80" s="27">
        <f>((1/(((4-P80)^2+(2-Q80)^2))*CT80))</f>
        <v>6.1530026439953903E-3</v>
      </c>
      <c r="BL80" s="27">
        <f>((1/(((4-P80)^2+(3-Q80)^2))*CT80))</f>
        <v>5.1505604416203082E-3</v>
      </c>
      <c r="BM80" s="27">
        <f>((1/(((5-P80)^2+(0-Q80)^2))*CT80))</f>
        <v>2.8353500195160662E-3</v>
      </c>
      <c r="BN80" s="27">
        <f>((1/(((5-P80)^2+(1-Q80)^2))*CT80))</f>
        <v>3.2859985953932387E-3</v>
      </c>
      <c r="BO80" s="27">
        <f>((1/(((5-P80)^2+(2-Q80)^2))*CT80))</f>
        <v>3.3789166621917624E-3</v>
      </c>
      <c r="BP80" s="27">
        <f>((1/(((5-P80)^2+(3-Q80)^2))*CT80))</f>
        <v>3.0526503080782735E-3</v>
      </c>
      <c r="BQ80" s="27">
        <f>((1/(((5-P80)^2+(4-Q80)^2))*CT80))</f>
        <v>2.5049124537563235E-3</v>
      </c>
      <c r="BR80" s="27">
        <f>((1/(((6-P80)^2+(0-Q80)^2))*CT80))</f>
        <v>1.9007044983860714E-3</v>
      </c>
      <c r="BS80" s="27">
        <f>(1/(((6-P80)^2+(1-Q80)^2))*CT80)</f>
        <v>2.0931359175107985E-3</v>
      </c>
      <c r="BT80" s="27">
        <f>(1/(((6-P80)^2+(2-Q80)^2))*CT80)</f>
        <v>2.1304544882845772E-3</v>
      </c>
      <c r="BU80" s="27">
        <f>(1/(((6-P80)^2+(3-Q80)^2))*CT80)</f>
        <v>1.9959491601513088E-3</v>
      </c>
      <c r="BV80" s="27">
        <f>((1/(((6-P80)^2+(4-Q80)^2))*CT80))</f>
        <v>1.7462791943684696E-3</v>
      </c>
      <c r="BW80" s="27">
        <f>((1/(((6-P80)^2+(5-Q80)^2))*CT80))</f>
        <v>1.4613954798719814E-3</v>
      </c>
      <c r="BX80" s="27">
        <f>((1/(((0-P80)^2+(1-Q80)^2))*CT80))</f>
        <v>2.6904392315492284E-2</v>
      </c>
      <c r="BY80" s="27">
        <f>((1/(((0-P80)^2+(2-Q80)^2))*CT80))</f>
        <v>3.4722217432392032E-2</v>
      </c>
      <c r="BZ80" s="27">
        <f>((1/(((1-P80)^2+(2-Q80)^2))*CT80))</f>
        <v>0.44831545391257932</v>
      </c>
      <c r="CA80" s="27">
        <f>((1/(((0-P80)^2+(3-Q80)^2))*CT80))</f>
        <v>1.6547700895899263E-2</v>
      </c>
      <c r="CB80" s="27">
        <f>((1/(((1-P80)^2+(3-Q80)^2))*CT80))</f>
        <v>2.953169463566209E-2</v>
      </c>
      <c r="CC80" s="27">
        <f>((1/(((2-P80)^2+(3-Q80)^2))*CT80))</f>
        <v>2.1145005303955203E-2</v>
      </c>
      <c r="CD80" s="27">
        <f>((1/(((0-P80)^2+(4-Q80)^2))*CT80))</f>
        <v>7.5721603656054544E-3</v>
      </c>
      <c r="CE80" s="27">
        <f>((1/(((1-P80)^2+(4-Q80)^2))*CT80))</f>
        <v>9.4792771600108357E-3</v>
      </c>
      <c r="CF80" s="27">
        <f>((1/(((2-P80)^2+(4-Q80)^2))*CT80))</f>
        <v>8.4087426521325427E-3</v>
      </c>
      <c r="CG80" s="27">
        <f>((1/(((3-P80)^2+(4-Q80)^2))*CT80))</f>
        <v>5.8019982576137585E-3</v>
      </c>
      <c r="CH80" s="27">
        <f>((1/(((0-P80)^2+(5-Q80)^2))*CT80))</f>
        <v>4.1035058573871477E-3</v>
      </c>
      <c r="CI80" s="27">
        <f>((1/(((1-P80)^2+(5-Q80)^2))*CT80))</f>
        <v>4.6056498103713957E-3</v>
      </c>
      <c r="CJ80" s="27">
        <f>((1/(((2-P80)^2+(5-Q80)^2))*CT80))</f>
        <v>4.3373561642640786E-3</v>
      </c>
      <c r="CK80" s="27">
        <f>((1/(((3-P80)^2+(5-Q80)^2))*CT80))</f>
        <v>3.5213032705904371E-3</v>
      </c>
      <c r="CL80" s="27">
        <f>(1/(((4-P80)^2+(5-Q80)^2))*CT80)</f>
        <v>2.6495938681554846E-3</v>
      </c>
      <c r="CM80" s="27">
        <f>(1/(((0-P80)^2+(6-Q80)^2))*CT80)</f>
        <v>2.5295616516828722E-3</v>
      </c>
      <c r="CN80" s="27">
        <f>(1/(((1-P80)^2+(6-Q80)^2))*CT80)</f>
        <v>2.7118204336589978E-3</v>
      </c>
      <c r="CO80" s="27">
        <f>((1/(((2-P80)^2+(6-Q80)^2))*CT80))</f>
        <v>2.6165232819219991E-3</v>
      </c>
      <c r="CP80" s="27">
        <f>((1/(((3-P80)^2+(6-Q80)^2))*CT80))</f>
        <v>2.295593913693667E-3</v>
      </c>
      <c r="CQ80" s="27">
        <f>((1/(((4-P80)^2+(6-Q80)^2))*CT80))</f>
        <v>1.8901887862309366E-3</v>
      </c>
      <c r="CR80" s="27">
        <f>((1/(((5-P80)^2+(6-Q80)^2)))*CT80)</f>
        <v>1.5094835133711139E-3</v>
      </c>
      <c r="CS80" s="21">
        <f t="shared" si="64"/>
        <v>0.98375168503212784</v>
      </c>
      <c r="CT80" s="28">
        <v>0.05</v>
      </c>
    </row>
    <row r="81" spans="8:98" x14ac:dyDescent="0.25">
      <c r="H81" s="2">
        <v>44487</v>
      </c>
      <c r="I81" s="1" t="s">
        <v>6</v>
      </c>
      <c r="J81" s="1" t="s">
        <v>13</v>
      </c>
      <c r="K81">
        <v>2</v>
      </c>
      <c r="L81">
        <v>2</v>
      </c>
      <c r="M81">
        <v>1.52</v>
      </c>
      <c r="N81">
        <v>0.56000000000000005</v>
      </c>
      <c r="P81" s="10">
        <f>SUMIF(team,spi_matches[[#This Row],[team1]],Mxg)+SUMIF(team,spi_matches[[#This Row],[team2]],Vnxg)</f>
        <v>1.9570537913647605</v>
      </c>
      <c r="Q81" s="10">
        <f>SUMIF(team,spi_matches[[#This Row],[team1]],Mnxg)+SUMIF(team,spi_matches[[#This Row],[team2]],Vxg)</f>
        <v>0.48217880289101733</v>
      </c>
      <c r="R81" s="10">
        <f t="shared" si="38"/>
        <v>0.19707215526578675</v>
      </c>
      <c r="S81" s="21">
        <f t="shared" si="39"/>
        <v>0.60103729478021584</v>
      </c>
      <c r="T81" s="21">
        <f t="shared" si="40"/>
        <v>8.8727293634356233E-2</v>
      </c>
      <c r="U81" s="21">
        <f t="shared" si="41"/>
        <v>9.0375684811719051E-2</v>
      </c>
      <c r="V81" s="22">
        <f t="shared" si="42"/>
        <v>3</v>
      </c>
      <c r="W81" s="22">
        <f t="shared" si="43"/>
        <v>0</v>
      </c>
      <c r="X81" s="23"/>
      <c r="Y81" s="23"/>
      <c r="Z81" s="23"/>
      <c r="AA81" s="23"/>
      <c r="AB81" s="24">
        <f t="shared" si="44"/>
        <v>2</v>
      </c>
      <c r="AC81" s="24">
        <f t="shared" si="45"/>
        <v>0</v>
      </c>
      <c r="AD81" s="24">
        <f t="shared" si="46"/>
        <v>2</v>
      </c>
      <c r="AE81" s="24">
        <f t="shared" si="47"/>
        <v>1</v>
      </c>
      <c r="AF81" s="24">
        <f t="shared" si="48"/>
        <v>1</v>
      </c>
      <c r="AG81" s="24">
        <f t="shared" si="49"/>
        <v>0</v>
      </c>
      <c r="AH81" s="24">
        <f t="shared" si="50"/>
        <v>1</v>
      </c>
      <c r="AI81" s="24">
        <f t="shared" si="51"/>
        <v>1</v>
      </c>
      <c r="AJ81" s="24">
        <f t="shared" si="52"/>
        <v>3</v>
      </c>
      <c r="AK81" s="24">
        <f t="shared" si="53"/>
        <v>0</v>
      </c>
      <c r="AL81" s="25">
        <f t="shared" si="54"/>
        <v>20</v>
      </c>
      <c r="AM81" s="25">
        <f t="shared" si="55"/>
        <v>21</v>
      </c>
      <c r="AN81" s="25">
        <f t="shared" si="56"/>
        <v>10</v>
      </c>
      <c r="AO81" s="25">
        <f t="shared" si="57"/>
        <v>11</v>
      </c>
      <c r="AP81" s="25">
        <f t="shared" si="58"/>
        <v>30</v>
      </c>
      <c r="AQ81" s="26">
        <f t="shared" si="59"/>
        <v>0.21336449042659267</v>
      </c>
      <c r="AR81" s="26">
        <f t="shared" si="60"/>
        <v>0.18519672979268673</v>
      </c>
      <c r="AS81" s="26">
        <f t="shared" si="61"/>
        <v>4.3537003359766041E-2</v>
      </c>
      <c r="AT81" s="26">
        <f t="shared" si="62"/>
        <v>4.2226493135329272E-2</v>
      </c>
      <c r="AU81" s="26">
        <f t="shared" si="63"/>
        <v>3.787209736927661E-2</v>
      </c>
      <c r="AV81" s="27">
        <f>(1/(((0-P81)^2+(0-Q81)^2))*CT81)</f>
        <v>1.2307522834231088E-2</v>
      </c>
      <c r="AW81" s="27">
        <f>(1/(((1-P81)^2+(1-Q81)^2))*CT81)</f>
        <v>4.2226493135329272E-2</v>
      </c>
      <c r="AX81" s="27">
        <f>(1/(((2-P81)^2+(2-Q81)^2))*CT81)</f>
        <v>2.168608849477062E-2</v>
      </c>
      <c r="AY81" s="27">
        <f>(1/(((3-P81)^2+(3-Q81)^2))*CT81)</f>
        <v>6.7320479803021499E-3</v>
      </c>
      <c r="AZ81" s="27">
        <f>((1/(((4-P81)^2+(4-Q81)^2))*CT81))</f>
        <v>3.0213862444983504E-3</v>
      </c>
      <c r="BA81" s="27">
        <f>((1/(((5-P81)^2+(5-Q81)^2))*CT81))</f>
        <v>1.6851908463090667E-3</v>
      </c>
      <c r="BB81" s="27">
        <f>((1/(((6-P81)^2+(6-Q81)^2))*CT81))</f>
        <v>1.0685640989156941E-3</v>
      </c>
      <c r="BC81" s="27">
        <f>((1/(((1-P81)^2+(0-Q81)^2))*CT81))</f>
        <v>4.3537003359766041E-2</v>
      </c>
      <c r="BD81" s="27">
        <f>((1/(((2-P81)^2+(0-Q81)^2))*CT81))</f>
        <v>0.21336449042659267</v>
      </c>
      <c r="BE81" s="27">
        <f>((1/(((2-P81)^2+(1-Q81)^2))*CT81))</f>
        <v>0.18519672979268673</v>
      </c>
      <c r="BF81" s="27">
        <f>((1/(((3-P81)^2+(0-Q81)^2))*CT81))</f>
        <v>3.787209736927661E-2</v>
      </c>
      <c r="BG81" s="27">
        <f>((1/(((3-P81)^2+(1-Q81)^2))*CT81))</f>
        <v>3.6876539784234157E-2</v>
      </c>
      <c r="BH81" s="27">
        <f>((1/(((3-P81)^2+(2-Q81)^2))*CT81))</f>
        <v>1.474266104071463E-2</v>
      </c>
      <c r="BI81" s="27">
        <f>((1/(((4-P81)^2+(0-Q81)^2))*CT81))</f>
        <v>1.1347838085703561E-2</v>
      </c>
      <c r="BJ81" s="27">
        <f>((1/(((4-P81)^2+(1-Q81)^2))*CT81))</f>
        <v>1.1256778823209707E-2</v>
      </c>
      <c r="BK81" s="27">
        <f>((1/(((4-P81)^2+(2-Q81)^2))*CT81))</f>
        <v>7.7191341801054088E-3</v>
      </c>
      <c r="BL81" s="27">
        <f>((1/(((4-P81)^2+(3-Q81)^2))*CT81))</f>
        <v>4.7559924780462498E-3</v>
      </c>
      <c r="BM81" s="27">
        <f>((1/(((5-P81)^2+(0-Q81)^2))*CT81))</f>
        <v>5.2675837593076603E-3</v>
      </c>
      <c r="BN81" s="27">
        <f>((1/(((5-P81)^2+(1-Q81)^2))*CT81))</f>
        <v>5.2478780510190788E-3</v>
      </c>
      <c r="BO81" s="27">
        <f>((1/(((5-P81)^2+(2-Q81)^2))*CT81))</f>
        <v>4.3240240958632237E-3</v>
      </c>
      <c r="BP81" s="27">
        <f>((1/(((5-P81)^2+(3-Q81)^2))*CT81))</f>
        <v>3.2053449338563019E-3</v>
      </c>
      <c r="BQ81" s="27">
        <f>((1/(((5-P81)^2+(4-Q81)^2))*CT81))</f>
        <v>2.3111140788264714E-3</v>
      </c>
      <c r="BR81" s="27">
        <f>((1/(((6-P81)^2+(0-Q81)^2))*CT81))</f>
        <v>3.0160616544090421E-3</v>
      </c>
      <c r="BS81" s="27">
        <f>(1/(((6-P81)^2+(1-Q81)^2))*CT81)</f>
        <v>3.0095910541996975E-3</v>
      </c>
      <c r="BT81" s="27">
        <f>(1/(((6-P81)^2+(2-Q81)^2))*CT81)</f>
        <v>2.6810808389935519E-3</v>
      </c>
      <c r="BU81" s="27">
        <f>(1/(((6-P81)^2+(3-Q81)^2))*CT81)</f>
        <v>2.2041154018015191E-3</v>
      </c>
      <c r="BV81" s="27">
        <f>((1/(((6-P81)^2+(4-Q81)^2))*CT81))</f>
        <v>1.7409179778290823E-3</v>
      </c>
      <c r="BW81" s="27">
        <f>((1/(((6-P81)^2+(5-Q81)^2))*CT81))</f>
        <v>1.3603175937743214E-3</v>
      </c>
      <c r="BX81" s="27">
        <f>((1/(((0-P81)^2+(1-Q81)^2))*CT81))</f>
        <v>1.2200483217086512E-2</v>
      </c>
      <c r="BY81" s="27">
        <f>((1/(((0-P81)^2+(2-Q81)^2))*CT81))</f>
        <v>8.1514995598345862E-3</v>
      </c>
      <c r="BZ81" s="27">
        <f>((1/(((1-P81)^2+(2-Q81)^2))*CT81))</f>
        <v>1.5529237279416628E-2</v>
      </c>
      <c r="CA81" s="27">
        <f>((1/(((0-P81)^2+(3-Q81)^2))*CT81))</f>
        <v>4.9166707290537034E-3</v>
      </c>
      <c r="CB81" s="27">
        <f>((1/(((1-P81)^2+(3-Q81)^2))*CT81))</f>
        <v>6.8914420381305866E-3</v>
      </c>
      <c r="CC81" s="27">
        <f>((1/(((2-P81)^2+(3-Q81)^2))*CT81))</f>
        <v>7.8848584124690552E-3</v>
      </c>
      <c r="CD81" s="27">
        <f>((1/(((0-P81)^2+(4-Q81)^2))*CT81))</f>
        <v>3.085443549768464E-3</v>
      </c>
      <c r="CE81" s="27">
        <f>((1/(((1-P81)^2+(4-Q81)^2))*CT81))</f>
        <v>3.761939096523852E-3</v>
      </c>
      <c r="CF81" s="27">
        <f>((1/(((2-P81)^2+(4-Q81)^2))*CT81))</f>
        <v>4.0397804120211704E-3</v>
      </c>
      <c r="CG81" s="27">
        <f>((1/(((3-P81)^2+(4-Q81)^2))*CT81))</f>
        <v>3.7139369014132875E-3</v>
      </c>
      <c r="CH81" s="27">
        <f>((1/(((0-P81)^2+(5-Q81)^2))*CT81))</f>
        <v>2.0626409271714795E-3</v>
      </c>
      <c r="CI81" s="27">
        <f>((1/(((1-P81)^2+(5-Q81)^2))*CT81))</f>
        <v>2.3444833475833771E-3</v>
      </c>
      <c r="CJ81" s="27">
        <f>((1/(((2-P81)^2+(5-Q81)^2))*CT81))</f>
        <v>2.4494731561726657E-3</v>
      </c>
      <c r="CK81" s="27">
        <f>((1/(((3-P81)^2+(5-Q81)^2))*CT81))</f>
        <v>2.3257495888909623E-3</v>
      </c>
      <c r="CL81" s="27">
        <f>(1/(((4-P81)^2+(5-Q81)^2))*CT81)</f>
        <v>2.0338152222500092E-3</v>
      </c>
      <c r="CM81" s="27">
        <f>(1/(((0-P81)^2+(6-Q81)^2))*CT81)</f>
        <v>1.458729182964906E-3</v>
      </c>
      <c r="CN81" s="27">
        <f>(1/(((1-P81)^2+(6-Q81)^2))*CT81)</f>
        <v>1.594270689938893E-3</v>
      </c>
      <c r="CO81" s="27">
        <f>((1/(((2-P81)^2+(6-Q81)^2))*CT81))</f>
        <v>1.6421334588120865E-3</v>
      </c>
      <c r="CP81" s="27">
        <f>((1/(((3-P81)^2+(6-Q81)^2))*CT81))</f>
        <v>1.5855857541155118E-3</v>
      </c>
      <c r="CQ81" s="27">
        <f>((1/(((4-P81)^2+(6-Q81)^2))*CT81))</f>
        <v>1.4442527129311718E-3</v>
      </c>
      <c r="CR81" s="27">
        <f>((1/(((5-P81)^2+(6-Q81)^2)))*CT81)</f>
        <v>1.2592595751701428E-3</v>
      </c>
      <c r="CS81" s="21">
        <f t="shared" si="64"/>
        <v>0.78014027322629098</v>
      </c>
      <c r="CT81" s="28">
        <v>0.05</v>
      </c>
    </row>
    <row r="82" spans="8:98" x14ac:dyDescent="0.25">
      <c r="H82" s="2">
        <v>44491</v>
      </c>
      <c r="I82" s="1" t="s">
        <v>6</v>
      </c>
      <c r="J82" s="1" t="s">
        <v>17</v>
      </c>
      <c r="K82">
        <v>3</v>
      </c>
      <c r="L82">
        <v>1</v>
      </c>
      <c r="M82">
        <v>3.91</v>
      </c>
      <c r="N82">
        <v>1.48</v>
      </c>
      <c r="P82" s="10">
        <f>SUMIF(team,spi_matches[[#This Row],[team1]],Mxg)+SUMIF(team,spi_matches[[#This Row],[team2]],Vnxg)</f>
        <v>2.2051789090672567</v>
      </c>
      <c r="Q82" s="10">
        <f>SUMIF(team,spi_matches[[#This Row],[team1]],Mnxg)+SUMIF(team,spi_matches[[#This Row],[team2]],Vxg)</f>
        <v>0.54321284566346006</v>
      </c>
      <c r="R82" s="10">
        <f t="shared" si="38"/>
        <v>3.7839851246190621</v>
      </c>
      <c r="S82" s="21">
        <f t="shared" si="39"/>
        <v>0.59068602151713168</v>
      </c>
      <c r="T82" s="21">
        <f t="shared" si="40"/>
        <v>7.6629472220330522E-2</v>
      </c>
      <c r="U82" s="21">
        <f t="shared" si="41"/>
        <v>8.604110695102353E-2</v>
      </c>
      <c r="V82" s="22">
        <f t="shared" si="42"/>
        <v>3</v>
      </c>
      <c r="W82" s="22">
        <f t="shared" si="43"/>
        <v>0</v>
      </c>
      <c r="X82" s="23"/>
      <c r="Y82" s="23"/>
      <c r="Z82" s="23"/>
      <c r="AA82" s="23"/>
      <c r="AB82" s="24">
        <f t="shared" si="44"/>
        <v>2</v>
      </c>
      <c r="AC82" s="24">
        <f t="shared" si="45"/>
        <v>1</v>
      </c>
      <c r="AD82" s="24">
        <f t="shared" si="46"/>
        <v>2</v>
      </c>
      <c r="AE82" s="24">
        <f t="shared" si="47"/>
        <v>0</v>
      </c>
      <c r="AF82" s="24">
        <f t="shared" si="48"/>
        <v>3</v>
      </c>
      <c r="AG82" s="24">
        <f t="shared" si="49"/>
        <v>1</v>
      </c>
      <c r="AH82" s="24">
        <f t="shared" si="50"/>
        <v>3</v>
      </c>
      <c r="AI82" s="24">
        <f t="shared" si="51"/>
        <v>0</v>
      </c>
      <c r="AJ82" s="24">
        <f t="shared" si="52"/>
        <v>1</v>
      </c>
      <c r="AK82" s="24">
        <f t="shared" si="53"/>
        <v>1</v>
      </c>
      <c r="AL82" s="25">
        <f t="shared" si="54"/>
        <v>21</v>
      </c>
      <c r="AM82" s="25">
        <f t="shared" si="55"/>
        <v>20</v>
      </c>
      <c r="AN82" s="25">
        <f t="shared" si="56"/>
        <v>31</v>
      </c>
      <c r="AO82" s="25">
        <f t="shared" si="57"/>
        <v>30</v>
      </c>
      <c r="AP82" s="25">
        <f t="shared" si="58"/>
        <v>11</v>
      </c>
      <c r="AQ82" s="26">
        <f t="shared" si="59"/>
        <v>0.1993994971737896</v>
      </c>
      <c r="AR82" s="26">
        <f t="shared" si="60"/>
        <v>0.14828937217110477</v>
      </c>
      <c r="AS82" s="26">
        <f t="shared" si="61"/>
        <v>5.9495827293441633E-2</v>
      </c>
      <c r="AT82" s="26">
        <f t="shared" si="62"/>
        <v>5.3947863529418993E-2</v>
      </c>
      <c r="AU82" s="26">
        <f t="shared" si="63"/>
        <v>3.0100341766778269E-2</v>
      </c>
      <c r="AV82" s="27">
        <f>(1/(((0-P82)^2+(0-Q82)^2))*CT82)</f>
        <v>9.6938785286096625E-3</v>
      </c>
      <c r="AW82" s="27">
        <f>(1/(((1-P82)^2+(1-Q82)^2))*CT82)</f>
        <v>3.0100341766778269E-2</v>
      </c>
      <c r="AX82" s="27">
        <f>(1/(((2-P82)^2+(2-Q82)^2))*CT82)</f>
        <v>2.3101867430954975E-2</v>
      </c>
      <c r="AY82" s="27">
        <f>(1/(((3-P82)^2+(3-Q82)^2))*CT82)</f>
        <v>7.4990134804372322E-3</v>
      </c>
      <c r="AZ82" s="27">
        <f>((1/(((4-P82)^2+(4-Q82)^2))*CT82))</f>
        <v>3.295813750304296E-3</v>
      </c>
      <c r="BA82" s="27">
        <f>((1/(((5-P82)^2+(5-Q82)^2))*CT82))</f>
        <v>1.8067515412528224E-3</v>
      </c>
      <c r="BB82" s="27">
        <f>((1/(((6-P82)^2+(6-Q82)^2))*CT82))</f>
        <v>1.1318057219932771E-3</v>
      </c>
      <c r="BC82" s="27">
        <f>((1/(((1-P82)^2+(0-Q82)^2))*CT82))</f>
        <v>2.8611707339179251E-2</v>
      </c>
      <c r="BD82" s="27">
        <f>((1/(((2-P82)^2+(0-Q82)^2))*CT82))</f>
        <v>0.14828937217110477</v>
      </c>
      <c r="BE82" s="27">
        <f>((1/(((2-P82)^2+(1-Q82)^2))*CT82))</f>
        <v>0.1993994971737896</v>
      </c>
      <c r="BF82" s="27">
        <f>((1/(((3-P82)^2+(0-Q82)^2))*CT82))</f>
        <v>5.3947863529418993E-2</v>
      </c>
      <c r="BG82" s="27">
        <f>((1/(((3-P82)^2+(1-Q82)^2))*CT82))</f>
        <v>5.9495827293441633E-2</v>
      </c>
      <c r="BH82" s="27">
        <f>((1/(((3-P82)^2+(2-Q82)^2))*CT82))</f>
        <v>1.8155612175575788E-2</v>
      </c>
      <c r="BI82" s="27">
        <f>((1/(((4-P82)^2+(0-Q82)^2))*CT82))</f>
        <v>1.4218833183830033E-2</v>
      </c>
      <c r="BJ82" s="27">
        <f>((1/(((4-P82)^2+(1-Q82)^2))*CT82))</f>
        <v>1.4577101155048991E-2</v>
      </c>
      <c r="BK82" s="27">
        <f>((1/(((4-P82)^2+(2-Q82)^2))*CT82))</f>
        <v>9.3569675536058286E-3</v>
      </c>
      <c r="BL82" s="27">
        <f>((1/(((4-P82)^2+(3-Q82)^2))*CT82))</f>
        <v>5.4012094713489431E-3</v>
      </c>
      <c r="BM82" s="27">
        <f>((1/(((5-P82)^2+(0-Q82)^2))*CT82))</f>
        <v>6.1681904222444144E-3</v>
      </c>
      <c r="BN82" s="27">
        <f>((1/(((5-P82)^2+(1-Q82)^2))*CT82))</f>
        <v>6.2346631691690205E-3</v>
      </c>
      <c r="BO82" s="27">
        <f>((1/(((5-P82)^2+(2-Q82)^2))*CT82))</f>
        <v>5.0335973782418275E-3</v>
      </c>
      <c r="BP82" s="27">
        <f>((1/(((5-P82)^2+(3-Q82)^2))*CT82))</f>
        <v>3.6109352851138969E-3</v>
      </c>
      <c r="BQ82" s="27">
        <f>((1/(((5-P82)^2+(4-Q82)^2))*CT82))</f>
        <v>2.5303128492676612E-3</v>
      </c>
      <c r="BR82" s="27">
        <f>((1/(((6-P82)^2+(0-Q82)^2))*CT82))</f>
        <v>3.4023448384406761E-3</v>
      </c>
      <c r="BS82" s="27">
        <f>(1/(((6-P82)^2+(1-Q82)^2))*CT82)</f>
        <v>3.4224723989470861E-3</v>
      </c>
      <c r="BT82" s="27">
        <f>(1/(((6-P82)^2+(2-Q82)^2))*CT82)</f>
        <v>3.0261039121875525E-3</v>
      </c>
      <c r="BU82" s="27">
        <f>(1/(((6-P82)^2+(3-Q82)^2))*CT82)</f>
        <v>2.4466064554072345E-3</v>
      </c>
      <c r="BV82" s="27">
        <f>((1/(((6-P82)^2+(4-Q82)^2))*CT82))</f>
        <v>1.8975299992079479E-3</v>
      </c>
      <c r="BW82" s="27">
        <f>((1/(((6-P82)^2+(5-Q82)^2))*CT82))</f>
        <v>1.4592737625605484E-3</v>
      </c>
      <c r="BX82" s="27">
        <f>((1/(((0-P82)^2+(1-Q82)^2))*CT82))</f>
        <v>9.8590772573969015E-3</v>
      </c>
      <c r="BY82" s="27">
        <f>((1/(((0-P82)^2+(2-Q82)^2))*CT82))</f>
        <v>7.1581522387195997E-3</v>
      </c>
      <c r="BZ82" s="27">
        <f>((1/(((1-P82)^2+(2-Q82)^2))*CT82))</f>
        <v>1.398724636648987E-2</v>
      </c>
      <c r="CA82" s="27">
        <f>((1/(((0-P82)^2+(3-Q82)^2))*CT82))</f>
        <v>4.5877379988022949E-3</v>
      </c>
      <c r="CB82" s="27">
        <f>((1/(((1-P82)^2+(3-Q82)^2))*CT82))</f>
        <v>6.6771191852182934E-3</v>
      </c>
      <c r="CC82" s="27">
        <f>((1/(((2-P82)^2+(3-Q82)^2))*CT82))</f>
        <v>8.2265235701876535E-3</v>
      </c>
      <c r="CD82" s="27">
        <f>((1/(((0-P82)^2+(4-Q82)^2))*CT82))</f>
        <v>2.9740322756015465E-3</v>
      </c>
      <c r="CE82" s="27">
        <f>((1/(((1-P82)^2+(4-Q82)^2))*CT82))</f>
        <v>3.730832762761828E-3</v>
      </c>
      <c r="CF82" s="27">
        <f>((1/(((2-P82)^2+(4-Q82)^2))*CT82))</f>
        <v>4.1696285570611731E-3</v>
      </c>
      <c r="CG82" s="27">
        <f>((1/(((3-P82)^2+(4-Q82)^2))*CT82))</f>
        <v>3.9742096061742317E-3</v>
      </c>
      <c r="CH82" s="27">
        <f>((1/(((0-P82)^2+(5-Q82)^2))*CT82))</f>
        <v>2.0221820624369731E-3</v>
      </c>
      <c r="CI82" s="27">
        <f>((1/(((1-P82)^2+(5-Q82)^2))*CT82))</f>
        <v>2.3457209984552065E-3</v>
      </c>
      <c r="CJ82" s="27">
        <f>((1/(((2-P82)^2+(5-Q82)^2))*CT82))</f>
        <v>2.5119253500524123E-3</v>
      </c>
      <c r="CK82" s="27">
        <f>((1/(((3-P82)^2+(5-Q82)^2))*CT82))</f>
        <v>2.4396560462737081E-3</v>
      </c>
      <c r="CL82" s="27">
        <f>(1/(((4-P82)^2+(5-Q82)^2))*CT82)</f>
        <v>2.1659710409689115E-3</v>
      </c>
      <c r="CM82" s="27">
        <f>(1/(((0-P82)^2+(6-Q82)^2))*CT82)</f>
        <v>1.4434455131303262E-3</v>
      </c>
      <c r="CN82" s="27">
        <f>(1/(((1-P82)^2+(6-Q82)^2))*CT82)</f>
        <v>1.6010768330130534E-3</v>
      </c>
      <c r="CO82" s="27">
        <f>((1/(((2-P82)^2+(6-Q82)^2))*CT82))</f>
        <v>1.6768043781916972E-3</v>
      </c>
      <c r="CP82" s="27">
        <f>((1/(((3-P82)^2+(6-Q82)^2))*CT82))</f>
        <v>1.6442897135230832E-3</v>
      </c>
      <c r="CQ82" s="27">
        <f>((1/(((4-P82)^2+(6-Q82)^2))*CT82))</f>
        <v>1.5152475361036874E-3</v>
      </c>
      <c r="CR82" s="27">
        <f>((1/(((5-P82)^2+(6-Q82)^2)))*CT82)</f>
        <v>1.3302276604610969E-3</v>
      </c>
      <c r="CS82" s="21">
        <f t="shared" si="64"/>
        <v>0.75335660068848576</v>
      </c>
      <c r="CT82" s="28">
        <v>0.05</v>
      </c>
    </row>
    <row r="83" spans="8:98" x14ac:dyDescent="0.25">
      <c r="H83" s="2">
        <v>44492</v>
      </c>
      <c r="I83" s="1" t="s">
        <v>12</v>
      </c>
      <c r="J83" s="1" t="s">
        <v>18</v>
      </c>
      <c r="K83">
        <v>7</v>
      </c>
      <c r="L83">
        <v>0</v>
      </c>
      <c r="M83">
        <v>2.84</v>
      </c>
      <c r="N83">
        <v>0.19</v>
      </c>
      <c r="P83" s="10">
        <f>SUMIF(team,spi_matches[[#This Row],[team1]],Mxg)+SUMIF(team,spi_matches[[#This Row],[team2]],Vnxg)</f>
        <v>2.3134500598648184</v>
      </c>
      <c r="Q83" s="10">
        <f>SUMIF(team,spi_matches[[#This Row],[team1]],Mnxg)+SUMIF(team,spi_matches[[#This Row],[team2]],Vxg)</f>
        <v>0.70224283643634533</v>
      </c>
      <c r="R83" s="10">
        <f t="shared" si="38"/>
        <v>0.53964756293671567</v>
      </c>
      <c r="S83" s="21">
        <f t="shared" si="39"/>
        <v>0.63057826382482662</v>
      </c>
      <c r="T83" s="21">
        <f t="shared" si="40"/>
        <v>7.9657171889572539E-2</v>
      </c>
      <c r="U83" s="21">
        <f t="shared" si="41"/>
        <v>9.0101396149601345E-2</v>
      </c>
      <c r="V83" s="22">
        <f t="shared" si="42"/>
        <v>3</v>
      </c>
      <c r="W83" s="22">
        <f t="shared" si="43"/>
        <v>0</v>
      </c>
      <c r="X83" s="23"/>
      <c r="Y83" s="23"/>
      <c r="Z83" s="23"/>
      <c r="AA83" s="23"/>
      <c r="AB83" s="24">
        <f t="shared" si="44"/>
        <v>2</v>
      </c>
      <c r="AC83" s="24">
        <f t="shared" si="45"/>
        <v>1</v>
      </c>
      <c r="AD83" s="24">
        <f t="shared" si="46"/>
        <v>3</v>
      </c>
      <c r="AE83" s="24">
        <f t="shared" si="47"/>
        <v>1</v>
      </c>
      <c r="AF83" s="24">
        <f t="shared" si="48"/>
        <v>2</v>
      </c>
      <c r="AG83" s="24">
        <f t="shared" si="49"/>
        <v>0</v>
      </c>
      <c r="AH83" s="24">
        <f t="shared" si="50"/>
        <v>3</v>
      </c>
      <c r="AI83" s="24">
        <f t="shared" si="51"/>
        <v>0</v>
      </c>
      <c r="AJ83" s="24">
        <f t="shared" si="52"/>
        <v>2</v>
      </c>
      <c r="AK83" s="24">
        <f t="shared" si="53"/>
        <v>2</v>
      </c>
      <c r="AL83" s="25">
        <f t="shared" si="54"/>
        <v>21</v>
      </c>
      <c r="AM83" s="25">
        <f t="shared" si="55"/>
        <v>31</v>
      </c>
      <c r="AN83" s="25">
        <f t="shared" si="56"/>
        <v>20</v>
      </c>
      <c r="AO83" s="25">
        <f t="shared" si="57"/>
        <v>30</v>
      </c>
      <c r="AP83" s="25">
        <f t="shared" si="58"/>
        <v>22</v>
      </c>
      <c r="AQ83" s="26">
        <f t="shared" si="59"/>
        <v>0.26750804225943065</v>
      </c>
      <c r="AR83" s="26">
        <f t="shared" si="60"/>
        <v>8.9284096210271974E-2</v>
      </c>
      <c r="AS83" s="26">
        <f t="shared" si="61"/>
        <v>8.4545727326780215E-2</v>
      </c>
      <c r="AT83" s="26">
        <f t="shared" si="62"/>
        <v>5.1840556360024874E-2</v>
      </c>
      <c r="AU83" s="26">
        <f t="shared" si="63"/>
        <v>2.8051677542570791E-2</v>
      </c>
      <c r="AV83" s="27">
        <f>(1/(((0-P83)^2+(0-Q83)^2))*CT83)</f>
        <v>8.5540328251277054E-3</v>
      </c>
      <c r="AW83" s="27">
        <f>(1/(((1-P83)^2+(1-Q83)^2))*CT83)</f>
        <v>2.7566277227730713E-2</v>
      </c>
      <c r="AX83" s="27">
        <f>(1/(((2-P83)^2+(2-Q83)^2))*CT83)</f>
        <v>2.8051677542570791E-2</v>
      </c>
      <c r="AY83" s="27">
        <f>(1/(((3-P83)^2+(3-Q83)^2))*CT83)</f>
        <v>8.6940814890434561E-3</v>
      </c>
      <c r="AZ83" s="27">
        <f>((1/(((4-P83)^2+(4-Q83)^2))*CT83))</f>
        <v>3.6444070387260186E-3</v>
      </c>
      <c r="BA83" s="27">
        <f>((1/(((5-P83)^2+(5-Q83)^2))*CT83))</f>
        <v>1.9464138852210275E-3</v>
      </c>
      <c r="BB83" s="27">
        <f>((1/(((6-P83)^2+(6-Q83)^2))*CT83))</f>
        <v>1.2002818811528227E-3</v>
      </c>
      <c r="BC83" s="27">
        <f>((1/(((1-P83)^2+(0-Q83)^2))*CT83))</f>
        <v>2.2539822739234803E-2</v>
      </c>
      <c r="BD83" s="27">
        <f>((1/(((2-P83)^2+(0-Q83)^2))*CT83))</f>
        <v>8.4545727326780215E-2</v>
      </c>
      <c r="BE83" s="27">
        <f>((1/(((2-P83)^2+(1-Q83)^2))*CT83))</f>
        <v>0.26750804225943065</v>
      </c>
      <c r="BF83" s="27">
        <f>((1/(((3-P83)^2+(0-Q83)^2))*CT83))</f>
        <v>5.1840556360024874E-2</v>
      </c>
      <c r="BG83" s="27">
        <f>((1/(((3-P83)^2+(1-Q83)^2))*CT83))</f>
        <v>8.9284096210271974E-2</v>
      </c>
      <c r="BH83" s="27">
        <f>((1/(((3-P83)^2+(2-Q83)^2))*CT83))</f>
        <v>2.3196210741043881E-2</v>
      </c>
      <c r="BI83" s="27">
        <f>((1/(((4-P83)^2+(0-Q83)^2))*CT83))</f>
        <v>1.4980843836655862E-2</v>
      </c>
      <c r="BJ83" s="27">
        <f>((1/(((4-P83)^2+(1-Q83)^2))*CT83))</f>
        <v>1.7046752254516302E-2</v>
      </c>
      <c r="BK83" s="27">
        <f>((1/(((4-P83)^2+(2-Q83)^2))*CT83))</f>
        <v>1.1040880423674383E-2</v>
      </c>
      <c r="BL83" s="27">
        <f>((1/(((4-P83)^2+(3-Q83)^2))*CT83))</f>
        <v>6.154498581236071E-3</v>
      </c>
      <c r="BM83" s="27">
        <f>((1/(((5-P83)^2+(0-Q83)^2))*CT83))</f>
        <v>6.4844992863732354E-3</v>
      </c>
      <c r="BN83" s="27">
        <f>((1/(((5-P83)^2+(1-Q83)^2))*CT83))</f>
        <v>6.8434934967304727E-3</v>
      </c>
      <c r="BO83" s="27">
        <f>((1/(((5-P83)^2+(2-Q83)^2))*CT83))</f>
        <v>5.6168893432383075E-3</v>
      </c>
      <c r="BP83" s="27">
        <f>((1/(((5-P83)^2+(3-Q83)^2))*CT83))</f>
        <v>4.0008838549212356E-3</v>
      </c>
      <c r="BQ83" s="27">
        <f>((1/(((5-P83)^2+(4-Q83)^2))*CT83))</f>
        <v>2.7635374396655756E-3</v>
      </c>
      <c r="BR83" s="27">
        <f>((1/(((6-P83)^2+(0-Q83)^2))*CT83))</f>
        <v>3.5501793627545812E-3</v>
      </c>
      <c r="BS83" s="27">
        <f>(1/(((6-P83)^2+(1-Q83)^2))*CT83)</f>
        <v>3.6551551773573057E-3</v>
      </c>
      <c r="BT83" s="27">
        <f>(1/(((6-P83)^2+(2-Q83)^2))*CT83)</f>
        <v>3.2733601132181114E-3</v>
      </c>
      <c r="BU83" s="27">
        <f>(1/(((6-P83)^2+(3-Q83)^2))*CT83)</f>
        <v>2.6496610089353262E-3</v>
      </c>
      <c r="BV83" s="27">
        <f>((1/(((6-P83)^2+(4-Q83)^2))*CT83))</f>
        <v>2.0436647137587779E-3</v>
      </c>
      <c r="BW83" s="27">
        <f>((1/(((6-P83)^2+(5-Q83)^2))*CT83))</f>
        <v>1.5595092950045949E-3</v>
      </c>
      <c r="BX83" s="27">
        <f>((1/(((0-P83)^2+(1-Q83)^2))*CT83))</f>
        <v>9.1899761854656974E-3</v>
      </c>
      <c r="BY83" s="27">
        <f>((1/(((0-P83)^2+(2-Q83)^2))*CT83))</f>
        <v>7.1060833290594316E-3</v>
      </c>
      <c r="BZ83" s="27">
        <f>((1/(((1-P83)^2+(2-Q83)^2))*CT83))</f>
        <v>1.466566084920967E-2</v>
      </c>
      <c r="CA83" s="27">
        <f>((1/(((0-P83)^2+(3-Q83)^2))*CT83))</f>
        <v>4.7028994256918455E-3</v>
      </c>
      <c r="CB83" s="27">
        <f>((1/(((1-P83)^2+(3-Q83)^2))*CT83))</f>
        <v>7.1379227555228497E-3</v>
      </c>
      <c r="CC83" s="27">
        <f>((1/(((2-P83)^2+(3-Q83)^2))*CT83))</f>
        <v>9.2972420695603946E-3</v>
      </c>
      <c r="CD83" s="27">
        <f>((1/(((0-P83)^2+(4-Q83)^2))*CT83))</f>
        <v>3.0812361459008134E-3</v>
      </c>
      <c r="CE83" s="27">
        <f>((1/(((1-P83)^2+(4-Q83)^2))*CT83))</f>
        <v>3.9681426808754559E-3</v>
      </c>
      <c r="CF83" s="27">
        <f>((1/(((2-P83)^2+(4-Q83)^2))*CT83))</f>
        <v>4.5564508146618901E-3</v>
      </c>
      <c r="CG83" s="27">
        <f>((1/(((3-P83)^2+(4-Q83)^2))*CT83))</f>
        <v>4.4066245869158497E-3</v>
      </c>
      <c r="CH83" s="27">
        <f>((1/(((0-P83)^2+(5-Q83)^2))*CT83))</f>
        <v>2.0988325279933085E-3</v>
      </c>
      <c r="CI83" s="27">
        <f>((1/(((1-P83)^2+(5-Q83)^2))*CT83))</f>
        <v>2.4757539884318266E-3</v>
      </c>
      <c r="CJ83" s="27">
        <f>((1/(((2-P83)^2+(5-Q83)^2))*CT83))</f>
        <v>2.6926645109743691E-3</v>
      </c>
      <c r="CK83" s="27">
        <f>((1/(((3-P83)^2+(5-Q83)^2))*CT83))</f>
        <v>2.6396273855961872E-3</v>
      </c>
      <c r="CL83" s="27">
        <f>(1/(((4-P83)^2+(5-Q83)^2))*CT83)</f>
        <v>2.3457474768193709E-3</v>
      </c>
      <c r="CM83" s="27">
        <f>(1/(((0-P83)^2+(6-Q83)^2))*CT83)</f>
        <v>1.496187020780411E-3</v>
      </c>
      <c r="CN83" s="27">
        <f>(1/(((1-P83)^2+(6-Q83)^2))*CT83)</f>
        <v>1.6783377139057685E-3</v>
      </c>
      <c r="CO83" s="27">
        <f>((1/(((2-P83)^2+(6-Q83)^2))*CT83))</f>
        <v>1.7752856299723769E-3</v>
      </c>
      <c r="CP83" s="27">
        <f>((1/(((3-P83)^2+(6-Q83)^2))*CT83))</f>
        <v>1.7520755745096287E-3</v>
      </c>
      <c r="CQ83" s="27">
        <f>((1/(((4-P83)^2+(6-Q83)^2))*CT83))</f>
        <v>1.6175638098969748E-3</v>
      </c>
      <c r="CR83" s="27">
        <f>((1/(((5-P83)^2+(6-Q83)^2)))*CT83)</f>
        <v>1.4170816678572278E-3</v>
      </c>
      <c r="CS83" s="21">
        <f t="shared" si="64"/>
        <v>0.80033683186400051</v>
      </c>
      <c r="CT83" s="28">
        <v>0.05</v>
      </c>
    </row>
    <row r="84" spans="8:98" x14ac:dyDescent="0.25">
      <c r="H84" s="2">
        <v>44492</v>
      </c>
      <c r="I84" s="1" t="s">
        <v>13</v>
      </c>
      <c r="J84" s="1" t="s">
        <v>20</v>
      </c>
      <c r="K84">
        <v>1</v>
      </c>
      <c r="L84">
        <v>1</v>
      </c>
      <c r="M84">
        <v>1.97</v>
      </c>
      <c r="N84">
        <v>0.82</v>
      </c>
      <c r="P84" s="10">
        <f>SUMIF(team,spi_matches[[#This Row],[team1]],Mxg)+SUMIF(team,spi_matches[[#This Row],[team2]],Vnxg)</f>
        <v>1.0583921441434523</v>
      </c>
      <c r="Q84" s="10">
        <f>SUMIF(team,spi_matches[[#This Row],[team1]],Mnxg)+SUMIF(team,spi_matches[[#This Row],[team2]],Vxg)</f>
        <v>0.82321047664082547</v>
      </c>
      <c r="R84" s="10">
        <f t="shared" si="38"/>
        <v>0.83103919001963356</v>
      </c>
      <c r="S84" s="21">
        <f t="shared" si="39"/>
        <v>0.23777635848801862</v>
      </c>
      <c r="T84" s="21">
        <f t="shared" si="40"/>
        <v>1.5032704288250174</v>
      </c>
      <c r="U84" s="21">
        <f t="shared" si="41"/>
        <v>0.16718948134667586</v>
      </c>
      <c r="V84" s="22">
        <f t="shared" si="42"/>
        <v>1</v>
      </c>
      <c r="W84" s="22">
        <f t="shared" si="43"/>
        <v>1</v>
      </c>
      <c r="X84" s="23"/>
      <c r="Y84" s="23"/>
      <c r="Z84" s="23"/>
      <c r="AA84" s="23"/>
      <c r="AB84" s="24">
        <f t="shared" si="44"/>
        <v>1</v>
      </c>
      <c r="AC84" s="24">
        <f t="shared" si="45"/>
        <v>1</v>
      </c>
      <c r="AD84" s="24">
        <f t="shared" si="46"/>
        <v>1</v>
      </c>
      <c r="AE84" s="24">
        <f t="shared" si="47"/>
        <v>0</v>
      </c>
      <c r="AF84" s="24">
        <f t="shared" si="48"/>
        <v>2</v>
      </c>
      <c r="AG84" s="24">
        <f t="shared" si="49"/>
        <v>1</v>
      </c>
      <c r="AH84" s="24">
        <f t="shared" si="50"/>
        <v>0</v>
      </c>
      <c r="AI84" s="24">
        <f t="shared" si="51"/>
        <v>1</v>
      </c>
      <c r="AJ84" s="24">
        <f t="shared" si="52"/>
        <v>1</v>
      </c>
      <c r="AK84" s="24">
        <f t="shared" si="53"/>
        <v>2</v>
      </c>
      <c r="AL84" s="25">
        <f t="shared" si="54"/>
        <v>11</v>
      </c>
      <c r="AM84" s="25">
        <f t="shared" si="55"/>
        <v>10</v>
      </c>
      <c r="AN84" s="25">
        <f t="shared" si="56"/>
        <v>21</v>
      </c>
      <c r="AO84" s="25">
        <f t="shared" si="57"/>
        <v>1</v>
      </c>
      <c r="AP84" s="25">
        <f t="shared" si="58"/>
        <v>12</v>
      </c>
      <c r="AQ84" s="26">
        <f t="shared" si="59"/>
        <v>1.4424112379939076</v>
      </c>
      <c r="AR84" s="26">
        <f t="shared" si="60"/>
        <v>7.3412261843061113E-2</v>
      </c>
      <c r="AS84" s="26">
        <f t="shared" si="61"/>
        <v>5.447335817757834E-2</v>
      </c>
      <c r="AT84" s="26">
        <f t="shared" si="62"/>
        <v>4.3423567325002667E-2</v>
      </c>
      <c r="AU84" s="26">
        <f t="shared" si="63"/>
        <v>3.6016743397197279E-2</v>
      </c>
      <c r="AV84" s="27">
        <f>(1/(((0-P84)^2+(0-Q84)^2))*CT84)</f>
        <v>2.7810696068310093E-2</v>
      </c>
      <c r="AW84" s="27">
        <f>(1/(((1-P84)^2+(1-Q84)^2))*CT84)</f>
        <v>1.4424112379939076</v>
      </c>
      <c r="AX84" s="27">
        <f>(1/(((2-P84)^2+(2-Q84)^2))*CT84)</f>
        <v>2.2012284350194807E-2</v>
      </c>
      <c r="AY84" s="27">
        <f>(1/(((3-P84)^2+(3-Q84)^2))*CT84)</f>
        <v>5.8766465825759147E-3</v>
      </c>
      <c r="AZ84" s="27">
        <f>((1/(((4-P84)^2+(4-Q84)^2))*CT84))</f>
        <v>2.6673710726543075E-3</v>
      </c>
      <c r="BA84" s="27">
        <f>((1/(((5-P84)^2+(5-Q84)^2))*CT84))</f>
        <v>1.5159856190851691E-3</v>
      </c>
      <c r="BB84" s="27">
        <f>((1/(((6-P84)^2+(6-Q84)^2))*CT84))</f>
        <v>9.7620713828952478E-4</v>
      </c>
      <c r="BC84" s="27">
        <f>((1/(((1-P84)^2+(0-Q84)^2))*CT84))</f>
        <v>7.3412261843061113E-2</v>
      </c>
      <c r="BD84" s="27">
        <f>((1/(((2-P84)^2+(0-Q84)^2))*CT84))</f>
        <v>3.1963161192273881E-2</v>
      </c>
      <c r="BE84" s="27">
        <f>((1/(((2-P84)^2+(1-Q84)^2))*CT84))</f>
        <v>5.447335817757834E-2</v>
      </c>
      <c r="BF84" s="27">
        <f>((1/(((3-P84)^2+(0-Q84)^2))*CT84))</f>
        <v>1.124222909216999E-2</v>
      </c>
      <c r="BG84" s="27">
        <f>((1/(((3-P84)^2+(1-Q84)^2))*CT84))</f>
        <v>1.3154102196312911E-2</v>
      </c>
      <c r="BH84" s="27">
        <f>((1/(((3-P84)^2+(2-Q84)^2))*CT84))</f>
        <v>9.6999332474544588E-3</v>
      </c>
      <c r="BI84" s="27">
        <f>((1/(((4-P84)^2+(0-Q84)^2))*CT84))</f>
        <v>5.3586362326114223E-3</v>
      </c>
      <c r="BJ84" s="27">
        <f>((1/(((4-P84)^2+(1-Q84)^2))*CT84))</f>
        <v>5.7575089372905539E-3</v>
      </c>
      <c r="BK84" s="27">
        <f>((1/(((4-P84)^2+(2-Q84)^2))*CT84))</f>
        <v>4.9811263330409843E-3</v>
      </c>
      <c r="BL84" s="27">
        <f>((1/(((4-P84)^2+(3-Q84)^2))*CT84))</f>
        <v>3.7337202126001266E-3</v>
      </c>
      <c r="BM84" s="27">
        <f>((1/(((5-P84)^2+(0-Q84)^2))*CT84))</f>
        <v>3.0837646739228577E-3</v>
      </c>
      <c r="BN84" s="27">
        <f>((1/(((5-P84)^2+(1-Q84)^2))*CT84))</f>
        <v>3.2118139200890956E-3</v>
      </c>
      <c r="BO84" s="27">
        <f>((1/(((5-P84)^2+(2-Q84)^2))*CT84))</f>
        <v>2.9548895792224058E-3</v>
      </c>
      <c r="BP84" s="27">
        <f>((1/(((5-P84)^2+(3-Q84)^2))*CT84))</f>
        <v>2.4661295456929666E-3</v>
      </c>
      <c r="BQ84" s="27">
        <f>((1/(((5-P84)^2+(4-Q84)^2))*CT84))</f>
        <v>1.9509709935071732E-3</v>
      </c>
      <c r="BR84" s="27">
        <f>((1/(((6-P84)^2+(0-Q84)^2))*CT84))</f>
        <v>1.9922569983512992E-3</v>
      </c>
      <c r="BS84" s="27">
        <f>(1/(((6-P84)^2+(1-Q84)^2))*CT84)</f>
        <v>2.0449276546960992E-3</v>
      </c>
      <c r="BT84" s="27">
        <f>(1/(((6-P84)^2+(2-Q84)^2))*CT84)</f>
        <v>1.9376599168074234E-3</v>
      </c>
      <c r="BU84" s="27">
        <f>(1/(((6-P84)^2+(3-Q84)^2))*CT84)</f>
        <v>1.7148010856953375E-3</v>
      </c>
      <c r="BV84" s="27">
        <f>((1/(((6-P84)^2+(4-Q84)^2))*CT84))</f>
        <v>1.4487932762810829E-3</v>
      </c>
      <c r="BW84" s="27">
        <f>((1/(((6-P84)^2+(5-Q84)^2))*CT84))</f>
        <v>1.1943133793590902E-3</v>
      </c>
      <c r="BX84" s="27">
        <f>((1/(((0-P84)^2+(1-Q84)^2))*CT84))</f>
        <v>4.3423567325002667E-2</v>
      </c>
      <c r="BY84" s="27">
        <f>((1/(((0-P84)^2+(2-Q84)^2))*CT84))</f>
        <v>1.995986061593135E-2</v>
      </c>
      <c r="BZ84" s="27">
        <f>((1/(((1-P84)^2+(2-Q84)^2))*CT84))</f>
        <v>3.6016743397197279E-2</v>
      </c>
      <c r="CA84" s="27">
        <f>((1/(((0-P84)^2+(3-Q84)^2))*CT84))</f>
        <v>8.534452602289971E-3</v>
      </c>
      <c r="CB84" s="27">
        <f>((1/(((1-P84)^2+(3-Q84)^2))*CT84))</f>
        <v>1.0544469433296967E-2</v>
      </c>
      <c r="CC84" s="27">
        <f>((1/(((2-P84)^2+(3-Q84)^2))*CT84))</f>
        <v>8.8888288664327186E-3</v>
      </c>
      <c r="CD84" s="27">
        <f>((1/(((0-P84)^2+(4-Q84)^2))*CT84))</f>
        <v>4.4594338476677308E-3</v>
      </c>
      <c r="CE84" s="27">
        <f>((1/(((1-P84)^2+(4-Q84)^2))*CT84))</f>
        <v>4.9527501110579533E-3</v>
      </c>
      <c r="CF84" s="27">
        <f>((1/(((2-P84)^2+(4-Q84)^2))*CT84))</f>
        <v>4.5543076931880483E-3</v>
      </c>
      <c r="CG84" s="27">
        <f>((1/(((3-P84)^2+(4-Q84)^2))*CT84))</f>
        <v>3.6070266415618234E-3</v>
      </c>
      <c r="CH84" s="27">
        <f>((1/(((0-P84)^2+(5-Q84)^2))*CT84))</f>
        <v>2.6931290433711199E-3</v>
      </c>
      <c r="CI84" s="27">
        <f>((1/(((1-P84)^2+(5-Q84)^2))*CT84))</f>
        <v>2.8654969490631405E-3</v>
      </c>
      <c r="CJ84" s="27">
        <f>((1/(((2-P84)^2+(5-Q84)^2))*CT84))</f>
        <v>2.7274419164475131E-3</v>
      </c>
      <c r="CK84" s="27">
        <f>((1/(((3-P84)^2+(5-Q84)^2))*CT84))</f>
        <v>2.3567772569664108E-3</v>
      </c>
      <c r="CL84" s="27">
        <f>(1/(((4-P84)^2+(5-Q84)^2))*CT84)</f>
        <v>1.9158095574124314E-3</v>
      </c>
      <c r="CM84" s="27">
        <f>(1/(((0-P84)^2+(6-Q84)^2))*CT84)</f>
        <v>1.7908730426244559E-3</v>
      </c>
      <c r="CN84" s="27">
        <f>(1/(((1-P84)^2+(6-Q84)^2))*CT84)</f>
        <v>1.865493486351541E-3</v>
      </c>
      <c r="CO84" s="27">
        <f>((1/(((2-P84)^2+(6-Q84)^2))*CT84))</f>
        <v>1.8059815835819049E-3</v>
      </c>
      <c r="CP84" s="27">
        <f>((1/(((3-P84)^2+(6-Q84)^2))*CT84))</f>
        <v>1.635644443408094E-3</v>
      </c>
      <c r="CQ84" s="27">
        <f>((1/(((4-P84)^2+(6-Q84)^2))*CT84))</f>
        <v>1.4103494498712826E-3</v>
      </c>
      <c r="CR84" s="27">
        <f>((1/(((5-P84)^2+(6-Q84)^2)))*CT84)</f>
        <v>1.1810440839514177E-3</v>
      </c>
      <c r="CS84" s="21">
        <f t="shared" si="64"/>
        <v>1.9082362686597114</v>
      </c>
      <c r="CT84" s="28">
        <v>0.05</v>
      </c>
    </row>
    <row r="85" spans="8:98" x14ac:dyDescent="0.25">
      <c r="H85" s="2">
        <v>44492</v>
      </c>
      <c r="I85" s="1" t="s">
        <v>11</v>
      </c>
      <c r="J85" s="1" t="s">
        <v>9</v>
      </c>
      <c r="K85">
        <v>2</v>
      </c>
      <c r="L85">
        <v>2</v>
      </c>
      <c r="M85">
        <v>1.55</v>
      </c>
      <c r="N85">
        <v>0.73</v>
      </c>
      <c r="P85" s="10">
        <f>SUMIF(team,spi_matches[[#This Row],[team1]],Mxg)+SUMIF(team,spi_matches[[#This Row],[team2]],Vnxg)</f>
        <v>1.1854551550655859</v>
      </c>
      <c r="Q85" s="10">
        <f>SUMIF(team,spi_matches[[#This Row],[team1]],Mnxg)+SUMIF(team,spi_matches[[#This Row],[team2]],Vxg)</f>
        <v>0.98983517494304896</v>
      </c>
      <c r="R85" s="10">
        <f t="shared" si="38"/>
        <v>0.20040726210594095</v>
      </c>
      <c r="S85" s="21">
        <f t="shared" si="39"/>
        <v>0.24088594456261131</v>
      </c>
      <c r="T85" s="21">
        <f t="shared" si="40"/>
        <v>1.5124905643002198</v>
      </c>
      <c r="U85" s="21">
        <f t="shared" si="41"/>
        <v>0.1790965340901729</v>
      </c>
      <c r="V85" s="22">
        <f t="shared" si="42"/>
        <v>1</v>
      </c>
      <c r="W85" s="22">
        <f t="shared" si="43"/>
        <v>1</v>
      </c>
      <c r="X85" s="23"/>
      <c r="Y85" s="23"/>
      <c r="Z85" s="23"/>
      <c r="AA85" s="23"/>
      <c r="AB85" s="24">
        <f t="shared" si="44"/>
        <v>1</v>
      </c>
      <c r="AC85" s="24">
        <f t="shared" si="45"/>
        <v>1</v>
      </c>
      <c r="AD85" s="24">
        <f t="shared" si="46"/>
        <v>2</v>
      </c>
      <c r="AE85" s="24">
        <f t="shared" si="47"/>
        <v>1</v>
      </c>
      <c r="AF85" s="24">
        <f t="shared" si="48"/>
        <v>1</v>
      </c>
      <c r="AG85" s="24">
        <f t="shared" si="49"/>
        <v>0</v>
      </c>
      <c r="AH85" s="24">
        <f t="shared" si="50"/>
        <v>1</v>
      </c>
      <c r="AI85" s="24">
        <f t="shared" si="51"/>
        <v>2</v>
      </c>
      <c r="AJ85" s="24">
        <f t="shared" si="52"/>
        <v>0</v>
      </c>
      <c r="AK85" s="24">
        <f t="shared" si="53"/>
        <v>1</v>
      </c>
      <c r="AL85" s="25">
        <f t="shared" si="54"/>
        <v>11</v>
      </c>
      <c r="AM85" s="25">
        <f t="shared" si="55"/>
        <v>21</v>
      </c>
      <c r="AN85" s="25">
        <f t="shared" si="56"/>
        <v>10</v>
      </c>
      <c r="AO85" s="25">
        <f t="shared" si="57"/>
        <v>12</v>
      </c>
      <c r="AP85" s="25">
        <f t="shared" si="58"/>
        <v>1</v>
      </c>
      <c r="AQ85" s="26">
        <f t="shared" si="59"/>
        <v>1.449403993401039</v>
      </c>
      <c r="AR85" s="26">
        <f t="shared" si="60"/>
        <v>7.5348112641817622E-2</v>
      </c>
      <c r="AS85" s="26">
        <f t="shared" si="61"/>
        <v>4.9301531006706534E-2</v>
      </c>
      <c r="AT85" s="26">
        <f t="shared" si="62"/>
        <v>4.7401156316607469E-2</v>
      </c>
      <c r="AU85" s="26">
        <f t="shared" si="63"/>
        <v>3.5576876424294267E-2</v>
      </c>
      <c r="AV85" s="27">
        <f>(1/(((0-P85)^2+(0-Q85)^2))*CT85)</f>
        <v>2.0963678513934849E-2</v>
      </c>
      <c r="AW85" s="27">
        <f>(1/(((1-P85)^2+(1-Q85)^2))*CT85)</f>
        <v>1.449403993401039</v>
      </c>
      <c r="AX85" s="27">
        <f>(1/(((2-P85)^2+(2-Q85)^2))*CT85)</f>
        <v>2.9692687604218167E-2</v>
      </c>
      <c r="AY85" s="27">
        <f>(1/(((3-P85)^2+(3-Q85)^2))*CT85)</f>
        <v>6.8181796938468712E-3</v>
      </c>
      <c r="AZ85" s="27">
        <f>((1/(((4-P85)^2+(4-Q85)^2))*CT85))</f>
        <v>2.9441630714917883E-3</v>
      </c>
      <c r="BA85" s="27">
        <f>((1/(((5-P85)^2+(5-Q85)^2))*CT85))</f>
        <v>1.632270680930293E-3</v>
      </c>
      <c r="BB85" s="27">
        <f>((1/(((6-P85)^2+(6-Q85)^2))*CT85))</f>
        <v>1.0355913347591054E-3</v>
      </c>
      <c r="BC85" s="27">
        <f>((1/(((1-P85)^2+(0-Q85)^2))*CT85))</f>
        <v>4.9301531006706534E-2</v>
      </c>
      <c r="BD85" s="27">
        <f>((1/(((2-P85)^2+(0-Q85)^2))*CT85))</f>
        <v>3.0427377257790374E-2</v>
      </c>
      <c r="BE85" s="27">
        <f>((1/(((2-P85)^2+(1-Q85)^2))*CT85))</f>
        <v>7.5348112641817622E-2</v>
      </c>
      <c r="BF85" s="27">
        <f>((1/(((3-P85)^2+(0-Q85)^2))*CT85))</f>
        <v>1.170317015153771E-2</v>
      </c>
      <c r="BG85" s="27">
        <f>((1/(((3-P85)^2+(1-Q85)^2))*CT85))</f>
        <v>1.5185215664071989E-2</v>
      </c>
      <c r="BH85" s="27">
        <f>((1/(((3-P85)^2+(2-Q85)^2))*CT85))</f>
        <v>1.1592842757527068E-2</v>
      </c>
      <c r="BI85" s="27">
        <f>((1/(((4-P85)^2+(0-Q85)^2))*CT85))</f>
        <v>5.6170709973947719E-3</v>
      </c>
      <c r="BJ85" s="27">
        <f>((1/(((4-P85)^2+(1-Q85)^2))*CT85))</f>
        <v>6.3117239199784294E-3</v>
      </c>
      <c r="BK85" s="27">
        <f>((1/(((4-P85)^2+(2-Q85)^2))*CT85))</f>
        <v>5.5915304323168914E-3</v>
      </c>
      <c r="BL85" s="27">
        <f>((1/(((4-P85)^2+(3-Q85)^2))*CT85))</f>
        <v>4.1797544153844542E-3</v>
      </c>
      <c r="BM85" s="27">
        <f>((1/(((5-P85)^2+(0-Q85)^2))*CT85))</f>
        <v>3.2194659631521304E-3</v>
      </c>
      <c r="BN85" s="27">
        <f>((1/(((5-P85)^2+(1-Q85)^2))*CT85))</f>
        <v>3.436224029625816E-3</v>
      </c>
      <c r="BO85" s="27">
        <f>((1/(((5-P85)^2+(2-Q85)^2))*CT85))</f>
        <v>3.2110593306289674E-3</v>
      </c>
      <c r="BP85" s="27">
        <f>((1/(((5-P85)^2+(3-Q85)^2))*CT85))</f>
        <v>2.6893989008219925E-3</v>
      </c>
      <c r="BQ85" s="27">
        <f>((1/(((5-P85)^2+(4-Q85)^2))*CT85))</f>
        <v>2.1175812709821637E-3</v>
      </c>
      <c r="BR85" s="27">
        <f>((1/(((6-P85)^2+(0-Q85)^2))*CT85))</f>
        <v>2.0695693401496132E-3</v>
      </c>
      <c r="BS85" s="27">
        <f>(1/(((6-P85)^2+(1-Q85)^2))*CT85)</f>
        <v>2.1570370060858164E-3</v>
      </c>
      <c r="BT85" s="27">
        <f>(1/(((6-P85)^2+(2-Q85)^2))*CT85)</f>
        <v>2.0660922209428095E-3</v>
      </c>
      <c r="BU85" s="27">
        <f>(1/(((6-P85)^2+(3-Q85)^2))*CT85)</f>
        <v>1.8368438384634711E-3</v>
      </c>
      <c r="BV85" s="27">
        <f>((1/(((6-P85)^2+(4-Q85)^2))*CT85))</f>
        <v>1.5508235423944284E-3</v>
      </c>
      <c r="BW85" s="27">
        <f>((1/(((6-P85)^2+(5-Q85)^2))*CT85))</f>
        <v>1.2735198748382453E-3</v>
      </c>
      <c r="BX85" s="27">
        <f>((1/(((0-P85)^2+(1-Q85)^2))*CT85))</f>
        <v>3.5576876424294267E-2</v>
      </c>
      <c r="BY85" s="27">
        <f>((1/(((0-P85)^2+(2-Q85)^2))*CT85))</f>
        <v>2.061229312703633E-2</v>
      </c>
      <c r="BZ85" s="27">
        <f>((1/(((1-P85)^2+(2-Q85)^2))*CT85))</f>
        <v>4.7401156316607469E-2</v>
      </c>
      <c r="CA85" s="27">
        <f>((1/(((0-P85)^2+(3-Q85)^2))*CT85))</f>
        <v>9.1809381237085326E-3</v>
      </c>
      <c r="CB85" s="27">
        <f>((1/(((1-P85)^2+(3-Q85)^2))*CT85))</f>
        <v>1.2269468230052831E-2</v>
      </c>
      <c r="CC85" s="27">
        <f>((1/(((2-P85)^2+(3-Q85)^2))*CT85))</f>
        <v>1.0628696025254493E-2</v>
      </c>
      <c r="CD85" s="27">
        <f>((1/(((0-P85)^2+(4-Q85)^2))*CT85))</f>
        <v>4.7771935106276303E-3</v>
      </c>
      <c r="CE85" s="27">
        <f>((1/(((1-P85)^2+(4-Q85)^2))*CT85))</f>
        <v>5.4972324307534029E-3</v>
      </c>
      <c r="CF85" s="27">
        <f>((1/(((2-P85)^2+(4-Q85)^2))*CT85))</f>
        <v>5.1416125667179974E-3</v>
      </c>
      <c r="CG85" s="27">
        <f>((1/(((3-P85)^2+(4-Q85)^2))*CT85))</f>
        <v>4.047381802415333E-3</v>
      </c>
      <c r="CH85" s="27">
        <f>((1/(((0-P85)^2+(5-Q85)^2))*CT85))</f>
        <v>2.859311710627848E-3</v>
      </c>
      <c r="CI85" s="27">
        <f>((1/(((1-P85)^2+(5-Q85)^2))*CT85))</f>
        <v>3.1025423367524846E-3</v>
      </c>
      <c r="CJ85" s="27">
        <f>((1/(((2-P85)^2+(5-Q85)^2))*CT85))</f>
        <v>2.9859828597178402E-3</v>
      </c>
      <c r="CK85" s="27">
        <f>((1/(((3-P85)^2+(5-Q85)^2))*CT85))</f>
        <v>2.5807790396656003E-3</v>
      </c>
      <c r="CL85" s="27">
        <f>(1/(((4-P85)^2+(5-Q85)^2))*CT85)</f>
        <v>2.0830656066083736E-3</v>
      </c>
      <c r="CM85" s="27">
        <f>(1/(((0-P85)^2+(6-Q85)^2))*CT85)</f>
        <v>1.8862902370297961E-3</v>
      </c>
      <c r="CN85" s="27">
        <f>(1/(((1-P85)^2+(6-Q85)^2))*CT85)</f>
        <v>1.989167377276359E-3</v>
      </c>
      <c r="CO85" s="27">
        <f>((1/(((2-P85)^2+(6-Q85)^2))*CT85))</f>
        <v>1.9405994253689986E-3</v>
      </c>
      <c r="CP85" s="27">
        <f>((1/(((3-P85)^2+(6-Q85)^2))*CT85))</f>
        <v>1.7609152800711675E-3</v>
      </c>
      <c r="CQ85" s="27">
        <f>((1/(((4-P85)^2+(6-Q85)^2))*CT85))</f>
        <v>1.514077242552372E-3</v>
      </c>
      <c r="CR85" s="27">
        <f>((1/(((5-P85)^2+(6-Q85)^2)))*CT85)</f>
        <v>1.2609544170337835E-3</v>
      </c>
      <c r="CS85" s="21">
        <f t="shared" si="64"/>
        <v>1.9324730429530041</v>
      </c>
      <c r="CT85" s="28">
        <v>0.05</v>
      </c>
    </row>
    <row r="86" spans="8:98" x14ac:dyDescent="0.25">
      <c r="H86" s="2">
        <v>44492</v>
      </c>
      <c r="I86" s="1" t="s">
        <v>8</v>
      </c>
      <c r="J86" s="1" t="s">
        <v>15</v>
      </c>
      <c r="K86">
        <v>1</v>
      </c>
      <c r="L86">
        <v>1</v>
      </c>
      <c r="M86">
        <v>1.77</v>
      </c>
      <c r="N86">
        <v>0.88</v>
      </c>
      <c r="P86" s="10">
        <f>SUMIF(team,spi_matches[[#This Row],[team1]],Mxg)+SUMIF(team,spi_matches[[#This Row],[team2]],Vnxg)</f>
        <v>1.2863139056873094</v>
      </c>
      <c r="Q86" s="10">
        <f>SUMIF(team,spi_matches[[#This Row],[team1]],Mnxg)+SUMIF(team,spi_matches[[#This Row],[team2]],Vxg)</f>
        <v>1.4162653908165932</v>
      </c>
      <c r="R86" s="10">
        <f t="shared" si="38"/>
        <v>0.52153280721913853</v>
      </c>
      <c r="S86" s="21">
        <f t="shared" si="39"/>
        <v>0.20953402829350734</v>
      </c>
      <c r="T86" s="21">
        <f t="shared" si="40"/>
        <v>0.28413917344096556</v>
      </c>
      <c r="U86" s="21">
        <f t="shared" si="41"/>
        <v>0.27303104693328639</v>
      </c>
      <c r="V86" s="22">
        <f t="shared" si="42"/>
        <v>1</v>
      </c>
      <c r="W86" s="22">
        <f t="shared" si="43"/>
        <v>1</v>
      </c>
      <c r="X86" s="23"/>
      <c r="Y86" s="23"/>
      <c r="Z86" s="23"/>
      <c r="AA86" s="23"/>
      <c r="AB86" s="24">
        <f t="shared" si="44"/>
        <v>1</v>
      </c>
      <c r="AC86" s="24">
        <f t="shared" si="45"/>
        <v>1</v>
      </c>
      <c r="AD86" s="24">
        <f t="shared" si="46"/>
        <v>1</v>
      </c>
      <c r="AE86" s="24">
        <f t="shared" si="47"/>
        <v>2</v>
      </c>
      <c r="AF86" s="24">
        <f t="shared" si="48"/>
        <v>2</v>
      </c>
      <c r="AG86" s="24">
        <f t="shared" si="49"/>
        <v>1</v>
      </c>
      <c r="AH86" s="24">
        <f t="shared" si="50"/>
        <v>2</v>
      </c>
      <c r="AI86" s="24">
        <f t="shared" si="51"/>
        <v>2</v>
      </c>
      <c r="AJ86" s="24">
        <f t="shared" si="52"/>
        <v>0</v>
      </c>
      <c r="AK86" s="24">
        <f t="shared" si="53"/>
        <v>1</v>
      </c>
      <c r="AL86" s="25">
        <f t="shared" si="54"/>
        <v>11</v>
      </c>
      <c r="AM86" s="25">
        <f t="shared" si="55"/>
        <v>12</v>
      </c>
      <c r="AN86" s="25">
        <f t="shared" si="56"/>
        <v>21</v>
      </c>
      <c r="AO86" s="25">
        <f t="shared" si="57"/>
        <v>22</v>
      </c>
      <c r="AP86" s="25">
        <f t="shared" si="58"/>
        <v>1</v>
      </c>
      <c r="AQ86" s="26">
        <f t="shared" si="59"/>
        <v>0.1958844457141867</v>
      </c>
      <c r="AR86" s="26">
        <f t="shared" si="60"/>
        <v>0.11828111614378962</v>
      </c>
      <c r="AS86" s="26">
        <f t="shared" si="61"/>
        <v>7.3246688508258453E-2</v>
      </c>
      <c r="AT86" s="26">
        <f t="shared" si="62"/>
        <v>5.8817029426021232E-2</v>
      </c>
      <c r="AU86" s="26">
        <f t="shared" si="63"/>
        <v>2.7354088185082667E-2</v>
      </c>
      <c r="AV86" s="27">
        <f>(1/(((0-P86)^2+(0-Q86)^2))*CT86)</f>
        <v>1.3659667819977815E-2</v>
      </c>
      <c r="AW86" s="27">
        <f>(1/(((1-P86)^2+(1-Q86)^2))*CT86)</f>
        <v>0.1958844457141867</v>
      </c>
      <c r="AX86" s="27">
        <f>(1/(((2-P86)^2+(2-Q86)^2))*CT86)</f>
        <v>5.8817029426021232E-2</v>
      </c>
      <c r="AY86" s="27">
        <f>(1/(((3-P86)^2+(3-Q86)^2))*CT86)</f>
        <v>9.1828454991551723E-3</v>
      </c>
      <c r="AZ86" s="27">
        <f>((1/(((4-P86)^2+(4-Q86)^2))*CT86))</f>
        <v>3.5613101898502712E-3</v>
      </c>
      <c r="BA86" s="27">
        <f>((1/(((5-P86)^2+(5-Q86)^2))*CT86))</f>
        <v>1.8772561223467041E-3</v>
      </c>
      <c r="BB86" s="27">
        <f>((1/(((6-P86)^2+(6-Q86)^2))*CT86))</f>
        <v>1.1566186694276876E-3</v>
      </c>
      <c r="BC86" s="27">
        <f>((1/(((1-P86)^2+(0-Q86)^2))*CT86))</f>
        <v>2.3948845536290522E-2</v>
      </c>
      <c r="BD86" s="27">
        <f>((1/(((2-P86)^2+(0-Q86)^2))*CT86))</f>
        <v>1.9879486588804715E-2</v>
      </c>
      <c r="BE86" s="27">
        <f>((1/(((2-P86)^2+(1-Q86)^2))*CT86))</f>
        <v>7.3246688508258453E-2</v>
      </c>
      <c r="BF86" s="27">
        <f>((1/(((3-P86)^2+(0-Q86)^2))*CT86))</f>
        <v>1.0116281215955232E-2</v>
      </c>
      <c r="BG86" s="27">
        <f>((1/(((3-P86)^2+(1-Q86)^2))*CT86))</f>
        <v>1.607718641541498E-2</v>
      </c>
      <c r="BH86" s="27">
        <f>((1/(((3-P86)^2+(2-Q86)^2))*CT86))</f>
        <v>1.5255687812278824E-2</v>
      </c>
      <c r="BI86" s="27">
        <f>((1/(((4-P86)^2+(0-Q86)^2))*CT86))</f>
        <v>5.3362363166461237E-3</v>
      </c>
      <c r="BJ86" s="27">
        <f>((1/(((4-P86)^2+(1-Q86)^2))*CT86))</f>
        <v>6.6336143787118704E-3</v>
      </c>
      <c r="BK86" s="27">
        <f>((1/(((4-P86)^2+(2-Q86)^2))*CT86))</f>
        <v>6.4894288462058504E-3</v>
      </c>
      <c r="BL86" s="27">
        <f>((1/(((4-P86)^2+(3-Q86)^2))*CT86))</f>
        <v>5.064672047953505E-3</v>
      </c>
      <c r="BM86" s="27">
        <f>((1/(((5-P86)^2+(0-Q86)^2))*CT86))</f>
        <v>3.1651034302905071E-3</v>
      </c>
      <c r="BN86" s="27">
        <f>((1/(((5-P86)^2+(1-Q86)^2))*CT86))</f>
        <v>3.580445852011744E-3</v>
      </c>
      <c r="BO86" s="27">
        <f>((1/(((5-P86)^2+(2-Q86)^2))*CT86))</f>
        <v>3.5380169292189116E-3</v>
      </c>
      <c r="BP86" s="27">
        <f>((1/(((5-P86)^2+(3-Q86)^2))*CT86))</f>
        <v>3.067544937121568E-3</v>
      </c>
      <c r="BQ86" s="27">
        <f>((1/(((5-P86)^2+(4-Q86)^2))*CT86))</f>
        <v>2.442939177898736E-3</v>
      </c>
      <c r="BR86" s="27">
        <f>((1/(((6-P86)^2+(0-Q86)^2))*CT86))</f>
        <v>2.0640137984246471E-3</v>
      </c>
      <c r="BS86" s="27">
        <f>(1/(((6-P86)^2+(1-Q86)^2))*CT86)</f>
        <v>2.2329290204815217E-3</v>
      </c>
      <c r="BT86" s="27">
        <f>(1/(((6-P86)^2+(2-Q86)^2))*CT86)</f>
        <v>2.2163530543888618E-3</v>
      </c>
      <c r="BU86" s="27">
        <f>(1/(((6-P86)^2+(3-Q86)^2))*CT86)</f>
        <v>2.0220768810590871E-3</v>
      </c>
      <c r="BV86" s="27">
        <f>((1/(((6-P86)^2+(4-Q86)^2))*CT86))</f>
        <v>1.7304318621948402E-3</v>
      </c>
      <c r="BW86" s="27">
        <f>((1/(((6-P86)^2+(5-Q86)^2))*CT86))</f>
        <v>1.4260456838968358E-3</v>
      </c>
      <c r="BX86" s="27">
        <f>((1/(((0-P86)^2+(1-Q86)^2))*CT86))</f>
        <v>2.7354088185082667E-2</v>
      </c>
      <c r="BY86" s="27">
        <f>((1/(((0-P86)^2+(2-Q86)^2))*CT86))</f>
        <v>2.5058266007307956E-2</v>
      </c>
      <c r="BZ86" s="27">
        <f>((1/(((1-P86)^2+(2-Q86)^2))*CT86))</f>
        <v>0.11828111614378962</v>
      </c>
      <c r="CA86" s="27">
        <f>((1/(((0-P86)^2+(3-Q86)^2))*CT86))</f>
        <v>1.2011092167832214E-2</v>
      </c>
      <c r="CB86" s="27">
        <f>((1/(((1-P86)^2+(3-Q86)^2))*CT86))</f>
        <v>1.9303596019468076E-2</v>
      </c>
      <c r="CC86" s="27">
        <f>((1/(((2-P86)^2+(3-Q86)^2))*CT86))</f>
        <v>1.6569661497004003E-2</v>
      </c>
      <c r="CD86" s="27">
        <f>((1/(((0-P86)^2+(4-Q86)^2))*CT86))</f>
        <v>6.0021934454212974E-3</v>
      </c>
      <c r="CE86" s="27">
        <f>((1/(((1-P86)^2+(4-Q86)^2))*CT86))</f>
        <v>7.3990106995460176E-3</v>
      </c>
      <c r="CF86" s="27">
        <f>((1/(((2-P86)^2+(4-Q86)^2))*CT86))</f>
        <v>6.958910887513001E-3</v>
      </c>
      <c r="CG86" s="27">
        <f>((1/(((3-P86)^2+(4-Q86)^2))*CT86))</f>
        <v>5.2016121132992046E-3</v>
      </c>
      <c r="CH86" s="27">
        <f>((1/(((0-P86)^2+(5-Q86)^2))*CT86))</f>
        <v>3.4488093065239422E-3</v>
      </c>
      <c r="CI86" s="27">
        <f>((1/(((1-P86)^2+(5-Q86)^2))*CT86))</f>
        <v>3.8684332238578187E-3</v>
      </c>
      <c r="CJ86" s="27">
        <f>((1/(((2-P86)^2+(5-Q86)^2))*CT86))</f>
        <v>3.744616666918746E-3</v>
      </c>
      <c r="CK86" s="27">
        <f>((1/(((3-P86)^2+(5-Q86)^2))*CT86))</f>
        <v>3.1685931523012878E-3</v>
      </c>
      <c r="CL86" s="27">
        <f>(1/(((4-P86)^2+(5-Q86)^2))*CT86)</f>
        <v>2.4743599439703374E-3</v>
      </c>
      <c r="CM86" s="27">
        <f>(1/(((0-P86)^2+(6-Q86)^2))*CT86)</f>
        <v>2.2060225231525727E-3</v>
      </c>
      <c r="CN86" s="27">
        <f>(1/(((1-P86)^2+(6-Q86)^2))*CT86)</f>
        <v>2.3704997615871209E-3</v>
      </c>
      <c r="CO86" s="27">
        <f>((1/(((2-P86)^2+(6-Q86)^2))*CT86))</f>
        <v>2.3234232260167919E-3</v>
      </c>
      <c r="CP86" s="27">
        <f>((1/(((3-P86)^2+(6-Q86)^2))*CT86))</f>
        <v>2.0879143045517594E-3</v>
      </c>
      <c r="CQ86" s="27">
        <f>((1/(((4-P86)^2+(6-Q86)^2))*CT86))</f>
        <v>1.7621322248499776E-3</v>
      </c>
      <c r="CR86" s="27">
        <f>((1/(((5-P86)^2+(6-Q86)^2)))*CT86)</f>
        <v>1.4366954332920567E-3</v>
      </c>
      <c r="CS86" s="21">
        <f t="shared" si="64"/>
        <v>0.76670424866775955</v>
      </c>
      <c r="CT86" s="28">
        <v>0.05</v>
      </c>
    </row>
    <row r="87" spans="8:98" x14ac:dyDescent="0.25">
      <c r="H87" s="2">
        <v>44492</v>
      </c>
      <c r="I87" s="1" t="s">
        <v>10</v>
      </c>
      <c r="J87" s="1" t="s">
        <v>16</v>
      </c>
      <c r="K87">
        <v>2</v>
      </c>
      <c r="L87">
        <v>5</v>
      </c>
      <c r="M87">
        <v>1.75</v>
      </c>
      <c r="N87">
        <v>3.63</v>
      </c>
      <c r="P87" s="10">
        <f>SUMIF(team,spi_matches[[#This Row],[team1]],Mxg)+SUMIF(team,spi_matches[[#This Row],[team2]],Vnxg)</f>
        <v>1.3319854069350985</v>
      </c>
      <c r="Q87" s="10">
        <f>SUMIF(team,spi_matches[[#This Row],[team1]],Mnxg)+SUMIF(team,spi_matches[[#This Row],[team2]],Vxg)</f>
        <v>1.1294904694795402</v>
      </c>
      <c r="R87" s="10">
        <f t="shared" si="38"/>
        <v>6.4272841122388646</v>
      </c>
      <c r="S87" s="21">
        <f t="shared" si="39"/>
        <v>0.26898954365032218</v>
      </c>
      <c r="T87" s="21">
        <f t="shared" si="40"/>
        <v>0.46575031387716609</v>
      </c>
      <c r="U87" s="21">
        <f t="shared" si="41"/>
        <v>0.1881498755046708</v>
      </c>
      <c r="V87" s="22">
        <f t="shared" si="42"/>
        <v>1</v>
      </c>
      <c r="W87" s="22">
        <f t="shared" si="43"/>
        <v>1</v>
      </c>
      <c r="X87" s="23"/>
      <c r="Y87" s="23"/>
      <c r="Z87" s="23"/>
      <c r="AA87" s="23"/>
      <c r="AB87" s="24">
        <f t="shared" si="44"/>
        <v>1</v>
      </c>
      <c r="AC87" s="24">
        <f t="shared" si="45"/>
        <v>1</v>
      </c>
      <c r="AD87" s="24">
        <f t="shared" si="46"/>
        <v>2</v>
      </c>
      <c r="AE87" s="24">
        <f t="shared" si="47"/>
        <v>1</v>
      </c>
      <c r="AF87" s="24">
        <f t="shared" si="48"/>
        <v>1</v>
      </c>
      <c r="AG87" s="24">
        <f t="shared" si="49"/>
        <v>2</v>
      </c>
      <c r="AH87" s="24">
        <f t="shared" si="50"/>
        <v>2</v>
      </c>
      <c r="AI87" s="24">
        <f t="shared" si="51"/>
        <v>2</v>
      </c>
      <c r="AJ87" s="24">
        <f t="shared" si="52"/>
        <v>1</v>
      </c>
      <c r="AK87" s="24">
        <f t="shared" si="53"/>
        <v>0</v>
      </c>
      <c r="AL87" s="25">
        <f t="shared" si="54"/>
        <v>11</v>
      </c>
      <c r="AM87" s="25">
        <f t="shared" si="55"/>
        <v>21</v>
      </c>
      <c r="AN87" s="25">
        <f t="shared" si="56"/>
        <v>12</v>
      </c>
      <c r="AO87" s="25">
        <f t="shared" si="57"/>
        <v>22</v>
      </c>
      <c r="AP87" s="25">
        <f t="shared" si="58"/>
        <v>10</v>
      </c>
      <c r="AQ87" s="26">
        <f t="shared" si="59"/>
        <v>0.39375630981958326</v>
      </c>
      <c r="AR87" s="26">
        <f t="shared" si="60"/>
        <v>0.1079887301897715</v>
      </c>
      <c r="AS87" s="26">
        <f t="shared" si="61"/>
        <v>5.7603610109096461E-2</v>
      </c>
      <c r="AT87" s="26">
        <f t="shared" si="62"/>
        <v>4.1527192770012017E-2</v>
      </c>
      <c r="AU87" s="26">
        <f t="shared" si="63"/>
        <v>3.607599833427888E-2</v>
      </c>
      <c r="AV87" s="27">
        <f>(1/(((0-P87)^2+(0-Q87)^2))*CT87)</f>
        <v>1.6393798207480648E-2</v>
      </c>
      <c r="AW87" s="27">
        <f>(1/(((1-P87)^2+(1-Q87)^2))*CT87)</f>
        <v>0.39375630981958326</v>
      </c>
      <c r="AX87" s="27">
        <f>(1/(((2-P87)^2+(2-Q87)^2))*CT87)</f>
        <v>4.1527192770012017E-2</v>
      </c>
      <c r="AY87" s="27">
        <f>(1/(((3-P87)^2+(3-Q87)^2))*CT87)</f>
        <v>7.9604162425066204E-3</v>
      </c>
      <c r="AZ87" s="27">
        <f>((1/(((4-P87)^2+(4-Q87)^2))*CT87))</f>
        <v>3.2556053574554012E-3</v>
      </c>
      <c r="BA87" s="27">
        <f>((1/(((5-P87)^2+(5-Q87)^2))*CT87))</f>
        <v>1.7583855157545431E-3</v>
      </c>
      <c r="BB87" s="27">
        <f>((1/(((6-P87)^2+(6-Q87)^2))*CT87))</f>
        <v>1.098605964373657E-3</v>
      </c>
      <c r="BC87" s="27">
        <f>((1/(((1-P87)^2+(0-Q87)^2))*CT87))</f>
        <v>3.607599833427888E-2</v>
      </c>
      <c r="BD87" s="27">
        <f>((1/(((2-P87)^2+(0-Q87)^2))*CT87))</f>
        <v>2.9036135878425091E-2</v>
      </c>
      <c r="BE87" s="27">
        <f>((1/(((2-P87)^2+(1-Q87)^2))*CT87))</f>
        <v>0.1079887301897715</v>
      </c>
      <c r="BF87" s="27">
        <f>((1/(((3-P87)^2+(0-Q87)^2))*CT87))</f>
        <v>1.2321275575102085E-2</v>
      </c>
      <c r="BG87" s="27">
        <f>((1/(((3-P87)^2+(1-Q87)^2))*CT87))</f>
        <v>1.7863264442434548E-2</v>
      </c>
      <c r="BH87" s="27">
        <f>((1/(((3-P87)^2+(2-Q87)^2))*CT87))</f>
        <v>1.4124056288089659E-2</v>
      </c>
      <c r="BI87" s="27">
        <f>((1/(((4-P87)^2+(0-Q87)^2))*CT87))</f>
        <v>5.9565997925754618E-3</v>
      </c>
      <c r="BJ87" s="27">
        <f>((1/(((4-P87)^2+(1-Q87)^2))*CT87))</f>
        <v>7.0076400720969975E-3</v>
      </c>
      <c r="BK87" s="27">
        <f>((1/(((4-P87)^2+(2-Q87)^2))*CT87))</f>
        <v>6.3483286985806745E-3</v>
      </c>
      <c r="BL87" s="27">
        <f>((1/(((4-P87)^2+(3-Q87)^2))*CT87))</f>
        <v>4.7093804707487377E-3</v>
      </c>
      <c r="BM87" s="27">
        <f>((1/(((5-P87)^2+(0-Q87)^2))*CT87))</f>
        <v>3.3944147460005063E-3</v>
      </c>
      <c r="BN87" s="27">
        <f>((1/(((5-P87)^2+(1-Q87)^2))*CT87))</f>
        <v>3.7116497032942744E-3</v>
      </c>
      <c r="BO87" s="27">
        <f>((1/(((5-P87)^2+(2-Q87)^2))*CT87))</f>
        <v>3.5181244878511909E-3</v>
      </c>
      <c r="BP87" s="27">
        <f>((1/(((5-P87)^2+(3-Q87)^2))*CT87))</f>
        <v>2.9493066753245598E-3</v>
      </c>
      <c r="BQ87" s="27">
        <f>((1/(((5-P87)^2+(4-Q87)^2))*CT87))</f>
        <v>2.3047681575854048E-3</v>
      </c>
      <c r="BR87" s="27">
        <f>((1/(((6-P87)^2+(0-Q87)^2))*CT87))</f>
        <v>2.1676824679444742E-3</v>
      </c>
      <c r="BS87" s="27">
        <f>(1/(((6-P87)^2+(1-Q87)^2))*CT87)</f>
        <v>2.2928282875136741E-3</v>
      </c>
      <c r="BT87" s="27">
        <f>(1/(((6-P87)^2+(2-Q87)^2))*CT87)</f>
        <v>2.217477108615138E-3</v>
      </c>
      <c r="BU87" s="27">
        <f>(1/(((6-P87)^2+(3-Q87)^2))*CT87)</f>
        <v>1.9771312234512874E-3</v>
      </c>
      <c r="BV87" s="27">
        <f>((1/(((6-P87)^2+(4-Q87)^2))*CT87))</f>
        <v>1.6649913963972846E-3</v>
      </c>
      <c r="BW87" s="27">
        <f>((1/(((6-P87)^2+(5-Q87)^2))*CT87))</f>
        <v>1.3597596542407912E-3</v>
      </c>
      <c r="BX87" s="27">
        <f>((1/(((0-P87)^2+(1-Q87)^2))*CT87))</f>
        <v>2.7918098702213064E-2</v>
      </c>
      <c r="BY87" s="27">
        <f>((1/(((0-P87)^2+(2-Q87)^2))*CT87))</f>
        <v>1.9747454020569561E-2</v>
      </c>
      <c r="BZ87" s="27">
        <f>((1/(((1-P87)^2+(2-Q87)^2))*CT87))</f>
        <v>5.7603610109096461E-2</v>
      </c>
      <c r="CA87" s="27">
        <f>((1/(((0-P87)^2+(3-Q87)^2))*CT87))</f>
        <v>9.4822842925325872E-3</v>
      </c>
      <c r="CB87" s="27">
        <f>((1/(((1-P87)^2+(3-Q87)^2))*CT87))</f>
        <v>1.3854175657833213E-2</v>
      </c>
      <c r="CC87" s="27">
        <f>((1/(((2-P87)^2+(3-Q87)^2))*CT87))</f>
        <v>1.2674112520872577E-2</v>
      </c>
      <c r="CD87" s="27">
        <f>((1/(((0-P87)^2+(4-Q87)^2))*CT87))</f>
        <v>4.9930047558509535E-3</v>
      </c>
      <c r="CE87" s="27">
        <f>((1/(((1-P87)^2+(4-Q87)^2))*CT87))</f>
        <v>5.9879957868393154E-3</v>
      </c>
      <c r="CF87" s="27">
        <f>((1/(((2-P87)^2+(4-Q87)^2))*CT87))</f>
        <v>5.7563442220661216E-3</v>
      </c>
      <c r="CG87" s="27">
        <f>((1/(((3-P87)^2+(4-Q87)^2))*CT87))</f>
        <v>4.5363415929637668E-3</v>
      </c>
      <c r="CH87" s="27">
        <f>((1/(((0-P87)^2+(5-Q87)^2))*CT87))</f>
        <v>2.9841786338872991E-3</v>
      </c>
      <c r="CI87" s="27">
        <f>((1/(((1-P87)^2+(5-Q87)^2))*CT87))</f>
        <v>3.3132202451194256E-3</v>
      </c>
      <c r="CJ87" s="27">
        <f>((1/(((2-P87)^2+(5-Q87)^2))*CT87))</f>
        <v>3.2410524622621694E-3</v>
      </c>
      <c r="CK87" s="27">
        <f>((1/(((3-P87)^2+(5-Q87)^2))*CT87))</f>
        <v>2.8148213413470126E-3</v>
      </c>
      <c r="CL87" s="27">
        <f>(1/(((4-P87)^2+(5-Q87)^2))*CT87)</f>
        <v>2.2625308796250239E-3</v>
      </c>
      <c r="CM87" s="27">
        <f>(1/(((0-P87)^2+(6-Q87)^2))*CT87)</f>
        <v>1.9610882277072885E-3</v>
      </c>
      <c r="CN87" s="27">
        <f>(1/(((1-P87)^2+(6-Q87)^2))*CT87)</f>
        <v>2.0980126560702938E-3</v>
      </c>
      <c r="CO87" s="27">
        <f>((1/(((2-P87)^2+(6-Q87)^2))*CT87))</f>
        <v>2.0688422499039938E-3</v>
      </c>
      <c r="CP87" s="27">
        <f>((1/(((3-P87)^2+(6-Q87)^2))*CT87))</f>
        <v>1.8864980331639307E-3</v>
      </c>
      <c r="CQ87" s="27">
        <f>((1/(((4-P87)^2+(6-Q87)^2))*CT87))</f>
        <v>1.6212624047836752E-3</v>
      </c>
      <c r="CR87" s="27">
        <f>((1/(((5-P87)^2+(6-Q87)^2)))*CT87)</f>
        <v>1.3449467099630828E-3</v>
      </c>
      <c r="CS87" s="21">
        <f t="shared" si="64"/>
        <v>0.92288973303215949</v>
      </c>
      <c r="CT87" s="28">
        <v>0.05</v>
      </c>
    </row>
    <row r="88" spans="8:98" x14ac:dyDescent="0.25">
      <c r="H88" s="2">
        <v>44492</v>
      </c>
      <c r="I88" s="1" t="s">
        <v>27</v>
      </c>
      <c r="J88" s="1" t="s">
        <v>22</v>
      </c>
      <c r="K88">
        <v>1</v>
      </c>
      <c r="L88">
        <v>4</v>
      </c>
      <c r="M88">
        <v>1.27</v>
      </c>
      <c r="N88">
        <v>3.31</v>
      </c>
      <c r="P88" s="10">
        <f>SUMIF(team,spi_matches[[#This Row],[team1]],Mxg)+SUMIF(team,spi_matches[[#This Row],[team2]],Vnxg)</f>
        <v>0.68900837892328848</v>
      </c>
      <c r="Q88" s="10">
        <f>SUMIF(team,spi_matches[[#This Row],[team1]],Mnxg)+SUMIF(team,spi_matches[[#This Row],[team2]],Vxg)</f>
        <v>1.9564989397151757</v>
      </c>
      <c r="R88" s="10">
        <f t="shared" si="38"/>
        <v>2.1695163839534888</v>
      </c>
      <c r="S88" s="21">
        <f t="shared" si="39"/>
        <v>0.10170332548608203</v>
      </c>
      <c r="T88" s="21">
        <f t="shared" si="40"/>
        <v>0.10410400331423812</v>
      </c>
      <c r="U88" s="21">
        <f t="shared" si="41"/>
        <v>0.81136311964119057</v>
      </c>
      <c r="V88" s="22">
        <f t="shared" si="42"/>
        <v>0</v>
      </c>
      <c r="W88" s="22">
        <f t="shared" si="43"/>
        <v>3</v>
      </c>
      <c r="X88" s="23"/>
      <c r="Y88" s="23"/>
      <c r="Z88" s="23"/>
      <c r="AA88" s="23"/>
      <c r="AB88" s="24">
        <f t="shared" si="44"/>
        <v>1</v>
      </c>
      <c r="AC88" s="24">
        <f t="shared" si="45"/>
        <v>2</v>
      </c>
      <c r="AD88" s="24">
        <f t="shared" si="46"/>
        <v>0</v>
      </c>
      <c r="AE88" s="24">
        <f t="shared" si="47"/>
        <v>2</v>
      </c>
      <c r="AF88" s="24">
        <f t="shared" si="48"/>
        <v>1</v>
      </c>
      <c r="AG88" s="24">
        <f t="shared" si="49"/>
        <v>1</v>
      </c>
      <c r="AH88" s="24">
        <f t="shared" si="50"/>
        <v>1</v>
      </c>
      <c r="AI88" s="24">
        <f t="shared" si="51"/>
        <v>3</v>
      </c>
      <c r="AJ88" s="24">
        <f t="shared" si="52"/>
        <v>0</v>
      </c>
      <c r="AK88" s="24">
        <f t="shared" si="53"/>
        <v>1</v>
      </c>
      <c r="AL88" s="25">
        <f t="shared" si="54"/>
        <v>12</v>
      </c>
      <c r="AM88" s="25">
        <f t="shared" si="55"/>
        <v>2</v>
      </c>
      <c r="AN88" s="25">
        <f t="shared" si="56"/>
        <v>11</v>
      </c>
      <c r="AO88" s="25">
        <f t="shared" si="57"/>
        <v>13</v>
      </c>
      <c r="AP88" s="25">
        <f t="shared" si="58"/>
        <v>1</v>
      </c>
      <c r="AQ88" s="26">
        <f t="shared" si="59"/>
        <v>0.507057579153674</v>
      </c>
      <c r="AR88" s="26">
        <f t="shared" si="60"/>
        <v>0.10490429939622253</v>
      </c>
      <c r="AS88" s="26">
        <f t="shared" si="61"/>
        <v>4.9426357201281766E-2</v>
      </c>
      <c r="AT88" s="26">
        <f t="shared" si="62"/>
        <v>4.2172374901097598E-2</v>
      </c>
      <c r="AU88" s="26">
        <f t="shared" si="63"/>
        <v>3.598098790181814E-2</v>
      </c>
      <c r="AV88" s="27">
        <f>(1/(((0-P88)^2+(0-Q88)^2))*CT88)</f>
        <v>1.1620824631841881E-2</v>
      </c>
      <c r="AW88" s="27">
        <f>(1/(((1-P88)^2+(1-Q88)^2))*CT88)</f>
        <v>4.9426357201281766E-2</v>
      </c>
      <c r="AX88" s="27">
        <f>(1/(((2-P88)^2+(2-Q88)^2))*CT88)</f>
        <v>2.9059776069454358E-2</v>
      </c>
      <c r="AY88" s="27">
        <f>(1/(((3-P88)^2+(3-Q88)^2))*CT88)</f>
        <v>7.7765616706795063E-3</v>
      </c>
      <c r="AZ88" s="27">
        <f>((1/(((4-P88)^2+(4-Q88)^2))*CT88))</f>
        <v>3.3028235888969415E-3</v>
      </c>
      <c r="BA88" s="27">
        <f>((1/(((5-P88)^2+(5-Q88)^2))*CT88))</f>
        <v>1.7954902517040919E-3</v>
      </c>
      <c r="BB88" s="27">
        <f>((1/(((6-P88)^2+(6-Q88)^2))*CT88))</f>
        <v>1.1221699003796032E-3</v>
      </c>
      <c r="BC88" s="27">
        <f>((1/(((1-P88)^2+(0-Q88)^2))*CT88))</f>
        <v>1.2740139236457238E-2</v>
      </c>
      <c r="BD88" s="27">
        <f>((1/(((2-P88)^2+(0-Q88)^2))*CT88))</f>
        <v>9.0145523388211121E-3</v>
      </c>
      <c r="BE88" s="27">
        <f>((1/(((2-P88)^2+(1-Q88)^2))*CT88))</f>
        <v>1.8985496678363821E-2</v>
      </c>
      <c r="BF88" s="27">
        <f>((1/(((3-P88)^2+(0-Q88)^2))*CT88))</f>
        <v>5.4534129053440605E-3</v>
      </c>
      <c r="BG88" s="27">
        <f>((1/(((3-P88)^2+(1-Q88)^2))*CT88))</f>
        <v>7.9928735611417903E-3</v>
      </c>
      <c r="BH88" s="27">
        <f>((1/(((3-P88)^2+(2-Q88)^2))*CT88))</f>
        <v>9.3587836583972749E-3</v>
      </c>
      <c r="BI88" s="27">
        <f>((1/(((4-P88)^2+(0-Q88)^2))*CT88))</f>
        <v>3.3805360704072147E-3</v>
      </c>
      <c r="BJ88" s="27">
        <f>((1/(((4-P88)^2+(1-Q88)^2))*CT88))</f>
        <v>4.2096203216525126E-3</v>
      </c>
      <c r="BK88" s="27">
        <f>((1/(((4-P88)^2+(2-Q88)^2))*CT88))</f>
        <v>4.5601473996223539E-3</v>
      </c>
      <c r="BL88" s="27">
        <f>((1/(((4-P88)^2+(3-Q88)^2))*CT88))</f>
        <v>4.1488404897542528E-3</v>
      </c>
      <c r="BM88" s="27">
        <f>((1/(((5-P88)^2+(0-Q88)^2))*CT88))</f>
        <v>2.2308942676397326E-3</v>
      </c>
      <c r="BN88" s="27">
        <f>((1/(((5-P88)^2+(1-Q88)^2))*CT88))</f>
        <v>2.5641631863550177E-3</v>
      </c>
      <c r="BO88" s="27">
        <f>((1/(((5-P88)^2+(2-Q88)^2))*CT88))</f>
        <v>2.6901186042649862E-3</v>
      </c>
      <c r="BP88" s="27">
        <f>((1/(((5-P88)^2+(3-Q88)^2))*CT88))</f>
        <v>2.5414842380631934E-3</v>
      </c>
      <c r="BQ88" s="27">
        <f>((1/(((5-P88)^2+(4-Q88)^2))*CT88))</f>
        <v>2.1967839193772075E-3</v>
      </c>
      <c r="BR88" s="27">
        <f>((1/(((6-P88)^2+(0-Q88)^2))*CT88))</f>
        <v>1.5608162645646786E-3</v>
      </c>
      <c r="BS88" s="27">
        <f>(1/(((6-P88)^2+(1-Q88)^2))*CT88)</f>
        <v>1.7169432154287454E-3</v>
      </c>
      <c r="BT88" s="27">
        <f>(1/(((6-P88)^2+(2-Q88)^2))*CT88)</f>
        <v>1.7725138470512066E-3</v>
      </c>
      <c r="BU88" s="27">
        <f>(1/(((6-P88)^2+(3-Q88)^2))*CT88)</f>
        <v>1.7067452283173739E-3</v>
      </c>
      <c r="BV88" s="27">
        <f>((1/(((6-P88)^2+(4-Q88)^2))*CT88))</f>
        <v>1.5440424879906065E-3</v>
      </c>
      <c r="BW88" s="27">
        <f>((1/(((6-P88)^2+(5-Q88)^2))*CT88))</f>
        <v>1.3344175670676548E-3</v>
      </c>
      <c r="BX88" s="27">
        <f>((1/(((0-P88)^2+(1-Q88)^2))*CT88))</f>
        <v>3.598098790181814E-2</v>
      </c>
      <c r="BY88" s="27">
        <f>((1/(((0-P88)^2+(2-Q88)^2))*CT88))</f>
        <v>0.10490429939622253</v>
      </c>
      <c r="BZ88" s="27">
        <f>((1/(((1-P88)^2+(2-Q88)^2))*CT88))</f>
        <v>0.507057579153674</v>
      </c>
      <c r="CA88" s="27">
        <f>((1/(((0-P88)^2+(3-Q88)^2))*CT88))</f>
        <v>3.1976935490921392E-2</v>
      </c>
      <c r="CB88" s="27">
        <f>((1/(((1-P88)^2+(3-Q88)^2))*CT88))</f>
        <v>4.2172374901097598E-2</v>
      </c>
      <c r="CC88" s="27">
        <f>((1/(((2-P88)^2+(3-Q88)^2))*CT88))</f>
        <v>1.7808845945272524E-2</v>
      </c>
      <c r="CD88" s="27">
        <f>((1/(((0-P88)^2+(4-Q88)^2))*CT88))</f>
        <v>1.0751233565720754E-2</v>
      </c>
      <c r="CE88" s="27">
        <f>((1/(((1-P88)^2+(4-Q88)^2))*CT88))</f>
        <v>1.1702442358313858E-2</v>
      </c>
      <c r="CF88" s="27">
        <f>((1/(((2-P88)^2+(4-Q88)^2))*CT88))</f>
        <v>8.4823460801853965E-3</v>
      </c>
      <c r="CG88" s="27">
        <f>((1/(((3-P88)^2+(4-Q88)^2))*CT88))</f>
        <v>5.2539889340693004E-3</v>
      </c>
      <c r="CH88" s="27">
        <f>((1/(((0-P88)^2+(5-Q88)^2))*CT88))</f>
        <v>5.1347189799437962E-3</v>
      </c>
      <c r="CI88" s="27">
        <f>((1/(((1-P88)^2+(5-Q88)^2))*CT88))</f>
        <v>5.3421003654529177E-3</v>
      </c>
      <c r="CJ88" s="27">
        <f>((1/(((2-P88)^2+(5-Q88)^2))*CT88))</f>
        <v>4.5530715301082998E-3</v>
      </c>
      <c r="CK88" s="27">
        <f>((1/(((3-P88)^2+(5-Q88)^2))*CT88))</f>
        <v>3.4238177663392872E-3</v>
      </c>
      <c r="CL88" s="27">
        <f>(1/(((4-P88)^2+(5-Q88)^2))*CT88)</f>
        <v>2.472118921337009E-3</v>
      </c>
      <c r="CM88" s="27">
        <f>(1/(((0-P88)^2+(6-Q88)^2))*CT88)</f>
        <v>2.9718329605281715E-3</v>
      </c>
      <c r="CN88" s="27">
        <f>(1/(((1-P88)^2+(6-Q88)^2))*CT88)</f>
        <v>3.0401389645557117E-3</v>
      </c>
      <c r="CO88" s="27">
        <f>((1/(((2-P88)^2+(6-Q88)^2))*CT88))</f>
        <v>2.7672315730653467E-3</v>
      </c>
      <c r="CP88" s="27">
        <f>((1/(((3-P88)^2+(6-Q88)^2))*CT88))</f>
        <v>2.3051478042758772E-3</v>
      </c>
      <c r="CQ88" s="27">
        <f>((1/(((4-P88)^2+(6-Q88)^2))*CT88))</f>
        <v>1.830659169070344E-3</v>
      </c>
      <c r="CR88" s="27">
        <f>((1/(((5-P88)^2+(6-Q88)^2)))*CT88)</f>
        <v>1.431247879218462E-3</v>
      </c>
      <c r="CS88" s="21">
        <f t="shared" si="64"/>
        <v>1.0171704484415112</v>
      </c>
      <c r="CT88" s="28">
        <v>0.05</v>
      </c>
    </row>
    <row r="89" spans="8:98" x14ac:dyDescent="0.25">
      <c r="H89" s="2">
        <v>44493</v>
      </c>
      <c r="I89" s="1" t="s">
        <v>5</v>
      </c>
      <c r="J89" s="1" t="s">
        <v>14</v>
      </c>
      <c r="K89">
        <v>1</v>
      </c>
      <c r="L89">
        <v>2</v>
      </c>
      <c r="M89">
        <v>1.28</v>
      </c>
      <c r="N89">
        <v>1.08</v>
      </c>
      <c r="P89" s="10">
        <f>SUMIF(team,spi_matches[[#This Row],[team1]],Mxg)+SUMIF(team,spi_matches[[#This Row],[team2]],Vnxg)</f>
        <v>1.8286415534508511</v>
      </c>
      <c r="Q89" s="10">
        <f>SUMIF(team,spi_matches[[#This Row],[team1]],Mnxg)+SUMIF(team,spi_matches[[#This Row],[team2]],Vxg)</f>
        <v>0.94256858767962015</v>
      </c>
      <c r="R89" s="10">
        <f t="shared" si="38"/>
        <v>0.31989494726533735</v>
      </c>
      <c r="S89" s="21">
        <f t="shared" si="39"/>
        <v>1.7633322930316426</v>
      </c>
      <c r="T89" s="21">
        <f t="shared" si="40"/>
        <v>0.14337997802612729</v>
      </c>
      <c r="U89" s="21">
        <f t="shared" si="41"/>
        <v>0.12538869209157841</v>
      </c>
      <c r="V89" s="22">
        <f t="shared" si="42"/>
        <v>3</v>
      </c>
      <c r="W89" s="22">
        <f t="shared" si="43"/>
        <v>0</v>
      </c>
      <c r="X89" s="23"/>
      <c r="Y89" s="23"/>
      <c r="Z89" s="23"/>
      <c r="AA89" s="23"/>
      <c r="AB89" s="24">
        <f t="shared" si="44"/>
        <v>2</v>
      </c>
      <c r="AC89" s="24">
        <f t="shared" si="45"/>
        <v>1</v>
      </c>
      <c r="AD89" s="24">
        <f t="shared" si="46"/>
        <v>1</v>
      </c>
      <c r="AE89" s="24">
        <f t="shared" si="47"/>
        <v>1</v>
      </c>
      <c r="AF89" s="24">
        <f t="shared" si="48"/>
        <v>2</v>
      </c>
      <c r="AG89" s="24">
        <f t="shared" si="49"/>
        <v>0</v>
      </c>
      <c r="AH89" s="24">
        <f t="shared" si="50"/>
        <v>2</v>
      </c>
      <c r="AI89" s="24">
        <f t="shared" si="51"/>
        <v>2</v>
      </c>
      <c r="AJ89" s="24">
        <f t="shared" si="52"/>
        <v>3</v>
      </c>
      <c r="AK89" s="24">
        <f t="shared" si="53"/>
        <v>1</v>
      </c>
      <c r="AL89" s="25">
        <f t="shared" si="54"/>
        <v>21</v>
      </c>
      <c r="AM89" s="25">
        <f t="shared" si="55"/>
        <v>11</v>
      </c>
      <c r="AN89" s="25">
        <f t="shared" si="56"/>
        <v>20</v>
      </c>
      <c r="AO89" s="25">
        <f t="shared" si="57"/>
        <v>22</v>
      </c>
      <c r="AP89" s="25">
        <f t="shared" si="58"/>
        <v>31</v>
      </c>
      <c r="AQ89" s="26">
        <f t="shared" si="59"/>
        <v>1.53082698283151</v>
      </c>
      <c r="AR89" s="26">
        <f t="shared" si="60"/>
        <v>7.2469524588050643E-2</v>
      </c>
      <c r="AS89" s="26">
        <f t="shared" si="61"/>
        <v>5.4478143747043462E-2</v>
      </c>
      <c r="AT89" s="26">
        <f t="shared" si="62"/>
        <v>4.3572038924253459E-2</v>
      </c>
      <c r="AU89" s="26">
        <f t="shared" si="63"/>
        <v>3.6353616581865943E-2</v>
      </c>
      <c r="AV89" s="27">
        <f>(1/(((0-P89)^2+(0-Q89)^2))*CT89)</f>
        <v>1.1813724573931865E-2</v>
      </c>
      <c r="AW89" s="27">
        <f>(1/(((1-P89)^2+(1-Q89)^2))*CT89)</f>
        <v>7.2469524588050643E-2</v>
      </c>
      <c r="AX89" s="27">
        <f>(1/(((2-P89)^2+(2-Q89)^2))*CT89)</f>
        <v>4.3572038924253459E-2</v>
      </c>
      <c r="AY89" s="27">
        <f>(1/(((3-P89)^2+(3-Q89)^2))*CT89)</f>
        <v>8.920440086306795E-3</v>
      </c>
      <c r="AZ89" s="27">
        <f>((1/(((4-P89)^2+(4-Q89)^2))*CT89))</f>
        <v>3.5555089466084325E-3</v>
      </c>
      <c r="BA89" s="27">
        <f>((1/(((5-P89)^2+(5-Q89)^2))*CT89))</f>
        <v>1.8853507598100699E-3</v>
      </c>
      <c r="BB89" s="27">
        <f>((1/(((6-P89)^2+(6-Q89)^2))*CT89))</f>
        <v>1.1633901471659854E-3</v>
      </c>
      <c r="BC89" s="27">
        <f>((1/(((1-P89)^2+(0-Q89)^2))*CT89))</f>
        <v>3.1744371634597014E-2</v>
      </c>
      <c r="BD89" s="27">
        <f>((1/(((2-P89)^2+(0-Q89)^2))*CT89))</f>
        <v>5.4478143747043462E-2</v>
      </c>
      <c r="BE89" s="27">
        <f>((1/(((2-P89)^2+(1-Q89)^2))*CT89))</f>
        <v>1.53082698283151</v>
      </c>
      <c r="BF89" s="27">
        <f>((1/(((3-P89)^2+(0-Q89)^2))*CT89))</f>
        <v>2.2118842167288551E-2</v>
      </c>
      <c r="BG89" s="27">
        <f>((1/(((3-P89)^2+(1-Q89)^2))*CT89))</f>
        <v>3.6353616581865943E-2</v>
      </c>
      <c r="BH89" s="27">
        <f>((1/(((3-P89)^2+(2-Q89)^2))*CT89))</f>
        <v>2.0078371489290748E-2</v>
      </c>
      <c r="BI89" s="27">
        <f>((1/(((4-P89)^2+(0-Q89)^2))*CT89))</f>
        <v>8.9234196740680567E-3</v>
      </c>
      <c r="BJ89" s="27">
        <f>((1/(((4-P89)^2+(1-Q89)^2))*CT89))</f>
        <v>1.0597495551626843E-2</v>
      </c>
      <c r="BK89" s="27">
        <f>((1/(((4-P89)^2+(2-Q89)^2))*CT89))</f>
        <v>8.5719790955265072E-3</v>
      </c>
      <c r="BL89" s="27">
        <f>((1/(((4-P89)^2+(3-Q89)^2))*CT89))</f>
        <v>5.58795231770571E-3</v>
      </c>
      <c r="BM89" s="27">
        <f>((1/(((5-P89)^2+(0-Q89)^2))*CT89))</f>
        <v>4.567899568218188E-3</v>
      </c>
      <c r="BN89" s="27">
        <f>((1/(((5-P89)^2+(1-Q89)^2))*CT89))</f>
        <v>4.9697774101116147E-3</v>
      </c>
      <c r="BO89" s="27">
        <f>((1/(((5-P89)^2+(2-Q89)^2))*CT89))</f>
        <v>4.4740024533749473E-3</v>
      </c>
      <c r="BP89" s="27">
        <f>((1/(((5-P89)^2+(3-Q89)^2))*CT89))</f>
        <v>3.4988184878227422E-3</v>
      </c>
      <c r="BQ89" s="27">
        <f>((1/(((5-P89)^2+(4-Q89)^2))*CT89))</f>
        <v>2.5766022247078893E-3</v>
      </c>
      <c r="BR89" s="27">
        <f>((1/(((6-P89)^2+(0-Q89)^2))*CT89))</f>
        <v>2.7339335589132629E-3</v>
      </c>
      <c r="BS89" s="27">
        <f>(1/(((6-P89)^2+(1-Q89)^2))*CT89)</f>
        <v>2.8729804232958678E-3</v>
      </c>
      <c r="BT89" s="27">
        <f>(1/(((6-P89)^2+(2-Q89)^2))*CT89)</f>
        <v>2.7000183763429557E-3</v>
      </c>
      <c r="BU89" s="27">
        <f>(1/(((6-P89)^2+(3-Q89)^2))*CT89)</f>
        <v>2.3112564102238222E-3</v>
      </c>
      <c r="BV89" s="27">
        <f>((1/(((6-P89)^2+(4-Q89)^2))*CT89))</f>
        <v>1.8692903835625112E-3</v>
      </c>
      <c r="BW89" s="27">
        <f>((1/(((6-P89)^2+(5-Q89)^2))*CT89))</f>
        <v>1.4765386445460666E-3</v>
      </c>
      <c r="BX89" s="27">
        <f>((1/(((0-P89)^2+(1-Q89)^2))*CT89))</f>
        <v>1.4937732221001962E-2</v>
      </c>
      <c r="BY89" s="27">
        <f>((1/(((0-P89)^2+(2-Q89)^2))*CT89))</f>
        <v>1.1205508499111909E-2</v>
      </c>
      <c r="BZ89" s="27">
        <f>((1/(((1-P89)^2+(2-Q89)^2))*CT89))</f>
        <v>2.7703777665222834E-2</v>
      </c>
      <c r="CA89" s="27">
        <f>((1/(((0-P89)^2+(3-Q89)^2))*CT89))</f>
        <v>6.598957885588415E-3</v>
      </c>
      <c r="CB89" s="27">
        <f>((1/(((1-P89)^2+(3-Q89)^2))*CT89))</f>
        <v>1.0163281573292477E-2</v>
      </c>
      <c r="CC89" s="27">
        <f>((1/(((2-P89)^2+(3-Q89)^2))*CT89))</f>
        <v>1.1730514238716483E-2</v>
      </c>
      <c r="CD89" s="27">
        <f>((1/(((0-P89)^2+(4-Q89)^2))*CT89))</f>
        <v>3.9395463153949891E-3</v>
      </c>
      <c r="CE89" s="27">
        <f>((1/(((1-P89)^2+(4-Q89)^2))*CT89))</f>
        <v>4.9827925909159236E-3</v>
      </c>
      <c r="CF89" s="27">
        <f>((1/(((2-P89)^2+(4-Q89)^2))*CT89))</f>
        <v>5.3320533230314365E-3</v>
      </c>
      <c r="CG89" s="27">
        <f>((1/(((3-P89)^2+(4-Q89)^2))*CT89))</f>
        <v>4.6641932661581611E-3</v>
      </c>
      <c r="CH89" s="27">
        <f>((1/(((0-P89)^2+(5-Q89)^2))*CT89))</f>
        <v>2.5244009101026959E-3</v>
      </c>
      <c r="CI89" s="27">
        <f>((1/(((1-P89)^2+(5-Q89)^2))*CT89))</f>
        <v>2.9155544936971395E-3</v>
      </c>
      <c r="CJ89" s="27">
        <f>((1/(((2-P89)^2+(5-Q89)^2))*CT89))</f>
        <v>3.0317521374719435E-3</v>
      </c>
      <c r="CK89" s="27">
        <f>((1/(((3-P89)^2+(5-Q89)^2))*CT89))</f>
        <v>2.80350298972695E-3</v>
      </c>
      <c r="CL89" s="27">
        <f>(1/(((4-P89)^2+(5-Q89)^2))*CT89)</f>
        <v>2.360991081771323E-3</v>
      </c>
      <c r="CM89" s="27">
        <f>(1/(((0-P89)^2+(6-Q89)^2))*CT89)</f>
        <v>1.7288151258184909E-3</v>
      </c>
      <c r="CN89" s="27">
        <f>(1/(((1-P89)^2+(6-Q89)^2))*CT89)</f>
        <v>1.9037277770300011E-3</v>
      </c>
      <c r="CO89" s="27">
        <f>((1/(((2-P89)^2+(6-Q89)^2))*CT89))</f>
        <v>1.9525929026051742E-3</v>
      </c>
      <c r="CP89" s="27">
        <f>((1/(((3-P89)^2+(6-Q89)^2))*CT89))</f>
        <v>1.8553086973312071E-3</v>
      </c>
      <c r="CQ89" s="27">
        <f>((1/(((4-P89)^2+(6-Q89)^2))*CT89))</f>
        <v>1.6505784785811686E-3</v>
      </c>
      <c r="CR89" s="27">
        <f>((1/(((5-P89)^2+(6-Q89)^2)))*CT89)</f>
        <v>1.4031099190076975E-3</v>
      </c>
      <c r="CS89" s="21">
        <f t="shared" si="64"/>
        <v>2.0321009631493476</v>
      </c>
      <c r="CT89" s="28">
        <v>0.05</v>
      </c>
    </row>
    <row r="90" spans="8:98" x14ac:dyDescent="0.25">
      <c r="H90" s="2">
        <v>44493</v>
      </c>
      <c r="I90" s="1" t="s">
        <v>21</v>
      </c>
      <c r="J90" s="1" t="s">
        <v>28</v>
      </c>
      <c r="K90">
        <v>1</v>
      </c>
      <c r="L90">
        <v>0</v>
      </c>
      <c r="M90">
        <v>1.73</v>
      </c>
      <c r="N90">
        <v>0.78</v>
      </c>
      <c r="P90" s="10">
        <f>SUMIF(team,spi_matches[[#This Row],[team1]],Mxg)+SUMIF(team,spi_matches[[#This Row],[team2]],Vnxg)</f>
        <v>1.0473314108526655</v>
      </c>
      <c r="Q90" s="10">
        <f>SUMIF(team,spi_matches[[#This Row],[team1]],Mnxg)+SUMIF(team,spi_matches[[#This Row],[team2]],Vxg)</f>
        <v>1.6189179134958054</v>
      </c>
      <c r="R90" s="10">
        <f t="shared" si="38"/>
        <v>1.1698196681925679</v>
      </c>
      <c r="S90" s="21">
        <f t="shared" si="39"/>
        <v>0.14958984661587024</v>
      </c>
      <c r="T90" s="21">
        <f t="shared" si="40"/>
        <v>0.20591790318543421</v>
      </c>
      <c r="U90" s="21">
        <f t="shared" si="41"/>
        <v>0.53390657911886619</v>
      </c>
      <c r="V90" s="22">
        <f t="shared" si="42"/>
        <v>0</v>
      </c>
      <c r="W90" s="22">
        <f t="shared" si="43"/>
        <v>3</v>
      </c>
      <c r="X90" s="23"/>
      <c r="Y90" s="23"/>
      <c r="Z90" s="23"/>
      <c r="AA90" s="23"/>
      <c r="AB90" s="24">
        <f t="shared" si="44"/>
        <v>1</v>
      </c>
      <c r="AC90" s="24">
        <f t="shared" si="45"/>
        <v>2</v>
      </c>
      <c r="AD90" s="24">
        <f t="shared" si="46"/>
        <v>1</v>
      </c>
      <c r="AE90" s="24">
        <f t="shared" si="47"/>
        <v>1</v>
      </c>
      <c r="AF90" s="24">
        <f t="shared" si="48"/>
        <v>2</v>
      </c>
      <c r="AG90" s="24">
        <f t="shared" si="49"/>
        <v>2</v>
      </c>
      <c r="AH90" s="24">
        <f t="shared" si="50"/>
        <v>0</v>
      </c>
      <c r="AI90" s="24">
        <f t="shared" si="51"/>
        <v>2</v>
      </c>
      <c r="AJ90" s="24">
        <f t="shared" si="52"/>
        <v>2</v>
      </c>
      <c r="AK90" s="24">
        <f t="shared" si="53"/>
        <v>1</v>
      </c>
      <c r="AL90" s="25">
        <f t="shared" si="54"/>
        <v>12</v>
      </c>
      <c r="AM90" s="25">
        <f t="shared" si="55"/>
        <v>11</v>
      </c>
      <c r="AN90" s="25">
        <f t="shared" si="56"/>
        <v>22</v>
      </c>
      <c r="AO90" s="25">
        <f t="shared" si="57"/>
        <v>2</v>
      </c>
      <c r="AP90" s="25">
        <f t="shared" si="58"/>
        <v>21</v>
      </c>
      <c r="AQ90" s="26">
        <f t="shared" si="59"/>
        <v>0.33906622182004198</v>
      </c>
      <c r="AR90" s="26">
        <f t="shared" si="60"/>
        <v>0.129769130353972</v>
      </c>
      <c r="AS90" s="26">
        <f t="shared" si="61"/>
        <v>4.749235622246549E-2</v>
      </c>
      <c r="AT90" s="26">
        <f t="shared" si="62"/>
        <v>4.0253544491464142E-2</v>
      </c>
      <c r="AU90" s="26">
        <f t="shared" si="63"/>
        <v>3.8740565165167815E-2</v>
      </c>
      <c r="AV90" s="27">
        <f>(1/(((0-P90)^2+(0-Q90)^2))*CT90)</f>
        <v>1.3448819983048661E-2</v>
      </c>
      <c r="AW90" s="27">
        <f>(1/(((1-P90)^2+(1-Q90)^2))*CT90)</f>
        <v>0.129769130353972</v>
      </c>
      <c r="AX90" s="27">
        <f>(1/(((2-P90)^2+(2-Q90)^2))*CT90)</f>
        <v>4.749235622246549E-2</v>
      </c>
      <c r="AY90" s="27">
        <f>(1/(((3-P90)^2+(3-Q90)^2))*CT90)</f>
        <v>8.7407967187810697E-3</v>
      </c>
      <c r="AZ90" s="27">
        <f>((1/(((4-P90)^2+(4-Q90)^2))*CT90))</f>
        <v>3.4751655667897758E-3</v>
      </c>
      <c r="BA90" s="27">
        <f>((1/(((5-P90)^2+(5-Q90)^2))*CT90))</f>
        <v>1.8480663923460803E-3</v>
      </c>
      <c r="BB90" s="27">
        <f>((1/(((6-P90)^2+(6-Q90)^2))*CT90))</f>
        <v>1.1435679480311226E-3</v>
      </c>
      <c r="BC90" s="27">
        <f>((1/(((1-P90)^2+(0-Q90)^2))*CT90))</f>
        <v>1.9061158111320711E-2</v>
      </c>
      <c r="BD90" s="27">
        <f>((1/(((2-P90)^2+(0-Q90)^2))*CT90))</f>
        <v>1.4170437166450944E-2</v>
      </c>
      <c r="BE90" s="27">
        <f>((1/(((2-P90)^2+(1-Q90)^2))*CT90))</f>
        <v>3.8740565165167815E-2</v>
      </c>
      <c r="BF90" s="27">
        <f>((1/(((3-P90)^2+(0-Q90)^2))*CT90))</f>
        <v>7.7714451193974582E-3</v>
      </c>
      <c r="BG90" s="27">
        <f>((1/(((3-P90)^2+(1-Q90)^2))*CT90))</f>
        <v>1.1916184411047741E-2</v>
      </c>
      <c r="BH90" s="27">
        <f>((1/(((3-P90)^2+(2-Q90)^2))*CT90))</f>
        <v>1.2632201752581552E-2</v>
      </c>
      <c r="BI90" s="27">
        <f>((1/(((4-P90)^2+(0-Q90)^2))*CT90))</f>
        <v>4.4095027575561515E-3</v>
      </c>
      <c r="BJ90" s="27">
        <f>((1/(((4-P90)^2+(1-Q90)^2))*CT90))</f>
        <v>5.4937139282164359E-3</v>
      </c>
      <c r="BK90" s="27">
        <f>((1/(((4-P90)^2+(2-Q90)^2))*CT90))</f>
        <v>5.6411281131934672E-3</v>
      </c>
      <c r="BL90" s="27">
        <f>((1/(((4-P90)^2+(3-Q90)^2))*CT90))</f>
        <v>4.7055991192763878E-3</v>
      </c>
      <c r="BM90" s="27">
        <f>((1/(((5-P90)^2+(0-Q90)^2))*CT90))</f>
        <v>2.7405543225841886E-3</v>
      </c>
      <c r="BN90" s="27">
        <f>((1/(((5-P90)^2+(1-Q90)^2))*CT90))</f>
        <v>3.123702031663509E-3</v>
      </c>
      <c r="BO90" s="27">
        <f>((1/(((5-P90)^2+(2-Q90)^2))*CT90))</f>
        <v>3.1708158047808531E-3</v>
      </c>
      <c r="BP90" s="27">
        <f>((1/(((5-P90)^2+(3-Q90)^2))*CT90))</f>
        <v>2.8520943721805788E-3</v>
      </c>
      <c r="BQ90" s="27">
        <f>((1/(((5-P90)^2+(4-Q90)^2))*CT90))</f>
        <v>2.3481740099201612E-3</v>
      </c>
      <c r="BR90" s="27">
        <f>((1/(((6-P90)^2+(0-Q90)^2))*CT90))</f>
        <v>1.8416327433100396E-3</v>
      </c>
      <c r="BS90" s="27">
        <f>(1/(((6-P90)^2+(1-Q90)^2))*CT90)</f>
        <v>2.0070660335198584E-3</v>
      </c>
      <c r="BT90" s="27">
        <f>(1/(((6-P90)^2+(2-Q90)^2))*CT90)</f>
        <v>2.0264122811315542E-3</v>
      </c>
      <c r="BU90" s="27">
        <f>(1/(((6-P90)^2+(3-Q90)^2))*CT90)</f>
        <v>1.8913378098085734E-3</v>
      </c>
      <c r="BV90" s="27">
        <f>((1/(((6-P90)^2+(4-Q90)^2))*CT90))</f>
        <v>1.6557125794978902E-3</v>
      </c>
      <c r="BW90" s="27">
        <f>((1/(((6-P90)^2+(5-Q90)^2))*CT90))</f>
        <v>1.3904089832643552E-3</v>
      </c>
      <c r="BX90" s="27">
        <f>((1/(((0-P90)^2+(1-Q90)^2))*CT90))</f>
        <v>3.3784640548465791E-2</v>
      </c>
      <c r="BY90" s="27">
        <f>((1/(((0-P90)^2+(2-Q90)^2))*CT90))</f>
        <v>4.0253544491464142E-2</v>
      </c>
      <c r="BZ90" s="27">
        <f>((1/(((1-P90)^2+(2-Q90)^2))*CT90))</f>
        <v>0.33906622182004198</v>
      </c>
      <c r="CA90" s="27">
        <f>((1/(((0-P90)^2+(3-Q90)^2))*CT90))</f>
        <v>1.664286285800699E-2</v>
      </c>
      <c r="CB90" s="27">
        <f>((1/(((1-P90)^2+(3-Q90)^2))*CT90))</f>
        <v>2.6183110116957571E-2</v>
      </c>
      <c r="CC90" s="27">
        <f>((1/(((2-P90)^2+(3-Q90)^2))*CT90))</f>
        <v>1.7762209112059502E-2</v>
      </c>
      <c r="CD90" s="27">
        <f>((1/(((0-P90)^2+(4-Q90)^2))*CT90))</f>
        <v>7.3893937220183628E-3</v>
      </c>
      <c r="CE90" s="27">
        <f>((1/(((1-P90)^2+(4-Q90)^2))*CT90))</f>
        <v>8.8155557439934338E-3</v>
      </c>
      <c r="CF90" s="27">
        <f>((1/(((2-P90)^2+(4-Q90)^2))*CT90))</f>
        <v>7.6021007630066367E-3</v>
      </c>
      <c r="CG90" s="27">
        <f>((1/(((3-P90)^2+(4-Q90)^2))*CT90))</f>
        <v>5.27288969441711E-3</v>
      </c>
      <c r="CH90" s="27">
        <f>((1/(((0-P90)^2+(5-Q90)^2))*CT90))</f>
        <v>3.9908627887964105E-3</v>
      </c>
      <c r="CI90" s="27">
        <f>((1/(((1-P90)^2+(5-Q90)^2))*CT90))</f>
        <v>4.372939560145713E-3</v>
      </c>
      <c r="CJ90" s="27">
        <f>((1/(((2-P90)^2+(5-Q90)^2))*CT90))</f>
        <v>4.0520958459602302E-3</v>
      </c>
      <c r="CK90" s="27">
        <f>((1/(((3-P90)^2+(5-Q90)^2))*CT90))</f>
        <v>3.2798433101636475E-3</v>
      </c>
      <c r="CL90" s="27">
        <f>(1/(((4-P90)^2+(5-Q90)^2))*CT90)</f>
        <v>2.4813935344758422E-3</v>
      </c>
      <c r="CM90" s="27">
        <f>(1/(((0-P90)^2+(6-Q90)^2))*CT90)</f>
        <v>2.4641729784310664E-3</v>
      </c>
      <c r="CN90" s="27">
        <f>(1/(((1-P90)^2+(6-Q90)^2))*CT90)</f>
        <v>2.6046929623608304E-3</v>
      </c>
      <c r="CO90" s="27">
        <f>((1/(((2-P90)^2+(6-Q90)^2))*CT90))</f>
        <v>2.4873817994939193E-3</v>
      </c>
      <c r="CP90" s="27">
        <f>((1/(((3-P90)^2+(6-Q90)^2))*CT90))</f>
        <v>2.173270996132111E-3</v>
      </c>
      <c r="CQ90" s="27">
        <f>((1/(((4-P90)^2+(6-Q90)^2))*CT90))</f>
        <v>1.7913357502591814E-3</v>
      </c>
      <c r="CR90" s="27">
        <f>((1/(((5-P90)^2+(6-Q90)^2)))*CT90)</f>
        <v>1.4360607222157061E-3</v>
      </c>
      <c r="CS90" s="21">
        <f t="shared" si="64"/>
        <v>0.88941432892017058</v>
      </c>
      <c r="CT90" s="28">
        <v>0.05</v>
      </c>
    </row>
    <row r="91" spans="8:98" x14ac:dyDescent="0.25">
      <c r="H91" s="2">
        <v>44493</v>
      </c>
      <c r="I91" s="1" t="s">
        <v>7</v>
      </c>
      <c r="J91" s="1" t="s">
        <v>19</v>
      </c>
      <c r="K91">
        <v>0</v>
      </c>
      <c r="L91">
        <v>5</v>
      </c>
      <c r="M91">
        <v>1.47</v>
      </c>
      <c r="N91">
        <v>3.84</v>
      </c>
      <c r="P91" s="10">
        <f>SUMIF(team,spi_matches[[#This Row],[team1]],Mxg)+SUMIF(team,spi_matches[[#This Row],[team2]],Vnxg)</f>
        <v>1.5326357506812154</v>
      </c>
      <c r="Q91" s="10">
        <f>SUMIF(team,spi_matches[[#This Row],[team1]],Mnxg)+SUMIF(team,spi_matches[[#This Row],[team2]],Vxg)</f>
        <v>2.0565328646344443</v>
      </c>
      <c r="R91" s="10">
        <f t="shared" si="38"/>
        <v>3.1846782601924204</v>
      </c>
      <c r="S91" s="21">
        <f t="shared" si="39"/>
        <v>0.16453111475008073</v>
      </c>
      <c r="T91" s="21">
        <f t="shared" si="40"/>
        <v>0.2942451862486033</v>
      </c>
      <c r="U91" s="21">
        <f t="shared" si="41"/>
        <v>0.39435930352393878</v>
      </c>
      <c r="V91" s="22">
        <f t="shared" si="42"/>
        <v>0</v>
      </c>
      <c r="W91" s="22">
        <f t="shared" si="43"/>
        <v>3</v>
      </c>
      <c r="X91" s="23"/>
      <c r="Y91" s="23"/>
      <c r="Z91" s="23"/>
      <c r="AA91" s="23"/>
      <c r="AB91" s="24">
        <f t="shared" si="44"/>
        <v>2</v>
      </c>
      <c r="AC91" s="24">
        <f t="shared" si="45"/>
        <v>2</v>
      </c>
      <c r="AD91" s="24">
        <f t="shared" si="46"/>
        <v>1</v>
      </c>
      <c r="AE91" s="24">
        <f t="shared" si="47"/>
        <v>2</v>
      </c>
      <c r="AF91" s="24">
        <f t="shared" si="48"/>
        <v>2</v>
      </c>
      <c r="AG91" s="24">
        <f t="shared" si="49"/>
        <v>3</v>
      </c>
      <c r="AH91" s="24">
        <f t="shared" si="50"/>
        <v>1</v>
      </c>
      <c r="AI91" s="24">
        <f t="shared" si="51"/>
        <v>3</v>
      </c>
      <c r="AJ91" s="24">
        <f t="shared" si="52"/>
        <v>2</v>
      </c>
      <c r="AK91" s="24">
        <f t="shared" si="53"/>
        <v>1</v>
      </c>
      <c r="AL91" s="25">
        <f t="shared" si="54"/>
        <v>22</v>
      </c>
      <c r="AM91" s="25">
        <f t="shared" si="55"/>
        <v>12</v>
      </c>
      <c r="AN91" s="25">
        <f t="shared" si="56"/>
        <v>23</v>
      </c>
      <c r="AO91" s="25">
        <f t="shared" si="57"/>
        <v>13</v>
      </c>
      <c r="AP91" s="25">
        <f t="shared" si="58"/>
        <v>21</v>
      </c>
      <c r="AQ91" s="26">
        <f t="shared" si="59"/>
        <v>0.22560600514933216</v>
      </c>
      <c r="AR91" s="26">
        <f t="shared" si="60"/>
        <v>0.17427869066587495</v>
      </c>
      <c r="AS91" s="26">
        <f t="shared" si="61"/>
        <v>4.5103574976796429E-2</v>
      </c>
      <c r="AT91" s="26">
        <f t="shared" si="62"/>
        <v>4.2595566703992338E-2</v>
      </c>
      <c r="AU91" s="26">
        <f t="shared" si="63"/>
        <v>3.7461853467644336E-2</v>
      </c>
      <c r="AV91" s="27">
        <f>(1/(((0-P91)^2+(0-Q91)^2))*CT91)</f>
        <v>7.6007481821302111E-3</v>
      </c>
      <c r="AW91" s="27">
        <f>(1/(((1-P91)^2+(1-Q91)^2))*CT91)</f>
        <v>3.5715241429747593E-2</v>
      </c>
      <c r="AX91" s="27">
        <f>(1/(((2-P91)^2+(2-Q91)^2))*CT91)</f>
        <v>0.22560600514933216</v>
      </c>
      <c r="AY91" s="27">
        <f>(1/(((3-P91)^2+(3-Q91)^2))*CT91)</f>
        <v>1.6429598104544103E-2</v>
      </c>
      <c r="AZ91" s="27">
        <f>((1/(((4-P91)^2+(4-Q91)^2))*CT91))</f>
        <v>5.0684489750930416E-3</v>
      </c>
      <c r="BA91" s="27">
        <f>((1/(((5-P91)^2+(5-Q91)^2))*CT91))</f>
        <v>2.4170219897721511E-3</v>
      </c>
      <c r="BB91" s="27">
        <f>((1/(((6-P91)^2+(6-Q91)^2))*CT91))</f>
        <v>1.4081224179839905E-3</v>
      </c>
      <c r="BC91" s="27">
        <f>((1/(((1-P91)^2+(0-Q91)^2))*CT91))</f>
        <v>1.1079035417125824E-2</v>
      </c>
      <c r="BD91" s="27">
        <f>((1/(((2-P91)^2+(0-Q91)^2))*CT91))</f>
        <v>1.1241621932880502E-2</v>
      </c>
      <c r="BE91" s="27">
        <f>((1/(((2-P91)^2+(1-Q91)^2))*CT91))</f>
        <v>3.7461853467644336E-2</v>
      </c>
      <c r="BF91" s="27">
        <f>((1/(((3-P91)^2+(0-Q91)^2))*CT91))</f>
        <v>7.8339389651136959E-3</v>
      </c>
      <c r="BG91" s="27">
        <f>((1/(((3-P91)^2+(1-Q91)^2))*CT91))</f>
        <v>1.5293234617487585E-2</v>
      </c>
      <c r="BH91" s="27">
        <f>((1/(((3-P91)^2+(2-Q91)^2))*CT91))</f>
        <v>2.3187289527780389E-2</v>
      </c>
      <c r="BI91" s="27">
        <f>((1/(((4-P91)^2+(0-Q91)^2))*CT91))</f>
        <v>4.8462696569774926E-3</v>
      </c>
      <c r="BJ91" s="27">
        <f>((1/(((4-P91)^2+(1-Q91)^2))*CT91))</f>
        <v>6.9404459447354062E-3</v>
      </c>
      <c r="BK91" s="27">
        <f>((1/(((4-P91)^2+(2-Q91)^2))*CT91))</f>
        <v>8.208721785034288E-3</v>
      </c>
      <c r="BL91" s="27">
        <f>((1/(((4-P91)^2+(3-Q91)^2))*CT91))</f>
        <v>7.1653598794713686E-3</v>
      </c>
      <c r="BM91" s="27">
        <f>((1/(((5-P91)^2+(0-Q91)^2))*CT91))</f>
        <v>3.07655535552056E-3</v>
      </c>
      <c r="BN91" s="27">
        <f>((1/(((5-P91)^2+(1-Q91)^2))*CT91))</f>
        <v>3.8055004079002724E-3</v>
      </c>
      <c r="BO91" s="27">
        <f>((1/(((5-P91)^2+(2-Q91)^2))*CT91))</f>
        <v>4.1577238177317637E-3</v>
      </c>
      <c r="BP91" s="27">
        <f>((1/(((5-P91)^2+(3-Q91)^2))*CT91))</f>
        <v>3.8721433527459832E-3</v>
      </c>
      <c r="BQ91" s="27">
        <f>((1/(((5-P91)^2+(4-Q91)^2))*CT91))</f>
        <v>3.1646211870709298E-3</v>
      </c>
      <c r="BR91" s="27">
        <f>((1/(((6-P91)^2+(0-Q91)^2))*CT91))</f>
        <v>2.0672543359668734E-3</v>
      </c>
      <c r="BS91" s="27">
        <f>(1/(((6-P91)^2+(1-Q91)^2))*CT91)</f>
        <v>2.3726362873594084E-3</v>
      </c>
      <c r="BT91" s="27">
        <f>(1/(((6-P91)^2+(2-Q91)^2))*CT91)</f>
        <v>2.5049423387977937E-3</v>
      </c>
      <c r="BU91" s="27">
        <f>(1/(((6-P91)^2+(3-Q91)^2))*CT91)</f>
        <v>2.3983721494242952E-3</v>
      </c>
      <c r="BV91" s="27">
        <f>((1/(((6-P91)^2+(4-Q91)^2))*CT91))</f>
        <v>2.1066461961949477E-3</v>
      </c>
      <c r="BW91" s="27">
        <f>((1/(((6-P91)^2+(5-Q91)^2))*CT91))</f>
        <v>1.7469481271169904E-3</v>
      </c>
      <c r="BX91" s="27">
        <f>((1/(((0-P91)^2+(1-Q91)^2))*CT91))</f>
        <v>1.4429039841781528E-2</v>
      </c>
      <c r="BY91" s="27">
        <f>((1/(((0-P91)^2+(2-Q91)^2))*CT91))</f>
        <v>2.1256982252343678E-2</v>
      </c>
      <c r="BZ91" s="27">
        <f>((1/(((1-P91)^2+(2-Q91)^2))*CT91))</f>
        <v>0.17427869066587495</v>
      </c>
      <c r="CA91" s="27">
        <f>((1/(((0-P91)^2+(3-Q91)^2))*CT91))</f>
        <v>1.543637435631311E-2</v>
      </c>
      <c r="CB91" s="27">
        <f>((1/(((1-P91)^2+(3-Q91)^2))*CT91))</f>
        <v>4.2595566703992338E-2</v>
      </c>
      <c r="CC91" s="27">
        <f>((1/(((2-P91)^2+(3-Q91)^2))*CT91))</f>
        <v>4.5103574976796429E-2</v>
      </c>
      <c r="CD91" s="27">
        <f>((1/(((0-P91)^2+(4-Q91)^2))*CT91))</f>
        <v>8.1618836484504183E-3</v>
      </c>
      <c r="CE91" s="27">
        <f>((1/(((1-P91)^2+(4-Q91)^2))*CT91))</f>
        <v>1.2312949826187124E-2</v>
      </c>
      <c r="CF91" s="27">
        <f>((1/(((2-P91)^2+(4-Q91)^2))*CT91))</f>
        <v>1.2514097607155576E-2</v>
      </c>
      <c r="CG91" s="27">
        <f>((1/(((3-P91)^2+(4-Q91)^2))*CT91))</f>
        <v>8.4313870676608321E-3</v>
      </c>
      <c r="CH91" s="27">
        <f>((1/(((0-P91)^2+(5-Q91)^2))*CT91))</f>
        <v>4.540100890989658E-3</v>
      </c>
      <c r="CI91" s="27">
        <f>((1/(((1-P91)^2+(5-Q91)^2))*CT91))</f>
        <v>5.5880284457588665E-3</v>
      </c>
      <c r="CJ91" s="27">
        <f>((1/(((2-P91)^2+(5-Q91)^2))*CT91))</f>
        <v>5.6290914300514416E-3</v>
      </c>
      <c r="CK91" s="27">
        <f>((1/(((3-P91)^2+(5-Q91)^2))*CT91))</f>
        <v>4.6222867773496124E-3</v>
      </c>
      <c r="CL91" s="27">
        <f>(1/(((4-P91)^2+(5-Q91)^2))*CT91)</f>
        <v>3.3893973283773307E-3</v>
      </c>
      <c r="CM91" s="27">
        <f>(1/(((0-P91)^2+(6-Q91)^2))*CT91)</f>
        <v>2.7933108530516604E-3</v>
      </c>
      <c r="CN91" s="27">
        <f>(1/(((1-P91)^2+(6-Q91)^2))*CT91)</f>
        <v>3.1576353672214674E-3</v>
      </c>
      <c r="CO91" s="27">
        <f>((1/(((2-P91)^2+(6-Q91)^2))*CT91))</f>
        <v>3.1707052425966548E-3</v>
      </c>
      <c r="CP91" s="27">
        <f>((1/(((3-P91)^2+(6-Q91)^2))*CT91))</f>
        <v>2.8242060163738386E-3</v>
      </c>
      <c r="CQ91" s="27">
        <f>((1/(((4-P91)^2+(6-Q91)^2))*CT91))</f>
        <v>2.3106621071543733E-3</v>
      </c>
      <c r="CR91" s="27">
        <f>((1/(((5-P91)^2+(6-Q91)^2)))*CT91)</f>
        <v>1.8133321184578425E-3</v>
      </c>
      <c r="CS91" s="21">
        <f t="shared" si="64"/>
        <v>0.8531356045226226</v>
      </c>
      <c r="CT91" s="28">
        <v>0.05</v>
      </c>
    </row>
    <row r="92" spans="8:98" x14ac:dyDescent="0.25">
      <c r="H92" s="2">
        <v>44499</v>
      </c>
      <c r="I92" s="1" t="s">
        <v>14</v>
      </c>
      <c r="J92" s="1" t="s">
        <v>6</v>
      </c>
      <c r="K92">
        <v>0</v>
      </c>
      <c r="L92">
        <v>2</v>
      </c>
      <c r="M92">
        <v>2.0299999999999998</v>
      </c>
      <c r="N92">
        <v>0.98</v>
      </c>
      <c r="P92" s="10">
        <f>SUMIF(team,spi_matches[[#This Row],[team1]],Mxg)+SUMIF(team,spi_matches[[#This Row],[team2]],Vnxg)</f>
        <v>1.0306008630352752</v>
      </c>
      <c r="Q92" s="10">
        <f>SUMIF(team,spi_matches[[#This Row],[team1]],Mnxg)+SUMIF(team,spi_matches[[#This Row],[team2]],Vxg)</f>
        <v>1.5899951471263543</v>
      </c>
      <c r="R92" s="10">
        <f t="shared" si="38"/>
        <v>1.370892714483539</v>
      </c>
      <c r="S92" s="21">
        <f t="shared" si="39"/>
        <v>0.14990769159628026</v>
      </c>
      <c r="T92" s="21">
        <f t="shared" si="40"/>
        <v>0.2172135182883731</v>
      </c>
      <c r="U92" s="21">
        <f t="shared" si="41"/>
        <v>0.48963013276161127</v>
      </c>
      <c r="V92" s="22">
        <f t="shared" si="42"/>
        <v>0</v>
      </c>
      <c r="W92" s="22">
        <f t="shared" si="43"/>
        <v>3</v>
      </c>
      <c r="X92" s="23"/>
      <c r="Y92" s="23"/>
      <c r="Z92" s="23"/>
      <c r="AA92" s="23"/>
      <c r="AB92" s="24">
        <f t="shared" si="44"/>
        <v>1</v>
      </c>
      <c r="AC92" s="24">
        <f t="shared" si="45"/>
        <v>2</v>
      </c>
      <c r="AD92" s="24">
        <f t="shared" si="46"/>
        <v>1</v>
      </c>
      <c r="AE92" s="24">
        <f t="shared" si="47"/>
        <v>1</v>
      </c>
      <c r="AF92" s="24">
        <f t="shared" si="48"/>
        <v>2</v>
      </c>
      <c r="AG92" s="24">
        <f t="shared" si="49"/>
        <v>2</v>
      </c>
      <c r="AH92" s="24">
        <f t="shared" si="50"/>
        <v>0</v>
      </c>
      <c r="AI92" s="24">
        <f t="shared" si="51"/>
        <v>2</v>
      </c>
      <c r="AJ92" s="24">
        <f t="shared" si="52"/>
        <v>2</v>
      </c>
      <c r="AK92" s="24">
        <f t="shared" si="53"/>
        <v>1</v>
      </c>
      <c r="AL92" s="25">
        <f t="shared" si="54"/>
        <v>12</v>
      </c>
      <c r="AM92" s="25">
        <f t="shared" si="55"/>
        <v>11</v>
      </c>
      <c r="AN92" s="25">
        <f t="shared" si="56"/>
        <v>22</v>
      </c>
      <c r="AO92" s="25">
        <f t="shared" si="57"/>
        <v>2</v>
      </c>
      <c r="AP92" s="25">
        <f t="shared" si="58"/>
        <v>21</v>
      </c>
      <c r="AQ92" s="26">
        <f t="shared" si="59"/>
        <v>0.29578729290513545</v>
      </c>
      <c r="AR92" s="26">
        <f t="shared" si="60"/>
        <v>0.14325387979030221</v>
      </c>
      <c r="AS92" s="26">
        <f t="shared" si="61"/>
        <v>4.513292551410894E-2</v>
      </c>
      <c r="AT92" s="26">
        <f t="shared" si="62"/>
        <v>4.0642406285319066E-2</v>
      </c>
      <c r="AU92" s="26">
        <f t="shared" si="63"/>
        <v>3.8825031536193384E-2</v>
      </c>
      <c r="AV92" s="27">
        <f>(1/(((0-P92)^2+(0-Q92)^2))*CT92)</f>
        <v>1.3926712653689902E-2</v>
      </c>
      <c r="AW92" s="27">
        <f>(1/(((1-P92)^2+(1-Q92)^2))*CT92)</f>
        <v>0.14325387979030221</v>
      </c>
      <c r="AX92" s="27">
        <f>(1/(((2-P92)^2+(2-Q92)^2))*CT92)</f>
        <v>4.513292551410894E-2</v>
      </c>
      <c r="AY92" s="27">
        <f>(1/(((3-P92)^2+(3-Q92)^2))*CT92)</f>
        <v>8.5227563578856563E-3</v>
      </c>
      <c r="AZ92" s="27">
        <f>((1/(((4-P92)^2+(4-Q92)^2))*CT92))</f>
        <v>3.4186971468830028E-3</v>
      </c>
      <c r="BA92" s="27">
        <f>((1/(((5-P92)^2+(5-Q92)^2))*CT92))</f>
        <v>1.8258662181607169E-3</v>
      </c>
      <c r="BB92" s="27">
        <f>((1/(((6-P92)^2+(6-Q92)^2))*CT92))</f>
        <v>1.1326806073426452E-3</v>
      </c>
      <c r="BC92" s="27">
        <f>((1/(((1-P92)^2+(0-Q92)^2))*CT92))</f>
        <v>1.9770496323080852E-2</v>
      </c>
      <c r="BD92" s="27">
        <f>((1/(((2-P92)^2+(0-Q92)^2))*CT92))</f>
        <v>1.4418283171245336E-2</v>
      </c>
      <c r="BE92" s="27">
        <f>((1/(((2-P92)^2+(1-Q92)^2))*CT92))</f>
        <v>3.8825031536193384E-2</v>
      </c>
      <c r="BF92" s="27">
        <f>((1/(((3-P92)^2+(0-Q92)^2))*CT92))</f>
        <v>7.8044303061770015E-3</v>
      </c>
      <c r="BG92" s="27">
        <f>((1/(((3-P92)^2+(1-Q92)^2))*CT92))</f>
        <v>1.1829763361698949E-2</v>
      </c>
      <c r="BH92" s="27">
        <f>((1/(((3-P92)^2+(2-Q92)^2))*CT92))</f>
        <v>1.2355939201032323E-2</v>
      </c>
      <c r="BI92" s="27">
        <f>((1/(((4-P92)^2+(0-Q92)^2))*CT92))</f>
        <v>4.4070663314972258E-3</v>
      </c>
      <c r="BJ92" s="27">
        <f>((1/(((4-P92)^2+(1-Q92)^2))*CT92))</f>
        <v>5.4552840951084241E-3</v>
      </c>
      <c r="BK92" s="27">
        <f>((1/(((4-P92)^2+(2-Q92)^2))*CT92))</f>
        <v>5.5645607373774886E-3</v>
      </c>
      <c r="BL92" s="27">
        <f>((1/(((4-P92)^2+(3-Q92)^2))*CT92))</f>
        <v>4.6272967352491458E-3</v>
      </c>
      <c r="BM92" s="27">
        <f>((1/(((5-P92)^2+(0-Q92)^2))*CT92))</f>
        <v>2.7345993539026276E-3</v>
      </c>
      <c r="BN92" s="27">
        <f>((1/(((5-P92)^2+(1-Q92)^2))*CT92))</f>
        <v>3.1047755344384502E-3</v>
      </c>
      <c r="BO92" s="27">
        <f>((1/(((5-P92)^2+(2-Q92)^2))*CT92))</f>
        <v>3.1398685555534844E-3</v>
      </c>
      <c r="BP92" s="27">
        <f>((1/(((5-P92)^2+(3-Q92)^2))*CT92))</f>
        <v>2.8178153023655011E-3</v>
      </c>
      <c r="BQ92" s="27">
        <f>((1/(((5-P92)^2+(4-Q92)^2))*CT92))</f>
        <v>2.3186520874723228E-3</v>
      </c>
      <c r="BR92" s="27">
        <f>((1/(((6-P92)^2+(0-Q92)^2))*CT92))</f>
        <v>1.836681383989275E-3</v>
      </c>
      <c r="BS92" s="27">
        <f>(1/(((6-P92)^2+(1-Q92)^2))*CT92)</f>
        <v>1.9965641482084687E-3</v>
      </c>
      <c r="BT92" s="27">
        <f>(1/(((6-P92)^2+(2-Q92)^2))*CT92)</f>
        <v>2.0110178227230112E-3</v>
      </c>
      <c r="BU92" s="27">
        <f>(1/(((6-P92)^2+(3-Q92)^2))*CT92)</f>
        <v>1.8738493533702245E-3</v>
      </c>
      <c r="BV92" s="27">
        <f>((1/(((6-P92)^2+(4-Q92)^2))*CT92))</f>
        <v>1.639180281207412E-3</v>
      </c>
      <c r="BW92" s="27">
        <f>((1/(((6-P92)^2+(5-Q92)^2))*CT92))</f>
        <v>1.3765359743893918E-3</v>
      </c>
      <c r="BX92" s="27">
        <f>((1/(((0-P92)^2+(1-Q92)^2))*CT92))</f>
        <v>3.545514877976224E-2</v>
      </c>
      <c r="BY92" s="27">
        <f>((1/(((0-P92)^2+(2-Q92)^2))*CT92))</f>
        <v>4.0642406285319066E-2</v>
      </c>
      <c r="BZ92" s="27">
        <f>((1/(((1-P92)^2+(2-Q92)^2))*CT92))</f>
        <v>0.29578729290513545</v>
      </c>
      <c r="CA92" s="27">
        <f>((1/(((0-P92)^2+(3-Q92)^2))*CT92))</f>
        <v>1.639208920598716E-2</v>
      </c>
      <c r="CB92" s="27">
        <f>((1/(((1-P92)^2+(3-Q92)^2))*CT92))</f>
        <v>2.5137627278286931E-2</v>
      </c>
      <c r="CC92" s="27">
        <f>((1/(((2-P92)^2+(3-Q92)^2))*CT92))</f>
        <v>1.7077387094324405E-2</v>
      </c>
      <c r="CD92" s="27">
        <f>((1/(((0-P92)^2+(4-Q92)^2))*CT92))</f>
        <v>7.2777433265660014E-3</v>
      </c>
      <c r="CE92" s="27">
        <f>((1/(((1-P92)^2+(4-Q92)^2))*CT92))</f>
        <v>8.6072448364558421E-3</v>
      </c>
      <c r="CF92" s="27">
        <f>((1/(((2-P92)^2+(4-Q92)^2))*CT92))</f>
        <v>7.4097586856208576E-3</v>
      </c>
      <c r="CG92" s="27">
        <f>((1/(((3-P92)^2+(4-Q92)^2))*CT92))</f>
        <v>5.1617398393604998E-3</v>
      </c>
      <c r="CH92" s="27">
        <f>((1/(((0-P92)^2+(5-Q92)^2))*CT92))</f>
        <v>3.9400261091414859E-3</v>
      </c>
      <c r="CI92" s="27">
        <f>((1/(((1-P92)^2+(5-Q92)^2))*CT92))</f>
        <v>4.2995701383855937E-3</v>
      </c>
      <c r="CJ92" s="27">
        <f>((1/(((2-P92)^2+(5-Q92)^2))*CT92))</f>
        <v>3.9783995870931827E-3</v>
      </c>
      <c r="CK92" s="27">
        <f>((1/(((3-P92)^2+(5-Q92)^2))*CT92))</f>
        <v>3.224419731181627E-3</v>
      </c>
      <c r="CL92" s="27">
        <f>(1/(((4-P92)^2+(5-Q92)^2))*CT92)</f>
        <v>2.445530176765384E-3</v>
      </c>
      <c r="CM92" s="27">
        <f>(1/(((0-P92)^2+(6-Q92)^2))*CT92)</f>
        <v>2.4378018098923635E-3</v>
      </c>
      <c r="CN92" s="27">
        <f>(1/(((1-P92)^2+(6-Q92)^2))*CT92)</f>
        <v>2.5708157927062918E-3</v>
      </c>
      <c r="CO92" s="27">
        <f>((1/(((2-P92)^2+(6-Q92)^2))*CT92))</f>
        <v>2.452437730543051E-3</v>
      </c>
      <c r="CP92" s="27">
        <f>((1/(((3-P92)^2+(6-Q92)^2))*CT92))</f>
        <v>2.1434687268731471E-3</v>
      </c>
      <c r="CQ92" s="27">
        <f>((1/(((4-P92)^2+(6-Q92)^2))*CT92))</f>
        <v>1.7689425599086593E-3</v>
      </c>
      <c r="CR92" s="27">
        <f>((1/(((5-P92)^2+(6-Q92)^2)))*CT92)</f>
        <v>1.4202821623019671E-3</v>
      </c>
      <c r="CS92" s="21">
        <f t="shared" si="64"/>
        <v>0.85675134264626462</v>
      </c>
      <c r="CT92" s="28">
        <v>0.05</v>
      </c>
    </row>
    <row r="93" spans="8:98" x14ac:dyDescent="0.25">
      <c r="H93" s="2">
        <v>44499</v>
      </c>
      <c r="I93" s="1" t="s">
        <v>19</v>
      </c>
      <c r="J93" s="1" t="s">
        <v>27</v>
      </c>
      <c r="K93">
        <v>2</v>
      </c>
      <c r="L93">
        <v>2</v>
      </c>
      <c r="M93">
        <v>1.66</v>
      </c>
      <c r="N93">
        <v>1.41</v>
      </c>
      <c r="P93" s="10">
        <f>SUMIF(team,spi_matches[[#This Row],[team1]],Mxg)+SUMIF(team,spi_matches[[#This Row],[team2]],Vnxg)</f>
        <v>2.2915186511136558</v>
      </c>
      <c r="Q93" s="10">
        <f>SUMIF(team,spi_matches[[#This Row],[team1]],Mnxg)+SUMIF(team,spi_matches[[#This Row],[team2]],Vxg)</f>
        <v>1.0380761691540414</v>
      </c>
      <c r="R93" s="10">
        <f t="shared" si="38"/>
        <v>0.53714314265554464</v>
      </c>
      <c r="S93" s="21">
        <f t="shared" si="39"/>
        <v>0.89929575939563322</v>
      </c>
      <c r="T93" s="21">
        <f t="shared" si="40"/>
        <v>0.1065830320445897</v>
      </c>
      <c r="U93" s="21">
        <f t="shared" si="41"/>
        <v>0.108727927297304</v>
      </c>
      <c r="V93" s="22">
        <f t="shared" si="42"/>
        <v>3</v>
      </c>
      <c r="W93" s="22">
        <f t="shared" si="43"/>
        <v>0</v>
      </c>
      <c r="X93" s="23"/>
      <c r="Y93" s="23"/>
      <c r="Z93" s="23"/>
      <c r="AA93" s="23"/>
      <c r="AB93" s="24">
        <f t="shared" si="44"/>
        <v>2</v>
      </c>
      <c r="AC93" s="24">
        <f t="shared" si="45"/>
        <v>1</v>
      </c>
      <c r="AD93" s="24">
        <f t="shared" si="46"/>
        <v>3</v>
      </c>
      <c r="AE93" s="24">
        <f t="shared" si="47"/>
        <v>1</v>
      </c>
      <c r="AF93" s="24">
        <f t="shared" si="48"/>
        <v>2</v>
      </c>
      <c r="AG93" s="24">
        <f t="shared" si="49"/>
        <v>2</v>
      </c>
      <c r="AH93" s="24">
        <f t="shared" si="50"/>
        <v>2</v>
      </c>
      <c r="AI93" s="24">
        <f t="shared" si="51"/>
        <v>0</v>
      </c>
      <c r="AJ93" s="24">
        <f t="shared" si="52"/>
        <v>3</v>
      </c>
      <c r="AK93" s="24">
        <f t="shared" si="53"/>
        <v>2</v>
      </c>
      <c r="AL93" s="25">
        <f t="shared" si="54"/>
        <v>21</v>
      </c>
      <c r="AM93" s="25">
        <f t="shared" si="55"/>
        <v>31</v>
      </c>
      <c r="AN93" s="25">
        <f t="shared" si="56"/>
        <v>22</v>
      </c>
      <c r="AO93" s="25">
        <f t="shared" si="57"/>
        <v>20</v>
      </c>
      <c r="AP93" s="25">
        <f t="shared" si="58"/>
        <v>32</v>
      </c>
      <c r="AQ93" s="26">
        <f t="shared" si="59"/>
        <v>0.57848330019663197</v>
      </c>
      <c r="AR93" s="26">
        <f t="shared" si="60"/>
        <v>9.9325457698321296E-2</v>
      </c>
      <c r="AS93" s="26">
        <f t="shared" si="61"/>
        <v>4.9491201726679104E-2</v>
      </c>
      <c r="AT93" s="26">
        <f t="shared" si="62"/>
        <v>4.3007598541873193E-2</v>
      </c>
      <c r="AU93" s="26">
        <f t="shared" si="63"/>
        <v>3.5032569967778482E-2</v>
      </c>
      <c r="AV93" s="27">
        <f>(1/(((0-P93)^2+(0-Q93)^2))*CT93)</f>
        <v>7.9005668017047958E-3</v>
      </c>
      <c r="AW93" s="27">
        <f>(1/(((1-P93)^2+(1-Q93)^2))*CT93)</f>
        <v>2.9949620769566879E-2</v>
      </c>
      <c r="AX93" s="27">
        <f>(1/(((2-P93)^2+(2-Q93)^2))*CT93)</f>
        <v>4.9491201726679104E-2</v>
      </c>
      <c r="AY93" s="27">
        <f>(1/(((3-P93)^2+(3-Q93)^2))*CT93)</f>
        <v>1.1491370944029348E-2</v>
      </c>
      <c r="AZ93" s="27">
        <f>((1/(((4-P93)^2+(4-Q93)^2))*CT93))</f>
        <v>4.2764644278438495E-3</v>
      </c>
      <c r="BA93" s="27">
        <f>((1/(((5-P93)^2+(5-Q93)^2))*CT93))</f>
        <v>2.1708255953933613E-3</v>
      </c>
      <c r="BB93" s="27">
        <f>((1/(((6-P93)^2+(6-Q93)^2))*CT93))</f>
        <v>1.3029817793723619E-3</v>
      </c>
      <c r="BC93" s="27">
        <f>((1/(((1-P93)^2+(0-Q93)^2))*CT93))</f>
        <v>1.821080608241429E-2</v>
      </c>
      <c r="BD93" s="27">
        <f>((1/(((2-P93)^2+(0-Q93)^2))*CT93))</f>
        <v>4.3007598541873193E-2</v>
      </c>
      <c r="BE93" s="27">
        <f>((1/(((2-P93)^2+(1-Q93)^2))*CT93))</f>
        <v>0.57848330019663197</v>
      </c>
      <c r="BF93" s="27">
        <f>((1/(((3-P93)^2+(0-Q93)^2))*CT93))</f>
        <v>3.1654626155342223E-2</v>
      </c>
      <c r="BG93" s="27">
        <f>((1/(((3-P93)^2+(1-Q93)^2))*CT93))</f>
        <v>9.9325457698321296E-2</v>
      </c>
      <c r="BH93" s="27">
        <f>((1/(((3-P93)^2+(2-Q93)^2))*CT93))</f>
        <v>3.5032569967778482E-2</v>
      </c>
      <c r="BI93" s="27">
        <f>((1/(((4-P93)^2+(0-Q93)^2))*CT93))</f>
        <v>1.2510913731519212E-2</v>
      </c>
      <c r="BJ93" s="27">
        <f>((1/(((4-P93)^2+(1-Q93)^2))*CT93))</f>
        <v>1.7121186724839921E-2</v>
      </c>
      <c r="BK93" s="27">
        <f>((1/(((4-P93)^2+(2-Q93)^2))*CT93))</f>
        <v>1.3006587137685877E-2</v>
      </c>
      <c r="BL93" s="27">
        <f>((1/(((4-P93)^2+(3-Q93)^2))*CT93))</f>
        <v>7.3876483074415385E-3</v>
      </c>
      <c r="BM93" s="27">
        <f>((1/(((5-P93)^2+(0-Q93)^2))*CT93))</f>
        <v>5.9428487996136415E-3</v>
      </c>
      <c r="BN93" s="27">
        <f>((1/(((5-P93)^2+(1-Q93)^2))*CT93))</f>
        <v>6.8144762807506275E-3</v>
      </c>
      <c r="BO93" s="27">
        <f>((1/(((5-P93)^2+(2-Q93)^2))*CT93))</f>
        <v>6.0524124340537427E-3</v>
      </c>
      <c r="BP93" s="27">
        <f>((1/(((5-P93)^2+(3-Q93)^2))*CT93))</f>
        <v>4.4702661579644433E-3</v>
      </c>
      <c r="BQ93" s="27">
        <f>((1/(((5-P93)^2+(4-Q93)^2))*CT93))</f>
        <v>3.1038811929454888E-3</v>
      </c>
      <c r="BR93" s="27">
        <f>((1/(((6-P93)^2+(0-Q93)^2))*CT93))</f>
        <v>3.371445036286131E-3</v>
      </c>
      <c r="BS93" s="27">
        <f>(1/(((6-P93)^2+(1-Q93)^2))*CT93)</f>
        <v>3.6352311072917055E-3</v>
      </c>
      <c r="BT93" s="27">
        <f>(1/(((6-P93)^2+(2-Q93)^2))*CT93)</f>
        <v>3.406428157297141E-3</v>
      </c>
      <c r="BU93" s="27">
        <f>(1/(((6-P93)^2+(3-Q93)^2))*CT93)</f>
        <v>2.8405896806282791E-3</v>
      </c>
      <c r="BV93" s="27">
        <f>((1/(((6-P93)^2+(4-Q93)^2))*CT93))</f>
        <v>2.2196743621225902E-3</v>
      </c>
      <c r="BW93" s="27">
        <f>((1/(((6-P93)^2+(5-Q93)^2))*CT93))</f>
        <v>1.6978116428315296E-3</v>
      </c>
      <c r="BX93" s="27">
        <f>((1/(((0-P93)^2+(1-Q93)^2))*CT93))</f>
        <v>9.5192629007180771E-3</v>
      </c>
      <c r="BY93" s="27">
        <f>((1/(((0-P93)^2+(2-Q93)^2))*CT93))</f>
        <v>8.0953893525174316E-3</v>
      </c>
      <c r="BZ93" s="27">
        <f>((1/(((1-P93)^2+(2-Q93)^2))*CT93))</f>
        <v>1.9280320525665872E-2</v>
      </c>
      <c r="CA93" s="27">
        <f>((1/(((0-P93)^2+(3-Q93)^2))*CT93))</f>
        <v>5.4943830202140338E-3</v>
      </c>
      <c r="CB93" s="27">
        <f>((1/(((1-P93)^2+(3-Q93)^2))*CT93))</f>
        <v>9.0626245667797256E-3</v>
      </c>
      <c r="CC93" s="27">
        <f>((1/(((2-P93)^2+(3-Q93)^2))*CT93))</f>
        <v>1.2709295916273629E-2</v>
      </c>
      <c r="CD93" s="27">
        <f>((1/(((0-P93)^2+(4-Q93)^2))*CT93))</f>
        <v>3.5653037594949076E-3</v>
      </c>
      <c r="CE93" s="27">
        <f>((1/(((1-P93)^2+(4-Q93)^2))*CT93))</f>
        <v>4.7888072751128665E-3</v>
      </c>
      <c r="CF93" s="27">
        <f>((1/(((2-P93)^2+(4-Q93)^2))*CT93))</f>
        <v>5.6446303922802416E-3</v>
      </c>
      <c r="CG93" s="27">
        <f>((1/(((3-P93)^2+(4-Q93)^2))*CT93))</f>
        <v>5.3908712659474639E-3</v>
      </c>
      <c r="CH93" s="27">
        <f>((1/(((0-P93)^2+(5-Q93)^2))*CT93))</f>
        <v>2.3868743104747134E-3</v>
      </c>
      <c r="CI93" s="27">
        <f>((1/(((1-P93)^2+(5-Q93)^2))*CT93))</f>
        <v>2.8793780947184633E-3</v>
      </c>
      <c r="CJ93" s="27">
        <f>((1/(((2-P93)^2+(5-Q93)^2))*CT93))</f>
        <v>3.1682016842279068E-3</v>
      </c>
      <c r="CK93" s="27">
        <f>((1/(((3-P93)^2+(5-Q93)^2))*CT93))</f>
        <v>3.0866510112401904E-3</v>
      </c>
      <c r="CL93" s="27">
        <f>(1/(((4-P93)^2+(5-Q93)^2))*CT93)</f>
        <v>2.685897844076609E-3</v>
      </c>
      <c r="CM93" s="27">
        <f>(1/(((0-P93)^2+(6-Q93)^2))*CT93)</f>
        <v>1.6738224903896694E-3</v>
      </c>
      <c r="CN93" s="27">
        <f>(1/(((1-P93)^2+(6-Q93)^2))*CT93)</f>
        <v>1.9019572583525307E-3</v>
      </c>
      <c r="CO93" s="27">
        <f>((1/(((2-P93)^2+(6-Q93)^2))*CT93))</f>
        <v>2.0238268185657237E-3</v>
      </c>
      <c r="CP93" s="27">
        <f>((1/(((3-P93)^2+(6-Q93)^2))*CT93))</f>
        <v>1.9902371761493041E-3</v>
      </c>
      <c r="CQ93" s="27">
        <f>((1/(((4-P93)^2+(6-Q93)^2))*CT93))</f>
        <v>1.8155676237810562E-3</v>
      </c>
      <c r="CR93" s="27">
        <f>((1/(((5-P93)^2+(6-Q93)^2)))*CT93)</f>
        <v>1.5646240103235857E-3</v>
      </c>
      <c r="CS93" s="21">
        <f t="shared" si="64"/>
        <v>1.1146067187375266</v>
      </c>
      <c r="CT93" s="28">
        <v>0.05</v>
      </c>
    </row>
    <row r="94" spans="8:98" x14ac:dyDescent="0.25">
      <c r="H94" s="2">
        <v>44499</v>
      </c>
      <c r="I94" s="1" t="s">
        <v>22</v>
      </c>
      <c r="J94" s="1" t="s">
        <v>13</v>
      </c>
      <c r="K94">
        <v>0</v>
      </c>
      <c r="L94">
        <v>2</v>
      </c>
      <c r="M94">
        <v>0.74</v>
      </c>
      <c r="N94">
        <v>1.07</v>
      </c>
      <c r="P94" s="10">
        <f>SUMIF(team,spi_matches[[#This Row],[team1]],Mxg)+SUMIF(team,spi_matches[[#This Row],[team2]],Vnxg)</f>
        <v>2.0242219614842409</v>
      </c>
      <c r="Q94" s="10">
        <f>SUMIF(team,spi_matches[[#This Row],[team1]],Mnxg)+SUMIF(team,spi_matches[[#This Row],[team2]],Vxg)</f>
        <v>0.54740946083711617</v>
      </c>
      <c r="R94" s="10">
        <f t="shared" si="38"/>
        <v>1.922326917980985</v>
      </c>
      <c r="S94" s="21">
        <f t="shared" si="39"/>
        <v>0.61973398314150241</v>
      </c>
      <c r="T94" s="21">
        <f t="shared" si="40"/>
        <v>8.8114905934250823E-2</v>
      </c>
      <c r="U94" s="21">
        <f t="shared" si="41"/>
        <v>9.1609840322887395E-2</v>
      </c>
      <c r="V94" s="22">
        <f t="shared" si="42"/>
        <v>3</v>
      </c>
      <c r="W94" s="22">
        <f t="shared" si="43"/>
        <v>0</v>
      </c>
      <c r="X94" s="23"/>
      <c r="Y94" s="23"/>
      <c r="Z94" s="23"/>
      <c r="AA94" s="23"/>
      <c r="AB94" s="24">
        <f t="shared" si="44"/>
        <v>2</v>
      </c>
      <c r="AC94" s="24">
        <f t="shared" si="45"/>
        <v>1</v>
      </c>
      <c r="AD94" s="24">
        <f t="shared" si="46"/>
        <v>2</v>
      </c>
      <c r="AE94" s="24">
        <f t="shared" si="47"/>
        <v>0</v>
      </c>
      <c r="AF94" s="24">
        <f t="shared" si="48"/>
        <v>3</v>
      </c>
      <c r="AG94" s="24">
        <f t="shared" si="49"/>
        <v>1</v>
      </c>
      <c r="AH94" s="24">
        <f t="shared" si="50"/>
        <v>3</v>
      </c>
      <c r="AI94" s="24">
        <f t="shared" si="51"/>
        <v>0</v>
      </c>
      <c r="AJ94" s="24">
        <f t="shared" si="52"/>
        <v>1</v>
      </c>
      <c r="AK94" s="24">
        <f t="shared" si="53"/>
        <v>1</v>
      </c>
      <c r="AL94" s="25">
        <f t="shared" si="54"/>
        <v>21</v>
      </c>
      <c r="AM94" s="25">
        <f t="shared" si="55"/>
        <v>20</v>
      </c>
      <c r="AN94" s="25">
        <f t="shared" si="56"/>
        <v>31</v>
      </c>
      <c r="AO94" s="25">
        <f t="shared" si="57"/>
        <v>30</v>
      </c>
      <c r="AP94" s="25">
        <f t="shared" si="58"/>
        <v>11</v>
      </c>
      <c r="AQ94" s="26">
        <f t="shared" si="59"/>
        <v>0.24339795276817813</v>
      </c>
      <c r="AR94" s="26">
        <f t="shared" si="60"/>
        <v>0.16653132042755248</v>
      </c>
      <c r="AS94" s="26">
        <f t="shared" si="61"/>
        <v>4.3215922311351823E-2</v>
      </c>
      <c r="AT94" s="26">
        <f t="shared" si="62"/>
        <v>3.9942486070940225E-2</v>
      </c>
      <c r="AU94" s="26">
        <f t="shared" si="63"/>
        <v>3.9876579672231405E-2</v>
      </c>
      <c r="AV94" s="27">
        <f>(1/(((0-P94)^2+(0-Q94)^2))*CT94)</f>
        <v>1.1371049080317946E-2</v>
      </c>
      <c r="AW94" s="27">
        <f>(1/(((1-P94)^2+(1-Q94)^2))*CT94)</f>
        <v>3.9876579672231405E-2</v>
      </c>
      <c r="AX94" s="27">
        <f>(1/(((2-P94)^2+(2-Q94)^2))*CT94)</f>
        <v>2.368987888972806E-2</v>
      </c>
      <c r="AY94" s="27">
        <f>(1/(((3-P94)^2+(3-Q94)^2))*CT94)</f>
        <v>7.1763366671940935E-3</v>
      </c>
      <c r="AZ94" s="27">
        <f>((1/(((4-P94)^2+(4-Q94)^2))*CT94))</f>
        <v>3.1597412985844512E-3</v>
      </c>
      <c r="BA94" s="27">
        <f>((1/(((5-P94)^2+(5-Q94)^2))*CT94))</f>
        <v>1.7433254856736137E-3</v>
      </c>
      <c r="BB94" s="27">
        <f>((1/(((6-P94)^2+(6-Q94)^2))*CT94))</f>
        <v>1.0979948405212461E-3</v>
      </c>
      <c r="BC94" s="27">
        <f>((1/(((1-P94)^2+(0-Q94)^2))*CT94))</f>
        <v>3.7073073596910242E-2</v>
      </c>
      <c r="BD94" s="27">
        <f>((1/(((2-P94)^2+(0-Q94)^2))*CT94))</f>
        <v>0.16653132042755248</v>
      </c>
      <c r="BE94" s="27">
        <f>((1/(((2-P94)^2+(1-Q94)^2))*CT94))</f>
        <v>0.24339795276817813</v>
      </c>
      <c r="BF94" s="27">
        <f>((1/(((3-P94)^2+(0-Q94)^2))*CT94))</f>
        <v>3.9942486070940225E-2</v>
      </c>
      <c r="BG94" s="27">
        <f>((1/(((3-P94)^2+(1-Q94)^2))*CT94))</f>
        <v>4.3215922311351823E-2</v>
      </c>
      <c r="BH94" s="27">
        <f>((1/(((3-P94)^2+(2-Q94)^2))*CT94))</f>
        <v>1.6328332434184311E-2</v>
      </c>
      <c r="BI94" s="27">
        <f>((1/(((4-P94)^2+(0-Q94)^2))*CT94))</f>
        <v>1.1895257097869037E-2</v>
      </c>
      <c r="BJ94" s="27">
        <f>((1/(((4-P94)^2+(1-Q94)^2))*CT94))</f>
        <v>1.2169781931486798E-2</v>
      </c>
      <c r="BK94" s="27">
        <f>((1/(((4-P94)^2+(2-Q94)^2))*CT94))</f>
        <v>8.3143238347645216E-3</v>
      </c>
      <c r="BL94" s="27">
        <f>((1/(((4-P94)^2+(3-Q94)^2))*CT94))</f>
        <v>5.0408819507126064E-3</v>
      </c>
      <c r="BM94" s="27">
        <f>((1/(((5-P94)^2+(0-Q94)^2))*CT94))</f>
        <v>5.4615489164958958E-3</v>
      </c>
      <c r="BN94" s="27">
        <f>((1/(((5-P94)^2+(1-Q94)^2))*CT94))</f>
        <v>5.5187070683454806E-3</v>
      </c>
      <c r="BO94" s="27">
        <f>((1/(((5-P94)^2+(2-Q94)^2))*CT94))</f>
        <v>4.5598494891318526E-3</v>
      </c>
      <c r="BP94" s="27">
        <f>((1/(((5-P94)^2+(3-Q94)^2))*CT94))</f>
        <v>3.3623718328710975E-3</v>
      </c>
      <c r="BQ94" s="27">
        <f>((1/(((5-P94)^2+(4-Q94)^2))*CT94))</f>
        <v>2.4066651495074144E-3</v>
      </c>
      <c r="BR94" s="27">
        <f>((1/(((6-P94)^2+(0-Q94)^2))*CT94))</f>
        <v>3.1043429011517482E-3</v>
      </c>
      <c r="BS94" s="27">
        <f>(1/(((6-P94)^2+(1-Q94)^2))*CT94)</f>
        <v>3.1227264194624675E-3</v>
      </c>
      <c r="BT94" s="27">
        <f>(1/(((6-P94)^2+(2-Q94)^2))*CT94)</f>
        <v>2.7906721893237022E-3</v>
      </c>
      <c r="BU94" s="27">
        <f>(1/(((6-P94)^2+(3-Q94)^2))*CT94)</f>
        <v>2.2912645019384785E-3</v>
      </c>
      <c r="BV94" s="27">
        <f>((1/(((6-P94)^2+(4-Q94)^2))*CT94))</f>
        <v>1.803283909952225E-3</v>
      </c>
      <c r="BW94" s="27">
        <f>((1/(((6-P94)^2+(5-Q94)^2))*CT94))</f>
        <v>1.4032183393719367E-3</v>
      </c>
      <c r="BX94" s="27">
        <f>((1/(((0-P94)^2+(1-Q94)^2))*CT94))</f>
        <v>1.1621656294595786E-2</v>
      </c>
      <c r="BY94" s="27">
        <f>((1/(((0-P94)^2+(2-Q94)^2))*CT94))</f>
        <v>8.0547804668173965E-3</v>
      </c>
      <c r="BZ94" s="27">
        <f>((1/(((1-P94)^2+(2-Q94)^2))*CT94))</f>
        <v>1.5827543587238892E-2</v>
      </c>
      <c r="CA94" s="27">
        <f>((1/(((0-P94)^2+(3-Q94)^2))*CT94))</f>
        <v>4.9442902579007663E-3</v>
      </c>
      <c r="CB94" s="27">
        <f>((1/(((1-P94)^2+(3-Q94)^2))*CT94))</f>
        <v>7.0779112613074072E-3</v>
      </c>
      <c r="CC94" s="27">
        <f>((1/(((2-P94)^2+(3-Q94)^2))*CT94))</f>
        <v>8.3114644073696963E-3</v>
      </c>
      <c r="CD94" s="27">
        <f>((1/(((0-P94)^2+(4-Q94)^2))*CT94))</f>
        <v>3.1215163915168462E-3</v>
      </c>
      <c r="CE94" s="27">
        <f>((1/(((1-P94)^2+(4-Q94)^2))*CT94))</f>
        <v>3.8552248766798667E-3</v>
      </c>
      <c r="CF94" s="27">
        <f>((1/(((2-P94)^2+(4-Q94)^2))*CT94))</f>
        <v>4.1942902149993471E-3</v>
      </c>
      <c r="CG94" s="27">
        <f>((1/(((3-P94)^2+(4-Q94)^2))*CT94))</f>
        <v>3.8842420630346981E-3</v>
      </c>
      <c r="CH94" s="27">
        <f>((1/(((0-P94)^2+(5-Q94)^2))*CT94))</f>
        <v>2.0900356370769412E-3</v>
      </c>
      <c r="CI94" s="27">
        <f>((1/(((1-P94)^2+(5-Q94)^2))*CT94))</f>
        <v>2.3952562655786235E-3</v>
      </c>
      <c r="CJ94" s="27">
        <f>((1/(((2-P94)^2+(5-Q94)^2))*CT94))</f>
        <v>2.5219219054180048E-3</v>
      </c>
      <c r="CK94" s="27">
        <f>((1/(((3-P94)^2+(5-Q94)^2))*CT94))</f>
        <v>2.406425507648479E-3</v>
      </c>
      <c r="CL94" s="27">
        <f>(1/(((4-P94)^2+(5-Q94)^2))*CT94)</f>
        <v>2.1071030921212971E-3</v>
      </c>
      <c r="CM94" s="27">
        <f>(1/(((0-P94)^2+(6-Q94)^2))*CT94)</f>
        <v>1.4780559767388131E-3</v>
      </c>
      <c r="CN94" s="27">
        <f>(1/(((1-P94)^2+(6-Q94)^2))*CT94)</f>
        <v>1.6244433650525498E-3</v>
      </c>
      <c r="CO94" s="27">
        <f>((1/(((2-P94)^2+(6-Q94)^2))*CT94))</f>
        <v>1.6817276425340954E-3</v>
      </c>
      <c r="CP94" s="27">
        <f>((1/(((3-P94)^2+(6-Q94)^2))*CT94))</f>
        <v>1.6295728961076711E-3</v>
      </c>
      <c r="CQ94" s="27">
        <f>((1/(((4-P94)^2+(6-Q94)^2))*CT94))</f>
        <v>1.4865713942304867E-3</v>
      </c>
      <c r="CR94" s="27">
        <f>((1/(((5-P94)^2+(6-Q94)^2)))*CT94)</f>
        <v>1.2958068189197634E-3</v>
      </c>
      <c r="CS94" s="21">
        <f t="shared" si="64"/>
        <v>0.7994587293986406</v>
      </c>
      <c r="CT94" s="28">
        <v>0.05</v>
      </c>
    </row>
    <row r="95" spans="8:98" x14ac:dyDescent="0.25">
      <c r="H95" s="2">
        <v>44499</v>
      </c>
      <c r="I95" s="1" t="s">
        <v>20</v>
      </c>
      <c r="J95" s="1" t="s">
        <v>12</v>
      </c>
      <c r="K95">
        <v>0</v>
      </c>
      <c r="L95">
        <v>3</v>
      </c>
      <c r="M95">
        <v>0.24</v>
      </c>
      <c r="N95">
        <v>2.59</v>
      </c>
      <c r="P95" s="10">
        <f>SUMIF(team,spi_matches[[#This Row],[team1]],Mxg)+SUMIF(team,spi_matches[[#This Row],[team2]],Vnxg)</f>
        <v>1.0409849374206592</v>
      </c>
      <c r="Q95" s="10">
        <f>SUMIF(team,spi_matches[[#This Row],[team1]],Mnxg)+SUMIF(team,spi_matches[[#This Row],[team2]],Vxg)</f>
        <v>1.4467283871899341</v>
      </c>
      <c r="R95" s="10">
        <f t="shared" si="38"/>
        <v>1.9486468506321062</v>
      </c>
      <c r="S95" s="21">
        <f t="shared" si="39"/>
        <v>0.16301692573491033</v>
      </c>
      <c r="T95" s="21">
        <f t="shared" si="40"/>
        <v>0.31912371126476147</v>
      </c>
      <c r="U95" s="21">
        <f t="shared" si="41"/>
        <v>0.34198920813330075</v>
      </c>
      <c r="V95" s="22">
        <f t="shared" si="42"/>
        <v>0</v>
      </c>
      <c r="W95" s="22">
        <f t="shared" si="43"/>
        <v>3</v>
      </c>
      <c r="X95" s="23"/>
      <c r="Y95" s="23"/>
      <c r="Z95" s="23"/>
      <c r="AA95" s="23"/>
      <c r="AB95" s="24">
        <f t="shared" si="44"/>
        <v>1</v>
      </c>
      <c r="AC95" s="24">
        <f t="shared" si="45"/>
        <v>1</v>
      </c>
      <c r="AD95" s="24">
        <f t="shared" si="46"/>
        <v>1</v>
      </c>
      <c r="AE95" s="24">
        <f t="shared" si="47"/>
        <v>2</v>
      </c>
      <c r="AF95" s="24">
        <f t="shared" si="48"/>
        <v>2</v>
      </c>
      <c r="AG95" s="24">
        <f t="shared" si="49"/>
        <v>1</v>
      </c>
      <c r="AH95" s="24">
        <f t="shared" si="50"/>
        <v>2</v>
      </c>
      <c r="AI95" s="24">
        <f t="shared" si="51"/>
        <v>2</v>
      </c>
      <c r="AJ95" s="24">
        <f t="shared" si="52"/>
        <v>0</v>
      </c>
      <c r="AK95" s="24">
        <f t="shared" si="53"/>
        <v>1</v>
      </c>
      <c r="AL95" s="25">
        <f t="shared" si="54"/>
        <v>11</v>
      </c>
      <c r="AM95" s="25">
        <f t="shared" si="55"/>
        <v>12</v>
      </c>
      <c r="AN95" s="25">
        <f t="shared" si="56"/>
        <v>21</v>
      </c>
      <c r="AO95" s="25">
        <f t="shared" si="57"/>
        <v>22</v>
      </c>
      <c r="AP95" s="25">
        <f t="shared" si="58"/>
        <v>1</v>
      </c>
      <c r="AQ95" s="26">
        <f t="shared" si="59"/>
        <v>0.24845212213989845</v>
      </c>
      <c r="AR95" s="26">
        <f t="shared" si="60"/>
        <v>0.16244882235535782</v>
      </c>
      <c r="AS95" s="26">
        <f t="shared" si="61"/>
        <v>4.4671728553797432E-2</v>
      </c>
      <c r="AT95" s="26">
        <f t="shared" si="62"/>
        <v>4.0789043894712738E-2</v>
      </c>
      <c r="AU95" s="26">
        <f t="shared" si="63"/>
        <v>3.8964604722595234E-2</v>
      </c>
      <c r="AV95" s="27">
        <f>(1/(((0-P95)^2+(0-Q95)^2))*CT95)</f>
        <v>1.5739739423393209E-2</v>
      </c>
      <c r="AW95" s="27">
        <f>(1/(((1-P95)^2+(1-Q95)^2))*CT95)</f>
        <v>0.24845212213989845</v>
      </c>
      <c r="AX95" s="27">
        <f>(1/(((2-P95)^2+(2-Q95)^2))*CT95)</f>
        <v>4.0789043894712738E-2</v>
      </c>
      <c r="AY95" s="27">
        <f>(1/(((3-P95)^2+(3-Q95)^2))*CT95)</f>
        <v>7.9994973518087535E-3</v>
      </c>
      <c r="AZ95" s="27">
        <f>((1/(((4-P95)^2+(4-Q95)^2))*CT95))</f>
        <v>3.2733296933678498E-3</v>
      </c>
      <c r="BA95" s="27">
        <f>((1/(((5-P95)^2+(5-Q95)^2))*CT95))</f>
        <v>1.7668132070174473E-3</v>
      </c>
      <c r="BB95" s="27">
        <f>((1/(((6-P95)^2+(6-Q95)^2))*CT95))</f>
        <v>1.1031655545630503E-3</v>
      </c>
      <c r="BC95" s="27">
        <f>((1/(((1-P95)^2+(0-Q95)^2))*CT95))</f>
        <v>2.3869734744882069E-2</v>
      </c>
      <c r="BD95" s="27">
        <f>((1/(((2-P95)^2+(0-Q95)^2))*CT95))</f>
        <v>1.6596227207943126E-2</v>
      </c>
      <c r="BE95" s="27">
        <f>((1/(((2-P95)^2+(1-Q95)^2))*CT95))</f>
        <v>4.4671728553797432E-2</v>
      </c>
      <c r="BF95" s="27">
        <f>((1/(((3-P95)^2+(0-Q95)^2))*CT95))</f>
        <v>8.4306183956981261E-3</v>
      </c>
      <c r="BG95" s="27">
        <f>((1/(((3-P95)^2+(1-Q95)^2))*CT95))</f>
        <v>1.2384495178022833E-2</v>
      </c>
      <c r="BH95" s="27">
        <f>((1/(((3-P95)^2+(2-Q95)^2))*CT95))</f>
        <v>1.2066075296657198E-2</v>
      </c>
      <c r="BI95" s="27">
        <f>((1/(((4-P95)^2+(0-Q95)^2))*CT95))</f>
        <v>4.6088075632852677E-3</v>
      </c>
      <c r="BJ95" s="27">
        <f>((1/(((4-P95)^2+(1-Q95)^2))*CT95))</f>
        <v>5.5832631861729969E-3</v>
      </c>
      <c r="BK95" s="27">
        <f>((1/(((4-P95)^2+(2-Q95)^2))*CT95))</f>
        <v>5.5176190930698397E-3</v>
      </c>
      <c r="BL95" s="27">
        <f>((1/(((4-P95)^2+(3-Q95)^2))*CT95))</f>
        <v>4.4769078588438984E-3</v>
      </c>
      <c r="BM95" s="27">
        <f>((1/(((5-P95)^2+(0-Q95)^2))*CT95))</f>
        <v>2.8142341024141224E-3</v>
      </c>
      <c r="BN95" s="27">
        <f>((1/(((5-P95)^2+(1-Q95)^2))*CT95))</f>
        <v>3.1499304161092265E-3</v>
      </c>
      <c r="BO95" s="27">
        <f>((1/(((5-P95)^2+(2-Q95)^2))*CT95))</f>
        <v>3.1289288114441844E-3</v>
      </c>
      <c r="BP95" s="27">
        <f>((1/(((5-P95)^2+(3-Q95)^2))*CT95))</f>
        <v>2.7645000424350169E-3</v>
      </c>
      <c r="BQ95" s="27">
        <f>((1/(((5-P95)^2+(4-Q95)^2))*CT95))</f>
        <v>2.252963032200433E-3</v>
      </c>
      <c r="BR95" s="27">
        <f>((1/(((6-P95)^2+(0-Q95)^2))*CT95))</f>
        <v>1.8737221156249922E-3</v>
      </c>
      <c r="BS95" s="27">
        <f>(1/(((6-P95)^2+(1-Q95)^2))*CT95)</f>
        <v>2.0168286894195931E-3</v>
      </c>
      <c r="BT95" s="27">
        <f>(1/(((6-P95)^2+(2-Q95)^2))*CT95)</f>
        <v>2.0081982792238304E-3</v>
      </c>
      <c r="BU95" s="27">
        <f>(1/(((6-P95)^2+(3-Q95)^2))*CT95)</f>
        <v>1.8515444204527658E-3</v>
      </c>
      <c r="BV95" s="27">
        <f>((1/(((6-P95)^2+(4-Q95)^2))*CT95))</f>
        <v>1.6071472373248776E-3</v>
      </c>
      <c r="BW95" s="27">
        <f>((1/(((6-P95)^2+(5-Q95)^2))*CT95))</f>
        <v>1.3434515098884746E-3</v>
      </c>
      <c r="BX95" s="27">
        <f>((1/(((0-P95)^2+(1-Q95)^2))*CT95))</f>
        <v>3.8964604722595234E-2</v>
      </c>
      <c r="BY95" s="27">
        <f>((1/(((0-P95)^2+(2-Q95)^2))*CT95))</f>
        <v>3.5977457799111205E-2</v>
      </c>
      <c r="BZ95" s="27">
        <f>((1/(((1-P95)^2+(2-Q95)^2))*CT95))</f>
        <v>0.16244882235535782</v>
      </c>
      <c r="CA95" s="27">
        <f>((1/(((0-P95)^2+(3-Q95)^2))*CT95))</f>
        <v>1.4300822724527908E-2</v>
      </c>
      <c r="CB95" s="27">
        <f>((1/(((1-P95)^2+(3-Q95)^2))*CT95))</f>
        <v>2.0709658117673328E-2</v>
      </c>
      <c r="CC95" s="27">
        <f>((1/(((2-P95)^2+(3-Q95)^2))*CT95))</f>
        <v>1.5004369602153792E-2</v>
      </c>
      <c r="CD95" s="27">
        <f>((1/(((0-P95)^2+(4-Q95)^2))*CT95))</f>
        <v>6.5764850210456626E-3</v>
      </c>
      <c r="CE95" s="27">
        <f>((1/(((1-P95)^2+(4-Q95)^2))*CT95))</f>
        <v>7.6676818187085705E-3</v>
      </c>
      <c r="CF95" s="27">
        <f>((1/(((2-P95)^2+(4-Q95)^2))*CT95))</f>
        <v>6.7214186086416916E-3</v>
      </c>
      <c r="CG95" s="27">
        <f>((1/(((3-P95)^2+(4-Q95)^2))*CT95))</f>
        <v>4.8276826533843091E-3</v>
      </c>
      <c r="CH95" s="27">
        <f>((1/(((0-P95)^2+(5-Q95)^2))*CT95))</f>
        <v>3.6471356053924238E-3</v>
      </c>
      <c r="CI95" s="27">
        <f>((1/(((1-P95)^2+(5-Q95)^2))*CT95))</f>
        <v>3.9596373826481729E-3</v>
      </c>
      <c r="CJ95" s="27">
        <f>((1/(((2-P95)^2+(5-Q95)^2))*CT95))</f>
        <v>3.691276666809842E-3</v>
      </c>
      <c r="CK95" s="27">
        <f>((1/(((3-P95)^2+(5-Q95)^2))*CT95))</f>
        <v>3.0370251320677019E-3</v>
      </c>
      <c r="CL95" s="27">
        <f>(1/(((4-P95)^2+(5-Q95)^2))*CT95)</f>
        <v>2.3384691562328046E-3</v>
      </c>
      <c r="CM95" s="27">
        <f>(1/(((0-P95)^2+(6-Q95)^2))*CT95)</f>
        <v>2.2919029979675703E-3</v>
      </c>
      <c r="CN95" s="27">
        <f>(1/(((1-P95)^2+(6-Q95)^2))*CT95)</f>
        <v>2.4115024253468366E-3</v>
      </c>
      <c r="CO95" s="27">
        <f>((1/(((2-P95)^2+(6-Q95)^2))*CT95))</f>
        <v>2.3092563204283167E-3</v>
      </c>
      <c r="CP95" s="27">
        <f>((1/(((3-P95)^2+(6-Q95)^2))*CT95))</f>
        <v>2.0350001801093332E-3</v>
      </c>
      <c r="CQ95" s="27">
        <f>((1/(((4-P95)^2+(6-Q95)^2))*CT95))</f>
        <v>1.6956019718522204E-3</v>
      </c>
      <c r="CR95" s="27">
        <f>((1/(((5-P95)^2+(6-Q95)^2)))*CT95)</f>
        <v>1.373396871246022E-3</v>
      </c>
      <c r="CS95" s="21">
        <f t="shared" si="64"/>
        <v>0.8241298451329726</v>
      </c>
      <c r="CT95" s="28">
        <v>0.05</v>
      </c>
    </row>
    <row r="96" spans="8:98" x14ac:dyDescent="0.25">
      <c r="H96" s="2">
        <v>44499</v>
      </c>
      <c r="I96" s="1" t="s">
        <v>16</v>
      </c>
      <c r="J96" s="1" t="s">
        <v>11</v>
      </c>
      <c r="K96">
        <v>0</v>
      </c>
      <c r="L96">
        <v>1</v>
      </c>
      <c r="M96">
        <v>0.99</v>
      </c>
      <c r="N96">
        <v>1.72</v>
      </c>
      <c r="P96" s="10">
        <f>SUMIF(team,spi_matches[[#This Row],[team1]],Mxg)+SUMIF(team,spi_matches[[#This Row],[team2]],Vnxg)</f>
        <v>1.3919551572456779</v>
      </c>
      <c r="Q96" s="10">
        <f>SUMIF(team,spi_matches[[#This Row],[team1]],Mnxg)+SUMIF(team,spi_matches[[#This Row],[team2]],Vxg)</f>
        <v>1.6856539038327751</v>
      </c>
      <c r="R96" s="10">
        <f t="shared" si="38"/>
        <v>0.16274760275832589</v>
      </c>
      <c r="S96" s="21">
        <f t="shared" si="39"/>
        <v>0.19028518580913761</v>
      </c>
      <c r="T96" s="21">
        <f t="shared" si="40"/>
        <v>0.21638147525258178</v>
      </c>
      <c r="U96" s="21">
        <f t="shared" si="41"/>
        <v>0.37130148787768419</v>
      </c>
      <c r="V96" s="22">
        <f t="shared" si="42"/>
        <v>0</v>
      </c>
      <c r="W96" s="22">
        <f t="shared" si="43"/>
        <v>3</v>
      </c>
      <c r="X96" s="23"/>
      <c r="Y96" s="23"/>
      <c r="Z96" s="23"/>
      <c r="AA96" s="23"/>
      <c r="AB96" s="24">
        <f t="shared" si="44"/>
        <v>1</v>
      </c>
      <c r="AC96" s="24">
        <f t="shared" si="45"/>
        <v>2</v>
      </c>
      <c r="AD96" s="24">
        <f t="shared" si="46"/>
        <v>2</v>
      </c>
      <c r="AE96" s="24">
        <f t="shared" si="47"/>
        <v>2</v>
      </c>
      <c r="AF96" s="24">
        <f t="shared" si="48"/>
        <v>1</v>
      </c>
      <c r="AG96" s="24">
        <f t="shared" si="49"/>
        <v>1</v>
      </c>
      <c r="AH96" s="24">
        <f t="shared" si="50"/>
        <v>2</v>
      </c>
      <c r="AI96" s="24">
        <f t="shared" si="51"/>
        <v>1</v>
      </c>
      <c r="AJ96" s="24">
        <f t="shared" si="52"/>
        <v>1</v>
      </c>
      <c r="AK96" s="24">
        <f t="shared" si="53"/>
        <v>3</v>
      </c>
      <c r="AL96" s="25">
        <f t="shared" si="54"/>
        <v>12</v>
      </c>
      <c r="AM96" s="25">
        <f t="shared" si="55"/>
        <v>22</v>
      </c>
      <c r="AN96" s="25">
        <f t="shared" si="56"/>
        <v>11</v>
      </c>
      <c r="AO96" s="25">
        <f t="shared" si="57"/>
        <v>21</v>
      </c>
      <c r="AP96" s="25">
        <f t="shared" si="58"/>
        <v>13</v>
      </c>
      <c r="AQ96" s="26">
        <f t="shared" si="59"/>
        <v>0.19806505222241441</v>
      </c>
      <c r="AR96" s="26">
        <f t="shared" si="60"/>
        <v>0.1067162970924275</v>
      </c>
      <c r="AS96" s="26">
        <f t="shared" si="61"/>
        <v>8.0160305074105251E-2</v>
      </c>
      <c r="AT96" s="26">
        <f t="shared" si="62"/>
        <v>5.9535163259245322E-2</v>
      </c>
      <c r="AU96" s="26">
        <f t="shared" si="63"/>
        <v>2.6579704877985933E-2</v>
      </c>
      <c r="AV96" s="27">
        <f>(1/(((0-P96)^2+(0-Q96)^2))*CT96)</f>
        <v>1.0462509364904971E-2</v>
      </c>
      <c r="AW96" s="27">
        <f>(1/(((1-P96)^2+(1-Q96)^2))*CT96)</f>
        <v>8.0160305074105251E-2</v>
      </c>
      <c r="AX96" s="27">
        <f>(1/(((2-P96)^2+(2-Q96)^2))*CT96)</f>
        <v>0.1067162970924275</v>
      </c>
      <c r="AY96" s="27">
        <f>(1/(((3-P96)^2+(3-Q96)^2))*CT96)</f>
        <v>1.1592015194794164E-2</v>
      </c>
      <c r="AZ96" s="27">
        <f>((1/(((4-P96)^2+(4-Q96)^2))*CT96))</f>
        <v>4.1124861169832497E-3</v>
      </c>
      <c r="BA96" s="27">
        <f>((1/(((5-P96)^2+(5-Q96)^2))*CT96))</f>
        <v>2.0830835687921604E-3</v>
      </c>
      <c r="BB96" s="27">
        <f>((1/(((6-P96)^2+(6-Q96)^2))*CT96))</f>
        <v>1.2547788405744495E-3</v>
      </c>
      <c r="BC96" s="27">
        <f>((1/(((1-P96)^2+(0-Q96)^2))*CT96))</f>
        <v>1.669416792217563E-2</v>
      </c>
      <c r="BD96" s="27">
        <f>((1/(((2-P96)^2+(0-Q96)^2))*CT96))</f>
        <v>1.5570757251156017E-2</v>
      </c>
      <c r="BE96" s="27">
        <f>((1/(((2-P96)^2+(1-Q96)^2))*CT96))</f>
        <v>5.9535163259245322E-2</v>
      </c>
      <c r="BF96" s="27">
        <f>((1/(((3-P96)^2+(0-Q96)^2))*CT96))</f>
        <v>9.2127904563340645E-3</v>
      </c>
      <c r="BG96" s="27">
        <f>((1/(((3-P96)^2+(1-Q96)^2))*CT96))</f>
        <v>1.6361634039149305E-2</v>
      </c>
      <c r="BH96" s="27">
        <f>((1/(((3-P96)^2+(2-Q96)^2))*CT96))</f>
        <v>1.8624598128284816E-2</v>
      </c>
      <c r="BI96" s="27">
        <f>((1/(((4-P96)^2+(0-Q96)^2))*CT96))</f>
        <v>5.1849325524368928E-3</v>
      </c>
      <c r="BJ96" s="27">
        <f>((1/(((4-P96)^2+(1-Q96)^2))*CT96))</f>
        <v>6.8756694362980351E-3</v>
      </c>
      <c r="BK96" s="27">
        <f>((1/(((4-P96)^2+(2-Q96)^2))*CT96))</f>
        <v>7.2456298081701679E-3</v>
      </c>
      <c r="BL96" s="27">
        <f>((1/(((4-P96)^2+(3-Q96)^2))*CT96))</f>
        <v>5.8620746028291313E-3</v>
      </c>
      <c r="BM96" s="27">
        <f>((1/(((5-P96)^2+(0-Q96)^2))*CT96))</f>
        <v>3.1527010758192436E-3</v>
      </c>
      <c r="BN96" s="27">
        <f>((1/(((5-P96)^2+(1-Q96)^2))*CT96))</f>
        <v>3.7069688943969087E-3</v>
      </c>
      <c r="BO96" s="27">
        <f>((1/(((5-P96)^2+(2-Q96)^2))*CT96))</f>
        <v>3.8119050360246407E-3</v>
      </c>
      <c r="BP96" s="27">
        <f>((1/(((5-P96)^2+(3-Q96)^2))*CT96))</f>
        <v>3.3908665623876332E-3</v>
      </c>
      <c r="BQ96" s="27">
        <f>((1/(((5-P96)^2+(4-Q96)^2))*CT96))</f>
        <v>2.7212090659914415E-3</v>
      </c>
      <c r="BR96" s="27">
        <f>((1/(((6-P96)^2+(0-Q96)^2))*CT96))</f>
        <v>2.0767995181472155E-3</v>
      </c>
      <c r="BS96" s="27">
        <f>(1/(((6-P96)^2+(1-Q96)^2))*CT96)</f>
        <v>2.3037017417558824E-3</v>
      </c>
      <c r="BT96" s="27">
        <f>(1/(((6-P96)^2+(2-Q96)^2))*CT96)</f>
        <v>2.3437986256536797E-3</v>
      </c>
      <c r="BU96" s="27">
        <f>(1/(((6-P96)^2+(3-Q96)^2))*CT96)</f>
        <v>2.1775502213913218E-3</v>
      </c>
      <c r="BV96" s="27">
        <f>((1/(((6-P96)^2+(4-Q96)^2))*CT96))</f>
        <v>1.8803867114452388E-3</v>
      </c>
      <c r="BW96" s="27">
        <f>((1/(((6-P96)^2+(5-Q96)^2))*CT96))</f>
        <v>1.551880900045018E-3</v>
      </c>
      <c r="BX96" s="27">
        <f>((1/(((0-P96)^2+(1-Q96)^2))*CT96))</f>
        <v>2.0767048068820432E-2</v>
      </c>
      <c r="BY96" s="27">
        <f>((1/(((0-P96)^2+(2-Q96)^2))*CT96))</f>
        <v>2.4553704163766812E-2</v>
      </c>
      <c r="BZ96" s="27">
        <f>((1/(((1-P96)^2+(2-Q96)^2))*CT96))</f>
        <v>0.19806505222241441</v>
      </c>
      <c r="CA96" s="27">
        <f>((1/(((0-P96)^2+(3-Q96)^2))*CT96))</f>
        <v>1.3642397965546471E-2</v>
      </c>
      <c r="CB96" s="27">
        <f>((1/(((1-P96)^2+(3-Q96)^2))*CT96))</f>
        <v>2.6579704877985933E-2</v>
      </c>
      <c r="CC96" s="27">
        <f>((1/(((2-P96)^2+(3-Q96)^2))*CT96))</f>
        <v>2.384103721823112E-2</v>
      </c>
      <c r="CD96" s="27">
        <f>((1/(((0-P96)^2+(4-Q96)^2))*CT96))</f>
        <v>6.8551964395531795E-3</v>
      </c>
      <c r="CE96" s="27">
        <f>((1/(((1-P96)^2+(4-Q96)^2))*CT96))</f>
        <v>9.074695582878425E-3</v>
      </c>
      <c r="CF96" s="27">
        <f>((1/(((2-P96)^2+(4-Q96)^2))*CT96))</f>
        <v>8.7322267127090871E-3</v>
      </c>
      <c r="CG96" s="27">
        <f>((1/(((3-P96)^2+(4-Q96)^2))*CT96))</f>
        <v>6.2956386037275915E-3</v>
      </c>
      <c r="CH96" s="27">
        <f>((1/(((0-P96)^2+(5-Q96)^2))*CT96))</f>
        <v>3.8692415494759867E-3</v>
      </c>
      <c r="CI96" s="27">
        <f>((1/(((1-P96)^2+(5-Q96)^2))*CT96))</f>
        <v>4.4889271627287577E-3</v>
      </c>
      <c r="CJ96" s="27">
        <f>((1/(((2-P96)^2+(5-Q96)^2))*CT96))</f>
        <v>4.4034983386196337E-3</v>
      </c>
      <c r="CK96" s="27">
        <f>((1/(((3-P96)^2+(5-Q96)^2))*CT96))</f>
        <v>3.6844087928691975E-3</v>
      </c>
      <c r="CL96" s="27">
        <f>(1/(((4-P96)^2+(5-Q96)^2))*CT96)</f>
        <v>2.8110752851497008E-3</v>
      </c>
      <c r="CM96" s="27">
        <f>(1/(((0-P96)^2+(6-Q96)^2))*CT96)</f>
        <v>2.4329572597716347E-3</v>
      </c>
      <c r="CN96" s="27">
        <f>(1/(((1-P96)^2+(6-Q96)^2))*CT96)</f>
        <v>2.6642211130566795E-3</v>
      </c>
      <c r="CO96" s="27">
        <f>((1/(((2-P96)^2+(6-Q96)^2))*CT96))</f>
        <v>2.6338938949678802E-3</v>
      </c>
      <c r="CP96" s="27">
        <f>((1/(((3-P96)^2+(6-Q96)^2))*CT96))</f>
        <v>2.3585583797285665E-3</v>
      </c>
      <c r="CQ96" s="27">
        <f>((1/(((4-P96)^2+(6-Q96)^2))*CT96))</f>
        <v>1.9673049545353405E-3</v>
      </c>
      <c r="CR96" s="27">
        <f>((1/(((5-P96)^2+(6-Q96)^2)))*CT96)</f>
        <v>1.5806992911472997E-3</v>
      </c>
      <c r="CS96" s="21">
        <f t="shared" si="64"/>
        <v>0.77796814893940358</v>
      </c>
      <c r="CT96" s="28">
        <v>0.05</v>
      </c>
    </row>
    <row r="97" spans="8:98" x14ac:dyDescent="0.25">
      <c r="H97" s="2">
        <v>44499</v>
      </c>
      <c r="I97" s="1" t="s">
        <v>9</v>
      </c>
      <c r="J97" s="1" t="s">
        <v>5</v>
      </c>
      <c r="K97">
        <v>3</v>
      </c>
      <c r="L97">
        <v>1</v>
      </c>
      <c r="M97">
        <v>2.83</v>
      </c>
      <c r="N97">
        <v>1.08</v>
      </c>
      <c r="P97" s="10">
        <f>SUMIF(team,spi_matches[[#This Row],[team1]],Mxg)+SUMIF(team,spi_matches[[#This Row],[team2]],Vnxg)</f>
        <v>1.4461356906040397</v>
      </c>
      <c r="Q97" s="10">
        <f>SUMIF(team,spi_matches[[#This Row],[team1]],Mnxg)+SUMIF(team,spi_matches[[#This Row],[team2]],Vxg)</f>
        <v>1.3903002271755649</v>
      </c>
      <c r="R97" s="10">
        <f t="shared" si="38"/>
        <v>2.0113666578051657</v>
      </c>
      <c r="S97" s="21">
        <f t="shared" si="39"/>
        <v>0.25920939813293542</v>
      </c>
      <c r="T97" s="21">
        <f t="shared" si="40"/>
        <v>0.24529465517512078</v>
      </c>
      <c r="U97" s="21">
        <f t="shared" si="41"/>
        <v>0.23004530843889703</v>
      </c>
      <c r="V97" s="22">
        <f t="shared" si="42"/>
        <v>3</v>
      </c>
      <c r="W97" s="22">
        <f t="shared" si="43"/>
        <v>0</v>
      </c>
      <c r="X97" s="23"/>
      <c r="Y97" s="23"/>
      <c r="Z97" s="23"/>
      <c r="AA97" s="23"/>
      <c r="AB97" s="24">
        <f t="shared" si="44"/>
        <v>1</v>
      </c>
      <c r="AC97" s="24">
        <f t="shared" si="45"/>
        <v>1</v>
      </c>
      <c r="AD97" s="24">
        <f t="shared" si="46"/>
        <v>2</v>
      </c>
      <c r="AE97" s="24">
        <f t="shared" si="47"/>
        <v>1</v>
      </c>
      <c r="AF97" s="24">
        <f t="shared" si="48"/>
        <v>1</v>
      </c>
      <c r="AG97" s="24">
        <f t="shared" si="49"/>
        <v>2</v>
      </c>
      <c r="AH97" s="24">
        <f t="shared" si="50"/>
        <v>2</v>
      </c>
      <c r="AI97" s="24">
        <f t="shared" si="51"/>
        <v>2</v>
      </c>
      <c r="AJ97" s="24">
        <f t="shared" si="52"/>
        <v>1</v>
      </c>
      <c r="AK97" s="24">
        <f t="shared" si="53"/>
        <v>0</v>
      </c>
      <c r="AL97" s="25">
        <f t="shared" si="54"/>
        <v>11</v>
      </c>
      <c r="AM97" s="25">
        <f t="shared" si="55"/>
        <v>21</v>
      </c>
      <c r="AN97" s="25">
        <f t="shared" si="56"/>
        <v>12</v>
      </c>
      <c r="AO97" s="25">
        <f t="shared" si="57"/>
        <v>22</v>
      </c>
      <c r="AP97" s="25">
        <f t="shared" si="58"/>
        <v>10</v>
      </c>
      <c r="AQ97" s="26">
        <f t="shared" si="59"/>
        <v>0.14229960415943357</v>
      </c>
      <c r="AR97" s="26">
        <f t="shared" si="60"/>
        <v>0.10890874858195564</v>
      </c>
      <c r="AS97" s="26">
        <f t="shared" si="61"/>
        <v>8.7600826977436874E-2</v>
      </c>
      <c r="AT97" s="26">
        <f t="shared" si="62"/>
        <v>7.3692023378932256E-2</v>
      </c>
      <c r="AU97" s="26">
        <f t="shared" si="63"/>
        <v>2.3452468067428563E-2</v>
      </c>
      <c r="AV97" s="27">
        <f>(1/(((0-P97)^2+(0-Q97)^2))*CT97)</f>
        <v>1.2424696531821357E-2</v>
      </c>
      <c r="AW97" s="27">
        <f>(1/(((1-P97)^2+(1-Q97)^2))*CT97)</f>
        <v>0.14229960415943357</v>
      </c>
      <c r="AX97" s="27">
        <f>(1/(((2-P97)^2+(2-Q97)^2))*CT97)</f>
        <v>7.3692023378932256E-2</v>
      </c>
      <c r="AY97" s="27">
        <f>(1/(((3-P97)^2+(3-Q97)^2))*CT97)</f>
        <v>9.9887573526470808E-3</v>
      </c>
      <c r="AZ97" s="27">
        <f>((1/(((4-P97)^2+(4-Q97)^2))*CT97))</f>
        <v>3.7501624340425931E-3</v>
      </c>
      <c r="BA97" s="27">
        <f>((1/(((5-P97)^2+(5-Q97)^2))*CT97))</f>
        <v>1.9485668773831016E-3</v>
      </c>
      <c r="BB97" s="27">
        <f>((1/(((6-P97)^2+(6-Q97)^2))*CT97))</f>
        <v>1.1908444408608198E-3</v>
      </c>
      <c r="BC97" s="27">
        <f>((1/(((1-P97)^2+(0-Q97)^2))*CT97))</f>
        <v>2.3452468067428563E-2</v>
      </c>
      <c r="BD97" s="27">
        <f>((1/(((2-P97)^2+(0-Q97)^2))*CT97))</f>
        <v>2.2324414512626869E-2</v>
      </c>
      <c r="BE97" s="27">
        <f>((1/(((2-P97)^2+(1-Q97)^2))*CT97))</f>
        <v>0.10890874858195564</v>
      </c>
      <c r="BF97" s="27">
        <f>((1/(((3-P97)^2+(0-Q97)^2))*CT97))</f>
        <v>1.1501050354691698E-2</v>
      </c>
      <c r="BG97" s="27">
        <f>((1/(((3-P97)^2+(1-Q97)^2))*CT97))</f>
        <v>1.9479290822875524E-2</v>
      </c>
      <c r="BH97" s="27">
        <f>((1/(((3-P97)^2+(2-Q97)^2))*CT97))</f>
        <v>1.7945407955052655E-2</v>
      </c>
      <c r="BI97" s="27">
        <f>((1/(((4-P97)^2+(0-Q97)^2))*CT97))</f>
        <v>5.9135503054210652E-3</v>
      </c>
      <c r="BJ97" s="27">
        <f>((1/(((4-P97)^2+(1-Q97)^2))*CT97))</f>
        <v>7.4911336685761958E-3</v>
      </c>
      <c r="BK97" s="27">
        <f>((1/(((4-P97)^2+(2-Q97)^2))*CT97))</f>
        <v>7.2527290209796653E-3</v>
      </c>
      <c r="BL97" s="27">
        <f>((1/(((4-P97)^2+(3-Q97)^2))*CT97))</f>
        <v>5.4864529073311323E-3</v>
      </c>
      <c r="BM97" s="27">
        <f>((1/(((5-P97)^2+(0-Q97)^2))*CT97))</f>
        <v>3.4333853287905392E-3</v>
      </c>
      <c r="BN97" s="27">
        <f>((1/(((5-P97)^2+(1-Q97)^2))*CT97))</f>
        <v>3.9116634375365054E-3</v>
      </c>
      <c r="BO97" s="27">
        <f>((1/(((5-P97)^2+(2-Q97)^2))*CT97))</f>
        <v>3.8456552887224335E-3</v>
      </c>
      <c r="BP97" s="27">
        <f>((1/(((5-P97)^2+(3-Q97)^2))*CT97))</f>
        <v>3.2849169666391677E-3</v>
      </c>
      <c r="BQ97" s="27">
        <f>((1/(((5-P97)^2+(4-Q97)^2))*CT97))</f>
        <v>2.5719523692972666E-3</v>
      </c>
      <c r="BR97" s="27">
        <f>((1/(((6-P97)^2+(0-Q97)^2))*CT97))</f>
        <v>2.2054981872591394E-3</v>
      </c>
      <c r="BS97" s="27">
        <f>(1/(((6-P97)^2+(1-Q97)^2))*CT97)</f>
        <v>2.3934880563014666E-3</v>
      </c>
      <c r="BT97" s="27">
        <f>(1/(((6-P97)^2+(2-Q97)^2))*CT97)</f>
        <v>2.3686114683947887E-3</v>
      </c>
      <c r="BU97" s="27">
        <f>(1/(((6-P97)^2+(3-Q97)^2))*CT97)</f>
        <v>2.1432723093676095E-3</v>
      </c>
      <c r="BV97" s="27">
        <f>((1/(((6-P97)^2+(4-Q97)^2))*CT97))</f>
        <v>1.8149997571313789E-3</v>
      </c>
      <c r="BW97" s="27">
        <f>((1/(((6-P97)^2+(5-Q97)^2))*CT97))</f>
        <v>1.4807087665560607E-3</v>
      </c>
      <c r="BX97" s="27">
        <f>((1/(((0-P97)^2+(1-Q97)^2))*CT97))</f>
        <v>2.2285188249343686E-2</v>
      </c>
      <c r="BY97" s="27">
        <f>((1/(((0-P97)^2+(2-Q97)^2))*CT97))</f>
        <v>2.030009839579245E-2</v>
      </c>
      <c r="BZ97" s="27">
        <f>((1/(((1-P97)^2+(2-Q97)^2))*CT97))</f>
        <v>8.7600826977436874E-2</v>
      </c>
      <c r="CA97" s="27">
        <f>((1/(((0-P97)^2+(3-Q97)^2))*CT97))</f>
        <v>1.0678189328736026E-2</v>
      </c>
      <c r="CB97" s="27">
        <f>((1/(((1-P97)^2+(3-Q97)^2))*CT97))</f>
        <v>1.792005239749235E-2</v>
      </c>
      <c r="CC97" s="27">
        <f>((1/(((2-P97)^2+(3-Q97)^2))*CT97))</f>
        <v>1.7253879258869984E-2</v>
      </c>
      <c r="CD97" s="27">
        <f>((1/(((0-P97)^2+(4-Q97)^2))*CT97))</f>
        <v>5.6168154532011101E-3</v>
      </c>
      <c r="CE97" s="27">
        <f>((1/(((1-P97)^2+(4-Q97)^2))*CT97))</f>
        <v>7.1331052110930162E-3</v>
      </c>
      <c r="CF97" s="27">
        <f>((1/(((2-P97)^2+(4-Q97)^2))*CT97))</f>
        <v>7.0251373404577296E-3</v>
      </c>
      <c r="CG97" s="27">
        <f>((1/(((3-P97)^2+(4-Q97)^2))*CT97))</f>
        <v>5.4200382216850265E-3</v>
      </c>
      <c r="CH97" s="27">
        <f>((1/(((0-P97)^2+(5-Q97)^2))*CT97))</f>
        <v>3.3066069364533616E-3</v>
      </c>
      <c r="CI97" s="27">
        <f>((1/(((1-P97)^2+(5-Q97)^2))*CT97))</f>
        <v>3.7795838884897891E-3</v>
      </c>
      <c r="CJ97" s="27">
        <f>((1/(((2-P97)^2+(5-Q97)^2))*CT97))</f>
        <v>3.7490538916228446E-3</v>
      </c>
      <c r="CK97" s="27">
        <f>((1/(((3-P97)^2+(5-Q97)^2))*CT97))</f>
        <v>3.2374137826826537E-3</v>
      </c>
      <c r="CL97" s="27">
        <f>(1/(((4-P97)^2+(5-Q97)^2))*CT97)</f>
        <v>2.5572628223080817E-3</v>
      </c>
      <c r="CM97" s="27">
        <f>(1/(((0-P97)^2+(6-Q97)^2))*CT97)</f>
        <v>2.1421862929317278E-3</v>
      </c>
      <c r="CN97" s="27">
        <f>(1/(((1-P97)^2+(6-Q97)^2))*CT97)</f>
        <v>2.3311795821594392E-3</v>
      </c>
      <c r="CO97" s="27">
        <f>((1/(((2-P97)^2+(6-Q97)^2))*CT97))</f>
        <v>2.3195292936702824E-3</v>
      </c>
      <c r="CP97" s="27">
        <f>((1/(((3-P97)^2+(6-Q97)^2))*CT97))</f>
        <v>2.1129296417383161E-3</v>
      </c>
      <c r="CQ97" s="27">
        <f>((1/(((4-P97)^2+(6-Q97)^2))*CT97))</f>
        <v>1.8004033324221958E-3</v>
      </c>
      <c r="CR97" s="27">
        <f>((1/(((5-P97)^2+(6-Q97)^2)))*CT97)</f>
        <v>1.4758281403101233E-3</v>
      </c>
      <c r="CS97" s="21">
        <f t="shared" si="64"/>
        <v>0.73454936174695318</v>
      </c>
      <c r="CT97" s="28">
        <v>0.05</v>
      </c>
    </row>
    <row r="98" spans="8:98" x14ac:dyDescent="0.25">
      <c r="H98" s="2">
        <v>44499</v>
      </c>
      <c r="I98" s="1" t="s">
        <v>28</v>
      </c>
      <c r="J98" s="1" t="s">
        <v>7</v>
      </c>
      <c r="K98">
        <v>0</v>
      </c>
      <c r="L98">
        <v>3</v>
      </c>
      <c r="M98">
        <v>1.52</v>
      </c>
      <c r="N98">
        <v>0.13</v>
      </c>
      <c r="P98" s="10">
        <f>SUMIF(team,spi_matches[[#This Row],[team1]],Mxg)+SUMIF(team,spi_matches[[#This Row],[team2]],Vnxg)</f>
        <v>1.9300426937551827</v>
      </c>
      <c r="Q98" s="10">
        <f>SUMIF(team,spi_matches[[#This Row],[team1]],Mnxg)+SUMIF(team,spi_matches[[#This Row],[team2]],Vxg)</f>
        <v>0.9945044629992138</v>
      </c>
      <c r="R98" s="10">
        <f t="shared" si="38"/>
        <v>0.91550297724756557</v>
      </c>
      <c r="S98" s="21">
        <f t="shared" si="39"/>
        <v>10.394016773659992</v>
      </c>
      <c r="T98" s="21">
        <f t="shared" si="40"/>
        <v>0.13422207979749562</v>
      </c>
      <c r="U98" s="21">
        <f t="shared" si="41"/>
        <v>0.12384386849891604</v>
      </c>
      <c r="V98" s="22">
        <f t="shared" si="42"/>
        <v>3</v>
      </c>
      <c r="W98" s="22">
        <f t="shared" si="43"/>
        <v>0</v>
      </c>
      <c r="X98" s="23"/>
      <c r="Y98" s="23"/>
      <c r="Z98" s="23"/>
      <c r="AA98" s="23"/>
      <c r="AB98" s="24">
        <f t="shared" si="44"/>
        <v>2</v>
      </c>
      <c r="AC98" s="24">
        <f t="shared" si="45"/>
        <v>1</v>
      </c>
      <c r="AD98" s="24">
        <f t="shared" si="46"/>
        <v>1</v>
      </c>
      <c r="AE98" s="24">
        <f t="shared" si="47"/>
        <v>1</v>
      </c>
      <c r="AF98" s="24">
        <f t="shared" si="48"/>
        <v>2</v>
      </c>
      <c r="AG98" s="24">
        <f t="shared" si="49"/>
        <v>0</v>
      </c>
      <c r="AH98" s="24">
        <f t="shared" si="50"/>
        <v>2</v>
      </c>
      <c r="AI98" s="24">
        <f t="shared" si="51"/>
        <v>2</v>
      </c>
      <c r="AJ98" s="24">
        <f t="shared" si="52"/>
        <v>3</v>
      </c>
      <c r="AK98" s="24">
        <f t="shared" si="53"/>
        <v>1</v>
      </c>
      <c r="AL98" s="25">
        <f t="shared" si="54"/>
        <v>21</v>
      </c>
      <c r="AM98" s="25">
        <f t="shared" si="55"/>
        <v>11</v>
      </c>
      <c r="AN98" s="25">
        <f t="shared" si="56"/>
        <v>20</v>
      </c>
      <c r="AO98" s="25">
        <f t="shared" si="57"/>
        <v>22</v>
      </c>
      <c r="AP98" s="25">
        <f t="shared" si="58"/>
        <v>31</v>
      </c>
      <c r="AQ98" s="26">
        <f t="shared" si="59"/>
        <v>10.153880796349302</v>
      </c>
      <c r="AR98" s="26">
        <f t="shared" si="60"/>
        <v>5.7802825819272978E-2</v>
      </c>
      <c r="AS98" s="26">
        <f t="shared" si="61"/>
        <v>5.0305193984510499E-2</v>
      </c>
      <c r="AT98" s="26">
        <f t="shared" si="62"/>
        <v>4.9216701449845413E-2</v>
      </c>
      <c r="AU98" s="26">
        <f t="shared" si="63"/>
        <v>4.3674269543814093E-2</v>
      </c>
      <c r="AV98" s="27">
        <f>(1/(((0-P98)^2+(0-Q98)^2))*CT98)</f>
        <v>1.0606469602295061E-2</v>
      </c>
      <c r="AW98" s="27">
        <f>(1/(((1-P98)^2+(1-Q98)^2))*CT98)</f>
        <v>5.7802825819272978E-2</v>
      </c>
      <c r="AX98" s="27">
        <f>(1/(((2-P98)^2+(2-Q98)^2))*CT98)</f>
        <v>4.9216701449845413E-2</v>
      </c>
      <c r="AY98" s="27">
        <f>(1/(((3-P98)^2+(3-Q98)^2))*CT98)</f>
        <v>9.6771303155944715E-3</v>
      </c>
      <c r="AZ98" s="27">
        <f>((1/(((4-P98)^2+(4-Q98)^2))*CT98))</f>
        <v>3.754394517109334E-3</v>
      </c>
      <c r="BA98" s="27">
        <f>((1/(((5-P98)^2+(5-Q98)^2))*CT98))</f>
        <v>1.9631992521238215E-3</v>
      </c>
      <c r="BB98" s="27">
        <f>((1/(((6-P98)^2+(6-Q98)^2))*CT98))</f>
        <v>1.2013588412545478E-3</v>
      </c>
      <c r="BC98" s="27">
        <f>((1/(((1-P98)^2+(0-Q98)^2))*CT98))</f>
        <v>2.6968446617253547E-2</v>
      </c>
      <c r="BD98" s="27">
        <f>((1/(((2-P98)^2+(0-Q98)^2))*CT98))</f>
        <v>5.0305193984510499E-2</v>
      </c>
      <c r="BE98" s="27">
        <f>((1/(((2-P98)^2+(1-Q98)^2))*CT98))</f>
        <v>10.153880796349302</v>
      </c>
      <c r="BF98" s="27">
        <f>((1/(((3-P98)^2+(0-Q98)^2))*CT98))</f>
        <v>2.3431849657188173E-2</v>
      </c>
      <c r="BG98" s="27">
        <f>((1/(((3-P98)^2+(1-Q98)^2))*CT98))</f>
        <v>4.3674269543814093E-2</v>
      </c>
      <c r="BH98" s="27">
        <f>((1/(((3-P98)^2+(2-Q98)^2))*CT98))</f>
        <v>2.31929243207054E-2</v>
      </c>
      <c r="BI98" s="27">
        <f>((1/(((4-P98)^2+(0-Q98)^2))*CT98))</f>
        <v>9.4808973991390485E-3</v>
      </c>
      <c r="BJ98" s="27">
        <f>((1/(((4-P98)^2+(1-Q98)^2))*CT98))</f>
        <v>1.166928285989495E-2</v>
      </c>
      <c r="BK98" s="27">
        <f>((1/(((4-P98)^2+(2-Q98)^2))*CT98))</f>
        <v>9.4415430668327582E-3</v>
      </c>
      <c r="BL98" s="27">
        <f>((1/(((4-P98)^2+(3-Q98)^2))*CT98))</f>
        <v>6.0192116874875053E-3</v>
      </c>
      <c r="BM98" s="27">
        <f>((1/(((5-P98)^2+(0-Q98)^2))*CT98))</f>
        <v>4.8013780389363769E-3</v>
      </c>
      <c r="BN98" s="27">
        <f>((1/(((5-P98)^2+(1-Q98)^2))*CT98))</f>
        <v>5.3052266313548726E-3</v>
      </c>
      <c r="BO98" s="27">
        <f>((1/(((5-P98)^2+(2-Q98)^2))*CT98))</f>
        <v>4.7912641974162187E-3</v>
      </c>
      <c r="BP98" s="27">
        <f>((1/(((5-P98)^2+(3-Q98)^2))*CT98))</f>
        <v>3.718398204390014E-3</v>
      </c>
      <c r="BQ98" s="27">
        <f>((1/(((5-P98)^2+(4-Q98)^2))*CT98))</f>
        <v>2.7089051752441002E-3</v>
      </c>
      <c r="BR98" s="27">
        <f>((1/(((6-P98)^2+(0-Q98)^2))*CT98))</f>
        <v>2.8484199208267361E-3</v>
      </c>
      <c r="BS98" s="27">
        <f>(1/(((6-P98)^2+(1-Q98)^2))*CT98)</f>
        <v>3.0184883603318275E-3</v>
      </c>
      <c r="BT98" s="27">
        <f>(1/(((6-P98)^2+(2-Q98)^2))*CT98)</f>
        <v>2.8448573407842954E-3</v>
      </c>
      <c r="BU98" s="27">
        <f>(1/(((6-P98)^2+(3-Q98)^2))*CT98)</f>
        <v>2.4287684919008894E-3</v>
      </c>
      <c r="BV98" s="27">
        <f>((1/(((6-P98)^2+(4-Q98)^2))*CT98))</f>
        <v>1.9533114880203434E-3</v>
      </c>
      <c r="BW98" s="27">
        <f>((1/(((6-P98)^2+(5-Q98)^2))*CT98))</f>
        <v>1.5333403246567249E-3</v>
      </c>
      <c r="BX98" s="27">
        <f>((1/(((0-P98)^2+(1-Q98)^2))*CT98))</f>
        <v>1.3422476471431381E-2</v>
      </c>
      <c r="BY98" s="27">
        <f>((1/(((0-P98)^2+(2-Q98)^2))*CT98))</f>
        <v>1.0557240559386265E-2</v>
      </c>
      <c r="BZ98" s="27">
        <f>((1/(((1-P98)^2+(2-Q98)^2))*CT98))</f>
        <v>2.6652442263406292E-2</v>
      </c>
      <c r="CA98" s="27">
        <f>((1/(((0-P98)^2+(3-Q98)^2))*CT98))</f>
        <v>6.454046996127687E-3</v>
      </c>
      <c r="CB98" s="27">
        <f>((1/(((1-P98)^2+(3-Q98)^2))*CT98))</f>
        <v>1.0231242949417678E-2</v>
      </c>
      <c r="CC98" s="27">
        <f>((1/(((2-P98)^2+(3-Q98)^2))*CT98))</f>
        <v>1.2416479391589167E-2</v>
      </c>
      <c r="CD98" s="27">
        <f>((1/(((0-P98)^2+(4-Q98)^2))*CT98))</f>
        <v>3.9190886212095164E-3</v>
      </c>
      <c r="CE98" s="27">
        <f>((1/(((1-P98)^2+(4-Q98)^2))*CT98))</f>
        <v>5.0515343209622393E-3</v>
      </c>
      <c r="CF98" s="27">
        <f>((1/(((2-P98)^2+(4-Q98)^2))*CT98))</f>
        <v>5.5322601622481114E-3</v>
      </c>
      <c r="CG98" s="27">
        <f>((1/(((3-P98)^2+(4-Q98)^2))*CT98))</f>
        <v>4.9126472079323094E-3</v>
      </c>
      <c r="CH98" s="27">
        <f>((1/(((0-P98)^2+(5-Q98)^2))*CT98))</f>
        <v>2.5292048169672076E-3</v>
      </c>
      <c r="CI98" s="27">
        <f>((1/(((1-P98)^2+(5-Q98)^2))*CT98))</f>
        <v>2.9570097079025673E-3</v>
      </c>
      <c r="CJ98" s="27">
        <f>((1/(((2-P98)^2+(5-Q98)^2))*CT98))</f>
        <v>3.1154805476162045E-3</v>
      </c>
      <c r="CK98" s="27">
        <f>((1/(((3-P98)^2+(5-Q98)^2))*CT98))</f>
        <v>2.908870362285417E-3</v>
      </c>
      <c r="CL98" s="27">
        <f>(1/(((4-P98)^2+(5-Q98)^2))*CT98)</f>
        <v>2.4595747072310627E-3</v>
      </c>
      <c r="CM98" s="27">
        <f>(1/(((0-P98)^2+(6-Q98)^2))*CT98)</f>
        <v>1.7373145410122617E-3</v>
      </c>
      <c r="CN98" s="27">
        <f>(1/(((1-P98)^2+(6-Q98)^2))*CT98)</f>
        <v>1.9290149516991628E-3</v>
      </c>
      <c r="CO98" s="27">
        <f>((1/(((2-P98)^2+(6-Q98)^2))*CT98))</f>
        <v>1.9952210787443484E-3</v>
      </c>
      <c r="CP98" s="27">
        <f>((1/(((3-P98)^2+(6-Q98)^2))*CT98))</f>
        <v>1.9084119364762384E-3</v>
      </c>
      <c r="CQ98" s="27">
        <f>((1/(((4-P98)^2+(6-Q98)^2))*CT98))</f>
        <v>1.7041750586452688E-3</v>
      </c>
      <c r="CR98" s="27">
        <f>((1/(((5-P98)^2+(6-Q98)^2)))*CT98)</f>
        <v>1.4501318466256681E-3</v>
      </c>
      <c r="CS98" s="21">
        <f t="shared" si="64"/>
        <v>10.652082721956406</v>
      </c>
      <c r="CT98" s="28">
        <v>0.05</v>
      </c>
    </row>
    <row r="99" spans="8:98" x14ac:dyDescent="0.25">
      <c r="H99" s="2">
        <v>44500</v>
      </c>
      <c r="I99" s="1" t="s">
        <v>18</v>
      </c>
      <c r="J99" s="1" t="s">
        <v>8</v>
      </c>
      <c r="K99">
        <v>1</v>
      </c>
      <c r="L99">
        <v>2</v>
      </c>
      <c r="M99">
        <v>0.76</v>
      </c>
      <c r="N99">
        <v>0.08</v>
      </c>
      <c r="P99" s="10">
        <f>SUMIF(team,spi_matches[[#This Row],[team1]],Mxg)+SUMIF(team,spi_matches[[#This Row],[team2]],Vnxg)</f>
        <v>1.0475778436272336</v>
      </c>
      <c r="Q99" s="10">
        <f>SUMIF(team,spi_matches[[#This Row],[team1]],Mnxg)+SUMIF(team,spi_matches[[#This Row],[team2]],Vxg)</f>
        <v>1.7484703878776764</v>
      </c>
      <c r="R99" s="10">
        <f t="shared" si="38"/>
        <v>2.8664944513699733</v>
      </c>
      <c r="S99" s="21">
        <f t="shared" si="39"/>
        <v>0.139991734229862</v>
      </c>
      <c r="T99" s="21">
        <f t="shared" si="40"/>
        <v>0.16846074941292288</v>
      </c>
      <c r="U99" s="21">
        <f t="shared" si="41"/>
        <v>0.97214382264490795</v>
      </c>
      <c r="V99" s="22">
        <f t="shared" si="42"/>
        <v>0</v>
      </c>
      <c r="W99" s="22">
        <f t="shared" si="43"/>
        <v>3</v>
      </c>
      <c r="X99" s="23"/>
      <c r="Y99" s="23"/>
      <c r="Z99" s="23"/>
      <c r="AA99" s="23"/>
      <c r="AB99" s="24">
        <f t="shared" si="44"/>
        <v>1</v>
      </c>
      <c r="AC99" s="24">
        <f t="shared" si="45"/>
        <v>2</v>
      </c>
      <c r="AD99" s="24">
        <f t="shared" si="46"/>
        <v>1</v>
      </c>
      <c r="AE99" s="24">
        <f t="shared" si="47"/>
        <v>1</v>
      </c>
      <c r="AF99" s="24">
        <f t="shared" si="48"/>
        <v>2</v>
      </c>
      <c r="AG99" s="24">
        <f t="shared" si="49"/>
        <v>2</v>
      </c>
      <c r="AH99" s="24">
        <f t="shared" si="50"/>
        <v>0</v>
      </c>
      <c r="AI99" s="24">
        <f t="shared" si="51"/>
        <v>2</v>
      </c>
      <c r="AJ99" s="24">
        <f t="shared" si="52"/>
        <v>2</v>
      </c>
      <c r="AK99" s="24">
        <f t="shared" si="53"/>
        <v>1</v>
      </c>
      <c r="AL99" s="25">
        <f t="shared" si="54"/>
        <v>12</v>
      </c>
      <c r="AM99" s="25">
        <f t="shared" si="55"/>
        <v>11</v>
      </c>
      <c r="AN99" s="25">
        <f t="shared" si="56"/>
        <v>22</v>
      </c>
      <c r="AO99" s="25">
        <f t="shared" si="57"/>
        <v>2</v>
      </c>
      <c r="AP99" s="25">
        <f t="shared" si="58"/>
        <v>21</v>
      </c>
      <c r="AQ99" s="26">
        <f t="shared" si="59"/>
        <v>0.7630000290750294</v>
      </c>
      <c r="AR99" s="26">
        <f t="shared" si="60"/>
        <v>8.8893381325864274E-2</v>
      </c>
      <c r="AS99" s="26">
        <f t="shared" si="61"/>
        <v>5.1526465898546418E-2</v>
      </c>
      <c r="AT99" s="26">
        <f t="shared" si="62"/>
        <v>4.3077954882051434E-2</v>
      </c>
      <c r="AU99" s="26">
        <f t="shared" si="63"/>
        <v>3.4075825454353552E-2</v>
      </c>
      <c r="AV99" s="27">
        <f>(1/(((0-P99)^2+(0-Q99)^2))*CT99)</f>
        <v>1.2034945527387049E-2</v>
      </c>
      <c r="AW99" s="27">
        <f>(1/(((1-P99)^2+(1-Q99)^2))*CT99)</f>
        <v>8.8893381325864274E-2</v>
      </c>
      <c r="AX99" s="27">
        <f>(1/(((2-P99)^2+(2-Q99)^2))*CT99)</f>
        <v>5.1526465898546418E-2</v>
      </c>
      <c r="AY99" s="27">
        <f>(1/(((3-P99)^2+(3-Q99)^2))*CT99)</f>
        <v>9.2966548006109123E-3</v>
      </c>
      <c r="AZ99" s="27">
        <f>((1/(((4-P99)^2+(4-Q99)^2))*CT99))</f>
        <v>3.6268199080598815E-3</v>
      </c>
      <c r="BA99" s="27">
        <f>((1/(((5-P99)^2+(5-Q99)^2))*CT99))</f>
        <v>1.9088278374418462E-3</v>
      </c>
      <c r="BB99" s="27">
        <f>((1/(((6-P99)^2+(6-Q99)^2))*CT99))</f>
        <v>1.1736541150124957E-3</v>
      </c>
      <c r="BC99" s="27">
        <f>((1/(((1-P99)^2+(0-Q99)^2))*CT99))</f>
        <v>1.634300784093027E-2</v>
      </c>
      <c r="BD99" s="27">
        <f>((1/(((2-P99)^2+(0-Q99)^2))*CT99))</f>
        <v>1.2612705047312718E-2</v>
      </c>
      <c r="BE99" s="27">
        <f>((1/(((2-P99)^2+(1-Q99)^2))*CT99))</f>
        <v>3.4075825454353552E-2</v>
      </c>
      <c r="BF99" s="27">
        <f>((1/(((3-P99)^2+(0-Q99)^2))*CT99))</f>
        <v>7.2789729237342712E-3</v>
      </c>
      <c r="BG99" s="27">
        <f>((1/(((3-P99)^2+(1-Q99)^2))*CT99))</f>
        <v>1.143599450456971E-2</v>
      </c>
      <c r="BH99" s="27">
        <f>((1/(((3-P99)^2+(2-Q99)^2))*CT99))</f>
        <v>1.2902495200680753E-2</v>
      </c>
      <c r="BI99" s="27">
        <f>((1/(((4-P99)^2+(0-Q99)^2))*CT99))</f>
        <v>4.2466648844011979E-3</v>
      </c>
      <c r="BJ99" s="27">
        <f>((1/(((4-P99)^2+(1-Q99)^2))*CT99))</f>
        <v>5.3896707650483745E-3</v>
      </c>
      <c r="BK99" s="27">
        <f>((1/(((4-P99)^2+(2-Q99)^2))*CT99))</f>
        <v>5.6947194813016201E-3</v>
      </c>
      <c r="BL99" s="27">
        <f>((1/(((4-P99)^2+(3-Q99)^2))*CT99))</f>
        <v>4.8623361013108313E-3</v>
      </c>
      <c r="BM99" s="27">
        <f>((1/(((5-P99)^2+(0-Q99)^2))*CT99))</f>
        <v>2.6768329785895129E-3</v>
      </c>
      <c r="BN99" s="27">
        <f>((1/(((5-P99)^2+(1-Q99)^2))*CT99))</f>
        <v>3.089881789447942E-3</v>
      </c>
      <c r="BO99" s="27">
        <f>((1/(((5-P99)^2+(2-Q99)^2))*CT99))</f>
        <v>3.1877776935071451E-3</v>
      </c>
      <c r="BP99" s="27">
        <f>((1/(((5-P99)^2+(3-Q99)^2))*CT99))</f>
        <v>2.9090118225239357E-3</v>
      </c>
      <c r="BQ99" s="27">
        <f>((1/(((5-P99)^2+(4-Q99)^2))*CT99))</f>
        <v>2.4165064990167833E-3</v>
      </c>
      <c r="BR99" s="27">
        <f>((1/(((6-P99)^2+(0-Q99)^2))*CT99))</f>
        <v>1.8126690688805376E-3</v>
      </c>
      <c r="BS99" s="27">
        <f>(1/(((6-P99)^2+(1-Q99)^2))*CT99)</f>
        <v>1.9930885162113584E-3</v>
      </c>
      <c r="BT99" s="27">
        <f>(1/(((6-P99)^2+(2-Q99)^2))*CT99)</f>
        <v>2.0333673664765547E-3</v>
      </c>
      <c r="BU99" s="27">
        <f>(1/(((6-P99)^2+(3-Q99)^2))*CT99)</f>
        <v>1.9162365786919479E-3</v>
      </c>
      <c r="BV99" s="27">
        <f>((1/(((6-P99)^2+(4-Q99)^2))*CT99))</f>
        <v>1.6894248634327987E-3</v>
      </c>
      <c r="BW99" s="27">
        <f>((1/(((6-P99)^2+(5-Q99)^2))*CT99))</f>
        <v>1.424544849440222E-3</v>
      </c>
      <c r="BX99" s="27">
        <f>((1/(((0-P99)^2+(1-Q99)^2))*CT99))</f>
        <v>3.0163596609981282E-2</v>
      </c>
      <c r="BY99" s="27">
        <f>((1/(((0-P99)^2+(2-Q99)^2))*CT99))</f>
        <v>4.3077954882051434E-2</v>
      </c>
      <c r="BZ99" s="27">
        <f>((1/(((1-P99)^2+(2-Q99)^2))*CT99))</f>
        <v>0.7630000290750294</v>
      </c>
      <c r="CA99" s="27">
        <f>((1/(((0-P99)^2+(3-Q99)^2))*CT99))</f>
        <v>1.877056050841043E-2</v>
      </c>
      <c r="CB99" s="27">
        <f>((1/(((1-P99)^2+(3-Q99)^2))*CT99))</f>
        <v>3.1875760602510593E-2</v>
      </c>
      <c r="CC99" s="27">
        <f>((1/(((2-P99)^2+(3-Q99)^2))*CT99))</f>
        <v>2.0214807934590039E-2</v>
      </c>
      <c r="CD99" s="27">
        <f>((1/(((0-P99)^2+(4-Q99)^2))*CT99))</f>
        <v>8.1079263160553881E-3</v>
      </c>
      <c r="CE99" s="27">
        <f>((1/(((1-P99)^2+(4-Q99)^2))*CT99))</f>
        <v>9.8587259449538136E-3</v>
      </c>
      <c r="CF99" s="27">
        <f>((1/(((2-P99)^2+(4-Q99)^2))*CT99))</f>
        <v>8.3661095779623777E-3</v>
      </c>
      <c r="CG99" s="27">
        <f>((1/(((3-P99)^2+(4-Q99)^2))*CT99))</f>
        <v>5.6297824411674063E-3</v>
      </c>
      <c r="CH99" s="27">
        <f>((1/(((0-P99)^2+(5-Q99)^2))*CT99))</f>
        <v>4.284540019272586E-3</v>
      </c>
      <c r="CI99" s="27">
        <f>((1/(((1-P99)^2+(5-Q99)^2))*CT99))</f>
        <v>4.7282627358670882E-3</v>
      </c>
      <c r="CJ99" s="27">
        <f>((1/(((2-P99)^2+(5-Q99)^2))*CT99))</f>
        <v>4.3555703734735199E-3</v>
      </c>
      <c r="CK99" s="27">
        <f>((1/(((3-P99)^2+(5-Q99)^2))*CT99))</f>
        <v>3.4759885776979925E-3</v>
      </c>
      <c r="CL99" s="27">
        <f>(1/(((4-P99)^2+(5-Q99)^2))*CT99)</f>
        <v>2.592118525687321E-3</v>
      </c>
      <c r="CM99" s="27">
        <f>(1/(((0-P99)^2+(6-Q99)^2))*CT99)</f>
        <v>2.6078443545545591E-3</v>
      </c>
      <c r="CN99" s="27">
        <f>(1/(((1-P99)^2+(6-Q99)^2))*CT99)</f>
        <v>2.7658282176462145E-3</v>
      </c>
      <c r="CO99" s="27">
        <f>((1/(((2-P99)^2+(6-Q99)^2))*CT99))</f>
        <v>2.6339894626906469E-3</v>
      </c>
      <c r="CP99" s="27">
        <f>((1/(((3-P99)^2+(6-Q99)^2))*CT99))</f>
        <v>2.2844134681640495E-3</v>
      </c>
      <c r="CQ99" s="27">
        <f>((1/(((4-P99)^2+(6-Q99)^2))*CT99))</f>
        <v>1.8662077843333712E-3</v>
      </c>
      <c r="CR99" s="27">
        <f>((1/(((5-P99)^2+(6-Q99)^2)))*CT99)</f>
        <v>1.4838052328082774E-3</v>
      </c>
      <c r="CS99" s="21">
        <f t="shared" si="64"/>
        <v>1.2805963062876928</v>
      </c>
      <c r="CT99" s="28">
        <v>0.05</v>
      </c>
    </row>
    <row r="100" spans="8:98" x14ac:dyDescent="0.25">
      <c r="H100" s="2">
        <v>44500</v>
      </c>
      <c r="I100" s="1" t="s">
        <v>17</v>
      </c>
      <c r="J100" s="1" t="s">
        <v>21</v>
      </c>
      <c r="K100">
        <v>1</v>
      </c>
      <c r="L100">
        <v>4</v>
      </c>
      <c r="M100">
        <v>0.72</v>
      </c>
      <c r="N100">
        <v>2.72</v>
      </c>
      <c r="P100" s="10">
        <f>SUMIF(team,spi_matches[[#This Row],[team1]],Mxg)+SUMIF(team,spi_matches[[#This Row],[team2]],Vnxg)</f>
        <v>1.1353751167130846</v>
      </c>
      <c r="Q100" s="10">
        <f>SUMIF(team,spi_matches[[#This Row],[team1]],Mnxg)+SUMIF(team,spi_matches[[#This Row],[team2]],Vxg)</f>
        <v>1.3221243944289585</v>
      </c>
      <c r="R100" s="10">
        <f t="shared" si="38"/>
        <v>2.126592696235015</v>
      </c>
      <c r="S100" s="21">
        <f t="shared" si="39"/>
        <v>0.19030205725505428</v>
      </c>
      <c r="T100" s="21">
        <f t="shared" si="40"/>
        <v>0.48146968184308953</v>
      </c>
      <c r="U100" s="21">
        <f t="shared" si="41"/>
        <v>0.2643175947233673</v>
      </c>
      <c r="V100" s="22">
        <f t="shared" si="42"/>
        <v>1</v>
      </c>
      <c r="W100" s="22">
        <f t="shared" si="43"/>
        <v>1</v>
      </c>
      <c r="X100" s="23"/>
      <c r="Y100" s="23"/>
      <c r="Z100" s="23"/>
      <c r="AA100" s="23"/>
      <c r="AB100" s="24">
        <f t="shared" si="44"/>
        <v>1</v>
      </c>
      <c r="AC100" s="24">
        <f t="shared" si="45"/>
        <v>1</v>
      </c>
      <c r="AD100" s="24">
        <f t="shared" si="46"/>
        <v>1</v>
      </c>
      <c r="AE100" s="24">
        <f t="shared" si="47"/>
        <v>2</v>
      </c>
      <c r="AF100" s="24">
        <f t="shared" si="48"/>
        <v>2</v>
      </c>
      <c r="AG100" s="24">
        <f t="shared" si="49"/>
        <v>1</v>
      </c>
      <c r="AH100" s="24">
        <f t="shared" si="50"/>
        <v>2</v>
      </c>
      <c r="AI100" s="24">
        <f t="shared" si="51"/>
        <v>2</v>
      </c>
      <c r="AJ100" s="24">
        <f t="shared" si="52"/>
        <v>0</v>
      </c>
      <c r="AK100" s="24">
        <f t="shared" si="53"/>
        <v>1</v>
      </c>
      <c r="AL100" s="25">
        <f t="shared" si="54"/>
        <v>11</v>
      </c>
      <c r="AM100" s="25">
        <f t="shared" si="55"/>
        <v>12</v>
      </c>
      <c r="AN100" s="25">
        <f t="shared" si="56"/>
        <v>21</v>
      </c>
      <c r="AO100" s="25">
        <f t="shared" si="57"/>
        <v>22</v>
      </c>
      <c r="AP100" s="25">
        <f t="shared" si="58"/>
        <v>1</v>
      </c>
      <c r="AQ100" s="26">
        <f t="shared" si="59"/>
        <v>0.40953211315121707</v>
      </c>
      <c r="AR100" s="26">
        <f t="shared" si="60"/>
        <v>0.10463715042397773</v>
      </c>
      <c r="AS100" s="26">
        <f t="shared" si="61"/>
        <v>5.8730920127968635E-2</v>
      </c>
      <c r="AT100" s="26">
        <f t="shared" si="62"/>
        <v>4.1421879738824122E-2</v>
      </c>
      <c r="AU100" s="26">
        <f t="shared" si="63"/>
        <v>3.5897857585105414E-2</v>
      </c>
      <c r="AV100" s="27">
        <f>(1/(((0-P100)^2+(0-Q100)^2))*CT100)</f>
        <v>1.6463129864186351E-2</v>
      </c>
      <c r="AW100" s="27">
        <f>(1/(((1-P100)^2+(1-Q100)^2))*CT100)</f>
        <v>0.40953211315121707</v>
      </c>
      <c r="AX100" s="27">
        <f>(1/(((2-P100)^2+(2-Q100)^2))*CT100)</f>
        <v>4.1421879738824122E-2</v>
      </c>
      <c r="AY100" s="27">
        <f>(1/(((3-P100)^2+(3-Q100)^2))*CT100)</f>
        <v>7.9464820288359019E-3</v>
      </c>
      <c r="AZ100" s="27">
        <f>((1/(((4-P100)^2+(4-Q100)^2))*CT100))</f>
        <v>3.2515897794494469E-3</v>
      </c>
      <c r="BA100" s="27">
        <f>((1/(((5-P100)^2+(5-Q100)^2))*CT100))</f>
        <v>1.7567224391294286E-3</v>
      </c>
      <c r="BB100" s="27">
        <f>((1/(((6-P100)^2+(6-Q100)^2))*CT100))</f>
        <v>1.0977648414471925E-3</v>
      </c>
      <c r="BC100" s="27">
        <f>((1/(((1-P100)^2+(0-Q100)^2))*CT100))</f>
        <v>2.830713157139755E-2</v>
      </c>
      <c r="BD100" s="27">
        <f>((1/(((2-P100)^2+(0-Q100)^2))*CT100))</f>
        <v>2.003534954413283E-2</v>
      </c>
      <c r="BE100" s="27">
        <f>((1/(((2-P100)^2+(1-Q100)^2))*CT100))</f>
        <v>5.8730920127968635E-2</v>
      </c>
      <c r="BF100" s="27">
        <f>((1/(((3-P100)^2+(0-Q100)^2))*CT100))</f>
        <v>9.5696731031840107E-3</v>
      </c>
      <c r="BG100" s="27">
        <f>((1/(((3-P100)^2+(1-Q100)^2))*CT100))</f>
        <v>1.3964178772456757E-2</v>
      </c>
      <c r="BH100" s="27">
        <f>((1/(((3-P100)^2+(2-Q100)^2))*CT100))</f>
        <v>1.2702150624389169E-2</v>
      </c>
      <c r="BI100" s="27">
        <f>((1/(((4-P100)^2+(0-Q100)^2))*CT100))</f>
        <v>5.0230615606243955E-3</v>
      </c>
      <c r="BJ100" s="27">
        <f>((1/(((4-P100)^2+(1-Q100)^2))*CT100))</f>
        <v>6.0169631326224358E-3</v>
      </c>
      <c r="BK100" s="27">
        <f>((1/(((4-P100)^2+(2-Q100)^2))*CT100))</f>
        <v>5.7699468694086811E-3</v>
      </c>
      <c r="BL100" s="27">
        <f>((1/(((4-P100)^2+(3-Q100)^2))*CT100))</f>
        <v>4.5366525035143504E-3</v>
      </c>
      <c r="BM100" s="27">
        <f>((1/(((5-P100)^2+(0-Q100)^2))*CT100))</f>
        <v>2.9970020863099526E-3</v>
      </c>
      <c r="BN100" s="27">
        <f>((1/(((5-P100)^2+(1-Q100)^2))*CT100))</f>
        <v>3.3246693306111155E-3</v>
      </c>
      <c r="BO100" s="27">
        <f>((1/(((5-P100)^2+(2-Q100)^2))*CT100))</f>
        <v>3.2478413104681777E-3</v>
      </c>
      <c r="BP100" s="27">
        <f>((1/(((5-P100)^2+(3-Q100)^2))*CT100))</f>
        <v>2.8168074562119286E-3</v>
      </c>
      <c r="BQ100" s="27">
        <f>((1/(((5-P100)^2+(4-Q100)^2))*CT100))</f>
        <v>2.2617942479386003E-3</v>
      </c>
      <c r="BR100" s="27">
        <f>((1/(((6-P100)^2+(0-Q100)^2))*CT100))</f>
        <v>1.9675288351829849E-3</v>
      </c>
      <c r="BS100" s="27">
        <f>(1/(((6-P100)^2+(1-Q100)^2))*CT100)</f>
        <v>2.1036387607647382E-3</v>
      </c>
      <c r="BT100" s="27">
        <f>(1/(((6-P100)^2+(2-Q100)^2))*CT100)</f>
        <v>2.0726169888101811E-3</v>
      </c>
      <c r="BU100" s="27">
        <f>(1/(((6-P100)^2+(3-Q100)^2))*CT100)</f>
        <v>1.888228803337901E-3</v>
      </c>
      <c r="BV100" s="27">
        <f>((1/(((6-P100)^2+(4-Q100)^2))*CT100))</f>
        <v>1.6215027866429577E-3</v>
      </c>
      <c r="BW100" s="27">
        <f>((1/(((6-P100)^2+(5-Q100)^2))*CT100))</f>
        <v>1.3443988390769159E-3</v>
      </c>
      <c r="BX100" s="27">
        <f>((1/(((0-P100)^2+(1-Q100)^2))*CT100))</f>
        <v>3.5897857585105414E-2</v>
      </c>
      <c r="BY100" s="27">
        <f>((1/(((0-P100)^2+(2-Q100)^2))*CT100))</f>
        <v>2.8594434962965473E-2</v>
      </c>
      <c r="BZ100" s="27">
        <f>((1/(((1-P100)^2+(2-Q100)^2))*CT100))</f>
        <v>0.10463715042397773</v>
      </c>
      <c r="CA100" s="27">
        <f>((1/(((0-P100)^2+(3-Q100)^2))*CT100))</f>
        <v>1.2182217110478686E-2</v>
      </c>
      <c r="CB100" s="27">
        <f>((1/(((1-P100)^2+(3-Q100)^2))*CT100))</f>
        <v>1.7645441857543825E-2</v>
      </c>
      <c r="CC100" s="27">
        <f>((1/(((2-P100)^2+(3-Q100)^2))*CT100))</f>
        <v>1.4033737578927081E-2</v>
      </c>
      <c r="CD100" s="27">
        <f>((1/(((0-P100)^2+(4-Q100)^2))*CT100))</f>
        <v>5.9100995272495949E-3</v>
      </c>
      <c r="CE100" s="27">
        <f>((1/(((1-P100)^2+(4-Q100)^2))*CT100))</f>
        <v>6.9547372806525749E-3</v>
      </c>
      <c r="CF100" s="27">
        <f>((1/(((2-P100)^2+(4-Q100)^2))*CT100))</f>
        <v>6.3142522940516357E-3</v>
      </c>
      <c r="CG100" s="27">
        <f>((1/(((3-P100)^2+(4-Q100)^2))*CT100))</f>
        <v>4.695786427905556E-3</v>
      </c>
      <c r="CH100" s="27">
        <f>((1/(((0-P100)^2+(5-Q100)^2))*CT100))</f>
        <v>3.3747651847322799E-3</v>
      </c>
      <c r="CI100" s="27">
        <f>((1/(((1-P100)^2+(5-Q100)^2))*CT100))</f>
        <v>3.6913730433008789E-3</v>
      </c>
      <c r="CJ100" s="27">
        <f>((1/(((2-P100)^2+(5-Q100)^2))*CT100))</f>
        <v>3.5027876546048194E-3</v>
      </c>
      <c r="CK100" s="27">
        <f>((1/(((3-P100)^2+(5-Q100)^2))*CT100))</f>
        <v>2.9405546426673358E-3</v>
      </c>
      <c r="CL100" s="27">
        <f>(1/(((4-P100)^2+(5-Q100)^2))*CT100)</f>
        <v>2.3006652239319007E-3</v>
      </c>
      <c r="CM100" s="27">
        <f>(1/(((0-P100)^2+(6-Q100)^2))*CT100)</f>
        <v>2.1578141701692785E-3</v>
      </c>
      <c r="CN100" s="27">
        <f>(1/(((1-P100)^2+(6-Q100)^2))*CT100)</f>
        <v>2.2830167666755019E-3</v>
      </c>
      <c r="CO100" s="27">
        <f>((1/(((2-P100)^2+(6-Q100)^2))*CT100))</f>
        <v>2.2094470647634201E-3</v>
      </c>
      <c r="CP100" s="27">
        <f>((1/(((3-P100)^2+(6-Q100)^2))*CT100))</f>
        <v>1.9716596686180968E-3</v>
      </c>
      <c r="CQ100" s="27">
        <f>((1/(((4-P100)^2+(6-Q100)^2))*CT100))</f>
        <v>1.6617591648660727E-3</v>
      </c>
      <c r="CR100" s="27">
        <f>((1/(((5-P100)^2+(6-Q100)^2)))*CT100)</f>
        <v>1.3580370901800313E-3</v>
      </c>
      <c r="CS100" s="21">
        <f t="shared" si="64"/>
        <v>0.93608933382151094</v>
      </c>
      <c r="CT100" s="28">
        <v>0.05</v>
      </c>
    </row>
    <row r="101" spans="8:98" x14ac:dyDescent="0.25">
      <c r="H101" s="2">
        <v>44501</v>
      </c>
      <c r="I101" s="1" t="s">
        <v>15</v>
      </c>
      <c r="J101" s="1" t="s">
        <v>10</v>
      </c>
      <c r="K101">
        <v>2</v>
      </c>
      <c r="L101">
        <v>1</v>
      </c>
      <c r="M101">
        <v>1.53</v>
      </c>
      <c r="N101">
        <v>1.86</v>
      </c>
      <c r="P101" s="10">
        <f>SUMIF(team,spi_matches[[#This Row],[team1]],Mxg)+SUMIF(team,spi_matches[[#This Row],[team2]],Vnxg)</f>
        <v>1.3684495899757849</v>
      </c>
      <c r="Q101" s="10">
        <f>SUMIF(team,spi_matches[[#This Row],[team1]],Mnxg)+SUMIF(team,spi_matches[[#This Row],[team2]],Vxg)</f>
        <v>1.2074198297102972</v>
      </c>
      <c r="R101" s="10">
        <f t="shared" si="38"/>
        <v>0.45195941363432968</v>
      </c>
      <c r="S101" s="21">
        <f t="shared" si="39"/>
        <v>0.27011476597529466</v>
      </c>
      <c r="T101" s="21">
        <f t="shared" si="40"/>
        <v>0.35821783454471212</v>
      </c>
      <c r="U101" s="21">
        <f t="shared" si="41"/>
        <v>0.19900183188763371</v>
      </c>
      <c r="V101" s="22">
        <f t="shared" si="42"/>
        <v>1</v>
      </c>
      <c r="W101" s="22">
        <f t="shared" si="43"/>
        <v>1</v>
      </c>
      <c r="X101" s="23"/>
      <c r="Y101" s="23"/>
      <c r="Z101" s="23"/>
      <c r="AA101" s="23"/>
      <c r="AB101" s="24">
        <f t="shared" si="44"/>
        <v>1</v>
      </c>
      <c r="AC101" s="24">
        <f t="shared" si="45"/>
        <v>1</v>
      </c>
      <c r="AD101" s="24">
        <f t="shared" si="46"/>
        <v>2</v>
      </c>
      <c r="AE101" s="24">
        <f t="shared" si="47"/>
        <v>1</v>
      </c>
      <c r="AF101" s="24">
        <f t="shared" si="48"/>
        <v>1</v>
      </c>
      <c r="AG101" s="24">
        <f t="shared" si="49"/>
        <v>2</v>
      </c>
      <c r="AH101" s="24">
        <f t="shared" si="50"/>
        <v>2</v>
      </c>
      <c r="AI101" s="24">
        <f t="shared" si="51"/>
        <v>2</v>
      </c>
      <c r="AJ101" s="24">
        <f t="shared" si="52"/>
        <v>1</v>
      </c>
      <c r="AK101" s="24">
        <f t="shared" si="53"/>
        <v>0</v>
      </c>
      <c r="AL101" s="25">
        <f t="shared" si="54"/>
        <v>11</v>
      </c>
      <c r="AM101" s="25">
        <f t="shared" si="55"/>
        <v>21</v>
      </c>
      <c r="AN101" s="25">
        <f t="shared" si="56"/>
        <v>12</v>
      </c>
      <c r="AO101" s="25">
        <f t="shared" si="57"/>
        <v>22</v>
      </c>
      <c r="AP101" s="25">
        <f t="shared" si="58"/>
        <v>10</v>
      </c>
      <c r="AQ101" s="26">
        <f t="shared" si="59"/>
        <v>0.27967633555004817</v>
      </c>
      <c r="AR101" s="26">
        <f t="shared" si="60"/>
        <v>0.1131531722902178</v>
      </c>
      <c r="AS101" s="26">
        <f t="shared" si="61"/>
        <v>6.5450301036243205E-2</v>
      </c>
      <c r="AT101" s="26">
        <f t="shared" si="62"/>
        <v>4.8683631281663142E-2</v>
      </c>
      <c r="AU101" s="26">
        <f t="shared" si="63"/>
        <v>3.1375152630056101E-2</v>
      </c>
      <c r="AV101" s="27">
        <f>(1/(((0-P101)^2+(0-Q101)^2))*CT101)</f>
        <v>1.5012684552790805E-2</v>
      </c>
      <c r="AW101" s="27">
        <f>(1/(((1-P101)^2+(1-Q101)^2))*CT101)</f>
        <v>0.27967633555004817</v>
      </c>
      <c r="AX101" s="27">
        <f>(1/(((2-P101)^2+(2-Q101)^2))*CT101)</f>
        <v>4.8683631281663142E-2</v>
      </c>
      <c r="AY101" s="27">
        <f>(1/(((3-P101)^2+(3-Q101)^2))*CT101)</f>
        <v>8.5102031442193943E-3</v>
      </c>
      <c r="AZ101" s="27">
        <f>((1/(((4-P101)^2+(4-Q101)^2))*CT101))</f>
        <v>3.3959174734386373E-3</v>
      </c>
      <c r="BA101" s="27">
        <f>((1/(((5-P101)^2+(5-Q101)^2))*CT101))</f>
        <v>1.8134455778324758E-3</v>
      </c>
      <c r="BB101" s="27">
        <f>((1/(((6-P101)^2+(6-Q101)^2))*CT101))</f>
        <v>1.1256169647194405E-3</v>
      </c>
      <c r="BC101" s="27">
        <f>((1/(((1-P101)^2+(0-Q101)^2))*CT101))</f>
        <v>3.1375152630056101E-2</v>
      </c>
      <c r="BD101" s="27">
        <f>((1/(((2-P101)^2+(0-Q101)^2))*CT101))</f>
        <v>2.692922930104772E-2</v>
      </c>
      <c r="BE101" s="27">
        <f>((1/(((2-P101)^2+(1-Q101)^2))*CT101))</f>
        <v>0.1131531722902178</v>
      </c>
      <c r="BF101" s="27">
        <f>((1/(((3-P101)^2+(0-Q101)^2))*CT101))</f>
        <v>1.2136454373322099E-2</v>
      </c>
      <c r="BG101" s="27">
        <f>((1/(((3-P101)^2+(1-Q101)^2))*CT101))</f>
        <v>1.8484426894432634E-2</v>
      </c>
      <c r="BH101" s="27">
        <f>((1/(((3-P101)^2+(2-Q101)^2))*CT101))</f>
        <v>1.5196921403055404E-2</v>
      </c>
      <c r="BI101" s="27">
        <f>((1/(((4-P101)^2+(0-Q101)^2))*CT101))</f>
        <v>5.9645086405741886E-3</v>
      </c>
      <c r="BJ101" s="27">
        <f>((1/(((4-P101)^2+(1-Q101)^2))*CT101))</f>
        <v>7.1755772150004452E-3</v>
      </c>
      <c r="BK101" s="27">
        <f>((1/(((4-P101)^2+(2-Q101)^2))*CT101))</f>
        <v>6.6196750175342035E-3</v>
      </c>
      <c r="BL101" s="27">
        <f>((1/(((4-P101)^2+(3-Q101)^2))*CT101))</f>
        <v>4.9317440569227843E-3</v>
      </c>
      <c r="BM101" s="27">
        <f>((1/(((5-P101)^2+(0-Q101)^2))*CT101))</f>
        <v>3.4138965055545514E-3</v>
      </c>
      <c r="BN101" s="27">
        <f>((1/(((5-P101)^2+(1-Q101)^2))*CT101))</f>
        <v>3.7789520539212931E-3</v>
      </c>
      <c r="BO101" s="27">
        <f>((1/(((5-P101)^2+(2-Q101)^2))*CT101))</f>
        <v>3.6189029672803533E-3</v>
      </c>
      <c r="BP101" s="27">
        <f>((1/(((5-P101)^2+(3-Q101)^2))*CT101))</f>
        <v>3.0485012808771587E-3</v>
      </c>
      <c r="BQ101" s="27">
        <f>((1/(((5-P101)^2+(4-Q101)^2))*CT101))</f>
        <v>2.3824655429006557E-3</v>
      </c>
      <c r="BR101" s="27">
        <f>((1/(((6-P101)^2+(0-Q101)^2))*CT101))</f>
        <v>2.1825367352186539E-3</v>
      </c>
      <c r="BS101" s="27">
        <f>(1/(((6-P101)^2+(1-Q101)^2))*CT101)</f>
        <v>2.3262000362006398E-3</v>
      </c>
      <c r="BT101" s="27">
        <f>(1/(((6-P101)^2+(2-Q101)^2))*CT101)</f>
        <v>2.2645499286954958E-3</v>
      </c>
      <c r="BU101" s="27">
        <f>(1/(((6-P101)^2+(3-Q101)^2))*CT101)</f>
        <v>2.0271966375692558E-3</v>
      </c>
      <c r="BV101" s="27">
        <f>((1/(((6-P101)^2+(4-Q101)^2))*CT101))</f>
        <v>1.7094155478896173E-3</v>
      </c>
      <c r="BW101" s="27">
        <f>((1/(((6-P101)^2+(5-Q101)^2))*CT101))</f>
        <v>1.3952869170235898E-3</v>
      </c>
      <c r="BX101" s="27">
        <f>((1/(((0-P101)^2+(1-Q101)^2))*CT101))</f>
        <v>2.6100429798796426E-2</v>
      </c>
      <c r="BY101" s="27">
        <f>((1/(((0-P101)^2+(2-Q101)^2))*CT101))</f>
        <v>1.9993301391188906E-2</v>
      </c>
      <c r="BZ101" s="27">
        <f>((1/(((1-P101)^2+(2-Q101)^2))*CT101))</f>
        <v>6.5450301036243205E-2</v>
      </c>
      <c r="CA101" s="27">
        <f>((1/(((0-P101)^2+(3-Q101)^2))*CT101))</f>
        <v>9.8309123438247801E-3</v>
      </c>
      <c r="CB101" s="27">
        <f>((1/(((1-P101)^2+(3-Q101)^2))*CT101))</f>
        <v>1.4929389508798935E-2</v>
      </c>
      <c r="CC101" s="27">
        <f>((1/(((2-P101)^2+(3-Q101)^2))*CT101))</f>
        <v>1.3841981538215484E-2</v>
      </c>
      <c r="CD101" s="27">
        <f>((1/(((0-P101)^2+(4-Q101)^2))*CT101))</f>
        <v>5.1700115448501463E-3</v>
      </c>
      <c r="CE101" s="27">
        <f>((1/(((1-P101)^2+(4-Q101)^2))*CT101))</f>
        <v>6.3017856261512644E-3</v>
      </c>
      <c r="CF101" s="27">
        <f>((1/(((2-P101)^2+(4-Q101)^2))*CT101))</f>
        <v>6.0995247786841027E-3</v>
      </c>
      <c r="CG101" s="27">
        <f>((1/(((3-P101)^2+(4-Q101)^2))*CT101))</f>
        <v>4.7799041748539184E-3</v>
      </c>
      <c r="CH101" s="27">
        <f>((1/(((0-P101)^2+(5-Q101)^2))*CT101))</f>
        <v>3.0757271152837893E-3</v>
      </c>
      <c r="CI101" s="27">
        <f>((1/(((1-P101)^2+(5-Q101)^2))*CT101))</f>
        <v>3.4436638584343301E-3</v>
      </c>
      <c r="CJ101" s="27">
        <f>((1/(((2-P101)^2+(5-Q101)^2))*CT101))</f>
        <v>3.3823731739860692E-3</v>
      </c>
      <c r="CK101" s="27">
        <f>((1/(((3-P101)^2+(5-Q101)^2))*CT101))</f>
        <v>2.9333046734014347E-3</v>
      </c>
      <c r="CL101" s="27">
        <f>(1/(((4-P101)^2+(5-Q101)^2))*CT101)</f>
        <v>2.3464570148565862E-3</v>
      </c>
      <c r="CM101" s="27">
        <f>(1/(((0-P101)^2+(6-Q101)^2))*CT101)</f>
        <v>2.0127626081554249E-3</v>
      </c>
      <c r="CN101" s="27">
        <f>(1/(((1-P101)^2+(6-Q101)^2))*CT101)</f>
        <v>2.1640731169579107E-3</v>
      </c>
      <c r="CO101" s="27">
        <f>((1/(((2-P101)^2+(6-Q101)^2))*CT101))</f>
        <v>2.1397074376574266E-3</v>
      </c>
      <c r="CP101" s="27">
        <f>((1/(((3-P101)^2+(6-Q101)^2))*CT101))</f>
        <v>1.9507793836993203E-3</v>
      </c>
      <c r="CQ101" s="27">
        <f>((1/(((4-P101)^2+(6-Q101)^2))*CT101))</f>
        <v>1.6725830249571278E-3</v>
      </c>
      <c r="CR101" s="27">
        <f>((1/(((5-P101)^2+(6-Q101)^2)))*CT101)</f>
        <v>1.382858738637143E-3</v>
      </c>
      <c r="CS101" s="21">
        <f t="shared" si="64"/>
        <v>0.82733443240764082</v>
      </c>
      <c r="CT101" s="28">
        <v>0.05</v>
      </c>
    </row>
    <row r="102" spans="8:98" x14ac:dyDescent="0.25">
      <c r="H102" s="2">
        <v>44505</v>
      </c>
      <c r="I102" s="1" t="s">
        <v>11</v>
      </c>
      <c r="J102" s="1" t="s">
        <v>17</v>
      </c>
      <c r="K102">
        <v>1</v>
      </c>
      <c r="L102">
        <v>0</v>
      </c>
      <c r="M102">
        <v>0.89</v>
      </c>
      <c r="N102">
        <v>0.69</v>
      </c>
      <c r="P102" s="10">
        <f>SUMIF(team,spi_matches[[#This Row],[team1]],Mxg)+SUMIF(team,spi_matches[[#This Row],[team2]],Vnxg)</f>
        <v>1.2851329945839978</v>
      </c>
      <c r="Q102" s="10">
        <f>SUMIF(team,spi_matches[[#This Row],[team1]],Mnxg)+SUMIF(team,spi_matches[[#This Row],[team2]],Vxg)</f>
        <v>1.1628192338919199</v>
      </c>
      <c r="R102" s="10">
        <f t="shared" si="38"/>
        <v>0.37968811134705971</v>
      </c>
      <c r="S102" s="21">
        <f t="shared" si="39"/>
        <v>0.24736699286147953</v>
      </c>
      <c r="T102" s="21">
        <f t="shared" si="40"/>
        <v>0.53568587190556449</v>
      </c>
      <c r="U102" s="21">
        <f t="shared" si="41"/>
        <v>0.19983665000526654</v>
      </c>
      <c r="V102" s="22">
        <f t="shared" si="42"/>
        <v>1</v>
      </c>
      <c r="W102" s="22">
        <f t="shared" si="43"/>
        <v>1</v>
      </c>
      <c r="X102" s="23"/>
      <c r="Y102" s="23"/>
      <c r="Z102" s="23"/>
      <c r="AA102" s="23"/>
      <c r="AB102" s="24">
        <f t="shared" si="44"/>
        <v>1</v>
      </c>
      <c r="AC102" s="24">
        <f t="shared" si="45"/>
        <v>1</v>
      </c>
      <c r="AD102" s="24">
        <f t="shared" si="46"/>
        <v>2</v>
      </c>
      <c r="AE102" s="24">
        <f t="shared" si="47"/>
        <v>1</v>
      </c>
      <c r="AF102" s="24">
        <f t="shared" si="48"/>
        <v>1</v>
      </c>
      <c r="AG102" s="24">
        <f t="shared" si="49"/>
        <v>2</v>
      </c>
      <c r="AH102" s="24">
        <f t="shared" si="50"/>
        <v>2</v>
      </c>
      <c r="AI102" s="24">
        <f t="shared" si="51"/>
        <v>2</v>
      </c>
      <c r="AJ102" s="24">
        <f t="shared" si="52"/>
        <v>1</v>
      </c>
      <c r="AK102" s="24">
        <f t="shared" si="53"/>
        <v>0</v>
      </c>
      <c r="AL102" s="25">
        <f t="shared" si="54"/>
        <v>11</v>
      </c>
      <c r="AM102" s="25">
        <f t="shared" si="55"/>
        <v>21</v>
      </c>
      <c r="AN102" s="25">
        <f t="shared" si="56"/>
        <v>12</v>
      </c>
      <c r="AO102" s="25">
        <f t="shared" si="57"/>
        <v>22</v>
      </c>
      <c r="AP102" s="25">
        <f t="shared" si="58"/>
        <v>10</v>
      </c>
      <c r="AQ102" s="26">
        <f t="shared" si="59"/>
        <v>0.46377488022382601</v>
      </c>
      <c r="AR102" s="26">
        <f t="shared" si="60"/>
        <v>9.3015479138858909E-2</v>
      </c>
      <c r="AS102" s="26">
        <f t="shared" si="61"/>
        <v>6.3924521219410502E-2</v>
      </c>
      <c r="AT102" s="26">
        <f t="shared" si="62"/>
        <v>4.1257309218201005E-2</v>
      </c>
      <c r="AU102" s="26">
        <f t="shared" si="63"/>
        <v>3.488089650294688E-2</v>
      </c>
      <c r="AV102" s="27">
        <f>(1/(((0-P102)^2+(0-Q102)^2))*CT102)</f>
        <v>1.6646051173286783E-2</v>
      </c>
      <c r="AW102" s="27">
        <f>(1/(((1-P102)^2+(1-Q102)^2))*CT102)</f>
        <v>0.46377488022382601</v>
      </c>
      <c r="AX102" s="27">
        <f>(1/(((2-P102)^2+(2-Q102)^2))*CT102)</f>
        <v>4.1257309218201005E-2</v>
      </c>
      <c r="AY102" s="27">
        <f>(1/(((3-P102)^2+(3-Q102)^2))*CT102)</f>
        <v>7.9164002627237044E-3</v>
      </c>
      <c r="AZ102" s="27">
        <f>((1/(((4-P102)^2+(4-Q102)^2))*CT102))</f>
        <v>3.2425216388058532E-3</v>
      </c>
      <c r="BA102" s="27">
        <f>((1/(((5-P102)^2+(5-Q102)^2))*CT102))</f>
        <v>1.7528979636761009E-3</v>
      </c>
      <c r="BB102" s="27">
        <f>((1/(((6-P102)^2+(6-Q102)^2))*CT102))</f>
        <v>1.0958114250451216E-3</v>
      </c>
      <c r="BC102" s="27">
        <f>((1/(((1-P102)^2+(0-Q102)^2))*CT102))</f>
        <v>3.488089650294688E-2</v>
      </c>
      <c r="BD102" s="27">
        <f>((1/(((2-P102)^2+(0-Q102)^2))*CT102))</f>
        <v>2.6835790741367577E-2</v>
      </c>
      <c r="BE102" s="27">
        <f>((1/(((2-P102)^2+(1-Q102)^2))*CT102))</f>
        <v>9.3015479138858909E-2</v>
      </c>
      <c r="BF102" s="27">
        <f>((1/(((3-P102)^2+(0-Q102)^2))*CT102))</f>
        <v>1.1647091044031924E-2</v>
      </c>
      <c r="BG102" s="27">
        <f>((1/(((3-P102)^2+(1-Q102)^2))*CT102))</f>
        <v>1.685045486325296E-2</v>
      </c>
      <c r="BH102" s="27">
        <f>((1/(((3-P102)^2+(2-Q102)^2))*CT102))</f>
        <v>1.3730075842275025E-2</v>
      </c>
      <c r="BI102" s="27">
        <f>((1/(((4-P102)^2+(0-Q102)^2))*CT102))</f>
        <v>5.7322020046122191E-3</v>
      </c>
      <c r="BJ102" s="27">
        <f>((1/(((4-P102)^2+(1-Q102)^2))*CT102))</f>
        <v>6.7594852503616507E-3</v>
      </c>
      <c r="BK102" s="27">
        <f>((1/(((4-P102)^2+(2-Q102)^2))*CT102))</f>
        <v>6.1947317706649557E-3</v>
      </c>
      <c r="BL102" s="27">
        <f>((1/(((4-P102)^2+(3-Q102)^2))*CT102))</f>
        <v>4.65300840130594E-3</v>
      </c>
      <c r="BM102" s="27">
        <f>((1/(((5-P102)^2+(0-Q102)^2))*CT102))</f>
        <v>3.2998104623516073E-3</v>
      </c>
      <c r="BN102" s="27">
        <f>((1/(((5-P102)^2+(1-Q102)^2))*CT102))</f>
        <v>3.61617957610699E-3</v>
      </c>
      <c r="BO102" s="27">
        <f>((1/(((5-P102)^2+(2-Q102)^2))*CT102))</f>
        <v>3.4480122667460492E-3</v>
      </c>
      <c r="BP102" s="27">
        <f>((1/(((5-P102)^2+(3-Q102)^2))*CT102))</f>
        <v>2.9111284813328618E-3</v>
      </c>
      <c r="BQ102" s="27">
        <f>((1/(((5-P102)^2+(4-Q102)^2))*CT102))</f>
        <v>2.288347159360556E-3</v>
      </c>
      <c r="BR102" s="27">
        <f>((1/(((6-P102)^2+(0-Q102)^2))*CT102))</f>
        <v>2.120250476516219E-3</v>
      </c>
      <c r="BS102" s="27">
        <f>(1/(((6-P102)^2+(1-Q102)^2))*CT102)</f>
        <v>2.2465366398733001E-3</v>
      </c>
      <c r="BT102" s="27">
        <f>(1/(((6-P102)^2+(2-Q102)^2))*CT102)</f>
        <v>2.180469381780788E-3</v>
      </c>
      <c r="BU102" s="27">
        <f>(1/(((6-P102)^2+(3-Q102)^2))*CT102)</f>
        <v>1.9527280434846067E-3</v>
      </c>
      <c r="BV102" s="27">
        <f>((1/(((6-P102)^2+(4-Q102)^2))*CT102))</f>
        <v>1.6512786443599594E-3</v>
      </c>
      <c r="BW102" s="27">
        <f>((1/(((6-P102)^2+(5-Q102)^2))*CT102))</f>
        <v>1.3530361698885617E-3</v>
      </c>
      <c r="BX102" s="27">
        <f>((1/(((0-P102)^2+(1-Q102)^2))*CT102))</f>
        <v>2.9796012031747612E-2</v>
      </c>
      <c r="BY102" s="27">
        <f>((1/(((0-P102)^2+(2-Q102)^2))*CT102))</f>
        <v>2.1254541228559184E-2</v>
      </c>
      <c r="BZ102" s="27">
        <f>((1/(((1-P102)^2+(2-Q102)^2))*CT102))</f>
        <v>6.3924521219410502E-2</v>
      </c>
      <c r="CA102" s="27">
        <f>((1/(((0-P102)^2+(3-Q102)^2))*CT102))</f>
        <v>9.9466858016500938E-3</v>
      </c>
      <c r="CB102" s="27">
        <f>((1/(((1-P102)^2+(3-Q102)^2))*CT102))</f>
        <v>1.4465357527607629E-2</v>
      </c>
      <c r="CC102" s="27">
        <f>((1/(((2-P102)^2+(3-Q102)^2))*CT102))</f>
        <v>1.2865813671137833E-2</v>
      </c>
      <c r="CD102" s="27">
        <f>((1/(((0-P102)^2+(4-Q102)^2))*CT102))</f>
        <v>5.1540220138830495E-3</v>
      </c>
      <c r="CE102" s="27">
        <f>((1/(((1-P102)^2+(4-Q102)^2))*CT102))</f>
        <v>6.1493841424163373E-3</v>
      </c>
      <c r="CF102" s="27">
        <f>((1/(((2-P102)^2+(4-Q102)^2))*CT102))</f>
        <v>5.8406919485933032E-3</v>
      </c>
      <c r="CG102" s="27">
        <f>((1/(((3-P102)^2+(4-Q102)^2))*CT102))</f>
        <v>4.5494400427667754E-3</v>
      </c>
      <c r="CH102" s="27">
        <f>((1/(((0-P102)^2+(5-Q102)^2))*CT102))</f>
        <v>3.0533375856694996E-3</v>
      </c>
      <c r="CI102" s="27">
        <f>((1/(((1-P102)^2+(5-Q102)^2))*CT102))</f>
        <v>3.3771787824797717E-3</v>
      </c>
      <c r="CJ102" s="27">
        <f>((1/(((2-P102)^2+(5-Q102)^2))*CT102))</f>
        <v>3.2819185636133365E-3</v>
      </c>
      <c r="CK102" s="27">
        <f>((1/(((3-P102)^2+(5-Q102)^2))*CT102))</f>
        <v>2.8304997546844063E-3</v>
      </c>
      <c r="CL102" s="27">
        <f>(1/(((4-P102)^2+(5-Q102)^2))*CT102)</f>
        <v>2.2630108208962925E-3</v>
      </c>
      <c r="CM102" s="27">
        <f>(1/(((0-P102)^2+(6-Q102)^2))*CT102)</f>
        <v>1.9960171810277606E-3</v>
      </c>
      <c r="CN102" s="27">
        <f>(1/(((1-P102)^2+(6-Q102)^2))*CT102)</f>
        <v>2.1295064828805508E-3</v>
      </c>
      <c r="CO102" s="27">
        <f>((1/(((2-P102)^2+(6-Q102)^2))*CT102))</f>
        <v>2.0912318638512382E-3</v>
      </c>
      <c r="CP102" s="27">
        <f>((1/(((3-P102)^2+(6-Q102)^2))*CT102))</f>
        <v>1.8983194345282839E-3</v>
      </c>
      <c r="CQ102" s="27">
        <f>((1/(((4-P102)^2+(6-Q102)^2))*CT102))</f>
        <v>1.6250216612367697E-3</v>
      </c>
      <c r="CR102" s="27">
        <f>((1/(((5-P102)^2+(6-Q102)^2)))*CT102)</f>
        <v>1.3441382466262749E-3</v>
      </c>
      <c r="CS102" s="21">
        <f t="shared" si="64"/>
        <v>0.98288951477231057</v>
      </c>
      <c r="CT102" s="28">
        <v>0.05</v>
      </c>
    </row>
    <row r="103" spans="8:98" x14ac:dyDescent="0.25">
      <c r="H103" s="2">
        <v>44506</v>
      </c>
      <c r="I103" s="1" t="s">
        <v>7</v>
      </c>
      <c r="J103" s="1" t="s">
        <v>22</v>
      </c>
      <c r="K103">
        <v>0</v>
      </c>
      <c r="L103">
        <v>2</v>
      </c>
      <c r="M103">
        <v>0.79</v>
      </c>
      <c r="N103">
        <v>2.67</v>
      </c>
      <c r="P103" s="10">
        <f>SUMIF(team,spi_matches[[#This Row],[team1]],Mxg)+SUMIF(team,spi_matches[[#This Row],[team2]],Vnxg)</f>
        <v>0.96402371141927456</v>
      </c>
      <c r="Q103" s="10">
        <f>SUMIF(team,spi_matches[[#This Row],[team1]],Mnxg)+SUMIF(team,spi_matches[[#This Row],[team2]],Vxg)</f>
        <v>2.1434838577189863</v>
      </c>
      <c r="R103" s="10">
        <f t="shared" si="38"/>
        <v>0.30750350021861955</v>
      </c>
      <c r="S103" s="21">
        <f t="shared" si="39"/>
        <v>0.11083331886404127</v>
      </c>
      <c r="T103" s="21">
        <f t="shared" si="40"/>
        <v>0.1104483436737341</v>
      </c>
      <c r="U103" s="21">
        <f t="shared" si="41"/>
        <v>2.5692846294834024</v>
      </c>
      <c r="V103" s="22">
        <f t="shared" si="42"/>
        <v>0</v>
      </c>
      <c r="W103" s="22">
        <f t="shared" si="43"/>
        <v>3</v>
      </c>
      <c r="X103" s="23"/>
      <c r="Y103" s="23"/>
      <c r="Z103" s="23"/>
      <c r="AA103" s="23"/>
      <c r="AB103" s="24">
        <f t="shared" si="44"/>
        <v>1</v>
      </c>
      <c r="AC103" s="24">
        <f t="shared" si="45"/>
        <v>2</v>
      </c>
      <c r="AD103" s="24">
        <f t="shared" si="46"/>
        <v>1</v>
      </c>
      <c r="AE103" s="24">
        <f t="shared" si="47"/>
        <v>3</v>
      </c>
      <c r="AF103" s="24">
        <f t="shared" si="48"/>
        <v>0</v>
      </c>
      <c r="AG103" s="24">
        <f t="shared" si="49"/>
        <v>2</v>
      </c>
      <c r="AH103" s="24">
        <f t="shared" si="50"/>
        <v>2</v>
      </c>
      <c r="AI103" s="24">
        <f t="shared" si="51"/>
        <v>2</v>
      </c>
      <c r="AJ103" s="24">
        <f t="shared" si="52"/>
        <v>1</v>
      </c>
      <c r="AK103" s="24">
        <f t="shared" si="53"/>
        <v>1</v>
      </c>
      <c r="AL103" s="25">
        <f t="shared" si="54"/>
        <v>12</v>
      </c>
      <c r="AM103" s="25">
        <f t="shared" si="55"/>
        <v>13</v>
      </c>
      <c r="AN103" s="25">
        <f t="shared" si="56"/>
        <v>2</v>
      </c>
      <c r="AO103" s="25">
        <f t="shared" si="57"/>
        <v>22</v>
      </c>
      <c r="AP103" s="25">
        <f t="shared" si="58"/>
        <v>11</v>
      </c>
      <c r="AQ103" s="26">
        <f t="shared" si="59"/>
        <v>2.2849924092446066</v>
      </c>
      <c r="AR103" s="26">
        <f t="shared" si="60"/>
        <v>6.8035153379619948E-2</v>
      </c>
      <c r="AS103" s="26">
        <f t="shared" si="61"/>
        <v>5.2635494274373619E-2</v>
      </c>
      <c r="AT103" s="26">
        <f t="shared" si="62"/>
        <v>4.5710754736522669E-2</v>
      </c>
      <c r="AU103" s="26">
        <f t="shared" si="63"/>
        <v>3.8201485486927311E-2</v>
      </c>
      <c r="AV103" s="27">
        <f>(1/(((0-P103)^2+(0-Q103)^2))*CT103)</f>
        <v>9.0516336173741725E-3</v>
      </c>
      <c r="AW103" s="27">
        <f>(1/(((1-P103)^2+(1-Q103)^2))*CT103)</f>
        <v>3.8201485486927311E-2</v>
      </c>
      <c r="AX103" s="27">
        <f>(1/(((2-P103)^2+(2-Q103)^2))*CT103)</f>
        <v>4.5710754736522669E-2</v>
      </c>
      <c r="AY103" s="27">
        <f>(1/(((3-P103)^2+(3-Q103)^2))*CT103)</f>
        <v>1.0248381097278743E-2</v>
      </c>
      <c r="AZ103" s="27">
        <f>((1/(((4-P103)^2+(4-Q103)^2))*CT103))</f>
        <v>3.9482606620758571E-3</v>
      </c>
      <c r="BA103" s="27">
        <f>((1/(((5-P103)^2+(5-Q103)^2))*CT103))</f>
        <v>2.0450910615862502E-3</v>
      </c>
      <c r="BB103" s="27">
        <f>((1/(((6-P103)^2+(6-Q103)^2))*CT103))</f>
        <v>1.2427370119690972E-3</v>
      </c>
      <c r="BC103" s="27">
        <f>((1/(((1-P103)^2+(0-Q103)^2))*CT103))</f>
        <v>1.0879457620510414E-2</v>
      </c>
      <c r="BD103" s="27">
        <f>((1/(((2-P103)^2+(0-Q103)^2))*CT103))</f>
        <v>8.8218118795048966E-3</v>
      </c>
      <c r="BE103" s="27">
        <f>((1/(((2-P103)^2+(1-Q103)^2))*CT103))</f>
        <v>2.1001324649869008E-2</v>
      </c>
      <c r="BF103" s="27">
        <f>((1/(((3-P103)^2+(0-Q103)^2))*CT103))</f>
        <v>5.7210054464641559E-3</v>
      </c>
      <c r="BG103" s="27">
        <f>((1/(((3-P103)^2+(1-Q103)^2))*CT103))</f>
        <v>9.1696769820940032E-3</v>
      </c>
      <c r="BH103" s="27">
        <f>((1/(((3-P103)^2+(2-Q103)^2))*CT103))</f>
        <v>1.2002533787437685E-2</v>
      </c>
      <c r="BI103" s="27">
        <f>((1/(((4-P103)^2+(0-Q103)^2))*CT103))</f>
        <v>3.6201257077996501E-3</v>
      </c>
      <c r="BJ103" s="27">
        <f>((1/(((4-P103)^2+(1-Q103)^2))*CT103))</f>
        <v>4.7507259157638275E-3</v>
      </c>
      <c r="BK103" s="27">
        <f>((1/(((4-P103)^2+(2-Q103)^2))*CT103))</f>
        <v>5.4125794768361728E-3</v>
      </c>
      <c r="BL103" s="27">
        <f>((1/(((4-P103)^2+(3-Q103)^2))*CT103))</f>
        <v>5.0247358062016322E-3</v>
      </c>
      <c r="BM103" s="27">
        <f>((1/(((5-P103)^2+(0-Q103)^2))*CT103))</f>
        <v>2.394220048225728E-3</v>
      </c>
      <c r="BN103" s="27">
        <f>((1/(((5-P103)^2+(1-Q103)^2))*CT103))</f>
        <v>2.8414483308264803E-3</v>
      </c>
      <c r="BO103" s="27">
        <f>((1/(((5-P103)^2+(2-Q103)^2))*CT103))</f>
        <v>3.065661775057293E-3</v>
      </c>
      <c r="BP103" s="27">
        <f>((1/(((5-P103)^2+(3-Q103)^2))*CT103))</f>
        <v>2.9372501439665528E-3</v>
      </c>
      <c r="BQ103" s="27">
        <f>((1/(((5-P103)^2+(4-Q103)^2))*CT103))</f>
        <v>2.5334726474256202E-3</v>
      </c>
      <c r="BR103" s="27">
        <f>((1/(((6-P103)^2+(0-Q103)^2))*CT103))</f>
        <v>1.6691380911454873E-3</v>
      </c>
      <c r="BS103" s="27">
        <f>(1/(((6-P103)^2+(1-Q103)^2))*CT103)</f>
        <v>1.8748631927319301E-3</v>
      </c>
      <c r="BT103" s="27">
        <f>(1/(((6-P103)^2+(2-Q103)^2))*CT103)</f>
        <v>1.9699274968480573E-3</v>
      </c>
      <c r="BU103" s="27">
        <f>(1/(((6-P103)^2+(3-Q103)^2))*CT103)</f>
        <v>1.9160995878407226E-3</v>
      </c>
      <c r="BV103" s="27">
        <f>((1/(((6-P103)^2+(4-Q103)^2))*CT103))</f>
        <v>1.7356465023052965E-3</v>
      </c>
      <c r="BW103" s="27">
        <f>((1/(((6-P103)^2+(5-Q103)^2))*CT103))</f>
        <v>1.4916137751866604E-3</v>
      </c>
      <c r="BX103" s="27">
        <f>((1/(((0-P103)^2+(1-Q103)^2))*CT103))</f>
        <v>2.2352392132397283E-2</v>
      </c>
      <c r="BY103" s="27">
        <f>((1/(((0-P103)^2+(2-Q103)^2))*CT103))</f>
        <v>5.2635494274373619E-2</v>
      </c>
      <c r="BZ103" s="27">
        <f>((1/(((1-P103)^2+(2-Q103)^2))*CT103))</f>
        <v>2.2849924092446066</v>
      </c>
      <c r="CA103" s="27">
        <f>((1/(((0-P103)^2+(3-Q103)^2))*CT103))</f>
        <v>3.006683945906477E-2</v>
      </c>
      <c r="CB103" s="27">
        <f>((1/(((1-P103)^2+(3-Q103)^2))*CT103))</f>
        <v>6.8035153379619948E-2</v>
      </c>
      <c r="CC103" s="27">
        <f>((1/(((2-P103)^2+(3-Q103)^2))*CT103))</f>
        <v>2.7672211787431112E-2</v>
      </c>
      <c r="CD103" s="27">
        <f>((1/(((0-P103)^2+(4-Q103)^2))*CT103))</f>
        <v>1.1425975700931264E-2</v>
      </c>
      <c r="CE103" s="27">
        <f>((1/(((1-P103)^2+(4-Q103)^2))*CT103))</f>
        <v>1.4501385184376429E-2</v>
      </c>
      <c r="CF103" s="27">
        <f>((1/(((2-P103)^2+(4-Q103)^2))*CT103))</f>
        <v>1.1062193949220006E-2</v>
      </c>
      <c r="CG103" s="27">
        <f>((1/(((3-P103)^2+(4-Q103)^2))*CT103))</f>
        <v>6.5860085798665246E-3</v>
      </c>
      <c r="CH103" s="27">
        <f>((1/(((0-P103)^2+(5-Q103)^2))*CT103))</f>
        <v>5.5011393926795143E-3</v>
      </c>
      <c r="CI103" s="27">
        <f>((1/(((1-P103)^2+(5-Q103)^2))*CT103))</f>
        <v>6.126716101479422E-3</v>
      </c>
      <c r="CJ103" s="27">
        <f>((1/(((2-P103)^2+(5-Q103)^2))*CT103))</f>
        <v>5.4153982251169061E-3</v>
      </c>
      <c r="CK103" s="27">
        <f>((1/(((3-P103)^2+(5-Q103)^2))*CT103))</f>
        <v>4.063427199317936E-3</v>
      </c>
      <c r="CL103" s="27">
        <f>(1/(((4-P103)^2+(5-Q103)^2))*CT103)</f>
        <v>2.8773937080948291E-3</v>
      </c>
      <c r="CM103" s="27">
        <f>(1/(((0-P103)^2+(6-Q103)^2))*CT103)</f>
        <v>3.1641447276671182E-3</v>
      </c>
      <c r="CN103" s="27">
        <f>(1/(((1-P103)^2+(6-Q103)^2))*CT103)</f>
        <v>3.361568028639743E-3</v>
      </c>
      <c r="CO103" s="27">
        <f>((1/(((2-P103)^2+(6-Q103)^2))*CT103))</f>
        <v>3.135589743721997E-3</v>
      </c>
      <c r="CP103" s="27">
        <f>((1/(((3-P103)^2+(6-Q103)^2))*CT103))</f>
        <v>2.6290998164786718E-3</v>
      </c>
      <c r="CQ103" s="27">
        <f>((1/(((4-P103)^2+(6-Q103)^2))*CT103))</f>
        <v>2.0755613264476025E-3</v>
      </c>
      <c r="CR103" s="27">
        <f>((1/(((5-P103)^2+(6-Q103)^2)))*CT103)</f>
        <v>1.6045275218712308E-3</v>
      </c>
      <c r="CS103" s="21">
        <f t="shared" si="64"/>
        <v>2.790566292021178</v>
      </c>
      <c r="CT103" s="28">
        <v>0.05</v>
      </c>
    </row>
    <row r="104" spans="8:98" x14ac:dyDescent="0.25">
      <c r="H104" s="2">
        <v>44506</v>
      </c>
      <c r="I104" s="1" t="s">
        <v>13</v>
      </c>
      <c r="J104" s="1" t="s">
        <v>15</v>
      </c>
      <c r="K104">
        <v>2</v>
      </c>
      <c r="L104">
        <v>0</v>
      </c>
      <c r="M104">
        <v>2.16</v>
      </c>
      <c r="N104">
        <v>0.28999999999999998</v>
      </c>
      <c r="P104" s="10">
        <f>SUMIF(team,spi_matches[[#This Row],[team1]],Mxg)+SUMIF(team,spi_matches[[#This Row],[team2]],Vnxg)</f>
        <v>1.0308136509116008</v>
      </c>
      <c r="Q104" s="10">
        <f>SUMIF(team,spi_matches[[#This Row],[team1]],Mnxg)+SUMIF(team,spi_matches[[#This Row],[team2]],Vxg)</f>
        <v>0.67004463468739317</v>
      </c>
      <c r="R104" s="10">
        <f t="shared" si="38"/>
        <v>1.4194957353222626</v>
      </c>
      <c r="S104" s="21">
        <f t="shared" si="39"/>
        <v>0.27045323694377371</v>
      </c>
      <c r="T104" s="21">
        <f t="shared" si="40"/>
        <v>0.51710777848538103</v>
      </c>
      <c r="U104" s="21">
        <f t="shared" si="41"/>
        <v>0.15041728513007216</v>
      </c>
      <c r="V104" s="22">
        <f t="shared" si="42"/>
        <v>1</v>
      </c>
      <c r="W104" s="22">
        <f t="shared" si="43"/>
        <v>1</v>
      </c>
      <c r="X104" s="23"/>
      <c r="Y104" s="23"/>
      <c r="Z104" s="23"/>
      <c r="AA104" s="23"/>
      <c r="AB104" s="24">
        <f t="shared" si="44"/>
        <v>1</v>
      </c>
      <c r="AC104" s="24">
        <f t="shared" si="45"/>
        <v>1</v>
      </c>
      <c r="AD104" s="24">
        <f t="shared" si="46"/>
        <v>1</v>
      </c>
      <c r="AE104" s="24">
        <f t="shared" si="47"/>
        <v>0</v>
      </c>
      <c r="AF104" s="24">
        <f t="shared" si="48"/>
        <v>2</v>
      </c>
      <c r="AG104" s="24">
        <f t="shared" si="49"/>
        <v>1</v>
      </c>
      <c r="AH104" s="24">
        <f t="shared" si="50"/>
        <v>0</v>
      </c>
      <c r="AI104" s="24">
        <f t="shared" si="51"/>
        <v>1</v>
      </c>
      <c r="AJ104" s="24">
        <f t="shared" si="52"/>
        <v>2</v>
      </c>
      <c r="AK104" s="24">
        <f t="shared" si="53"/>
        <v>0</v>
      </c>
      <c r="AL104" s="25">
        <f t="shared" si="54"/>
        <v>11</v>
      </c>
      <c r="AM104" s="25">
        <f t="shared" si="55"/>
        <v>10</v>
      </c>
      <c r="AN104" s="25">
        <f t="shared" si="56"/>
        <v>21</v>
      </c>
      <c r="AO104" s="25">
        <f t="shared" si="57"/>
        <v>1</v>
      </c>
      <c r="AP104" s="25">
        <f t="shared" si="58"/>
        <v>20</v>
      </c>
      <c r="AQ104" s="26">
        <f t="shared" si="59"/>
        <v>0.45529037507364789</v>
      </c>
      <c r="AR104" s="26">
        <f t="shared" si="60"/>
        <v>0.11113351227938489</v>
      </c>
      <c r="AS104" s="26">
        <f t="shared" si="61"/>
        <v>4.7701151642730921E-2</v>
      </c>
      <c r="AT104" s="26">
        <f t="shared" si="62"/>
        <v>4.2682243486394156E-2</v>
      </c>
      <c r="AU104" s="26">
        <f t="shared" si="63"/>
        <v>3.6015737651107098E-2</v>
      </c>
      <c r="AV104" s="27">
        <f>(1/(((0-P104)^2+(0-Q104)^2))*CT104)</f>
        <v>3.3078921246667482E-2</v>
      </c>
      <c r="AW104" s="27">
        <f>(1/(((1-P104)^2+(1-Q104)^2))*CT104)</f>
        <v>0.45529037507364789</v>
      </c>
      <c r="AX104" s="27">
        <f>(1/(((2-P104)^2+(2-Q104)^2))*CT104)</f>
        <v>1.8463105589604744E-2</v>
      </c>
      <c r="AY104" s="27">
        <f>(1/(((3-P104)^2+(3-Q104)^2))*CT104)</f>
        <v>5.372654353953666E-3</v>
      </c>
      <c r="AZ104" s="27">
        <f>((1/(((4-P104)^2+(4-Q104)^2))*CT104))</f>
        <v>2.5119732816375993E-3</v>
      </c>
      <c r="BA104" s="27">
        <f>((1/(((5-P104)^2+(5-Q104)^2))*CT104))</f>
        <v>1.4491512923115102E-3</v>
      </c>
      <c r="BB104" s="27">
        <f>((1/(((6-P104)^2+(6-Q104)^2))*CT104))</f>
        <v>9.4159764755822207E-4</v>
      </c>
      <c r="BC104" s="27">
        <f>((1/(((1-P104)^2+(0-Q104)^2))*CT104))</f>
        <v>0.11113351227938489</v>
      </c>
      <c r="BD104" s="27">
        <f>((1/(((2-P104)^2+(0-Q104)^2))*CT104))</f>
        <v>3.6015737651107098E-2</v>
      </c>
      <c r="BE104" s="27">
        <f>((1/(((2-P104)^2+(1-Q104)^2))*CT104))</f>
        <v>4.7701151642730921E-2</v>
      </c>
      <c r="BF104" s="27">
        <f>((1/(((3-P104)^2+(0-Q104)^2))*CT104))</f>
        <v>1.1556272359014234E-2</v>
      </c>
      <c r="BG104" s="27">
        <f>((1/(((3-P104)^2+(1-Q104)^2))*CT104))</f>
        <v>1.2542124542206571E-2</v>
      </c>
      <c r="BH104" s="27">
        <f>((1/(((3-P104)^2+(2-Q104)^2))*CT104))</f>
        <v>8.8550803477190111E-3</v>
      </c>
      <c r="BI104" s="27">
        <f>((1/(((4-P104)^2+(0-Q104)^2))*CT104))</f>
        <v>5.3966381215768619E-3</v>
      </c>
      <c r="BJ104" s="27">
        <f>((1/(((4-P104)^2+(1-Q104)^2))*CT104))</f>
        <v>5.6022797396402223E-3</v>
      </c>
      <c r="BK104" s="27">
        <f>((1/(((4-P104)^2+(2-Q104)^2))*CT104))</f>
        <v>4.7237330179857344E-3</v>
      </c>
      <c r="BL104" s="27">
        <f>((1/(((4-P104)^2+(3-Q104)^2))*CT104))</f>
        <v>3.5100627511000602E-3</v>
      </c>
      <c r="BM104" s="27">
        <f>((1/(((5-P104)^2+(0-Q104)^2))*CT104))</f>
        <v>3.085772105472423E-3</v>
      </c>
      <c r="BN104" s="27">
        <f>((1/(((5-P104)^2+(1-Q104)^2))*CT104))</f>
        <v>3.1519271466817255E-3</v>
      </c>
      <c r="BO104" s="27">
        <f>((1/(((5-P104)^2+(2-Q104)^2))*CT104))</f>
        <v>2.8533566082256669E-3</v>
      </c>
      <c r="BP104" s="27">
        <f>((1/(((5-P104)^2+(3-Q104)^2))*CT104))</f>
        <v>2.360368586830793E-3</v>
      </c>
      <c r="BQ104" s="27">
        <f>((1/(((5-P104)^2+(4-Q104)^2))*CT104))</f>
        <v>1.8626800241565622E-3</v>
      </c>
      <c r="BR104" s="27">
        <f>((1/(((6-P104)^2+(0-Q104)^2))*CT104))</f>
        <v>1.988722133028933E-3</v>
      </c>
      <c r="BS104" s="27">
        <f>(1/(((6-P104)^2+(1-Q104)^2))*CT104)</f>
        <v>2.0159921793062529E-3</v>
      </c>
      <c r="BT104" s="27">
        <f>(1/(((6-P104)^2+(2-Q104)^2))*CT104)</f>
        <v>1.8895309003592383E-3</v>
      </c>
      <c r="BU104" s="27">
        <f>(1/(((6-P104)^2+(3-Q104)^2))*CT104)</f>
        <v>1.6599436196602707E-3</v>
      </c>
      <c r="BV104" s="27">
        <f>((1/(((6-P104)^2+(4-Q104)^2))*CT104))</f>
        <v>1.3973734412722309E-3</v>
      </c>
      <c r="BW104" s="27">
        <f>((1/(((6-P104)^2+(5-Q104)^2))*CT104))</f>
        <v>1.1509777463139905E-3</v>
      </c>
      <c r="BX104" s="27">
        <f>((1/(((0-P104)^2+(1-Q104)^2))*CT104))</f>
        <v>4.2682243486394156E-2</v>
      </c>
      <c r="BY104" s="27">
        <f>((1/(((0-P104)^2+(2-Q104)^2))*CT104))</f>
        <v>1.7659370167940197E-2</v>
      </c>
      <c r="BZ104" s="27">
        <f>((1/(((1-P104)^2+(2-Q104)^2))*CT104))</f>
        <v>2.8252885284503534E-2</v>
      </c>
      <c r="CA104" s="27">
        <f>((1/(((0-P104)^2+(3-Q104)^2))*CT104))</f>
        <v>7.7026543867930097E-3</v>
      </c>
      <c r="CB104" s="27">
        <f>((1/(((1-P104)^2+(3-Q104)^2))*CT104))</f>
        <v>9.2087111339039709E-3</v>
      </c>
      <c r="CC104" s="27">
        <f>((1/(((2-P104)^2+(3-Q104)^2))*CT104))</f>
        <v>7.8517413055868134E-3</v>
      </c>
      <c r="CD104" s="27">
        <f>((1/(((0-P104)^2+(4-Q104)^2))*CT104))</f>
        <v>4.1148268714512222E-3</v>
      </c>
      <c r="CE104" s="27">
        <f>((1/(((1-P104)^2+(4-Q104)^2))*CT104))</f>
        <v>4.5087483268805295E-3</v>
      </c>
      <c r="CF104" s="27">
        <f>((1/(((2-P104)^2+(4-Q104)^2))*CT104))</f>
        <v>4.1569930271872059E-3</v>
      </c>
      <c r="CG104" s="27">
        <f>((1/(((3-P104)^2+(4-Q104)^2))*CT104))</f>
        <v>3.3408396181123061E-3</v>
      </c>
      <c r="CH104" s="27">
        <f>((1/(((0-P104)^2+(5-Q104)^2))*CT104))</f>
        <v>2.5238388888654327E-3</v>
      </c>
      <c r="CI104" s="27">
        <f>((1/(((1-P104)^2+(5-Q104)^2))*CT104))</f>
        <v>2.6667430497708438E-3</v>
      </c>
      <c r="CJ104" s="27">
        <f>((1/(((2-P104)^2+(5-Q104)^2))*CT104))</f>
        <v>2.539639242318491E-3</v>
      </c>
      <c r="CK104" s="27">
        <f>((1/(((3-P104)^2+(5-Q104)^2))*CT104))</f>
        <v>2.2098267302214725E-3</v>
      </c>
      <c r="CL104" s="27">
        <f>(1/(((4-P104)^2+(5-Q104)^2))*CT104)</f>
        <v>1.8139220010361867E-3</v>
      </c>
      <c r="CM104" s="27">
        <f>(1/(((0-P104)^2+(6-Q104)^2))*CT104)</f>
        <v>1.6965830253070501E-3</v>
      </c>
      <c r="CN104" s="27">
        <f>(1/(((1-P104)^2+(6-Q104)^2))*CT104)</f>
        <v>1.7599824821178311E-3</v>
      </c>
      <c r="CO104" s="27">
        <f>((1/(((2-P104)^2+(6-Q104)^2))*CT104))</f>
        <v>1.7037083311367382E-3</v>
      </c>
      <c r="CP104" s="27">
        <f>((1/(((3-P104)^2+(6-Q104)^2))*CT104))</f>
        <v>1.5486531498544332E-3</v>
      </c>
      <c r="CQ104" s="27">
        <f>((1/(((4-P104)^2+(6-Q104)^2))*CT104))</f>
        <v>1.3432016830872589E-3</v>
      </c>
      <c r="CR104" s="27">
        <f>((1/(((5-P104)^2+(6-Q104)^2)))*CT104)</f>
        <v>1.1321729376034689E-3</v>
      </c>
      <c r="CS104" s="21">
        <f t="shared" si="64"/>
        <v>0.93797830055922704</v>
      </c>
      <c r="CT104" s="28">
        <v>0.05</v>
      </c>
    </row>
    <row r="105" spans="8:98" x14ac:dyDescent="0.25">
      <c r="H105" s="2">
        <v>44506</v>
      </c>
      <c r="I105" s="1" t="s">
        <v>12</v>
      </c>
      <c r="J105" s="1" t="s">
        <v>9</v>
      </c>
      <c r="K105">
        <v>1</v>
      </c>
      <c r="L105">
        <v>1</v>
      </c>
      <c r="M105">
        <v>2.73</v>
      </c>
      <c r="N105">
        <v>0.71</v>
      </c>
      <c r="P105" s="10">
        <f>SUMIF(team,spi_matches[[#This Row],[team1]],Mxg)+SUMIF(team,spi_matches[[#This Row],[team2]],Vnxg)</f>
        <v>1.4900122487146765</v>
      </c>
      <c r="Q105" s="10">
        <f>SUMIF(team,spi_matches[[#This Row],[team1]],Mnxg)+SUMIF(team,spi_matches[[#This Row],[team2]],Vxg)</f>
        <v>0.67841371519247839</v>
      </c>
      <c r="R105" s="10">
        <f t="shared" si="38"/>
        <v>1.5385673167255751</v>
      </c>
      <c r="S105" s="21">
        <f t="shared" si="39"/>
        <v>0.38407841046638286</v>
      </c>
      <c r="T105" s="21">
        <f t="shared" si="40"/>
        <v>0.20116305645623889</v>
      </c>
      <c r="U105" s="21">
        <f t="shared" si="41"/>
        <v>0.12149403853141184</v>
      </c>
      <c r="V105" s="22">
        <f t="shared" si="42"/>
        <v>3</v>
      </c>
      <c r="W105" s="22">
        <f t="shared" si="43"/>
        <v>0</v>
      </c>
      <c r="X105" s="23"/>
      <c r="Y105" s="23"/>
      <c r="Z105" s="23"/>
      <c r="AA105" s="23"/>
      <c r="AB105" s="24">
        <f t="shared" si="44"/>
        <v>1</v>
      </c>
      <c r="AC105" s="24">
        <f t="shared" si="45"/>
        <v>1</v>
      </c>
      <c r="AD105" s="24">
        <f t="shared" si="46"/>
        <v>2</v>
      </c>
      <c r="AE105" s="24">
        <f t="shared" si="47"/>
        <v>1</v>
      </c>
      <c r="AF105" s="24">
        <f t="shared" si="48"/>
        <v>1</v>
      </c>
      <c r="AG105" s="24">
        <f t="shared" si="49"/>
        <v>0</v>
      </c>
      <c r="AH105" s="24">
        <f t="shared" si="50"/>
        <v>2</v>
      </c>
      <c r="AI105" s="24">
        <f t="shared" si="51"/>
        <v>0</v>
      </c>
      <c r="AJ105" s="24">
        <f t="shared" si="52"/>
        <v>1</v>
      </c>
      <c r="AK105" s="24">
        <f t="shared" si="53"/>
        <v>2</v>
      </c>
      <c r="AL105" s="25">
        <f t="shared" si="54"/>
        <v>11</v>
      </c>
      <c r="AM105" s="25">
        <f t="shared" si="55"/>
        <v>21</v>
      </c>
      <c r="AN105" s="25">
        <f t="shared" si="56"/>
        <v>10</v>
      </c>
      <c r="AO105" s="25">
        <f t="shared" si="57"/>
        <v>20</v>
      </c>
      <c r="AP105" s="25">
        <f t="shared" si="58"/>
        <v>12</v>
      </c>
      <c r="AQ105" s="26">
        <f t="shared" si="59"/>
        <v>0.14554780509243406</v>
      </c>
      <c r="AR105" s="26">
        <f t="shared" si="60"/>
        <v>0.13754959710377881</v>
      </c>
      <c r="AS105" s="26">
        <f t="shared" si="61"/>
        <v>7.1392143806299282E-2</v>
      </c>
      <c r="AT105" s="26">
        <f t="shared" si="62"/>
        <v>6.9412372513416296E-2</v>
      </c>
      <c r="AU105" s="26">
        <f t="shared" si="63"/>
        <v>2.516733367446863E-2</v>
      </c>
      <c r="AV105" s="27">
        <f>(1/(((0-P105)^2+(0-Q105)^2))*CT105)</f>
        <v>1.8654059813339077E-2</v>
      </c>
      <c r="AW105" s="27">
        <f>(1/(((1-P105)^2+(1-Q105)^2))*CT105)</f>
        <v>0.14554780509243406</v>
      </c>
      <c r="AX105" s="27">
        <f>(1/(((2-P105)^2+(2-Q105)^2))*CT105)</f>
        <v>2.4916805096916305E-2</v>
      </c>
      <c r="AY105" s="27">
        <f>(1/(((3-P105)^2+(3-Q105)^2))*CT105)</f>
        <v>6.5190528100257314E-3</v>
      </c>
      <c r="AZ105" s="27">
        <f>((1/(((4-P105)^2+(4-Q105)^2))*CT105))</f>
        <v>2.884675192970523E-3</v>
      </c>
      <c r="BA105" s="27">
        <f>((1/(((5-P105)^2+(5-Q105)^2))*CT105))</f>
        <v>1.6131050184166858E-3</v>
      </c>
      <c r="BB105" s="27">
        <f>((1/(((6-P105)^2+(6-Q105)^2))*CT105))</f>
        <v>1.0275534321364857E-3</v>
      </c>
      <c r="BC105" s="27">
        <f>((1/(((1-P105)^2+(0-Q105)^2))*CT105))</f>
        <v>7.1392143806299282E-2</v>
      </c>
      <c r="BD105" s="27">
        <f>((1/(((2-P105)^2+(0-Q105)^2))*CT105))</f>
        <v>6.9412372513416296E-2</v>
      </c>
      <c r="BE105" s="27">
        <f>((1/(((2-P105)^2+(1-Q105)^2))*CT105))</f>
        <v>0.13754959710377881</v>
      </c>
      <c r="BF105" s="27">
        <f>((1/(((3-P105)^2+(0-Q105)^2))*CT105))</f>
        <v>1.8246122973154259E-2</v>
      </c>
      <c r="BG105" s="27">
        <f>((1/(((3-P105)^2+(1-Q105)^2))*CT105))</f>
        <v>2.0977723461864946E-2</v>
      </c>
      <c r="BH105" s="27">
        <f>((1/(((3-P105)^2+(2-Q105)^2))*CT105))</f>
        <v>1.2417259709480538E-2</v>
      </c>
      <c r="BI105" s="27">
        <f>((1/(((4-P105)^2+(0-Q105)^2))*CT105))</f>
        <v>7.3961393282583991E-3</v>
      </c>
      <c r="BJ105" s="27">
        <f>((1/(((4-P105)^2+(1-Q105)^2))*CT105))</f>
        <v>7.808283221831175E-3</v>
      </c>
      <c r="BK105" s="27">
        <f>((1/(((4-P105)^2+(2-Q105)^2))*CT105))</f>
        <v>6.2137823329201222E-3</v>
      </c>
      <c r="BL105" s="27">
        <f>((1/(((4-P105)^2+(3-Q105)^2))*CT105))</f>
        <v>4.2772326350472697E-3</v>
      </c>
      <c r="BM105" s="27">
        <f>((1/(((5-P105)^2+(0-Q105)^2))*CT105))</f>
        <v>3.9122837247294292E-3</v>
      </c>
      <c r="BN105" s="27">
        <f>((1/(((5-P105)^2+(1-Q105)^2))*CT105))</f>
        <v>4.0246528491561925E-3</v>
      </c>
      <c r="BO105" s="27">
        <f>((1/(((5-P105)^2+(2-Q105)^2))*CT105))</f>
        <v>3.5545181235037311E-3</v>
      </c>
      <c r="BP105" s="27">
        <f>((1/(((5-P105)^2+(3-Q105)^2))*CT105))</f>
        <v>2.8232992603449782E-3</v>
      </c>
      <c r="BQ105" s="27">
        <f>((1/(((5-P105)^2+(4-Q105)^2))*CT105))</f>
        <v>2.1410571749075429E-3</v>
      </c>
      <c r="BR105" s="27">
        <f>((1/(((6-P105)^2+(0-Q105)^2))*CT105))</f>
        <v>2.4038190316363504E-3</v>
      </c>
      <c r="BS105" s="27">
        <f>(1/(((6-P105)^2+(1-Q105)^2))*CT105)</f>
        <v>2.445776253221614E-3</v>
      </c>
      <c r="BT105" s="27">
        <f>(1/(((6-P105)^2+(2-Q105)^2))*CT105)</f>
        <v>2.2638181373628389E-3</v>
      </c>
      <c r="BU105" s="27">
        <f>(1/(((6-P105)^2+(3-Q105)^2))*CT105)</f>
        <v>1.9432755991305528E-3</v>
      </c>
      <c r="BV105" s="27">
        <f>((1/(((6-P105)^2+(4-Q105)^2))*CT105))</f>
        <v>1.5937309019516421E-3</v>
      </c>
      <c r="BW105" s="27">
        <f>((1/(((6-P105)^2+(5-Q105)^2))*CT105))</f>
        <v>1.2815223243870051E-3</v>
      </c>
      <c r="BX105" s="27">
        <f>((1/(((0-P105)^2+(1-Q105)^2))*CT105))</f>
        <v>2.1518757402554295E-2</v>
      </c>
      <c r="BY105" s="27">
        <f>((1/(((0-P105)^2+(2-Q105)^2))*CT105))</f>
        <v>1.2604850901280577E-2</v>
      </c>
      <c r="BZ105" s="27">
        <f>((1/(((1-P105)^2+(2-Q105)^2))*CT105))</f>
        <v>2.516733367446863E-2</v>
      </c>
      <c r="CA105" s="27">
        <f>((1/(((0-P105)^2+(3-Q105)^2))*CT105))</f>
        <v>6.5703891088427883E-3</v>
      </c>
      <c r="CB105" s="27">
        <f>((1/(((1-P105)^2+(3-Q105)^2))*CT105))</f>
        <v>8.8811920425717096E-3</v>
      </c>
      <c r="CC105" s="27">
        <f>((1/(((2-P105)^2+(3-Q105)^2))*CT105))</f>
        <v>8.8497918704590461E-3</v>
      </c>
      <c r="CD105" s="27">
        <f>((1/(((0-P105)^2+(4-Q105)^2))*CT105))</f>
        <v>3.7727102209498746E-3</v>
      </c>
      <c r="CE105" s="27">
        <f>((1/(((1-P105)^2+(4-Q105)^2))*CT105))</f>
        <v>4.4353578937682461E-3</v>
      </c>
      <c r="CF105" s="27">
        <f>((1/(((2-P105)^2+(4-Q105)^2))*CT105))</f>
        <v>4.4275124742228751E-3</v>
      </c>
      <c r="CG105" s="27">
        <f>((1/(((3-P105)^2+(4-Q105)^2))*CT105))</f>
        <v>3.7557279198634445E-3</v>
      </c>
      <c r="CH105" s="27">
        <f>((1/(((0-P105)^2+(5-Q105)^2))*CT105))</f>
        <v>2.3927744507429385E-3</v>
      </c>
      <c r="CI105" s="27">
        <f>((1/(((1-P105)^2+(5-Q105)^2))*CT105))</f>
        <v>2.6432342161745491E-3</v>
      </c>
      <c r="CJ105" s="27">
        <f>((1/(((2-P105)^2+(5-Q105)^2))*CT105))</f>
        <v>2.6404459088921017E-3</v>
      </c>
      <c r="CK105" s="27">
        <f>((1/(((3-P105)^2+(5-Q105)^2))*CT105))</f>
        <v>2.3859320454009984E-3</v>
      </c>
      <c r="CL105" s="27">
        <f>(1/(((4-P105)^2+(5-Q105)^2))*CT105)</f>
        <v>2.0019101002097194E-3</v>
      </c>
      <c r="CM105" s="27">
        <f>(1/(((0-P105)^2+(6-Q105)^2))*CT105)</f>
        <v>1.6372283680454972E-3</v>
      </c>
      <c r="CN105" s="27">
        <f>(1/(((1-P105)^2+(6-Q105)^2))*CT105)</f>
        <v>1.7507375145141776E-3</v>
      </c>
      <c r="CO105" s="27">
        <f>((1/(((2-P105)^2+(6-Q105)^2))*CT105))</f>
        <v>1.7495138393927485E-3</v>
      </c>
      <c r="CP105" s="27">
        <f>((1/(((3-P105)^2+(6-Q105)^2))*CT105))</f>
        <v>1.6340219797085357E-3</v>
      </c>
      <c r="CQ105" s="27">
        <f>((1/(((4-P105)^2+(6-Q105)^2))*CT105))</f>
        <v>1.4442802834479173E-3</v>
      </c>
      <c r="CR105" s="27">
        <f>((1/(((5-P105)^2+(6-Q105)^2)))*CT105)</f>
        <v>1.2303363159011517E-3</v>
      </c>
      <c r="CS105" s="21">
        <f t="shared" si="64"/>
        <v>0.70673550545403374</v>
      </c>
      <c r="CT105" s="28">
        <v>0.05</v>
      </c>
    </row>
    <row r="106" spans="8:98" x14ac:dyDescent="0.25">
      <c r="H106" s="2">
        <v>44506</v>
      </c>
      <c r="I106" s="1" t="s">
        <v>5</v>
      </c>
      <c r="J106" s="1" t="s">
        <v>18</v>
      </c>
      <c r="K106">
        <v>1</v>
      </c>
      <c r="L106">
        <v>2</v>
      </c>
      <c r="M106">
        <v>3.02</v>
      </c>
      <c r="N106">
        <v>1.17</v>
      </c>
      <c r="P106" s="10">
        <f>SUMIF(team,spi_matches[[#This Row],[team1]],Mxg)+SUMIF(team,spi_matches[[#This Row],[team2]],Vnxg)</f>
        <v>2.3824738539729626</v>
      </c>
      <c r="Q106" s="10">
        <f>SUMIF(team,spi_matches[[#This Row],[team1]],Mnxg)+SUMIF(team,spi_matches[[#This Row],[team2]],Vxg)</f>
        <v>0.69396831391065916</v>
      </c>
      <c r="R106" s="10">
        <f t="shared" si="38"/>
        <v>0.63304575302914801</v>
      </c>
      <c r="S106" s="21">
        <f t="shared" si="39"/>
        <v>0.59255641983504137</v>
      </c>
      <c r="T106" s="21">
        <f t="shared" si="40"/>
        <v>7.5702383051229782E-2</v>
      </c>
      <c r="U106" s="21">
        <f t="shared" si="41"/>
        <v>8.7620765144758708E-2</v>
      </c>
      <c r="V106" s="22">
        <f t="shared" si="42"/>
        <v>3</v>
      </c>
      <c r="W106" s="22">
        <f t="shared" si="43"/>
        <v>0</v>
      </c>
      <c r="X106" s="23"/>
      <c r="Y106" s="23"/>
      <c r="Z106" s="23"/>
      <c r="AA106" s="23"/>
      <c r="AB106" s="24">
        <f t="shared" si="44"/>
        <v>2</v>
      </c>
      <c r="AC106" s="24">
        <f t="shared" si="45"/>
        <v>1</v>
      </c>
      <c r="AD106" s="24">
        <f t="shared" si="46"/>
        <v>3</v>
      </c>
      <c r="AE106" s="24">
        <f t="shared" si="47"/>
        <v>1</v>
      </c>
      <c r="AF106" s="24">
        <f t="shared" si="48"/>
        <v>2</v>
      </c>
      <c r="AG106" s="24">
        <f t="shared" si="49"/>
        <v>0</v>
      </c>
      <c r="AH106" s="24">
        <f t="shared" si="50"/>
        <v>3</v>
      </c>
      <c r="AI106" s="24">
        <f t="shared" si="51"/>
        <v>0</v>
      </c>
      <c r="AJ106" s="24">
        <f t="shared" si="52"/>
        <v>2</v>
      </c>
      <c r="AK106" s="24">
        <f t="shared" si="53"/>
        <v>2</v>
      </c>
      <c r="AL106" s="25">
        <f t="shared" si="54"/>
        <v>21</v>
      </c>
      <c r="AM106" s="25">
        <f t="shared" si="55"/>
        <v>31</v>
      </c>
      <c r="AN106" s="25">
        <f t="shared" si="56"/>
        <v>20</v>
      </c>
      <c r="AO106" s="25">
        <f t="shared" si="57"/>
        <v>30</v>
      </c>
      <c r="AP106" s="25">
        <f t="shared" si="58"/>
        <v>22</v>
      </c>
      <c r="AQ106" s="26">
        <f t="shared" si="59"/>
        <v>0.20838400375879834</v>
      </c>
      <c r="AR106" s="26">
        <f t="shared" si="60"/>
        <v>0.10526450219607278</v>
      </c>
      <c r="AS106" s="26">
        <f t="shared" si="61"/>
        <v>7.9633270355238941E-2</v>
      </c>
      <c r="AT106" s="26">
        <f t="shared" si="62"/>
        <v>5.7942089684757697E-2</v>
      </c>
      <c r="AU106" s="26">
        <f t="shared" si="63"/>
        <v>2.6997767079942721E-2</v>
      </c>
      <c r="AV106" s="27">
        <f>(1/(((0-P106)^2+(0-Q106)^2))*CT106)</f>
        <v>8.1198177382052674E-3</v>
      </c>
      <c r="AW106" s="27">
        <f>(1/(((1-P106)^2+(1-Q106)^2))*CT106)</f>
        <v>2.4939032173895214E-2</v>
      </c>
      <c r="AX106" s="27">
        <f>(1/(((2-P106)^2+(2-Q106)^2))*CT106)</f>
        <v>2.6997767079942721E-2</v>
      </c>
      <c r="AY106" s="27">
        <f>(1/(((3-P106)^2+(3-Q106)^2))*CT106)</f>
        <v>8.7732832523794609E-3</v>
      </c>
      <c r="AZ106" s="27">
        <f>((1/(((4-P106)^2+(4-Q106)^2))*CT106))</f>
        <v>3.6910621323725935E-3</v>
      </c>
      <c r="BA106" s="27">
        <f>((1/(((5-P106)^2+(5-Q106)^2))*CT106))</f>
        <v>1.9690192924009284E-3</v>
      </c>
      <c r="BB106" s="27">
        <f>((1/(((6-P106)^2+(6-Q106)^2))*CT106))</f>
        <v>1.2124013820335987E-3</v>
      </c>
      <c r="BC106" s="27">
        <f>((1/(((1-P106)^2+(0-Q106)^2))*CT106))</f>
        <v>2.0895794540606364E-2</v>
      </c>
      <c r="BD106" s="27">
        <f>((1/(((2-P106)^2+(0-Q106)^2))*CT106))</f>
        <v>7.9633270355238941E-2</v>
      </c>
      <c r="BE106" s="27">
        <f>((1/(((2-P106)^2+(1-Q106)^2))*CT106))</f>
        <v>0.20838400375879834</v>
      </c>
      <c r="BF106" s="27">
        <f>((1/(((3-P106)^2+(0-Q106)^2))*CT106))</f>
        <v>5.7942089684757697E-2</v>
      </c>
      <c r="BG106" s="27">
        <f>((1/(((3-P106)^2+(1-Q106)^2))*CT106))</f>
        <v>0.10526450219607278</v>
      </c>
      <c r="BH106" s="27">
        <f>((1/(((3-P106)^2+(2-Q106)^2))*CT106))</f>
        <v>2.3957176381284851E-2</v>
      </c>
      <c r="BI106" s="27">
        <f>((1/(((4-P106)^2+(0-Q106)^2))*CT106))</f>
        <v>1.6139534129048325E-2</v>
      </c>
      <c r="BJ106" s="27">
        <f>((1/(((4-P106)^2+(1-Q106)^2))*CT106))</f>
        <v>1.8449869792191848E-2</v>
      </c>
      <c r="BK106" s="27">
        <f>((1/(((4-P106)^2+(2-Q106)^2))*CT106))</f>
        <v>1.1568424831567531E-2</v>
      </c>
      <c r="BL106" s="27">
        <f>((1/(((4-P106)^2+(3-Q106)^2))*CT106))</f>
        <v>6.3018540416224234E-3</v>
      </c>
      <c r="BM106" s="27">
        <f>((1/(((5-P106)^2+(0-Q106)^2))*CT106))</f>
        <v>6.8184590698867689E-3</v>
      </c>
      <c r="BN106" s="27">
        <f>((1/(((5-P106)^2+(1-Q106)^2))*CT106))</f>
        <v>7.1993219203768215E-3</v>
      </c>
      <c r="BO106" s="27">
        <f>((1/(((5-P106)^2+(2-Q106)^2))*CT106))</f>
        <v>5.8430587899985335E-3</v>
      </c>
      <c r="BP106" s="27">
        <f>((1/(((5-P106)^2+(3-Q106)^2))*CT106))</f>
        <v>4.1087249945612461E-3</v>
      </c>
      <c r="BQ106" s="27">
        <f>((1/(((5-P106)^2+(4-Q106)^2))*CT106))</f>
        <v>2.8119446811528549E-3</v>
      </c>
      <c r="BR106" s="27">
        <f>((1/(((6-P106)^2+(0-Q106)^2))*CT106))</f>
        <v>3.685117760984462E-3</v>
      </c>
      <c r="BS106" s="27">
        <f>(1/(((6-P106)^2+(1-Q106)^2))*CT106)</f>
        <v>3.7935832996509422E-3</v>
      </c>
      <c r="BT106" s="27">
        <f>(1/(((6-P106)^2+(2-Q106)^2))*CT106)</f>
        <v>3.3801565731767674E-3</v>
      </c>
      <c r="BU106" s="27">
        <f>(1/(((6-P106)^2+(3-Q106)^2))*CT106)</f>
        <v>2.7167597234994418E-3</v>
      </c>
      <c r="BV106" s="27">
        <f>((1/(((6-P106)^2+(4-Q106)^2))*CT106))</f>
        <v>2.0819158152684206E-3</v>
      </c>
      <c r="BW106" s="27">
        <f>((1/(((6-P106)^2+(5-Q106)^2))*CT106))</f>
        <v>1.5808574952959451E-3</v>
      </c>
      <c r="BX106" s="27">
        <f>((1/(((0-P106)^2+(1-Q106)^2))*CT106))</f>
        <v>8.6657559822756226E-3</v>
      </c>
      <c r="BY106" s="27">
        <f>((1/(((0-P106)^2+(2-Q106)^2))*CT106))</f>
        <v>6.7733235465011589E-3</v>
      </c>
      <c r="BZ106" s="27">
        <f>((1/(((1-P106)^2+(2-Q106)^2))*CT106))</f>
        <v>1.3823791418682195E-2</v>
      </c>
      <c r="CA106" s="27">
        <f>((1/(((0-P106)^2+(3-Q106)^2))*CT106))</f>
        <v>4.5479502115871031E-3</v>
      </c>
      <c r="CB106" s="27">
        <f>((1/(((1-P106)^2+(3-Q106)^2))*CT106))</f>
        <v>6.9165705745689275E-3</v>
      </c>
      <c r="CC106" s="27">
        <f>((1/(((2-P106)^2+(3-Q106)^2))*CT106))</f>
        <v>9.1506907428332267E-3</v>
      </c>
      <c r="CD106" s="27">
        <f>((1/(((0-P106)^2+(4-Q106)^2))*CT106))</f>
        <v>3.0109549668452373E-3</v>
      </c>
      <c r="CE106" s="27">
        <f>((1/(((1-P106)^2+(4-Q106)^2))*CT106))</f>
        <v>3.8937536467274418E-3</v>
      </c>
      <c r="CF106" s="27">
        <f>((1/(((2-P106)^2+(4-Q106)^2))*CT106))</f>
        <v>4.5142113772781867E-3</v>
      </c>
      <c r="CG106" s="27">
        <f>((1/(((3-P106)^2+(4-Q106)^2))*CT106))</f>
        <v>4.4204037152055986E-3</v>
      </c>
      <c r="CH106" s="27">
        <f>((1/(((0-P106)^2+(5-Q106)^2))*CT106))</f>
        <v>2.0645723453737576E-3</v>
      </c>
      <c r="CI106" s="27">
        <f>((1/(((1-P106)^2+(5-Q106)^2))*CT106))</f>
        <v>2.4446120772120706E-3</v>
      </c>
      <c r="CJ106" s="27">
        <f>((1/(((2-P106)^2+(5-Q106)^2))*CT106))</f>
        <v>2.6754857625704092E-3</v>
      </c>
      <c r="CK106" s="27">
        <f>((1/(((3-P106)^2+(5-Q106)^2))*CT106))</f>
        <v>2.6422526157005924E-3</v>
      </c>
      <c r="CL106" s="27">
        <f>(1/(((4-P106)^2+(5-Q106)^2))*CT106)</f>
        <v>2.3631388473665388E-3</v>
      </c>
      <c r="CM106" s="27">
        <f>(1/(((0-P106)^2+(6-Q106)^2))*CT106)</f>
        <v>1.4779714014968609E-3</v>
      </c>
      <c r="CN106" s="27">
        <f>(1/(((1-P106)^2+(6-Q106)^2))*CT106)</f>
        <v>1.6630519561246328E-3</v>
      </c>
      <c r="CO106" s="27">
        <f>((1/(((2-P106)^2+(6-Q106)^2))*CT106))</f>
        <v>1.7667683139759652E-3</v>
      </c>
      <c r="CP106" s="27">
        <f>((1/(((3-P106)^2+(6-Q106)^2))*CT106))</f>
        <v>1.7522150138659807E-3</v>
      </c>
      <c r="CQ106" s="27">
        <f>((1/(((4-P106)^2+(6-Q106)^2))*CT106))</f>
        <v>1.6249402016755305E-3</v>
      </c>
      <c r="CR106" s="27">
        <f>((1/(((5-P106)^2+(6-Q106)^2)))*CT106)</f>
        <v>1.4283504268916831E-3</v>
      </c>
      <c r="CS106" s="21">
        <f t="shared" si="64"/>
        <v>0.75587956803102962</v>
      </c>
      <c r="CT106" s="28">
        <v>0.05</v>
      </c>
    </row>
    <row r="107" spans="8:98" x14ac:dyDescent="0.25">
      <c r="H107" s="2">
        <v>44506</v>
      </c>
      <c r="I107" s="1" t="s">
        <v>27</v>
      </c>
      <c r="J107" s="1" t="s">
        <v>20</v>
      </c>
      <c r="K107">
        <v>1</v>
      </c>
      <c r="L107">
        <v>1</v>
      </c>
      <c r="M107">
        <v>1.43</v>
      </c>
      <c r="N107">
        <v>0.34</v>
      </c>
      <c r="P107" s="10">
        <f>SUMIF(team,spi_matches[[#This Row],[team1]],Mxg)+SUMIF(team,spi_matches[[#This Row],[team2]],Vnxg)</f>
        <v>1.2935831715253627</v>
      </c>
      <c r="Q107" s="10">
        <f>SUMIF(team,spi_matches[[#This Row],[team1]],Mnxg)+SUMIF(team,spi_matches[[#This Row],[team2]],Vxg)</f>
        <v>0.71705139984411059</v>
      </c>
      <c r="R107" s="10">
        <f t="shared" si="38"/>
        <v>0.16077730921548194</v>
      </c>
      <c r="S107" s="21">
        <f t="shared" si="39"/>
        <v>0.31013791683342301</v>
      </c>
      <c r="T107" s="21">
        <f t="shared" si="40"/>
        <v>0.35839147290876222</v>
      </c>
      <c r="U107" s="21">
        <f t="shared" si="41"/>
        <v>0.13624671970307048</v>
      </c>
      <c r="V107" s="22">
        <f t="shared" si="42"/>
        <v>1</v>
      </c>
      <c r="W107" s="22">
        <f t="shared" si="43"/>
        <v>1</v>
      </c>
      <c r="X107" s="23"/>
      <c r="Y107" s="23"/>
      <c r="Z107" s="23"/>
      <c r="AA107" s="23"/>
      <c r="AB107" s="24">
        <f t="shared" si="44"/>
        <v>1</v>
      </c>
      <c r="AC107" s="24">
        <f t="shared" si="45"/>
        <v>1</v>
      </c>
      <c r="AD107" s="24">
        <f t="shared" si="46"/>
        <v>2</v>
      </c>
      <c r="AE107" s="24">
        <f t="shared" si="47"/>
        <v>1</v>
      </c>
      <c r="AF107" s="24">
        <f t="shared" si="48"/>
        <v>1</v>
      </c>
      <c r="AG107" s="24">
        <f t="shared" si="49"/>
        <v>0</v>
      </c>
      <c r="AH107" s="24">
        <f t="shared" si="50"/>
        <v>2</v>
      </c>
      <c r="AI107" s="24">
        <f t="shared" si="51"/>
        <v>0</v>
      </c>
      <c r="AJ107" s="24">
        <f t="shared" si="52"/>
        <v>1</v>
      </c>
      <c r="AK107" s="24">
        <f t="shared" si="53"/>
        <v>2</v>
      </c>
      <c r="AL107" s="25">
        <f t="shared" si="54"/>
        <v>11</v>
      </c>
      <c r="AM107" s="25">
        <f t="shared" si="55"/>
        <v>21</v>
      </c>
      <c r="AN107" s="25">
        <f t="shared" si="56"/>
        <v>10</v>
      </c>
      <c r="AO107" s="25">
        <f t="shared" si="57"/>
        <v>20</v>
      </c>
      <c r="AP107" s="25">
        <f t="shared" si="58"/>
        <v>12</v>
      </c>
      <c r="AQ107" s="26">
        <f t="shared" si="59"/>
        <v>0.30075009069648195</v>
      </c>
      <c r="AR107" s="26">
        <f t="shared" si="60"/>
        <v>8.6343163051432262E-2</v>
      </c>
      <c r="AS107" s="26">
        <f t="shared" si="61"/>
        <v>8.3284224981447816E-2</v>
      </c>
      <c r="AT107" s="26">
        <f t="shared" si="62"/>
        <v>4.9349209979445752E-2</v>
      </c>
      <c r="AU107" s="26">
        <f t="shared" si="63"/>
        <v>2.8865890522795382E-2</v>
      </c>
      <c r="AV107" s="27">
        <f>(1/(((0-P107)^2+(0-Q107)^2))*CT107)</f>
        <v>2.285693250364872E-2</v>
      </c>
      <c r="AW107" s="27">
        <f>(1/(((1-P107)^2+(1-Q107)^2))*CT107)</f>
        <v>0.30075009069648195</v>
      </c>
      <c r="AX107" s="27">
        <f>(1/(((2-P107)^2+(2-Q107)^2))*CT107)</f>
        <v>2.3310220591710774E-2</v>
      </c>
      <c r="AY107" s="27">
        <f>(1/(((3-P107)^2+(3-Q107)^2))*CT107)</f>
        <v>6.1548213021780061E-3</v>
      </c>
      <c r="AZ107" s="27">
        <f>((1/(((4-P107)^2+(4-Q107)^2))*CT107))</f>
        <v>2.7620580521241921E-3</v>
      </c>
      <c r="BA107" s="27">
        <f>((1/(((5-P107)^2+(5-Q107)^2))*CT107))</f>
        <v>1.5585464343843215E-3</v>
      </c>
      <c r="BB107" s="27">
        <f>((1/(((6-P107)^2+(6-Q107)^2))*CT107))</f>
        <v>9.9880332823426327E-4</v>
      </c>
      <c r="BC107" s="27">
        <f>((1/(((1-P107)^2+(0-Q107)^2))*CT107))</f>
        <v>8.3284224981447816E-2</v>
      </c>
      <c r="BD107" s="27">
        <f>((1/(((2-P107)^2+(0-Q107)^2))*CT107))</f>
        <v>4.9349209979445752E-2</v>
      </c>
      <c r="BE107" s="27">
        <f>((1/(((2-P107)^2+(1-Q107)^2))*CT107))</f>
        <v>8.6343163051432262E-2</v>
      </c>
      <c r="BF107" s="27">
        <f>((1/(((3-P107)^2+(0-Q107)^2))*CT107))</f>
        <v>1.459418914939695E-2</v>
      </c>
      <c r="BG107" s="27">
        <f>((1/(((3-P107)^2+(1-Q107)^2))*CT107))</f>
        <v>1.6711686262515558E-2</v>
      </c>
      <c r="BH107" s="27">
        <f>((1/(((3-P107)^2+(2-Q107)^2))*CT107))</f>
        <v>1.097016760891625E-2</v>
      </c>
      <c r="BI107" s="27">
        <f>((1/(((4-P107)^2+(0-Q107)^2))*CT107))</f>
        <v>6.3784827674733258E-3</v>
      </c>
      <c r="BJ107" s="27">
        <f>((1/(((4-P107)^2+(1-Q107)^2))*CT107))</f>
        <v>6.7524206444154154E-3</v>
      </c>
      <c r="BK107" s="27">
        <f>((1/(((4-P107)^2+(2-Q107)^2))*CT107))</f>
        <v>5.573732637146573E-3</v>
      </c>
      <c r="BL107" s="27">
        <f>((1/(((4-P107)^2+(3-Q107)^2))*CT107))</f>
        <v>3.9883392572870376E-3</v>
      </c>
      <c r="BM107" s="27">
        <f>((1/(((5-P107)^2+(0-Q107)^2))*CT107))</f>
        <v>3.5083562409628922E-3</v>
      </c>
      <c r="BN107" s="27">
        <f>((1/(((5-P107)^2+(1-Q107)^2))*CT107))</f>
        <v>3.6185771803331985E-3</v>
      </c>
      <c r="BO107" s="27">
        <f>((1/(((5-P107)^2+(2-Q107)^2))*CT107))</f>
        <v>3.250239272514388E-3</v>
      </c>
      <c r="BP107" s="27">
        <f>((1/(((5-P107)^2+(3-Q107)^2))*CT107))</f>
        <v>2.6386087541761423E-3</v>
      </c>
      <c r="BQ107" s="27">
        <f>((1/(((5-P107)^2+(4-Q107)^2))*CT107))</f>
        <v>2.0395445483263968E-3</v>
      </c>
      <c r="BR107" s="27">
        <f>((1/(((6-P107)^2+(0-Q107)^2))*CT107))</f>
        <v>2.2060910809477588E-3</v>
      </c>
      <c r="BS107" s="27">
        <f>(1/(((6-P107)^2+(1-Q107)^2))*CT107)</f>
        <v>2.2491703545690399E-3</v>
      </c>
      <c r="BT107" s="27">
        <f>(1/(((6-P107)^2+(2-Q107)^2))*CT107)</f>
        <v>2.1011655335248527E-3</v>
      </c>
      <c r="BU107" s="27">
        <f>(1/(((6-P107)^2+(3-Q107)^2))*CT107)</f>
        <v>1.8273375317932371E-3</v>
      </c>
      <c r="BV107" s="27">
        <f>((1/(((6-P107)^2+(4-Q107)^2))*CT107))</f>
        <v>1.5184594157372821E-3</v>
      </c>
      <c r="BW107" s="27">
        <f>((1/(((6-P107)^2+(5-Q107)^2))*CT107))</f>
        <v>1.2347505810608918E-3</v>
      </c>
      <c r="BX107" s="27">
        <f>((1/(((0-P107)^2+(1-Q107)^2))*CT107))</f>
        <v>2.851574413458698E-2</v>
      </c>
      <c r="BY107" s="27">
        <f>((1/(((0-P107)^2+(2-Q107)^2))*CT107))</f>
        <v>1.506335103634213E-2</v>
      </c>
      <c r="BZ107" s="27">
        <f>((1/(((1-P107)^2+(2-Q107)^2))*CT107))</f>
        <v>2.8865890522795382E-2</v>
      </c>
      <c r="CA107" s="27">
        <f>((1/(((0-P107)^2+(3-Q107)^2))*CT107))</f>
        <v>7.2619408003398557E-3</v>
      </c>
      <c r="CB107" s="27">
        <f>((1/(((1-P107)^2+(3-Q107)^2))*CT107))</f>
        <v>9.4374427404036107E-3</v>
      </c>
      <c r="CC107" s="27">
        <f>((1/(((2-P107)^2+(3-Q107)^2))*CT107))</f>
        <v>8.7552195717735606E-3</v>
      </c>
      <c r="CD107" s="27">
        <f>((1/(((0-P107)^2+(4-Q107)^2))*CT107))</f>
        <v>4.015706574360331E-3</v>
      </c>
      <c r="CE107" s="27">
        <f>((1/(((1-P107)^2+(4-Q107)^2))*CT107))</f>
        <v>4.6023807274745221E-3</v>
      </c>
      <c r="CF107" s="27">
        <f>((1/(((2-P107)^2+(4-Q107)^2))*CT107))</f>
        <v>4.4338912917696724E-3</v>
      </c>
      <c r="CG107" s="27">
        <f>((1/(((3-P107)^2+(4-Q107)^2))*CT107))</f>
        <v>3.6524050247948667E-3</v>
      </c>
      <c r="CH107" s="27">
        <f>((1/(((0-P107)^2+(5-Q107)^2))*CT107))</f>
        <v>2.4978760393640138E-3</v>
      </c>
      <c r="CI107" s="27">
        <f>((1/(((1-P107)^2+(5-Q107)^2))*CT107))</f>
        <v>2.7129915706940151E-3</v>
      </c>
      <c r="CJ107" s="27">
        <f>((1/(((2-P107)^2+(5-Q107)^2))*CT107))</f>
        <v>2.6535512670372752E-3</v>
      </c>
      <c r="CK107" s="27">
        <f>((1/(((3-P107)^2+(5-Q107)^2))*CT107))</f>
        <v>2.3523315513091416E-3</v>
      </c>
      <c r="CL107" s="27">
        <f>(1/(((4-P107)^2+(5-Q107)^2))*CT107)</f>
        <v>1.9479248957110042E-3</v>
      </c>
      <c r="CM107" s="27">
        <f>(1/(((0-P107)^2+(6-Q107)^2))*CT107)</f>
        <v>1.6901654119698018E-3</v>
      </c>
      <c r="CN107" s="27">
        <f>(1/(((1-P107)^2+(6-Q107)^2))*CT107)</f>
        <v>1.7859862027201222E-3</v>
      </c>
      <c r="CO107" s="27">
        <f>((1/(((2-P107)^2+(6-Q107)^2))*CT107))</f>
        <v>1.760032231839989E-3</v>
      </c>
      <c r="CP107" s="27">
        <f>((1/(((3-P107)^2+(6-Q107)^2))*CT107))</f>
        <v>1.6222492494567321E-3</v>
      </c>
      <c r="CQ107" s="27">
        <f>((1/(((4-P107)^2+(6-Q107)^2))*CT107))</f>
        <v>1.4190742554120715E-3</v>
      </c>
      <c r="CR107" s="27">
        <f>((1/(((5-P107)^2+(6-Q107)^2)))*CT107)</f>
        <v>1.2005646029153898E-3</v>
      </c>
      <c r="CS107" s="21">
        <f t="shared" si="64"/>
        <v>0.80477610944525579</v>
      </c>
      <c r="CT107" s="28">
        <v>0.05</v>
      </c>
    </row>
    <row r="108" spans="8:98" x14ac:dyDescent="0.25">
      <c r="H108" s="2">
        <v>44507</v>
      </c>
      <c r="I108" s="1" t="s">
        <v>10</v>
      </c>
      <c r="J108" s="1" t="s">
        <v>28</v>
      </c>
      <c r="K108">
        <v>0</v>
      </c>
      <c r="L108">
        <v>0</v>
      </c>
      <c r="M108">
        <v>0.65</v>
      </c>
      <c r="N108">
        <v>0.91</v>
      </c>
      <c r="P108" s="10">
        <f>SUMIF(team,spi_matches[[#This Row],[team1]],Mxg)+SUMIF(team,spi_matches[[#This Row],[team2]],Vnxg)</f>
        <v>0.8577446291586005</v>
      </c>
      <c r="Q108" s="10">
        <f>SUMIF(team,spi_matches[[#This Row],[team1]],Mnxg)+SUMIF(team,spi_matches[[#This Row],[team2]],Vxg)</f>
        <v>1.7214463959186117</v>
      </c>
      <c r="R108" s="10">
        <f t="shared" si="38"/>
        <v>0.70160308439354868</v>
      </c>
      <c r="S108" s="21">
        <f t="shared" si="39"/>
        <v>0.12431789763098733</v>
      </c>
      <c r="T108" s="21">
        <f t="shared" si="40"/>
        <v>0.15641769869215996</v>
      </c>
      <c r="U108" s="21">
        <f t="shared" si="41"/>
        <v>0.74362967545919068</v>
      </c>
      <c r="V108" s="22">
        <f t="shared" si="42"/>
        <v>0</v>
      </c>
      <c r="W108" s="22">
        <f t="shared" si="43"/>
        <v>3</v>
      </c>
      <c r="X108" s="23"/>
      <c r="Y108" s="23"/>
      <c r="Z108" s="23"/>
      <c r="AA108" s="23"/>
      <c r="AB108" s="24">
        <f t="shared" si="44"/>
        <v>1</v>
      </c>
      <c r="AC108" s="24">
        <f t="shared" si="45"/>
        <v>2</v>
      </c>
      <c r="AD108" s="24">
        <f t="shared" si="46"/>
        <v>1</v>
      </c>
      <c r="AE108" s="24">
        <f t="shared" si="47"/>
        <v>1</v>
      </c>
      <c r="AF108" s="24">
        <f t="shared" si="48"/>
        <v>0</v>
      </c>
      <c r="AG108" s="24">
        <f t="shared" si="49"/>
        <v>2</v>
      </c>
      <c r="AH108" s="24">
        <f t="shared" si="50"/>
        <v>0</v>
      </c>
      <c r="AI108" s="24">
        <f t="shared" si="51"/>
        <v>1</v>
      </c>
      <c r="AJ108" s="24">
        <f t="shared" si="52"/>
        <v>2</v>
      </c>
      <c r="AK108" s="24">
        <f t="shared" si="53"/>
        <v>2</v>
      </c>
      <c r="AL108" s="25">
        <f t="shared" si="54"/>
        <v>12</v>
      </c>
      <c r="AM108" s="25">
        <f t="shared" si="55"/>
        <v>11</v>
      </c>
      <c r="AN108" s="25">
        <f t="shared" si="56"/>
        <v>2</v>
      </c>
      <c r="AO108" s="25">
        <f t="shared" si="57"/>
        <v>1</v>
      </c>
      <c r="AP108" s="25">
        <f t="shared" si="58"/>
        <v>22</v>
      </c>
      <c r="AQ108" s="26">
        <f t="shared" si="59"/>
        <v>0.5110974545328445</v>
      </c>
      <c r="AR108" s="26">
        <f t="shared" si="60"/>
        <v>9.2469044921342239E-2</v>
      </c>
      <c r="AS108" s="26">
        <f t="shared" si="61"/>
        <v>6.1476571904739569E-2</v>
      </c>
      <c r="AT108" s="26">
        <f t="shared" si="62"/>
        <v>3.9802238564531772E-2</v>
      </c>
      <c r="AU108" s="26">
        <f t="shared" si="63"/>
        <v>3.6170565969892141E-2</v>
      </c>
      <c r="AV108" s="27">
        <f>(1/(((0-P108)^2+(0-Q108)^2))*CT108)</f>
        <v>1.3516788438202289E-2</v>
      </c>
      <c r="AW108" s="27">
        <f>(1/(((1-P108)^2+(1-Q108)^2))*CT108)</f>
        <v>9.2469044921342239E-2</v>
      </c>
      <c r="AX108" s="27">
        <f>(1/(((2-P108)^2+(2-Q108)^2))*CT108)</f>
        <v>3.6170565969892141E-2</v>
      </c>
      <c r="AY108" s="27">
        <f>(1/(((3-P108)^2+(3-Q108)^2))*CT108)</f>
        <v>8.0334740178310826E-3</v>
      </c>
      <c r="AZ108" s="27">
        <f>((1/(((4-P108)^2+(4-Q108)^2))*CT108))</f>
        <v>3.3188244633291044E-3</v>
      </c>
      <c r="BA108" s="27">
        <f>((1/(((5-P108)^2+(5-Q108)^2))*CT108))</f>
        <v>1.7916527640977422E-3</v>
      </c>
      <c r="BB108" s="27">
        <f>((1/(((6-P108)^2+(6-Q108)^2))*CT108))</f>
        <v>1.1173481174653588E-3</v>
      </c>
      <c r="BC108" s="27">
        <f>((1/(((1-P108)^2+(0-Q108)^2))*CT108))</f>
        <v>1.675819835655044E-2</v>
      </c>
      <c r="BD108" s="27">
        <f>((1/(((2-P108)^2+(0-Q108)^2))*CT108))</f>
        <v>1.1714745864434118E-2</v>
      </c>
      <c r="BE108" s="27">
        <f>((1/(((2-P108)^2+(1-Q108)^2))*CT108))</f>
        <v>2.7393774368902103E-2</v>
      </c>
      <c r="BF108" s="27">
        <f>((1/(((3-P108)^2+(0-Q108)^2))*CT108))</f>
        <v>6.6202053874193428E-3</v>
      </c>
      <c r="BG108" s="27">
        <f>((1/(((3-P108)^2+(1-Q108)^2))*CT108))</f>
        <v>9.7852279917082924E-3</v>
      </c>
      <c r="BH108" s="27">
        <f>((1/(((3-P108)^2+(2-Q108)^2))*CT108))</f>
        <v>1.0713864389474302E-2</v>
      </c>
      <c r="BI108" s="27">
        <f>((1/(((4-P108)^2+(0-Q108)^2))*CT108))</f>
        <v>3.8949465882155056E-3</v>
      </c>
      <c r="BJ108" s="27">
        <f>((1/(((4-P108)^2+(1-Q108)^2))*CT108))</f>
        <v>4.8103501566968071E-3</v>
      </c>
      <c r="BK108" s="27">
        <f>((1/(((4-P108)^2+(2-Q108)^2))*CT108))</f>
        <v>5.0244384031660032E-3</v>
      </c>
      <c r="BL108" s="27">
        <f>((1/(((4-P108)^2+(3-Q108)^2))*CT108))</f>
        <v>4.3446268797396907E-3</v>
      </c>
      <c r="BM108" s="27">
        <f>((1/(((5-P108)^2+(0-Q108)^2))*CT108))</f>
        <v>2.4848847873504775E-3</v>
      </c>
      <c r="BN108" s="27">
        <f>((1/(((5-P108)^2+(1-Q108)^2))*CT108))</f>
        <v>2.8282519468309118E-3</v>
      </c>
      <c r="BO108" s="27">
        <f>((1/(((5-P108)^2+(2-Q108)^2))*CT108))</f>
        <v>2.9009266815299903E-3</v>
      </c>
      <c r="BP108" s="27">
        <f>((1/(((5-P108)^2+(3-Q108)^2))*CT108))</f>
        <v>2.6605680946332096E-3</v>
      </c>
      <c r="BQ108" s="27">
        <f>((1/(((5-P108)^2+(4-Q108)^2))*CT108))</f>
        <v>2.2371278487350278E-3</v>
      </c>
      <c r="BR108" s="27">
        <f>((1/(((6-P108)^2+(0-Q108)^2))*CT108))</f>
        <v>1.7003235515744859E-3</v>
      </c>
      <c r="BS108" s="27">
        <f>(1/(((6-P108)^2+(1-Q108)^2))*CT108)</f>
        <v>1.8543741302578247E-3</v>
      </c>
      <c r="BT108" s="27">
        <f>(1/(((6-P108)^2+(2-Q108)^2))*CT108)</f>
        <v>1.8853423464390813E-3</v>
      </c>
      <c r="BU108" s="27">
        <f>(1/(((6-P108)^2+(3-Q108)^2))*CT108)</f>
        <v>1.7807859848308271E-3</v>
      </c>
      <c r="BV108" s="27">
        <f>((1/(((6-P108)^2+(4-Q108)^2))*CT108))</f>
        <v>1.5805480397179312E-3</v>
      </c>
      <c r="BW108" s="27">
        <f>((1/(((6-P108)^2+(5-Q108)^2))*CT108))</f>
        <v>1.3443858327809768E-3</v>
      </c>
      <c r="BX108" s="27">
        <f>((1/(((0-P108)^2+(1-Q108)^2))*CT108))</f>
        <v>3.9802238564531772E-2</v>
      </c>
      <c r="BY108" s="27">
        <f>((1/(((0-P108)^2+(2-Q108)^2))*CT108))</f>
        <v>6.1476571904739569E-2</v>
      </c>
      <c r="BZ108" s="27">
        <f>((1/(((1-P108)^2+(2-Q108)^2))*CT108))</f>
        <v>0.5110974545328445</v>
      </c>
      <c r="CA108" s="27">
        <f>((1/(((0-P108)^2+(3-Q108)^2))*CT108))</f>
        <v>2.1093262376929468E-2</v>
      </c>
      <c r="CB108" s="27">
        <f>((1/(((1-P108)^2+(3-Q108)^2))*CT108))</f>
        <v>3.0212650367180457E-2</v>
      </c>
      <c r="CC108" s="27">
        <f>((1/(((2-P108)^2+(3-Q108)^2))*CT108))</f>
        <v>1.701000424268926E-2</v>
      </c>
      <c r="CD108" s="27">
        <f>((1/(((0-P108)^2+(4-Q108)^2))*CT108))</f>
        <v>8.4352133117772884E-3</v>
      </c>
      <c r="CE108" s="27">
        <f>((1/(((1-P108)^2+(4-Q108)^2))*CT108))</f>
        <v>9.5931669933705457E-3</v>
      </c>
      <c r="CF108" s="27">
        <f>((1/(((2-P108)^2+(4-Q108)^2))*CT108))</f>
        <v>7.6963881291605323E-3</v>
      </c>
      <c r="CG108" s="27">
        <f>((1/(((3-P108)^2+(4-Q108)^2))*CT108))</f>
        <v>5.1119179804906476E-3</v>
      </c>
      <c r="CH108" s="27">
        <f>((1/(((0-P108)^2+(5-Q108)^2))*CT108))</f>
        <v>4.3536411948902213E-3</v>
      </c>
      <c r="CI108" s="27">
        <f>((1/(((1-P108)^2+(5-Q108)^2))*CT108))</f>
        <v>4.6428918242712057E-3</v>
      </c>
      <c r="CJ108" s="27">
        <f>((1/(((2-P108)^2+(5-Q108)^2))*CT108))</f>
        <v>4.1481172999526241E-3</v>
      </c>
      <c r="CK108" s="27">
        <f>((1/(((3-P108)^2+(5-Q108)^2))*CT108))</f>
        <v>3.2598409134737259E-3</v>
      </c>
      <c r="CL108" s="27">
        <f>(1/(((4-P108)^2+(5-Q108)^2))*CT108)</f>
        <v>2.424514845620303E-3</v>
      </c>
      <c r="CM108" s="27">
        <f>(1/(((0-P108)^2+(6-Q108)^2))*CT108)</f>
        <v>2.6258095198180512E-3</v>
      </c>
      <c r="CN108" s="27">
        <f>(1/(((1-P108)^2+(6-Q108)^2))*CT108)</f>
        <v>2.7283257320004561E-3</v>
      </c>
      <c r="CO108" s="27">
        <f>((1/(((2-P108)^2+(6-Q108)^2))*CT108))</f>
        <v>2.549619642550936E-3</v>
      </c>
      <c r="CP108" s="27">
        <f>((1/(((3-P108)^2+(6-Q108)^2))*CT108))</f>
        <v>2.1838563296433348E-3</v>
      </c>
      <c r="CQ108" s="27">
        <f>((1/(((4-P108)^2+(6-Q108)^2))*CT108))</f>
        <v>1.774321257481252E-3</v>
      </c>
      <c r="CR108" s="27">
        <f>((1/(((5-P108)^2+(6-Q108)^2)))*CT108)</f>
        <v>1.4098684957745116E-3</v>
      </c>
      <c r="CS108" s="21">
        <f t="shared" si="64"/>
        <v>1.0243652717823377</v>
      </c>
      <c r="CT108" s="28">
        <v>0.05</v>
      </c>
    </row>
    <row r="109" spans="8:98" x14ac:dyDescent="0.25">
      <c r="H109" s="2">
        <v>44507</v>
      </c>
      <c r="I109" s="1" t="s">
        <v>8</v>
      </c>
      <c r="J109" s="1" t="s">
        <v>14</v>
      </c>
      <c r="K109">
        <v>1</v>
      </c>
      <c r="L109">
        <v>1</v>
      </c>
      <c r="M109">
        <v>1.72</v>
      </c>
      <c r="N109">
        <v>0.74</v>
      </c>
      <c r="P109" s="10">
        <f>SUMIF(team,spi_matches[[#This Row],[team1]],Mxg)+SUMIF(team,spi_matches[[#This Row],[team2]],Vnxg)</f>
        <v>1.6202508431793499</v>
      </c>
      <c r="Q109" s="10">
        <f>SUMIF(team,spi_matches[[#This Row],[team1]],Mnxg)+SUMIF(team,spi_matches[[#This Row],[team2]],Vxg)</f>
        <v>1.6542919985659914</v>
      </c>
      <c r="R109" s="10">
        <f t="shared" si="38"/>
        <v>0.84587975292822548</v>
      </c>
      <c r="S109" s="21">
        <f t="shared" si="39"/>
        <v>0.23945686804201122</v>
      </c>
      <c r="T109" s="21">
        <f t="shared" si="40"/>
        <v>0.28189522840655123</v>
      </c>
      <c r="U109" s="21">
        <f t="shared" si="41"/>
        <v>0.25639139631250973</v>
      </c>
      <c r="V109" s="22">
        <f t="shared" si="42"/>
        <v>1</v>
      </c>
      <c r="W109" s="22">
        <f t="shared" si="43"/>
        <v>1</v>
      </c>
      <c r="X109" s="23"/>
      <c r="Y109" s="23"/>
      <c r="Z109" s="23"/>
      <c r="AA109" s="23"/>
      <c r="AB109" s="24">
        <f t="shared" si="44"/>
        <v>2</v>
      </c>
      <c r="AC109" s="24">
        <f t="shared" si="45"/>
        <v>2</v>
      </c>
      <c r="AD109" s="24">
        <f t="shared" si="46"/>
        <v>1</v>
      </c>
      <c r="AE109" s="24">
        <f t="shared" si="47"/>
        <v>2</v>
      </c>
      <c r="AF109" s="24">
        <f t="shared" si="48"/>
        <v>2</v>
      </c>
      <c r="AG109" s="24">
        <f t="shared" si="49"/>
        <v>1</v>
      </c>
      <c r="AH109" s="24">
        <f t="shared" si="50"/>
        <v>1</v>
      </c>
      <c r="AI109" s="24">
        <f t="shared" si="51"/>
        <v>1</v>
      </c>
      <c r="AJ109" s="24">
        <f t="shared" si="52"/>
        <v>2</v>
      </c>
      <c r="AK109" s="24">
        <f t="shared" si="53"/>
        <v>3</v>
      </c>
      <c r="AL109" s="25">
        <f t="shared" si="54"/>
        <v>22</v>
      </c>
      <c r="AM109" s="25">
        <f t="shared" si="55"/>
        <v>12</v>
      </c>
      <c r="AN109" s="25">
        <f t="shared" si="56"/>
        <v>21</v>
      </c>
      <c r="AO109" s="25">
        <f t="shared" si="57"/>
        <v>11</v>
      </c>
      <c r="AP109" s="25">
        <f t="shared" si="58"/>
        <v>23</v>
      </c>
      <c r="AQ109" s="26">
        <f t="shared" si="59"/>
        <v>0.18959254881967932</v>
      </c>
      <c r="AR109" s="26">
        <f t="shared" si="60"/>
        <v>9.9162054712712139E-2</v>
      </c>
      <c r="AS109" s="26">
        <f t="shared" si="61"/>
        <v>8.7365629685893495E-2</v>
      </c>
      <c r="AT109" s="26">
        <f t="shared" si="62"/>
        <v>6.1515057209216698E-2</v>
      </c>
      <c r="AU109" s="26">
        <f t="shared" si="63"/>
        <v>2.557362344197572E-2</v>
      </c>
      <c r="AV109" s="27">
        <f>(1/(((0-P109)^2+(0-Q109)^2))*CT109)</f>
        <v>9.3250617103168756E-3</v>
      </c>
      <c r="AW109" s="27">
        <f>(1/(((1-P109)^2+(1-Q109)^2))*CT109)</f>
        <v>6.1515057209216698E-2</v>
      </c>
      <c r="AX109" s="27">
        <f>(1/(((2-P109)^2+(2-Q109)^2))*CT109)</f>
        <v>0.18959254881967932</v>
      </c>
      <c r="AY109" s="27">
        <f>(1/(((3-P109)^2+(3-Q109)^2))*CT109)</f>
        <v>1.3460262673978388E-2</v>
      </c>
      <c r="AZ109" s="27">
        <f>((1/(((4-P109)^2+(4-Q109)^2))*CT109))</f>
        <v>4.4780589131184229E-3</v>
      </c>
      <c r="BA109" s="27">
        <f>((1/(((5-P109)^2+(5-Q109)^2))*CT109))</f>
        <v>2.2107786039250185E-3</v>
      </c>
      <c r="BB109" s="27">
        <f>((1/(((6-P109)^2+(6-Q109)^2))*CT109))</f>
        <v>1.3134604763164501E-3</v>
      </c>
      <c r="BC109" s="27">
        <f>((1/(((1-P109)^2+(0-Q109)^2))*CT109))</f>
        <v>1.6018488539553562E-2</v>
      </c>
      <c r="BD109" s="27">
        <f>((1/(((2-P109)^2+(0-Q109)^2))*CT109))</f>
        <v>1.7355739036058995E-2</v>
      </c>
      <c r="BE109" s="27">
        <f>((1/(((2-P109)^2+(1-Q109)^2))*CT109))</f>
        <v>8.7365629685893495E-2</v>
      </c>
      <c r="BF109" s="27">
        <f>((1/(((3-P109)^2+(0-Q109)^2))*CT109))</f>
        <v>1.0774956990536363E-2</v>
      </c>
      <c r="BG109" s="27">
        <f>((1/(((3-P109)^2+(1-Q109)^2))*CT109))</f>
        <v>2.144260939827301E-2</v>
      </c>
      <c r="BH109" s="27">
        <f>((1/(((3-P109)^2+(2-Q109)^2))*CT109))</f>
        <v>2.4713059654596206E-2</v>
      </c>
      <c r="BI109" s="27">
        <f>((1/(((4-P109)^2+(0-Q109)^2))*CT109))</f>
        <v>5.9524602718137318E-3</v>
      </c>
      <c r="BJ109" s="27">
        <f>((1/(((4-P109)^2+(1-Q109)^2))*CT109))</f>
        <v>8.2084229313554025E-3</v>
      </c>
      <c r="BK109" s="27">
        <f>((1/(((4-P109)^2+(2-Q109)^2))*CT109))</f>
        <v>8.6464500063176044E-3</v>
      </c>
      <c r="BL109" s="27">
        <f>((1/(((4-P109)^2+(3-Q109)^2))*CT109))</f>
        <v>6.6897363790990212E-3</v>
      </c>
      <c r="BM109" s="27">
        <f>((1/(((5-P109)^2+(0-Q109)^2))*CT109))</f>
        <v>3.5312264712414271E-3</v>
      </c>
      <c r="BN109" s="27">
        <f>((1/(((5-P109)^2+(1-Q109)^2))*CT109))</f>
        <v>4.2191235991061058E-3</v>
      </c>
      <c r="BO109" s="27">
        <f>((1/(((5-P109)^2+(2-Q109)^2))*CT109))</f>
        <v>4.3319228878689869E-3</v>
      </c>
      <c r="BP109" s="27">
        <f>((1/(((5-P109)^2+(3-Q109)^2))*CT109))</f>
        <v>3.7782515772658344E-3</v>
      </c>
      <c r="BQ109" s="27">
        <f>((1/(((5-P109)^2+(4-Q109)^2))*CT109))</f>
        <v>2.9542009533114603E-3</v>
      </c>
      <c r="BR109" s="27">
        <f>((1/(((6-P109)^2+(0-Q109)^2))*CT109))</f>
        <v>2.2811379639007387E-3</v>
      </c>
      <c r="BS109" s="27">
        <f>(1/(((6-P109)^2+(1-Q109)^2))*CT109)</f>
        <v>2.5496804345304671E-3</v>
      </c>
      <c r="BT109" s="27">
        <f>(1/(((6-P109)^2+(2-Q109)^2))*CT109)</f>
        <v>2.5904431600522011E-3</v>
      </c>
      <c r="BU109" s="27">
        <f>(1/(((6-P109)^2+(3-Q109)^2))*CT109)</f>
        <v>2.3817312408893356E-3</v>
      </c>
      <c r="BV109" s="27">
        <f>((1/(((6-P109)^2+(4-Q109)^2))*CT109))</f>
        <v>2.0255586034090781E-3</v>
      </c>
      <c r="BW109" s="27">
        <f>((1/(((6-P109)^2+(5-Q109)^2))*CT109))</f>
        <v>1.6460382569381941E-3</v>
      </c>
      <c r="BX109" s="27">
        <f>((1/(((0-P109)^2+(1-Q109)^2))*CT109))</f>
        <v>1.6375666626302004E-2</v>
      </c>
      <c r="BY109" s="27">
        <f>((1/(((0-P109)^2+(2-Q109)^2))*CT109))</f>
        <v>1.8216749182059989E-2</v>
      </c>
      <c r="BZ109" s="27">
        <f>((1/(((1-P109)^2+(2-Q109)^2))*CT109))</f>
        <v>9.9162054712712139E-2</v>
      </c>
      <c r="CA109" s="27">
        <f>((1/(((0-P109)^2+(3-Q109)^2))*CT109))</f>
        <v>1.1271052810828667E-2</v>
      </c>
      <c r="CB109" s="27">
        <f>((1/(((1-P109)^2+(3-Q109)^2))*CT109))</f>
        <v>2.2772391733383093E-2</v>
      </c>
      <c r="CC109" s="27">
        <f>((1/(((2-P109)^2+(3-Q109)^2))*CT109))</f>
        <v>2.557362344197572E-2</v>
      </c>
      <c r="CD109" s="27">
        <f>((1/(((0-P109)^2+(4-Q109)^2))*CT109))</f>
        <v>6.1519087206904806E-3</v>
      </c>
      <c r="CE109" s="27">
        <f>((1/(((1-P109)^2+(4-Q109)^2))*CT109))</f>
        <v>8.4932078695770935E-3</v>
      </c>
      <c r="CF109" s="27">
        <f>((1/(((2-P109)^2+(4-Q109)^2))*CT109))</f>
        <v>8.8549559889890776E-3</v>
      </c>
      <c r="CG109" s="27">
        <f>((1/(((3-P109)^2+(4-Q109)^2))*CT109))</f>
        <v>6.751233733247747E-3</v>
      </c>
      <c r="CH109" s="27">
        <f>((1/(((0-P109)^2+(5-Q109)^2))*CT109))</f>
        <v>3.6182134080650929E-3</v>
      </c>
      <c r="CI109" s="27">
        <f>((1/(((1-P109)^2+(5-Q109)^2))*CT109))</f>
        <v>4.3183586815245803E-3</v>
      </c>
      <c r="CJ109" s="27">
        <f>((1/(((2-P109)^2+(5-Q109)^2))*CT109))</f>
        <v>4.4099599480753749E-3</v>
      </c>
      <c r="CK109" s="27">
        <f>((1/(((3-P109)^2+(5-Q109)^2))*CT109))</f>
        <v>3.817531240078097E-3</v>
      </c>
      <c r="CL109" s="27">
        <f>(1/(((4-P109)^2+(5-Q109)^2))*CT109)</f>
        <v>2.9661324481350011E-3</v>
      </c>
      <c r="CM109" s="27">
        <f>(1/(((0-P109)^2+(6-Q109)^2))*CT109)</f>
        <v>2.3244579979288193E-3</v>
      </c>
      <c r="CN109" s="27">
        <f>(1/(((1-P109)^2+(6-Q109)^2))*CT109)</f>
        <v>2.5947217252289649E-3</v>
      </c>
      <c r="CO109" s="27">
        <f>((1/(((2-P109)^2+(6-Q109)^2))*CT109))</f>
        <v>2.627514948447394E-3</v>
      </c>
      <c r="CP109" s="27">
        <f>((1/(((3-P109)^2+(6-Q109)^2))*CT109))</f>
        <v>2.4051313069128975E-3</v>
      </c>
      <c r="CQ109" s="27">
        <f>((1/(((4-P109)^2+(6-Q109)^2))*CT109))</f>
        <v>2.0367939425548136E-3</v>
      </c>
      <c r="CR109" s="27">
        <f>((1/(((5-P109)^2+(6-Q109)^2)))*CT109)</f>
        <v>1.6497358457926881E-3</v>
      </c>
      <c r="CS109" s="21">
        <f t="shared" si="64"/>
        <v>0.77774349276107191</v>
      </c>
      <c r="CT109" s="28">
        <v>0.05</v>
      </c>
    </row>
    <row r="110" spans="8:98" x14ac:dyDescent="0.25">
      <c r="H110" s="2">
        <v>44507</v>
      </c>
      <c r="I110" s="1" t="s">
        <v>6</v>
      </c>
      <c r="J110" s="1" t="s">
        <v>16</v>
      </c>
      <c r="K110">
        <v>1</v>
      </c>
      <c r="L110">
        <v>0</v>
      </c>
      <c r="M110">
        <v>1.55</v>
      </c>
      <c r="N110">
        <v>0.52</v>
      </c>
      <c r="P110" s="10">
        <f>SUMIF(team,spi_matches[[#This Row],[team1]],Mxg)+SUMIF(team,spi_matches[[#This Row],[team2]],Vnxg)</f>
        <v>2.2991868553407011</v>
      </c>
      <c r="Q110" s="10">
        <f>SUMIF(team,spi_matches[[#This Row],[team1]],Mnxg)+SUMIF(team,spi_matches[[#This Row],[team2]],Vxg)</f>
        <v>0.5985358337028891</v>
      </c>
      <c r="R110" s="10">
        <f t="shared" si="38"/>
        <v>0.56744882139069641</v>
      </c>
      <c r="S110" s="21">
        <f t="shared" si="39"/>
        <v>0.58079585417255364</v>
      </c>
      <c r="T110" s="21">
        <f t="shared" si="40"/>
        <v>7.4734198191553067E-2</v>
      </c>
      <c r="U110" s="21">
        <f t="shared" si="41"/>
        <v>8.583395937873689E-2</v>
      </c>
      <c r="V110" s="22">
        <f t="shared" si="42"/>
        <v>3</v>
      </c>
      <c r="W110" s="22">
        <f t="shared" si="43"/>
        <v>0</v>
      </c>
      <c r="X110" s="23"/>
      <c r="Y110" s="23"/>
      <c r="Z110" s="23"/>
      <c r="AA110" s="23"/>
      <c r="AB110" s="24">
        <f t="shared" si="44"/>
        <v>2</v>
      </c>
      <c r="AC110" s="24">
        <f t="shared" si="45"/>
        <v>1</v>
      </c>
      <c r="AD110" s="24">
        <f t="shared" si="46"/>
        <v>2</v>
      </c>
      <c r="AE110" s="24">
        <f t="shared" si="47"/>
        <v>0</v>
      </c>
      <c r="AF110" s="24">
        <f t="shared" si="48"/>
        <v>3</v>
      </c>
      <c r="AG110" s="24">
        <f t="shared" si="49"/>
        <v>1</v>
      </c>
      <c r="AH110" s="24">
        <f t="shared" si="50"/>
        <v>3</v>
      </c>
      <c r="AI110" s="24">
        <f t="shared" si="51"/>
        <v>0</v>
      </c>
      <c r="AJ110" s="24">
        <f t="shared" si="52"/>
        <v>1</v>
      </c>
      <c r="AK110" s="24">
        <f t="shared" si="53"/>
        <v>1</v>
      </c>
      <c r="AL110" s="25">
        <f t="shared" si="54"/>
        <v>21</v>
      </c>
      <c r="AM110" s="25">
        <f t="shared" si="55"/>
        <v>20</v>
      </c>
      <c r="AN110" s="25">
        <f t="shared" si="56"/>
        <v>31</v>
      </c>
      <c r="AO110" s="25">
        <f t="shared" si="57"/>
        <v>30</v>
      </c>
      <c r="AP110" s="25">
        <f t="shared" si="58"/>
        <v>11</v>
      </c>
      <c r="AQ110" s="26">
        <f t="shared" si="59"/>
        <v>0.19945250190153888</v>
      </c>
      <c r="AR110" s="26">
        <f t="shared" si="60"/>
        <v>0.111667483519707</v>
      </c>
      <c r="AS110" s="26">
        <f t="shared" si="61"/>
        <v>7.6650373696639407E-2</v>
      </c>
      <c r="AT110" s="26">
        <f t="shared" si="62"/>
        <v>5.8866175673856408E-2</v>
      </c>
      <c r="AU110" s="26">
        <f t="shared" si="63"/>
        <v>2.7040767216836695E-2</v>
      </c>
      <c r="AV110" s="27">
        <f>(1/(((0-P110)^2+(0-Q110)^2))*CT110)</f>
        <v>8.8581721494161679E-3</v>
      </c>
      <c r="AW110" s="27">
        <f>(1/(((1-P110)^2+(1-Q110)^2))*CT110)</f>
        <v>2.7040767216836695E-2</v>
      </c>
      <c r="AX110" s="27">
        <f>(1/(((2-P110)^2+(2-Q110)^2))*CT110)</f>
        <v>2.4347314434682143E-2</v>
      </c>
      <c r="AY110" s="27">
        <f>(1/(((3-P110)^2+(3-Q110)^2))*CT110)</f>
        <v>7.9895570663332718E-3</v>
      </c>
      <c r="AZ110" s="27">
        <f>((1/(((4-P110)^2+(4-Q110)^2))*CT110))</f>
        <v>3.4571634358676172E-3</v>
      </c>
      <c r="BA110" s="27">
        <f>((1/(((5-P110)^2+(5-Q110)^2))*CT110))</f>
        <v>1.8749569850020178E-3</v>
      </c>
      <c r="BB110" s="27">
        <f>((1/(((6-P110)^2+(6-Q110)^2))*CT110))</f>
        <v>1.1662669034151472E-3</v>
      </c>
      <c r="BC110" s="27">
        <f>((1/(((1-P110)^2+(0-Q110)^2))*CT110))</f>
        <v>2.4436355551916727E-2</v>
      </c>
      <c r="BD110" s="27">
        <f>((1/(((2-P110)^2+(0-Q110)^2))*CT110))</f>
        <v>0.111667483519707</v>
      </c>
      <c r="BE110" s="27">
        <f>((1/(((2-P110)^2+(1-Q110)^2))*CT110))</f>
        <v>0.19945250190153888</v>
      </c>
      <c r="BF110" s="27">
        <f>((1/(((3-P110)^2+(0-Q110)^2))*CT110))</f>
        <v>5.8866175673856408E-2</v>
      </c>
      <c r="BG110" s="27">
        <f>((1/(((3-P110)^2+(1-Q110)^2))*CT110))</f>
        <v>7.6650373696639407E-2</v>
      </c>
      <c r="BH110" s="27">
        <f>((1/(((3-P110)^2+(2-Q110)^2))*CT110))</f>
        <v>2.0364600698428478E-2</v>
      </c>
      <c r="BI110" s="27">
        <f>((1/(((4-P110)^2+(0-Q110)^2))*CT110))</f>
        <v>1.5379833452384143E-2</v>
      </c>
      <c r="BJ110" s="27">
        <f>((1/(((4-P110)^2+(1-Q110)^2))*CT110))</f>
        <v>1.6372299114513014E-2</v>
      </c>
      <c r="BK110" s="27">
        <f>((1/(((4-P110)^2+(2-Q110)^2))*CT110))</f>
        <v>1.0294701981239227E-2</v>
      </c>
      <c r="BL110" s="27">
        <f>((1/(((4-P110)^2+(3-Q110)^2))*CT110))</f>
        <v>5.773808403276022E-3</v>
      </c>
      <c r="BM110" s="27">
        <f>((1/(((5-P110)^2+(0-Q110)^2))*CT110))</f>
        <v>6.53369569134801E-3</v>
      </c>
      <c r="BN110" s="27">
        <f>((1/(((5-P110)^2+(1-Q110)^2))*CT110))</f>
        <v>6.7063997431042691E-3</v>
      </c>
      <c r="BO110" s="27">
        <f>((1/(((5-P110)^2+(2-Q110)^2))*CT110))</f>
        <v>5.4004466558639679E-3</v>
      </c>
      <c r="BP110" s="27">
        <f>((1/(((5-P110)^2+(3-Q110)^2))*CT110))</f>
        <v>3.8280671756438633E-3</v>
      </c>
      <c r="BQ110" s="27">
        <f>((1/(((5-P110)^2+(4-Q110)^2))*CT110))</f>
        <v>2.6505021211956272E-3</v>
      </c>
      <c r="BR110" s="27">
        <f>((1/(((6-P110)^2+(0-Q110)^2))*CT110))</f>
        <v>3.5576393959570497E-3</v>
      </c>
      <c r="BS110" s="27">
        <f>(1/(((6-P110)^2+(1-Q110)^2))*CT110)</f>
        <v>3.6082347804849342E-3</v>
      </c>
      <c r="BT110" s="27">
        <f>(1/(((6-P110)^2+(2-Q110)^2))*CT110)</f>
        <v>3.1928236071389442E-3</v>
      </c>
      <c r="BU110" s="27">
        <f>(1/(((6-P110)^2+(3-Q110)^2))*CT110)</f>
        <v>2.5689706879768823E-3</v>
      </c>
      <c r="BV110" s="27">
        <f>((1/(((6-P110)^2+(4-Q110)^2))*CT110))</f>
        <v>1.9789458834276303E-3</v>
      </c>
      <c r="BW110" s="27">
        <f>((1/(((6-P110)^2+(5-Q110)^2))*CT110))</f>
        <v>1.5119944369132005E-3</v>
      </c>
      <c r="BX110" s="27">
        <f>((1/(((0-P110)^2+(1-Q110)^2))*CT110))</f>
        <v>9.1786340146860577E-3</v>
      </c>
      <c r="BY110" s="27">
        <f>((1/(((0-P110)^2+(2-Q110)^2))*CT110))</f>
        <v>6.8962073844359879E-3</v>
      </c>
      <c r="BZ110" s="27">
        <f>((1/(((1-P110)^2+(2-Q110)^2))*CT110))</f>
        <v>1.3691172032296526E-2</v>
      </c>
      <c r="CA110" s="27">
        <f>((1/(((0-P110)^2+(3-Q110)^2))*CT110))</f>
        <v>4.5235399118304367E-3</v>
      </c>
      <c r="CB110" s="27">
        <f>((1/(((1-P110)^2+(3-Q110)^2))*CT110))</f>
        <v>6.7069831228221306E-3</v>
      </c>
      <c r="CC110" s="27">
        <f>((1/(((2-P110)^2+(3-Q110)^2))*CT110))</f>
        <v>8.5374598485113539E-3</v>
      </c>
      <c r="CD110" s="27">
        <f>((1/(((0-P110)^2+(4-Q110)^2))*CT110))</f>
        <v>2.9662643192851011E-3</v>
      </c>
      <c r="CE110" s="27">
        <f>((1/(((1-P110)^2+(4-Q110)^2))*CT110))</f>
        <v>3.771351992123194E-3</v>
      </c>
      <c r="CF110" s="27">
        <f>((1/(((2-P110)^2+(4-Q110)^2))*CT110))</f>
        <v>4.2883591315718613E-3</v>
      </c>
      <c r="CG110" s="27">
        <f>((1/(((3-P110)^2+(4-Q110)^2))*CT110))</f>
        <v>4.1455597088986638E-3</v>
      </c>
      <c r="CH110" s="27">
        <f>((1/(((0-P110)^2+(5-Q110)^2))*CT110))</f>
        <v>2.0276451571491889E-3</v>
      </c>
      <c r="CI110" s="27">
        <f>((1/(((1-P110)^2+(5-Q110)^2))*CT110))</f>
        <v>2.3740818680342522E-3</v>
      </c>
      <c r="CJ110" s="27">
        <f>((1/(((2-P110)^2+(5-Q110)^2))*CT110))</f>
        <v>2.5690562867311979E-3</v>
      </c>
      <c r="CK110" s="27">
        <f>((1/(((3-P110)^2+(5-Q110)^2))*CT110))</f>
        <v>2.5171131131673371E-3</v>
      </c>
      <c r="CL110" s="27">
        <f>(1/(((4-P110)^2+(5-Q110)^2))*CT110)</f>
        <v>2.2456112958271182E-3</v>
      </c>
      <c r="CM110" s="27">
        <f>(1/(((0-P110)^2+(6-Q110)^2))*CT110)</f>
        <v>1.4508702541312828E-3</v>
      </c>
      <c r="CN110" s="27">
        <f>(1/(((1-P110)^2+(6-Q110)^2))*CT110)</f>
        <v>1.6200260295314295E-3</v>
      </c>
      <c r="CO110" s="27">
        <f>((1/(((2-P110)^2+(6-Q110)^2))*CT110))</f>
        <v>1.7085063986499371E-3</v>
      </c>
      <c r="CP110" s="27">
        <f>((1/(((3-P110)^2+(6-Q110)^2))*CT110))</f>
        <v>1.6853769233266674E-3</v>
      </c>
      <c r="CQ110" s="27">
        <f>((1/(((4-P110)^2+(6-Q110)^2))*CT110))</f>
        <v>1.5591585044173479E-3</v>
      </c>
      <c r="CR110" s="27">
        <f>((1/(((5-P110)^2+(6-Q110)^2)))*CT110)</f>
        <v>1.3709820813098197E-3</v>
      </c>
      <c r="CS110" s="21">
        <f t="shared" si="64"/>
        <v>0.74136401174284372</v>
      </c>
      <c r="CT110" s="28">
        <v>0.05</v>
      </c>
    </row>
    <row r="111" spans="8:98" x14ac:dyDescent="0.25">
      <c r="H111" s="2">
        <v>44507</v>
      </c>
      <c r="I111" s="1" t="s">
        <v>21</v>
      </c>
      <c r="J111" s="1" t="s">
        <v>19</v>
      </c>
      <c r="K111">
        <v>3</v>
      </c>
      <c r="L111">
        <v>2</v>
      </c>
      <c r="M111">
        <v>1.1100000000000001</v>
      </c>
      <c r="N111">
        <v>2.0299999999999998</v>
      </c>
      <c r="P111" s="10">
        <f>SUMIF(team,spi_matches[[#This Row],[team1]],Mxg)+SUMIF(team,spi_matches[[#This Row],[team2]],Vnxg)</f>
        <v>1.2551707158650149</v>
      </c>
      <c r="Q111" s="10">
        <f>SUMIF(team,spi_matches[[#This Row],[team1]],Mnxg)+SUMIF(team,spi_matches[[#This Row],[team2]],Vxg)</f>
        <v>2.138720116071819</v>
      </c>
      <c r="R111" s="10">
        <f t="shared" si="38"/>
        <v>3.2894600383430714E-2</v>
      </c>
      <c r="S111" s="21">
        <f t="shared" si="39"/>
        <v>0.13201199307534578</v>
      </c>
      <c r="T111" s="21">
        <f t="shared" si="40"/>
        <v>0.15329185579276347</v>
      </c>
      <c r="U111" s="21">
        <f t="shared" si="41"/>
        <v>0.84868668265849356</v>
      </c>
      <c r="V111" s="22">
        <f t="shared" si="42"/>
        <v>0</v>
      </c>
      <c r="W111" s="22">
        <f t="shared" si="43"/>
        <v>3</v>
      </c>
      <c r="X111" s="23"/>
      <c r="Y111" s="23"/>
      <c r="Z111" s="23"/>
      <c r="AA111" s="23"/>
      <c r="AB111" s="24">
        <f t="shared" si="44"/>
        <v>1</v>
      </c>
      <c r="AC111" s="24">
        <f t="shared" si="45"/>
        <v>2</v>
      </c>
      <c r="AD111" s="24">
        <f t="shared" si="46"/>
        <v>2</v>
      </c>
      <c r="AE111" s="24">
        <f t="shared" si="47"/>
        <v>2</v>
      </c>
      <c r="AF111" s="24">
        <f t="shared" si="48"/>
        <v>1</v>
      </c>
      <c r="AG111" s="24">
        <f t="shared" si="49"/>
        <v>3</v>
      </c>
      <c r="AH111" s="24">
        <f t="shared" si="50"/>
        <v>2</v>
      </c>
      <c r="AI111" s="24">
        <f t="shared" si="51"/>
        <v>3</v>
      </c>
      <c r="AJ111" s="24">
        <f t="shared" si="52"/>
        <v>1</v>
      </c>
      <c r="AK111" s="24">
        <f t="shared" si="53"/>
        <v>1</v>
      </c>
      <c r="AL111" s="25">
        <f t="shared" si="54"/>
        <v>12</v>
      </c>
      <c r="AM111" s="25">
        <f t="shared" si="55"/>
        <v>22</v>
      </c>
      <c r="AN111" s="25">
        <f t="shared" si="56"/>
        <v>13</v>
      </c>
      <c r="AO111" s="25">
        <f t="shared" si="57"/>
        <v>23</v>
      </c>
      <c r="AP111" s="25">
        <f t="shared" si="58"/>
        <v>11</v>
      </c>
      <c r="AQ111" s="26">
        <f t="shared" si="59"/>
        <v>0.592730528710258</v>
      </c>
      <c r="AR111" s="26">
        <f t="shared" si="60"/>
        <v>8.7105899554168864E-2</v>
      </c>
      <c r="AS111" s="26">
        <f t="shared" si="61"/>
        <v>6.1964385068653809E-2</v>
      </c>
      <c r="AT111" s="26">
        <f t="shared" si="62"/>
        <v>3.8563176133227628E-2</v>
      </c>
      <c r="AU111" s="26">
        <f t="shared" si="63"/>
        <v>3.6716229741689053E-2</v>
      </c>
      <c r="AV111" s="27">
        <f>(1/(((0-P111)^2+(0-Q111)^2))*CT111)</f>
        <v>8.1306401853459224E-3</v>
      </c>
      <c r="AW111" s="27">
        <f>(1/(((1-P111)^2+(1-Q111)^2))*CT111)</f>
        <v>3.6716229741689053E-2</v>
      </c>
      <c r="AX111" s="27">
        <f>(1/(((2-P111)^2+(2-Q111)^2))*CT111)</f>
        <v>8.7105899554168864E-2</v>
      </c>
      <c r="AY111" s="27">
        <f>(1/(((3-P111)^2+(3-Q111)^2))*CT111)</f>
        <v>1.3205740283363819E-2</v>
      </c>
      <c r="AZ111" s="27">
        <f>((1/(((4-P111)^2+(4-Q111)^2))*CT111))</f>
        <v>4.5460948813671864E-3</v>
      </c>
      <c r="BA111" s="27">
        <f>((1/(((5-P111)^2+(5-Q111)^2))*CT111))</f>
        <v>2.2511703781512714E-3</v>
      </c>
      <c r="BB111" s="27">
        <f>((1/(((6-P111)^2+(6-Q111)^2))*CT111))</f>
        <v>1.3360807686773647E-3</v>
      </c>
      <c r="BC111" s="27">
        <f>((1/(((1-P111)^2+(0-Q111)^2))*CT111))</f>
        <v>1.0777637059555777E-2</v>
      </c>
      <c r="BD111" s="27">
        <f>((1/(((2-P111)^2+(0-Q111)^2))*CT111))</f>
        <v>9.7486897030659315E-3</v>
      </c>
      <c r="BE111" s="27">
        <f>((1/(((2-P111)^2+(1-Q111)^2))*CT111))</f>
        <v>2.7005799516081432E-2</v>
      </c>
      <c r="BF111" s="27">
        <f>((1/(((3-P111)^2+(0-Q111)^2))*CT111))</f>
        <v>6.562926086533279E-3</v>
      </c>
      <c r="BG111" s="27">
        <f>((1/(((3-P111)^2+(1-Q111)^2))*CT111))</f>
        <v>1.1517784280031524E-2</v>
      </c>
      <c r="BH111" s="27">
        <f>((1/(((3-P111)^2+(2-Q111)^2))*CT111))</f>
        <v>1.6320282268261679E-2</v>
      </c>
      <c r="BI111" s="27">
        <f>((1/(((4-P111)^2+(0-Q111)^2))*CT111))</f>
        <v>4.1294290126883629E-3</v>
      </c>
      <c r="BJ111" s="27">
        <f>((1/(((4-P111)^2+(1-Q111)^2))*CT111))</f>
        <v>5.6620195780470476E-3</v>
      </c>
      <c r="BK111" s="27">
        <f>((1/(((4-P111)^2+(2-Q111)^2))*CT111))</f>
        <v>6.6195959820850823E-3</v>
      </c>
      <c r="BL111" s="27">
        <f>((1/(((4-P111)^2+(3-Q111)^2))*CT111))</f>
        <v>6.0416456647074436E-3</v>
      </c>
      <c r="BM111" s="27">
        <f>((1/(((5-P111)^2+(0-Q111)^2))*CT111))</f>
        <v>2.6884799025492373E-3</v>
      </c>
      <c r="BN111" s="27">
        <f>((1/(((5-P111)^2+(1-Q111)^2))*CT111))</f>
        <v>3.2636159966834589E-3</v>
      </c>
      <c r="BO111" s="27">
        <f>((1/(((5-P111)^2+(2-Q111)^2))*CT111))</f>
        <v>3.5604953994264445E-3</v>
      </c>
      <c r="BP111" s="27">
        <f>((1/(((5-P111)^2+(3-Q111)^2))*CT111))</f>
        <v>3.386260722574046E-3</v>
      </c>
      <c r="BQ111" s="27">
        <f>((1/(((5-P111)^2+(4-Q111)^2))*CT111))</f>
        <v>2.8590855365537311E-3</v>
      </c>
      <c r="BR111" s="27">
        <f>((1/(((6-P111)^2+(0-Q111)^2))*CT111))</f>
        <v>1.8458679124352508E-3</v>
      </c>
      <c r="BS111" s="27">
        <f>(1/(((6-P111)^2+(1-Q111)^2))*CT111)</f>
        <v>2.0999502009201149E-3</v>
      </c>
      <c r="BT111" s="27">
        <f>(1/(((6-P111)^2+(2-Q111)^2))*CT111)</f>
        <v>2.2190023801227704E-3</v>
      </c>
      <c r="BU111" s="27">
        <f>(1/(((6-P111)^2+(3-Q111)^2))*CT111)</f>
        <v>2.1500560242594391E-3</v>
      </c>
      <c r="BV111" s="27">
        <f>((1/(((6-P111)^2+(4-Q111)^2))*CT111))</f>
        <v>1.924722728171633E-3</v>
      </c>
      <c r="BW111" s="27">
        <f>((1/(((6-P111)^2+(5-Q111)^2))*CT111))</f>
        <v>1.6286471205920955E-3</v>
      </c>
      <c r="BX111" s="27">
        <f>((1/(((0-P111)^2+(1-Q111)^2))*CT111))</f>
        <v>1.7408640151973305E-2</v>
      </c>
      <c r="BY111" s="27">
        <f>((1/(((0-P111)^2+(2-Q111)^2))*CT111))</f>
        <v>3.1353922643855794E-2</v>
      </c>
      <c r="BZ111" s="27">
        <f>((1/(((1-P111)^2+(2-Q111)^2))*CT111))</f>
        <v>0.592730528710258</v>
      </c>
      <c r="CA111" s="27">
        <f>((1/(((0-P111)^2+(3-Q111)^2))*CT111))</f>
        <v>2.1577239554576081E-2</v>
      </c>
      <c r="CB111" s="27">
        <f>((1/(((1-P111)^2+(3-Q111)^2))*CT111))</f>
        <v>6.1964385068653809E-2</v>
      </c>
      <c r="CC111" s="27">
        <f>((1/(((2-P111)^2+(3-Q111)^2))*CT111))</f>
        <v>3.8563176133227628E-2</v>
      </c>
      <c r="CD111" s="27">
        <f>((1/(((0-P111)^2+(4-Q111)^2))*CT111))</f>
        <v>9.9209964616651467E-3</v>
      </c>
      <c r="CE111" s="27">
        <f>((1/(((1-P111)^2+(4-Q111)^2))*CT111))</f>
        <v>1.4166413250933619E-2</v>
      </c>
      <c r="CF111" s="27">
        <f>((1/(((2-P111)^2+(4-Q111)^2))*CT111))</f>
        <v>1.2440492555891809E-2</v>
      </c>
      <c r="CG111" s="27">
        <f>((1/(((3-P111)^2+(4-Q111)^2))*CT111))</f>
        <v>7.6819169693965132E-3</v>
      </c>
      <c r="CH111" s="27">
        <f>((1/(((0-P111)^2+(5-Q111)^2))*CT111))</f>
        <v>5.1217039260859354E-3</v>
      </c>
      <c r="CI111" s="27">
        <f>((1/(((1-P111)^2+(5-Q111)^2))*CT111))</f>
        <v>6.0591117232486605E-3</v>
      </c>
      <c r="CJ111" s="27">
        <f>((1/(((2-P111)^2+(5-Q111)^2))*CT111))</f>
        <v>5.7197156942338616E-3</v>
      </c>
      <c r="CK111" s="27">
        <f>((1/(((3-P111)^2+(5-Q111)^2))*CT111))</f>
        <v>4.4518238648687432E-3</v>
      </c>
      <c r="CL111" s="27">
        <f>(1/(((4-P111)^2+(5-Q111)^2))*CT111)</f>
        <v>3.1804571597498633E-3</v>
      </c>
      <c r="CM111" s="27">
        <f>(1/(((0-P111)^2+(6-Q111)^2))*CT111)</f>
        <v>3.0330721575373529E-3</v>
      </c>
      <c r="CN111" s="27">
        <f>(1/(((1-P111)^2+(6-Q111)^2))*CT111)</f>
        <v>3.3389885925001494E-3</v>
      </c>
      <c r="CO111" s="27">
        <f>((1/(((2-P111)^2+(6-Q111)^2))*CT111))</f>
        <v>3.2332631899738146E-3</v>
      </c>
      <c r="CP111" s="27">
        <f>((1/(((3-P111)^2+(6-Q111)^2))*CT111))</f>
        <v>2.7849084472344153E-3</v>
      </c>
      <c r="CQ111" s="27">
        <f>((1/(((4-P111)^2+(6-Q111)^2))*CT111))</f>
        <v>2.2278095546169941E-3</v>
      </c>
      <c r="CR111" s="27">
        <f>((1/(((5-P111)^2+(6-Q111)^2)))*CT111)</f>
        <v>1.7281168480119732E-3</v>
      </c>
      <c r="CS111" s="21">
        <f t="shared" si="64"/>
        <v>1.1339905315266028</v>
      </c>
      <c r="CT111" s="28">
        <v>0.05</v>
      </c>
    </row>
    <row r="112" spans="8:98" x14ac:dyDescent="0.25">
      <c r="H112" s="2">
        <v>44520</v>
      </c>
      <c r="I112" s="1" t="s">
        <v>14</v>
      </c>
      <c r="J112" s="1" t="s">
        <v>12</v>
      </c>
      <c r="K112">
        <v>0</v>
      </c>
      <c r="L112">
        <v>3</v>
      </c>
      <c r="M112">
        <v>0.53</v>
      </c>
      <c r="N112">
        <v>2.57</v>
      </c>
      <c r="P112" s="10">
        <f>SUMIF(team,spi_matches[[#This Row],[team1]],Mxg)+SUMIF(team,spi_matches[[#This Row],[team2]],Vnxg)</f>
        <v>0.72695488166131872</v>
      </c>
      <c r="Q112" s="10">
        <f>SUMIF(team,spi_matches[[#This Row],[team1]],Mnxg)+SUMIF(team,spi_matches[[#This Row],[team2]],Vxg)</f>
        <v>1.6826347474891561</v>
      </c>
      <c r="R112" s="10">
        <f t="shared" si="38"/>
        <v>0.82620831677385753</v>
      </c>
      <c r="S112" s="21">
        <f t="shared" si="39"/>
        <v>0.11588702635184808</v>
      </c>
      <c r="T112" s="21">
        <f t="shared" si="40"/>
        <v>0.14956643647511339</v>
      </c>
      <c r="U112" s="21">
        <f t="shared" si="41"/>
        <v>0.54028859121251926</v>
      </c>
      <c r="V112" s="22">
        <f t="shared" si="42"/>
        <v>0</v>
      </c>
      <c r="W112" s="22">
        <f t="shared" si="43"/>
        <v>3</v>
      </c>
      <c r="X112" s="23"/>
      <c r="Y112" s="23"/>
      <c r="Z112" s="23"/>
      <c r="AA112" s="23"/>
      <c r="AB112" s="24">
        <f t="shared" si="44"/>
        <v>1</v>
      </c>
      <c r="AC112" s="24">
        <f t="shared" si="45"/>
        <v>2</v>
      </c>
      <c r="AD112" s="24">
        <f t="shared" si="46"/>
        <v>1</v>
      </c>
      <c r="AE112" s="24">
        <f t="shared" si="47"/>
        <v>1</v>
      </c>
      <c r="AF112" s="24">
        <f t="shared" si="48"/>
        <v>0</v>
      </c>
      <c r="AG112" s="24">
        <f t="shared" si="49"/>
        <v>2</v>
      </c>
      <c r="AH112" s="24">
        <f t="shared" si="50"/>
        <v>0</v>
      </c>
      <c r="AI112" s="24">
        <f t="shared" si="51"/>
        <v>1</v>
      </c>
      <c r="AJ112" s="24">
        <f t="shared" si="52"/>
        <v>2</v>
      </c>
      <c r="AK112" s="24">
        <f t="shared" si="53"/>
        <v>2</v>
      </c>
      <c r="AL112" s="25">
        <f t="shared" si="54"/>
        <v>12</v>
      </c>
      <c r="AM112" s="25">
        <f t="shared" si="55"/>
        <v>11</v>
      </c>
      <c r="AN112" s="25">
        <f t="shared" si="56"/>
        <v>2</v>
      </c>
      <c r="AO112" s="25">
        <f t="shared" si="57"/>
        <v>1</v>
      </c>
      <c r="AP112" s="25">
        <f t="shared" si="58"/>
        <v>22</v>
      </c>
      <c r="AQ112" s="26">
        <f t="shared" si="59"/>
        <v>0.2852670844873868</v>
      </c>
      <c r="AR112" s="26">
        <f t="shared" si="60"/>
        <v>9.2499436217128431E-2</v>
      </c>
      <c r="AS112" s="26">
        <f t="shared" si="61"/>
        <v>7.9467996289238549E-2</v>
      </c>
      <c r="AT112" s="26">
        <f t="shared" si="62"/>
        <v>5.0278866784625981E-2</v>
      </c>
      <c r="AU112" s="26">
        <f t="shared" si="63"/>
        <v>2.9046722973792627E-2</v>
      </c>
      <c r="AV112" s="27">
        <f>(1/(((0-P112)^2+(0-Q112)^2))*CT112)</f>
        <v>1.4882178861046331E-2</v>
      </c>
      <c r="AW112" s="27">
        <f>(1/(((1-P112)^2+(1-Q112)^2))*CT112)</f>
        <v>9.2499436217128431E-2</v>
      </c>
      <c r="AX112" s="27">
        <f>(1/(((2-P112)^2+(2-Q112)^2))*CT112)</f>
        <v>2.9046722973792627E-2</v>
      </c>
      <c r="AY112" s="27">
        <f>(1/(((3-P112)^2+(3-Q112)^2))*CT112)</f>
        <v>7.2440825177200298E-3</v>
      </c>
      <c r="AZ112" s="27">
        <f>((1/(((4-P112)^2+(4-Q112)^2))*CT112))</f>
        <v>3.1088715512987575E-3</v>
      </c>
      <c r="BA112" s="27">
        <f>((1/(((5-P112)^2+(5-Q112)^2))*CT112))</f>
        <v>1.7085940379032054E-3</v>
      </c>
      <c r="BB112" s="27">
        <f>((1/(((6-P112)^2+(6-Q112)^2))*CT112))</f>
        <v>1.0765503162239998E-3</v>
      </c>
      <c r="BC112" s="27">
        <f>((1/(((1-P112)^2+(0-Q112)^2))*CT112))</f>
        <v>1.7206886444480523E-2</v>
      </c>
      <c r="BD112" s="27">
        <f>((1/(((2-P112)^2+(0-Q112)^2))*CT112))</f>
        <v>1.1231150731353589E-2</v>
      </c>
      <c r="BE112" s="27">
        <f>((1/(((2-P112)^2+(1-Q112)^2))*CT112))</f>
        <v>2.3962035641800772E-2</v>
      </c>
      <c r="BF112" s="27">
        <f>((1/(((3-P112)^2+(0-Q112)^2))*CT112))</f>
        <v>6.2515677341937973E-3</v>
      </c>
      <c r="BG112" s="27">
        <f>((1/(((3-P112)^2+(1-Q112)^2))*CT112))</f>
        <v>8.8766993131014615E-3</v>
      </c>
      <c r="BH112" s="27">
        <f>((1/(((3-P112)^2+(2-Q112)^2))*CT112))</f>
        <v>9.4922503885199253E-3</v>
      </c>
      <c r="BI112" s="27">
        <f>((1/(((4-P112)^2+(0-Q112)^2))*CT112))</f>
        <v>3.6916486823193439E-3</v>
      </c>
      <c r="BJ112" s="27">
        <f>((1/(((4-P112)^2+(1-Q112)^2))*CT112))</f>
        <v>4.4727461751878639E-3</v>
      </c>
      <c r="BK112" s="27">
        <f>((1/(((4-P112)^2+(2-Q112)^2))*CT112))</f>
        <v>4.6238305539919788E-3</v>
      </c>
      <c r="BL112" s="27">
        <f>((1/(((4-P112)^2+(3-Q112)^2))*CT112))</f>
        <v>4.0166205976296032E-3</v>
      </c>
      <c r="BM112" s="27">
        <f>((1/(((5-P112)^2+(0-Q112)^2))*CT112))</f>
        <v>2.3707722536443977E-3</v>
      </c>
      <c r="BN112" s="27">
        <f>((1/(((5-P112)^2+(1-Q112)^2))*CT112))</f>
        <v>2.6702405476848106E-3</v>
      </c>
      <c r="BO112" s="27">
        <f>((1/(((5-P112)^2+(2-Q112)^2))*CT112))</f>
        <v>2.7233656452743879E-3</v>
      </c>
      <c r="BP112" s="27">
        <f>((1/(((5-P112)^2+(3-Q112)^2))*CT112))</f>
        <v>2.5007044744726659E-3</v>
      </c>
      <c r="BQ112" s="27">
        <f>((1/(((5-P112)^2+(4-Q112)^2))*CT112))</f>
        <v>2.116035220803347E-3</v>
      </c>
      <c r="BR112" s="27">
        <f>((1/(((6-P112)^2+(0-Q112)^2))*CT112))</f>
        <v>1.6320527581937493E-3</v>
      </c>
      <c r="BS112" s="27">
        <f>(1/(((6-P112)^2+(1-Q112)^2))*CT112)</f>
        <v>1.7685971069378516E-3</v>
      </c>
      <c r="BT112" s="27">
        <f>(1/(((6-P112)^2+(2-Q112)^2))*CT112)</f>
        <v>1.7917470003719579E-3</v>
      </c>
      <c r="BU112" s="27">
        <f>(1/(((6-P112)^2+(3-Q112)^2))*CT112)</f>
        <v>1.6925940463363973E-3</v>
      </c>
      <c r="BV112" s="27">
        <f>((1/(((6-P112)^2+(4-Q112)^2))*CT112))</f>
        <v>1.5071505309967083E-3</v>
      </c>
      <c r="BW112" s="27">
        <f>((1/(((6-P112)^2+(5-Q112)^2))*CT112))</f>
        <v>1.2883305045529529E-3</v>
      </c>
      <c r="BX112" s="27">
        <f>((1/(((0-P112)^2+(1-Q112)^2))*CT112))</f>
        <v>5.0278866784625981E-2</v>
      </c>
      <c r="BY112" s="27">
        <f>((1/(((0-P112)^2+(2-Q112)^2))*CT112))</f>
        <v>7.9467996289238549E-2</v>
      </c>
      <c r="BZ112" s="27">
        <f>((1/(((1-P112)^2+(2-Q112)^2))*CT112))</f>
        <v>0.2852670844873868</v>
      </c>
      <c r="CA112" s="27">
        <f>((1/(((0-P112)^2+(3-Q112)^2))*CT112))</f>
        <v>2.2085638659868432E-2</v>
      </c>
      <c r="CB112" s="27">
        <f>((1/(((1-P112)^2+(3-Q112)^2))*CT112))</f>
        <v>2.7624235445215747E-2</v>
      </c>
      <c r="CC112" s="27">
        <f>((1/(((2-P112)^2+(3-Q112)^2))*CT112))</f>
        <v>1.4898266819203018E-2</v>
      </c>
      <c r="CD112" s="27">
        <f>((1/(((0-P112)^2+(4-Q112)^2))*CT112))</f>
        <v>8.4765228349527981E-3</v>
      </c>
      <c r="CE112" s="27">
        <f>((1/(((1-P112)^2+(4-Q112)^2))*CT112))</f>
        <v>9.1831827966120574E-3</v>
      </c>
      <c r="CF112" s="27">
        <f>((1/(((2-P112)^2+(4-Q112)^2))*CT112))</f>
        <v>7.1522310746679977E-3</v>
      </c>
      <c r="CG112" s="27">
        <f>((1/(((3-P112)^2+(4-Q112)^2))*CT112))</f>
        <v>4.745221546542085E-3</v>
      </c>
      <c r="CH112" s="27">
        <f>((1/(((0-P112)^2+(5-Q112)^2))*CT112))</f>
        <v>4.3352442210964808E-3</v>
      </c>
      <c r="CI112" s="27">
        <f>((1/(((1-P112)^2+(5-Q112)^2))*CT112))</f>
        <v>4.5128529347347405E-3</v>
      </c>
      <c r="CJ112" s="27">
        <f>((1/(((2-P112)^2+(5-Q112)^2))*CT112))</f>
        <v>3.9602216041880614E-3</v>
      </c>
      <c r="CK112" s="27">
        <f>((1/(((3-P112)^2+(5-Q112)^2))*CT112))</f>
        <v>3.0918311583198236E-3</v>
      </c>
      <c r="CL112" s="27">
        <f>(1/(((4-P112)^2+(5-Q112)^2))*CT112)</f>
        <v>2.3022657011141125E-3</v>
      </c>
      <c r="CM112" s="27">
        <f>(1/(((0-P112)^2+(6-Q112)^2))*CT112)</f>
        <v>2.6084997483682396E-3</v>
      </c>
      <c r="CN112" s="27">
        <f>(1/(((1-P112)^2+(6-Q112)^2))*CT112)</f>
        <v>2.6717684819337786E-3</v>
      </c>
      <c r="CO112" s="27">
        <f>((1/(((2-P112)^2+(6-Q112)^2))*CT112))</f>
        <v>2.4678821674524571E-3</v>
      </c>
      <c r="CP112" s="27">
        <f>((1/(((3-P112)^2+(6-Q112)^2))*CT112))</f>
        <v>2.1002775999684627E-3</v>
      </c>
      <c r="CQ112" s="27">
        <f>((1/(((4-P112)^2+(6-Q112)^2))*CT112))</f>
        <v>1.7034343273531966E-3</v>
      </c>
      <c r="CR112" s="27">
        <f>((1/(((5-P112)^2+(6-Q112)^2)))*CT112)</f>
        <v>1.3550665296766938E-3</v>
      </c>
      <c r="CS112" s="21">
        <f t="shared" si="64"/>
        <v>0.80574205403948063</v>
      </c>
      <c r="CT112" s="28">
        <v>0.05</v>
      </c>
    </row>
    <row r="113" spans="8:98" x14ac:dyDescent="0.25">
      <c r="H113" s="2">
        <v>44520</v>
      </c>
      <c r="I113" s="1" t="s">
        <v>20</v>
      </c>
      <c r="J113" s="1" t="s">
        <v>5</v>
      </c>
      <c r="K113">
        <v>3</v>
      </c>
      <c r="L113">
        <v>3</v>
      </c>
      <c r="M113">
        <v>2.5099999999999998</v>
      </c>
      <c r="N113">
        <v>1.1100000000000001</v>
      </c>
      <c r="P113" s="10">
        <f>SUMIF(team,spi_matches[[#This Row],[team1]],Mxg)+SUMIF(team,spi_matches[[#This Row],[team2]],Vnxg)</f>
        <v>1.6589029161066664</v>
      </c>
      <c r="Q113" s="10">
        <f>SUMIF(team,spi_matches[[#This Row],[team1]],Mnxg)+SUMIF(team,spi_matches[[#This Row],[team2]],Vxg)</f>
        <v>1.3325686146327977</v>
      </c>
      <c r="R113" s="10">
        <f t="shared" si="38"/>
        <v>0.77390303443129849</v>
      </c>
      <c r="S113" s="21">
        <f t="shared" si="39"/>
        <v>0.39451664884681575</v>
      </c>
      <c r="T113" s="21">
        <f t="shared" si="40"/>
        <v>0.20997662297376093</v>
      </c>
      <c r="U113" s="21">
        <f t="shared" si="41"/>
        <v>0.18435042786689951</v>
      </c>
      <c r="V113" s="22">
        <f t="shared" si="42"/>
        <v>3</v>
      </c>
      <c r="W113" s="22">
        <f t="shared" si="43"/>
        <v>0</v>
      </c>
      <c r="X113" s="23"/>
      <c r="Y113" s="23"/>
      <c r="Z113" s="23"/>
      <c r="AA113" s="23"/>
      <c r="AB113" s="24">
        <f t="shared" si="44"/>
        <v>2</v>
      </c>
      <c r="AC113" s="24">
        <f t="shared" si="45"/>
        <v>1</v>
      </c>
      <c r="AD113" s="24">
        <f t="shared" si="46"/>
        <v>1</v>
      </c>
      <c r="AE113" s="24">
        <f t="shared" si="47"/>
        <v>1</v>
      </c>
      <c r="AF113" s="24">
        <f t="shared" si="48"/>
        <v>2</v>
      </c>
      <c r="AG113" s="24">
        <f t="shared" si="49"/>
        <v>2</v>
      </c>
      <c r="AH113" s="24">
        <f t="shared" si="50"/>
        <v>1</v>
      </c>
      <c r="AI113" s="24">
        <f t="shared" si="51"/>
        <v>2</v>
      </c>
      <c r="AJ113" s="24">
        <f t="shared" si="52"/>
        <v>2</v>
      </c>
      <c r="AK113" s="24">
        <f t="shared" si="53"/>
        <v>0</v>
      </c>
      <c r="AL113" s="25">
        <f t="shared" si="54"/>
        <v>21</v>
      </c>
      <c r="AM113" s="25">
        <f t="shared" si="55"/>
        <v>11</v>
      </c>
      <c r="AN113" s="25">
        <f t="shared" si="56"/>
        <v>22</v>
      </c>
      <c r="AO113" s="25">
        <f t="shared" si="57"/>
        <v>12</v>
      </c>
      <c r="AP113" s="25">
        <f t="shared" si="58"/>
        <v>20</v>
      </c>
      <c r="AQ113" s="26">
        <f t="shared" si="59"/>
        <v>0.220313713961726</v>
      </c>
      <c r="AR113" s="26">
        <f t="shared" si="60"/>
        <v>9.178439086807938E-2</v>
      </c>
      <c r="AS113" s="26">
        <f t="shared" si="61"/>
        <v>8.8997762848246342E-2</v>
      </c>
      <c r="AT113" s="26">
        <f t="shared" si="62"/>
        <v>5.6842875718124124E-2</v>
      </c>
      <c r="AU113" s="26">
        <f t="shared" si="63"/>
        <v>2.6425855479653461E-2</v>
      </c>
      <c r="AV113" s="27">
        <f>(1/(((0-P113)^2+(0-Q113)^2))*CT113)</f>
        <v>1.104313936676183E-2</v>
      </c>
      <c r="AW113" s="27">
        <f>(1/(((1-P113)^2+(1-Q113)^2))*CT113)</f>
        <v>9.178439086807938E-2</v>
      </c>
      <c r="AX113" s="27">
        <f>(1/(((2-P113)^2+(2-Q113)^2))*CT113)</f>
        <v>8.8997762848246342E-2</v>
      </c>
      <c r="AY113" s="27">
        <f>(1/(((3-P113)^2+(3-Q113)^2))*CT113)</f>
        <v>1.0919727565548007E-2</v>
      </c>
      <c r="AZ113" s="27">
        <f>((1/(((4-P113)^2+(4-Q113)^2))*CT113))</f>
        <v>3.9695375302313991E-3</v>
      </c>
      <c r="BA113" s="27">
        <f>((1/(((5-P113)^2+(5-Q113)^2))*CT113))</f>
        <v>2.0314482250681776E-3</v>
      </c>
      <c r="BB113" s="27">
        <f>((1/(((6-P113)^2+(6-Q113)^2))*CT113))</f>
        <v>1.2306165698257809E-3</v>
      </c>
      <c r="BC113" s="27">
        <f>((1/(((1-P113)^2+(0-Q113)^2))*CT113))</f>
        <v>2.2625538376606472E-2</v>
      </c>
      <c r="BD113" s="27">
        <f>((1/(((2-P113)^2+(0-Q113)^2))*CT113))</f>
        <v>2.6425855479653461E-2</v>
      </c>
      <c r="BE113" s="27">
        <f>((1/(((2-P113)^2+(1-Q113)^2))*CT113))</f>
        <v>0.220313713961726</v>
      </c>
      <c r="BF113" s="27">
        <f>((1/(((3-P113)^2+(0-Q113)^2))*CT113))</f>
        <v>1.3988829355774E-2</v>
      </c>
      <c r="BG113" s="27">
        <f>((1/(((3-P113)^2+(1-Q113)^2))*CT113))</f>
        <v>2.6189757854647756E-2</v>
      </c>
      <c r="BH113" s="27">
        <f>((1/(((3-P113)^2+(2-Q113)^2))*CT113))</f>
        <v>2.2281579929285436E-2</v>
      </c>
      <c r="BI113" s="27">
        <f>((1/(((4-P113)^2+(0-Q113)^2))*CT113))</f>
        <v>6.8903982004051741E-3</v>
      </c>
      <c r="BJ113" s="27">
        <f>((1/(((4-P113)^2+(1-Q113)^2))*CT113))</f>
        <v>8.9424043065993442E-3</v>
      </c>
      <c r="BK113" s="27">
        <f>((1/(((4-P113)^2+(2-Q113)^2))*CT113))</f>
        <v>8.4371094841452204E-3</v>
      </c>
      <c r="BL113" s="27">
        <f>((1/(((4-P113)^2+(3-Q113)^2))*CT113))</f>
        <v>6.0524898689505438E-3</v>
      </c>
      <c r="BM113" s="27">
        <f>((1/(((5-P113)^2+(0-Q113)^2))*CT113))</f>
        <v>3.8643851721560478E-3</v>
      </c>
      <c r="BN113" s="27">
        <f>((1/(((5-P113)^2+(1-Q113)^2))*CT113))</f>
        <v>4.4351674116924807E-3</v>
      </c>
      <c r="BO113" s="27">
        <f>((1/(((5-P113)^2+(2-Q113)^2))*CT113))</f>
        <v>4.307227887950702E-3</v>
      </c>
      <c r="BP113" s="27">
        <f>((1/(((5-P113)^2+(3-Q113)^2))*CT113))</f>
        <v>3.5859626962352498E-3</v>
      </c>
      <c r="BQ113" s="27">
        <f>((1/(((5-P113)^2+(4-Q113)^2))*CT113))</f>
        <v>2.7355111039767087E-3</v>
      </c>
      <c r="BR113" s="27">
        <f>((1/(((6-P113)^2+(0-Q113)^2))*CT113))</f>
        <v>2.4247287802217172E-3</v>
      </c>
      <c r="BS113" s="27">
        <f>(1/(((6-P113)^2+(1-Q113)^2))*CT113)</f>
        <v>2.6377254341454475E-3</v>
      </c>
      <c r="BT113" s="27">
        <f>(1/(((6-P113)^2+(2-Q113)^2))*CT113)</f>
        <v>2.5919375078097568E-3</v>
      </c>
      <c r="BU113" s="27">
        <f>(1/(((6-P113)^2+(3-Q113)^2))*CT113)</f>
        <v>2.3120904746806435E-3</v>
      </c>
      <c r="BV113" s="27">
        <f>((1/(((6-P113)^2+(4-Q113)^2))*CT113))</f>
        <v>1.9260167589502154E-3</v>
      </c>
      <c r="BW113" s="27">
        <f>((1/(((6-P113)^2+(5-Q113)^2))*CT113))</f>
        <v>1.5482188012034671E-3</v>
      </c>
      <c r="BX113" s="27">
        <f>((1/(((0-P113)^2+(1-Q113)^2))*CT113))</f>
        <v>1.7466878100930543E-2</v>
      </c>
      <c r="BY113" s="27">
        <f>((1/(((0-P113)^2+(2-Q113)^2))*CT113))</f>
        <v>1.5637590511977828E-2</v>
      </c>
      <c r="BZ113" s="27">
        <f>((1/(((1-P113)^2+(2-Q113)^2))*CT113))</f>
        <v>5.6842875718124124E-2</v>
      </c>
      <c r="CA113" s="27">
        <f>((1/(((0-P113)^2+(3-Q113)^2))*CT113))</f>
        <v>9.0378547310267197E-3</v>
      </c>
      <c r="CB113" s="27">
        <f>((1/(((1-P113)^2+(3-Q113)^2))*CT113))</f>
        <v>1.5554613053621555E-2</v>
      </c>
      <c r="CC113" s="27">
        <f>((1/(((2-P113)^2+(3-Q113)^2))*CT113))</f>
        <v>1.7261172246888206E-2</v>
      </c>
      <c r="CD113" s="27">
        <f>((1/(((0-P113)^2+(4-Q113)^2))*CT113))</f>
        <v>5.0673198095033027E-3</v>
      </c>
      <c r="CE113" s="27">
        <f>((1/(((1-P113)^2+(4-Q113)^2))*CT113))</f>
        <v>6.6230926789508553E-3</v>
      </c>
      <c r="CF113" s="27">
        <f>((1/(((2-P113)^2+(4-Q113)^2))*CT113))</f>
        <v>6.9141590676721132E-3</v>
      </c>
      <c r="CG113" s="27">
        <f>((1/(((3-P113)^2+(4-Q113)^2))*CT113))</f>
        <v>5.6093230459576589E-3</v>
      </c>
      <c r="CH113" s="27">
        <f>((1/(((0-P113)^2+(5-Q113)^2))*CT113))</f>
        <v>3.0860365032719696E-3</v>
      </c>
      <c r="CI113" s="27">
        <f>((1/(((1-P113)^2+(5-Q113)^2))*CT113))</f>
        <v>3.6012142092063239E-3</v>
      </c>
      <c r="CJ113" s="27">
        <f>((1/(((2-P113)^2+(5-Q113)^2))*CT113))</f>
        <v>3.6855760784537438E-3</v>
      </c>
      <c r="CK113" s="27">
        <f>((1/(((3-P113)^2+(5-Q113)^2))*CT113))</f>
        <v>3.2789907604991171E-3</v>
      </c>
      <c r="CL113" s="27">
        <f>(1/(((4-P113)^2+(5-Q113)^2))*CT113)</f>
        <v>2.6412000715308071E-3</v>
      </c>
      <c r="CM113" s="27">
        <f>(1/(((0-P113)^2+(6-Q113)^2))*CT113)</f>
        <v>2.0377493372691728E-3</v>
      </c>
      <c r="CN113" s="27">
        <f>(1/(((1-P113)^2+(6-Q113)^2))*CT113)</f>
        <v>2.2503193303304732E-3</v>
      </c>
      <c r="CO113" s="27">
        <f>((1/(((2-P113)^2+(6-Q113)^2))*CT113))</f>
        <v>2.2829733653466737E-3</v>
      </c>
      <c r="CP113" s="27">
        <f>((1/(((3-P113)^2+(6-Q113)^2))*CT113))</f>
        <v>2.1201302138971014E-3</v>
      </c>
      <c r="CQ113" s="27">
        <f>((1/(((4-P113)^2+(6-Q113)^2))*CT113))</f>
        <v>1.8338091198372105E-3</v>
      </c>
      <c r="CR113" s="27">
        <f>((1/(((5-P113)^2+(6-Q113)^2)))*CT113)</f>
        <v>1.5175499126040121E-3</v>
      </c>
      <c r="CS113" s="21">
        <f t="shared" si="64"/>
        <v>0.78884369968747603</v>
      </c>
      <c r="CT113" s="28">
        <v>0.05</v>
      </c>
    </row>
    <row r="114" spans="8:98" x14ac:dyDescent="0.25">
      <c r="H114" s="2">
        <v>44520</v>
      </c>
      <c r="I114" s="1" t="s">
        <v>15</v>
      </c>
      <c r="J114" s="1" t="s">
        <v>21</v>
      </c>
      <c r="K114">
        <v>1</v>
      </c>
      <c r="L114">
        <v>0</v>
      </c>
      <c r="M114">
        <v>1.44</v>
      </c>
      <c r="N114">
        <v>0.42</v>
      </c>
      <c r="P114" s="10">
        <f>SUMIF(team,spi_matches[[#This Row],[team1]],Mxg)+SUMIF(team,spi_matches[[#This Row],[team2]],Vnxg)</f>
        <v>0.85696474524901101</v>
      </c>
      <c r="Q114" s="10">
        <f>SUMIF(team,spi_matches[[#This Row],[team1]],Mnxg)+SUMIF(team,spi_matches[[#This Row],[team2]],Vxg)</f>
        <v>1.4302720272993574</v>
      </c>
      <c r="R114" s="10">
        <f t="shared" si="38"/>
        <v>1.3605796774261043</v>
      </c>
      <c r="S114" s="21">
        <f t="shared" si="39"/>
        <v>0.14192454774835833</v>
      </c>
      <c r="T114" s="21">
        <f t="shared" si="40"/>
        <v>0.30468504455556306</v>
      </c>
      <c r="U114" s="21">
        <f t="shared" si="41"/>
        <v>0.34880691915620321</v>
      </c>
      <c r="V114" s="22">
        <f t="shared" si="42"/>
        <v>0</v>
      </c>
      <c r="W114" s="22">
        <f t="shared" si="43"/>
        <v>3</v>
      </c>
      <c r="X114" s="23"/>
      <c r="Y114" s="23"/>
      <c r="Z114" s="23"/>
      <c r="AA114" s="23"/>
      <c r="AB114" s="24">
        <f t="shared" si="44"/>
        <v>1</v>
      </c>
      <c r="AC114" s="24">
        <f t="shared" si="45"/>
        <v>1</v>
      </c>
      <c r="AD114" s="24">
        <f t="shared" si="46"/>
        <v>1</v>
      </c>
      <c r="AE114" s="24">
        <f t="shared" si="47"/>
        <v>2</v>
      </c>
      <c r="AF114" s="24">
        <f t="shared" si="48"/>
        <v>0</v>
      </c>
      <c r="AG114" s="24">
        <f t="shared" si="49"/>
        <v>1</v>
      </c>
      <c r="AH114" s="24">
        <f t="shared" si="50"/>
        <v>0</v>
      </c>
      <c r="AI114" s="24">
        <f t="shared" si="51"/>
        <v>2</v>
      </c>
      <c r="AJ114" s="24">
        <f t="shared" si="52"/>
        <v>2</v>
      </c>
      <c r="AK114" s="24">
        <f t="shared" si="53"/>
        <v>1</v>
      </c>
      <c r="AL114" s="25">
        <f t="shared" si="54"/>
        <v>11</v>
      </c>
      <c r="AM114" s="25">
        <f t="shared" si="55"/>
        <v>12</v>
      </c>
      <c r="AN114" s="25">
        <f t="shared" si="56"/>
        <v>1</v>
      </c>
      <c r="AO114" s="25">
        <f t="shared" si="57"/>
        <v>2</v>
      </c>
      <c r="AP114" s="25">
        <f t="shared" si="58"/>
        <v>21</v>
      </c>
      <c r="AQ114" s="26">
        <f t="shared" si="59"/>
        <v>0.24319882144020055</v>
      </c>
      <c r="AR114" s="26">
        <f t="shared" si="60"/>
        <v>0.14490693551460448</v>
      </c>
      <c r="AS114" s="26">
        <f t="shared" si="61"/>
        <v>5.4376042993261611E-2</v>
      </c>
      <c r="AT114" s="26">
        <f t="shared" si="62"/>
        <v>4.7215310065783493E-2</v>
      </c>
      <c r="AU114" s="26">
        <f t="shared" si="63"/>
        <v>3.3519621735493194E-2</v>
      </c>
      <c r="AV114" s="27">
        <f>(1/(((0-P114)^2+(0-Q114)^2))*CT114)</f>
        <v>1.7985180340840328E-2</v>
      </c>
      <c r="AW114" s="27">
        <f>(1/(((1-P114)^2+(1-Q114)^2))*CT114)</f>
        <v>0.24319882144020055</v>
      </c>
      <c r="AX114" s="27">
        <f>(1/(((2-P114)^2+(2-Q114)^2))*CT114)</f>
        <v>3.0653792238174906E-2</v>
      </c>
      <c r="AY114" s="27">
        <f>(1/(((3-P114)^2+(3-Q114)^2))*CT114)</f>
        <v>7.0855190864519595E-3</v>
      </c>
      <c r="AZ114" s="27">
        <f>((1/(((4-P114)^2+(4-Q114)^2))*CT114))</f>
        <v>3.03358068253859E-3</v>
      </c>
      <c r="BA114" s="27">
        <f>((1/(((5-P114)^2+(5-Q114)^2))*CT114))</f>
        <v>1.6718103299004595E-3</v>
      </c>
      <c r="BB114" s="27">
        <f>((1/(((6-P114)^2+(6-Q114)^2))*CT114))</f>
        <v>1.0563404374562769E-3</v>
      </c>
      <c r="BC114" s="27">
        <f>((1/(((1-P114)^2+(0-Q114)^2))*CT114))</f>
        <v>2.4199748719742804E-2</v>
      </c>
      <c r="BD114" s="27">
        <f>((1/(((2-P114)^2+(0-Q114)^2))*CT114))</f>
        <v>1.4915543721208345E-2</v>
      </c>
      <c r="BE114" s="27">
        <f>((1/(((2-P114)^2+(1-Q114)^2))*CT114))</f>
        <v>3.3519621735493194E-2</v>
      </c>
      <c r="BF114" s="27">
        <f>((1/(((3-P114)^2+(0-Q114)^2))*CT114))</f>
        <v>7.5320736312228034E-3</v>
      </c>
      <c r="BG114" s="27">
        <f>((1/(((3-P114)^2+(1-Q114)^2))*CT114))</f>
        <v>1.0465211905494216E-2</v>
      </c>
      <c r="BH114" s="27">
        <f>((1/(((3-P114)^2+(2-Q114)^2))*CT114))</f>
        <v>1.0168409056606644E-2</v>
      </c>
      <c r="BI114" s="27">
        <f>((1/(((4-P114)^2+(0-Q114)^2))*CT114))</f>
        <v>4.193101134674743E-3</v>
      </c>
      <c r="BJ114" s="27">
        <f>((1/(((4-P114)^2+(1-Q114)^2))*CT114))</f>
        <v>4.9682999459800814E-3</v>
      </c>
      <c r="BK114" s="27">
        <f>((1/(((4-P114)^2+(2-Q114)^2))*CT114))</f>
        <v>4.9003943033790786E-3</v>
      </c>
      <c r="BL114" s="27">
        <f>((1/(((4-P114)^2+(3-Q114)^2))*CT114))</f>
        <v>4.0509720785849241E-3</v>
      </c>
      <c r="BM114" s="27">
        <f>((1/(((5-P114)^2+(0-Q114)^2))*CT114))</f>
        <v>2.6027542394877062E-3</v>
      </c>
      <c r="BN114" s="27">
        <f>((1/(((5-P114)^2+(1-Q114)^2))*CT114))</f>
        <v>2.8818651199350015E-3</v>
      </c>
      <c r="BO114" s="27">
        <f>((1/(((5-P114)^2+(2-Q114)^2))*CT114))</f>
        <v>2.8588857833973958E-3</v>
      </c>
      <c r="BP114" s="27">
        <f>((1/(((5-P114)^2+(3-Q114)^2))*CT114))</f>
        <v>2.5472791529396136E-3</v>
      </c>
      <c r="BQ114" s="27">
        <f>((1/(((5-P114)^2+(4-Q114)^2))*CT114))</f>
        <v>2.1036472931941089E-3</v>
      </c>
      <c r="BR114" s="27">
        <f>((1/(((6-P114)^2+(0-Q114)^2))*CT114))</f>
        <v>1.7546020762526236E-3</v>
      </c>
      <c r="BS114" s="27">
        <f>(1/(((6-P114)^2+(1-Q114)^2))*CT114)</f>
        <v>1.8771625629034957E-3</v>
      </c>
      <c r="BT114" s="27">
        <f>(1/(((6-P114)^2+(2-Q114)^2))*CT114)</f>
        <v>1.8673856234630991E-3</v>
      </c>
      <c r="BU114" s="27">
        <f>(1/(((6-P114)^2+(3-Q114)^2))*CT114)</f>
        <v>1.7292148139073781E-3</v>
      </c>
      <c r="BV114" s="27">
        <f>((1/(((6-P114)^2+(4-Q114)^2))*CT114))</f>
        <v>1.512661880642254E-3</v>
      </c>
      <c r="BW114" s="27">
        <f>((1/(((6-P114)^2+(5-Q114)^2))*CT114))</f>
        <v>1.2757129698488384E-3</v>
      </c>
      <c r="BX114" s="27">
        <f>((1/(((0-P114)^2+(1-Q114)^2))*CT114))</f>
        <v>5.4376042993261611E-2</v>
      </c>
      <c r="BY114" s="27">
        <f>((1/(((0-P114)^2+(2-Q114)^2))*CT114))</f>
        <v>4.7215310065783493E-2</v>
      </c>
      <c r="BZ114" s="27">
        <f>((1/(((1-P114)^2+(2-Q114)^2))*CT114))</f>
        <v>0.14490693551460448</v>
      </c>
      <c r="CA114" s="27">
        <f>((1/(((0-P114)^2+(3-Q114)^2))*CT114))</f>
        <v>1.5632647868090863E-2</v>
      </c>
      <c r="CB114" s="27">
        <f>((1/(((1-P114)^2+(3-Q114)^2))*CT114))</f>
        <v>2.0124733157445607E-2</v>
      </c>
      <c r="CC114" s="27">
        <f>((1/(((2-P114)^2+(3-Q114)^2))*CT114))</f>
        <v>1.3260575202654504E-2</v>
      </c>
      <c r="CD114" s="27">
        <f>((1/(((0-P114)^2+(4-Q114)^2))*CT114))</f>
        <v>6.8139474810502134E-3</v>
      </c>
      <c r="CE114" s="27">
        <f>((1/(((1-P114)^2+(4-Q114)^2))*CT114))</f>
        <v>7.5483536919442491E-3</v>
      </c>
      <c r="CF114" s="27">
        <f>((1/(((2-P114)^2+(4-Q114)^2))*CT114))</f>
        <v>6.3210873854577729E-3</v>
      </c>
      <c r="CG114" s="27">
        <f>((1/(((3-P114)^2+(4-Q114)^2))*CT114))</f>
        <v>4.4658400033322082E-3</v>
      </c>
      <c r="CH114" s="27">
        <f>((1/(((0-P114)^2+(5-Q114)^2))*CT114))</f>
        <v>3.709929136913859E-3</v>
      </c>
      <c r="CI114" s="27">
        <f>((1/(((1-P114)^2+(5-Q114)^2))*CT114))</f>
        <v>3.9174462808528347E-3</v>
      </c>
      <c r="CJ114" s="27">
        <f>((1/(((2-P114)^2+(5-Q114)^2))*CT114))</f>
        <v>3.5588487040482796E-3</v>
      </c>
      <c r="CK114" s="27">
        <f>((1/(((3-P114)^2+(5-Q114)^2))*CT114))</f>
        <v>2.8842452191107123E-3</v>
      </c>
      <c r="CL114" s="27">
        <f>(1/(((4-P114)^2+(5-Q114)^2))*CT114)</f>
        <v>2.2102741274878336E-3</v>
      </c>
      <c r="CM114" s="27">
        <f>(1/(((0-P114)^2+(6-Q114)^2))*CT114)</f>
        <v>2.3130155543802174E-3</v>
      </c>
      <c r="CN114" s="27">
        <f>(1/(((1-P114)^2+(6-Q114)^2))*CT114)</f>
        <v>2.3920157009052682E-3</v>
      </c>
      <c r="CO114" s="27">
        <f>((1/(((2-P114)^2+(6-Q114)^2))*CT114))</f>
        <v>2.2533745405612497E-3</v>
      </c>
      <c r="CP114" s="27">
        <f>((1/(((3-P114)^2+(6-Q114)^2))*CT114))</f>
        <v>1.9627074709022523E-3</v>
      </c>
      <c r="CQ114" s="27">
        <f>((1/(((4-P114)^2+(6-Q114)^2))*CT114))</f>
        <v>1.62543034632897E-3</v>
      </c>
      <c r="CR114" s="27">
        <f>((1/(((5-P114)^2+(6-Q114)^2)))*CT114)</f>
        <v>1.3141587110867782E-3</v>
      </c>
      <c r="CS114" s="21">
        <f t="shared" si="64"/>
        <v>0.79541651146012482</v>
      </c>
      <c r="CT114" s="28">
        <v>0.05</v>
      </c>
    </row>
    <row r="115" spans="8:98" x14ac:dyDescent="0.25">
      <c r="H115" s="2">
        <v>44520</v>
      </c>
      <c r="I115" s="1" t="s">
        <v>17</v>
      </c>
      <c r="J115" s="1" t="s">
        <v>27</v>
      </c>
      <c r="K115">
        <v>2</v>
      </c>
      <c r="L115">
        <v>0</v>
      </c>
      <c r="M115">
        <v>1.05</v>
      </c>
      <c r="N115">
        <v>0.35</v>
      </c>
      <c r="P115" s="10">
        <f>SUMIF(team,spi_matches[[#This Row],[team1]],Mxg)+SUMIF(team,spi_matches[[#This Row],[team2]],Vnxg)</f>
        <v>1.247335690458383</v>
      </c>
      <c r="Q115" s="10">
        <f>SUMIF(team,spi_matches[[#This Row],[team1]],Mnxg)+SUMIF(team,spi_matches[[#This Row],[team2]],Vxg)</f>
        <v>1.4448091955189268</v>
      </c>
      <c r="R115" s="10">
        <f t="shared" si="38"/>
        <v>1.2375485493214866</v>
      </c>
      <c r="S115" s="21">
        <f t="shared" si="39"/>
        <v>0.19731189077163763</v>
      </c>
      <c r="T115" s="21">
        <f t="shared" si="40"/>
        <v>0.27958740581337965</v>
      </c>
      <c r="U115" s="21">
        <f t="shared" si="41"/>
        <v>0.29539363881657293</v>
      </c>
      <c r="V115" s="22">
        <f t="shared" si="42"/>
        <v>0</v>
      </c>
      <c r="W115" s="22">
        <f t="shared" si="43"/>
        <v>3</v>
      </c>
      <c r="X115" s="23"/>
      <c r="Y115" s="23"/>
      <c r="Z115" s="23"/>
      <c r="AA115" s="23"/>
      <c r="AB115" s="24">
        <f t="shared" si="44"/>
        <v>1</v>
      </c>
      <c r="AC115" s="24">
        <f t="shared" si="45"/>
        <v>1</v>
      </c>
      <c r="AD115" s="24">
        <f t="shared" si="46"/>
        <v>1</v>
      </c>
      <c r="AE115" s="24">
        <f t="shared" si="47"/>
        <v>2</v>
      </c>
      <c r="AF115" s="24">
        <f t="shared" si="48"/>
        <v>2</v>
      </c>
      <c r="AG115" s="24">
        <f t="shared" si="49"/>
        <v>1</v>
      </c>
      <c r="AH115" s="24">
        <f t="shared" si="50"/>
        <v>2</v>
      </c>
      <c r="AI115" s="24">
        <f t="shared" si="51"/>
        <v>2</v>
      </c>
      <c r="AJ115" s="24">
        <f t="shared" si="52"/>
        <v>0</v>
      </c>
      <c r="AK115" s="24">
        <f t="shared" si="53"/>
        <v>1</v>
      </c>
      <c r="AL115" s="25">
        <f t="shared" si="54"/>
        <v>11</v>
      </c>
      <c r="AM115" s="25">
        <f t="shared" si="55"/>
        <v>12</v>
      </c>
      <c r="AN115" s="25">
        <f t="shared" si="56"/>
        <v>21</v>
      </c>
      <c r="AO115" s="25">
        <f t="shared" si="57"/>
        <v>22</v>
      </c>
      <c r="AP115" s="25">
        <f t="shared" si="58"/>
        <v>1</v>
      </c>
      <c r="AQ115" s="26">
        <f t="shared" si="59"/>
        <v>0.19302771225825155</v>
      </c>
      <c r="AR115" s="26">
        <f t="shared" si="60"/>
        <v>0.13535031537567918</v>
      </c>
      <c r="AS115" s="26">
        <f t="shared" si="61"/>
        <v>6.5414306859542776E-2</v>
      </c>
      <c r="AT115" s="26">
        <f t="shared" si="62"/>
        <v>5.7159816150790292E-2</v>
      </c>
      <c r="AU115" s="26">
        <f t="shared" si="63"/>
        <v>2.8511122738891378E-2</v>
      </c>
      <c r="AV115" s="27">
        <f>(1/(((0-P115)^2+(0-Q115)^2))*CT115)</f>
        <v>1.3723746713518918E-2</v>
      </c>
      <c r="AW115" s="27">
        <f>(1/(((1-P115)^2+(1-Q115)^2))*CT115)</f>
        <v>0.19302771225825155</v>
      </c>
      <c r="AX115" s="27">
        <f>(1/(((2-P115)^2+(2-Q115)^2))*CT115)</f>
        <v>5.7159816150790292E-2</v>
      </c>
      <c r="AY115" s="27">
        <f>(1/(((3-P115)^2+(3-Q115)^2))*CT115)</f>
        <v>9.1067206424339762E-3</v>
      </c>
      <c r="AZ115" s="27">
        <f>((1/(((4-P115)^2+(4-Q115)^2))*CT115))</f>
        <v>3.5445505362944616E-3</v>
      </c>
      <c r="BA115" s="27">
        <f>((1/(((5-P115)^2+(5-Q115)^2))*CT115))</f>
        <v>1.8711264588132373E-3</v>
      </c>
      <c r="BB115" s="27">
        <f>((1/(((6-P115)^2+(6-Q115)^2))*CT115))</f>
        <v>1.1537330532772707E-3</v>
      </c>
      <c r="BC115" s="27">
        <f>((1/(((1-P115)^2+(0-Q115)^2))*CT115))</f>
        <v>2.327044126331514E-2</v>
      </c>
      <c r="BD115" s="27">
        <f>((1/(((2-P115)^2+(0-Q115)^2))*CT115))</f>
        <v>1.8839649596054883E-2</v>
      </c>
      <c r="BE115" s="27">
        <f>((1/(((2-P115)^2+(1-Q115)^2))*CT115))</f>
        <v>6.5414306859542776E-2</v>
      </c>
      <c r="BF115" s="27">
        <f>((1/(((3-P115)^2+(0-Q115)^2))*CT115))</f>
        <v>9.6912263010249869E-3</v>
      </c>
      <c r="BG115" s="27">
        <f>((1/(((3-P115)^2+(1-Q115)^2))*CT115))</f>
        <v>1.5291981723978672E-2</v>
      </c>
      <c r="BH115" s="27">
        <f>((1/(((3-P115)^2+(2-Q115)^2))*CT115))</f>
        <v>1.4792597379677178E-2</v>
      </c>
      <c r="BI115" s="27">
        <f>((1/(((4-P115)^2+(0-Q115)^2))*CT115))</f>
        <v>5.1735014348223331E-3</v>
      </c>
      <c r="BJ115" s="27">
        <f>((1/(((4-P115)^2+(1-Q115)^2))*CT115))</f>
        <v>6.4308549155534722E-3</v>
      </c>
      <c r="BK115" s="27">
        <f>((1/(((4-P115)^2+(2-Q115)^2))*CT115))</f>
        <v>6.3408343299277223E-3</v>
      </c>
      <c r="BL115" s="27">
        <f>((1/(((4-P115)^2+(3-Q115)^2))*CT115))</f>
        <v>5.0021112714337783E-3</v>
      </c>
      <c r="BM115" s="27">
        <f>((1/(((5-P115)^2+(0-Q115)^2))*CT115))</f>
        <v>3.0921530186804264E-3</v>
      </c>
      <c r="BN115" s="27">
        <f>((1/(((5-P115)^2+(1-Q115)^2))*CT115))</f>
        <v>3.5013160577446346E-3</v>
      </c>
      <c r="BO115" s="27">
        <f>((1/(((5-P115)^2+(2-Q115)^2))*CT115))</f>
        <v>3.474459810656159E-3</v>
      </c>
      <c r="BP115" s="27">
        <f>((1/(((5-P115)^2+(3-Q115)^2))*CT115))</f>
        <v>3.0300995805197296E-3</v>
      </c>
      <c r="BQ115" s="27">
        <f>((1/(((5-P115)^2+(4-Q115)^2))*CT115))</f>
        <v>2.4258314800127746E-3</v>
      </c>
      <c r="BR115" s="27">
        <f>((1/(((6-P115)^2+(0-Q115)^2))*CT115))</f>
        <v>2.0263185014345922E-3</v>
      </c>
      <c r="BS115" s="27">
        <f>(1/(((6-P115)^2+(1-Q115)^2))*CT115)</f>
        <v>2.1943613177598182E-3</v>
      </c>
      <c r="BT115" s="27">
        <f>(1/(((6-P115)^2+(2-Q115)^2))*CT115)</f>
        <v>2.1837823278731757E-3</v>
      </c>
      <c r="BU115" s="27">
        <f>(1/(((6-P115)^2+(3-Q115)^2))*CT115)</f>
        <v>1.9994852143336008E-3</v>
      </c>
      <c r="BV115" s="27">
        <f>((1/(((6-P115)^2+(4-Q115)^2))*CT115))</f>
        <v>1.7172206060246159E-3</v>
      </c>
      <c r="BW115" s="27">
        <f>((1/(((6-P115)^2+(5-Q115)^2))*CT115))</f>
        <v>1.4193577812671688E-3</v>
      </c>
      <c r="BX115" s="27">
        <f>((1/(((0-P115)^2+(1-Q115)^2))*CT115))</f>
        <v>2.8511122738891378E-2</v>
      </c>
      <c r="BY115" s="27">
        <f>((1/(((0-P115)^2+(2-Q115)^2))*CT115))</f>
        <v>2.682283775312666E-2</v>
      </c>
      <c r="BZ115" s="27">
        <f>((1/(((1-P115)^2+(2-Q115)^2))*CT115))</f>
        <v>0.13535031537567918</v>
      </c>
      <c r="CA115" s="27">
        <f>((1/(((0-P115)^2+(3-Q115)^2))*CT115))</f>
        <v>1.2580310301162193E-2</v>
      </c>
      <c r="CB115" s="27">
        <f>((1/(((1-P115)^2+(3-Q115)^2))*CT115))</f>
        <v>2.0162970173472572E-2</v>
      </c>
      <c r="CC115" s="27">
        <f>((1/(((2-P115)^2+(3-Q115)^2))*CT115))</f>
        <v>1.6749734174983866E-2</v>
      </c>
      <c r="CD115" s="27">
        <f>((1/(((0-P115)^2+(4-Q115)^2))*CT115))</f>
        <v>6.1844094123035733E-3</v>
      </c>
      <c r="CE115" s="27">
        <f>((1/(((1-P115)^2+(4-Q115)^2))*CT115))</f>
        <v>7.5870519474343064E-3</v>
      </c>
      <c r="CF115" s="27">
        <f>((1/(((2-P115)^2+(4-Q115)^2))*CT115))</f>
        <v>7.0467161666140921E-3</v>
      </c>
      <c r="CG115" s="27">
        <f>((1/(((3-P115)^2+(4-Q115)^2))*CT115))</f>
        <v>5.2078818592092707E-3</v>
      </c>
      <c r="CH115" s="27">
        <f>((1/(((0-P115)^2+(5-Q115)^2))*CT115))</f>
        <v>3.5223104600413308E-3</v>
      </c>
      <c r="CI115" s="27">
        <f>((1/(((1-P115)^2+(5-Q115)^2))*CT115))</f>
        <v>3.9368353352196702E-3</v>
      </c>
      <c r="CJ115" s="27">
        <f>((1/(((2-P115)^2+(5-Q115)^2))*CT115))</f>
        <v>3.7861907149996155E-3</v>
      </c>
      <c r="CK115" s="27">
        <f>((1/(((3-P115)^2+(5-Q115)^2))*CT115))</f>
        <v>3.1824402948679911E-3</v>
      </c>
      <c r="CL115" s="27">
        <f>(1/(((4-P115)^2+(5-Q115)^2))*CT115)</f>
        <v>2.4732221202329145E-3</v>
      </c>
      <c r="CM115" s="27">
        <f>(1/(((0-P115)^2+(6-Q115)^2))*CT115)</f>
        <v>2.2415885922523597E-3</v>
      </c>
      <c r="CN115" s="27">
        <f>(1/(((1-P115)^2+(6-Q115)^2))*CT115)</f>
        <v>2.4025826946316368E-3</v>
      </c>
      <c r="CO115" s="27">
        <f>((1/(((2-P115)^2+(6-Q115)^2))*CT115))</f>
        <v>2.3456264834384195E-3</v>
      </c>
      <c r="CP115" s="27">
        <f>((1/(((3-P115)^2+(6-Q115)^2))*CT115))</f>
        <v>2.098935821107656E-3</v>
      </c>
      <c r="CQ115" s="27">
        <f>((1/(((4-P115)^2+(6-Q115)^2))*CT115))</f>
        <v>1.7651051657799561E-3</v>
      </c>
      <c r="CR115" s="27">
        <f>((1/(((5-P115)^2+(6-Q115)^2)))*CT115)</f>
        <v>1.435451231124334E-3</v>
      </c>
      <c r="CS115" s="21">
        <f t="shared" si="64"/>
        <v>0.77229293540159039</v>
      </c>
      <c r="CT115" s="28">
        <v>0.05</v>
      </c>
    </row>
    <row r="116" spans="8:98" x14ac:dyDescent="0.25">
      <c r="H116" s="2">
        <v>44520</v>
      </c>
      <c r="I116" s="1" t="s">
        <v>18</v>
      </c>
      <c r="J116" s="1" t="s">
        <v>11</v>
      </c>
      <c r="K116">
        <v>2</v>
      </c>
      <c r="L116">
        <v>1</v>
      </c>
      <c r="M116">
        <v>0.53</v>
      </c>
      <c r="N116">
        <v>1.0900000000000001</v>
      </c>
      <c r="P116" s="10">
        <f>SUMIF(team,spi_matches[[#This Row],[team1]],Mxg)+SUMIF(team,spi_matches[[#This Row],[team2]],Vnxg)</f>
        <v>1.1026652012593974</v>
      </c>
      <c r="Q116" s="10">
        <f>SUMIF(team,spi_matches[[#This Row],[team1]],Mnxg)+SUMIF(team,spi_matches[[#This Row],[team2]],Vxg)</f>
        <v>1.6871853843879416</v>
      </c>
      <c r="R116" s="10">
        <f t="shared" si="38"/>
        <v>0.68457581606003948</v>
      </c>
      <c r="S116" s="21">
        <f t="shared" si="39"/>
        <v>0.15049627600455495</v>
      </c>
      <c r="T116" s="21">
        <f t="shared" si="40"/>
        <v>0.18736100551177406</v>
      </c>
      <c r="U116" s="21">
        <f t="shared" si="41"/>
        <v>0.65751797016355806</v>
      </c>
      <c r="V116" s="22">
        <f t="shared" si="42"/>
        <v>0</v>
      </c>
      <c r="W116" s="22">
        <f t="shared" si="43"/>
        <v>3</v>
      </c>
      <c r="X116" s="23"/>
      <c r="Y116" s="23"/>
      <c r="Z116" s="23"/>
      <c r="AA116" s="23"/>
      <c r="AB116" s="24">
        <f t="shared" si="44"/>
        <v>1</v>
      </c>
      <c r="AC116" s="24">
        <f t="shared" si="45"/>
        <v>2</v>
      </c>
      <c r="AD116" s="24">
        <f t="shared" si="46"/>
        <v>1</v>
      </c>
      <c r="AE116" s="24">
        <f t="shared" si="47"/>
        <v>1</v>
      </c>
      <c r="AF116" s="24">
        <f t="shared" si="48"/>
        <v>2</v>
      </c>
      <c r="AG116" s="24">
        <f t="shared" si="49"/>
        <v>2</v>
      </c>
      <c r="AH116" s="24">
        <f t="shared" si="50"/>
        <v>2</v>
      </c>
      <c r="AI116" s="24">
        <f t="shared" si="51"/>
        <v>1</v>
      </c>
      <c r="AJ116" s="24">
        <f t="shared" si="52"/>
        <v>0</v>
      </c>
      <c r="AK116" s="24">
        <f t="shared" si="53"/>
        <v>2</v>
      </c>
      <c r="AL116" s="25">
        <f t="shared" si="54"/>
        <v>12</v>
      </c>
      <c r="AM116" s="25">
        <f t="shared" si="55"/>
        <v>11</v>
      </c>
      <c r="AN116" s="25">
        <f t="shared" si="56"/>
        <v>22</v>
      </c>
      <c r="AO116" s="25">
        <f t="shared" si="57"/>
        <v>21</v>
      </c>
      <c r="AP116" s="25">
        <f t="shared" si="58"/>
        <v>2</v>
      </c>
      <c r="AQ116" s="26">
        <f t="shared" si="59"/>
        <v>0.46128385858041893</v>
      </c>
      <c r="AR116" s="26">
        <f t="shared" si="60"/>
        <v>0.10357029680024098</v>
      </c>
      <c r="AS116" s="26">
        <f t="shared" si="61"/>
        <v>5.5367139655397996E-2</v>
      </c>
      <c r="AT116" s="26">
        <f t="shared" si="62"/>
        <v>3.9140980921955879E-2</v>
      </c>
      <c r="AU116" s="26">
        <f t="shared" si="63"/>
        <v>3.8059758286639982E-2</v>
      </c>
      <c r="AV116" s="27">
        <f>(1/(((0-P116)^2+(0-Q116)^2))*CT116)</f>
        <v>1.2307798140030236E-2</v>
      </c>
      <c r="AW116" s="27">
        <f>(1/(((1-P116)^2+(1-Q116)^2))*CT116)</f>
        <v>0.10357029680024098</v>
      </c>
      <c r="AX116" s="27">
        <f>(1/(((2-P116)^2+(2-Q116)^2))*CT116)</f>
        <v>5.5367139655397996E-2</v>
      </c>
      <c r="AY116" s="27">
        <f>(1/(((3-P116)^2+(3-Q116)^2))*CT116)</f>
        <v>9.3925613538958438E-3</v>
      </c>
      <c r="AZ116" s="27">
        <f>((1/(((4-P116)^2+(4-Q116)^2))*CT116))</f>
        <v>3.6380410028774147E-3</v>
      </c>
      <c r="BA116" s="27">
        <f>((1/(((5-P116)^2+(5-Q116)^2))*CT116))</f>
        <v>1.9110257586395429E-3</v>
      </c>
      <c r="BB116" s="27">
        <f>((1/(((6-P116)^2+(6-Q116)^2))*CT116))</f>
        <v>1.1741428006920443E-3</v>
      </c>
      <c r="BC116" s="27">
        <f>((1/(((1-P116)^2+(0-Q116)^2))*CT116))</f>
        <v>1.7500050177987125E-2</v>
      </c>
      <c r="BD116" s="27">
        <f>((1/(((2-P116)^2+(0-Q116)^2))*CT116))</f>
        <v>1.3691861997058984E-2</v>
      </c>
      <c r="BE116" s="27">
        <f>((1/(((2-P116)^2+(1-Q116)^2))*CT116))</f>
        <v>3.9140980921955879E-2</v>
      </c>
      <c r="BF116" s="27">
        <f>((1/(((3-P116)^2+(0-Q116)^2))*CT116))</f>
        <v>7.7561781971636906E-3</v>
      </c>
      <c r="BG116" s="27">
        <f>((1/(((3-P116)^2+(1-Q116)^2))*CT116))</f>
        <v>1.227866752935571E-2</v>
      </c>
      <c r="BH116" s="27">
        <f>((1/(((3-P116)^2+(2-Q116)^2))*CT116))</f>
        <v>1.3521800834285728E-2</v>
      </c>
      <c r="BI116" s="27">
        <f>((1/(((4-P116)^2+(0-Q116)^2))*CT116))</f>
        <v>4.4479460821749712E-3</v>
      </c>
      <c r="BJ116" s="27">
        <f>((1/(((4-P116)^2+(1-Q116)^2))*CT116))</f>
        <v>5.6390303164977305E-3</v>
      </c>
      <c r="BK116" s="27">
        <f>((1/(((4-P116)^2+(2-Q116)^2))*CT116))</f>
        <v>5.8876158326674529E-3</v>
      </c>
      <c r="BL116" s="27">
        <f>((1/(((4-P116)^2+(3-Q116)^2))*CT116))</f>
        <v>4.9416728663922377E-3</v>
      </c>
      <c r="BM116" s="27">
        <f>((1/(((5-P116)^2+(0-Q116)^2))*CT116))</f>
        <v>2.772262045973323E-3</v>
      </c>
      <c r="BN116" s="27">
        <f>((1/(((5-P116)^2+(1-Q116)^2))*CT116))</f>
        <v>3.1925539862139615E-3</v>
      </c>
      <c r="BO116" s="27">
        <f>((1/(((5-P116)^2+(2-Q116)^2))*CT116))</f>
        <v>3.2707376258228624E-3</v>
      </c>
      <c r="BP116" s="27">
        <f>((1/(((5-P116)^2+(3-Q116)^2))*CT116))</f>
        <v>2.956358108838094E-3</v>
      </c>
      <c r="BQ116" s="27">
        <f>((1/(((5-P116)^2+(4-Q116)^2))*CT116))</f>
        <v>2.4344725228151154E-3</v>
      </c>
      <c r="BR116" s="27">
        <f>((1/(((6-P116)^2+(0-Q116)^2))*CT116))</f>
        <v>1.8635520146265743E-3</v>
      </c>
      <c r="BS116" s="27">
        <f>(1/(((6-P116)^2+(1-Q116)^2))*CT116)</f>
        <v>2.0444787069276954E-3</v>
      </c>
      <c r="BT116" s="27">
        <f>(1/(((6-P116)^2+(2-Q116)^2))*CT116)</f>
        <v>2.0762618351331287E-3</v>
      </c>
      <c r="BU116" s="27">
        <f>(1/(((6-P116)^2+(3-Q116)^2))*CT116)</f>
        <v>1.944967506485349E-3</v>
      </c>
      <c r="BV116" s="27">
        <f>((1/(((6-P116)^2+(4-Q116)^2))*CT116))</f>
        <v>1.704564849172767E-3</v>
      </c>
      <c r="BW116" s="27">
        <f>((1/(((6-P116)^2+(5-Q116)^2))*CT116))</f>
        <v>1.4302620470065695E-3</v>
      </c>
      <c r="BX116" s="27">
        <f>((1/(((0-P116)^2+(1-Q116)^2))*CT116))</f>
        <v>2.9619198430985871E-2</v>
      </c>
      <c r="BY116" s="27">
        <f>((1/(((0-P116)^2+(2-Q116)^2))*CT116))</f>
        <v>3.8059758286639982E-2</v>
      </c>
      <c r="BZ116" s="27">
        <f>((1/(((1-P116)^2+(2-Q116)^2))*CT116))</f>
        <v>0.46128385858041893</v>
      </c>
      <c r="CA116" s="27">
        <f>((1/(((0-P116)^2+(3-Q116)^2))*CT116))</f>
        <v>1.7010547581375372E-2</v>
      </c>
      <c r="CB116" s="27">
        <f>((1/(((1-P116)^2+(3-Q116)^2))*CT116))</f>
        <v>2.8834691637333095E-2</v>
      </c>
      <c r="CC116" s="27">
        <f>((1/(((2-P116)^2+(3-Q116)^2))*CT116))</f>
        <v>1.9773068792128312E-2</v>
      </c>
      <c r="CD116" s="27">
        <f>((1/(((0-P116)^2+(4-Q116)^2))*CT116))</f>
        <v>7.6161671210934929E-3</v>
      </c>
      <c r="CE116" s="27">
        <f>((1/(((1-P116)^2+(4-Q116)^2))*CT116))</f>
        <v>9.3289646095149597E-3</v>
      </c>
      <c r="CF116" s="27">
        <f>((1/(((2-P116)^2+(4-Q116)^2))*CT116))</f>
        <v>8.1243728559102189E-3</v>
      </c>
      <c r="CG116" s="27">
        <f>((1/(((3-P116)^2+(4-Q116)^2))*CT116))</f>
        <v>5.5872222022487778E-3</v>
      </c>
      <c r="CH116" s="27">
        <f>((1/(((0-P116)^2+(5-Q116)^2))*CT116))</f>
        <v>4.1015170677981315E-3</v>
      </c>
      <c r="CI116" s="27">
        <f>((1/(((1-P116)^2+(5-Q116)^2))*CT116))</f>
        <v>4.5515450005236295E-3</v>
      </c>
      <c r="CJ116" s="27">
        <f>((1/(((2-P116)^2+(5-Q116)^2))*CT116))</f>
        <v>4.2445000381084522E-3</v>
      </c>
      <c r="CK116" s="27">
        <f>((1/(((3-P116)^2+(5-Q116)^2))*CT116))</f>
        <v>3.4306211719665868E-3</v>
      </c>
      <c r="CL116" s="27">
        <f>(1/(((4-P116)^2+(5-Q116)^2))*CT116)</f>
        <v>2.5814059781208171E-3</v>
      </c>
      <c r="CM116" s="27">
        <f>(1/(((0-P116)^2+(6-Q116)^2))*CT116)</f>
        <v>2.5231829475569055E-3</v>
      </c>
      <c r="CN116" s="27">
        <f>(1/(((1-P116)^2+(6-Q116)^2))*CT116)</f>
        <v>2.6865961879239449E-3</v>
      </c>
      <c r="CO116" s="27">
        <f>((1/(((2-P116)^2+(6-Q116)^2))*CT116))</f>
        <v>2.57657853579529E-3</v>
      </c>
      <c r="CP116" s="27">
        <f>((1/(((3-P116)^2+(6-Q116)^2))*CT116))</f>
        <v>2.2522269657139558E-3</v>
      </c>
      <c r="CQ116" s="27">
        <f>((1/(((4-P116)^2+(6-Q116)^2))*CT116))</f>
        <v>1.8522004191891053E-3</v>
      </c>
      <c r="CR116" s="27">
        <f>((1/(((5-P116)^2+(6-Q116)^2)))*CT116)</f>
        <v>1.4797457532121281E-3</v>
      </c>
      <c r="CS116" s="21">
        <f t="shared" si="64"/>
        <v>0.99537525167988705</v>
      </c>
      <c r="CT116" s="28">
        <v>0.05</v>
      </c>
    </row>
    <row r="117" spans="8:98" x14ac:dyDescent="0.25">
      <c r="H117" s="2">
        <v>44520</v>
      </c>
      <c r="I117" s="1" t="s">
        <v>16</v>
      </c>
      <c r="J117" s="1" t="s">
        <v>7</v>
      </c>
      <c r="K117">
        <v>4</v>
      </c>
      <c r="L117">
        <v>1</v>
      </c>
      <c r="M117">
        <v>2.99</v>
      </c>
      <c r="N117">
        <v>1.72</v>
      </c>
      <c r="P117" s="10">
        <f>SUMIF(team,spi_matches[[#This Row],[team1]],Mxg)+SUMIF(team,spi_matches[[#This Row],[team2]],Vnxg)</f>
        <v>1.2332591290518071</v>
      </c>
      <c r="Q117" s="10">
        <f>SUMIF(team,spi_matches[[#This Row],[team1]],Mnxg)+SUMIF(team,spi_matches[[#This Row],[team2]],Vxg)</f>
        <v>1.9064232417157578</v>
      </c>
      <c r="R117" s="10">
        <f t="shared" si="38"/>
        <v>3.120892112711628</v>
      </c>
      <c r="S117" s="21">
        <f t="shared" si="39"/>
        <v>0.14673142274556675</v>
      </c>
      <c r="T117" s="21">
        <f t="shared" si="40"/>
        <v>0.16968276876412783</v>
      </c>
      <c r="U117" s="21">
        <f t="shared" si="41"/>
        <v>1.0047107978892658</v>
      </c>
      <c r="V117" s="22">
        <f t="shared" si="42"/>
        <v>0</v>
      </c>
      <c r="W117" s="22">
        <f t="shared" si="43"/>
        <v>3</v>
      </c>
      <c r="X117" s="23"/>
      <c r="Y117" s="23"/>
      <c r="Z117" s="23"/>
      <c r="AA117" s="23"/>
      <c r="AB117" s="24">
        <f t="shared" si="44"/>
        <v>1</v>
      </c>
      <c r="AC117" s="24">
        <f t="shared" si="45"/>
        <v>2</v>
      </c>
      <c r="AD117" s="24">
        <f t="shared" si="46"/>
        <v>2</v>
      </c>
      <c r="AE117" s="24">
        <f t="shared" si="47"/>
        <v>2</v>
      </c>
      <c r="AF117" s="24">
        <f t="shared" si="48"/>
        <v>1</v>
      </c>
      <c r="AG117" s="24">
        <f t="shared" si="49"/>
        <v>1</v>
      </c>
      <c r="AH117" s="24">
        <f t="shared" si="50"/>
        <v>1</v>
      </c>
      <c r="AI117" s="24">
        <f t="shared" si="51"/>
        <v>3</v>
      </c>
      <c r="AJ117" s="24">
        <f t="shared" si="52"/>
        <v>2</v>
      </c>
      <c r="AK117" s="24">
        <f t="shared" si="53"/>
        <v>1</v>
      </c>
      <c r="AL117" s="25">
        <f t="shared" si="54"/>
        <v>12</v>
      </c>
      <c r="AM117" s="25">
        <f t="shared" si="55"/>
        <v>22</v>
      </c>
      <c r="AN117" s="25">
        <f t="shared" si="56"/>
        <v>11</v>
      </c>
      <c r="AO117" s="25">
        <f t="shared" si="57"/>
        <v>13</v>
      </c>
      <c r="AP117" s="25">
        <f t="shared" si="58"/>
        <v>21</v>
      </c>
      <c r="AQ117" s="26">
        <f t="shared" si="59"/>
        <v>0.79155968172730484</v>
      </c>
      <c r="AR117" s="26">
        <f t="shared" si="60"/>
        <v>8.3801480123883457E-2</v>
      </c>
      <c r="AS117" s="26">
        <f t="shared" si="61"/>
        <v>5.7076784117686567E-2</v>
      </c>
      <c r="AT117" s="26">
        <f t="shared" si="62"/>
        <v>3.998976429845473E-2</v>
      </c>
      <c r="AU117" s="26">
        <f t="shared" si="63"/>
        <v>3.5473706676603531E-2</v>
      </c>
      <c r="AV117" s="27">
        <f>(1/(((0-P117)^2+(0-Q117)^2))*CT117)</f>
        <v>9.6986105261085871E-3</v>
      </c>
      <c r="AW117" s="27">
        <f>(1/(((1-P117)^2+(1-Q117)^2))*CT117)</f>
        <v>5.7076784117686567E-2</v>
      </c>
      <c r="AX117" s="27">
        <f>(1/(((2-P117)^2+(2-Q117)^2))*CT117)</f>
        <v>8.3801480123883457E-2</v>
      </c>
      <c r="AY117" s="27">
        <f>(1/(((3-P117)^2+(3-Q117)^2))*CT117)</f>
        <v>1.1581356840521643E-2</v>
      </c>
      <c r="AZ117" s="27">
        <f>((1/(((4-P117)^2+(4-Q117)^2))*CT117))</f>
        <v>4.1535419276716957E-3</v>
      </c>
      <c r="BA117" s="27">
        <f>((1/(((5-P117)^2+(5-Q117)^2))*CT117))</f>
        <v>2.1045051861687488E-3</v>
      </c>
      <c r="BB117" s="27">
        <f>((1/(((6-P117)^2+(6-Q117)^2))*CT117))</f>
        <v>1.266490042087108E-3</v>
      </c>
      <c r="BC117" s="27">
        <f>((1/(((1-P117)^2+(0-Q117)^2))*CT117))</f>
        <v>1.3554325228355677E-2</v>
      </c>
      <c r="BD117" s="27">
        <f>((1/(((2-P117)^2+(0-Q117)^2))*CT117))</f>
        <v>1.1841771743512261E-2</v>
      </c>
      <c r="BE117" s="27">
        <f>((1/(((2-P117)^2+(1-Q117)^2))*CT117))</f>
        <v>3.5473706676603531E-2</v>
      </c>
      <c r="BF117" s="27">
        <f>((1/(((3-P117)^2+(0-Q117)^2))*CT117))</f>
        <v>7.401022921417328E-3</v>
      </c>
      <c r="BG117" s="27">
        <f>((1/(((3-P117)^2+(1-Q117)^2))*CT117))</f>
        <v>1.2680775878549294E-2</v>
      </c>
      <c r="BH117" s="27">
        <f>((1/(((3-P117)^2+(2-Q117)^2))*CT117))</f>
        <v>1.5973777881892706E-2</v>
      </c>
      <c r="BI117" s="27">
        <f>((1/(((4-P117)^2+(0-Q117)^2))*CT117))</f>
        <v>4.4289707530603727E-3</v>
      </c>
      <c r="BJ117" s="27">
        <f>((1/(((4-P117)^2+(1-Q117)^2))*CT117))</f>
        <v>5.8986901337336022E-3</v>
      </c>
      <c r="BK117" s="27">
        <f>((1/(((4-P117)^2+(2-Q117)^2))*CT117))</f>
        <v>6.5243389461818249E-3</v>
      </c>
      <c r="BL117" s="27">
        <f>((1/(((4-P117)^2+(3-Q117)^2))*CT117))</f>
        <v>5.6492290803515678E-3</v>
      </c>
      <c r="BM117" s="27">
        <f>((1/(((5-P117)^2+(0-Q117)^2))*CT117))</f>
        <v>2.8053974824607118E-3</v>
      </c>
      <c r="BN117" s="27">
        <f>((1/(((5-P117)^2+(1-Q117)^2))*CT117))</f>
        <v>3.3311259334209637E-3</v>
      </c>
      <c r="BO117" s="27">
        <f>((1/(((5-P117)^2+(2-Q117)^2))*CT117))</f>
        <v>3.5218476484110833E-3</v>
      </c>
      <c r="BP117" s="27">
        <f>((1/(((5-P117)^2+(3-Q117)^2))*CT117))</f>
        <v>3.2500778410429047E-3</v>
      </c>
      <c r="BQ117" s="27">
        <f>((1/(((5-P117)^2+(4-Q117)^2))*CT117))</f>
        <v>2.6923117717420515E-3</v>
      </c>
      <c r="BR117" s="27">
        <f>((1/(((6-P117)^2+(0-Q117)^2))*CT117))</f>
        <v>1.89708193119001E-3</v>
      </c>
      <c r="BS117" s="27">
        <f>(1/(((6-P117)^2+(1-Q117)^2))*CT117)</f>
        <v>2.1237354875071781E-3</v>
      </c>
      <c r="BT117" s="27">
        <f>(1/(((6-P117)^2+(2-Q117)^2))*CT117)</f>
        <v>2.1996803728473765E-3</v>
      </c>
      <c r="BU117" s="27">
        <f>(1/(((6-P117)^2+(3-Q117)^2))*CT117)</f>
        <v>2.0904995084183799E-3</v>
      </c>
      <c r="BV117" s="27">
        <f>((1/(((6-P117)^2+(4-Q117)^2))*CT117))</f>
        <v>1.8446861225874388E-3</v>
      </c>
      <c r="BW117" s="27">
        <f>((1/(((6-P117)^2+(5-Q117)^2))*CT117))</f>
        <v>1.5483694022804882E-3</v>
      </c>
      <c r="BX117" s="27">
        <f>((1/(((0-P117)^2+(1-Q117)^2))*CT117))</f>
        <v>2.134443314424718E-2</v>
      </c>
      <c r="BY117" s="27">
        <f>((1/(((0-P117)^2+(2-Q117)^2))*CT117))</f>
        <v>3.2686474772818469E-2</v>
      </c>
      <c r="BZ117" s="27">
        <f>((1/(((1-P117)^2+(2-Q117)^2))*CT117))</f>
        <v>0.79155968172730484</v>
      </c>
      <c r="CA117" s="27">
        <f>((1/(((0-P117)^2+(3-Q117)^2))*CT117))</f>
        <v>1.8403745904351437E-2</v>
      </c>
      <c r="CB117" s="27">
        <f>((1/(((1-P117)^2+(3-Q117)^2))*CT117))</f>
        <v>3.998976429845473E-2</v>
      </c>
      <c r="CC117" s="27">
        <f>((1/(((2-P117)^2+(3-Q117)^2))*CT117))</f>
        <v>2.8030021664372646E-2</v>
      </c>
      <c r="CD117" s="27">
        <f>((1/(((0-P117)^2+(4-Q117)^2))*CT117))</f>
        <v>8.4688465622068439E-3</v>
      </c>
      <c r="CE117" s="27">
        <f>((1/(((1-P117)^2+(4-Q117)^2))*CT117))</f>
        <v>1.1267673013563264E-2</v>
      </c>
      <c r="CF117" s="27">
        <f>((1/(((2-P117)^2+(4-Q117)^2))*CT117))</f>
        <v>1.0058428999630761E-2</v>
      </c>
      <c r="CG117" s="27">
        <f>((1/(((3-P117)^2+(4-Q117)^2))*CT117))</f>
        <v>6.6627250448079052E-3</v>
      </c>
      <c r="CH117" s="27">
        <f>((1/(((0-P117)^2+(5-Q117)^2))*CT117))</f>
        <v>4.5081007347328329E-3</v>
      </c>
      <c r="CI117" s="27">
        <f>((1/(((1-P117)^2+(5-Q117)^2))*CT117))</f>
        <v>5.1950065286015569E-3</v>
      </c>
      <c r="CJ117" s="27">
        <f>((1/(((2-P117)^2+(5-Q117)^2))*CT117))</f>
        <v>4.9221761024139275E-3</v>
      </c>
      <c r="CK117" s="27">
        <f>((1/(((3-P117)^2+(5-Q117)^2))*CT117))</f>
        <v>3.9396165626328725E-3</v>
      </c>
      <c r="CL117" s="27">
        <f>(1/(((4-P117)^2+(5-Q117)^2))*CT117)</f>
        <v>2.902745451569419E-3</v>
      </c>
      <c r="CM117" s="27">
        <f>(1/(((0-P117)^2+(6-Q117)^2))*CT117)</f>
        <v>2.7354843396108033E-3</v>
      </c>
      <c r="CN117" s="27">
        <f>(1/(((1-P117)^2+(6-Q117)^2))*CT117)</f>
        <v>2.9741049740790999E-3</v>
      </c>
      <c r="CO117" s="27">
        <f>((1/(((2-P117)^2+(6-Q117)^2))*CT117))</f>
        <v>2.8826315399920971E-3</v>
      </c>
      <c r="CP117" s="27">
        <f>((1/(((3-P117)^2+(6-Q117)^2))*CT117))</f>
        <v>2.5152494567906207E-3</v>
      </c>
      <c r="CQ117" s="27">
        <f>((1/(((4-P117)^2+(6-Q117)^2))*CT117))</f>
        <v>2.0481540916203783E-3</v>
      </c>
      <c r="CR117" s="27">
        <f>((1/(((5-P117)^2+(6-Q117)^2)))*CT117)</f>
        <v>1.6157329754640402E-3</v>
      </c>
      <c r="CS117" s="21">
        <f t="shared" si="64"/>
        <v>1.3211249893989601</v>
      </c>
      <c r="CT117" s="28">
        <v>0.05</v>
      </c>
    </row>
    <row r="118" spans="8:98" x14ac:dyDescent="0.25">
      <c r="H118" s="2">
        <v>44520</v>
      </c>
      <c r="I118" s="1" t="s">
        <v>9</v>
      </c>
      <c r="J118" s="1" t="s">
        <v>13</v>
      </c>
      <c r="K118">
        <v>3</v>
      </c>
      <c r="L118">
        <v>3</v>
      </c>
      <c r="M118">
        <v>1.37</v>
      </c>
      <c r="N118">
        <v>1.87</v>
      </c>
      <c r="P118" s="10">
        <f>SUMIF(team,spi_matches[[#This Row],[team1]],Mxg)+SUMIF(team,spi_matches[[#This Row],[team2]],Vnxg)</f>
        <v>1.0835762819689703</v>
      </c>
      <c r="Q118" s="10">
        <f>SUMIF(team,spi_matches[[#This Row],[team1]],Mnxg)+SUMIF(team,spi_matches[[#This Row],[team2]],Vxg)</f>
        <v>1.0586348603873792</v>
      </c>
      <c r="R118" s="10">
        <f t="shared" si="38"/>
        <v>0.74035193602932681</v>
      </c>
      <c r="S118" s="21">
        <f t="shared" si="39"/>
        <v>0.20929454495520555</v>
      </c>
      <c r="T118" s="21">
        <f t="shared" si="40"/>
        <v>4.8601026620593117</v>
      </c>
      <c r="U118" s="21">
        <f t="shared" si="41"/>
        <v>0.20158751916907908</v>
      </c>
      <c r="V118" s="22">
        <f t="shared" si="42"/>
        <v>1</v>
      </c>
      <c r="W118" s="22">
        <f t="shared" si="43"/>
        <v>1</v>
      </c>
      <c r="X118" s="23"/>
      <c r="Y118" s="23"/>
      <c r="Z118" s="23"/>
      <c r="AA118" s="23"/>
      <c r="AB118" s="24">
        <f t="shared" si="44"/>
        <v>1</v>
      </c>
      <c r="AC118" s="24">
        <f t="shared" si="45"/>
        <v>1</v>
      </c>
      <c r="AD118" s="24">
        <f t="shared" si="46"/>
        <v>2</v>
      </c>
      <c r="AE118" s="24">
        <f t="shared" si="47"/>
        <v>1</v>
      </c>
      <c r="AF118" s="24">
        <f t="shared" si="48"/>
        <v>1</v>
      </c>
      <c r="AG118" s="24">
        <f t="shared" si="49"/>
        <v>2</v>
      </c>
      <c r="AH118" s="24">
        <f t="shared" si="50"/>
        <v>1</v>
      </c>
      <c r="AI118" s="24">
        <f t="shared" si="51"/>
        <v>0</v>
      </c>
      <c r="AJ118" s="24">
        <f t="shared" si="52"/>
        <v>0</v>
      </c>
      <c r="AK118" s="24">
        <f t="shared" si="53"/>
        <v>1</v>
      </c>
      <c r="AL118" s="25">
        <f t="shared" si="54"/>
        <v>11</v>
      </c>
      <c r="AM118" s="25">
        <f t="shared" si="55"/>
        <v>21</v>
      </c>
      <c r="AN118" s="25">
        <f t="shared" si="56"/>
        <v>12</v>
      </c>
      <c r="AO118" s="25">
        <f t="shared" si="57"/>
        <v>10</v>
      </c>
      <c r="AP118" s="25">
        <f t="shared" si="58"/>
        <v>1</v>
      </c>
      <c r="AQ118" s="26">
        <f t="shared" si="59"/>
        <v>4.7970641535701439</v>
      </c>
      <c r="AR118" s="26">
        <f t="shared" si="60"/>
        <v>5.9292956785481882E-2</v>
      </c>
      <c r="AS118" s="26">
        <f t="shared" si="61"/>
        <v>5.5981429867855315E-2</v>
      </c>
      <c r="AT118" s="26">
        <f t="shared" si="62"/>
        <v>4.433831772369911E-2</v>
      </c>
      <c r="AU118" s="26">
        <f t="shared" si="63"/>
        <v>4.2460118703247257E-2</v>
      </c>
      <c r="AV118" s="27">
        <f>(1/(((0-P118)^2+(0-Q118)^2))*CT118)</f>
        <v>2.1787960793350675E-2</v>
      </c>
      <c r="AW118" s="27">
        <f>(1/(((1-P118)^2+(1-Q118)^2))*CT118)</f>
        <v>4.7970641535701439</v>
      </c>
      <c r="AX118" s="27">
        <f>(1/(((2-P118)^2+(2-Q118)^2))*CT118)</f>
        <v>2.8968701083030891E-2</v>
      </c>
      <c r="AY118" s="27">
        <f>(1/(((3-P118)^2+(3-Q118)^2))*CT118)</f>
        <v>6.7190046017630836E-3</v>
      </c>
      <c r="AZ118" s="27">
        <f>((1/(((4-P118)^2+(4-Q118)^2))*CT118))</f>
        <v>2.9142358706317263E-3</v>
      </c>
      <c r="BA118" s="27">
        <f>((1/(((5-P118)^2+(5-Q118)^2))*CT118))</f>
        <v>1.6195520667927545E-3</v>
      </c>
      <c r="BB118" s="27">
        <f>((1/(((6-P118)^2+(6-Q118)^2))*CT118))</f>
        <v>1.0290540735989351E-3</v>
      </c>
      <c r="BC118" s="27">
        <f>((1/(((1-P118)^2+(0-Q118)^2))*CT118))</f>
        <v>4.433831772369911E-2</v>
      </c>
      <c r="BD118" s="27">
        <f>((1/(((2-P118)^2+(0-Q118)^2))*CT118))</f>
        <v>2.5503175112540563E-2</v>
      </c>
      <c r="BE118" s="27">
        <f>((1/(((2-P118)^2+(1-Q118)^2))*CT118))</f>
        <v>5.9292956785481882E-2</v>
      </c>
      <c r="BF118" s="27">
        <f>((1/(((3-P118)^2+(0-Q118)^2))*CT118))</f>
        <v>1.0431036212983857E-2</v>
      </c>
      <c r="BG118" s="27">
        <f>((1/(((3-P118)^2+(1-Q118)^2))*CT118))</f>
        <v>1.360130473811854E-2</v>
      </c>
      <c r="BH118" s="27">
        <f>((1/(((3-P118)^2+(2-Q118)^2))*CT118))</f>
        <v>1.0967682599207825E-2</v>
      </c>
      <c r="BI118" s="27">
        <f>((1/(((4-P118)^2+(0-Q118)^2))*CT118))</f>
        <v>5.1941386879359947E-3</v>
      </c>
      <c r="BJ118" s="27">
        <f>((1/(((4-P118)^2+(1-Q118)^2))*CT118))</f>
        <v>5.8761550839214428E-3</v>
      </c>
      <c r="BK118" s="27">
        <f>((1/(((4-P118)^2+(2-Q118)^2))*CT118))</f>
        <v>5.32385225993627E-3</v>
      </c>
      <c r="BL118" s="27">
        <f>((1/(((4-P118)^2+(3-Q118)^2))*CT118))</f>
        <v>4.0735102703088116E-3</v>
      </c>
      <c r="BM118" s="27">
        <f>((1/(((5-P118)^2+(0-Q118)^2))*CT118))</f>
        <v>3.0378364030554644E-3</v>
      </c>
      <c r="BN118" s="27">
        <f>((1/(((5-P118)^2+(1-Q118)^2))*CT118))</f>
        <v>3.2590672756480756E-3</v>
      </c>
      <c r="BO118" s="27">
        <f>((1/(((5-P118)^2+(2-Q118)^2))*CT118))</f>
        <v>3.0817508880814342E-3</v>
      </c>
      <c r="BP118" s="27">
        <f>((1/(((5-P118)^2+(3-Q118)^2))*CT118))</f>
        <v>2.6168045591130553E-3</v>
      </c>
      <c r="BQ118" s="27">
        <f>((1/(((5-P118)^2+(4-Q118)^2))*CT118))</f>
        <v>2.0842014359112901E-3</v>
      </c>
      <c r="BR118" s="27">
        <f>((1/(((6-P118)^2+(0-Q118)^2))*CT118))</f>
        <v>1.976915170688424E-3</v>
      </c>
      <c r="BS118" s="27">
        <f>(1/(((6-P118)^2+(1-Q118)^2))*CT118)</f>
        <v>2.0682813963338177E-3</v>
      </c>
      <c r="BT118" s="27">
        <f>(1/(((6-P118)^2+(2-Q118)^2))*CT118)</f>
        <v>1.9954192754993399E-3</v>
      </c>
      <c r="BU118" s="27">
        <f>(1/(((6-P118)^2+(3-Q118)^2))*CT118)</f>
        <v>1.7895412977190182E-3</v>
      </c>
      <c r="BV118" s="27">
        <f>((1/(((6-P118)^2+(4-Q118)^2))*CT118))</f>
        <v>1.5233289731287061E-3</v>
      </c>
      <c r="BW118" s="27">
        <f>((1/(((6-P118)^2+(5-Q118)^2))*CT118))</f>
        <v>1.2592688058926415E-3</v>
      </c>
      <c r="BX118" s="27">
        <f>((1/(((0-P118)^2+(1-Q118)^2))*CT118))</f>
        <v>4.2460118703247257E-2</v>
      </c>
      <c r="BY118" s="27">
        <f>((1/(((0-P118)^2+(2-Q118)^2))*CT118))</f>
        <v>2.4268241121805284E-2</v>
      </c>
      <c r="BZ118" s="27">
        <f>((1/(((1-P118)^2+(2-Q118)^2))*CT118))</f>
        <v>5.5981429867855315E-2</v>
      </c>
      <c r="CA118" s="27">
        <f>((1/(((0-P118)^2+(3-Q118)^2))*CT118))</f>
        <v>1.0115240580808052E-2</v>
      </c>
      <c r="CB118" s="27">
        <f>((1/(((1-P118)^2+(3-Q118)^2))*CT118))</f>
        <v>1.3241933622426136E-2</v>
      </c>
      <c r="CC118" s="27">
        <f>((1/(((2-P118)^2+(3-Q118)^2))*CT118))</f>
        <v>1.0848973308807949E-2</v>
      </c>
      <c r="CD118" s="27">
        <f>((1/(((0-P118)^2+(4-Q118)^2))*CT118))</f>
        <v>5.0886615602101061E-3</v>
      </c>
      <c r="CE118" s="27">
        <f>((1/(((1-P118)^2+(4-Q118)^2))*CT118))</f>
        <v>5.7745963379598267E-3</v>
      </c>
      <c r="CF118" s="27">
        <f>((1/(((2-P118)^2+(4-Q118)^2))*CT118))</f>
        <v>5.2678927235743148E-3</v>
      </c>
      <c r="CG118" s="27">
        <f>((1/(((3-P118)^2+(4-Q118)^2))*CT118))</f>
        <v>4.0570226702304939E-3</v>
      </c>
      <c r="CH118" s="27">
        <f>((1/(((0-P118)^2+(5-Q118)^2))*CT118))</f>
        <v>2.9924894399609154E-3</v>
      </c>
      <c r="CI118" s="27">
        <f>((1/(((1-P118)^2+(5-Q118)^2))*CT118))</f>
        <v>3.2172249381746316E-3</v>
      </c>
      <c r="CJ118" s="27">
        <f>((1/(((2-P118)^2+(5-Q118)^2))*CT118))</f>
        <v>3.0535858647282752E-3</v>
      </c>
      <c r="CK118" s="27">
        <f>((1/(((3-P118)^2+(5-Q118)^2))*CT118))</f>
        <v>2.6032122869047562E-3</v>
      </c>
      <c r="CL118" s="27">
        <f>(1/(((4-P118)^2+(5-Q118)^2))*CT118)</f>
        <v>2.079876711104814E-3</v>
      </c>
      <c r="CM118" s="27">
        <f>(1/(((0-P118)^2+(6-Q118)^2))*CT118)</f>
        <v>1.9537945560967121E-3</v>
      </c>
      <c r="CN118" s="27">
        <f>(1/(((1-P118)^2+(6-Q118)^2))*CT118)</f>
        <v>2.0471604820545427E-3</v>
      </c>
      <c r="CO118" s="27">
        <f>((1/(((2-P118)^2+(6-Q118)^2))*CT118))</f>
        <v>1.9796553297166683E-3</v>
      </c>
      <c r="CP118" s="27">
        <f>((1/(((3-P118)^2+(6-Q118)^2))*CT118))</f>
        <v>1.7800074983948273E-3</v>
      </c>
      <c r="CQ118" s="27">
        <f>((1/(((4-P118)^2+(6-Q118)^2))*CT118))</f>
        <v>1.5187128163487887E-3</v>
      </c>
      <c r="CR118" s="27">
        <f>((1/(((5-P118)^2+(6-Q118)^2)))*CT118)</f>
        <v>1.2576887486693915E-3</v>
      </c>
      <c r="CS118" s="21">
        <f t="shared" si="64"/>
        <v>5.2709847261836007</v>
      </c>
      <c r="CT118" s="28">
        <v>0.05</v>
      </c>
    </row>
    <row r="119" spans="8:98" x14ac:dyDescent="0.25">
      <c r="H119" s="2">
        <v>44520</v>
      </c>
      <c r="I119" s="1" t="s">
        <v>19</v>
      </c>
      <c r="J119" s="1" t="s">
        <v>6</v>
      </c>
      <c r="K119">
        <v>4</v>
      </c>
      <c r="L119">
        <v>0</v>
      </c>
      <c r="M119">
        <v>0.37</v>
      </c>
      <c r="N119">
        <v>0.26</v>
      </c>
      <c r="P119" s="10">
        <f>SUMIF(team,spi_matches[[#This Row],[team1]],Mxg)+SUMIF(team,spi_matches[[#This Row],[team2]],Vnxg)</f>
        <v>2.2218577156169732</v>
      </c>
      <c r="Q119" s="10">
        <f>SUMIF(team,spi_matches[[#This Row],[team1]],Mnxg)+SUMIF(team,spi_matches[[#This Row],[team2]],Vxg)</f>
        <v>1.0278321463211606</v>
      </c>
      <c r="R119" s="10">
        <f t="shared" si="38"/>
        <v>4.0189432038142741</v>
      </c>
      <c r="S119" s="21">
        <f t="shared" si="39"/>
        <v>1.2985599068713147</v>
      </c>
      <c r="T119" s="21">
        <f t="shared" si="40"/>
        <v>0.11080363297160022</v>
      </c>
      <c r="U119" s="21">
        <f t="shared" si="41"/>
        <v>0.11126320645294921</v>
      </c>
      <c r="V119" s="22">
        <f t="shared" si="42"/>
        <v>3</v>
      </c>
      <c r="W119" s="22">
        <f t="shared" si="43"/>
        <v>0</v>
      </c>
      <c r="X119" s="23"/>
      <c r="Y119" s="23"/>
      <c r="Z119" s="23"/>
      <c r="AA119" s="23"/>
      <c r="AB119" s="24">
        <f t="shared" si="44"/>
        <v>2</v>
      </c>
      <c r="AC119" s="24">
        <f t="shared" si="45"/>
        <v>1</v>
      </c>
      <c r="AD119" s="24">
        <f t="shared" si="46"/>
        <v>3</v>
      </c>
      <c r="AE119" s="24">
        <f t="shared" si="47"/>
        <v>1</v>
      </c>
      <c r="AF119" s="24">
        <f t="shared" si="48"/>
        <v>2</v>
      </c>
      <c r="AG119" s="24">
        <f t="shared" si="49"/>
        <v>2</v>
      </c>
      <c r="AH119" s="24">
        <f t="shared" si="50"/>
        <v>2</v>
      </c>
      <c r="AI119" s="24">
        <f t="shared" si="51"/>
        <v>0</v>
      </c>
      <c r="AJ119" s="24">
        <f t="shared" si="52"/>
        <v>1</v>
      </c>
      <c r="AK119" s="24">
        <f t="shared" si="53"/>
        <v>1</v>
      </c>
      <c r="AL119" s="25">
        <f t="shared" si="54"/>
        <v>21</v>
      </c>
      <c r="AM119" s="25">
        <f t="shared" si="55"/>
        <v>31</v>
      </c>
      <c r="AN119" s="25">
        <f t="shared" si="56"/>
        <v>22</v>
      </c>
      <c r="AO119" s="25">
        <f t="shared" si="57"/>
        <v>20</v>
      </c>
      <c r="AP119" s="25">
        <f t="shared" si="58"/>
        <v>11</v>
      </c>
      <c r="AQ119" s="26">
        <f t="shared" si="59"/>
        <v>1.0000905212408684</v>
      </c>
      <c r="AR119" s="26">
        <f t="shared" si="60"/>
        <v>8.2470139942615567E-2</v>
      </c>
      <c r="AS119" s="26">
        <f t="shared" si="61"/>
        <v>5.0285056850222422E-2</v>
      </c>
      <c r="AT119" s="26">
        <f t="shared" si="62"/>
        <v>4.522186796768439E-2</v>
      </c>
      <c r="AU119" s="26">
        <f t="shared" si="63"/>
        <v>3.347367942027088E-2</v>
      </c>
      <c r="AV119" s="27">
        <f>(1/(((0-P119)^2+(0-Q119)^2))*CT119)</f>
        <v>8.3429407448362275E-3</v>
      </c>
      <c r="AW119" s="27">
        <f>(1/(((1-P119)^2+(1-Q119)^2))*CT119)</f>
        <v>3.347367942027088E-2</v>
      </c>
      <c r="AX119" s="27">
        <f>(1/(((2-P119)^2+(2-Q119)^2))*CT119)</f>
        <v>5.0285056850222422E-2</v>
      </c>
      <c r="AY119" s="27">
        <f>(1/(((3-P119)^2+(3-Q119)^2))*CT119)</f>
        <v>1.1123590648106559E-2</v>
      </c>
      <c r="AZ119" s="27">
        <f>((1/(((4-P119)^2+(4-Q119)^2))*CT119))</f>
        <v>4.1682048266593174E-3</v>
      </c>
      <c r="BA119" s="27">
        <f>((1/(((5-P119)^2+(5-Q119)^2))*CT119))</f>
        <v>2.1280044008219357E-3</v>
      </c>
      <c r="BB119" s="27">
        <f>((1/(((6-P119)^2+(6-Q119)^2))*CT119))</f>
        <v>1.2821560806828679E-3</v>
      </c>
      <c r="BC119" s="27">
        <f>((1/(((1-P119)^2+(0-Q119)^2))*CT119))</f>
        <v>1.9612648634392531E-2</v>
      </c>
      <c r="BD119" s="27">
        <f>((1/(((2-P119)^2+(0-Q119)^2))*CT119))</f>
        <v>4.522186796768439E-2</v>
      </c>
      <c r="BE119" s="27">
        <f>((1/(((2-P119)^2+(1-Q119)^2))*CT119))</f>
        <v>1.0000905212408684</v>
      </c>
      <c r="BF119" s="27">
        <f>((1/(((3-P119)^2+(0-Q119)^2))*CT119))</f>
        <v>3.0085243485158959E-2</v>
      </c>
      <c r="BG119" s="27">
        <f>((1/(((3-P119)^2+(1-Q119)^2))*CT119))</f>
        <v>8.2470139942615567E-2</v>
      </c>
      <c r="BH119" s="27">
        <f>((1/(((3-P119)^2+(2-Q119)^2))*CT119))</f>
        <v>3.2245254818804074E-2</v>
      </c>
      <c r="BI119" s="27">
        <f>((1/(((4-P119)^2+(0-Q119)^2))*CT119))</f>
        <v>1.1853315960733824E-2</v>
      </c>
      <c r="BJ119" s="27">
        <f>((1/(((4-P119)^2+(1-Q119)^2))*CT119))</f>
        <v>1.5809953672466327E-2</v>
      </c>
      <c r="BK119" s="27">
        <f>((1/(((4-P119)^2+(2-Q119)^2))*CT119))</f>
        <v>1.2174631988458938E-2</v>
      </c>
      <c r="BL119" s="27">
        <f>((1/(((4-P119)^2+(3-Q119)^2))*CT119))</f>
        <v>7.0909553745492869E-3</v>
      </c>
      <c r="BM119" s="27">
        <f>((1/(((5-P119)^2+(0-Q119)^2))*CT119))</f>
        <v>5.6983216393949321E-3</v>
      </c>
      <c r="BN119" s="27">
        <f>((1/(((5-P119)^2+(1-Q119)^2))*CT119))</f>
        <v>6.4776495601662782E-3</v>
      </c>
      <c r="BO119" s="27">
        <f>((1/(((5-P119)^2+(2-Q119)^2))*CT119))</f>
        <v>5.771549452815973E-3</v>
      </c>
      <c r="BP119" s="27">
        <f>((1/(((5-P119)^2+(3-Q119)^2))*CT119))</f>
        <v>4.3075521244375073E-3</v>
      </c>
      <c r="BQ119" s="27">
        <f>((1/(((5-P119)^2+(4-Q119)^2))*CT119))</f>
        <v>3.0208092123049039E-3</v>
      </c>
      <c r="BR119" s="27">
        <f>((1/(((6-P119)^2+(0-Q119)^2))*CT119))</f>
        <v>3.261408823131333E-3</v>
      </c>
      <c r="BS119" s="27">
        <f>(1/(((6-P119)^2+(1-Q119)^2))*CT119)</f>
        <v>3.502594152720992E-3</v>
      </c>
      <c r="BT119" s="27">
        <f>(1/(((6-P119)^2+(2-Q119)^2))*CT119)</f>
        <v>3.2852656357058711E-3</v>
      </c>
      <c r="BU119" s="27">
        <f>(1/(((6-P119)^2+(3-Q119)^2))*CT119)</f>
        <v>2.7527271707774117E-3</v>
      </c>
      <c r="BV119" s="27">
        <f>((1/(((6-P119)^2+(4-Q119)^2))*CT119))</f>
        <v>2.1637396222427959E-3</v>
      </c>
      <c r="BW119" s="27">
        <f>((1/(((6-P119)^2+(5-Q119)^2))*CT119))</f>
        <v>1.663756391884216E-3</v>
      </c>
      <c r="BX119" s="27">
        <f>((1/(((0-P119)^2+(1-Q119)^2))*CT119))</f>
        <v>1.0126733360491696E-2</v>
      </c>
      <c r="BY119" s="27">
        <f>((1/(((0-P119)^2+(2-Q119)^2))*CT119))</f>
        <v>8.5008539319493242E-3</v>
      </c>
      <c r="BZ119" s="27">
        <f>((1/(((1-P119)^2+(2-Q119)^2))*CT119))</f>
        <v>2.0508221514157689E-2</v>
      </c>
      <c r="CA119" s="27">
        <f>((1/(((0-P119)^2+(3-Q119)^2))*CT119))</f>
        <v>5.6650177017728547E-3</v>
      </c>
      <c r="CB119" s="27">
        <f>((1/(((1-P119)^2+(3-Q119)^2))*CT119))</f>
        <v>9.2895667800204987E-3</v>
      </c>
      <c r="CC119" s="27">
        <f>((1/(((2-P119)^2+(3-Q119)^2))*CT119))</f>
        <v>1.2694650603441895E-2</v>
      </c>
      <c r="CD119" s="27">
        <f>((1/(((0-P119)^2+(4-Q119)^2))*CT119))</f>
        <v>3.6309677650507039E-3</v>
      </c>
      <c r="CE119" s="27">
        <f>((1/(((1-P119)^2+(4-Q119)^2))*CT119))</f>
        <v>4.8418093595759722E-3</v>
      </c>
      <c r="CF119" s="27">
        <f>((1/(((2-P119)^2+(4-Q119)^2))*CT119))</f>
        <v>5.6287273877581798E-3</v>
      </c>
      <c r="CG119" s="27">
        <f>((1/(((3-P119)^2+(4-Q119)^2))*CT119))</f>
        <v>5.2970101581829541E-3</v>
      </c>
      <c r="CH119" s="27">
        <f>((1/(((0-P119)^2+(5-Q119)^2))*CT119))</f>
        <v>2.413736769100604E-3</v>
      </c>
      <c r="CI119" s="27">
        <f>((1/(((1-P119)^2+(5-Q119)^2))*CT119))</f>
        <v>2.8950173375142029E-3</v>
      </c>
      <c r="CJ119" s="27">
        <f>((1/(((2-P119)^2+(5-Q119)^2))*CT119))</f>
        <v>3.1590908743047391E-3</v>
      </c>
      <c r="CK119" s="27">
        <f>((1/(((3-P119)^2+(5-Q119)^2))*CT119))</f>
        <v>3.0518280595795326E-3</v>
      </c>
      <c r="CL119" s="27">
        <f>(1/(((4-P119)^2+(5-Q119)^2))*CT119)</f>
        <v>2.6399284238814908E-3</v>
      </c>
      <c r="CM119" s="27">
        <f>(1/(((0-P119)^2+(6-Q119)^2))*CT119)</f>
        <v>1.685822961046243E-3</v>
      </c>
      <c r="CN119" s="27">
        <f>(1/(((1-P119)^2+(6-Q119)^2))*CT119)</f>
        <v>1.9072766441222023E-3</v>
      </c>
      <c r="CO119" s="27">
        <f>((1/(((2-P119)^2+(6-Q119)^2))*CT119))</f>
        <v>2.0184344415933569E-3</v>
      </c>
      <c r="CP119" s="27">
        <f>((1/(((3-P119)^2+(6-Q119)^2))*CT119))</f>
        <v>1.9741030388321693E-3</v>
      </c>
      <c r="CQ119" s="27">
        <f>((1/(((4-P119)^2+(6-Q119)^2))*CT119))</f>
        <v>1.7931273850044669E-3</v>
      </c>
      <c r="CR119" s="27">
        <f>((1/(((5-P119)^2+(6-Q119)^2)))*CT119)</f>
        <v>1.5412819555684668E-3</v>
      </c>
      <c r="CS119" s="21">
        <f t="shared" si="64"/>
        <v>1.520626746295864</v>
      </c>
      <c r="CT119" s="28">
        <v>0.05</v>
      </c>
    </row>
    <row r="120" spans="8:98" x14ac:dyDescent="0.25">
      <c r="H120" s="2">
        <v>44521</v>
      </c>
      <c r="I120" s="1" t="s">
        <v>22</v>
      </c>
      <c r="J120" s="1" t="s">
        <v>10</v>
      </c>
      <c r="K120">
        <v>3</v>
      </c>
      <c r="L120">
        <v>0</v>
      </c>
      <c r="M120">
        <v>2.86</v>
      </c>
      <c r="N120">
        <v>0.25</v>
      </c>
      <c r="P120" s="10">
        <f>SUMIF(team,spi_matches[[#This Row],[team1]],Mxg)+SUMIF(team,spi_matches[[#This Row],[team2]],Vnxg)</f>
        <v>2.5416945792854175</v>
      </c>
      <c r="Q120" s="10">
        <f>SUMIF(team,spi_matches[[#This Row],[team1]],Mnxg)+SUMIF(team,spi_matches[[#This Row],[team2]],Vxg)</f>
        <v>0.56530202397348872</v>
      </c>
      <c r="R120" s="10">
        <f t="shared" si="38"/>
        <v>0.20073370717806571</v>
      </c>
      <c r="S120" s="21">
        <f t="shared" si="39"/>
        <v>0.55297561754553348</v>
      </c>
      <c r="T120" s="21">
        <f t="shared" si="40"/>
        <v>6.3009420004812244E-2</v>
      </c>
      <c r="U120" s="21">
        <f t="shared" si="41"/>
        <v>7.811680096203967E-2</v>
      </c>
      <c r="V120" s="22">
        <f t="shared" si="42"/>
        <v>3</v>
      </c>
      <c r="W120" s="22">
        <f t="shared" si="43"/>
        <v>0</v>
      </c>
      <c r="X120" s="23"/>
      <c r="Y120" s="23"/>
      <c r="Z120" s="23"/>
      <c r="AA120" s="23"/>
      <c r="AB120" s="24">
        <f t="shared" si="44"/>
        <v>3</v>
      </c>
      <c r="AC120" s="24">
        <f t="shared" si="45"/>
        <v>1</v>
      </c>
      <c r="AD120" s="24">
        <f t="shared" si="46"/>
        <v>2</v>
      </c>
      <c r="AE120" s="24">
        <f t="shared" si="47"/>
        <v>1</v>
      </c>
      <c r="AF120" s="24">
        <f t="shared" si="48"/>
        <v>3</v>
      </c>
      <c r="AG120" s="24">
        <f t="shared" si="49"/>
        <v>0</v>
      </c>
      <c r="AH120" s="24">
        <f t="shared" si="50"/>
        <v>2</v>
      </c>
      <c r="AI120" s="24">
        <f t="shared" si="51"/>
        <v>0</v>
      </c>
      <c r="AJ120" s="24">
        <f t="shared" si="52"/>
        <v>3</v>
      </c>
      <c r="AK120" s="24">
        <f t="shared" si="53"/>
        <v>2</v>
      </c>
      <c r="AL120" s="25">
        <f t="shared" si="54"/>
        <v>31</v>
      </c>
      <c r="AM120" s="25">
        <f t="shared" si="55"/>
        <v>21</v>
      </c>
      <c r="AN120" s="25">
        <f t="shared" si="56"/>
        <v>30</v>
      </c>
      <c r="AO120" s="25">
        <f t="shared" si="57"/>
        <v>20</v>
      </c>
      <c r="AP120" s="25">
        <f t="shared" si="58"/>
        <v>32</v>
      </c>
      <c r="AQ120" s="26">
        <f t="shared" si="59"/>
        <v>0.12531133946334591</v>
      </c>
      <c r="AR120" s="26">
        <f t="shared" si="60"/>
        <v>0.10364942417028809</v>
      </c>
      <c r="AS120" s="26">
        <f t="shared" si="61"/>
        <v>9.44090512421768E-2</v>
      </c>
      <c r="AT120" s="26">
        <f t="shared" si="62"/>
        <v>8.1566148945877368E-2</v>
      </c>
      <c r="AU120" s="26">
        <f t="shared" si="63"/>
        <v>2.2041947102198749E-2</v>
      </c>
      <c r="AV120" s="27">
        <f>(1/(((0-P120)^2+(0-Q120)^2))*CT120)</f>
        <v>7.3748730591131021E-3</v>
      </c>
      <c r="AW120" s="27">
        <f>(1/(((1-P120)^2+(1-Q120)^2))*CT120)</f>
        <v>1.9487217215618385E-2</v>
      </c>
      <c r="AX120" s="27">
        <f>(1/(((2-P120)^2+(2-Q120)^2))*CT120)</f>
        <v>2.1260389902631262E-2</v>
      </c>
      <c r="AY120" s="27">
        <f>(1/(((3-P120)^2+(3-Q120)^2))*CT120)</f>
        <v>8.1462438551072412E-3</v>
      </c>
      <c r="AZ120" s="27">
        <f>((1/(((4-P120)^2+(4-Q120)^2))*CT120))</f>
        <v>3.590972468171898E-3</v>
      </c>
      <c r="BA120" s="27">
        <f>((1/(((5-P120)^2+(5-Q120)^2))*CT120))</f>
        <v>1.9447828176323775E-3</v>
      </c>
      <c r="BB120" s="27">
        <f>((1/(((6-P120)^2+(6-Q120)^2))*CT120))</f>
        <v>1.204940686537993E-3</v>
      </c>
      <c r="BC120" s="27">
        <f>((1/(((1-P120)^2+(0-Q120)^2))*CT120))</f>
        <v>1.8543321556476224E-2</v>
      </c>
      <c r="BD120" s="27">
        <f>((1/(((2-P120)^2+(0-Q120)^2))*CT120))</f>
        <v>8.1566148945877368E-2</v>
      </c>
      <c r="BE120" s="27">
        <f>((1/(((2-P120)^2+(1-Q120)^2))*CT120))</f>
        <v>0.10364942417028809</v>
      </c>
      <c r="BF120" s="27">
        <f>((1/(((3-P120)^2+(0-Q120)^2))*CT120))</f>
        <v>9.44090512421768E-2</v>
      </c>
      <c r="BG120" s="27">
        <f>((1/(((3-P120)^2+(1-Q120)^2))*CT120))</f>
        <v>0.12531133946334591</v>
      </c>
      <c r="BH120" s="27">
        <f>((1/(((3-P120)^2+(2-Q120)^2))*CT120))</f>
        <v>2.2041947102198749E-2</v>
      </c>
      <c r="BI120" s="27">
        <f>((1/(((4-P120)^2+(0-Q120)^2))*CT120))</f>
        <v>2.0439689789945297E-2</v>
      </c>
      <c r="BJ120" s="27">
        <f>((1/(((4-P120)^2+(1-Q120)^2))*CT120))</f>
        <v>2.1592516958793658E-2</v>
      </c>
      <c r="BK120" s="27">
        <f>((1/(((4-P120)^2+(2-Q120)^2))*CT120))</f>
        <v>1.1947394239654255E-2</v>
      </c>
      <c r="BL120" s="27">
        <f>((1/(((4-P120)^2+(3-Q120)^2))*CT120))</f>
        <v>6.2077801619311625E-3</v>
      </c>
      <c r="BM120" s="27">
        <f>((1/(((5-P120)^2+(0-Q120)^2))*CT120))</f>
        <v>7.8581362245679336E-3</v>
      </c>
      <c r="BN120" s="27">
        <f>((1/(((5-P120)^2+(1-Q120)^2))*CT120))</f>
        <v>8.0228131942401571E-3</v>
      </c>
      <c r="BO120" s="27">
        <f>((1/(((5-P120)^2+(2-Q120)^2))*CT120))</f>
        <v>6.1716022721664855E-3</v>
      </c>
      <c r="BP120" s="27">
        <f>((1/(((5-P120)^2+(3-Q120)^2))*CT120))</f>
        <v>4.176753604593993E-3</v>
      </c>
      <c r="BQ120" s="27">
        <f>((1/(((5-P120)^2+(4-Q120)^2))*CT120))</f>
        <v>2.8026252729877552E-3</v>
      </c>
      <c r="BR120" s="27">
        <f>((1/(((6-P120)^2+(0-Q120)^2))*CT120))</f>
        <v>4.0718460089878275E-3</v>
      </c>
      <c r="BS120" s="27">
        <f>(1/(((6-P120)^2+(1-Q120)^2))*CT120)</f>
        <v>4.1156197048891584E-3</v>
      </c>
      <c r="BT120" s="27">
        <f>(1/(((6-P120)^2+(2-Q120)^2))*CT120)</f>
        <v>3.5667829219294604E-3</v>
      </c>
      <c r="BU120" s="27">
        <f>(1/(((6-P120)^2+(3-Q120)^2))*CT120)</f>
        <v>2.7952276670634639E-3</v>
      </c>
      <c r="BV120" s="27">
        <f>((1/(((6-P120)^2+(4-Q120)^2))*CT120))</f>
        <v>2.1046404883120476E-3</v>
      </c>
      <c r="BW120" s="27">
        <f>((1/(((6-P120)^2+(5-Q120)^2))*CT120))</f>
        <v>1.5809565551077355E-3</v>
      </c>
      <c r="BX120" s="27">
        <f>((1/(((0-P120)^2+(1-Q120)^2))*CT120))</f>
        <v>7.519731401394697E-3</v>
      </c>
      <c r="BY120" s="27">
        <f>((1/(((0-P120)^2+(2-Q120)^2))*CT120))</f>
        <v>5.8695300090626807E-3</v>
      </c>
      <c r="BZ120" s="27">
        <f>((1/(((1-P120)^2+(2-Q120)^2))*CT120))</f>
        <v>1.1273498445235793E-2</v>
      </c>
      <c r="CA120" s="27">
        <f>((1/(((0-P120)^2+(3-Q120)^2))*CT120))</f>
        <v>4.0361752478374245E-3</v>
      </c>
      <c r="CB120" s="27">
        <f>((1/(((1-P120)^2+(3-Q120)^2))*CT120))</f>
        <v>6.0207766814202512E-3</v>
      </c>
      <c r="CC120" s="27">
        <f>((1/(((2-P120)^2+(3-Q120)^2))*CT120))</f>
        <v>8.0370511249888595E-3</v>
      </c>
      <c r="CD120" s="27">
        <f>((1/(((0-P120)^2+(4-Q120)^2))*CT120))</f>
        <v>2.7386213469449902E-3</v>
      </c>
      <c r="CE120" s="27">
        <f>((1/(((1-P120)^2+(4-Q120)^2))*CT120))</f>
        <v>3.5275925987357259E-3</v>
      </c>
      <c r="CF120" s="27">
        <f>((1/(((2-P120)^2+(4-Q120)^2))*CT120))</f>
        <v>4.1354498089472723E-3</v>
      </c>
      <c r="CG120" s="27">
        <f>((1/(((3-P120)^2+(4-Q120)^2))*CT120))</f>
        <v>4.1641702309361669E-3</v>
      </c>
      <c r="CH120" s="27">
        <f>((1/(((0-P120)^2+(5-Q120)^2))*CT120))</f>
        <v>1.9137468570977929E-3</v>
      </c>
      <c r="CI120" s="27">
        <f>((1/(((1-P120)^2+(5-Q120)^2))*CT120))</f>
        <v>2.2682558893416197E-3</v>
      </c>
      <c r="CJ120" s="27">
        <f>((1/(((2-P120)^2+(5-Q120)^2))*CT120))</f>
        <v>2.5050126360211568E-3</v>
      </c>
      <c r="CK120" s="27">
        <f>((1/(((3-P120)^2+(5-Q120)^2))*CT120))</f>
        <v>2.5155220290285201E-3</v>
      </c>
      <c r="CL120" s="27">
        <f>(1/(((4-P120)^2+(5-Q120)^2))*CT120)</f>
        <v>2.2942935445859117E-3</v>
      </c>
      <c r="CM120" s="27">
        <f>(1/(((0-P120)^2+(6-Q120)^2))*CT120)</f>
        <v>1.389037306560658E-3</v>
      </c>
      <c r="CN120" s="27">
        <f>(1/(((1-P120)^2+(6-Q120)^2))*CT120)</f>
        <v>1.5667712010960086E-3</v>
      </c>
      <c r="CO120" s="27">
        <f>((1/(((2-P120)^2+(6-Q120)^2))*CT120))</f>
        <v>1.6762000484158773E-3</v>
      </c>
      <c r="CP120" s="27">
        <f>((1/(((3-P120)^2+(6-Q120)^2))*CT120))</f>
        <v>1.680899066020206E-3</v>
      </c>
      <c r="CQ120" s="27">
        <f>((1/(((4-P120)^2+(6-Q120)^2))*CT120))</f>
        <v>1.5791503246084622E-3</v>
      </c>
      <c r="CR120" s="27">
        <f>((1/(((5-P120)^2+(6-Q120)^2)))*CT120)</f>
        <v>1.4053151637596132E-3</v>
      </c>
      <c r="CS120" s="21">
        <f t="shared" si="64"/>
        <v>0.69410183851238538</v>
      </c>
      <c r="CT120" s="28">
        <v>0.05</v>
      </c>
    </row>
    <row r="121" spans="8:98" x14ac:dyDescent="0.25">
      <c r="H121" s="2">
        <v>44521</v>
      </c>
      <c r="I121" s="1" t="s">
        <v>28</v>
      </c>
      <c r="J121" s="1" t="s">
        <v>8</v>
      </c>
      <c r="K121">
        <v>2</v>
      </c>
      <c r="L121">
        <v>1</v>
      </c>
      <c r="M121">
        <v>2.39</v>
      </c>
      <c r="N121">
        <v>1.31</v>
      </c>
      <c r="P121" s="10">
        <f>SUMIF(team,spi_matches[[#This Row],[team1]],Mxg)+SUMIF(team,spi_matches[[#This Row],[team2]],Vnxg)</f>
        <v>2.0336513643168894</v>
      </c>
      <c r="Q121" s="10">
        <f>SUMIF(team,spi_matches[[#This Row],[team1]],Mnxg)+SUMIF(team,spi_matches[[#This Row],[team2]],Vxg)</f>
        <v>0.83502012860596586</v>
      </c>
      <c r="R121" s="10">
        <f t="shared" si="38"/>
        <v>0.35259022838270759</v>
      </c>
      <c r="S121" s="21">
        <f t="shared" si="39"/>
        <v>2.0445121329633009</v>
      </c>
      <c r="T121" s="21">
        <f t="shared" si="40"/>
        <v>0.10837879361754225</v>
      </c>
      <c r="U121" s="21">
        <f t="shared" si="41"/>
        <v>0.10751892490552048</v>
      </c>
      <c r="V121" s="22">
        <f t="shared" si="42"/>
        <v>3</v>
      </c>
      <c r="W121" s="22">
        <f t="shared" si="43"/>
        <v>0</v>
      </c>
      <c r="X121" s="23"/>
      <c r="Y121" s="23"/>
      <c r="Z121" s="23"/>
      <c r="AA121" s="23"/>
      <c r="AB121" s="24">
        <f t="shared" si="44"/>
        <v>2</v>
      </c>
      <c r="AC121" s="24">
        <f t="shared" si="45"/>
        <v>1</v>
      </c>
      <c r="AD121" s="24">
        <f t="shared" si="46"/>
        <v>2</v>
      </c>
      <c r="AE121" s="24">
        <f t="shared" si="47"/>
        <v>0</v>
      </c>
      <c r="AF121" s="24">
        <f t="shared" si="48"/>
        <v>3</v>
      </c>
      <c r="AG121" s="24">
        <f t="shared" si="49"/>
        <v>1</v>
      </c>
      <c r="AH121" s="24">
        <f t="shared" si="50"/>
        <v>1</v>
      </c>
      <c r="AI121" s="24">
        <f t="shared" si="51"/>
        <v>1</v>
      </c>
      <c r="AJ121" s="24">
        <f t="shared" si="52"/>
        <v>2</v>
      </c>
      <c r="AK121" s="24">
        <f t="shared" si="53"/>
        <v>2</v>
      </c>
      <c r="AL121" s="25">
        <f t="shared" si="54"/>
        <v>21</v>
      </c>
      <c r="AM121" s="25">
        <f t="shared" si="55"/>
        <v>20</v>
      </c>
      <c r="AN121" s="25">
        <f t="shared" si="56"/>
        <v>31</v>
      </c>
      <c r="AO121" s="25">
        <f t="shared" si="57"/>
        <v>11</v>
      </c>
      <c r="AP121" s="25">
        <f t="shared" si="58"/>
        <v>22</v>
      </c>
      <c r="AQ121" s="26">
        <f t="shared" si="59"/>
        <v>1.7636203873511869</v>
      </c>
      <c r="AR121" s="26">
        <f t="shared" si="60"/>
        <v>7.1593130335558156E-2</v>
      </c>
      <c r="AS121" s="26">
        <f t="shared" si="61"/>
        <v>5.2026535333248726E-2</v>
      </c>
      <c r="AT121" s="26">
        <f t="shared" si="62"/>
        <v>4.5634865363954197E-2</v>
      </c>
      <c r="AU121" s="26">
        <f t="shared" si="63"/>
        <v>3.6810434319054793E-2</v>
      </c>
      <c r="AV121" s="27">
        <f>(1/(((0-P121)^2+(0-Q121)^2))*CT121)</f>
        <v>1.0345548592249678E-2</v>
      </c>
      <c r="AW121" s="27">
        <f>(1/(((1-P121)^2+(1-Q121)^2))*CT121)</f>
        <v>4.5634865363954197E-2</v>
      </c>
      <c r="AX121" s="27">
        <f>(1/(((2-P121)^2+(2-Q121)^2))*CT121)</f>
        <v>3.6810434319054793E-2</v>
      </c>
      <c r="AY121" s="27">
        <f>(1/(((3-P121)^2+(3-Q121)^2))*CT121)</f>
        <v>8.8952657598553499E-3</v>
      </c>
      <c r="AZ121" s="27">
        <f>((1/(((4-P121)^2+(4-Q121)^2))*CT121))</f>
        <v>3.6013650357487534E-3</v>
      </c>
      <c r="BA121" s="27">
        <f>((1/(((5-P121)^2+(5-Q121)^2))*CT121))</f>
        <v>1.9123178142930915E-3</v>
      </c>
      <c r="BB121" s="27">
        <f>((1/(((6-P121)^2+(6-Q121)^2))*CT121))</f>
        <v>1.1789967323864231E-3</v>
      </c>
      <c r="BC121" s="27">
        <f>((1/(((1-P121)^2+(0-Q121)^2))*CT121))</f>
        <v>2.8317481312794102E-2</v>
      </c>
      <c r="BD121" s="27">
        <f>((1/(((2-P121)^2+(0-Q121)^2))*CT121))</f>
        <v>7.1593130335558156E-2</v>
      </c>
      <c r="BE121" s="27">
        <f>((1/(((2-P121)^2+(1-Q121)^2))*CT121))</f>
        <v>1.7636203873511869</v>
      </c>
      <c r="BF121" s="27">
        <f>((1/(((3-P121)^2+(0-Q121)^2))*CT121))</f>
        <v>3.0654379639362753E-2</v>
      </c>
      <c r="BG121" s="27">
        <f>((1/(((3-P121)^2+(1-Q121)^2))*CT121))</f>
        <v>5.2026535333248726E-2</v>
      </c>
      <c r="BH121" s="27">
        <f>((1/(((3-P121)^2+(2-Q121)^2))*CT121))</f>
        <v>2.182445659763467E-2</v>
      </c>
      <c r="BI121" s="27">
        <f>((1/(((4-P121)^2+(0-Q121)^2))*CT121))</f>
        <v>1.0955817097158014E-2</v>
      </c>
      <c r="BJ121" s="27">
        <f>((1/(((4-P121)^2+(1-Q121)^2))*CT121))</f>
        <v>1.284110694326924E-2</v>
      </c>
      <c r="BK121" s="27">
        <f>((1/(((4-P121)^2+(2-Q121)^2))*CT121))</f>
        <v>9.5717502130565468E-3</v>
      </c>
      <c r="BL121" s="27">
        <f>((1/(((4-P121)^2+(3-Q121)^2))*CT121))</f>
        <v>5.8454476725025364E-3</v>
      </c>
      <c r="BM121" s="27">
        <f>((1/(((5-P121)^2+(0-Q121)^2))*CT121))</f>
        <v>5.2651071795192924E-3</v>
      </c>
      <c r="BN121" s="27">
        <f>((1/(((5-P121)^2+(1-Q121)^2))*CT121))</f>
        <v>5.6647963786826752E-3</v>
      </c>
      <c r="BO121" s="27">
        <f>((1/(((5-P121)^2+(2-Q121)^2))*CT121))</f>
        <v>4.923003085096838E-3</v>
      </c>
      <c r="BP121" s="27">
        <f>((1/(((5-P121)^2+(3-Q121)^2))*CT121))</f>
        <v>3.7074490313407401E-3</v>
      </c>
      <c r="BQ121" s="27">
        <f>((1/(((5-P121)^2+(4-Q121)^2))*CT121))</f>
        <v>2.6572674772605892E-3</v>
      </c>
      <c r="BR121" s="27">
        <f>((1/(((6-P121)^2+(0-Q121)^2))*CT121))</f>
        <v>3.0433655027291328E-3</v>
      </c>
      <c r="BS121" s="27">
        <f>(1/(((6-P121)^2+(1-Q121)^2))*CT121)</f>
        <v>3.1727619940760676E-3</v>
      </c>
      <c r="BT121" s="27">
        <f>(1/(((6-P121)^2+(2-Q121)^2))*CT121)</f>
        <v>2.9258416867337083E-3</v>
      </c>
      <c r="BU121" s="27">
        <f>(1/(((6-P121)^2+(3-Q121)^2))*CT121)</f>
        <v>2.4486926238519949E-3</v>
      </c>
      <c r="BV121" s="27">
        <f>((1/(((6-P121)^2+(4-Q121)^2))*CT121))</f>
        <v>1.941821544066618E-3</v>
      </c>
      <c r="BW121" s="27">
        <f>((1/(((6-P121)^2+(5-Q121)^2))*CT121))</f>
        <v>1.5115339641716067E-3</v>
      </c>
      <c r="BX121" s="27">
        <f>((1/(((0-P121)^2+(1-Q121)^2))*CT121))</f>
        <v>1.2010695583356429E-2</v>
      </c>
      <c r="BY121" s="27">
        <f>((1/(((0-P121)^2+(2-Q121)^2))*CT121))</f>
        <v>9.1026333284120603E-3</v>
      </c>
      <c r="BZ121" s="27">
        <f>((1/(((1-P121)^2+(2-Q121)^2))*CT121))</f>
        <v>2.0613343916104917E-2</v>
      </c>
      <c r="CA121" s="27">
        <f>((1/(((0-P121)^2+(3-Q121)^2))*CT121))</f>
        <v>5.6670865162773507E-3</v>
      </c>
      <c r="CB121" s="27">
        <f>((1/(((1-P121)^2+(3-Q121)^2))*CT121))</f>
        <v>8.6872323776132753E-3</v>
      </c>
      <c r="CC121" s="27">
        <f>((1/(((2-P121)^2+(3-Q121)^2))*CT121))</f>
        <v>1.0664914190080121E-2</v>
      </c>
      <c r="CD121" s="27">
        <f>((1/(((0-P121)^2+(4-Q121)^2))*CT121))</f>
        <v>3.5328609697097228E-3</v>
      </c>
      <c r="CE121" s="27">
        <f>((1/(((1-P121)^2+(4-Q121)^2))*CT121))</f>
        <v>4.5103831472095082E-3</v>
      </c>
      <c r="CF121" s="27">
        <f>((1/(((2-P121)^2+(4-Q121)^2))*CT121))</f>
        <v>4.9909015860842678E-3</v>
      </c>
      <c r="CG121" s="27">
        <f>((1/(((3-P121)^2+(4-Q121)^2))*CT121))</f>
        <v>4.5658234008886158E-3</v>
      </c>
      <c r="CH121" s="27">
        <f>((1/(((0-P121)^2+(5-Q121)^2))*CT121))</f>
        <v>2.3274438699838369E-3</v>
      </c>
      <c r="CI121" s="27">
        <f>((1/(((1-P121)^2+(5-Q121)^2))*CT121))</f>
        <v>2.7151052341298203E-3</v>
      </c>
      <c r="CJ121" s="27">
        <f>((1/(((2-P121)^2+(5-Q121)^2))*CT121))</f>
        <v>2.8821450963731278E-3</v>
      </c>
      <c r="CK121" s="27">
        <f>((1/(((3-P121)^2+(5-Q121)^2))*CT121))</f>
        <v>2.7350970420368234E-3</v>
      </c>
      <c r="CL121" s="27">
        <f>(1/(((4-P121)^2+(5-Q121)^2))*CT121)</f>
        <v>2.3569802879844469E-3</v>
      </c>
      <c r="CM121" s="27">
        <f>(1/(((0-P121)^2+(6-Q121)^2))*CT121)</f>
        <v>1.6227046264345206E-3</v>
      </c>
      <c r="CN121" s="27">
        <f>(1/(((1-P121)^2+(6-Q121)^2))*CT121)</f>
        <v>1.8020971369578681E-3</v>
      </c>
      <c r="CO121" s="27">
        <f>((1/(((2-P121)^2+(6-Q121)^2))*CT121))</f>
        <v>1.8741929617650311E-3</v>
      </c>
      <c r="CP121" s="27">
        <f>((1/(((3-P121)^2+(6-Q121)^2))*CT121))</f>
        <v>1.8108825288471648E-3</v>
      </c>
      <c r="CQ121" s="27">
        <f>((1/(((4-P121)^2+(6-Q121)^2))*CT121))</f>
        <v>1.637007151252486E-3</v>
      </c>
      <c r="CR121" s="27">
        <f>((1/(((5-P121)^2+(6-Q121)^2)))*CT121)</f>
        <v>1.4093939540190956E-3</v>
      </c>
      <c r="CS121" s="21">
        <f t="shared" si="64"/>
        <v>2.2604098514863629</v>
      </c>
      <c r="CT121" s="28">
        <v>0.05</v>
      </c>
    </row>
    <row r="122" spans="8:98" x14ac:dyDescent="0.25">
      <c r="H122" s="2">
        <v>44527</v>
      </c>
      <c r="I122" s="1" t="s">
        <v>6</v>
      </c>
      <c r="J122" s="1" t="s">
        <v>20</v>
      </c>
      <c r="K122">
        <v>2</v>
      </c>
      <c r="L122">
        <v>0</v>
      </c>
      <c r="M122">
        <v>3.24</v>
      </c>
      <c r="N122">
        <v>0.24</v>
      </c>
      <c r="P122" s="10">
        <f>SUMIF(team,spi_matches[[#This Row],[team1]],Mxg)+SUMIF(team,spi_matches[[#This Row],[team2]],Vnxg)</f>
        <v>2.0687481359166862</v>
      </c>
      <c r="Q122" s="10">
        <f>SUMIF(team,spi_matches[[#This Row],[team1]],Mnxg)+SUMIF(team,spi_matches[[#This Row],[team2]],Vxg)</f>
        <v>0.55779741593145116</v>
      </c>
      <c r="R122" s="10">
        <f t="shared" si="38"/>
        <v>1.4728261266913456</v>
      </c>
      <c r="S122" s="21">
        <f t="shared" si="39"/>
        <v>0.62435771559291564</v>
      </c>
      <c r="T122" s="21">
        <f t="shared" si="40"/>
        <v>8.5654553473220388E-2</v>
      </c>
      <c r="U122" s="21">
        <f t="shared" si="41"/>
        <v>9.0749632221818671E-2</v>
      </c>
      <c r="V122" s="22">
        <f t="shared" si="42"/>
        <v>3</v>
      </c>
      <c r="W122" s="22">
        <f t="shared" si="43"/>
        <v>0</v>
      </c>
      <c r="X122" s="23"/>
      <c r="Y122" s="23"/>
      <c r="Z122" s="23"/>
      <c r="AA122" s="23"/>
      <c r="AB122" s="24">
        <f t="shared" si="44"/>
        <v>2</v>
      </c>
      <c r="AC122" s="24">
        <f t="shared" si="45"/>
        <v>1</v>
      </c>
      <c r="AD122" s="24">
        <f t="shared" si="46"/>
        <v>2</v>
      </c>
      <c r="AE122" s="24">
        <f t="shared" si="47"/>
        <v>0</v>
      </c>
      <c r="AF122" s="24">
        <f t="shared" si="48"/>
        <v>3</v>
      </c>
      <c r="AG122" s="24">
        <f t="shared" si="49"/>
        <v>1</v>
      </c>
      <c r="AH122" s="24">
        <f t="shared" si="50"/>
        <v>3</v>
      </c>
      <c r="AI122" s="24">
        <f t="shared" si="51"/>
        <v>0</v>
      </c>
      <c r="AJ122" s="24">
        <f t="shared" si="52"/>
        <v>1</v>
      </c>
      <c r="AK122" s="24">
        <f t="shared" si="53"/>
        <v>1</v>
      </c>
      <c r="AL122" s="25">
        <f t="shared" si="54"/>
        <v>21</v>
      </c>
      <c r="AM122" s="25">
        <f t="shared" si="55"/>
        <v>20</v>
      </c>
      <c r="AN122" s="25">
        <f t="shared" si="56"/>
        <v>31</v>
      </c>
      <c r="AO122" s="25">
        <f t="shared" si="57"/>
        <v>30</v>
      </c>
      <c r="AP122" s="25">
        <f t="shared" si="58"/>
        <v>11</v>
      </c>
      <c r="AQ122" s="26">
        <f t="shared" si="59"/>
        <v>0.24966366366195111</v>
      </c>
      <c r="AR122" s="26">
        <f t="shared" si="60"/>
        <v>0.15829584347378375</v>
      </c>
      <c r="AS122" s="26">
        <f t="shared" si="61"/>
        <v>4.7046728215626457E-2</v>
      </c>
      <c r="AT122" s="26">
        <f t="shared" si="62"/>
        <v>4.2431566673008361E-2</v>
      </c>
      <c r="AU122" s="26">
        <f t="shared" si="63"/>
        <v>3.7375752625130279E-2</v>
      </c>
      <c r="AV122" s="27">
        <f>(1/(((0-P122)^2+(0-Q122)^2))*CT122)</f>
        <v>1.0891213144114148E-2</v>
      </c>
      <c r="AW122" s="27">
        <f>(1/(((1-P122)^2+(1-Q122)^2))*CT122)</f>
        <v>3.7375752625130279E-2</v>
      </c>
      <c r="AX122" s="27">
        <f>(1/(((2-P122)^2+(2-Q122)^2))*CT122)</f>
        <v>2.3984558552941886E-2</v>
      </c>
      <c r="AY122" s="27">
        <f>(1/(((3-P122)^2+(3-Q122)^2))*CT122)</f>
        <v>7.3189473610841245E-3</v>
      </c>
      <c r="AZ122" s="27">
        <f>((1/(((4-P122)^2+(4-Q122)^2))*CT122))</f>
        <v>3.2095531930120859E-3</v>
      </c>
      <c r="BA122" s="27">
        <f>((1/(((5-P122)^2+(5-Q122)^2))*CT122))</f>
        <v>1.7652000580880818E-3</v>
      </c>
      <c r="BB122" s="27">
        <f>((1/(((6-P122)^2+(6-Q122)^2))*CT122))</f>
        <v>1.1093285388497757E-3</v>
      </c>
      <c r="BC122" s="27">
        <f>((1/(((1-P122)^2+(0-Q122)^2))*CT122))</f>
        <v>3.4403025806369877E-2</v>
      </c>
      <c r="BD122" s="27">
        <f>((1/(((2-P122)^2+(0-Q122)^2))*CT122))</f>
        <v>0.15829584347378375</v>
      </c>
      <c r="BE122" s="27">
        <f>((1/(((2-P122)^2+(1-Q122)^2))*CT122))</f>
        <v>0.24966366366195111</v>
      </c>
      <c r="BF122" s="27">
        <f>((1/(((3-P122)^2+(0-Q122)^2))*CT122))</f>
        <v>4.2431566673008361E-2</v>
      </c>
      <c r="BG122" s="27">
        <f>((1/(((3-P122)^2+(1-Q122)^2))*CT122))</f>
        <v>4.7046728215626457E-2</v>
      </c>
      <c r="BH122" s="27">
        <f>((1/(((3-P122)^2+(2-Q122)^2))*CT122))</f>
        <v>1.6965379911853068E-2</v>
      </c>
      <c r="BI122" s="27">
        <f>((1/(((4-P122)^2+(0-Q122)^2))*CT122))</f>
        <v>1.2373567751651935E-2</v>
      </c>
      <c r="BJ122" s="27">
        <f>((1/(((4-P122)^2+(1-Q122)^2))*CT122))</f>
        <v>1.2737954908189098E-2</v>
      </c>
      <c r="BK122" s="27">
        <f>((1/(((4-P122)^2+(2-Q122)^2))*CT122))</f>
        <v>8.6063229481200595E-3</v>
      </c>
      <c r="BL122" s="27">
        <f>((1/(((4-P122)^2+(3-Q122)^2))*CT122))</f>
        <v>5.1577831768840152E-3</v>
      </c>
      <c r="BM122" s="27">
        <f>((1/(((5-P122)^2+(0-Q122)^2))*CT122))</f>
        <v>5.6158476403157347E-3</v>
      </c>
      <c r="BN122" s="27">
        <f>((1/(((5-P122)^2+(1-Q122)^2))*CT122))</f>
        <v>5.6897187338389877E-3</v>
      </c>
      <c r="BO122" s="27">
        <f>((1/(((5-P122)^2+(2-Q122)^2))*CT122))</f>
        <v>4.6850758608503844E-3</v>
      </c>
      <c r="BP122" s="27">
        <f>((1/(((5-P122)^2+(3-Q122)^2))*CT122))</f>
        <v>3.4348701673190037E-3</v>
      </c>
      <c r="BQ122" s="27">
        <f>((1/(((5-P122)^2+(4-Q122)^2))*CT122))</f>
        <v>2.4460647468130614E-3</v>
      </c>
      <c r="BR122" s="27">
        <f>((1/(((6-P122)^2+(0-Q122)^2))*CT122))</f>
        <v>3.1714057580667816E-3</v>
      </c>
      <c r="BS122" s="27">
        <f>(1/(((6-P122)^2+(1-Q122)^2))*CT122)</f>
        <v>3.194830132174609E-3</v>
      </c>
      <c r="BT122" s="27">
        <f>(1/(((6-P122)^2+(2-Q122)^2))*CT122)</f>
        <v>2.8514904677825565E-3</v>
      </c>
      <c r="BU122" s="27">
        <f>(1/(((6-P122)^2+(3-Q122)^2))*CT122)</f>
        <v>2.3343657024656765E-3</v>
      </c>
      <c r="BV122" s="27">
        <f>((1/(((6-P122)^2+(4-Q122)^2))*CT122))</f>
        <v>1.8312670638271609E-3</v>
      </c>
      <c r="BW122" s="27">
        <f>((1/(((6-P122)^2+(5-Q122)^2))*CT122))</f>
        <v>1.4209427920241222E-3</v>
      </c>
      <c r="BX122" s="27">
        <f>((1/(((0-P122)^2+(1-Q122)^2))*CT122))</f>
        <v>1.1172530295858371E-2</v>
      </c>
      <c r="BY122" s="27">
        <f>((1/(((0-P122)^2+(2-Q122)^2))*CT122))</f>
        <v>7.8620466878146118E-3</v>
      </c>
      <c r="BZ122" s="27">
        <f>((1/(((1-P122)^2+(2-Q122)^2))*CT122))</f>
        <v>1.5517488672605021E-2</v>
      </c>
      <c r="CA122" s="27">
        <f>((1/(((0-P122)^2+(3-Q122)^2))*CT122))</f>
        <v>4.8808714424945499E-3</v>
      </c>
      <c r="CB122" s="27">
        <f>((1/(((1-P122)^2+(3-Q122)^2))*CT122))</f>
        <v>7.0357370020368978E-3</v>
      </c>
      <c r="CC122" s="27">
        <f>((1/(((2-P122)^2+(3-Q122)^2))*CT122))</f>
        <v>8.3765005570087502E-3</v>
      </c>
      <c r="CD122" s="27">
        <f>((1/(((0-P122)^2+(4-Q122)^2))*CT122))</f>
        <v>3.1001066320834438E-3</v>
      </c>
      <c r="CE122" s="27">
        <f>((1/(((1-P122)^2+(4-Q122)^2))*CT122))</f>
        <v>3.8488239802859426E-3</v>
      </c>
      <c r="CF122" s="27">
        <f>((1/(((2-P122)^2+(4-Q122)^2))*CT122))</f>
        <v>4.2181687723172236E-3</v>
      </c>
      <c r="CG122" s="27">
        <f>((1/(((3-P122)^2+(4-Q122)^2))*CT122))</f>
        <v>3.9320576103575268E-3</v>
      </c>
      <c r="CH122" s="27">
        <f>((1/(((0-P122)^2+(5-Q122)^2))*CT122))</f>
        <v>2.0822156478849788E-3</v>
      </c>
      <c r="CI122" s="27">
        <f>((1/(((1-P122)^2+(5-Q122)^2))*CT122))</f>
        <v>2.3951652486609771E-3</v>
      </c>
      <c r="CJ122" s="27">
        <f>((1/(((2-P122)^2+(5-Q122)^2))*CT122))</f>
        <v>2.5331988240030121E-3</v>
      </c>
      <c r="CK122" s="27">
        <f>((1/(((3-P122)^2+(5-Q122)^2))*CT122))</f>
        <v>2.4271380638214283E-3</v>
      </c>
      <c r="CL122" s="27">
        <f>(1/(((4-P122)^2+(5-Q122)^2))*CT122)</f>
        <v>2.1310240933039497E-3</v>
      </c>
      <c r="CM122" s="27">
        <f>(1/(((0-P122)^2+(6-Q122)^2))*CT122)</f>
        <v>1.4750442652389758E-3</v>
      </c>
      <c r="CN122" s="27">
        <f>(1/(((1-P122)^2+(6-Q122)^2))*CT122)</f>
        <v>1.6254986620558816E-3</v>
      </c>
      <c r="CO122" s="27">
        <f>((1/(((2-P122)^2+(6-Q122)^2))*CT122))</f>
        <v>1.6879178179979198E-3</v>
      </c>
      <c r="CP122" s="27">
        <f>((1/(((3-P122)^2+(6-Q122)^2))*CT122))</f>
        <v>1.640161708113681E-3</v>
      </c>
      <c r="CQ122" s="27">
        <f>((1/(((4-P122)^2+(6-Q122)^2))*CT122))</f>
        <v>1.4993716405485007E-3</v>
      </c>
      <c r="CR122" s="27">
        <f>((1/(((5-P122)^2+(6-Q122)^2)))*CT122)</f>
        <v>1.3085645973270233E-3</v>
      </c>
      <c r="CS122" s="21">
        <f t="shared" si="64"/>
        <v>0.80076190128795488</v>
      </c>
      <c r="CT122" s="28">
        <v>0.05</v>
      </c>
    </row>
    <row r="123" spans="8:98" x14ac:dyDescent="0.25">
      <c r="H123" s="2">
        <v>44527</v>
      </c>
      <c r="I123" s="1" t="s">
        <v>19</v>
      </c>
      <c r="J123" s="1" t="s">
        <v>11</v>
      </c>
      <c r="K123">
        <v>4</v>
      </c>
      <c r="L123">
        <v>0</v>
      </c>
      <c r="M123">
        <v>2.68</v>
      </c>
      <c r="N123">
        <v>1.45</v>
      </c>
      <c r="P123" s="10">
        <f>SUMIF(team,spi_matches[[#This Row],[team1]],Mxg)+SUMIF(team,spi_matches[[#This Row],[team2]],Vnxg)</f>
        <v>2.600777667404468</v>
      </c>
      <c r="Q123" s="10">
        <f>SUMIF(team,spi_matches[[#This Row],[team1]],Mnxg)+SUMIF(team,spi_matches[[#This Row],[team2]],Vxg)</f>
        <v>0.78084524085437934</v>
      </c>
      <c r="R123" s="10">
        <f t="shared" si="38"/>
        <v>0.45404426966911066</v>
      </c>
      <c r="S123" s="21">
        <f t="shared" si="39"/>
        <v>0.64260955889138194</v>
      </c>
      <c r="T123" s="21">
        <f t="shared" si="40"/>
        <v>7.0305244702090264E-2</v>
      </c>
      <c r="U123" s="21">
        <f t="shared" si="41"/>
        <v>8.493742019733258E-2</v>
      </c>
      <c r="V123" s="22">
        <f t="shared" si="42"/>
        <v>3</v>
      </c>
      <c r="W123" s="22">
        <f t="shared" si="43"/>
        <v>0</v>
      </c>
      <c r="X123" s="23"/>
      <c r="Y123" s="23"/>
      <c r="Z123" s="23"/>
      <c r="AA123" s="23"/>
      <c r="AB123" s="24">
        <f t="shared" si="44"/>
        <v>3</v>
      </c>
      <c r="AC123" s="24">
        <f t="shared" si="45"/>
        <v>1</v>
      </c>
      <c r="AD123" s="24">
        <f t="shared" si="46"/>
        <v>2</v>
      </c>
      <c r="AE123" s="24">
        <f t="shared" si="47"/>
        <v>1</v>
      </c>
      <c r="AF123" s="24">
        <f t="shared" si="48"/>
        <v>3</v>
      </c>
      <c r="AG123" s="24">
        <f t="shared" si="49"/>
        <v>0</v>
      </c>
      <c r="AH123" s="24">
        <f t="shared" si="50"/>
        <v>2</v>
      </c>
      <c r="AI123" s="24">
        <f t="shared" si="51"/>
        <v>0</v>
      </c>
      <c r="AJ123" s="24">
        <f t="shared" si="52"/>
        <v>3</v>
      </c>
      <c r="AK123" s="24">
        <f t="shared" si="53"/>
        <v>2</v>
      </c>
      <c r="AL123" s="25">
        <f t="shared" si="54"/>
        <v>31</v>
      </c>
      <c r="AM123" s="25">
        <f t="shared" si="55"/>
        <v>21</v>
      </c>
      <c r="AN123" s="25">
        <f t="shared" si="56"/>
        <v>30</v>
      </c>
      <c r="AO123" s="25">
        <f t="shared" si="57"/>
        <v>20</v>
      </c>
      <c r="AP123" s="25">
        <f t="shared" si="58"/>
        <v>32</v>
      </c>
      <c r="AQ123" s="26">
        <f t="shared" si="59"/>
        <v>0.24107157747280983</v>
      </c>
      <c r="AR123" s="26">
        <f t="shared" si="60"/>
        <v>0.12226056435266264</v>
      </c>
      <c r="AS123" s="26">
        <f t="shared" si="61"/>
        <v>6.5011241138541148E-2</v>
      </c>
      <c r="AT123" s="26">
        <f t="shared" si="62"/>
        <v>5.1511709194025437E-2</v>
      </c>
      <c r="AU123" s="26">
        <f t="shared" si="63"/>
        <v>3.0381898072139264E-2</v>
      </c>
      <c r="AV123" s="27">
        <f>(1/(((0-P123)^2+(0-Q123)^2))*CT123)</f>
        <v>6.7807976483298671E-3</v>
      </c>
      <c r="AW123" s="27">
        <f>(1/(((1-P123)^2+(1-Q123)^2))*CT123)</f>
        <v>1.9153287193731716E-2</v>
      </c>
      <c r="AX123" s="27">
        <f>(1/(((2-P123)^2+(2-Q123)^2))*CT123)</f>
        <v>2.7066937850167429E-2</v>
      </c>
      <c r="AY123" s="27">
        <f>(1/(((3-P123)^2+(3-Q123)^2))*CT123)</f>
        <v>9.8347248604532395E-3</v>
      </c>
      <c r="AZ123" s="27">
        <f>((1/(((4-P123)^2+(4-Q123)^2))*CT123))</f>
        <v>4.0581844634421564E-3</v>
      </c>
      <c r="BA123" s="27">
        <f>((1/(((5-P123)^2+(5-Q123)^2))*CT123))</f>
        <v>2.1224631810224238E-3</v>
      </c>
      <c r="BB123" s="27">
        <f>((1/(((6-P123)^2+(6-Q123)^2))*CT123))</f>
        <v>1.2888495049434298E-3</v>
      </c>
      <c r="BC123" s="27">
        <f>((1/(((1-P123)^2+(0-Q123)^2))*CT123))</f>
        <v>1.5761889892630995E-2</v>
      </c>
      <c r="BD123" s="27">
        <f>((1/(((2-P123)^2+(0-Q123)^2))*CT123))</f>
        <v>5.1511709194025437E-2</v>
      </c>
      <c r="BE123" s="27">
        <f>((1/(((2-P123)^2+(1-Q123)^2))*CT123))</f>
        <v>0.12226056435266264</v>
      </c>
      <c r="BF123" s="27">
        <f>((1/(((3-P123)^2+(0-Q123)^2))*CT123))</f>
        <v>6.5011241138541148E-2</v>
      </c>
      <c r="BG123" s="27">
        <f>((1/(((3-P123)^2+(1-Q123)^2))*CT123))</f>
        <v>0.24107157747280983</v>
      </c>
      <c r="BH123" s="27">
        <f>((1/(((3-P123)^2+(2-Q123)^2))*CT123))</f>
        <v>3.0381898072139264E-2</v>
      </c>
      <c r="BI123" s="27">
        <f>((1/(((4-P123)^2+(0-Q123)^2))*CT123))</f>
        <v>1.9473874896789888E-2</v>
      </c>
      <c r="BJ123" s="27">
        <f>((1/(((4-P123)^2+(1-Q123)^2))*CT123))</f>
        <v>2.4927064102284183E-2</v>
      </c>
      <c r="BK123" s="27">
        <f>((1/(((4-P123)^2+(2-Q123)^2))*CT123))</f>
        <v>1.4517321716857054E-2</v>
      </c>
      <c r="BL123" s="27">
        <f>((1/(((4-P123)^2+(3-Q123)^2))*CT123))</f>
        <v>7.2648326651145179E-3</v>
      </c>
      <c r="BM123" s="27">
        <f>((1/(((5-P123)^2+(0-Q123)^2))*CT123))</f>
        <v>7.8542414997391993E-3</v>
      </c>
      <c r="BN123" s="27">
        <f>((1/(((5-P123)^2+(1-Q123)^2))*CT123))</f>
        <v>8.6143082206726184E-3</v>
      </c>
      <c r="BO123" s="27">
        <f>((1/(((5-P123)^2+(2-Q123)^2))*CT123))</f>
        <v>6.9035923142208222E-3</v>
      </c>
      <c r="BP123" s="27">
        <f>((1/(((5-P123)^2+(3-Q123)^2))*CT123))</f>
        <v>4.6812465949480717E-3</v>
      </c>
      <c r="BQ123" s="27">
        <f>((1/(((5-P123)^2+(4-Q123)^2))*CT123))</f>
        <v>3.1018860701782502E-3</v>
      </c>
      <c r="BR123" s="27">
        <f>((1/(((6-P123)^2+(0-Q123)^2))*CT123))</f>
        <v>4.1103440752955217E-3</v>
      </c>
      <c r="BS123" s="27">
        <f>(1/(((6-P123)^2+(1-Q123)^2))*CT123)</f>
        <v>4.3093264613495346E-3</v>
      </c>
      <c r="BT123" s="27">
        <f>(1/(((6-P123)^2+(2-Q123)^2))*CT123)</f>
        <v>3.8340468719139549E-3</v>
      </c>
      <c r="BU123" s="27">
        <f>(1/(((6-P123)^2+(3-Q123)^2))*CT123)</f>
        <v>3.0340983542452679E-3</v>
      </c>
      <c r="BV123" s="27">
        <f>((1/(((6-P123)^2+(4-Q123)^2))*CT123))</f>
        <v>2.2812644039441302E-3</v>
      </c>
      <c r="BW123" s="27">
        <f>((1/(((6-P123)^2+(5-Q123)^2))*CT123))</f>
        <v>1.7032305210196591E-3</v>
      </c>
      <c r="BX123" s="27">
        <f>((1/(((0-P123)^2+(1-Q123)^2))*CT123))</f>
        <v>7.3399092930267907E-3</v>
      </c>
      <c r="BY123" s="27">
        <f>((1/(((0-P123)^2+(2-Q123)^2))*CT123))</f>
        <v>6.0603248600507196E-3</v>
      </c>
      <c r="BZ123" s="27">
        <f>((1/(((1-P123)^2+(2-Q123)^2))*CT123))</f>
        <v>1.234925429768321E-2</v>
      </c>
      <c r="CA123" s="27">
        <f>((1/(((0-P123)^2+(3-Q123)^2))*CT123))</f>
        <v>4.2776384757025089E-3</v>
      </c>
      <c r="CB123" s="27">
        <f>((1/(((1-P123)^2+(3-Q123)^2))*CT123))</f>
        <v>6.67812010075891E-3</v>
      </c>
      <c r="CC123" s="27">
        <f>((1/(((2-P123)^2+(3-Q123)^2))*CT123))</f>
        <v>9.4596968326971231E-3</v>
      </c>
      <c r="CD123" s="27">
        <f>((1/(((0-P123)^2+(4-Q123)^2))*CT123))</f>
        <v>2.919366767819996E-3</v>
      </c>
      <c r="CE123" s="27">
        <f>((1/(((1-P123)^2+(4-Q123)^2))*CT123))</f>
        <v>3.8683383189382237E-3</v>
      </c>
      <c r="CF123" s="27">
        <f>((1/(((2-P123)^2+(4-Q123)^2))*CT123))</f>
        <v>4.6624867048839233E-3</v>
      </c>
      <c r="CG123" s="27">
        <f>((1/(((3-P123)^2+(4-Q123)^2))*CT123))</f>
        <v>4.7517966341292066E-3</v>
      </c>
      <c r="CH123" s="27">
        <f>((1/(((0-P123)^2+(5-Q123)^2))*CT123))</f>
        <v>2.0353904444192681E-3</v>
      </c>
      <c r="CI123" s="27">
        <f>((1/(((1-P123)^2+(5-Q123)^2))*CT123))</f>
        <v>2.4553427150561542E-3</v>
      </c>
      <c r="CJ123" s="27">
        <f>((1/(((2-P123)^2+(5-Q123)^2))*CT123))</f>
        <v>2.7529703509463366E-3</v>
      </c>
      <c r="CK123" s="27">
        <f>((1/(((3-P123)^2+(5-Q123)^2))*CT123))</f>
        <v>2.783864333312507E-3</v>
      </c>
      <c r="CL123" s="27">
        <f>(1/(((4-P123)^2+(5-Q123)^2))*CT123)</f>
        <v>2.5304809055135533E-3</v>
      </c>
      <c r="CM123" s="27">
        <f>(1/(((0-P123)^2+(6-Q123)^2))*CT123)</f>
        <v>1.470431639722606E-3</v>
      </c>
      <c r="CN123" s="27">
        <f>(1/(((1-P123)^2+(6-Q123)^2))*CT123)</f>
        <v>1.6777360593434141E-3</v>
      </c>
      <c r="CO123" s="27">
        <f>((1/(((2-P123)^2+(6-Q123)^2))*CT123))</f>
        <v>1.8115607149146061E-3</v>
      </c>
      <c r="CP123" s="27">
        <f>((1/(((3-P123)^2+(6-Q123)^2))*CT123))</f>
        <v>1.8248871256533986E-3</v>
      </c>
      <c r="CQ123" s="27">
        <f>((1/(((4-P123)^2+(6-Q123)^2))*CT123))</f>
        <v>1.7124812755479253E-3</v>
      </c>
      <c r="CR123" s="27">
        <f>((1/(((5-P123)^2+(6-Q123)^2)))*CT123)</f>
        <v>1.5153423472122063E-3</v>
      </c>
      <c r="CS123" s="21">
        <f t="shared" si="64"/>
        <v>0.79785222379080445</v>
      </c>
      <c r="CT123" s="28">
        <v>0.05</v>
      </c>
    </row>
    <row r="124" spans="8:98" x14ac:dyDescent="0.25">
      <c r="H124" s="2">
        <v>44527</v>
      </c>
      <c r="I124" s="1" t="s">
        <v>13</v>
      </c>
      <c r="J124" s="1" t="s">
        <v>17</v>
      </c>
      <c r="K124">
        <v>1</v>
      </c>
      <c r="L124">
        <v>2</v>
      </c>
      <c r="M124">
        <v>0.98</v>
      </c>
      <c r="N124">
        <v>0.48</v>
      </c>
      <c r="P124" s="10">
        <f>SUMIF(team,spi_matches[[#This Row],[team1]],Mxg)+SUMIF(team,spi_matches[[#This Row],[team2]],Vnxg)</f>
        <v>1.1948229172940228</v>
      </c>
      <c r="Q124" s="10">
        <f>SUMIF(team,spi_matches[[#This Row],[team1]],Mnxg)+SUMIF(team,spi_matches[[#This Row],[team2]],Vxg)</f>
        <v>0.80862590637283438</v>
      </c>
      <c r="R124" s="10">
        <f t="shared" si="38"/>
        <v>0.15414387213408148</v>
      </c>
      <c r="S124" s="21">
        <f t="shared" si="39"/>
        <v>0.26917636959360908</v>
      </c>
      <c r="T124" s="21">
        <f t="shared" si="40"/>
        <v>0.73015573401139988</v>
      </c>
      <c r="U124" s="21">
        <f t="shared" si="41"/>
        <v>0.15338891811538161</v>
      </c>
      <c r="V124" s="22">
        <f t="shared" si="42"/>
        <v>1</v>
      </c>
      <c r="W124" s="22">
        <f t="shared" si="43"/>
        <v>1</v>
      </c>
      <c r="X124" s="23"/>
      <c r="Y124" s="23"/>
      <c r="Z124" s="23"/>
      <c r="AA124" s="23"/>
      <c r="AB124" s="24">
        <f t="shared" si="44"/>
        <v>1</v>
      </c>
      <c r="AC124" s="24">
        <f t="shared" si="45"/>
        <v>1</v>
      </c>
      <c r="AD124" s="24">
        <f t="shared" si="46"/>
        <v>2</v>
      </c>
      <c r="AE124" s="24">
        <f t="shared" si="47"/>
        <v>1</v>
      </c>
      <c r="AF124" s="24">
        <f t="shared" si="48"/>
        <v>1</v>
      </c>
      <c r="AG124" s="24">
        <f t="shared" si="49"/>
        <v>0</v>
      </c>
      <c r="AH124" s="24">
        <f t="shared" si="50"/>
        <v>2</v>
      </c>
      <c r="AI124" s="24">
        <f t="shared" si="51"/>
        <v>0</v>
      </c>
      <c r="AJ124" s="24">
        <f t="shared" si="52"/>
        <v>1</v>
      </c>
      <c r="AK124" s="24">
        <f t="shared" si="53"/>
        <v>2</v>
      </c>
      <c r="AL124" s="25">
        <f t="shared" si="54"/>
        <v>11</v>
      </c>
      <c r="AM124" s="25">
        <f t="shared" si="55"/>
        <v>21</v>
      </c>
      <c r="AN124" s="25">
        <f t="shared" si="56"/>
        <v>10</v>
      </c>
      <c r="AO124" s="25">
        <f t="shared" si="57"/>
        <v>20</v>
      </c>
      <c r="AP124" s="25">
        <f t="shared" si="58"/>
        <v>12</v>
      </c>
      <c r="AQ124" s="26">
        <f t="shared" si="59"/>
        <v>0.6704209092094725</v>
      </c>
      <c r="AR124" s="26">
        <f t="shared" si="60"/>
        <v>7.2999715285727171E-2</v>
      </c>
      <c r="AS124" s="26">
        <f t="shared" si="61"/>
        <v>7.2271899257468061E-2</v>
      </c>
      <c r="AT124" s="26">
        <f t="shared" si="62"/>
        <v>3.8396972741713054E-2</v>
      </c>
      <c r="AU124" s="26">
        <f t="shared" si="63"/>
        <v>3.430936147234092E-2</v>
      </c>
      <c r="AV124" s="27">
        <f>(1/(((0-P124)^2+(0-Q124)^2))*CT124)</f>
        <v>2.4021396413371997E-2</v>
      </c>
      <c r="AW124" s="27">
        <f>(1/(((1-P124)^2+(1-Q124)^2))*CT124)</f>
        <v>0.6704209092094725</v>
      </c>
      <c r="AX124" s="27">
        <f>(1/(((2-P124)^2+(2-Q124)^2))*CT124)</f>
        <v>2.4181663893221843E-2</v>
      </c>
      <c r="AY124" s="27">
        <f>(1/(((3-P124)^2+(3-Q124)^2))*CT124)</f>
        <v>6.2028700366399351E-3</v>
      </c>
      <c r="AZ124" s="27">
        <f>((1/(((4-P124)^2+(4-Q124)^2))*CT124))</f>
        <v>2.7694866930253383E-3</v>
      </c>
      <c r="BA124" s="27">
        <f>((1/(((5-P124)^2+(5-Q124)^2))*CT124))</f>
        <v>1.5602089587662404E-3</v>
      </c>
      <c r="BB124" s="27">
        <f>((1/(((6-P124)^2+(6-Q124)^2))*CT124))</f>
        <v>9.9919880690216658E-4</v>
      </c>
      <c r="BC124" s="27">
        <f>((1/(((1-P124)^2+(0-Q124)^2))*CT124))</f>
        <v>7.2271899257468061E-2</v>
      </c>
      <c r="BD124" s="27">
        <f>((1/(((2-P124)^2+(0-Q124)^2))*CT124))</f>
        <v>3.8396972741713054E-2</v>
      </c>
      <c r="BE124" s="27">
        <f>((1/(((2-P124)^2+(1-Q124)^2))*CT124))</f>
        <v>7.2999715285727171E-2</v>
      </c>
      <c r="BF124" s="27">
        <f>((1/(((3-P124)^2+(0-Q124)^2))*CT124))</f>
        <v>1.2779421552623363E-2</v>
      </c>
      <c r="BG124" s="27">
        <f>((1/(((3-P124)^2+(1-Q124)^2))*CT124))</f>
        <v>1.5173179031972864E-2</v>
      </c>
      <c r="BH124" s="27">
        <f>((1/(((3-P124)^2+(2-Q124)^2))*CT124))</f>
        <v>1.068824488004958E-2</v>
      </c>
      <c r="BI124" s="27">
        <f>((1/(((4-P124)^2+(0-Q124)^2))*CT124))</f>
        <v>5.8665516797658775E-3</v>
      </c>
      <c r="BJ124" s="27">
        <f>((1/(((4-P124)^2+(1-Q124)^2))*CT124))</f>
        <v>6.3245966337030354E-3</v>
      </c>
      <c r="BK124" s="27">
        <f>((1/(((4-P124)^2+(2-Q124)^2))*CT124))</f>
        <v>5.3830638304105437E-3</v>
      </c>
      <c r="BL124" s="27">
        <f>((1/(((4-P124)^2+(3-Q124)^2))*CT124))</f>
        <v>3.9459752165510072E-3</v>
      </c>
      <c r="BM124" s="27">
        <f>((1/(((5-P124)^2+(0-Q124)^2))*CT124))</f>
        <v>3.303983281729918E-3</v>
      </c>
      <c r="BN124" s="27">
        <f>((1/(((5-P124)^2+(1-Q124)^2))*CT124))</f>
        <v>3.4444758511114624E-3</v>
      </c>
      <c r="BO124" s="27">
        <f>((1/(((5-P124)^2+(2-Q124)^2))*CT124))</f>
        <v>3.1449023451151272E-3</v>
      </c>
      <c r="BP124" s="27">
        <f>((1/(((5-P124)^2+(3-Q124)^2))*CT124))</f>
        <v>2.5931601807500184E-3</v>
      </c>
      <c r="BQ124" s="27">
        <f>((1/(((5-P124)^2+(4-Q124)^2))*CT124))</f>
        <v>2.0272263606699948E-3</v>
      </c>
      <c r="BR124" s="27">
        <f>((1/(((6-P124)^2+(0-Q124)^2))*CT124))</f>
        <v>2.105830388569221E-3</v>
      </c>
      <c r="BS124" s="27">
        <f>(1/(((6-P124)^2+(1-Q124)^2))*CT124)</f>
        <v>2.1620358674914776E-3</v>
      </c>
      <c r="BT124" s="27">
        <f>(1/(((6-P124)^2+(2-Q124)^2))*CT124)</f>
        <v>2.040058671461399E-3</v>
      </c>
      <c r="BU124" s="27">
        <f>(1/(((6-P124)^2+(3-Q124)^2))*CT124)</f>
        <v>1.7926385303808944E-3</v>
      </c>
      <c r="BV124" s="27">
        <f>((1/(((6-P124)^2+(4-Q124)^2))*CT124))</f>
        <v>1.5026478728435465E-3</v>
      </c>
      <c r="BW124" s="27">
        <f>((1/(((6-P124)^2+(5-Q124)^2))*CT124))</f>
        <v>1.2297901335015138E-3</v>
      </c>
      <c r="BX124" s="27">
        <f>((1/(((0-P124)^2+(1-Q124)^2))*CT124))</f>
        <v>3.4147737583443638E-2</v>
      </c>
      <c r="BY124" s="27">
        <f>((1/(((0-P124)^2+(2-Q124)^2))*CT124))</f>
        <v>1.7562506503865895E-2</v>
      </c>
      <c r="BZ124" s="27">
        <f>((1/(((1-P124)^2+(2-Q124)^2))*CT124))</f>
        <v>3.430936147234092E-2</v>
      </c>
      <c r="CA124" s="27">
        <f>((1/(((0-P124)^2+(3-Q124)^2))*CT124))</f>
        <v>8.0260400414225823E-3</v>
      </c>
      <c r="CB124" s="27">
        <f>((1/(((1-P124)^2+(3-Q124)^2))*CT124))</f>
        <v>1.0330415472564906E-2</v>
      </c>
      <c r="CC124" s="27">
        <f>((1/(((2-P124)^2+(3-Q124)^2))*CT124))</f>
        <v>9.1735872086120794E-3</v>
      </c>
      <c r="CD124" s="27">
        <f>((1/(((0-P124)^2+(4-Q124)^2))*CT124))</f>
        <v>4.3057160309778247E-3</v>
      </c>
      <c r="CE124" s="27">
        <f>((1/(((1-P124)^2+(4-Q124)^2))*CT124))</f>
        <v>4.8910161409148629E-3</v>
      </c>
      <c r="CF124" s="27">
        <f>((1/(((2-P124)^2+(4-Q124)^2))*CT124))</f>
        <v>4.6154504785774781E-3</v>
      </c>
      <c r="CG124" s="27">
        <f>((1/(((3-P124)^2+(4-Q124)^2))*CT124))</f>
        <v>3.7192604318996014E-3</v>
      </c>
      <c r="CH124" s="27">
        <f>((1/(((0-P124)^2+(5-Q124)^2))*CT124))</f>
        <v>2.6322413583291741E-3</v>
      </c>
      <c r="CI124" s="27">
        <f>((1/(((1-P124)^2+(5-Q124)^2))*CT124))</f>
        <v>2.8400098466775134E-3</v>
      </c>
      <c r="CJ124" s="27">
        <f>((1/(((2-P124)^2+(5-Q124)^2))*CT124))</f>
        <v>2.7448507122203977E-3</v>
      </c>
      <c r="CK124" s="27">
        <f>((1/(((3-P124)^2+(5-Q124)^2))*CT124))</f>
        <v>2.4008126932288476E-3</v>
      </c>
      <c r="CL124" s="27">
        <f>(1/(((4-P124)^2+(5-Q124)^2))*CT124)</f>
        <v>1.9656687880580219E-3</v>
      </c>
      <c r="CM124" s="27">
        <f>(1/(((0-P124)^2+(6-Q124)^2))*CT124)</f>
        <v>1.7619303166132674E-3</v>
      </c>
      <c r="CN124" s="27">
        <f>(1/(((1-P124)^2+(6-Q124)^2))*CT124)</f>
        <v>1.852653230792889E-3</v>
      </c>
      <c r="CO124" s="27">
        <f>((1/(((2-P124)^2+(6-Q124)^2))*CT124))</f>
        <v>1.8116811692070651E-3</v>
      </c>
      <c r="CP124" s="27">
        <f>((1/(((3-P124)^2+(6-Q124)^2))*CT124))</f>
        <v>1.6551342824263284E-3</v>
      </c>
      <c r="CQ124" s="27">
        <f>((1/(((4-P124)^2+(6-Q124)^2))*CT124))</f>
        <v>1.4359817737300399E-3</v>
      </c>
      <c r="CR124" s="27">
        <f>((1/(((5-P124)^2+(6-Q124)^2)))*CT124)</f>
        <v>1.206862579478309E-3</v>
      </c>
      <c r="CS124" s="21">
        <f t="shared" si="64"/>
        <v>1.1527210217203905</v>
      </c>
      <c r="CT124" s="28">
        <v>0.05</v>
      </c>
    </row>
    <row r="125" spans="8:98" x14ac:dyDescent="0.25">
      <c r="H125" s="2">
        <v>44527</v>
      </c>
      <c r="I125" s="1" t="s">
        <v>18</v>
      </c>
      <c r="J125" s="1" t="s">
        <v>15</v>
      </c>
      <c r="K125">
        <v>0</v>
      </c>
      <c r="L125">
        <v>0</v>
      </c>
      <c r="M125">
        <v>1.52</v>
      </c>
      <c r="N125">
        <v>0.35</v>
      </c>
      <c r="P125" s="10">
        <f>SUMIF(team,spi_matches[[#This Row],[team1]],Mxg)+SUMIF(team,spi_matches[[#This Row],[team2]],Vnxg)</f>
        <v>0.75957368946895776</v>
      </c>
      <c r="Q125" s="10">
        <f>SUMIF(team,spi_matches[[#This Row],[team1]],Mnxg)+SUMIF(team,spi_matches[[#This Row],[team2]],Vxg)</f>
        <v>1.5034395219592036</v>
      </c>
      <c r="R125" s="10">
        <f t="shared" si="38"/>
        <v>1.908670904565329</v>
      </c>
      <c r="S125" s="21">
        <f t="shared" si="39"/>
        <v>0.1278315816167031</v>
      </c>
      <c r="T125" s="21">
        <f t="shared" si="40"/>
        <v>0.21884923898366596</v>
      </c>
      <c r="U125" s="21">
        <f t="shared" si="41"/>
        <v>0.3929055373029568</v>
      </c>
      <c r="V125" s="22">
        <f t="shared" si="42"/>
        <v>0</v>
      </c>
      <c r="W125" s="22">
        <f t="shared" si="43"/>
        <v>3</v>
      </c>
      <c r="X125" s="23"/>
      <c r="Y125" s="23"/>
      <c r="Z125" s="23"/>
      <c r="AA125" s="23"/>
      <c r="AB125" s="24">
        <f t="shared" si="44"/>
        <v>1</v>
      </c>
      <c r="AC125" s="24">
        <f t="shared" si="45"/>
        <v>2</v>
      </c>
      <c r="AD125" s="24">
        <f t="shared" si="46"/>
        <v>1</v>
      </c>
      <c r="AE125" s="24">
        <f t="shared" si="47"/>
        <v>1</v>
      </c>
      <c r="AF125" s="24">
        <f t="shared" si="48"/>
        <v>0</v>
      </c>
      <c r="AG125" s="24">
        <f t="shared" si="49"/>
        <v>2</v>
      </c>
      <c r="AH125" s="24">
        <f t="shared" si="50"/>
        <v>0</v>
      </c>
      <c r="AI125" s="24">
        <f t="shared" si="51"/>
        <v>1</v>
      </c>
      <c r="AJ125" s="24">
        <f t="shared" si="52"/>
        <v>2</v>
      </c>
      <c r="AK125" s="24">
        <f t="shared" si="53"/>
        <v>2</v>
      </c>
      <c r="AL125" s="25">
        <f t="shared" si="54"/>
        <v>12</v>
      </c>
      <c r="AM125" s="25">
        <f t="shared" si="55"/>
        <v>11</v>
      </c>
      <c r="AN125" s="25">
        <f t="shared" si="56"/>
        <v>2</v>
      </c>
      <c r="AO125" s="25">
        <f t="shared" si="57"/>
        <v>1</v>
      </c>
      <c r="AP125" s="25">
        <f t="shared" si="58"/>
        <v>22</v>
      </c>
      <c r="AQ125" s="26">
        <f t="shared" si="59"/>
        <v>0.16426990353286611</v>
      </c>
      <c r="AR125" s="26">
        <f t="shared" si="60"/>
        <v>0.16063938945808073</v>
      </c>
      <c r="AS125" s="26">
        <f t="shared" si="61"/>
        <v>6.0714647974933103E-2</v>
      </c>
      <c r="AT125" s="26">
        <f t="shared" si="62"/>
        <v>6.0211689222008868E-2</v>
      </c>
      <c r="AU125" s="26">
        <f t="shared" si="63"/>
        <v>2.800759973566494E-2</v>
      </c>
      <c r="AV125" s="27">
        <f>(1/(((0-P125)^2+(0-Q125)^2))*CT125)</f>
        <v>1.7622495640047413E-2</v>
      </c>
      <c r="AW125" s="27">
        <f>(1/(((1-P125)^2+(1-Q125)^2))*CT125)</f>
        <v>0.16063938945808073</v>
      </c>
      <c r="AX125" s="27">
        <f>(1/(((2-P125)^2+(2-Q125)^2))*CT125)</f>
        <v>2.800759973566494E-2</v>
      </c>
      <c r="AY125" s="27">
        <f>(1/(((3-P125)^2+(3-Q125)^2))*CT125)</f>
        <v>6.8878081814395357E-3</v>
      </c>
      <c r="AZ125" s="27">
        <f>((1/(((4-P125)^2+(4-Q125)^2))*CT125))</f>
        <v>2.9880757440891607E-3</v>
      </c>
      <c r="BA125" s="27">
        <f>((1/(((5-P125)^2+(5-Q125)^2))*CT125))</f>
        <v>1.6552372275875948E-3</v>
      </c>
      <c r="BB125" s="27">
        <f>((1/(((6-P125)^2+(6-Q125)^2))*CT125))</f>
        <v>1.048632996756599E-3</v>
      </c>
      <c r="BC125" s="27">
        <f>((1/(((1-P125)^2+(0-Q125)^2))*CT125))</f>
        <v>2.1569061135584822E-2</v>
      </c>
      <c r="BD125" s="27">
        <f>((1/(((2-P125)^2+(0-Q125)^2))*CT125))</f>
        <v>1.3161400421151085E-2</v>
      </c>
      <c r="BE125" s="27">
        <f>((1/(((2-P125)^2+(1-Q125)^2))*CT125))</f>
        <v>2.7900092027239448E-2</v>
      </c>
      <c r="BF125" s="27">
        <f>((1/(((3-P125)^2+(0-Q125)^2))*CT125))</f>
        <v>6.8682823956838241E-3</v>
      </c>
      <c r="BG125" s="27">
        <f>((1/(((3-P125)^2+(1-Q125)^2))*CT125))</f>
        <v>9.4823375628701381E-3</v>
      </c>
      <c r="BH125" s="27">
        <f>((1/(((3-P125)^2+(2-Q125)^2))*CT125))</f>
        <v>9.4947242693568922E-3</v>
      </c>
      <c r="BI125" s="27">
        <f>((1/(((4-P125)^2+(0-Q125)^2))*CT125))</f>
        <v>3.9182824729856935E-3</v>
      </c>
      <c r="BJ125" s="27">
        <f>((1/(((4-P125)^2+(1-Q125)^2))*CT125))</f>
        <v>4.6495131753198854E-3</v>
      </c>
      <c r="BK125" s="27">
        <f>((1/(((4-P125)^2+(2-Q125)^2))*CT125))</f>
        <v>4.6524892987806505E-3</v>
      </c>
      <c r="BL125" s="27">
        <f>((1/(((4-P125)^2+(3-Q125)^2))*CT125))</f>
        <v>3.9246295496421901E-3</v>
      </c>
      <c r="BM125" s="27">
        <f>((1/(((5-P125)^2+(0-Q125)^2))*CT125))</f>
        <v>2.4701670891495399E-3</v>
      </c>
      <c r="BN125" s="27">
        <f>((1/(((5-P125)^2+(1-Q125)^2))*CT125))</f>
        <v>2.7420298361946725E-3</v>
      </c>
      <c r="BO125" s="27">
        <f>((1/(((5-P125)^2+(2-Q125)^2))*CT125))</f>
        <v>2.7430646597332818E-3</v>
      </c>
      <c r="BP125" s="27">
        <f>((1/(((5-P125)^2+(3-Q125)^2))*CT125))</f>
        <v>2.4726881016711214E-3</v>
      </c>
      <c r="BQ125" s="27">
        <f>((1/(((5-P125)^2+(4-Q125)^2))*CT125))</f>
        <v>2.06491860298888E-3</v>
      </c>
      <c r="BR125" s="27">
        <f>((1/(((6-P125)^2+(0-Q125)^2))*CT125))</f>
        <v>1.6822330242212353E-3</v>
      </c>
      <c r="BS125" s="27">
        <f>(1/(((6-P125)^2+(1-Q125)^2))*CT125)</f>
        <v>1.8040434139384922E-3</v>
      </c>
      <c r="BT125" s="27">
        <f>(1/(((6-P125)^2+(2-Q125)^2))*CT125)</f>
        <v>1.8044912920651222E-3</v>
      </c>
      <c r="BU125" s="27">
        <f>(1/(((6-P125)^2+(3-Q125)^2))*CT125)</f>
        <v>1.6834018594412349E-3</v>
      </c>
      <c r="BV125" s="27">
        <f>((1/(((6-P125)^2+(4-Q125)^2))*CT125))</f>
        <v>1.4839048790040877E-3</v>
      </c>
      <c r="BW125" s="27">
        <f>((1/(((6-P125)^2+(5-Q125)^2))*CT125))</f>
        <v>1.2598265496807804E-3</v>
      </c>
      <c r="BX125" s="27">
        <f>((1/(((0-P125)^2+(1-Q125)^2))*CT125))</f>
        <v>6.0211689222008868E-2</v>
      </c>
      <c r="BY125" s="27">
        <f>((1/(((0-P125)^2+(2-Q125)^2))*CT125))</f>
        <v>6.0714647974933103E-2</v>
      </c>
      <c r="BZ125" s="27">
        <f>((1/(((1-P125)^2+(2-Q125)^2))*CT125))</f>
        <v>0.16426990353286611</v>
      </c>
      <c r="CA125" s="27">
        <f>((1/(((0-P125)^2+(3-Q125)^2))*CT125))</f>
        <v>1.7751612978490355E-2</v>
      </c>
      <c r="CB125" s="27">
        <f>((1/(((1-P125)^2+(3-Q125)^2))*CT125))</f>
        <v>2.1762803868730349E-2</v>
      </c>
      <c r="CC125" s="27">
        <f>((1/(((2-P125)^2+(3-Q125)^2))*CT125))</f>
        <v>1.3233287224787692E-2</v>
      </c>
      <c r="CD125" s="27">
        <f>((1/(((0-P125)^2+(4-Q125)^2))*CT125))</f>
        <v>7.3423957574740659E-3</v>
      </c>
      <c r="CE125" s="27">
        <f>((1/(((1-P125)^2+(4-Q125)^2))*CT125))</f>
        <v>7.9483433587585802E-3</v>
      </c>
      <c r="CF125" s="27">
        <f>((1/(((2-P125)^2+(4-Q125)^2))*CT125))</f>
        <v>6.4337878636838352E-3</v>
      </c>
      <c r="CG125" s="27">
        <f>((1/(((3-P125)^2+(4-Q125)^2))*CT125))</f>
        <v>4.4435264026332901E-3</v>
      </c>
      <c r="CH125" s="27">
        <f>((1/(((0-P125)^2+(5-Q125)^2))*CT125))</f>
        <v>3.9053690444463603E-3</v>
      </c>
      <c r="CI125" s="27">
        <f>((1/(((1-P125)^2+(5-Q125)^2))*CT125))</f>
        <v>4.0704215533150364E-3</v>
      </c>
      <c r="CJ125" s="27">
        <f>((1/(((2-P125)^2+(5-Q125)^2))*CT125))</f>
        <v>3.632508525482173E-3</v>
      </c>
      <c r="CK125" s="27">
        <f>((1/(((3-P125)^2+(5-Q125)^2))*CT125))</f>
        <v>2.8993162736339209E-3</v>
      </c>
      <c r="CL125" s="27">
        <f>(1/(((4-P125)^2+(5-Q125)^2))*CT125)</f>
        <v>2.2000943721120331E-3</v>
      </c>
      <c r="CM125" s="27">
        <f>(1/(((0-P125)^2+(6-Q125)^2))*CT125)</f>
        <v>2.4043075586825356E-3</v>
      </c>
      <c r="CN125" s="27">
        <f>(1/(((1-P125)^2+(6-Q125)^2))*CT125)</f>
        <v>2.4658649156486974E-3</v>
      </c>
      <c r="CO125" s="27">
        <f>((1/(((2-P125)^2+(6-Q125)^2))*CT125))</f>
        <v>2.2980355841018714E-3</v>
      </c>
      <c r="CP125" s="27">
        <f>((1/(((3-P125)^2+(6-Q125)^2))*CT125))</f>
        <v>1.9810951078723048E-3</v>
      </c>
      <c r="CQ125" s="27">
        <f>((1/(((4-P125)^2+(6-Q125)^2))*CT125))</f>
        <v>1.6276349599804103E-3</v>
      </c>
      <c r="CR125" s="27">
        <f>((1/(((5-P125)^2+(6-Q125)^2)))*CT125)</f>
        <v>1.3088912233150893E-3</v>
      </c>
      <c r="CS125" s="21">
        <f t="shared" si="64"/>
        <v>0.7395863579033255</v>
      </c>
      <c r="CT125" s="28">
        <v>0.05</v>
      </c>
    </row>
    <row r="126" spans="8:98" x14ac:dyDescent="0.25">
      <c r="H126" s="2">
        <v>44527</v>
      </c>
      <c r="I126" s="1" t="s">
        <v>27</v>
      </c>
      <c r="J126" s="1" t="s">
        <v>8</v>
      </c>
      <c r="K126">
        <v>0</v>
      </c>
      <c r="L126">
        <v>0</v>
      </c>
      <c r="M126">
        <v>2.13</v>
      </c>
      <c r="N126">
        <v>0.92</v>
      </c>
      <c r="P126" s="10">
        <f>SUMIF(team,spi_matches[[#This Row],[team1]],Mxg)+SUMIF(team,spi_matches[[#This Row],[team2]],Vnxg)</f>
        <v>1.5540088324517867</v>
      </c>
      <c r="Q126" s="10">
        <f>SUMIF(team,spi_matches[[#This Row],[team1]],Mnxg)+SUMIF(team,spi_matches[[#This Row],[team2]],Vxg)</f>
        <v>0.80891642380915085</v>
      </c>
      <c r="R126" s="10">
        <f t="shared" si="38"/>
        <v>0.34410538599290202</v>
      </c>
      <c r="S126" s="21">
        <f t="shared" si="39"/>
        <v>0.43578581387486787</v>
      </c>
      <c r="T126" s="21">
        <f t="shared" si="40"/>
        <v>0.20590371522417125</v>
      </c>
      <c r="U126" s="21">
        <f t="shared" si="41"/>
        <v>0.12944705074350127</v>
      </c>
      <c r="V126" s="22">
        <f t="shared" si="42"/>
        <v>3</v>
      </c>
      <c r="W126" s="22">
        <f t="shared" si="43"/>
        <v>0</v>
      </c>
      <c r="X126" s="23"/>
      <c r="Y126" s="23"/>
      <c r="Z126" s="23"/>
      <c r="AA126" s="23"/>
      <c r="AB126" s="24">
        <f t="shared" si="44"/>
        <v>2</v>
      </c>
      <c r="AC126" s="24">
        <f t="shared" si="45"/>
        <v>1</v>
      </c>
      <c r="AD126" s="24">
        <f t="shared" si="46"/>
        <v>1</v>
      </c>
      <c r="AE126" s="24">
        <f t="shared" si="47"/>
        <v>1</v>
      </c>
      <c r="AF126" s="24">
        <f t="shared" si="48"/>
        <v>2</v>
      </c>
      <c r="AG126" s="24">
        <f t="shared" si="49"/>
        <v>0</v>
      </c>
      <c r="AH126" s="24">
        <f t="shared" si="50"/>
        <v>1</v>
      </c>
      <c r="AI126" s="24">
        <f t="shared" si="51"/>
        <v>0</v>
      </c>
      <c r="AJ126" s="24">
        <f t="shared" si="52"/>
        <v>2</v>
      </c>
      <c r="AK126" s="24">
        <f t="shared" si="53"/>
        <v>2</v>
      </c>
      <c r="AL126" s="25">
        <f t="shared" si="54"/>
        <v>21</v>
      </c>
      <c r="AM126" s="25">
        <f t="shared" si="55"/>
        <v>11</v>
      </c>
      <c r="AN126" s="25">
        <f t="shared" si="56"/>
        <v>20</v>
      </c>
      <c r="AO126" s="25">
        <f t="shared" si="57"/>
        <v>10</v>
      </c>
      <c r="AP126" s="25">
        <f t="shared" si="58"/>
        <v>22</v>
      </c>
      <c r="AQ126" s="26">
        <f t="shared" si="59"/>
        <v>0.21238542185835829</v>
      </c>
      <c r="AR126" s="26">
        <f t="shared" si="60"/>
        <v>0.14558638021138046</v>
      </c>
      <c r="AS126" s="26">
        <f t="shared" si="61"/>
        <v>5.8599204608129431E-2</v>
      </c>
      <c r="AT126" s="26">
        <f t="shared" si="62"/>
        <v>5.2014437656381342E-2</v>
      </c>
      <c r="AU126" s="26">
        <f t="shared" si="63"/>
        <v>3.0910215457523801E-2</v>
      </c>
      <c r="AV126" s="27">
        <f>(1/(((0-P126)^2+(0-Q126)^2))*CT126)</f>
        <v>1.6290416516616158E-2</v>
      </c>
      <c r="AW126" s="27">
        <f>(1/(((1-P126)^2+(1-Q126)^2))*CT126)</f>
        <v>0.14558638021138046</v>
      </c>
      <c r="AX126" s="27">
        <f>(1/(((2-P126)^2+(2-Q126)^2))*CT126)</f>
        <v>3.0910215457523801E-2</v>
      </c>
      <c r="AY126" s="27">
        <f>(1/(((3-P126)^2+(3-Q126)^2))*CT126)</f>
        <v>7.2550642837208822E-3</v>
      </c>
      <c r="AZ126" s="27">
        <f>((1/(((4-P126)^2+(4-Q126)^2))*CT126))</f>
        <v>3.0929326325993454E-3</v>
      </c>
      <c r="BA126" s="27">
        <f>((1/(((5-P126)^2+(5-Q126)^2))*CT126))</f>
        <v>1.6983674497901445E-3</v>
      </c>
      <c r="BB126" s="27">
        <f>((1/(((6-P126)^2+(6-Q126)^2))*CT126))</f>
        <v>1.0703386725404507E-3</v>
      </c>
      <c r="BC126" s="27">
        <f>((1/(((1-P126)^2+(0-Q126)^2))*CT126))</f>
        <v>5.2014437656381342E-2</v>
      </c>
      <c r="BD126" s="27">
        <f>((1/(((2-P126)^2+(0-Q126)^2))*CT126))</f>
        <v>5.8599204608129431E-2</v>
      </c>
      <c r="BE126" s="27">
        <f>((1/(((2-P126)^2+(1-Q126)^2))*CT126))</f>
        <v>0.21238542185835829</v>
      </c>
      <c r="BF126" s="27">
        <f>((1/(((3-P126)^2+(0-Q126)^2))*CT126))</f>
        <v>1.8213368787717569E-2</v>
      </c>
      <c r="BG126" s="27">
        <f>((1/(((3-P126)^2+(1-Q126)^2))*CT126))</f>
        <v>2.3502829901311556E-2</v>
      </c>
      <c r="BH126" s="27">
        <f>((1/(((3-P126)^2+(2-Q126)^2))*CT126))</f>
        <v>1.4246757373936603E-2</v>
      </c>
      <c r="BI126" s="27">
        <f>((1/(((4-P126)^2+(0-Q126)^2))*CT126))</f>
        <v>7.5332760936451491E-3</v>
      </c>
      <c r="BJ126" s="27">
        <f>((1/(((4-P126)^2+(1-Q126)^2))*CT126))</f>
        <v>8.3064954275790387E-3</v>
      </c>
      <c r="BK126" s="27">
        <f>((1/(((4-P126)^2+(2-Q126)^2))*CT126))</f>
        <v>6.755339160522982E-3</v>
      </c>
      <c r="BL126" s="27">
        <f>((1/(((4-P126)^2+(3-Q126)^2))*CT126))</f>
        <v>4.6366188905926729E-3</v>
      </c>
      <c r="BM126" s="27">
        <f>((1/(((5-P126)^2+(0-Q126)^2))*CT126))</f>
        <v>3.9906774876565547E-3</v>
      </c>
      <c r="BN126" s="27">
        <f>((1/(((5-P126)^2+(1-Q126)^2))*CT126))</f>
        <v>4.1976706410646351E-3</v>
      </c>
      <c r="BO126" s="27">
        <f>((1/(((5-P126)^2+(2-Q126)^2))*CT126))</f>
        <v>3.7612267317551056E-3</v>
      </c>
      <c r="BP126" s="27">
        <f>((1/(((5-P126)^2+(3-Q126)^2))*CT126))</f>
        <v>2.998374455634435E-3</v>
      </c>
      <c r="BQ126" s="27">
        <f>((1/(((5-P126)^2+(4-Q126)^2))*CT126))</f>
        <v>2.2667647009762073E-3</v>
      </c>
      <c r="BR126" s="27">
        <f>((1/(((6-P126)^2+(0-Q126)^2))*CT126))</f>
        <v>2.4484379482789011E-3</v>
      </c>
      <c r="BS126" s="27">
        <f>(1/(((6-P126)^2+(1-Q126)^2))*CT126)</f>
        <v>2.5248252948454342E-3</v>
      </c>
      <c r="BT126" s="27">
        <f>(1/(((6-P126)^2+(2-Q126)^2))*CT126)</f>
        <v>2.360102833841974E-3</v>
      </c>
      <c r="BU126" s="27">
        <f>(1/(((6-P126)^2+(3-Q126)^2))*CT126)</f>
        <v>2.0351938170416234E-3</v>
      </c>
      <c r="BV126" s="27">
        <f>((1/(((6-P126)^2+(4-Q126)^2))*CT126))</f>
        <v>1.6694573397833961E-3</v>
      </c>
      <c r="BW126" s="27">
        <f>((1/(((6-P126)^2+(5-Q126)^2))*CT126))</f>
        <v>1.3393328658149531E-3</v>
      </c>
      <c r="BX126" s="27">
        <f>((1/(((0-P126)^2+(1-Q126)^2))*CT126))</f>
        <v>2.0396038990375731E-2</v>
      </c>
      <c r="BY126" s="27">
        <f>((1/(((0-P126)^2+(2-Q126)^2))*CT126))</f>
        <v>1.3042490875775673E-2</v>
      </c>
      <c r="BZ126" s="27">
        <f>((1/(((1-P126)^2+(2-Q126)^2))*CT126))</f>
        <v>2.8975330238513838E-2</v>
      </c>
      <c r="CA126" s="27">
        <f>((1/(((0-P126)^2+(3-Q126)^2))*CT126))</f>
        <v>6.9292475563204952E-3</v>
      </c>
      <c r="CB126" s="27">
        <f>((1/(((1-P126)^2+(3-Q126)^2))*CT126))</f>
        <v>9.7890019314182466E-3</v>
      </c>
      <c r="CC126" s="27">
        <f>((1/(((2-P126)^2+(3-Q126)^2))*CT126))</f>
        <v>1.0000489305172187E-2</v>
      </c>
      <c r="CD126" s="27">
        <f>((1/(((0-P126)^2+(4-Q126)^2))*CT126))</f>
        <v>3.9688972315021142E-3</v>
      </c>
      <c r="CE126" s="27">
        <f>((1/(((1-P126)^2+(4-Q126)^2))*CT126))</f>
        <v>4.766471415271159E-3</v>
      </c>
      <c r="CF126" s="27">
        <f>((1/(((2-P126)^2+(4-Q126)^2))*CT126))</f>
        <v>4.8160636860209854E-3</v>
      </c>
      <c r="CG126" s="27">
        <f>((1/(((3-P126)^2+(4-Q126)^2))*CT126))</f>
        <v>4.0736832021947356E-3</v>
      </c>
      <c r="CH126" s="27">
        <f>((1/(((0-P126)^2+(5-Q126)^2))*CT126))</f>
        <v>2.5024868470606637E-3</v>
      </c>
      <c r="CI126" s="27">
        <f>((1/(((1-P126)^2+(5-Q126)^2))*CT126))</f>
        <v>2.7976555354904658E-3</v>
      </c>
      <c r="CJ126" s="27">
        <f>((1/(((2-P126)^2+(5-Q126)^2))*CT126))</f>
        <v>2.8146671709787813E-3</v>
      </c>
      <c r="CK126" s="27">
        <f>((1/(((3-P126)^2+(5-Q126)^2))*CT126))</f>
        <v>2.5437432261096096E-3</v>
      </c>
      <c r="CL126" s="27">
        <f>(1/(((4-P126)^2+(5-Q126)^2))*CT126)</f>
        <v>2.1233176758507864E-3</v>
      </c>
      <c r="CM126" s="27">
        <f>(1/(((0-P126)^2+(6-Q126)^2))*CT126)</f>
        <v>1.7028643319400519E-3</v>
      </c>
      <c r="CN126" s="27">
        <f>(1/(((1-P126)^2+(6-Q126)^2))*CT126)</f>
        <v>1.8345746108216019E-3</v>
      </c>
      <c r="CO126" s="27">
        <f>((1/(((2-P126)^2+(6-Q126)^2))*CT126))</f>
        <v>1.8418745662774007E-3</v>
      </c>
      <c r="CP126" s="27">
        <f>((1/(((3-P126)^2+(6-Q126)^2))*CT126))</f>
        <v>1.7218674913075972E-3</v>
      </c>
      <c r="CQ126" s="27">
        <f>((1/(((4-P126)^2+(6-Q126)^2))*CT126))</f>
        <v>1.5183620924068318E-3</v>
      </c>
      <c r="CR126" s="27">
        <f>((1/(((5-P126)^2+(6-Q126)^2)))*CT126)</f>
        <v>1.2879227626922934E-3</v>
      </c>
      <c r="CS126" s="21">
        <f t="shared" si="64"/>
        <v>0.77113657984254069</v>
      </c>
      <c r="CT126" s="28">
        <v>0.05</v>
      </c>
    </row>
    <row r="127" spans="8:98" x14ac:dyDescent="0.25">
      <c r="H127" s="2">
        <v>44528</v>
      </c>
      <c r="I127" s="1" t="s">
        <v>5</v>
      </c>
      <c r="J127" s="1" t="s">
        <v>10</v>
      </c>
      <c r="K127">
        <v>1</v>
      </c>
      <c r="L127">
        <v>0</v>
      </c>
      <c r="M127">
        <v>1.19</v>
      </c>
      <c r="N127">
        <v>1.1299999999999999</v>
      </c>
      <c r="P127" s="10">
        <f>SUMIF(team,spi_matches[[#This Row],[team1]],Mxg)+SUMIF(team,spi_matches[[#This Row],[team2]],Vnxg)</f>
        <v>1.9280613824399135</v>
      </c>
      <c r="Q127" s="10">
        <f>SUMIF(team,spi_matches[[#This Row],[team1]],Mnxg)+SUMIF(team,spi_matches[[#This Row],[team2]],Vxg)</f>
        <v>0.79998177197959297</v>
      </c>
      <c r="R127" s="10">
        <f t="shared" si="38"/>
        <v>0.65364663507484566</v>
      </c>
      <c r="S127" s="21">
        <f t="shared" si="39"/>
        <v>1.3778368269259214</v>
      </c>
      <c r="T127" s="21">
        <f t="shared" si="40"/>
        <v>0.11632841066488753</v>
      </c>
      <c r="U127" s="21">
        <f t="shared" si="41"/>
        <v>0.10984132191866554</v>
      </c>
      <c r="V127" s="22">
        <f t="shared" si="42"/>
        <v>3</v>
      </c>
      <c r="W127" s="22">
        <f t="shared" si="43"/>
        <v>0</v>
      </c>
      <c r="X127" s="23"/>
      <c r="Y127" s="23"/>
      <c r="Z127" s="23"/>
      <c r="AA127" s="23"/>
      <c r="AB127" s="24">
        <f t="shared" si="44"/>
        <v>2</v>
      </c>
      <c r="AC127" s="24">
        <f t="shared" si="45"/>
        <v>1</v>
      </c>
      <c r="AD127" s="24">
        <f t="shared" si="46"/>
        <v>2</v>
      </c>
      <c r="AE127" s="24">
        <f t="shared" si="47"/>
        <v>0</v>
      </c>
      <c r="AF127" s="24">
        <f t="shared" si="48"/>
        <v>1</v>
      </c>
      <c r="AG127" s="24">
        <f t="shared" si="49"/>
        <v>1</v>
      </c>
      <c r="AH127" s="24">
        <f t="shared" si="50"/>
        <v>3</v>
      </c>
      <c r="AI127" s="24">
        <f t="shared" si="51"/>
        <v>1</v>
      </c>
      <c r="AJ127" s="24">
        <f t="shared" si="52"/>
        <v>2</v>
      </c>
      <c r="AK127" s="24">
        <f t="shared" si="53"/>
        <v>2</v>
      </c>
      <c r="AL127" s="25">
        <f t="shared" si="54"/>
        <v>21</v>
      </c>
      <c r="AM127" s="25">
        <f t="shared" si="55"/>
        <v>20</v>
      </c>
      <c r="AN127" s="25">
        <f t="shared" si="56"/>
        <v>11</v>
      </c>
      <c r="AO127" s="25">
        <f t="shared" si="57"/>
        <v>31</v>
      </c>
      <c r="AP127" s="25">
        <f t="shared" si="58"/>
        <v>22</v>
      </c>
      <c r="AQ127" s="26">
        <f t="shared" si="59"/>
        <v>1.1066242113501521</v>
      </c>
      <c r="AR127" s="26">
        <f t="shared" si="60"/>
        <v>7.7501836769978474E-2</v>
      </c>
      <c r="AS127" s="26">
        <f t="shared" si="61"/>
        <v>5.547510302675332E-2</v>
      </c>
      <c r="AT127" s="26">
        <f t="shared" si="62"/>
        <v>4.2050033621891497E-2</v>
      </c>
      <c r="AU127" s="26">
        <f t="shared" si="63"/>
        <v>3.4596834829125643E-2</v>
      </c>
      <c r="AV127" s="27">
        <f>(1/(((0-P127)^2+(0-Q127)^2))*CT127)</f>
        <v>1.1474754943700941E-2</v>
      </c>
      <c r="AW127" s="27">
        <f>(1/(((1-P127)^2+(1-Q127)^2))*CT127)</f>
        <v>5.547510302675332E-2</v>
      </c>
      <c r="AX127" s="27">
        <f>(1/(((2-P127)^2+(2-Q127)^2))*CT127)</f>
        <v>3.4596834829125643E-2</v>
      </c>
      <c r="AY127" s="27">
        <f>(1/(((3-P127)^2+(3-Q127)^2))*CT127)</f>
        <v>8.3484543273081527E-3</v>
      </c>
      <c r="AZ127" s="27">
        <f>((1/(((4-P127)^2+(4-Q127)^2))*CT127))</f>
        <v>3.4404349223451864E-3</v>
      </c>
      <c r="BA127" s="27">
        <f>((1/(((5-P127)^2+(5-Q127)^2))*CT127))</f>
        <v>1.8465883919869222E-3</v>
      </c>
      <c r="BB127" s="27">
        <f>((1/(((6-P127)^2+(6-Q127)^2))*CT127))</f>
        <v>1.1462402236673528E-3</v>
      </c>
      <c r="BC127" s="27">
        <f>((1/(((1-P127)^2+(0-Q127)^2))*CT127))</f>
        <v>3.3305162382081782E-2</v>
      </c>
      <c r="BD127" s="27">
        <f>((1/(((2-P127)^2+(0-Q127)^2))*CT127))</f>
        <v>7.7501836769978474E-2</v>
      </c>
      <c r="BE127" s="27">
        <f>((1/(((2-P127)^2+(1-Q127)^2))*CT127))</f>
        <v>1.1066242113501521</v>
      </c>
      <c r="BF127" s="27">
        <f>((1/(((3-P127)^2+(0-Q127)^2))*CT127))</f>
        <v>2.7948211634692213E-2</v>
      </c>
      <c r="BG127" s="27">
        <f>((1/(((3-P127)^2+(1-Q127)^2))*CT127))</f>
        <v>4.2050033621891497E-2</v>
      </c>
      <c r="BH127" s="27">
        <f>((1/(((3-P127)^2+(2-Q127)^2))*CT127))</f>
        <v>1.9311758680824492E-2</v>
      </c>
      <c r="BI127" s="27">
        <f>((1/(((4-P127)^2+(0-Q127)^2))*CT127))</f>
        <v>1.0136024495052609E-2</v>
      </c>
      <c r="BJ127" s="27">
        <f>((1/(((4-P127)^2+(1-Q127)^2))*CT127))</f>
        <v>1.1539517156242364E-2</v>
      </c>
      <c r="BK127" s="27">
        <f>((1/(((4-P127)^2+(2-Q127)^2))*CT127))</f>
        <v>8.7214777854138538E-3</v>
      </c>
      <c r="BL127" s="27">
        <f>((1/(((4-P127)^2+(3-Q127)^2))*CT127))</f>
        <v>5.4746464619915237E-3</v>
      </c>
      <c r="BM127" s="27">
        <f>((1/(((5-P127)^2+(0-Q127)^2))*CT127))</f>
        <v>4.9619036423150208E-3</v>
      </c>
      <c r="BN127" s="27">
        <f>((1/(((5-P127)^2+(1-Q127)^2))*CT127))</f>
        <v>5.2760346617973649E-3</v>
      </c>
      <c r="BO127" s="27">
        <f>((1/(((5-P127)^2+(2-Q127)^2))*CT127))</f>
        <v>4.5969188837546937E-3</v>
      </c>
      <c r="BP127" s="27">
        <f>((1/(((5-P127)^2+(3-Q127)^2))*CT127))</f>
        <v>3.5021640040972489E-3</v>
      </c>
      <c r="BQ127" s="27">
        <f>((1/(((5-P127)^2+(4-Q127)^2))*CT127))</f>
        <v>2.5410476350370766E-3</v>
      </c>
      <c r="BR127" s="27">
        <f>((1/(((6-P127)^2+(0-Q127)^2))*CT127))</f>
        <v>2.903490034046002E-3</v>
      </c>
      <c r="BS127" s="27">
        <f>(1/(((6-P127)^2+(1-Q127)^2))*CT127)</f>
        <v>3.00829843997191E-3</v>
      </c>
      <c r="BT127" s="27">
        <f>(1/(((6-P127)^2+(2-Q127)^2))*CT127)</f>
        <v>2.7745827143350727E-3</v>
      </c>
      <c r="BU127" s="27">
        <f>(1/(((6-P127)^2+(3-Q127)^2))*CT127)</f>
        <v>2.3341837517656203E-3</v>
      </c>
      <c r="BV127" s="27">
        <f>((1/(((6-P127)^2+(4-Q127)^2))*CT127))</f>
        <v>1.8642247276056774E-3</v>
      </c>
      <c r="BW127" s="27">
        <f>((1/(((6-P127)^2+(5-Q127)^2))*CT127))</f>
        <v>1.4610980928745679E-3</v>
      </c>
      <c r="BX127" s="27">
        <f>((1/(((0-P127)^2+(1-Q127)^2))*CT127))</f>
        <v>1.3306974927089427E-2</v>
      </c>
      <c r="BY127" s="27">
        <f>((1/(((0-P127)^2+(2-Q127)^2))*CT127))</f>
        <v>9.6946863254084893E-3</v>
      </c>
      <c r="BZ127" s="27">
        <f>((1/(((1-P127)^2+(2-Q127)^2))*CT127))</f>
        <v>2.1726456569350884E-2</v>
      </c>
      <c r="CA127" s="27">
        <f>((1/(((0-P127)^2+(3-Q127)^2))*CT127))</f>
        <v>5.8428273155342551E-3</v>
      </c>
      <c r="CB127" s="27">
        <f>((1/(((1-P127)^2+(3-Q127)^2))*CT127))</f>
        <v>8.7698094797215645E-3</v>
      </c>
      <c r="CC127" s="27">
        <f>((1/(((2-P127)^2+(3-Q127)^2))*CT127))</f>
        <v>1.0319373531255577E-2</v>
      </c>
      <c r="CD127" s="27">
        <f>((1/(((0-P127)^2+(4-Q127)^2))*CT127))</f>
        <v>3.5822938338935999E-3</v>
      </c>
      <c r="CE127" s="27">
        <f>((1/(((1-P127)^2+(4-Q127)^2))*CT127))</f>
        <v>4.5039305214730138E-3</v>
      </c>
      <c r="CF127" s="27">
        <f>((1/(((2-P127)^2+(4-Q127)^2))*CT127))</f>
        <v>4.8802904648474173E-3</v>
      </c>
      <c r="CG127" s="27">
        <f>((1/(((3-P127)^2+(4-Q127)^2))*CT127))</f>
        <v>4.3901359035832142E-3</v>
      </c>
      <c r="CH127" s="27">
        <f>((1/(((0-P127)^2+(5-Q127)^2))*CT127))</f>
        <v>2.3410898842927104E-3</v>
      </c>
      <c r="CI127" s="27">
        <f>((1/(((1-P127)^2+(5-Q127)^2))*CT127))</f>
        <v>2.7024907331663511E-3</v>
      </c>
      <c r="CJ127" s="27">
        <f>((1/(((2-P127)^2+(5-Q127)^2))*CT127))</f>
        <v>2.8336112088964871E-3</v>
      </c>
      <c r="CK127" s="27">
        <f>((1/(((3-P127)^2+(5-Q127)^2))*CT127))</f>
        <v>2.6611024057775555E-3</v>
      </c>
      <c r="CL127" s="27">
        <f>(1/(((4-P127)^2+(5-Q127)^2))*CT127)</f>
        <v>2.2796613029028002E-3</v>
      </c>
      <c r="CM127" s="27">
        <f>(1/(((0-P127)^2+(6-Q127)^2))*CT127)</f>
        <v>1.6256139396806379E-3</v>
      </c>
      <c r="CN127" s="27">
        <f>(1/(((1-P127)^2+(6-Q127)^2))*CT127)</f>
        <v>1.7920191530158792E-3</v>
      </c>
      <c r="CO127" s="27">
        <f>((1/(((2-P127)^2+(6-Q127)^2))*CT127))</f>
        <v>1.8487456348713965E-3</v>
      </c>
      <c r="CP127" s="27">
        <f>((1/(((3-P127)^2+(6-Q127)^2))*CT127))</f>
        <v>1.7737263048947108E-3</v>
      </c>
      <c r="CQ127" s="27">
        <f>((1/(((4-P127)^2+(6-Q127)^2))*CT127))</f>
        <v>1.5957555859723754E-3</v>
      </c>
      <c r="CR127" s="27">
        <f>((1/(((5-P127)^2+(6-Q127)^2)))*CT127)</f>
        <v>1.370726893037213E-3</v>
      </c>
      <c r="CS127" s="21">
        <f t="shared" si="64"/>
        <v>1.6040065595094746</v>
      </c>
      <c r="CT127" s="28">
        <v>0.05</v>
      </c>
    </row>
    <row r="128" spans="8:98" x14ac:dyDescent="0.25">
      <c r="H128" s="2">
        <v>44528</v>
      </c>
      <c r="I128" s="1" t="s">
        <v>22</v>
      </c>
      <c r="J128" s="1" t="s">
        <v>21</v>
      </c>
      <c r="K128">
        <v>2</v>
      </c>
      <c r="L128">
        <v>1</v>
      </c>
      <c r="M128">
        <v>2.62</v>
      </c>
      <c r="N128">
        <v>0.19</v>
      </c>
      <c r="P128" s="10">
        <f>SUMIF(team,spi_matches[[#This Row],[team1]],Mxg)+SUMIF(team,spi_matches[[#This Row],[team2]],Vnxg)</f>
        <v>2.0302097345586434</v>
      </c>
      <c r="Q128" s="10">
        <f>SUMIF(team,spi_matches[[#This Row],[team1]],Mnxg)+SUMIF(team,spi_matches[[#This Row],[team2]],Vxg)</f>
        <v>0.78815422156254922</v>
      </c>
      <c r="R128" s="10">
        <f t="shared" si="38"/>
        <v>0.70564102998248535</v>
      </c>
      <c r="S128" s="21">
        <f t="shared" si="39"/>
        <v>1.38141622584196</v>
      </c>
      <c r="T128" s="21">
        <f t="shared" si="40"/>
        <v>0.1049087674272824</v>
      </c>
      <c r="U128" s="21">
        <f t="shared" si="41"/>
        <v>0.10476146144060815</v>
      </c>
      <c r="V128" s="22">
        <f t="shared" si="42"/>
        <v>3</v>
      </c>
      <c r="W128" s="22">
        <f t="shared" si="43"/>
        <v>0</v>
      </c>
      <c r="X128" s="23"/>
      <c r="Y128" s="23"/>
      <c r="Z128" s="23"/>
      <c r="AA128" s="23"/>
      <c r="AB128" s="24">
        <f t="shared" si="44"/>
        <v>2</v>
      </c>
      <c r="AC128" s="24">
        <f t="shared" si="45"/>
        <v>1</v>
      </c>
      <c r="AD128" s="24">
        <f t="shared" si="46"/>
        <v>2</v>
      </c>
      <c r="AE128" s="24">
        <f t="shared" si="47"/>
        <v>0</v>
      </c>
      <c r="AF128" s="24">
        <f t="shared" si="48"/>
        <v>3</v>
      </c>
      <c r="AG128" s="24">
        <f t="shared" si="49"/>
        <v>1</v>
      </c>
      <c r="AH128" s="24">
        <f t="shared" si="50"/>
        <v>1</v>
      </c>
      <c r="AI128" s="24">
        <f t="shared" si="51"/>
        <v>1</v>
      </c>
      <c r="AJ128" s="24">
        <f t="shared" si="52"/>
        <v>2</v>
      </c>
      <c r="AK128" s="24">
        <f t="shared" si="53"/>
        <v>2</v>
      </c>
      <c r="AL128" s="25">
        <f t="shared" si="54"/>
        <v>21</v>
      </c>
      <c r="AM128" s="25">
        <f t="shared" si="55"/>
        <v>20</v>
      </c>
      <c r="AN128" s="25">
        <f t="shared" si="56"/>
        <v>31</v>
      </c>
      <c r="AO128" s="25">
        <f t="shared" si="57"/>
        <v>11</v>
      </c>
      <c r="AP128" s="25">
        <f t="shared" si="58"/>
        <v>22</v>
      </c>
      <c r="AQ128" s="26">
        <f t="shared" si="59"/>
        <v>1.0919113804935527</v>
      </c>
      <c r="AR128" s="26">
        <f t="shared" si="60"/>
        <v>8.0372968506184181E-2</v>
      </c>
      <c r="AS128" s="26">
        <f t="shared" si="61"/>
        <v>5.0742268416880787E-2</v>
      </c>
      <c r="AT128" s="26">
        <f t="shared" si="62"/>
        <v>4.5199344571394857E-2</v>
      </c>
      <c r="AU128" s="26">
        <f t="shared" si="63"/>
        <v>3.4025576455227219E-2</v>
      </c>
      <c r="AV128" s="27">
        <f>(1/(((0-P128)^2+(0-Q128)^2))*CT128)</f>
        <v>1.0541987523076146E-2</v>
      </c>
      <c r="AW128" s="27">
        <f>(1/(((1-P128)^2+(1-Q128)^2))*CT128)</f>
        <v>4.5199344571394857E-2</v>
      </c>
      <c r="AX128" s="27">
        <f>(1/(((2-P128)^2+(2-Q128)^2))*CT128)</f>
        <v>3.4025576455227219E-2</v>
      </c>
      <c r="AY128" s="27">
        <f>(1/(((3-P128)^2+(3-Q128)^2))*CT128)</f>
        <v>8.5722785889680124E-3</v>
      </c>
      <c r="AZ128" s="27">
        <f>((1/(((4-P128)^2+(4-Q128)^2))*CT128))</f>
        <v>3.5221122092890613E-3</v>
      </c>
      <c r="BA128" s="27">
        <f>((1/(((5-P128)^2+(5-Q128)^2))*CT128))</f>
        <v>1.8825798017308847E-3</v>
      </c>
      <c r="BB128" s="27">
        <f>((1/(((6-P128)^2+(6-Q128)^2))*CT128))</f>
        <v>1.1648882775962142E-3</v>
      </c>
      <c r="BC128" s="27">
        <f>((1/(((1-P128)^2+(0-Q128)^2))*CT128))</f>
        <v>2.9717343355311794E-2</v>
      </c>
      <c r="BD128" s="27">
        <f>((1/(((2-P128)^2+(0-Q128)^2))*CT128))</f>
        <v>8.0372968506184181E-2</v>
      </c>
      <c r="BE128" s="27">
        <f>((1/(((2-P128)^2+(1-Q128)^2))*CT128))</f>
        <v>1.0919113804935527</v>
      </c>
      <c r="BF128" s="27">
        <f>((1/(((3-P128)^2+(0-Q128)^2))*CT128))</f>
        <v>3.2016797581363242E-2</v>
      </c>
      <c r="BG128" s="27">
        <f>((1/(((3-P128)^2+(1-Q128)^2))*CT128))</f>
        <v>5.0742268416880787E-2</v>
      </c>
      <c r="BH128" s="27">
        <f>((1/(((3-P128)^2+(2-Q128)^2))*CT128))</f>
        <v>2.0754954412894874E-2</v>
      </c>
      <c r="BI128" s="27">
        <f>((1/(((4-P128)^2+(0-Q128)^2))*CT128))</f>
        <v>1.1107998978607904E-2</v>
      </c>
      <c r="BJ128" s="27">
        <f>((1/(((4-P128)^2+(1-Q128)^2))*CT128))</f>
        <v>1.2739008241826683E-2</v>
      </c>
      <c r="BK128" s="27">
        <f>((1/(((4-P128)^2+(2-Q128)^2))*CT128))</f>
        <v>9.3481639676696367E-3</v>
      </c>
      <c r="BL128" s="27">
        <f>((1/(((4-P128)^2+(3-Q128)^2))*CT128))</f>
        <v>5.699736444951818E-3</v>
      </c>
      <c r="BM128" s="27">
        <f>((1/(((5-P128)^2+(0-Q128)^2))*CT128))</f>
        <v>5.2961381749211632E-3</v>
      </c>
      <c r="BN128" s="27">
        <f>((1/(((5-P128)^2+(1-Q128)^2))*CT128))</f>
        <v>5.6404551509247986E-3</v>
      </c>
      <c r="BO128" s="27">
        <f>((1/(((5-P128)^2+(2-Q128)^2))*CT128))</f>
        <v>4.8599250949917135E-3</v>
      </c>
      <c r="BP128" s="27">
        <f>((1/(((5-P128)^2+(3-Q128)^2))*CT128))</f>
        <v>3.6464634202533239E-3</v>
      </c>
      <c r="BQ128" s="27">
        <f>((1/(((5-P128)^2+(4-Q128)^2))*CT128))</f>
        <v>2.6129298447522507E-3</v>
      </c>
      <c r="BR128" s="27">
        <f>((1/(((6-P128)^2+(0-Q128)^2))*CT128))</f>
        <v>3.0524244444562042E-3</v>
      </c>
      <c r="BS128" s="27">
        <f>(1/(((6-P128)^2+(1-Q128)^2))*CT128)</f>
        <v>3.1637333130044897E-3</v>
      </c>
      <c r="BT128" s="27">
        <f>(1/(((6-P128)^2+(2-Q128)^2))*CT128)</f>
        <v>2.9022850077205947E-3</v>
      </c>
      <c r="BU128" s="27">
        <f>(1/(((6-P128)^2+(3-Q128)^2))*CT128)</f>
        <v>2.4211320473542619E-3</v>
      </c>
      <c r="BV128" s="27">
        <f>((1/(((6-P128)^2+(4-Q128)^2))*CT128))</f>
        <v>1.9175317122355651E-3</v>
      </c>
      <c r="BW128" s="27">
        <f>((1/(((6-P128)^2+(5-Q128)^2))*CT128))</f>
        <v>1.4925872321023652E-3</v>
      </c>
      <c r="BX128" s="27">
        <f>((1/(((0-P128)^2+(1-Q128)^2))*CT128))</f>
        <v>1.2000105024520443E-2</v>
      </c>
      <c r="BY128" s="27">
        <f>((1/(((0-P128)^2+(2-Q128)^2))*CT128))</f>
        <v>8.9440290153732921E-3</v>
      </c>
      <c r="BZ128" s="27">
        <f>((1/(((1-P128)^2+(2-Q128)^2))*CT128))</f>
        <v>1.9763609147759389E-2</v>
      </c>
      <c r="CA128" s="27">
        <f>((1/(((0-P128)^2+(3-Q128)^2))*CT128))</f>
        <v>5.5469188095121861E-3</v>
      </c>
      <c r="CB128" s="27">
        <f>((1/(((1-P128)^2+(3-Q128)^2))*CT128))</f>
        <v>8.3982887149607922E-3</v>
      </c>
      <c r="CC128" s="27">
        <f>((1/(((2-P128)^2+(3-Q128)^2))*CT128))</f>
        <v>1.0218315588501899E-2</v>
      </c>
      <c r="CD128" s="27">
        <f>((1/(((0-P128)^2+(4-Q128)^2))*CT128))</f>
        <v>3.4631543204108372E-3</v>
      </c>
      <c r="CE128" s="27">
        <f>((1/(((1-P128)^2+(4-Q128)^2))*CT128))</f>
        <v>4.3947214326509635E-3</v>
      </c>
      <c r="CF128" s="27">
        <f>((1/(((2-P128)^2+(4-Q128)^2))*CT128))</f>
        <v>4.8464330473029053E-3</v>
      </c>
      <c r="CG128" s="27">
        <f>((1/(((3-P128)^2+(4-Q128)^2))*CT128))</f>
        <v>4.4418991519680181E-3</v>
      </c>
      <c r="CH128" s="27">
        <f>((1/(((0-P128)^2+(5-Q128)^2))*CT128))</f>
        <v>2.2871366047224687E-3</v>
      </c>
      <c r="CI128" s="27">
        <f>((1/(((1-P128)^2+(5-Q128)^2))*CT128))</f>
        <v>2.6594362681424152E-3</v>
      </c>
      <c r="CJ128" s="27">
        <f>((1/(((2-P128)^2+(5-Q128)^2))*CT128))</f>
        <v>2.8184007199246837E-3</v>
      </c>
      <c r="CK128" s="27">
        <f>((1/(((3-P128)^2+(5-Q128)^2))*CT128))</f>
        <v>2.6766397521100311E-3</v>
      </c>
      <c r="CL128" s="27">
        <f>(1/(((4-P128)^2+(5-Q128)^2))*CT128)</f>
        <v>2.3127035572485135E-3</v>
      </c>
      <c r="CM128" s="27">
        <f>(1/(((0-P128)^2+(6-Q128)^2))*CT128)</f>
        <v>1.5982055100740482E-3</v>
      </c>
      <c r="CN128" s="27">
        <f>(1/(((1-P128)^2+(6-Q128)^2))*CT128)</f>
        <v>1.77149999025592E-3</v>
      </c>
      <c r="CO128" s="27">
        <f>((1/(((2-P128)^2+(6-Q128)^2))*CT128))</f>
        <v>1.8406546013776228E-3</v>
      </c>
      <c r="CP128" s="27">
        <f>((1/(((3-P128)^2+(6-Q128)^2))*CT128))</f>
        <v>1.7791169656335053E-3</v>
      </c>
      <c r="CQ128" s="27">
        <f>((1/(((4-P128)^2+(6-Q128)^2))*CT128))</f>
        <v>1.610647793717877E-3</v>
      </c>
      <c r="CR128" s="27">
        <f>((1/(((5-P128)^2+(6-Q128)^2)))*CT128)</f>
        <v>1.3895454244403419E-3</v>
      </c>
      <c r="CS128" s="21">
        <f t="shared" si="64"/>
        <v>1.5910864547098504</v>
      </c>
      <c r="CT128" s="28">
        <v>0.05</v>
      </c>
    </row>
    <row r="129" spans="8:98" x14ac:dyDescent="0.25">
      <c r="H129" s="2">
        <v>44528</v>
      </c>
      <c r="I129" s="1" t="s">
        <v>14</v>
      </c>
      <c r="J129" s="1" t="s">
        <v>16</v>
      </c>
      <c r="K129">
        <v>4</v>
      </c>
      <c r="L129">
        <v>2</v>
      </c>
      <c r="M129">
        <v>2.25</v>
      </c>
      <c r="N129">
        <v>2.93</v>
      </c>
      <c r="P129" s="10">
        <f>SUMIF(team,spi_matches[[#This Row],[team1]],Mxg)+SUMIF(team,spi_matches[[#This Row],[team2]],Vnxg)</f>
        <v>1.3244465156881968</v>
      </c>
      <c r="Q129" s="10">
        <f>SUMIF(team,spi_matches[[#This Row],[team1]],Mnxg)+SUMIF(team,spi_matches[[#This Row],[team2]],Vxg)</f>
        <v>1.3531666389557053</v>
      </c>
      <c r="R129" s="10">
        <f t="shared" si="38"/>
        <v>3.343052700823967</v>
      </c>
      <c r="S129" s="21">
        <f t="shared" si="39"/>
        <v>0.22900052808034471</v>
      </c>
      <c r="T129" s="21">
        <f t="shared" si="40"/>
        <v>0.30410737147143468</v>
      </c>
      <c r="U129" s="21">
        <f t="shared" si="41"/>
        <v>0.24252674276277897</v>
      </c>
      <c r="V129" s="22">
        <f t="shared" si="42"/>
        <v>1</v>
      </c>
      <c r="W129" s="22">
        <f t="shared" si="43"/>
        <v>1</v>
      </c>
      <c r="X129" s="23"/>
      <c r="Y129" s="23"/>
      <c r="Z129" s="23"/>
      <c r="AA129" s="23"/>
      <c r="AB129" s="24">
        <f t="shared" si="44"/>
        <v>1</v>
      </c>
      <c r="AC129" s="24">
        <f t="shared" si="45"/>
        <v>1</v>
      </c>
      <c r="AD129" s="24">
        <f t="shared" si="46"/>
        <v>1</v>
      </c>
      <c r="AE129" s="24">
        <f t="shared" si="47"/>
        <v>2</v>
      </c>
      <c r="AF129" s="24">
        <f t="shared" si="48"/>
        <v>2</v>
      </c>
      <c r="AG129" s="24">
        <f t="shared" si="49"/>
        <v>1</v>
      </c>
      <c r="AH129" s="24">
        <f t="shared" si="50"/>
        <v>2</v>
      </c>
      <c r="AI129" s="24">
        <f t="shared" si="51"/>
        <v>2</v>
      </c>
      <c r="AJ129" s="24">
        <f t="shared" si="52"/>
        <v>0</v>
      </c>
      <c r="AK129" s="24">
        <f t="shared" si="53"/>
        <v>1</v>
      </c>
      <c r="AL129" s="25">
        <f t="shared" si="54"/>
        <v>11</v>
      </c>
      <c r="AM129" s="25">
        <f t="shared" si="55"/>
        <v>12</v>
      </c>
      <c r="AN129" s="25">
        <f t="shared" si="56"/>
        <v>21</v>
      </c>
      <c r="AO129" s="25">
        <f t="shared" si="57"/>
        <v>22</v>
      </c>
      <c r="AP129" s="25">
        <f t="shared" si="58"/>
        <v>1</v>
      </c>
      <c r="AQ129" s="26">
        <f t="shared" si="59"/>
        <v>0.21739866148387305</v>
      </c>
      <c r="AR129" s="26">
        <f t="shared" si="60"/>
        <v>9.5481994717831656E-2</v>
      </c>
      <c r="AS129" s="26">
        <f t="shared" si="61"/>
        <v>8.6043830876838812E-2</v>
      </c>
      <c r="AT129" s="26">
        <f t="shared" si="62"/>
        <v>5.7158148931856535E-2</v>
      </c>
      <c r="AU129" s="26">
        <f t="shared" si="63"/>
        <v>2.661152407195427E-2</v>
      </c>
      <c r="AV129" s="27">
        <f>(1/(((0-P129)^2+(0-Q129)^2))*CT129)</f>
        <v>1.3946151299165167E-2</v>
      </c>
      <c r="AW129" s="27">
        <f>(1/(((1-P129)^2+(1-Q129)^2))*CT129)</f>
        <v>0.21739866148387305</v>
      </c>
      <c r="AX129" s="27">
        <f>(1/(((2-P129)^2+(2-Q129)^2))*CT129)</f>
        <v>5.7158148931856535E-2</v>
      </c>
      <c r="AY129" s="27">
        <f>(1/(((3-P129)^2+(3-Q129)^2))*CT129)</f>
        <v>9.0587265683511244E-3</v>
      </c>
      <c r="AZ129" s="27">
        <f>((1/(((4-P129)^2+(4-Q129)^2))*CT129))</f>
        <v>3.5299981708550778E-3</v>
      </c>
      <c r="BA129" s="27">
        <f>((1/(((5-P129)^2+(5-Q129)^2))*CT129))</f>
        <v>1.8650392696579596E-3</v>
      </c>
      <c r="BB129" s="27">
        <f>((1/(((6-P129)^2+(6-Q129)^2))*CT129))</f>
        <v>1.1506457476757356E-3</v>
      </c>
      <c r="BC129" s="27">
        <f>((1/(((1-P129)^2+(0-Q129)^2))*CT129))</f>
        <v>2.5822104881923654E-2</v>
      </c>
      <c r="BD129" s="27">
        <f>((1/(((2-P129)^2+(0-Q129)^2))*CT129))</f>
        <v>2.185856885826918E-2</v>
      </c>
      <c r="BE129" s="27">
        <f>((1/(((2-P129)^2+(1-Q129)^2))*CT129))</f>
        <v>8.6043830876838812E-2</v>
      </c>
      <c r="BF129" s="27">
        <f>((1/(((3-P129)^2+(0-Q129)^2))*CT129))</f>
        <v>1.0779255137872978E-2</v>
      </c>
      <c r="BG129" s="27">
        <f>((1/(((3-P129)^2+(1-Q129)^2))*CT129))</f>
        <v>1.7052007048541873E-2</v>
      </c>
      <c r="BH129" s="27">
        <f>((1/(((3-P129)^2+(2-Q129)^2))*CT129))</f>
        <v>1.5499680838596703E-2</v>
      </c>
      <c r="BI129" s="27">
        <f>((1/(((4-P129)^2+(0-Q129)^2))*CT129))</f>
        <v>5.5619540273476693E-3</v>
      </c>
      <c r="BJ129" s="27">
        <f>((1/(((4-P129)^2+(1-Q129)^2))*CT129))</f>
        <v>6.8650076085590948E-3</v>
      </c>
      <c r="BK129" s="27">
        <f>((1/(((4-P129)^2+(2-Q129)^2))*CT129))</f>
        <v>6.5989353313554017E-3</v>
      </c>
      <c r="BL129" s="27">
        <f>((1/(((4-P129)^2+(3-Q129)^2))*CT129))</f>
        <v>5.0655242960365131E-3</v>
      </c>
      <c r="BM129" s="27">
        <f>((1/(((5-P129)^2+(0-Q129)^2))*CT129))</f>
        <v>3.2592923435968259E-3</v>
      </c>
      <c r="BN129" s="27">
        <f>((1/(((5-P129)^2+(1-Q129)^2))*CT129))</f>
        <v>3.667189338939501E-3</v>
      </c>
      <c r="BO129" s="27">
        <f>((1/(((5-P129)^2+(2-Q129)^2))*CT129))</f>
        <v>3.5898684917259633E-3</v>
      </c>
      <c r="BP129" s="27">
        <f>((1/(((5-P129)^2+(3-Q129)^2))*CT129))</f>
        <v>3.0822808330713404E-3</v>
      </c>
      <c r="BQ129" s="27">
        <f>((1/(((5-P129)^2+(4-Q129)^2))*CT129))</f>
        <v>2.4371911164001812E-3</v>
      </c>
      <c r="BR129" s="27">
        <f>((1/(((6-P129)^2+(0-Q129)^2))*CT129))</f>
        <v>2.1104294592256801E-3</v>
      </c>
      <c r="BS129" s="27">
        <f>(1/(((6-P129)^2+(1-Q129)^2))*CT129)</f>
        <v>2.2742233954461065E-3</v>
      </c>
      <c r="BT129" s="27">
        <f>(1/(((6-P129)^2+(2-Q129)^2))*CT129)</f>
        <v>2.2442463802819033E-3</v>
      </c>
      <c r="BU129" s="27">
        <f>(1/(((6-P129)^2+(3-Q129)^2))*CT129)</f>
        <v>2.0347651423184405E-3</v>
      </c>
      <c r="BV129" s="27">
        <f>((1/(((6-P129)^2+(4-Q129)^2))*CT129))</f>
        <v>1.7321099836116165E-3</v>
      </c>
      <c r="BW129" s="27">
        <f>((1/(((6-P129)^2+(5-Q129)^2))*CT129))</f>
        <v>1.4220626903853136E-3</v>
      </c>
      <c r="BX129" s="27">
        <f>((1/(((0-P129)^2+(1-Q129)^2))*CT129))</f>
        <v>2.661152407195427E-2</v>
      </c>
      <c r="BY129" s="27">
        <f>((1/(((0-P129)^2+(2-Q129)^2))*CT129))</f>
        <v>2.3014409180185037E-2</v>
      </c>
      <c r="BZ129" s="27">
        <f>((1/(((1-P129)^2+(2-Q129)^2))*CT129))</f>
        <v>9.5481994717831656E-2</v>
      </c>
      <c r="CA129" s="27">
        <f>((1/(((0-P129)^2+(3-Q129)^2))*CT129))</f>
        <v>1.1195152644435005E-2</v>
      </c>
      <c r="CB129" s="27">
        <f>((1/(((1-P129)^2+(3-Q129)^2))*CT129))</f>
        <v>1.774732708376971E-2</v>
      </c>
      <c r="CC129" s="27">
        <f>((1/(((2-P129)^2+(3-Q129)^2))*CT129))</f>
        <v>1.5780673238553099E-2</v>
      </c>
      <c r="CD129" s="27">
        <f>((1/(((0-P129)^2+(4-Q129)^2))*CT129))</f>
        <v>5.7078372189404078E-3</v>
      </c>
      <c r="CE129" s="27">
        <f>((1/(((1-P129)^2+(4-Q129)^2))*CT129))</f>
        <v>7.0313673970160001E-3</v>
      </c>
      <c r="CF129" s="27">
        <f>((1/(((2-P129)^2+(4-Q129)^2))*CT129))</f>
        <v>6.7005272438874957E-3</v>
      </c>
      <c r="CG129" s="27">
        <f>((1/(((3-P129)^2+(4-Q129)^2))*CT129))</f>
        <v>5.0951746422034563E-3</v>
      </c>
      <c r="CH129" s="27">
        <f>((1/(((0-P129)^2+(5-Q129)^2))*CT129))</f>
        <v>3.3214751938811723E-3</v>
      </c>
      <c r="CI129" s="27">
        <f>((1/(((1-P129)^2+(5-Q129)^2))*CT129))</f>
        <v>3.7300463674018939E-3</v>
      </c>
      <c r="CJ129" s="27">
        <f>((1/(((2-P129)^2+(5-Q129)^2))*CT129))</f>
        <v>3.6348393635973371E-3</v>
      </c>
      <c r="CK129" s="27">
        <f>((1/(((3-P129)^2+(5-Q129)^2))*CT129))</f>
        <v>3.1042648606948195E-3</v>
      </c>
      <c r="CL129" s="27">
        <f>(1/(((4-P129)^2+(5-Q129)^2))*CT129)</f>
        <v>2.444034062698212E-3</v>
      </c>
      <c r="CM129" s="27">
        <f>(1/(((0-P129)^2+(6-Q129)^2))*CT129)</f>
        <v>2.141582700004062E-3</v>
      </c>
      <c r="CN129" s="27">
        <f>(1/(((1-P129)^2+(6-Q129)^2))*CT129)</f>
        <v>2.3043252460571888E-3</v>
      </c>
      <c r="CO129" s="27">
        <f>((1/(((2-P129)^2+(6-Q129)^2))*CT129))</f>
        <v>2.2676320277159063E-3</v>
      </c>
      <c r="CP129" s="27">
        <f>((1/(((3-P129)^2+(6-Q129)^2))*CT129))</f>
        <v>2.0491349979706794E-3</v>
      </c>
      <c r="CQ129" s="27">
        <f>((1/(((4-P129)^2+(6-Q129)^2))*CT129))</f>
        <v>1.7390308271660248E-3</v>
      </c>
      <c r="CR129" s="27">
        <f>((1/(((5-P129)^2+(6-Q129)^2)))*CT129)</f>
        <v>1.4243896768154646E-3</v>
      </c>
      <c r="CS129" s="21">
        <f t="shared" si="64"/>
        <v>0.77563464231455836</v>
      </c>
      <c r="CT129" s="28">
        <v>0.05</v>
      </c>
    </row>
    <row r="130" spans="8:98" x14ac:dyDescent="0.25">
      <c r="H130" s="2">
        <v>44528</v>
      </c>
      <c r="I130" s="1" t="s">
        <v>12</v>
      </c>
      <c r="J130" s="1" t="s">
        <v>7</v>
      </c>
      <c r="K130">
        <v>1</v>
      </c>
      <c r="L130">
        <v>1</v>
      </c>
      <c r="M130">
        <v>2.54</v>
      </c>
      <c r="N130">
        <v>0.65</v>
      </c>
      <c r="P130" s="10">
        <f>SUMIF(team,spi_matches[[#This Row],[team1]],Mxg)+SUMIF(team,spi_matches[[#This Row],[team2]],Vnxg)</f>
        <v>1.6100763054472353</v>
      </c>
      <c r="Q130" s="10">
        <f>SUMIF(team,spi_matches[[#This Row],[team1]],Mnxg)+SUMIF(team,spi_matches[[#This Row],[team2]],Vxg)</f>
        <v>1.1173317027676286</v>
      </c>
      <c r="R130" s="10">
        <f t="shared" si="38"/>
        <v>1.0831569981023548</v>
      </c>
      <c r="S130" s="21">
        <f t="shared" si="39"/>
        <v>0.48817331871086483</v>
      </c>
      <c r="T130" s="21">
        <f t="shared" si="40"/>
        <v>0.21200074666605564</v>
      </c>
      <c r="U130" s="21">
        <f t="shared" si="41"/>
        <v>0.15880521886490803</v>
      </c>
      <c r="V130" s="22">
        <f t="shared" si="42"/>
        <v>3</v>
      </c>
      <c r="W130" s="22">
        <f t="shared" si="43"/>
        <v>0</v>
      </c>
      <c r="X130" s="23"/>
      <c r="Y130" s="23"/>
      <c r="Z130" s="23"/>
      <c r="AA130" s="23"/>
      <c r="AB130" s="24">
        <f t="shared" si="44"/>
        <v>2</v>
      </c>
      <c r="AC130" s="24">
        <f t="shared" si="45"/>
        <v>1</v>
      </c>
      <c r="AD130" s="24">
        <f t="shared" si="46"/>
        <v>1</v>
      </c>
      <c r="AE130" s="24">
        <f t="shared" si="47"/>
        <v>1</v>
      </c>
      <c r="AF130" s="24">
        <f t="shared" si="48"/>
        <v>2</v>
      </c>
      <c r="AG130" s="24">
        <f t="shared" si="49"/>
        <v>2</v>
      </c>
      <c r="AH130" s="24">
        <f t="shared" si="50"/>
        <v>1</v>
      </c>
      <c r="AI130" s="24">
        <f t="shared" si="51"/>
        <v>2</v>
      </c>
      <c r="AJ130" s="24">
        <f t="shared" si="52"/>
        <v>2</v>
      </c>
      <c r="AK130" s="24">
        <f t="shared" si="53"/>
        <v>0</v>
      </c>
      <c r="AL130" s="25">
        <f t="shared" si="54"/>
        <v>21</v>
      </c>
      <c r="AM130" s="25">
        <f t="shared" si="55"/>
        <v>11</v>
      </c>
      <c r="AN130" s="25">
        <f t="shared" si="56"/>
        <v>22</v>
      </c>
      <c r="AO130" s="25">
        <f t="shared" si="57"/>
        <v>12</v>
      </c>
      <c r="AP130" s="25">
        <f t="shared" si="58"/>
        <v>20</v>
      </c>
      <c r="AQ130" s="26">
        <f t="shared" si="59"/>
        <v>0.30155502994222316</v>
      </c>
      <c r="AR130" s="26">
        <f t="shared" si="60"/>
        <v>0.12954716141337949</v>
      </c>
      <c r="AS130" s="26">
        <f t="shared" si="61"/>
        <v>5.3697398227310879E-2</v>
      </c>
      <c r="AT130" s="26">
        <f t="shared" si="62"/>
        <v>4.3429302020138699E-2</v>
      </c>
      <c r="AU130" s="26">
        <f t="shared" si="63"/>
        <v>3.5702284096094127E-2</v>
      </c>
      <c r="AV130" s="27">
        <f>(1/(((0-P130)^2+(0-Q130)^2))*CT130)</f>
        <v>1.3018203102449128E-2</v>
      </c>
      <c r="AW130" s="27">
        <f>(1/(((1-P130)^2+(1-Q130)^2))*CT130)</f>
        <v>0.12954716141337949</v>
      </c>
      <c r="AX130" s="27">
        <f>(1/(((2-P130)^2+(2-Q130)^2))*CT130)</f>
        <v>5.3697398227310879E-2</v>
      </c>
      <c r="AY130" s="27">
        <f>(1/(((3-P130)^2+(3-Q130)^2))*CT130)</f>
        <v>9.1302058386685744E-3</v>
      </c>
      <c r="AZ130" s="27">
        <f>((1/(((4-P130)^2+(4-Q130)^2))*CT130))</f>
        <v>3.565949292264415E-3</v>
      </c>
      <c r="BA130" s="27">
        <f>((1/(((5-P130)^2+(5-Q130)^2))*CT130))</f>
        <v>1.8820556552982916E-3</v>
      </c>
      <c r="BB130" s="27">
        <f>((1/(((6-P130)^2+(6-Q130)^2))*CT130))</f>
        <v>1.1597731366848588E-3</v>
      </c>
      <c r="BC130" s="27">
        <f>((1/(((1-P130)^2+(0-Q130)^2))*CT130))</f>
        <v>3.0852328288269344E-2</v>
      </c>
      <c r="BD130" s="27">
        <f>((1/(((2-P130)^2+(0-Q130)^2))*CT130))</f>
        <v>3.5702284096094127E-2</v>
      </c>
      <c r="BE130" s="27">
        <f>((1/(((2-P130)^2+(1-Q130)^2))*CT130))</f>
        <v>0.30155502994222316</v>
      </c>
      <c r="BF130" s="27">
        <f>((1/(((3-P130)^2+(0-Q130)^2))*CT130))</f>
        <v>1.5721698217585057E-2</v>
      </c>
      <c r="BG130" s="27">
        <f>((1/(((3-P130)^2+(1-Q130)^2))*CT130))</f>
        <v>2.5698291910374205E-2</v>
      </c>
      <c r="BH130" s="27">
        <f>((1/(((3-P130)^2+(2-Q130)^2))*CT130))</f>
        <v>1.844343869763939E-2</v>
      </c>
      <c r="BI130" s="27">
        <f>((1/(((4-P130)^2+(0-Q130)^2))*CT130))</f>
        <v>7.1837373292130916E-3</v>
      </c>
      <c r="BJ130" s="27">
        <f>((1/(((4-P130)^2+(1-Q130)^2))*CT130))</f>
        <v>8.7328587170408083E-3</v>
      </c>
      <c r="BK130" s="27">
        <f>((1/(((4-P130)^2+(2-Q130)^2))*CT130))</f>
        <v>7.7031649018144124E-3</v>
      </c>
      <c r="BL130" s="27">
        <f>((1/(((4-P130)^2+(3-Q130)^2))*CT130))</f>
        <v>5.4017992324531588E-3</v>
      </c>
      <c r="BM130" s="27">
        <f>((1/(((5-P130)^2+(0-Q130)^2))*CT130))</f>
        <v>3.9246428420828617E-3</v>
      </c>
      <c r="BN130" s="27">
        <f>((1/(((5-P130)^2+(1-Q130)^2))*CT130))</f>
        <v>4.3458045761125795E-3</v>
      </c>
      <c r="BO130" s="27">
        <f>((1/(((5-P130)^2+(2-Q130)^2))*CT130))</f>
        <v>4.0747518183041976E-3</v>
      </c>
      <c r="BP130" s="27">
        <f>((1/(((5-P130)^2+(3-Q130)^2))*CT130))</f>
        <v>3.3253474952965115E-3</v>
      </c>
      <c r="BQ130" s="27">
        <f>((1/(((5-P130)^2+(4-Q130)^2))*CT130))</f>
        <v>2.5250791917322806E-3</v>
      </c>
      <c r="BR130" s="27">
        <f>((1/(((6-P130)^2+(0-Q130)^2))*CT130))</f>
        <v>2.4366637767636169E-3</v>
      </c>
      <c r="BS130" s="27">
        <f>(1/(((6-P130)^2+(1-Q130)^2))*CT130)</f>
        <v>2.5926621641411303E-3</v>
      </c>
      <c r="BT130" s="27">
        <f>(1/(((6-P130)^2+(2-Q130)^2))*CT130)</f>
        <v>2.4936992490411473E-3</v>
      </c>
      <c r="BU130" s="27">
        <f>(1/(((6-P130)^2+(3-Q130)^2))*CT130)</f>
        <v>2.1914570903757364E-3</v>
      </c>
      <c r="BV130" s="27">
        <f>((1/(((6-P130)^2+(4-Q130)^2))*CT130))</f>
        <v>1.8128285975715917E-3</v>
      </c>
      <c r="BW130" s="27">
        <f>((1/(((6-P130)^2+(5-Q130)^2))*CT130))</f>
        <v>1.455750576736596E-3</v>
      </c>
      <c r="BX130" s="27">
        <f>((1/(((0-P130)^2+(1-Q130)^2))*CT130))</f>
        <v>1.9185664929138348E-2</v>
      </c>
      <c r="BY130" s="27">
        <f>((1/(((0-P130)^2+(2-Q130)^2))*CT130))</f>
        <v>1.483041847020438E-2</v>
      </c>
      <c r="BZ130" s="27">
        <f>((1/(((1-P130)^2+(2-Q130)^2))*CT130))</f>
        <v>4.3429302020138699E-2</v>
      </c>
      <c r="CA130" s="27">
        <f>((1/(((0-P130)^2+(3-Q130)^2))*CT130))</f>
        <v>8.1475878482569052E-3</v>
      </c>
      <c r="CB130" s="27">
        <f>((1/(((1-P130)^2+(3-Q130)^2))*CT130))</f>
        <v>1.2766067128928641E-2</v>
      </c>
      <c r="CC130" s="27">
        <f>((1/(((2-P130)^2+(3-Q130)^2))*CT130))</f>
        <v>1.3526380373252418E-2</v>
      </c>
      <c r="CD130" s="27">
        <f>((1/(((0-P130)^2+(4-Q130)^2))*CT130))</f>
        <v>4.5862630215819941E-3</v>
      </c>
      <c r="CE130" s="27">
        <f>((1/(((1-P130)^2+(4-Q130)^2))*CT130))</f>
        <v>5.7590618539450026E-3</v>
      </c>
      <c r="CF130" s="27">
        <f>((1/(((2-P130)^2+(4-Q130)^2))*CT130))</f>
        <v>5.9088963993543762E-3</v>
      </c>
      <c r="CG130" s="27">
        <f>((1/(((3-P130)^2+(4-Q130)^2))*CT130))</f>
        <v>4.8820189866707539E-3</v>
      </c>
      <c r="CH130" s="27">
        <f>((1/(((0-P130)^2+(5-Q130)^2))*CT130))</f>
        <v>2.830061783168246E-3</v>
      </c>
      <c r="CI130" s="27">
        <f>((1/(((1-P130)^2+(5-Q130)^2))*CT130))</f>
        <v>3.236810310943312E-3</v>
      </c>
      <c r="CJ130" s="27">
        <f>((1/(((2-P130)^2+(5-Q130)^2))*CT130))</f>
        <v>3.2836077794609641E-3</v>
      </c>
      <c r="CK130" s="27">
        <f>((1/(((3-P130)^2+(5-Q130)^2))*CT130))</f>
        <v>2.9399657264642127E-3</v>
      </c>
      <c r="CL130" s="27">
        <f>(1/(((4-P130)^2+(5-Q130)^2))*CT130)</f>
        <v>2.4053670428974844E-3</v>
      </c>
      <c r="CM130" s="27">
        <f>(1/(((0-P130)^2+(6-Q130)^2))*CT130)</f>
        <v>1.8915895660729159E-3</v>
      </c>
      <c r="CN130" s="27">
        <f>(1/(((1-P130)^2+(6-Q130)^2))*CT130)</f>
        <v>2.0650368658441244E-3</v>
      </c>
      <c r="CO130" s="27">
        <f>((1/(((2-P130)^2+(6-Q130)^2))*CT130))</f>
        <v>2.0839854307508742E-3</v>
      </c>
      <c r="CP130" s="27">
        <f>((1/(((3-P130)^2+(6-Q130)^2))*CT130))</f>
        <v>1.9400646080197073E-3</v>
      </c>
      <c r="CQ130" s="27">
        <f>((1/(((4-P130)^2+(6-Q130)^2))*CT130))</f>
        <v>1.6919222743272391E-3</v>
      </c>
      <c r="CR130" s="27">
        <f>((1/(((5-P130)^2+(6-Q130)^2)))*CT130)</f>
        <v>1.4151464454874526E-3</v>
      </c>
      <c r="CS130" s="21">
        <f t="shared" si="64"/>
        <v>0.8589792842418289</v>
      </c>
      <c r="CT130" s="28">
        <v>0.05</v>
      </c>
    </row>
    <row r="131" spans="8:98" x14ac:dyDescent="0.25">
      <c r="H131" s="2">
        <v>44530</v>
      </c>
      <c r="I131" s="1" t="s">
        <v>20</v>
      </c>
      <c r="J131" s="1" t="s">
        <v>18</v>
      </c>
      <c r="K131">
        <v>1</v>
      </c>
      <c r="L131">
        <v>1</v>
      </c>
      <c r="M131">
        <v>1.1299999999999999</v>
      </c>
      <c r="N131">
        <v>1.52</v>
      </c>
      <c r="P131" s="10">
        <f>SUMIF(team,spi_matches[[#This Row],[team1]],Mxg)+SUMIF(team,spi_matches[[#This Row],[team2]],Vnxg)</f>
        <v>2.2682285968058231</v>
      </c>
      <c r="Q131" s="10">
        <f>SUMIF(team,spi_matches[[#This Row],[team1]],Mnxg)+SUMIF(team,spi_matches[[#This Row],[team2]],Vxg)</f>
        <v>0.91278235291205068</v>
      </c>
      <c r="R131" s="10">
        <f t="shared" ref="R131:R194" si="65">IF(M131="","",(M131-P131)^2+(N131-Q131)^2)</f>
        <v>1.6642776095215785</v>
      </c>
      <c r="S131" s="21">
        <f t="shared" ref="S131:S194" si="66">SUM(BC131:BW131)</f>
        <v>0.95283108422112672</v>
      </c>
      <c r="T131" s="21">
        <f t="shared" ref="T131:T194" si="67">SUM(AV131:BB131)</f>
        <v>9.6713341147825246E-2</v>
      </c>
      <c r="U131" s="21">
        <f t="shared" ref="U131:U194" si="68">SUM(BX131:CR131)</f>
        <v>0.10244738642333938</v>
      </c>
      <c r="V131" s="22">
        <f t="shared" ref="V131:V194" si="69">IF(AND(S131&gt;T131,S131&gt;U131),3,IF(AND(T131&gt;S131,T131&gt;U131),1,0))</f>
        <v>3</v>
      </c>
      <c r="W131" s="22">
        <f t="shared" ref="W131:W194" si="70">IF(AND(S131&gt;T131,S131&gt;U131),0,IF(AND(T131&gt;S131,T131&gt;U131),1,3))</f>
        <v>0</v>
      </c>
      <c r="X131" s="23"/>
      <c r="Y131" s="23"/>
      <c r="Z131" s="23"/>
      <c r="AA131" s="23"/>
      <c r="AB131" s="24">
        <f t="shared" ref="AB131:AB194" si="71">IF(AL131&lt;9,0,ROUND(LEFT(AL131,1),0))</f>
        <v>2</v>
      </c>
      <c r="AC131" s="24">
        <f t="shared" ref="AC131:AC194" si="72">ROUND(RIGHT(AL131,1),0)</f>
        <v>1</v>
      </c>
      <c r="AD131" s="24">
        <f t="shared" ref="AD131:AD194" si="73">IF(AM131&lt;9,0,ROUND(LEFT(AM131,1),1))</f>
        <v>3</v>
      </c>
      <c r="AE131" s="24">
        <f t="shared" ref="AE131:AE194" si="74">ROUND(RIGHT(AM131,1),1)</f>
        <v>1</v>
      </c>
      <c r="AF131" s="24">
        <f t="shared" ref="AF131:AF194" si="75">IF(AN131&lt;9,0,ROUND(LEFT(AN131,1),1))</f>
        <v>2</v>
      </c>
      <c r="AG131" s="24">
        <f t="shared" ref="AG131:AG194" si="76">ROUND(RIGHT(AN131,1),1)</f>
        <v>0</v>
      </c>
      <c r="AH131" s="24">
        <f t="shared" ref="AH131:AH194" si="77">IF(AO131&lt;9,0,ROUND(LEFT(AO131,1),1))</f>
        <v>2</v>
      </c>
      <c r="AI131" s="24">
        <f t="shared" ref="AI131:AI194" si="78">ROUND(RIGHT(AO131,1),1)</f>
        <v>2</v>
      </c>
      <c r="AJ131" s="24">
        <f t="shared" ref="AJ131:AJ194" si="79">IF(AP131&lt;9,0,ROUND(LEFT(AP131,1),1))</f>
        <v>3</v>
      </c>
      <c r="AK131" s="24">
        <f t="shared" ref="AK131:AK194" si="80">ROUND(RIGHT(AP131,1),1)</f>
        <v>0</v>
      </c>
      <c r="AL131" s="25">
        <f t="shared" ref="AL131:AL194" si="81">SUMIFS($AV$1:$CR$1,AV131:CR131,(LARGE(AV131:CR131,1)))</f>
        <v>21</v>
      </c>
      <c r="AM131" s="25">
        <f t="shared" ref="AM131:AM194" si="82">SUMIFS($AV$1:$CR$1,AV131:CR131,(LARGE(AV131:CR131,2)))</f>
        <v>31</v>
      </c>
      <c r="AN131" s="25">
        <f t="shared" ref="AN131:AN194" si="83">SUMIFS($AV$1:$CR$1,AV131:CR131,(LARGE(AV131:CR131,3)))</f>
        <v>20</v>
      </c>
      <c r="AO131" s="25">
        <f t="shared" ref="AO131:AO194" si="84">SUMIFS($AV$1:$CR$1,AV131:CR131,(LARGE(AV131:CR131,4)))</f>
        <v>22</v>
      </c>
      <c r="AP131" s="25">
        <f t="shared" ref="AP131:AP194" si="85">SUMIFS($AV$1:$CR$1,AV131:CR131,(LARGE(AV131:CR131,5)))</f>
        <v>30</v>
      </c>
      <c r="AQ131" s="26">
        <f t="shared" ref="AQ131:AQ194" si="86">SUMIF($AV$1:$CR$1,AL131,AV131:CR131)</f>
        <v>0.62850787443858747</v>
      </c>
      <c r="AR131" s="26">
        <f t="shared" ref="AR131:AR194" si="87">SUMIF($AV$1:$CR$1,AM131,AV131:CR131)</f>
        <v>9.2064703048145374E-2</v>
      </c>
      <c r="AS131" s="26">
        <f t="shared" ref="AS131:AS194" si="88">SUMIF($AV$1:$CR$1,AN131,AV131:CR131)</f>
        <v>5.5241403589924909E-2</v>
      </c>
      <c r="AT131" s="26">
        <f t="shared" ref="AT131:AT194" si="89">SUMIF($AV$1:$CR$1,AO131,AV131:CR131)</f>
        <v>3.9872764659192442E-2</v>
      </c>
      <c r="AU131" s="26">
        <f t="shared" ref="AU131:AU194" si="90">SUMIF($AV$1:$CR$1,AP131,AV131:CR131)</f>
        <v>3.6532055507516717E-2</v>
      </c>
      <c r="AV131" s="27">
        <f>(1/(((0-P131)^2+(0-Q131)^2))*CT131)</f>
        <v>8.3639557392136115E-3</v>
      </c>
      <c r="AW131" s="27">
        <f>(1/(((1-P131)^2+(1-Q131)^2))*CT131)</f>
        <v>3.0940389352742542E-2</v>
      </c>
      <c r="AX131" s="27">
        <f>(1/(((2-P131)^2+(2-Q131)^2))*CT131)</f>
        <v>3.9872764659192442E-2</v>
      </c>
      <c r="AY131" s="27">
        <f>(1/(((3-P131)^2+(3-Q131)^2))*CT131)</f>
        <v>1.0220837772450607E-2</v>
      </c>
      <c r="AZ131" s="27">
        <f>((1/(((4-P131)^2+(4-Q131)^2))*CT131))</f>
        <v>3.99044050283441E-3</v>
      </c>
      <c r="BA131" s="27">
        <f>((1/(((5-P131)^2+(5-Q131)^2))*CT131))</f>
        <v>2.0688579571184374E-3</v>
      </c>
      <c r="BB131" s="27">
        <f>((1/(((6-P131)^2+(6-Q131)^2))*CT131))</f>
        <v>1.2560951642732101E-3</v>
      </c>
      <c r="BC131" s="27">
        <f>((1/(((1-P131)^2+(0-Q131)^2))*CT131))</f>
        <v>2.0478581185860985E-2</v>
      </c>
      <c r="BD131" s="27">
        <f>((1/(((2-P131)^2+(0-Q131)^2))*CT131))</f>
        <v>5.5241403589924909E-2</v>
      </c>
      <c r="BE131" s="27">
        <f>((1/(((2-P131)^2+(1-Q131)^2))*CT131))</f>
        <v>0.62850787443858747</v>
      </c>
      <c r="BF131" s="27">
        <f>((1/(((3-P131)^2+(0-Q131)^2))*CT131))</f>
        <v>3.6532055507516717E-2</v>
      </c>
      <c r="BG131" s="27">
        <f>((1/(((3-P131)^2+(1-Q131)^2))*CT131))</f>
        <v>9.2064703048145374E-2</v>
      </c>
      <c r="BH131" s="27">
        <f>((1/(((3-P131)^2+(2-Q131)^2))*CT131))</f>
        <v>2.9111545917788879E-2</v>
      </c>
      <c r="BI131" s="27">
        <f>((1/(((4-P131)^2+(0-Q131)^2))*CT131))</f>
        <v>1.3047322739462616E-2</v>
      </c>
      <c r="BJ131" s="27">
        <f>((1/(((4-P131)^2+(1-Q131)^2))*CT131))</f>
        <v>1.6629864162609056E-2</v>
      </c>
      <c r="BK131" s="27">
        <f>((1/(((4-P131)^2+(2-Q131)^2))*CT131))</f>
        <v>1.1958648700315461E-2</v>
      </c>
      <c r="BL131" s="27">
        <f>((1/(((4-P131)^2+(3-Q131)^2))*CT131))</f>
        <v>6.7976254596183996E-3</v>
      </c>
      <c r="BM131" s="27">
        <f>((1/(((5-P131)^2+(0-Q131)^2))*CT131))</f>
        <v>6.0271850469479455E-3</v>
      </c>
      <c r="BN131" s="27">
        <f>((1/(((5-P131)^2+(1-Q131)^2))*CT131))</f>
        <v>6.6932774266697239E-3</v>
      </c>
      <c r="BO131" s="27">
        <f>((1/(((5-P131)^2+(2-Q131)^2))*CT131))</f>
        <v>5.783946099288232E-3</v>
      </c>
      <c r="BP131" s="27">
        <f>((1/(((5-P131)^2+(3-Q131)^2))*CT131))</f>
        <v>4.2304575579306686E-3</v>
      </c>
      <c r="BQ131" s="27">
        <f>((1/(((5-P131)^2+(4-Q131)^2))*CT131))</f>
        <v>2.9423035805861055E-3</v>
      </c>
      <c r="BR131" s="27">
        <f>((1/(((6-P131)^2+(0-Q131)^2))*CT131))</f>
        <v>3.3876969646053608E-3</v>
      </c>
      <c r="BS131" s="27">
        <f>(1/(((6-P131)^2+(1-Q131)^2))*CT131)</f>
        <v>3.5884159470362638E-3</v>
      </c>
      <c r="BT131" s="27">
        <f>(1/(((6-P131)^2+(2-Q131)^2))*CT131)</f>
        <v>3.3094698454985932E-3</v>
      </c>
      <c r="BU131" s="27">
        <f>(1/(((6-P131)^2+(3-Q131)^2))*CT131)</f>
        <v>2.7348414788323748E-3</v>
      </c>
      <c r="BV131" s="27">
        <f>((1/(((6-P131)^2+(4-Q131)^2))*CT131))</f>
        <v>2.1315570943070523E-3</v>
      </c>
      <c r="BW131" s="27">
        <f>((1/(((6-P131)^2+(5-Q131)^2))*CT131))</f>
        <v>1.6323084295944267E-3</v>
      </c>
      <c r="BX131" s="27">
        <f>((1/(((0-P131)^2+(1-Q131)^2))*CT131))</f>
        <v>9.7040876552276292E-3</v>
      </c>
      <c r="BY131" s="27">
        <f>((1/(((0-P131)^2+(2-Q131)^2))*CT131))</f>
        <v>7.9027604155457801E-3</v>
      </c>
      <c r="BZ131" s="27">
        <f>((1/(((1-P131)^2+(2-Q131)^2))*CT131))</f>
        <v>1.7918282687687918E-2</v>
      </c>
      <c r="CA131" s="27">
        <f>((1/(((0-P131)^2+(3-Q131)^2))*CT131))</f>
        <v>5.2624164625321634E-3</v>
      </c>
      <c r="CB131" s="27">
        <f>((1/(((1-P131)^2+(3-Q131)^2))*CT131))</f>
        <v>8.3823965058699886E-3</v>
      </c>
      <c r="CC131" s="27">
        <f>((1/(((2-P131)^2+(3-Q131)^2))*CT131))</f>
        <v>1.1290698231201157E-2</v>
      </c>
      <c r="CD131" s="27">
        <f>((1/(((0-P131)^2+(4-Q131)^2))*CT131))</f>
        <v>3.4069753861635365E-3</v>
      </c>
      <c r="CE131" s="27">
        <f>((1/(((1-P131)^2+(4-Q131)^2))*CT131))</f>
        <v>4.4886057117358193E-3</v>
      </c>
      <c r="CF131" s="27">
        <f>((1/(((2-P131)^2+(4-Q131)^2))*CT131))</f>
        <v>5.2067824819788397E-3</v>
      </c>
      <c r="CG131" s="27">
        <f>((1/(((3-P131)^2+(4-Q131)^2))*CT131))</f>
        <v>4.9670179147473254E-3</v>
      </c>
      <c r="CH131" s="27">
        <f>((1/(((0-P131)^2+(5-Q131)^2))*CT131))</f>
        <v>2.2883076247941221E-3</v>
      </c>
      <c r="CI131" s="27">
        <f>((1/(((1-P131)^2+(5-Q131)^2))*CT131))</f>
        <v>2.7301887870508162E-3</v>
      </c>
      <c r="CJ131" s="27">
        <f>((1/(((2-P131)^2+(5-Q131)^2))*CT131))</f>
        <v>2.9802182633811049E-3</v>
      </c>
      <c r="CK131" s="27">
        <f>((1/(((3-P131)^2+(5-Q131)^2))*CT131))</f>
        <v>2.9000911385263003E-3</v>
      </c>
      <c r="CL131" s="27">
        <f>(1/(((4-P131)^2+(5-Q131)^2))*CT131)</f>
        <v>2.5375068522959249E-3</v>
      </c>
      <c r="CM131" s="27">
        <f>(1/(((0-P131)^2+(6-Q131)^2))*CT131)</f>
        <v>1.6116220197699251E-3</v>
      </c>
      <c r="CN131" s="27">
        <f>(1/(((1-P131)^2+(6-Q131)^2))*CT131)</f>
        <v>1.8189631678596407E-3</v>
      </c>
      <c r="CO131" s="27">
        <f>((1/(((2-P131)^2+(6-Q131)^2))*CT131))</f>
        <v>1.9266538323167823E-3</v>
      </c>
      <c r="CP131" s="27">
        <f>((1/(((3-P131)^2+(6-Q131)^2))*CT131))</f>
        <v>1.8928443565651811E-3</v>
      </c>
      <c r="CQ131" s="27">
        <f>((1/(((4-P131)^2+(6-Q131)^2))*CT131))</f>
        <v>1.7313729456263785E-3</v>
      </c>
      <c r="CR131" s="27">
        <f>((1/(((5-P131)^2+(6-Q131)^2)))*CT131)</f>
        <v>1.4995939824630519E-3</v>
      </c>
      <c r="CS131" s="21">
        <f t="shared" ref="CS131:CS194" si="91">SUM(AV131:CR131)</f>
        <v>1.1519918117922916</v>
      </c>
      <c r="CT131" s="28">
        <v>0.05</v>
      </c>
    </row>
    <row r="132" spans="8:98" x14ac:dyDescent="0.25">
      <c r="H132" s="2">
        <v>44530</v>
      </c>
      <c r="I132" s="1" t="s">
        <v>8</v>
      </c>
      <c r="J132" s="1" t="s">
        <v>13</v>
      </c>
      <c r="K132">
        <v>1</v>
      </c>
      <c r="L132">
        <v>0</v>
      </c>
      <c r="M132">
        <v>1.99</v>
      </c>
      <c r="N132">
        <v>0.78</v>
      </c>
      <c r="P132" s="10">
        <f>SUMIF(team,spi_matches[[#This Row],[team1]],Mxg)+SUMIF(team,spi_matches[[#This Row],[team2]],Vnxg)</f>
        <v>1.2021980543672353</v>
      </c>
      <c r="Q132" s="10">
        <f>SUMIF(team,spi_matches[[#This Row],[team1]],Mnxg)+SUMIF(team,spi_matches[[#This Row],[team2]],Vxg)</f>
        <v>1.4938126197295918</v>
      </c>
      <c r="R132" s="10">
        <f t="shared" si="65"/>
        <v>1.1301603616279925</v>
      </c>
      <c r="S132" s="21">
        <f t="shared" si="66"/>
        <v>0.18301121000033604</v>
      </c>
      <c r="T132" s="21">
        <f t="shared" si="67"/>
        <v>0.26086910436235911</v>
      </c>
      <c r="U132" s="21">
        <f t="shared" si="68"/>
        <v>0.33621383171666092</v>
      </c>
      <c r="V132" s="22">
        <f t="shared" si="69"/>
        <v>0</v>
      </c>
      <c r="W132" s="22">
        <f t="shared" si="70"/>
        <v>3</v>
      </c>
      <c r="X132" s="23"/>
      <c r="Y132" s="23"/>
      <c r="Z132" s="23"/>
      <c r="AA132" s="23"/>
      <c r="AB132" s="24">
        <f t="shared" si="71"/>
        <v>1</v>
      </c>
      <c r="AC132" s="24">
        <f t="shared" si="72"/>
        <v>1</v>
      </c>
      <c r="AD132" s="24">
        <f t="shared" si="73"/>
        <v>1</v>
      </c>
      <c r="AE132" s="24">
        <f t="shared" si="74"/>
        <v>2</v>
      </c>
      <c r="AF132" s="24">
        <f t="shared" si="75"/>
        <v>2</v>
      </c>
      <c r="AG132" s="24">
        <f t="shared" si="76"/>
        <v>1</v>
      </c>
      <c r="AH132" s="24">
        <f t="shared" si="77"/>
        <v>2</v>
      </c>
      <c r="AI132" s="24">
        <f t="shared" si="78"/>
        <v>2</v>
      </c>
      <c r="AJ132" s="24">
        <f t="shared" si="79"/>
        <v>0</v>
      </c>
      <c r="AK132" s="24">
        <f t="shared" si="80"/>
        <v>1</v>
      </c>
      <c r="AL132" s="25">
        <f t="shared" si="81"/>
        <v>11</v>
      </c>
      <c r="AM132" s="25">
        <f t="shared" si="82"/>
        <v>12</v>
      </c>
      <c r="AN132" s="25">
        <f t="shared" si="83"/>
        <v>21</v>
      </c>
      <c r="AO132" s="25">
        <f t="shared" si="84"/>
        <v>22</v>
      </c>
      <c r="AP132" s="25">
        <f t="shared" si="85"/>
        <v>1</v>
      </c>
      <c r="AQ132" s="26">
        <f t="shared" si="86"/>
        <v>0.17560190219733782</v>
      </c>
      <c r="AR132" s="26">
        <f t="shared" si="87"/>
        <v>0.16828799974016184</v>
      </c>
      <c r="AS132" s="26">
        <f t="shared" si="88"/>
        <v>5.6796312149083587E-2</v>
      </c>
      <c r="AT132" s="26">
        <f t="shared" si="89"/>
        <v>5.6009003928583045E-2</v>
      </c>
      <c r="AU132" s="26">
        <f t="shared" si="90"/>
        <v>2.9601018551082089E-2</v>
      </c>
      <c r="AV132" s="27">
        <f>(1/(((0-P132)^2+(0-Q132)^2))*CT132)</f>
        <v>1.3598943159461408E-2</v>
      </c>
      <c r="AW132" s="27">
        <f>(1/(((1-P132)^2+(1-Q132)^2))*CT132)</f>
        <v>0.17560190219733782</v>
      </c>
      <c r="AX132" s="27">
        <f>(1/(((2-P132)^2+(2-Q132)^2))*CT132)</f>
        <v>5.6009003928583045E-2</v>
      </c>
      <c r="AY132" s="27">
        <f>(1/(((3-P132)^2+(3-Q132)^2))*CT132)</f>
        <v>9.0897650031634986E-3</v>
      </c>
      <c r="AZ132" s="27">
        <f>((1/(((4-P132)^2+(4-Q132)^2))*CT132))</f>
        <v>3.5439199278102388E-3</v>
      </c>
      <c r="BA132" s="27">
        <f>((1/(((5-P132)^2+(5-Q132)^2))*CT132))</f>
        <v>1.8714921525082081E-3</v>
      </c>
      <c r="BB132" s="27">
        <f>((1/(((6-P132)^2+(6-Q132)^2))*CT132))</f>
        <v>1.1540779934948544E-3</v>
      </c>
      <c r="BC132" s="27">
        <f>((1/(((1-P132)^2+(0-Q132)^2))*CT132))</f>
        <v>2.2003553876204063E-2</v>
      </c>
      <c r="BD132" s="27">
        <f>((1/(((2-P132)^2+(0-Q132)^2))*CT132))</f>
        <v>1.7433970049026581E-2</v>
      </c>
      <c r="BE132" s="27">
        <f>((1/(((2-P132)^2+(1-Q132)^2))*CT132))</f>
        <v>5.6796312149083587E-2</v>
      </c>
      <c r="BF132" s="27">
        <f>((1/(((3-P132)^2+(0-Q132)^2))*CT132))</f>
        <v>9.1515288536696219E-3</v>
      </c>
      <c r="BG132" s="27">
        <f>((1/(((3-P132)^2+(1-Q132)^2))*CT132))</f>
        <v>1.4384586787693825E-2</v>
      </c>
      <c r="BH132" s="27">
        <f>((1/(((3-P132)^2+(2-Q132)^2))*CT132))</f>
        <v>1.4333557654883134E-2</v>
      </c>
      <c r="BI132" s="27">
        <f>((1/(((4-P132)^2+(0-Q132)^2))*CT132))</f>
        <v>4.9705881007823206E-3</v>
      </c>
      <c r="BJ132" s="27">
        <f>((1/(((4-P132)^2+(1-Q132)^2))*CT132))</f>
        <v>6.1945996584770839E-3</v>
      </c>
      <c r="BK132" s="27">
        <f>((1/(((4-P132)^2+(2-Q132)^2))*CT132))</f>
        <v>6.185117046794854E-3</v>
      </c>
      <c r="BL132" s="27">
        <f>((1/(((4-P132)^2+(3-Q132)^2))*CT132))</f>
        <v>4.9523111495405787E-3</v>
      </c>
      <c r="BM132" s="27">
        <f>((1/(((5-P132)^2+(0-Q132)^2))*CT132))</f>
        <v>3.0021418911407439E-3</v>
      </c>
      <c r="BN132" s="27">
        <f>((1/(((5-P132)^2+(1-Q132)^2))*CT132))</f>
        <v>3.4089784465070037E-3</v>
      </c>
      <c r="BO132" s="27">
        <f>((1/(((5-P132)^2+(2-Q132)^2))*CT132))</f>
        <v>3.4061046960856957E-3</v>
      </c>
      <c r="BP132" s="27">
        <f>((1/(((5-P132)^2+(3-Q132)^2))*CT132))</f>
        <v>2.9954648585230129E-3</v>
      </c>
      <c r="BQ132" s="27">
        <f>((1/(((5-P132)^2+(4-Q132)^2))*CT132))</f>
        <v>2.4149602183642848E-3</v>
      </c>
      <c r="BR132" s="27">
        <f>((1/(((6-P132)^2+(0-Q132)^2))*CT132))</f>
        <v>1.9801682465113101E-3</v>
      </c>
      <c r="BS132" s="27">
        <f>(1/(((6-P132)^2+(1-Q132)^2))*CT132)</f>
        <v>2.1493585459607715E-3</v>
      </c>
      <c r="BT132" s="27">
        <f>(1/(((6-P132)^2+(2-Q132)^2))*CT132)</f>
        <v>2.1482157897971255E-3</v>
      </c>
      <c r="BU132" s="27">
        <f>(1/(((6-P132)^2+(3-Q132)^2))*CT132)</f>
        <v>1.9772611852277933E-3</v>
      </c>
      <c r="BV132" s="27">
        <f>((1/(((6-P132)^2+(4-Q132)^2))*CT132))</f>
        <v>1.7064917067151641E-3</v>
      </c>
      <c r="BW132" s="27">
        <f>((1/(((6-P132)^2+(5-Q132)^2))*CT132))</f>
        <v>1.4159390893474667E-3</v>
      </c>
      <c r="BX132" s="27">
        <f>((1/(((0-P132)^2+(1-Q132)^2))*CT132))</f>
        <v>2.9601018551082089E-2</v>
      </c>
      <c r="BY132" s="27">
        <f>((1/(((0-P132)^2+(2-Q132)^2))*CT132))</f>
        <v>2.9385735411427395E-2</v>
      </c>
      <c r="BZ132" s="27">
        <f>((1/(((1-P132)^2+(2-Q132)^2))*CT132))</f>
        <v>0.16828799974016184</v>
      </c>
      <c r="CA132" s="27">
        <f>((1/(((0-P132)^2+(3-Q132)^2))*CT132))</f>
        <v>1.3463006910604387E-2</v>
      </c>
      <c r="CB132" s="27">
        <f>((1/(((1-P132)^2+(3-Q132)^2))*CT132))</f>
        <v>2.1649853239247618E-2</v>
      </c>
      <c r="CC132" s="27">
        <f>((1/(((2-P132)^2+(3-Q132)^2))*CT132))</f>
        <v>1.7211180401449259E-2</v>
      </c>
      <c r="CD132" s="27">
        <f>((1/(((0-P132)^2+(4-Q132)^2))*CT132))</f>
        <v>6.4714402714804546E-3</v>
      </c>
      <c r="CE132" s="27">
        <f>((1/(((1-P132)^2+(4-Q132)^2))*CT132))</f>
        <v>7.9090656903182573E-3</v>
      </c>
      <c r="CF132" s="27">
        <f>((1/(((2-P132)^2+(4-Q132)^2))*CT132))</f>
        <v>7.2280833398158774E-3</v>
      </c>
      <c r="CG132" s="27">
        <f>((1/(((3-P132)^2+(4-Q132)^2))*CT132))</f>
        <v>5.2559284919313689E-3</v>
      </c>
      <c r="CH132" s="27">
        <f>((1/(((0-P132)^2+(5-Q132)^2))*CT132))</f>
        <v>3.6393730385633153E-3</v>
      </c>
      <c r="CI132" s="27">
        <f>((1/(((1-P132)^2+(5-Q132)^2))*CT132))</f>
        <v>4.0537580205659588E-3</v>
      </c>
      <c r="CJ132" s="27">
        <f>((1/(((2-P132)^2+(5-Q132)^2))*CT132))</f>
        <v>3.8670245075989478E-3</v>
      </c>
      <c r="CK132" s="27">
        <f>((1/(((3-P132)^2+(5-Q132)^2))*CT132))</f>
        <v>3.2205202727474732E-3</v>
      </c>
      <c r="CL132" s="27">
        <f>(1/(((4-P132)^2+(5-Q132)^2))*CT132)</f>
        <v>2.4849603153678209E-3</v>
      </c>
      <c r="CM132" s="27">
        <f>(1/(((0-P132)^2+(6-Q132)^2))*CT132)</f>
        <v>2.2987443708168526E-3</v>
      </c>
      <c r="CN132" s="27">
        <f>(1/(((1-P132)^2+(6-Q132)^2))*CT132)</f>
        <v>2.4574119742264448E-3</v>
      </c>
      <c r="CO132" s="27">
        <f>((1/(((2-P132)^2+(6-Q132)^2))*CT132))</f>
        <v>2.3875223136297467E-3</v>
      </c>
      <c r="CP132" s="27">
        <f>((1/(((3-P132)^2+(6-Q132)^2))*CT132))</f>
        <v>2.1242412146064873E-3</v>
      </c>
      <c r="CQ132" s="27">
        <f>((1/(((4-P132)^2+(6-Q132)^2))*CT132))</f>
        <v>1.7772456825470989E-3</v>
      </c>
      <c r="CR132" s="27">
        <f>((1/(((5-P132)^2+(6-Q132)^2)))*CT132)</f>
        <v>1.4397179584722179E-3</v>
      </c>
      <c r="CS132" s="21">
        <f t="shared" si="91"/>
        <v>0.78009414607935612</v>
      </c>
      <c r="CT132" s="28">
        <v>0.05</v>
      </c>
    </row>
    <row r="133" spans="8:98" x14ac:dyDescent="0.25">
      <c r="H133" s="2">
        <v>44531</v>
      </c>
      <c r="I133" s="1" t="s">
        <v>15</v>
      </c>
      <c r="J133" s="1" t="s">
        <v>9</v>
      </c>
      <c r="K133">
        <v>0</v>
      </c>
      <c r="L133">
        <v>0</v>
      </c>
      <c r="M133">
        <v>0.75</v>
      </c>
      <c r="N133">
        <v>0.25</v>
      </c>
      <c r="P133" s="10">
        <f>SUMIF(team,spi_matches[[#This Row],[team1]],Mxg)+SUMIF(team,spi_matches[[#This Row],[team2]],Vnxg)</f>
        <v>0.99942425035869242</v>
      </c>
      <c r="Q133" s="10">
        <f>SUMIF(team,spi_matches[[#This Row],[team1]],Mnxg)+SUMIF(team,spi_matches[[#This Row],[team2]],Vxg)</f>
        <v>1.0775772503974963</v>
      </c>
      <c r="R133" s="10">
        <f t="shared" si="65"/>
        <v>0.74709656204247599</v>
      </c>
      <c r="S133" s="21">
        <f t="shared" si="66"/>
        <v>0.19165836964516644</v>
      </c>
      <c r="T133" s="21">
        <f t="shared" si="67"/>
        <v>8.3697323698792125</v>
      </c>
      <c r="U133" s="21">
        <f t="shared" si="68"/>
        <v>0.21522754703278979</v>
      </c>
      <c r="V133" s="22">
        <f t="shared" si="69"/>
        <v>1</v>
      </c>
      <c r="W133" s="22">
        <f t="shared" si="70"/>
        <v>1</v>
      </c>
      <c r="X133" s="23"/>
      <c r="Y133" s="23"/>
      <c r="Z133" s="23"/>
      <c r="AA133" s="23"/>
      <c r="AB133" s="24">
        <f t="shared" si="71"/>
        <v>1</v>
      </c>
      <c r="AC133" s="24">
        <f t="shared" si="72"/>
        <v>1</v>
      </c>
      <c r="AD133" s="24">
        <f t="shared" si="73"/>
        <v>1</v>
      </c>
      <c r="AE133" s="24">
        <f t="shared" si="74"/>
        <v>2</v>
      </c>
      <c r="AF133" s="24">
        <f t="shared" si="75"/>
        <v>0</v>
      </c>
      <c r="AG133" s="24">
        <f t="shared" si="76"/>
        <v>1</v>
      </c>
      <c r="AH133" s="24">
        <f t="shared" si="77"/>
        <v>2</v>
      </c>
      <c r="AI133" s="24">
        <f t="shared" si="78"/>
        <v>1</v>
      </c>
      <c r="AJ133" s="24">
        <f t="shared" si="79"/>
        <v>1</v>
      </c>
      <c r="AK133" s="24">
        <f t="shared" si="80"/>
        <v>0</v>
      </c>
      <c r="AL133" s="25">
        <f t="shared" si="81"/>
        <v>11</v>
      </c>
      <c r="AM133" s="25">
        <f t="shared" si="82"/>
        <v>12</v>
      </c>
      <c r="AN133" s="25">
        <f t="shared" si="83"/>
        <v>1</v>
      </c>
      <c r="AO133" s="25">
        <f t="shared" si="84"/>
        <v>21</v>
      </c>
      <c r="AP133" s="25">
        <f t="shared" si="85"/>
        <v>10</v>
      </c>
      <c r="AQ133" s="26">
        <f t="shared" si="86"/>
        <v>8.3076333001883267</v>
      </c>
      <c r="AR133" s="26">
        <f t="shared" si="87"/>
        <v>5.8763793563298229E-2</v>
      </c>
      <c r="AS133" s="26">
        <f t="shared" si="88"/>
        <v>4.9757825578705943E-2</v>
      </c>
      <c r="AT133" s="26">
        <f t="shared" si="89"/>
        <v>4.9644049161589016E-2</v>
      </c>
      <c r="AU133" s="26">
        <f t="shared" si="90"/>
        <v>4.3059903500702754E-2</v>
      </c>
      <c r="AV133" s="27">
        <f>(1/(((0-P133)^2+(0-Q133)^2))*CT133)</f>
        <v>2.3147917067858279E-2</v>
      </c>
      <c r="AW133" s="27">
        <f>(1/(((1-P133)^2+(1-Q133)^2))*CT133)</f>
        <v>8.3076333001883267</v>
      </c>
      <c r="AX133" s="27">
        <f>(1/(((2-P133)^2+(2-Q133)^2))*CT133)</f>
        <v>2.6997613349764561E-2</v>
      </c>
      <c r="AY133" s="27">
        <f>(1/(((3-P133)^2+(3-Q133)^2))*CT133)</f>
        <v>6.4951829607585989E-3</v>
      </c>
      <c r="AZ133" s="27">
        <f>((1/(((4-P133)^2+(4-Q133)^2))*CT133))</f>
        <v>2.8499756477173353E-3</v>
      </c>
      <c r="BA133" s="27">
        <f>((1/(((5-P133)^2+(5-Q133)^2))*CT133))</f>
        <v>1.5928636367770824E-3</v>
      </c>
      <c r="BB133" s="27">
        <f>((1/(((6-P133)^2+(6-Q133)^2))*CT133))</f>
        <v>1.0155170280110499E-3</v>
      </c>
      <c r="BC133" s="27">
        <f>((1/(((1-P133)^2+(0-Q133)^2))*CT133))</f>
        <v>4.3059903500702754E-2</v>
      </c>
      <c r="BD133" s="27">
        <f>((1/(((2-P133)^2+(0-Q133)^2))*CT133))</f>
        <v>2.3123263220444081E-2</v>
      </c>
      <c r="BE133" s="27">
        <f>((1/(((2-P133)^2+(1-Q133)^2))*CT133))</f>
        <v>4.9644049161589016E-2</v>
      </c>
      <c r="BF133" s="27">
        <f>((1/(((3-P133)^2+(0-Q133)^2))*CT133))</f>
        <v>9.6833992087739934E-3</v>
      </c>
      <c r="BG133" s="27">
        <f>((1/(((3-P133)^2+(1-Q133)^2))*CT133))</f>
        <v>1.2474049113488338E-2</v>
      </c>
      <c r="BH133" s="27">
        <f>((1/(((3-P133)^2+(2-Q133)^2))*CT133))</f>
        <v>1.0302550765668488E-2</v>
      </c>
      <c r="BI133" s="27">
        <f>((1/(((4-P133)^2+(0-Q133)^2))*CT133))</f>
        <v>4.9190193841636498E-3</v>
      </c>
      <c r="BJ133" s="27">
        <f>((1/(((4-P133)^2+(1-Q133)^2))*CT133))</f>
        <v>5.5497141366570649E-3</v>
      </c>
      <c r="BK133" s="27">
        <f>((1/(((4-P133)^2+(2-Q133)^2))*CT133))</f>
        <v>5.073917562547877E-3</v>
      </c>
      <c r="BL133" s="27">
        <f>((1/(((4-P133)^2+(3-Q133)^2))*CT133))</f>
        <v>3.9372670337598373E-3</v>
      </c>
      <c r="BM133" s="27">
        <f>((1/(((5-P133)^2+(0-Q133)^2))*CT133))</f>
        <v>2.9127719649417725E-3</v>
      </c>
      <c r="BN133" s="27">
        <f>((1/(((5-P133)^2+(1-Q133)^2))*CT133))</f>
        <v>3.1229262679684602E-3</v>
      </c>
      <c r="BO133" s="27">
        <f>((1/(((5-P133)^2+(2-Q133)^2))*CT133))</f>
        <v>2.9663960618795328E-3</v>
      </c>
      <c r="BP133" s="27">
        <f>((1/(((5-P133)^2+(3-Q133)^2))*CT133))</f>
        <v>2.5380304115343328E-3</v>
      </c>
      <c r="BQ133" s="27">
        <f>((1/(((5-P133)^2+(4-Q133)^2))*CT133))</f>
        <v>2.0370613941338325E-3</v>
      </c>
      <c r="BR133" s="27">
        <f>((1/(((6-P133)^2+(0-Q133)^2))*CT133))</f>
        <v>1.910808754900218E-3</v>
      </c>
      <c r="BS133" s="27">
        <f>(1/(((6-P133)^2+(1-Q133)^2))*CT133)</f>
        <v>1.9990583589383814E-3</v>
      </c>
      <c r="BT133" s="27">
        <f>(1/(((6-P133)^2+(2-Q133)^2))*CT133)</f>
        <v>1.9337406431849274E-3</v>
      </c>
      <c r="BU133" s="27">
        <f>(1/(((6-P133)^2+(3-Q133)^2))*CT133)</f>
        <v>1.7420712294004784E-3</v>
      </c>
      <c r="BV133" s="27">
        <f>((1/(((6-P133)^2+(4-Q133)^2))*CT133))</f>
        <v>1.4904767824357478E-3</v>
      </c>
      <c r="BW133" s="27">
        <f>((1/(((6-P133)^2+(5-Q133)^2))*CT133))</f>
        <v>1.2378946880536267E-3</v>
      </c>
      <c r="BX133" s="27">
        <f>((1/(((0-P133)^2+(1-Q133)^2))*CT133))</f>
        <v>4.9757825578705943E-2</v>
      </c>
      <c r="BY133" s="27">
        <f>((1/(((0-P133)^2+(2-Q133)^2))*CT133))</f>
        <v>2.7031226931741422E-2</v>
      </c>
      <c r="BZ133" s="27">
        <f>((1/(((1-P133)^2+(2-Q133)^2))*CT133))</f>
        <v>5.8763793563298229E-2</v>
      </c>
      <c r="CA133" s="27">
        <f>((1/(((0-P133)^2+(3-Q133)^2))*CT133))</f>
        <v>1.0650629805140938E-2</v>
      </c>
      <c r="CB133" s="27">
        <f>((1/(((1-P133)^2+(3-Q133)^2))*CT133))</f>
        <v>1.3529201684444945E-2</v>
      </c>
      <c r="CC133" s="27">
        <f>((1/(((2-P133)^2+(3-Q133)^2))*CT133))</f>
        <v>1.0645407512028124E-2</v>
      </c>
      <c r="CD133" s="27">
        <f>((1/(((0-P133)^2+(4-Q133)^2))*CT133))</f>
        <v>5.2414178399745014E-3</v>
      </c>
      <c r="CE133" s="27">
        <f>((1/(((1-P133)^2+(4-Q133)^2))*CT133))</f>
        <v>5.8544204276280119E-3</v>
      </c>
      <c r="CF133" s="27">
        <f>((1/(((2-P133)^2+(4-Q133)^2))*CT133))</f>
        <v>5.2401527646243375E-3</v>
      </c>
      <c r="CG133" s="27">
        <f>((1/(((3-P133)^2+(4-Q133)^2))*CT133))</f>
        <v>3.9863322833597111E-3</v>
      </c>
      <c r="CH133" s="27">
        <f>((1/(((0-P133)^2+(5-Q133)^2))*CT133))</f>
        <v>3.0517114223878217E-3</v>
      </c>
      <c r="CI133" s="27">
        <f>((1/(((1-P133)^2+(5-Q133)^2))*CT133))</f>
        <v>3.2498341405689866E-3</v>
      </c>
      <c r="CJ133" s="27">
        <f>((1/(((2-P133)^2+(5-Q133)^2))*CT133))</f>
        <v>3.0512825288046778E-3</v>
      </c>
      <c r="CK133" s="27">
        <f>((1/(((3-P133)^2+(5-Q133)^2))*CT133))</f>
        <v>2.5789542249754702E-3</v>
      </c>
      <c r="CL133" s="27">
        <f>(1/(((4-P133)^2+(5-Q133)^2))*CT133)</f>
        <v>2.0501167391961291E-3</v>
      </c>
      <c r="CM133" s="27">
        <f>(1/(((0-P133)^2+(6-Q133)^2))*CT133)</f>
        <v>1.9818388600920615E-3</v>
      </c>
      <c r="CN133" s="27">
        <f>(1/(((1-P133)^2+(6-Q133)^2))*CT133)</f>
        <v>2.0635366179021057E-3</v>
      </c>
      <c r="CO133" s="27">
        <f>((1/(((2-P133)^2+(6-Q133)^2))*CT133))</f>
        <v>1.9816579675338481E-3</v>
      </c>
      <c r="CP133" s="27">
        <f>((1/(((3-P133)^2+(6-Q133)^2))*CT133))</f>
        <v>1.7710055121511227E-3</v>
      </c>
      <c r="CQ133" s="27">
        <f>((1/(((4-P133)^2+(6-Q133)^2))*CT133))</f>
        <v>1.5044969162264187E-3</v>
      </c>
      <c r="CR133" s="27">
        <f>((1/(((5-P133)^2+(6-Q133)^2)))*CT133)</f>
        <v>1.242703712004933E-3</v>
      </c>
      <c r="CS133" s="21">
        <f t="shared" si="91"/>
        <v>8.7766182865571682</v>
      </c>
      <c r="CT133" s="28">
        <v>0.05</v>
      </c>
    </row>
    <row r="134" spans="8:98" x14ac:dyDescent="0.25">
      <c r="H134" s="2">
        <v>44531</v>
      </c>
      <c r="I134" s="1" t="s">
        <v>16</v>
      </c>
      <c r="J134" s="1" t="s">
        <v>12</v>
      </c>
      <c r="K134">
        <v>1</v>
      </c>
      <c r="L134">
        <v>2</v>
      </c>
      <c r="M134">
        <v>0.98</v>
      </c>
      <c r="N134">
        <v>0.91</v>
      </c>
      <c r="P134" s="10">
        <f>SUMIF(team,spi_matches[[#This Row],[team1]],Mxg)+SUMIF(team,spi_matches[[#This Row],[team2]],Vnxg)</f>
        <v>0.70938922408422678</v>
      </c>
      <c r="Q134" s="10">
        <f>SUMIF(team,spi_matches[[#This Row],[team1]],Mnxg)+SUMIF(team,spi_matches[[#This Row],[team2]],Vxg)</f>
        <v>2.0252804096623578</v>
      </c>
      <c r="R134" s="10">
        <f t="shared" si="65"/>
        <v>1.317080584218373</v>
      </c>
      <c r="S134" s="21">
        <f t="shared" si="66"/>
        <v>0.10030187849623148</v>
      </c>
      <c r="T134" s="21">
        <f t="shared" si="67"/>
        <v>9.933115106799352E-2</v>
      </c>
      <c r="U134" s="21">
        <f t="shared" si="68"/>
        <v>0.89577330283281231</v>
      </c>
      <c r="V134" s="22">
        <f t="shared" si="69"/>
        <v>0</v>
      </c>
      <c r="W134" s="22">
        <f t="shared" si="70"/>
        <v>3</v>
      </c>
      <c r="X134" s="23"/>
      <c r="Y134" s="23"/>
      <c r="Z134" s="23"/>
      <c r="AA134" s="23"/>
      <c r="AB134" s="24">
        <f t="shared" si="71"/>
        <v>1</v>
      </c>
      <c r="AC134" s="24">
        <f t="shared" si="72"/>
        <v>2</v>
      </c>
      <c r="AD134" s="24">
        <f t="shared" si="73"/>
        <v>0</v>
      </c>
      <c r="AE134" s="24">
        <f t="shared" si="74"/>
        <v>2</v>
      </c>
      <c r="AF134" s="24">
        <f t="shared" si="75"/>
        <v>1</v>
      </c>
      <c r="AG134" s="24">
        <f t="shared" si="76"/>
        <v>3</v>
      </c>
      <c r="AH134" s="24">
        <f t="shared" si="77"/>
        <v>1</v>
      </c>
      <c r="AI134" s="24">
        <f t="shared" si="78"/>
        <v>1</v>
      </c>
      <c r="AJ134" s="24">
        <f t="shared" si="79"/>
        <v>0</v>
      </c>
      <c r="AK134" s="24">
        <f t="shared" si="80"/>
        <v>3</v>
      </c>
      <c r="AL134" s="25">
        <f t="shared" si="81"/>
        <v>12</v>
      </c>
      <c r="AM134" s="25">
        <f t="shared" si="82"/>
        <v>2</v>
      </c>
      <c r="AN134" s="25">
        <f t="shared" si="83"/>
        <v>13</v>
      </c>
      <c r="AO134" s="25">
        <f t="shared" si="84"/>
        <v>11</v>
      </c>
      <c r="AP134" s="25">
        <f t="shared" si="85"/>
        <v>3</v>
      </c>
      <c r="AQ134" s="26">
        <f t="shared" si="86"/>
        <v>0.58758741200359021</v>
      </c>
      <c r="AR134" s="26">
        <f t="shared" si="87"/>
        <v>9.9231517319808504E-2</v>
      </c>
      <c r="AS134" s="26">
        <f t="shared" si="88"/>
        <v>4.8330990596303441E-2</v>
      </c>
      <c r="AT134" s="26">
        <f t="shared" si="89"/>
        <v>4.4027473295940894E-2</v>
      </c>
      <c r="AU134" s="26">
        <f t="shared" si="90"/>
        <v>3.4404190103103825E-2</v>
      </c>
      <c r="AV134" s="27">
        <f>(1/(((0-P134)^2+(0-Q134)^2))*CT134)</f>
        <v>1.0857777898025146E-2</v>
      </c>
      <c r="AW134" s="27">
        <f>(1/(((1-P134)^2+(1-Q134)^2))*CT134)</f>
        <v>4.4027473295940894E-2</v>
      </c>
      <c r="AX134" s="27">
        <f>(1/(((2-P134)^2+(2-Q134)^2))*CT134)</f>
        <v>3.0006326401423561E-2</v>
      </c>
      <c r="AY134" s="27">
        <f>(1/(((3-P134)^2+(3-Q134)^2))*CT134)</f>
        <v>8.0684514426580829E-3</v>
      </c>
      <c r="AZ134" s="27">
        <f>((1/(((4-P134)^2+(4-Q134)^2))*CT134))</f>
        <v>3.394977815243957E-3</v>
      </c>
      <c r="BA134" s="27">
        <f>((1/(((5-P134)^2+(5-Q134)^2))*CT134))</f>
        <v>1.8343038501285195E-3</v>
      </c>
      <c r="BB134" s="27">
        <f>((1/(((6-P134)^2+(6-Q134)^2))*CT134))</f>
        <v>1.1418403645733601E-3</v>
      </c>
      <c r="BC134" s="27">
        <f>((1/(((1-P134)^2+(0-Q134)^2))*CT134))</f>
        <v>1.1943962670368007E-2</v>
      </c>
      <c r="BD134" s="27">
        <f>((1/(((2-P134)^2+(0-Q134)^2))*CT134))</f>
        <v>8.6693622760123275E-3</v>
      </c>
      <c r="BE134" s="27">
        <f>((1/(((2-P134)^2+(1-Q134)^2))*CT134))</f>
        <v>1.8403489258281749E-2</v>
      </c>
      <c r="BF134" s="27">
        <f>((1/(((3-P134)^2+(0-Q134)^2))*CT134))</f>
        <v>5.3483609642867606E-3</v>
      </c>
      <c r="BG134" s="27">
        <f>((1/(((3-P134)^2+(1-Q134)^2))*CT134))</f>
        <v>7.9389051769107565E-3</v>
      </c>
      <c r="BH134" s="27">
        <f>((1/(((3-P134)^2+(2-Q134)^2))*CT134))</f>
        <v>9.5282799643547703E-3</v>
      </c>
      <c r="BI134" s="27">
        <f>((1/(((4-P134)^2+(0-Q134)^2))*CT134))</f>
        <v>3.3489887356960551E-3</v>
      </c>
      <c r="BJ134" s="27">
        <f>((1/(((4-P134)^2+(1-Q134)^2))*CT134))</f>
        <v>4.208995412176746E-3</v>
      </c>
      <c r="BK134" s="27">
        <f>((1/(((4-P134)^2+(2-Q134)^2))*CT134))</f>
        <v>4.6173345323719259E-3</v>
      </c>
      <c r="BL134" s="27">
        <f>((1/(((4-P134)^2+(3-Q134)^2))*CT134))</f>
        <v>4.2451317149546789E-3</v>
      </c>
      <c r="BM134" s="27">
        <f>((1/(((5-P134)^2+(0-Q134)^2))*CT134))</f>
        <v>2.2211263117708031E-3</v>
      </c>
      <c r="BN134" s="27">
        <f>((1/(((5-P134)^2+(1-Q134)^2))*CT134))</f>
        <v>2.5693016779595569E-3</v>
      </c>
      <c r="BO134" s="27">
        <f>((1/(((5-P134)^2+(2-Q134)^2))*CT134))</f>
        <v>2.7159182243231867E-3</v>
      </c>
      <c r="BP134" s="27">
        <f>((1/(((5-P134)^2+(3-Q134)^2))*CT134))</f>
        <v>2.5827221217435969E-3</v>
      </c>
      <c r="BQ134" s="27">
        <f>((1/(((5-P134)^2+(4-Q134)^2))*CT134))</f>
        <v>2.2412621635804469E-3</v>
      </c>
      <c r="BR134" s="27">
        <f>((1/(((6-P134)^2+(0-Q134)^2))*CT134))</f>
        <v>1.5580050036590421E-3</v>
      </c>
      <c r="BS134" s="27">
        <f>(1/(((6-P134)^2+(1-Q134)^2))*CT134)</f>
        <v>1.721658606056439E-3</v>
      </c>
      <c r="BT134" s="27">
        <f>(1/(((6-P134)^2+(2-Q134)^2))*CT134)</f>
        <v>1.786275592111192E-3</v>
      </c>
      <c r="BU134" s="27">
        <f>(1/(((6-P134)^2+(3-Q134)^2))*CT134)</f>
        <v>1.7276742620839771E-3</v>
      </c>
      <c r="BV134" s="27">
        <f>((1/(((6-P134)^2+(4-Q134)^2))*CT134))</f>
        <v>1.5678856950697335E-3</v>
      </c>
      <c r="BW134" s="27">
        <f>((1/(((6-P134)^2+(5-Q134)^2))*CT134))</f>
        <v>1.357238132459738E-3</v>
      </c>
      <c r="BX134" s="27">
        <f>((1/(((0-P134)^2+(1-Q134)^2))*CT134))</f>
        <v>3.2166069770660853E-2</v>
      </c>
      <c r="BY134" s="27">
        <f>((1/(((0-P134)^2+(2-Q134)^2))*CT134))</f>
        <v>9.9231517319808504E-2</v>
      </c>
      <c r="BZ134" s="27">
        <f>((1/(((1-P134)^2+(2-Q134)^2))*CT134))</f>
        <v>0.58758741200359021</v>
      </c>
      <c r="CA134" s="27">
        <f>((1/(((0-P134)^2+(3-Q134)^2))*CT134))</f>
        <v>3.4404190103103825E-2</v>
      </c>
      <c r="CB134" s="27">
        <f>((1/(((1-P134)^2+(3-Q134)^2))*CT134))</f>
        <v>4.8330990596303441E-2</v>
      </c>
      <c r="CC134" s="27">
        <f>((1/(((2-P134)^2+(3-Q134)^2))*CT134))</f>
        <v>1.9114944030851212E-2</v>
      </c>
      <c r="CD134" s="27">
        <f>((1/(((0-P134)^2+(4-Q134)^2))*CT134))</f>
        <v>1.1356537155553834E-2</v>
      </c>
      <c r="CE134" s="27">
        <f>((1/(((1-P134)^2+(4-Q134)^2))*CT134))</f>
        <v>1.2550288744882841E-2</v>
      </c>
      <c r="CF134" s="27">
        <f>((1/(((2-P134)^2+(4-Q134)^2))*CT134))</f>
        <v>8.9844133512610846E-3</v>
      </c>
      <c r="CG134" s="27">
        <f>((1/(((3-P134)^2+(4-Q134)^2))*CT134))</f>
        <v>5.466622603131654E-3</v>
      </c>
      <c r="CH134" s="27">
        <f>((1/(((0-P134)^2+(5-Q134)^2))*CT134))</f>
        <v>5.3463415026518959E-3</v>
      </c>
      <c r="CI134" s="27">
        <f>((1/(((1-P134)^2+(5-Q134)^2))*CT134))</f>
        <v>5.5969660996440067E-3</v>
      </c>
      <c r="CJ134" s="27">
        <f>((1/(((2-P134)^2+(5-Q134)^2))*CT134))</f>
        <v>4.7552777994952994E-3</v>
      </c>
      <c r="CK134" s="27">
        <f>((1/(((3-P134)^2+(5-Q134)^2))*CT134))</f>
        <v>3.5471422089840944E-3</v>
      </c>
      <c r="CL134" s="27">
        <f>(1/(((4-P134)^2+(5-Q134)^2))*CT134)</f>
        <v>2.5410279557803797E-3</v>
      </c>
      <c r="CM134" s="27">
        <f>(1/(((0-P134)^2+(6-Q134)^2))*CT134)</f>
        <v>3.0671781530546439E-3</v>
      </c>
      <c r="CN134" s="27">
        <f>(1/(((1-P134)^2+(6-Q134)^2))*CT134)</f>
        <v>3.1480495376747446E-3</v>
      </c>
      <c r="CO134" s="27">
        <f>((1/(((2-P134)^2+(6-Q134)^2))*CT134))</f>
        <v>2.8630207210197014E-3</v>
      </c>
      <c r="CP134" s="27">
        <f>((1/(((3-P134)^2+(6-Q134)^2))*CT134))</f>
        <v>2.375828110196751E-3</v>
      </c>
      <c r="CQ134" s="27">
        <f>((1/(((4-P134)^2+(6-Q134)^2))*CT134))</f>
        <v>1.8778274141956182E-3</v>
      </c>
      <c r="CR134" s="27">
        <f>((1/(((5-P134)^2+(6-Q134)^2)))*CT134)</f>
        <v>1.4616576509676061E-3</v>
      </c>
      <c r="CS134" s="21">
        <f t="shared" si="91"/>
        <v>1.0954063323970367</v>
      </c>
      <c r="CT134" s="28">
        <v>0.05</v>
      </c>
    </row>
    <row r="135" spans="8:98" x14ac:dyDescent="0.25">
      <c r="H135" s="2">
        <v>44531</v>
      </c>
      <c r="I135" s="1" t="s">
        <v>11</v>
      </c>
      <c r="J135" s="1" t="s">
        <v>14</v>
      </c>
      <c r="K135">
        <v>2</v>
      </c>
      <c r="L135">
        <v>2</v>
      </c>
      <c r="M135">
        <v>1.91</v>
      </c>
      <c r="N135">
        <v>1.57</v>
      </c>
      <c r="P135" s="10">
        <f>SUMIF(team,spi_matches[[#This Row],[team1]],Mxg)+SUMIF(team,spi_matches[[#This Row],[team2]],Vnxg)</f>
        <v>1.4550606656936163</v>
      </c>
      <c r="Q135" s="10">
        <f>SUMIF(team,spi_matches[[#This Row],[team1]],Mnxg)+SUMIF(team,spi_matches[[#This Row],[team2]],Vxg)</f>
        <v>1.2622645699558768</v>
      </c>
      <c r="R135" s="10">
        <f t="shared" si="65"/>
        <v>0.30167089280357706</v>
      </c>
      <c r="S135" s="21">
        <f t="shared" si="66"/>
        <v>0.29648718809843927</v>
      </c>
      <c r="T135" s="21">
        <f t="shared" si="67"/>
        <v>0.27003348200492538</v>
      </c>
      <c r="U135" s="21">
        <f t="shared" si="68"/>
        <v>0.19893406496940952</v>
      </c>
      <c r="V135" s="22">
        <f t="shared" si="69"/>
        <v>3</v>
      </c>
      <c r="W135" s="22">
        <f t="shared" si="70"/>
        <v>0</v>
      </c>
      <c r="X135" s="23"/>
      <c r="Y135" s="23"/>
      <c r="Z135" s="23"/>
      <c r="AA135" s="23"/>
      <c r="AB135" s="24">
        <f t="shared" si="71"/>
        <v>1</v>
      </c>
      <c r="AC135" s="24">
        <f t="shared" si="72"/>
        <v>1</v>
      </c>
      <c r="AD135" s="24">
        <f t="shared" si="73"/>
        <v>2</v>
      </c>
      <c r="AE135" s="24">
        <f t="shared" si="74"/>
        <v>1</v>
      </c>
      <c r="AF135" s="24">
        <f t="shared" si="75"/>
        <v>1</v>
      </c>
      <c r="AG135" s="24">
        <f t="shared" si="76"/>
        <v>2</v>
      </c>
      <c r="AH135" s="24">
        <f t="shared" si="77"/>
        <v>2</v>
      </c>
      <c r="AI135" s="24">
        <f t="shared" si="78"/>
        <v>2</v>
      </c>
      <c r="AJ135" s="24">
        <f t="shared" si="79"/>
        <v>1</v>
      </c>
      <c r="AK135" s="24">
        <f t="shared" si="80"/>
        <v>0</v>
      </c>
      <c r="AL135" s="25">
        <f t="shared" si="81"/>
        <v>11</v>
      </c>
      <c r="AM135" s="25">
        <f t="shared" si="82"/>
        <v>21</v>
      </c>
      <c r="AN135" s="25">
        <f t="shared" si="83"/>
        <v>12</v>
      </c>
      <c r="AO135" s="25">
        <f t="shared" si="84"/>
        <v>22</v>
      </c>
      <c r="AP135" s="25">
        <f t="shared" si="85"/>
        <v>10</v>
      </c>
      <c r="AQ135" s="26">
        <f t="shared" si="86"/>
        <v>0.18124944471164772</v>
      </c>
      <c r="AR135" s="26">
        <f t="shared" si="87"/>
        <v>0.13670854603679705</v>
      </c>
      <c r="AS135" s="26">
        <f t="shared" si="88"/>
        <v>6.65483194243182E-2</v>
      </c>
      <c r="AT135" s="26">
        <f t="shared" si="89"/>
        <v>5.9438017622020181E-2</v>
      </c>
      <c r="AU135" s="26">
        <f t="shared" si="90"/>
        <v>2.777172887880271E-2</v>
      </c>
      <c r="AV135" s="27">
        <f>(1/(((0-P135)^2+(0-Q135)^2))*CT135)</f>
        <v>1.3475224263181733E-2</v>
      </c>
      <c r="AW135" s="27">
        <f>(1/(((1-P135)^2+(1-Q135)^2))*CT135)</f>
        <v>0.18124944471164772</v>
      </c>
      <c r="AX135" s="27">
        <f>(1/(((2-P135)^2+(2-Q135)^2))*CT135)</f>
        <v>5.9438017622020181E-2</v>
      </c>
      <c r="AY135" s="27">
        <f>(1/(((3-P135)^2+(3-Q135)^2))*CT135)</f>
        <v>9.2480212496231524E-3</v>
      </c>
      <c r="AZ135" s="27">
        <f>((1/(((4-P135)^2+(4-Q135)^2))*CT135))</f>
        <v>3.5786084101103394E-3</v>
      </c>
      <c r="BA135" s="27">
        <f>((1/(((5-P135)^2+(5-Q135)^2))*CT135))</f>
        <v>1.8841432032307749E-3</v>
      </c>
      <c r="BB135" s="27">
        <f>((1/(((6-P135)^2+(6-Q135)^2))*CT135))</f>
        <v>1.1600225451114765E-3</v>
      </c>
      <c r="BC135" s="27">
        <f>((1/(((1-P135)^2+(0-Q135)^2))*CT135))</f>
        <v>2.777172887880271E-2</v>
      </c>
      <c r="BD135" s="27">
        <f>((1/(((2-P135)^2+(0-Q135)^2))*CT135))</f>
        <v>2.6451237593186652E-2</v>
      </c>
      <c r="BE135" s="27">
        <f>((1/(((2-P135)^2+(1-Q135)^2))*CT135))</f>
        <v>0.13670854603679705</v>
      </c>
      <c r="BF135" s="27">
        <f>((1/(((3-P135)^2+(0-Q135)^2))*CT135))</f>
        <v>1.2562342536660429E-2</v>
      </c>
      <c r="BG135" s="27">
        <f>((1/(((3-P135)^2+(1-Q135)^2))*CT135))</f>
        <v>2.0361454493092474E-2</v>
      </c>
      <c r="BH135" s="27">
        <f>((1/(((3-P135)^2+(2-Q135)^2))*CT135))</f>
        <v>1.70584939529962E-2</v>
      </c>
      <c r="BI135" s="27">
        <f>((1/(((4-P135)^2+(0-Q135)^2))*CT135))</f>
        <v>6.195765321890593E-3</v>
      </c>
      <c r="BJ135" s="27">
        <f>((1/(((4-P135)^2+(1-Q135)^2))*CT135))</f>
        <v>7.6388371018708675E-3</v>
      </c>
      <c r="BK135" s="27">
        <f>((1/(((4-P135)^2+(2-Q135)^2))*CT135))</f>
        <v>7.1215233174952404E-3</v>
      </c>
      <c r="BL135" s="27">
        <f>((1/(((4-P135)^2+(3-Q135)^2))*CT135))</f>
        <v>5.2651305783672176E-3</v>
      </c>
      <c r="BM135" s="27">
        <f>((1/(((5-P135)^2+(0-Q135)^2))*CT135))</f>
        <v>3.5310967055623131E-3</v>
      </c>
      <c r="BN135" s="27">
        <f>((1/(((5-P135)^2+(1-Q135)^2))*CT135))</f>
        <v>3.9571433183954148E-3</v>
      </c>
      <c r="BO135" s="27">
        <f>((1/(((5-P135)^2+(2-Q135)^2))*CT135))</f>
        <v>3.8136357227994224E-3</v>
      </c>
      <c r="BP135" s="27">
        <f>((1/(((5-P135)^2+(3-Q135)^2))*CT135))</f>
        <v>3.2079414651765962E-3</v>
      </c>
      <c r="BQ135" s="27">
        <f>((1/(((5-P135)^2+(4-Q135)^2))*CT135))</f>
        <v>2.4923000180552849E-3</v>
      </c>
      <c r="BR135" s="27">
        <f>((1/(((6-P135)^2+(0-Q135)^2))*CT135))</f>
        <v>2.24721268576984E-3</v>
      </c>
      <c r="BS135" s="27">
        <f>(1/(((6-P135)^2+(1-Q135)^2))*CT135)</f>
        <v>2.4125154053368757E-3</v>
      </c>
      <c r="BT135" s="27">
        <f>(1/(((6-P135)^2+(2-Q135)^2))*CT135)</f>
        <v>2.3584096773395847E-3</v>
      </c>
      <c r="BU135" s="27">
        <f>(1/(((6-P135)^2+(3-Q135)^2))*CT135)</f>
        <v>2.1118255577952257E-3</v>
      </c>
      <c r="BV135" s="27">
        <f>((1/(((6-P135)^2+(4-Q135)^2))*CT135))</f>
        <v>1.7760936407967239E-3</v>
      </c>
      <c r="BW135" s="27">
        <f>((1/(((6-P135)^2+(5-Q135)^2))*CT135))</f>
        <v>1.4439540902525941E-3</v>
      </c>
      <c r="BX135" s="27">
        <f>((1/(((0-P135)^2+(1-Q135)^2))*CT135))</f>
        <v>2.2872991927028914E-2</v>
      </c>
      <c r="BY135" s="27">
        <f>((1/(((0-P135)^2+(2-Q135)^2))*CT135))</f>
        <v>1.8786715543298443E-2</v>
      </c>
      <c r="BZ135" s="27">
        <f>((1/(((1-P135)^2+(2-Q135)^2))*CT135))</f>
        <v>6.65483194243182E-2</v>
      </c>
      <c r="CA135" s="27">
        <f>((1/(((0-P135)^2+(3-Q135)^2))*CT135))</f>
        <v>9.7334476560608299E-3</v>
      </c>
      <c r="CB135" s="27">
        <f>((1/(((1-P135)^2+(3-Q135)^2))*CT135))</f>
        <v>1.5495205215908048E-2</v>
      </c>
      <c r="CC135" s="27">
        <f>((1/(((2-P135)^2+(3-Q135)^2))*CT135))</f>
        <v>1.5075301267446151E-2</v>
      </c>
      <c r="CD135" s="27">
        <f>((1/(((0-P135)^2+(4-Q135)^2))*CT135))</f>
        <v>5.2016162988576045E-3</v>
      </c>
      <c r="CE135" s="27">
        <f>((1/(((1-P135)^2+(4-Q135)^2))*CT135))</f>
        <v>6.4915881074989017E-3</v>
      </c>
      <c r="CF135" s="27">
        <f>((1/(((2-P135)^2+(4-Q135)^2))*CT135))</f>
        <v>6.4167108291391566E-3</v>
      </c>
      <c r="CG135" s="27">
        <f>((1/(((3-P135)^2+(4-Q135)^2))*CT135))</f>
        <v>5.0596877031296485E-3</v>
      </c>
      <c r="CH135" s="27">
        <f>((1/(((0-P135)^2+(5-Q135)^2))*CT135))</f>
        <v>3.1079320750480176E-3</v>
      </c>
      <c r="CI135" s="27">
        <f>((1/(((1-P135)^2+(5-Q135)^2))*CT135))</f>
        <v>3.5266535844210981E-3</v>
      </c>
      <c r="CJ135" s="27">
        <f>((1/(((2-P135)^2+(5-Q135)^2))*CT135))</f>
        <v>3.5044374883074535E-3</v>
      </c>
      <c r="CK135" s="27">
        <f>((1/(((3-P135)^2+(5-Q135)^2))*CT135))</f>
        <v>3.0567011288763096E-3</v>
      </c>
      <c r="CL135" s="27">
        <f>(1/(((4-P135)^2+(5-Q135)^2))*CT135)</f>
        <v>2.4453007783070296E-3</v>
      </c>
      <c r="CM135" s="27">
        <f>(1/(((0-P135)^2+(6-Q135)^2))*CT135)</f>
        <v>2.0355539173340892E-3</v>
      </c>
      <c r="CN135" s="27">
        <f>(1/(((1-P135)^2+(6-Q135)^2))*CT135)</f>
        <v>2.207192008377077E-3</v>
      </c>
      <c r="CO135" s="27">
        <f>((1/(((2-P135)^2+(6-Q135)^2))*CT135))</f>
        <v>2.1984693841527961E-3</v>
      </c>
      <c r="CP135" s="27">
        <f>((1/(((3-P135)^2+(6-Q135)^2))*CT135))</f>
        <v>2.0134519082979194E-3</v>
      </c>
      <c r="CQ135" s="27">
        <f>((1/(((4-P135)^2+(6-Q135)^2))*CT135))</f>
        <v>1.7287367749991578E-3</v>
      </c>
      <c r="CR135" s="27">
        <f>((1/(((5-P135)^2+(6-Q135)^2)))*CT135)</f>
        <v>1.4280519486026509E-3</v>
      </c>
      <c r="CS135" s="21">
        <f t="shared" si="91"/>
        <v>0.76545473507277428</v>
      </c>
      <c r="CT135" s="28">
        <v>0.05</v>
      </c>
    </row>
    <row r="136" spans="8:98" x14ac:dyDescent="0.25">
      <c r="H136" s="2">
        <v>44531</v>
      </c>
      <c r="I136" s="1" t="s">
        <v>21</v>
      </c>
      <c r="J136" s="1" t="s">
        <v>27</v>
      </c>
      <c r="K136">
        <v>1</v>
      </c>
      <c r="L136">
        <v>1</v>
      </c>
      <c r="M136">
        <v>1.1299999999999999</v>
      </c>
      <c r="N136">
        <v>1.43</v>
      </c>
      <c r="P136" s="10">
        <f>SUMIF(team,spi_matches[[#This Row],[team1]],Mxg)+SUMIF(team,spi_matches[[#This Row],[team2]],Vnxg)</f>
        <v>1.2973874714729241</v>
      </c>
      <c r="Q136" s="10">
        <f>SUMIF(team,spi_matches[[#This Row],[team1]],Mnxg)+SUMIF(team,spi_matches[[#This Row],[team2]],Vxg)</f>
        <v>1.2740345180602639</v>
      </c>
      <c r="R136" s="10">
        <f t="shared" si="65"/>
        <v>5.2343797162793138E-2</v>
      </c>
      <c r="S136" s="21">
        <f t="shared" si="66"/>
        <v>0.23423458272397366</v>
      </c>
      <c r="T136" s="21">
        <f t="shared" si="67"/>
        <v>0.38469192478692621</v>
      </c>
      <c r="U136" s="21">
        <f t="shared" si="68"/>
        <v>0.22417228584633991</v>
      </c>
      <c r="V136" s="22">
        <f t="shared" si="69"/>
        <v>1</v>
      </c>
      <c r="W136" s="22">
        <f t="shared" si="70"/>
        <v>1</v>
      </c>
      <c r="X136" s="23"/>
      <c r="Y136" s="23"/>
      <c r="Z136" s="23"/>
      <c r="AA136" s="23"/>
      <c r="AB136" s="24">
        <f t="shared" si="71"/>
        <v>1</v>
      </c>
      <c r="AC136" s="24">
        <f t="shared" si="72"/>
        <v>1</v>
      </c>
      <c r="AD136" s="24">
        <f t="shared" si="73"/>
        <v>2</v>
      </c>
      <c r="AE136" s="24">
        <f t="shared" si="74"/>
        <v>1</v>
      </c>
      <c r="AF136" s="24">
        <f t="shared" si="75"/>
        <v>1</v>
      </c>
      <c r="AG136" s="24">
        <f t="shared" si="76"/>
        <v>2</v>
      </c>
      <c r="AH136" s="24">
        <f t="shared" si="77"/>
        <v>2</v>
      </c>
      <c r="AI136" s="24">
        <f t="shared" si="78"/>
        <v>2</v>
      </c>
      <c r="AJ136" s="24">
        <f t="shared" si="79"/>
        <v>1</v>
      </c>
      <c r="AK136" s="24">
        <f t="shared" si="80"/>
        <v>0</v>
      </c>
      <c r="AL136" s="25">
        <f t="shared" si="81"/>
        <v>11</v>
      </c>
      <c r="AM136" s="25">
        <f t="shared" si="82"/>
        <v>21</v>
      </c>
      <c r="AN136" s="25">
        <f t="shared" si="83"/>
        <v>12</v>
      </c>
      <c r="AO136" s="25">
        <f t="shared" si="84"/>
        <v>22</v>
      </c>
      <c r="AP136" s="25">
        <f t="shared" si="85"/>
        <v>10</v>
      </c>
      <c r="AQ136" s="26">
        <f t="shared" si="86"/>
        <v>0.30574639599222003</v>
      </c>
      <c r="AR136" s="26">
        <f t="shared" si="87"/>
        <v>8.7910653158953134E-2</v>
      </c>
      <c r="AS136" s="26">
        <f t="shared" si="88"/>
        <v>8.1239363136817733E-2</v>
      </c>
      <c r="AT136" s="26">
        <f t="shared" si="89"/>
        <v>4.8986458120472573E-2</v>
      </c>
      <c r="AU136" s="26">
        <f t="shared" si="90"/>
        <v>2.921237714817039E-2</v>
      </c>
      <c r="AV136" s="27">
        <f>(1/(((0-P136)^2+(0-Q136)^2))*CT136)</f>
        <v>1.5122286958675644E-2</v>
      </c>
      <c r="AW136" s="27">
        <f>(1/(((1-P136)^2+(1-Q136)^2))*CT136)</f>
        <v>0.30574639599222003</v>
      </c>
      <c r="AX136" s="27">
        <f>(1/(((2-P136)^2+(2-Q136)^2))*CT136)</f>
        <v>4.8986458120472573E-2</v>
      </c>
      <c r="AY136" s="27">
        <f>(1/(((3-P136)^2+(3-Q136)^2))*CT136)</f>
        <v>8.5065171369797608E-3</v>
      </c>
      <c r="AZ136" s="27">
        <f>((1/(((4-P136)^2+(4-Q136)^2))*CT136))</f>
        <v>3.3932807761050138E-3</v>
      </c>
      <c r="BA136" s="27">
        <f>((1/(((5-P136)^2+(5-Q136)^2))*CT136))</f>
        <v>1.8121090579445226E-3</v>
      </c>
      <c r="BB136" s="27">
        <f>((1/(((6-P136)^2+(6-Q136)^2))*CT136))</f>
        <v>1.12487674452865E-3</v>
      </c>
      <c r="BC136" s="27">
        <f>((1/(((1-P136)^2+(0-Q136)^2))*CT136))</f>
        <v>2.921237714817039E-2</v>
      </c>
      <c r="BD136" s="27">
        <f>((1/(((2-P136)^2+(0-Q136)^2))*CT136))</f>
        <v>2.3620243344324679E-2</v>
      </c>
      <c r="BE136" s="27">
        <f>((1/(((2-P136)^2+(1-Q136)^2))*CT136))</f>
        <v>8.7910653158953134E-2</v>
      </c>
      <c r="BF136" s="27">
        <f>((1/(((3-P136)^2+(0-Q136)^2))*CT136))</f>
        <v>1.1056923890112343E-2</v>
      </c>
      <c r="BG136" s="27">
        <f>((1/(((3-P136)^2+(1-Q136)^2))*CT136))</f>
        <v>1.6812462438966575E-2</v>
      </c>
      <c r="BH136" s="27">
        <f>((1/(((3-P136)^2+(2-Q136)^2))*CT136))</f>
        <v>1.4594639847734504E-2</v>
      </c>
      <c r="BI136" s="27">
        <f>((1/(((4-P136)^2+(0-Q136)^2))*CT136))</f>
        <v>5.6008110845556739E-3</v>
      </c>
      <c r="BJ136" s="27">
        <f>((1/(((4-P136)^2+(1-Q136)^2))*CT136))</f>
        <v>6.7757936269055592E-3</v>
      </c>
      <c r="BK136" s="27">
        <f>((1/(((4-P136)^2+(2-Q136)^2))*CT136))</f>
        <v>6.3847661642422691E-3</v>
      </c>
      <c r="BL136" s="27">
        <f>((1/(((4-P136)^2+(3-Q136)^2))*CT136))</f>
        <v>4.8623605169727697E-3</v>
      </c>
      <c r="BM136" s="27">
        <f>((1/(((5-P136)^2+(0-Q136)^2))*CT136))</f>
        <v>3.2610460538206884E-3</v>
      </c>
      <c r="BN136" s="27">
        <f>((1/(((5-P136)^2+(1-Q136)^2))*CT136))</f>
        <v>3.6272797530206703E-3</v>
      </c>
      <c r="BO136" s="27">
        <f>((1/(((5-P136)^2+(2-Q136)^2))*CT136))</f>
        <v>3.5121323830997913E-3</v>
      </c>
      <c r="BP136" s="27">
        <f>((1/(((5-P136)^2+(3-Q136)^2))*CT136))</f>
        <v>2.9961116975467739E-3</v>
      </c>
      <c r="BQ136" s="27">
        <f>((1/(((5-P136)^2+(4-Q136)^2))*CT136))</f>
        <v>2.3651590488459047E-3</v>
      </c>
      <c r="BR136" s="27">
        <f>((1/(((6-P136)^2+(0-Q136)^2))*CT136))</f>
        <v>2.106351494486887E-3</v>
      </c>
      <c r="BS136" s="27">
        <f>(1/(((6-P136)^2+(1-Q136)^2))*CT136)</f>
        <v>2.2533018127759651E-3</v>
      </c>
      <c r="BT136" s="27">
        <f>(1/(((6-P136)^2+(2-Q136)^2))*CT136)</f>
        <v>2.2083254291023289E-3</v>
      </c>
      <c r="BU136" s="27">
        <f>(1/(((6-P136)^2+(3-Q136)^2))*CT136)</f>
        <v>1.9925461686565427E-3</v>
      </c>
      <c r="BV136" s="27">
        <f>((1/(((6-P136)^2+(4-Q136)^2))*CT136))</f>
        <v>1.6923078150700222E-3</v>
      </c>
      <c r="BW136" s="27">
        <f>((1/(((6-P136)^2+(5-Q136)^2))*CT136))</f>
        <v>1.3889898466101752E-3</v>
      </c>
      <c r="BX136" s="27">
        <f>((1/(((0-P136)^2+(1-Q136)^2))*CT136))</f>
        <v>2.8436409764341565E-2</v>
      </c>
      <c r="BY136" s="27">
        <f>((1/(((0-P136)^2+(2-Q136)^2))*CT136))</f>
        <v>2.2621976351695428E-2</v>
      </c>
      <c r="BZ136" s="27">
        <f>((1/(((1-P136)^2+(2-Q136)^2))*CT136))</f>
        <v>8.1239363136817733E-2</v>
      </c>
      <c r="CA136" s="27">
        <f>((1/(((0-P136)^2+(3-Q136)^2))*CT136))</f>
        <v>1.0724617130222337E-2</v>
      </c>
      <c r="CB136" s="27">
        <f>((1/(((1-P136)^2+(3-Q136)^2))*CT136))</f>
        <v>1.6300470335565628E-2</v>
      </c>
      <c r="CC136" s="27">
        <f>((1/(((2-P136)^2+(3-Q136)^2))*CT136))</f>
        <v>1.4398345507627195E-2</v>
      </c>
      <c r="CD136" s="27">
        <f>((1/(((0-P136)^2+(4-Q136)^2))*CT136))</f>
        <v>5.4860039608507442E-3</v>
      </c>
      <c r="CE136" s="27">
        <f>((1/(((1-P136)^2+(4-Q136)^2))*CT136))</f>
        <v>6.6495311644996216E-3</v>
      </c>
      <c r="CF136" s="27">
        <f>((1/(((2-P136)^2+(4-Q136)^2))*CT136))</f>
        <v>6.3095048025849938E-3</v>
      </c>
      <c r="CG136" s="27">
        <f>((1/(((3-P136)^2+(4-Q136)^2))*CT136))</f>
        <v>4.8403754390589126E-3</v>
      </c>
      <c r="CH136" s="27">
        <f>((1/(((0-P136)^2+(5-Q136)^2))*CT136))</f>
        <v>3.2121221844859243E-3</v>
      </c>
      <c r="CI136" s="27">
        <f>((1/(((1-P136)^2+(5-Q136)^2))*CT136))</f>
        <v>3.5787757774461784E-3</v>
      </c>
      <c r="CJ136" s="27">
        <f>((1/(((2-P136)^2+(5-Q136)^2))*CT136))</f>
        <v>3.4779020376939566E-3</v>
      </c>
      <c r="CK136" s="27">
        <f>((1/(((3-P136)^2+(5-Q136)^2))*CT136))</f>
        <v>2.9794344782603168E-3</v>
      </c>
      <c r="CL136" s="27">
        <f>(1/(((4-P136)^2+(5-Q136)^2))*CT136)</f>
        <v>2.3599451324735452E-3</v>
      </c>
      <c r="CM136" s="27">
        <f>(1/(((0-P136)^2+(6-Q136)^2))*CT136)</f>
        <v>2.0817751257255082E-3</v>
      </c>
      <c r="CN136" s="27">
        <f>(1/(((1-P136)^2+(6-Q136)^2))*CT136)</f>
        <v>2.2298344762817757E-3</v>
      </c>
      <c r="CO136" s="27">
        <f>((1/(((2-P136)^2+(6-Q136)^2))*CT136))</f>
        <v>2.1902528917334138E-3</v>
      </c>
      <c r="CP136" s="27">
        <f>((1/(((3-P136)^2+(6-Q136)^2))*CT136))</f>
        <v>1.9814819291571013E-3</v>
      </c>
      <c r="CQ136" s="27">
        <f>((1/(((4-P136)^2+(6-Q136)^2))*CT136))</f>
        <v>1.6869742253241512E-3</v>
      </c>
      <c r="CR136" s="27">
        <f>((1/(((5-P136)^2+(6-Q136)^2)))*CT136)</f>
        <v>1.3871899944938981E-3</v>
      </c>
      <c r="CS136" s="21">
        <f t="shared" si="91"/>
        <v>0.84309879335723981</v>
      </c>
      <c r="CT136" s="28">
        <v>0.05</v>
      </c>
    </row>
    <row r="137" spans="8:98" x14ac:dyDescent="0.25">
      <c r="H137" s="2">
        <v>44531</v>
      </c>
      <c r="I137" s="1" t="s">
        <v>17</v>
      </c>
      <c r="J137" s="1" t="s">
        <v>22</v>
      </c>
      <c r="K137">
        <v>1</v>
      </c>
      <c r="L137">
        <v>2</v>
      </c>
      <c r="M137">
        <v>0.82</v>
      </c>
      <c r="N137">
        <v>1.36</v>
      </c>
      <c r="P137" s="10">
        <f>SUMIF(team,spi_matches[[#This Row],[team1]],Mxg)+SUMIF(team,spi_matches[[#This Row],[team2]],Vnxg)</f>
        <v>0.63650689558853324</v>
      </c>
      <c r="Q137" s="10">
        <f>SUMIF(team,spi_matches[[#This Row],[team1]],Mnxg)+SUMIF(team,spi_matches[[#This Row],[team2]],Vxg)</f>
        <v>2.3964457866150246</v>
      </c>
      <c r="R137" s="10">
        <f t="shared" si="65"/>
        <v>1.1078895879585944</v>
      </c>
      <c r="S137" s="21">
        <f t="shared" si="66"/>
        <v>8.4728300615923749E-2</v>
      </c>
      <c r="T137" s="21">
        <f t="shared" si="67"/>
        <v>7.2082005960760268E-2</v>
      </c>
      <c r="U137" s="21">
        <f t="shared" si="68"/>
        <v>0.56790202267750767</v>
      </c>
      <c r="V137" s="22">
        <f t="shared" si="69"/>
        <v>0</v>
      </c>
      <c r="W137" s="22">
        <f t="shared" si="70"/>
        <v>3</v>
      </c>
      <c r="X137" s="23"/>
      <c r="Y137" s="23"/>
      <c r="Z137" s="23"/>
      <c r="AA137" s="23"/>
      <c r="AB137" s="24">
        <f t="shared" si="71"/>
        <v>1</v>
      </c>
      <c r="AC137" s="24">
        <f t="shared" si="72"/>
        <v>2</v>
      </c>
      <c r="AD137" s="24">
        <f t="shared" si="73"/>
        <v>1</v>
      </c>
      <c r="AE137" s="24">
        <f t="shared" si="74"/>
        <v>3</v>
      </c>
      <c r="AF137" s="24">
        <f t="shared" si="75"/>
        <v>0</v>
      </c>
      <c r="AG137" s="24">
        <f t="shared" si="76"/>
        <v>2</v>
      </c>
      <c r="AH137" s="24">
        <f t="shared" si="77"/>
        <v>0</v>
      </c>
      <c r="AI137" s="24">
        <f t="shared" si="78"/>
        <v>3</v>
      </c>
      <c r="AJ137" s="24">
        <f t="shared" si="79"/>
        <v>2</v>
      </c>
      <c r="AK137" s="24">
        <f t="shared" si="80"/>
        <v>2</v>
      </c>
      <c r="AL137" s="25">
        <f t="shared" si="81"/>
        <v>12</v>
      </c>
      <c r="AM137" s="25">
        <f t="shared" si="82"/>
        <v>13</v>
      </c>
      <c r="AN137" s="25">
        <f t="shared" si="83"/>
        <v>2</v>
      </c>
      <c r="AO137" s="25">
        <f t="shared" si="84"/>
        <v>3</v>
      </c>
      <c r="AP137" s="25">
        <f t="shared" si="85"/>
        <v>22</v>
      </c>
      <c r="AQ137" s="26">
        <f t="shared" si="86"/>
        <v>0.17283306306238613</v>
      </c>
      <c r="AR137" s="26">
        <f t="shared" si="87"/>
        <v>0.10072422217553607</v>
      </c>
      <c r="AS137" s="26">
        <f t="shared" si="88"/>
        <v>8.8918877889918646E-2</v>
      </c>
      <c r="AT137" s="26">
        <f t="shared" si="89"/>
        <v>6.4984122324478144E-2</v>
      </c>
      <c r="AU137" s="26">
        <f t="shared" si="90"/>
        <v>2.4798109815629559E-2</v>
      </c>
      <c r="AV137" s="27">
        <f>(1/(((0-P137)^2+(0-Q137)^2))*CT137)</f>
        <v>8.1326024917986895E-3</v>
      </c>
      <c r="AW137" s="27">
        <f>(1/(((1-P137)^2+(1-Q137)^2))*CT137)</f>
        <v>2.4013200668345884E-2</v>
      </c>
      <c r="AX137" s="27">
        <f>(1/(((2-P137)^2+(2-Q137)^2))*CT137)</f>
        <v>2.4798109815629559E-2</v>
      </c>
      <c r="AY137" s="27">
        <f>(1/(((3-P137)^2+(3-Q137)^2))*CT137)</f>
        <v>8.4028284454966441E-3</v>
      </c>
      <c r="AZ137" s="27">
        <f>((1/(((4-P137)^2+(4-Q137)^2))*CT137))</f>
        <v>3.6011452273263921E-3</v>
      </c>
      <c r="BA137" s="27">
        <f>((1/(((5-P137)^2+(5-Q137)^2))*CT137))</f>
        <v>1.9365908552159282E-3</v>
      </c>
      <c r="BB137" s="27">
        <f>((1/(((6-P137)^2+(6-Q137)^2))*CT137))</f>
        <v>1.1975284569471828E-3</v>
      </c>
      <c r="BC137" s="27">
        <f>((1/(((1-P137)^2+(0-Q137)^2))*CT137))</f>
        <v>8.5105229239512744E-3</v>
      </c>
      <c r="BD137" s="27">
        <f>((1/(((2-P137)^2+(0-Q137)^2))*CT137))</f>
        <v>6.5771595459065708E-3</v>
      </c>
      <c r="BE137" s="27">
        <f>((1/(((2-P137)^2+(1-Q137)^2))*CT137))</f>
        <v>1.3126204346414259E-2</v>
      </c>
      <c r="BF137" s="27">
        <f>((1/(((3-P137)^2+(0-Q137)^2))*CT137))</f>
        <v>4.4134319202436935E-3</v>
      </c>
      <c r="BG137" s="27">
        <f>((1/(((3-P137)^2+(1-Q137)^2))*CT137))</f>
        <v>6.6346782382483115E-3</v>
      </c>
      <c r="BH137" s="27">
        <f>((1/(((3-P137)^2+(2-Q137)^2))*CT137))</f>
        <v>8.7058434366313556E-3</v>
      </c>
      <c r="BI137" s="27">
        <f>((1/(((4-P137)^2+(0-Q137)^2))*CT137))</f>
        <v>2.9315131218502471E-3</v>
      </c>
      <c r="BJ137" s="27">
        <f>((1/(((4-P137)^2+(1-Q137)^2))*CT137))</f>
        <v>3.7698444522304359E-3</v>
      </c>
      <c r="BK137" s="27">
        <f>((1/(((4-P137)^2+(2-Q137)^2))*CT137))</f>
        <v>4.3591009488861384E-3</v>
      </c>
      <c r="BL137" s="27">
        <f>((1/(((4-P137)^2+(3-Q137)^2))*CT137))</f>
        <v>4.2817884171968334E-3</v>
      </c>
      <c r="BM137" s="27">
        <f>((1/(((5-P137)^2+(0-Q137)^2))*CT137))</f>
        <v>2.0175100113176258E-3</v>
      </c>
      <c r="BN137" s="27">
        <f>((1/(((5-P137)^2+(1-Q137)^2))*CT137))</f>
        <v>2.3820716248464558E-3</v>
      </c>
      <c r="BO137" s="27">
        <f>((1/(((5-P137)^2+(2-Q137)^2))*CT137))</f>
        <v>2.6045408884619557E-3</v>
      </c>
      <c r="BP137" s="27">
        <f>((1/(((5-P137)^2+(3-Q137)^2))*CT137))</f>
        <v>2.576741844818725E-3</v>
      </c>
      <c r="BQ137" s="27">
        <f>((1/(((5-P137)^2+(4-Q137)^2))*CT137))</f>
        <v>2.3135875222382771E-3</v>
      </c>
      <c r="BR137" s="27">
        <f>((1/(((6-P137)^2+(0-Q137)^2))*CT137))</f>
        <v>1.4488549554569979E-3</v>
      </c>
      <c r="BS137" s="27">
        <f>(1/(((6-P137)^2+(1-Q137)^2))*CT137)</f>
        <v>1.6277568157072543E-3</v>
      </c>
      <c r="BT137" s="27">
        <f>(1/(((6-P137)^2+(2-Q137)^2))*CT137)</f>
        <v>1.7286546348048077E-3</v>
      </c>
      <c r="BU137" s="27">
        <f>(1/(((6-P137)^2+(3-Q137)^2))*CT137)</f>
        <v>1.7163648125248733E-3</v>
      </c>
      <c r="BV137" s="27">
        <f>((1/(((6-P137)^2+(4-Q137)^2))*CT137))</f>
        <v>1.5954844269758632E-3</v>
      </c>
      <c r="BW137" s="27">
        <f>((1/(((6-P137)^2+(5-Q137)^2))*CT137))</f>
        <v>1.4066457272117832E-3</v>
      </c>
      <c r="BX137" s="27">
        <f>((1/(((0-P137)^2+(1-Q137)^2))*CT137))</f>
        <v>2.122960277148922E-2</v>
      </c>
      <c r="BY137" s="27">
        <f>((1/(((0-P137)^2+(2-Q137)^2))*CT137))</f>
        <v>8.8918877889918646E-2</v>
      </c>
      <c r="BZ137" s="27">
        <f>((1/(((1-P137)^2+(2-Q137)^2))*CT137))</f>
        <v>0.17283306306238613</v>
      </c>
      <c r="CA137" s="27">
        <f>((1/(((0-P137)^2+(3-Q137)^2))*CT137))</f>
        <v>6.4984122324478144E-2</v>
      </c>
      <c r="CB137" s="27">
        <f>((1/(((1-P137)^2+(3-Q137)^2))*CT137))</f>
        <v>0.10072422217553607</v>
      </c>
      <c r="CC137" s="27">
        <f>((1/(((2-P137)^2+(3-Q137)^2))*CT137))</f>
        <v>2.2488170987675977E-2</v>
      </c>
      <c r="CD137" s="27">
        <f>((1/(((0-P137)^2+(4-Q137)^2))*CT137))</f>
        <v>1.6798099795907098E-2</v>
      </c>
      <c r="CE137" s="27">
        <f>((1/(((1-P137)^2+(4-Q137)^2))*CT137))</f>
        <v>1.8494452767896838E-2</v>
      </c>
      <c r="CF137" s="27">
        <f>((1/(((2-P137)^2+(4-Q137)^2))*CT137))</f>
        <v>1.1285409085614926E-2</v>
      </c>
      <c r="CG137" s="27">
        <f>((1/(((3-P137)^2+(4-Q137)^2))*CT137))</f>
        <v>6.129339530656132E-3</v>
      </c>
      <c r="CH137" s="27">
        <f>((1/(((0-P137)^2+(5-Q137)^2))*CT137))</f>
        <v>6.9602639932974421E-3</v>
      </c>
      <c r="CI137" s="27">
        <f>((1/(((1-P137)^2+(5-Q137)^2))*CT137))</f>
        <v>7.2352389696708798E-3</v>
      </c>
      <c r="CJ137" s="27">
        <f>((1/(((2-P137)^2+(5-Q137)^2))*CT137))</f>
        <v>5.7886396408068459E-3</v>
      </c>
      <c r="CK137" s="27">
        <f>((1/(((3-P137)^2+(5-Q137)^2))*CT137))</f>
        <v>4.0438043663096161E-3</v>
      </c>
      <c r="CL137" s="27">
        <f>(1/(((4-P137)^2+(5-Q137)^2))*CT137)</f>
        <v>2.7637165399278909E-3</v>
      </c>
      <c r="CM137" s="27">
        <f>(1/(((0-P137)^2+(6-Q137)^2))*CT137)</f>
        <v>3.733922477454531E-3</v>
      </c>
      <c r="CN137" s="27">
        <f>(1/(((1-P137)^2+(6-Q137)^2))*CT137)</f>
        <v>3.8116350325643742E-3</v>
      </c>
      <c r="CO137" s="27">
        <f>((1/(((2-P137)^2+(6-Q137)^2))*CT137))</f>
        <v>3.3682017630787559E-3</v>
      </c>
      <c r="CP137" s="27">
        <f>((1/(((3-P137)^2+(6-Q137)^2))*CT137))</f>
        <v>2.6922679634653985E-3</v>
      </c>
      <c r="CQ137" s="27">
        <f>((1/(((4-P137)^2+(6-Q137)^2))*CT137))</f>
        <v>2.0577241984219112E-3</v>
      </c>
      <c r="CR137" s="27">
        <f>((1/(((5-P137)^2+(6-Q137)^2)))*CT137)</f>
        <v>1.5612473409509461E-3</v>
      </c>
      <c r="CS137" s="21">
        <f t="shared" si="91"/>
        <v>0.72471232925419182</v>
      </c>
      <c r="CT137" s="28">
        <v>0.05</v>
      </c>
    </row>
    <row r="138" spans="8:98" x14ac:dyDescent="0.25">
      <c r="H138" s="2">
        <v>44531</v>
      </c>
      <c r="I138" s="1" t="s">
        <v>10</v>
      </c>
      <c r="J138" s="1" t="s">
        <v>19</v>
      </c>
      <c r="K138">
        <v>1</v>
      </c>
      <c r="L138">
        <v>4</v>
      </c>
      <c r="M138">
        <v>0.55000000000000004</v>
      </c>
      <c r="N138">
        <v>3.03</v>
      </c>
      <c r="P138" s="10">
        <f>SUMIF(team,spi_matches[[#This Row],[team1]],Mxg)+SUMIF(team,spi_matches[[#This Row],[team2]],Vnxg)</f>
        <v>1.0655839341709501</v>
      </c>
      <c r="Q138" s="10">
        <f>SUMIF(team,spi_matches[[#This Row],[team1]],Mnxg)+SUMIF(team,spi_matches[[#This Row],[team2]],Vxg)</f>
        <v>2.2412485984946251</v>
      </c>
      <c r="R138" s="10">
        <f t="shared" si="65"/>
        <v>0.88795556655188734</v>
      </c>
      <c r="S138" s="21">
        <f t="shared" si="66"/>
        <v>0.11274441263390246</v>
      </c>
      <c r="T138" s="21">
        <f t="shared" si="67"/>
        <v>0.1134847945552029</v>
      </c>
      <c r="U138" s="21">
        <f t="shared" si="68"/>
        <v>1.1008624207518389</v>
      </c>
      <c r="V138" s="22">
        <f t="shared" si="69"/>
        <v>0</v>
      </c>
      <c r="W138" s="22">
        <f t="shared" si="70"/>
        <v>3</v>
      </c>
      <c r="X138" s="23"/>
      <c r="Y138" s="23"/>
      <c r="Z138" s="23"/>
      <c r="AA138" s="23"/>
      <c r="AB138" s="24">
        <f t="shared" si="71"/>
        <v>1</v>
      </c>
      <c r="AC138" s="24">
        <f t="shared" si="72"/>
        <v>2</v>
      </c>
      <c r="AD138" s="24">
        <f t="shared" si="73"/>
        <v>1</v>
      </c>
      <c r="AE138" s="24">
        <f t="shared" si="74"/>
        <v>3</v>
      </c>
      <c r="AF138" s="24">
        <f t="shared" si="75"/>
        <v>2</v>
      </c>
      <c r="AG138" s="24">
        <f t="shared" si="76"/>
        <v>2</v>
      </c>
      <c r="AH138" s="24">
        <f t="shared" si="77"/>
        <v>0</v>
      </c>
      <c r="AI138" s="24">
        <f t="shared" si="78"/>
        <v>2</v>
      </c>
      <c r="AJ138" s="24">
        <f t="shared" si="79"/>
        <v>2</v>
      </c>
      <c r="AK138" s="24">
        <f t="shared" si="80"/>
        <v>3</v>
      </c>
      <c r="AL138" s="25">
        <f t="shared" si="81"/>
        <v>12</v>
      </c>
      <c r="AM138" s="25">
        <f t="shared" si="82"/>
        <v>13</v>
      </c>
      <c r="AN138" s="25">
        <f t="shared" si="83"/>
        <v>22</v>
      </c>
      <c r="AO138" s="25">
        <f t="shared" si="84"/>
        <v>2</v>
      </c>
      <c r="AP138" s="25">
        <f t="shared" si="85"/>
        <v>23</v>
      </c>
      <c r="AQ138" s="26">
        <f t="shared" si="86"/>
        <v>0.79997262561563598</v>
      </c>
      <c r="AR138" s="26">
        <f t="shared" si="87"/>
        <v>8.6206162059214303E-2</v>
      </c>
      <c r="AS138" s="26">
        <f t="shared" si="88"/>
        <v>5.3686416994983013E-2</v>
      </c>
      <c r="AT138" s="26">
        <f t="shared" si="89"/>
        <v>4.1887623635643738E-2</v>
      </c>
      <c r="AU138" s="26">
        <f t="shared" si="90"/>
        <v>3.4510436624764461E-2</v>
      </c>
      <c r="AV138" s="27">
        <f>(1/(((0-P138)^2+(0-Q138)^2))*CT138)</f>
        <v>8.1186433850398473E-3</v>
      </c>
      <c r="AW138" s="27">
        <f>(1/(((1-P138)^2+(1-Q138)^2))*CT138)</f>
        <v>3.2362473462030666E-2</v>
      </c>
      <c r="AX138" s="27">
        <f>(1/(((2-P138)^2+(2-Q138)^2))*CT138)</f>
        <v>5.3686416994983013E-2</v>
      </c>
      <c r="AY138" s="27">
        <f>(1/(((3-P138)^2+(3-Q138)^2))*CT138)</f>
        <v>1.1580322073266175E-2</v>
      </c>
      <c r="AZ138" s="27">
        <f>((1/(((4-P138)^2+(4-Q138)^2))*CT138))</f>
        <v>4.272042234711013E-3</v>
      </c>
      <c r="BA138" s="27">
        <f>((1/(((5-P138)^2+(5-Q138)^2))*CT138))</f>
        <v>2.165407785436879E-3</v>
      </c>
      <c r="BB138" s="27">
        <f>((1/(((6-P138)^2+(6-Q138)^2))*CT138))</f>
        <v>1.2994886197352981E-3</v>
      </c>
      <c r="BC138" s="27">
        <f>((1/(((1-P138)^2+(0-Q138)^2))*CT138))</f>
        <v>9.9453077043479762E-3</v>
      </c>
      <c r="BD138" s="27">
        <f>((1/(((2-P138)^2+(0-Q138)^2))*CT138))</f>
        <v>8.4798529468762748E-3</v>
      </c>
      <c r="BE138" s="27">
        <f>((1/(((2-P138)^2+(1-Q138)^2))*CT138))</f>
        <v>2.0713956494655295E-2</v>
      </c>
      <c r="BF138" s="27">
        <f>((1/(((3-P138)^2+(0-Q138)^2))*CT138))</f>
        <v>5.7044019115844603E-3</v>
      </c>
      <c r="BG138" s="27">
        <f>((1/(((3-P138)^2+(1-Q138)^2))*CT138))</f>
        <v>9.4649222050486245E-3</v>
      </c>
      <c r="BH138" s="27">
        <f>((1/(((3-P138)^2+(2-Q138)^2))*CT138))</f>
        <v>1.3157318577816017E-2</v>
      </c>
      <c r="BI138" s="27">
        <f>((1/(((4-P138)^2+(0-Q138)^2))*CT138))</f>
        <v>3.6673042347410874E-3</v>
      </c>
      <c r="BJ138" s="27">
        <f>((1/(((4-P138)^2+(1-Q138)^2))*CT138))</f>
        <v>4.9253825570733639E-3</v>
      </c>
      <c r="BK138" s="27">
        <f>((1/(((4-P138)^2+(2-Q138)^2))*CT138))</f>
        <v>5.7676789084454205E-3</v>
      </c>
      <c r="BL138" s="27">
        <f>((1/(((4-P138)^2+(3-Q138)^2))*CT138))</f>
        <v>5.4427684890599555E-3</v>
      </c>
      <c r="BM138" s="27">
        <f>((1/(((5-P138)^2+(0-Q138)^2))*CT138))</f>
        <v>2.4386883200420732E-3</v>
      </c>
      <c r="BN138" s="27">
        <f>((1/(((5-P138)^2+(1-Q138)^2))*CT138))</f>
        <v>2.9376637397623378E-3</v>
      </c>
      <c r="BO138" s="27">
        <f>((1/(((5-P138)^2+(2-Q138)^2))*CT138))</f>
        <v>3.217952433448028E-3</v>
      </c>
      <c r="BP138" s="27">
        <f>((1/(((5-P138)^2+(3-Q138)^2))*CT138))</f>
        <v>3.1142299285527881E-3</v>
      </c>
      <c r="BQ138" s="27">
        <f>((1/(((5-P138)^2+(4-Q138)^2))*CT138))</f>
        <v>2.6921036329344301E-3</v>
      </c>
      <c r="BR138" s="27">
        <f>((1/(((6-P138)^2+(0-Q138)^2))*CT138))</f>
        <v>1.7023213799246862E-3</v>
      </c>
      <c r="BS138" s="27">
        <f>(1/(((6-P138)^2+(1-Q138)^2))*CT138)</f>
        <v>1.931310247672495E-3</v>
      </c>
      <c r="BT138" s="27">
        <f>(1/(((6-P138)^2+(2-Q138)^2))*CT138)</f>
        <v>2.0486209202747524E-3</v>
      </c>
      <c r="BU138" s="27">
        <f>(1/(((6-P138)^2+(3-Q138)^2))*CT138)</f>
        <v>2.0060852107323347E-3</v>
      </c>
      <c r="BV138" s="27">
        <f>((1/(((6-P138)^2+(4-Q138)^2))*CT138))</f>
        <v>1.8220466505789257E-3</v>
      </c>
      <c r="BW138" s="27">
        <f>((1/(((6-P138)^2+(5-Q138)^2))*CT138))</f>
        <v>1.5644961403311422E-3</v>
      </c>
      <c r="BX138" s="27">
        <f>((1/(((0-P138)^2+(1-Q138)^2))*CT138))</f>
        <v>1.8683436492585758E-2</v>
      </c>
      <c r="BY138" s="27">
        <f>((1/(((0-P138)^2+(2-Q138)^2))*CT138))</f>
        <v>4.1887623635643738E-2</v>
      </c>
      <c r="BZ138" s="27">
        <f>((1/(((1-P138)^2+(2-Q138)^2))*CT138))</f>
        <v>0.79997262561563598</v>
      </c>
      <c r="CA138" s="27">
        <f>((1/(((0-P138)^2+(3-Q138)^2))*CT138))</f>
        <v>2.9219725621137234E-2</v>
      </c>
      <c r="CB138" s="27">
        <f>((1/(((1-P138)^2+(3-Q138)^2))*CT138))</f>
        <v>8.6206162059214303E-2</v>
      </c>
      <c r="CC138" s="27">
        <f>((1/(((2-P138)^2+(3-Q138)^2))*CT138))</f>
        <v>3.4510436624764461E-2</v>
      </c>
      <c r="CD138" s="27">
        <f>((1/(((0-P138)^2+(4-Q138)^2))*CT138))</f>
        <v>1.1824033001153807E-2</v>
      </c>
      <c r="CE138" s="27">
        <f>((1/(((1-P138)^2+(4-Q138)^2))*CT138))</f>
        <v>1.6142009680283988E-2</v>
      </c>
      <c r="CF138" s="27">
        <f>((1/(((2-P138)^2+(4-Q138)^2))*CT138))</f>
        <v>1.2606080557493066E-2</v>
      </c>
      <c r="CG138" s="27">
        <f>((1/(((3-P138)^2+(4-Q138)^2))*CT138))</f>
        <v>7.3151048636706769E-3</v>
      </c>
      <c r="CH138" s="27">
        <f>((1/(((0-P138)^2+(5-Q138)^2))*CT138))</f>
        <v>5.7167825330575192E-3</v>
      </c>
      <c r="CI138" s="27">
        <f>((1/(((1-P138)^2+(5-Q138)^2))*CT138))</f>
        <v>6.5659790865174776E-3</v>
      </c>
      <c r="CJ138" s="27">
        <f>((1/(((2-P138)^2+(5-Q138)^2))*CT138))</f>
        <v>5.8935557729614717E-3</v>
      </c>
      <c r="CK138" s="27">
        <f>((1/(((3-P138)^2+(5-Q138)^2))*CT138))</f>
        <v>4.4042484112513528E-3</v>
      </c>
      <c r="CL138" s="27">
        <f>(1/(((4-P138)^2+(5-Q138)^2))*CT138)</f>
        <v>3.0823276885807564E-3</v>
      </c>
      <c r="CM138" s="27">
        <f>(1/(((0-P138)^2+(6-Q138)^2))*CT138)</f>
        <v>3.2757497540955327E-3</v>
      </c>
      <c r="CN138" s="27">
        <f>(1/(((1-P138)^2+(6-Q138)^2))*CT138)</f>
        <v>3.5379411120373769E-3</v>
      </c>
      <c r="CO138" s="27">
        <f>((1/(((2-P138)^2+(6-Q138)^2))*CT138))</f>
        <v>3.333034364062069E-3</v>
      </c>
      <c r="CP138" s="27">
        <f>((1/(((3-P138)^2+(6-Q138)^2))*CT138))</f>
        <v>2.7979576409286194E-3</v>
      </c>
      <c r="CQ138" s="27">
        <f>((1/(((4-P138)^2+(6-Q138)^2))*CT138))</f>
        <v>2.1988644430491863E-3</v>
      </c>
      <c r="CR138" s="27">
        <f>((1/(((5-P138)^2+(6-Q138)^2)))*CT138)</f>
        <v>1.6887417937141932E-3</v>
      </c>
      <c r="CS138" s="21">
        <f t="shared" si="91"/>
        <v>1.3270916279409442</v>
      </c>
      <c r="CT138" s="28">
        <v>0.05</v>
      </c>
    </row>
    <row r="139" spans="8:98" x14ac:dyDescent="0.25">
      <c r="H139" s="2">
        <v>44532</v>
      </c>
      <c r="I139" s="1" t="s">
        <v>28</v>
      </c>
      <c r="J139" s="1" t="s">
        <v>5</v>
      </c>
      <c r="K139">
        <v>2</v>
      </c>
      <c r="L139">
        <v>0</v>
      </c>
      <c r="M139">
        <v>2.54</v>
      </c>
      <c r="N139">
        <v>0.32</v>
      </c>
      <c r="P139" s="10">
        <f>SUMIF(team,spi_matches[[#This Row],[team1]],Mxg)+SUMIF(team,spi_matches[[#This Row],[team2]],Vnxg)</f>
        <v>2.0240907674736093</v>
      </c>
      <c r="Q139" s="10">
        <f>SUMIF(team,spi_matches[[#This Row],[team1]],Mnxg)+SUMIF(team,spi_matches[[#This Row],[team2]],Vxg)</f>
        <v>0.99920185838867748</v>
      </c>
      <c r="R139" s="10">
        <f t="shared" si="65"/>
        <v>0.72747750064460259</v>
      </c>
      <c r="S139" s="21">
        <f t="shared" si="66"/>
        <v>86.313623715133417</v>
      </c>
      <c r="T139" s="21">
        <f t="shared" si="67"/>
        <v>0.12457843810997817</v>
      </c>
      <c r="U139" s="21">
        <f t="shared" si="68"/>
        <v>0.11908844268155099</v>
      </c>
      <c r="V139" s="22">
        <f t="shared" si="69"/>
        <v>3</v>
      </c>
      <c r="W139" s="22">
        <f t="shared" si="70"/>
        <v>0</v>
      </c>
      <c r="X139" s="23"/>
      <c r="Y139" s="23"/>
      <c r="Z139" s="23"/>
      <c r="AA139" s="23"/>
      <c r="AB139" s="24">
        <f t="shared" si="71"/>
        <v>2</v>
      </c>
      <c r="AC139" s="24">
        <f t="shared" si="72"/>
        <v>1</v>
      </c>
      <c r="AD139" s="24">
        <f t="shared" si="73"/>
        <v>3</v>
      </c>
      <c r="AE139" s="24">
        <f t="shared" si="74"/>
        <v>1</v>
      </c>
      <c r="AF139" s="24">
        <f t="shared" si="75"/>
        <v>2</v>
      </c>
      <c r="AG139" s="24">
        <f t="shared" si="76"/>
        <v>0</v>
      </c>
      <c r="AH139" s="24">
        <f t="shared" si="77"/>
        <v>2</v>
      </c>
      <c r="AI139" s="24">
        <f t="shared" si="78"/>
        <v>2</v>
      </c>
      <c r="AJ139" s="24">
        <f t="shared" si="79"/>
        <v>1</v>
      </c>
      <c r="AK139" s="24">
        <f t="shared" si="80"/>
        <v>1</v>
      </c>
      <c r="AL139" s="25">
        <f t="shared" si="81"/>
        <v>21</v>
      </c>
      <c r="AM139" s="25">
        <f t="shared" si="82"/>
        <v>31</v>
      </c>
      <c r="AN139" s="25">
        <f t="shared" si="83"/>
        <v>20</v>
      </c>
      <c r="AO139" s="25">
        <f t="shared" si="84"/>
        <v>22</v>
      </c>
      <c r="AP139" s="25">
        <f t="shared" si="85"/>
        <v>11</v>
      </c>
      <c r="AQ139" s="26">
        <f t="shared" si="86"/>
        <v>86.058207628904029</v>
      </c>
      <c r="AR139" s="26">
        <f t="shared" si="87"/>
        <v>5.2498979392630665E-2</v>
      </c>
      <c r="AS139" s="26">
        <f t="shared" si="88"/>
        <v>5.005081564792499E-2</v>
      </c>
      <c r="AT139" s="26">
        <f t="shared" si="89"/>
        <v>4.989137224710561E-2</v>
      </c>
      <c r="AU139" s="26">
        <f t="shared" si="90"/>
        <v>4.7675234605935701E-2</v>
      </c>
      <c r="AV139" s="27">
        <f>(1/(((0-P139)^2+(0-Q139)^2))*CT139)</f>
        <v>9.8128728543530226E-3</v>
      </c>
      <c r="AW139" s="27">
        <f>(1/(((1-P139)^2+(1-Q139)^2))*CT139)</f>
        <v>4.7675234605935701E-2</v>
      </c>
      <c r="AX139" s="27">
        <f>(1/(((2-P139)^2+(2-Q139)^2))*CT139)</f>
        <v>4.989137224710561E-2</v>
      </c>
      <c r="AY139" s="27">
        <f>(1/(((3-P139)^2+(3-Q139)^2))*CT139)</f>
        <v>1.0089611828603497E-2</v>
      </c>
      <c r="AZ139" s="27">
        <f>((1/(((4-P139)^2+(4-Q139)^2))*CT139))</f>
        <v>3.8732646782849087E-3</v>
      </c>
      <c r="BA139" s="27">
        <f>((1/(((5-P139)^2+(5-Q139)^2))*CT139))</f>
        <v>2.0110671818251258E-3</v>
      </c>
      <c r="BB139" s="27">
        <f>((1/(((6-P139)^2+(6-Q139)^2))*CT139))</f>
        <v>1.2250147138702953E-3</v>
      </c>
      <c r="BC139" s="27">
        <f>((1/(((1-P139)^2+(0-Q139)^2))*CT139))</f>
        <v>2.4424005576687009E-2</v>
      </c>
      <c r="BD139" s="27">
        <f>((1/(((2-P139)^2+(0-Q139)^2))*CT139))</f>
        <v>5.005081564792499E-2</v>
      </c>
      <c r="BE139" s="27">
        <f>((1/(((2-P139)^2+(1-Q139)^2))*CT139))</f>
        <v>86.058207628904029</v>
      </c>
      <c r="BF139" s="27">
        <f>((1/(((3-P139)^2+(0-Q139)^2))*CT139))</f>
        <v>2.5630468727796802E-2</v>
      </c>
      <c r="BG139" s="27">
        <f>((1/(((3-P139)^2+(1-Q139)^2))*CT139))</f>
        <v>5.2498979392630665E-2</v>
      </c>
      <c r="BH139" s="27">
        <f>((1/(((3-P139)^2+(2-Q139)^2))*CT139))</f>
        <v>2.5588591986549343E-2</v>
      </c>
      <c r="BI139" s="27">
        <f>((1/(((4-P139)^2+(0-Q139)^2))*CT139))</f>
        <v>1.0198625058145444E-2</v>
      </c>
      <c r="BJ139" s="27">
        <f>((1/(((4-P139)^2+(1-Q139)^2))*CT139))</f>
        <v>1.2806662145434605E-2</v>
      </c>
      <c r="BK139" s="27">
        <f>((1/(((4-P139)^2+(2-Q139)^2))*CT139))</f>
        <v>1.0191988078692312E-2</v>
      </c>
      <c r="BL139" s="27">
        <f>((1/(((4-P139)^2+(3-Q139)^2))*CT139))</f>
        <v>6.3231825397813222E-3</v>
      </c>
      <c r="BM139" s="27">
        <f>((1/(((5-P139)^2+(0-Q139)^2))*CT139))</f>
        <v>5.0738549751544841E-3</v>
      </c>
      <c r="BN139" s="27">
        <f>((1/(((5-P139)^2+(1-Q139)^2))*CT139))</f>
        <v>5.6458665882896187E-3</v>
      </c>
      <c r="BO139" s="27">
        <f>((1/(((5-P139)^2+(2-Q139)^2))*CT139))</f>
        <v>5.0722117186377327E-3</v>
      </c>
      <c r="BP139" s="27">
        <f>((1/(((5-P139)^2+(3-Q139)^2))*CT139))</f>
        <v>3.8882580084000744E-3</v>
      </c>
      <c r="BQ139" s="27">
        <f>((1/(((5-P139)^2+(4-Q139)^2))*CT139))</f>
        <v>2.7994227203238359E-3</v>
      </c>
      <c r="BR139" s="27">
        <f>((1/(((6-P139)^2+(0-Q139)^2))*CT139))</f>
        <v>2.9750821555364604E-3</v>
      </c>
      <c r="BS139" s="27">
        <f>(1/(((6-P139)^2+(1-Q139)^2))*CT139)</f>
        <v>3.162984505834856E-3</v>
      </c>
      <c r="BT139" s="27">
        <f>(1/(((6-P139)^2+(2-Q139)^2))*CT139)</f>
        <v>2.974517107494171E-3</v>
      </c>
      <c r="BU139" s="27">
        <f>(1/(((6-P139)^2+(3-Q139)^2))*CT139)</f>
        <v>2.5238443439090635E-3</v>
      </c>
      <c r="BV139" s="27">
        <f>((1/(((6-P139)^2+(4-Q139)^2))*CT139))</f>
        <v>2.0151016788205389E-3</v>
      </c>
      <c r="BW139" s="27">
        <f>((1/(((6-P139)^2+(5-Q139)^2))*CT139))</f>
        <v>1.571623273337013E-3</v>
      </c>
      <c r="BX139" s="27">
        <f>((1/(((0-P139)^2+(1-Q139)^2))*CT139))</f>
        <v>1.2204218344520368E-2</v>
      </c>
      <c r="BY139" s="27">
        <f>((1/(((0-P139)^2+(2-Q139)^2))*CT139))</f>
        <v>9.8067283019078119E-3</v>
      </c>
      <c r="BZ139" s="27">
        <f>((1/(((1-P139)^2+(2-Q139)^2))*CT139))</f>
        <v>2.4385975520731656E-2</v>
      </c>
      <c r="CA139" s="27">
        <f>((1/(((0-P139)^2+(3-Q139)^2))*CT139))</f>
        <v>6.1727353786447817E-3</v>
      </c>
      <c r="CB139" s="27">
        <f>((1/(((1-P139)^2+(3-Q139)^2))*CT139))</f>
        <v>9.8971584219661596E-3</v>
      </c>
      <c r="CC139" s="27">
        <f>((1/(((2-P139)^2+(3-Q139)^2))*CT139))</f>
        <v>1.2488218712646406E-2</v>
      </c>
      <c r="CD139" s="27">
        <f>((1/(((0-P139)^2+(4-Q139)^2))*CT139))</f>
        <v>3.8162890587779812E-3</v>
      </c>
      <c r="CE139" s="27">
        <f>((1/(((1-P139)^2+(4-Q139)^2))*CT139))</f>
        <v>4.9733669304195451E-3</v>
      </c>
      <c r="CF139" s="27">
        <f>((1/(((2-P139)^2+(4-Q139)^2))*CT139))</f>
        <v>5.5522428087883989E-3</v>
      </c>
      <c r="CG139" s="27">
        <f>((1/(((3-P139)^2+(4-Q139)^2))*CT139))</f>
        <v>5.0214978776184395E-3</v>
      </c>
      <c r="CH139" s="27">
        <f>((1/(((0-P139)^2+(5-Q139)^2))*CT139))</f>
        <v>2.4871502371772124E-3</v>
      </c>
      <c r="CI139" s="27">
        <f>((1/(((1-P139)^2+(5-Q139)^2))*CT139))</f>
        <v>2.9316662023460734E-3</v>
      </c>
      <c r="CJ139" s="27">
        <f>((1/(((2-P139)^2+(5-Q139)^2))*CT139))</f>
        <v>3.1236400188714465E-3</v>
      </c>
      <c r="CK139" s="27">
        <f>((1/(((3-P139)^2+(5-Q139)^2))*CT139))</f>
        <v>2.9483244925376348E-3</v>
      </c>
      <c r="CL139" s="27">
        <f>(1/(((4-P139)^2+(5-Q139)^2))*CT139)</f>
        <v>2.5112247899528773E-3</v>
      </c>
      <c r="CM139" s="27">
        <f>(1/(((0-P139)^2+(6-Q139)^2))*CT139)</f>
        <v>1.7179222815882911E-3</v>
      </c>
      <c r="CN139" s="27">
        <f>(1/(((1-P139)^2+(6-Q139)^2))*CT139)</f>
        <v>1.9188890250395646E-3</v>
      </c>
      <c r="CO139" s="27">
        <f>((1/(((2-P139)^2+(6-Q139)^2))*CT139))</f>
        <v>1.9993152410700357E-3</v>
      </c>
      <c r="CP139" s="27">
        <f>((1/(((3-P139)^2+(6-Q139)^2))*CT139))</f>
        <v>1.9260118033250979E-3</v>
      </c>
      <c r="CQ139" s="27">
        <f>((1/(((4-P139)^2+(6-Q139)^2))*CT139))</f>
        <v>1.729373798153978E-3</v>
      </c>
      <c r="CR139" s="27">
        <f>((1/(((5-P139)^2+(6-Q139)^2)))*CT139)</f>
        <v>1.476493435467244E-3</v>
      </c>
      <c r="CS139" s="21">
        <f t="shared" si="91"/>
        <v>86.557290595924911</v>
      </c>
      <c r="CT139" s="28">
        <v>0.05</v>
      </c>
    </row>
    <row r="140" spans="8:98" x14ac:dyDescent="0.25">
      <c r="H140" s="2">
        <v>44532</v>
      </c>
      <c r="I140" s="1" t="s">
        <v>7</v>
      </c>
      <c r="J140" s="1" t="s">
        <v>6</v>
      </c>
      <c r="K140">
        <v>3</v>
      </c>
      <c r="L140">
        <v>2</v>
      </c>
      <c r="M140">
        <v>2.17</v>
      </c>
      <c r="N140">
        <v>1.37</v>
      </c>
      <c r="P140" s="10">
        <f>SUMIF(team,spi_matches[[#This Row],[team1]],Mxg)+SUMIF(team,spi_matches[[#This Row],[team2]],Vnxg)</f>
        <v>1.5051915707924421</v>
      </c>
      <c r="Q140" s="10">
        <f>SUMIF(team,spi_matches[[#This Row],[team1]],Mnxg)+SUMIF(team,spi_matches[[#This Row],[team2]],Vxg)</f>
        <v>1.1816032437900081</v>
      </c>
      <c r="R140" s="10">
        <f t="shared" si="65"/>
        <v>0.47746358529586752</v>
      </c>
      <c r="S140" s="21">
        <f t="shared" si="66"/>
        <v>0.35067413763800021</v>
      </c>
      <c r="T140" s="21">
        <f t="shared" si="67"/>
        <v>0.25738487159477552</v>
      </c>
      <c r="U140" s="21">
        <f t="shared" si="68"/>
        <v>0.17833153253046979</v>
      </c>
      <c r="V140" s="22">
        <f t="shared" si="69"/>
        <v>3</v>
      </c>
      <c r="W140" s="22">
        <f t="shared" si="70"/>
        <v>0</v>
      </c>
      <c r="X140" s="23"/>
      <c r="Y140" s="23"/>
      <c r="Z140" s="23"/>
      <c r="AA140" s="23"/>
      <c r="AB140" s="24">
        <f t="shared" si="71"/>
        <v>2</v>
      </c>
      <c r="AC140" s="24">
        <f t="shared" si="72"/>
        <v>1</v>
      </c>
      <c r="AD140" s="24">
        <f t="shared" si="73"/>
        <v>1</v>
      </c>
      <c r="AE140" s="24">
        <f t="shared" si="74"/>
        <v>1</v>
      </c>
      <c r="AF140" s="24">
        <f t="shared" si="75"/>
        <v>2</v>
      </c>
      <c r="AG140" s="24">
        <f t="shared" si="76"/>
        <v>2</v>
      </c>
      <c r="AH140" s="24">
        <f t="shared" si="77"/>
        <v>1</v>
      </c>
      <c r="AI140" s="24">
        <f t="shared" si="78"/>
        <v>2</v>
      </c>
      <c r="AJ140" s="24">
        <f t="shared" si="79"/>
        <v>2</v>
      </c>
      <c r="AK140" s="24">
        <f t="shared" si="80"/>
        <v>0</v>
      </c>
      <c r="AL140" s="25">
        <f t="shared" si="81"/>
        <v>21</v>
      </c>
      <c r="AM140" s="25">
        <f t="shared" si="82"/>
        <v>11</v>
      </c>
      <c r="AN140" s="25">
        <f t="shared" si="83"/>
        <v>22</v>
      </c>
      <c r="AO140" s="25">
        <f t="shared" si="84"/>
        <v>12</v>
      </c>
      <c r="AP140" s="25">
        <f t="shared" si="85"/>
        <v>20</v>
      </c>
      <c r="AQ140" s="26">
        <f t="shared" si="86"/>
        <v>0.17997580564157822</v>
      </c>
      <c r="AR140" s="26">
        <f t="shared" si="87"/>
        <v>0.17349167814183031</v>
      </c>
      <c r="AS140" s="26">
        <f t="shared" si="88"/>
        <v>5.4668191661697757E-2</v>
      </c>
      <c r="AT140" s="26">
        <f t="shared" si="89"/>
        <v>5.4054534772732588E-2</v>
      </c>
      <c r="AU140" s="26">
        <f t="shared" si="90"/>
        <v>3.0468824893015774E-2</v>
      </c>
      <c r="AV140" s="27">
        <f>(1/(((0-P140)^2+(0-Q140)^2))*CT140)</f>
        <v>1.3654532019576887E-2</v>
      </c>
      <c r="AW140" s="27">
        <f>(1/(((1-P140)^2+(1-Q140)^2))*CT140)</f>
        <v>0.17349167814183031</v>
      </c>
      <c r="AX140" s="27">
        <f>(1/(((2-P140)^2+(2-Q140)^2))*CT140)</f>
        <v>5.4668191661697757E-2</v>
      </c>
      <c r="AY140" s="27">
        <f>(1/(((3-P140)^2+(3-Q140)^2))*CT140)</f>
        <v>9.0236109951443415E-3</v>
      </c>
      <c r="AZ140" s="27">
        <f>((1/(((4-P140)^2+(4-Q140)^2))*CT140))</f>
        <v>3.5292217579184514E-3</v>
      </c>
      <c r="BA140" s="27">
        <f>((1/(((5-P140)^2+(5-Q140)^2))*CT140))</f>
        <v>1.8661005841799632E-3</v>
      </c>
      <c r="BB140" s="27">
        <f>((1/(((6-P140)^2+(6-Q140)^2))*CT140))</f>
        <v>1.1515364344277766E-3</v>
      </c>
      <c r="BC140" s="27">
        <f>((1/(((1-P140)^2+(0-Q140)^2))*CT140))</f>
        <v>3.0277253370048253E-2</v>
      </c>
      <c r="BD140" s="27">
        <f>((1/(((2-P140)^2+(0-Q140)^2))*CT140))</f>
        <v>3.0468824893015774E-2</v>
      </c>
      <c r="BE140" s="27">
        <f>((1/(((2-P140)^2+(1-Q140)^2))*CT140))</f>
        <v>0.17997580564157822</v>
      </c>
      <c r="BF140" s="27">
        <f>((1/(((3-P140)^2+(0-Q140)^2))*CT140))</f>
        <v>1.3771682438632502E-2</v>
      </c>
      <c r="BG140" s="27">
        <f>((1/(((3-P140)^2+(1-Q140)^2))*CT140))</f>
        <v>2.2051378158661594E-2</v>
      </c>
      <c r="BH140" s="27">
        <f>((1/(((3-P140)^2+(2-Q140)^2))*CT140))</f>
        <v>1.7216294038375126E-2</v>
      </c>
      <c r="BI140" s="27">
        <f>((1/(((4-P140)^2+(0-Q140)^2))*CT140))</f>
        <v>6.561459934464782E-3</v>
      </c>
      <c r="BJ140" s="27">
        <f>((1/(((4-P140)^2+(1-Q140)^2))*CT140))</f>
        <v>7.9909876534011975E-3</v>
      </c>
      <c r="BK140" s="27">
        <f>((1/(((4-P140)^2+(2-Q140)^2))*CT140))</f>
        <v>7.2528493499865038E-3</v>
      </c>
      <c r="BL140" s="27">
        <f>((1/(((4-P140)^2+(3-Q140)^2))*CT140))</f>
        <v>5.2462396766510058E-3</v>
      </c>
      <c r="BM140" s="27">
        <f>((1/(((5-P140)^2+(0-Q140)^2))*CT140))</f>
        <v>3.6738037895713361E-3</v>
      </c>
      <c r="BN140" s="27">
        <f>((1/(((5-P140)^2+(1-Q140)^2))*CT140))</f>
        <v>4.0827439276268848E-3</v>
      </c>
      <c r="BO140" s="27">
        <f>((1/(((5-P140)^2+(2-Q140)^2))*CT140))</f>
        <v>3.8809452643855354E-3</v>
      </c>
      <c r="BP140" s="27">
        <f>((1/(((5-P140)^2+(3-Q140)^2))*CT140))</f>
        <v>3.2215970256743625E-3</v>
      </c>
      <c r="BQ140" s="27">
        <f>((1/(((5-P140)^2+(4-Q140)^2))*CT140))</f>
        <v>2.4805221669800333E-3</v>
      </c>
      <c r="BR140" s="27">
        <f>((1/(((6-P140)^2+(0-Q140)^2))*CT140))</f>
        <v>2.3148695742323498E-3</v>
      </c>
      <c r="BS140" s="27">
        <f>(1/(((6-P140)^2+(1-Q140)^2))*CT140)</f>
        <v>2.4708095406349335E-3</v>
      </c>
      <c r="BT140" s="27">
        <f>(1/(((6-P140)^2+(2-Q140)^2))*CT140)</f>
        <v>2.3954303545035758E-3</v>
      </c>
      <c r="BU140" s="27">
        <f>(1/(((6-P140)^2+(3-Q140)^2))*CT140)</f>
        <v>2.126766370759195E-3</v>
      </c>
      <c r="BV140" s="27">
        <f>((1/(((6-P140)^2+(4-Q140)^2))*CT140))</f>
        <v>1.7764095103883848E-3</v>
      </c>
      <c r="BW140" s="27">
        <f>((1/(((6-P140)^2+(5-Q140)^2))*CT140))</f>
        <v>1.4374649584288027E-3</v>
      </c>
      <c r="BX140" s="27">
        <f>((1/(((0-P140)^2+(1-Q140)^2))*CT140))</f>
        <v>2.1752546999664502E-2</v>
      </c>
      <c r="BY140" s="27">
        <f>((1/(((0-P140)^2+(2-Q140)^2))*CT140))</f>
        <v>1.7033599264737794E-2</v>
      </c>
      <c r="BZ140" s="27">
        <f>((1/(((1-P140)^2+(2-Q140)^2))*CT140))</f>
        <v>5.4054534772732588E-2</v>
      </c>
      <c r="CA140" s="27">
        <f>((1/(((0-P140)^2+(3-Q140)^2))*CT140))</f>
        <v>8.9731673850217165E-3</v>
      </c>
      <c r="CB140" s="27">
        <f>((1/(((1-P140)^2+(3-Q140)^2))*CT140))</f>
        <v>1.4037904023523454E-2</v>
      </c>
      <c r="CC140" s="27">
        <f>((1/(((2-P140)^2+(3-Q140)^2))*CT140))</f>
        <v>1.4078946276441077E-2</v>
      </c>
      <c r="CD140" s="27">
        <f>((1/(((0-P140)^2+(4-Q140)^2))*CT140))</f>
        <v>4.8976575966177341E-3</v>
      </c>
      <c r="CE140" s="27">
        <f>((1/(((1-P140)^2+(4-Q140)^2))*CT140))</f>
        <v>6.0986179712571873E-3</v>
      </c>
      <c r="CF140" s="27">
        <f>((1/(((2-P140)^2+(4-Q140)^2))*CT140))</f>
        <v>6.1063513983173126E-3</v>
      </c>
      <c r="CG140" s="27">
        <f>((1/(((3-P140)^2+(4-Q140)^2))*CT140))</f>
        <v>4.9126469881543133E-3</v>
      </c>
      <c r="CH140" s="27">
        <f>((1/(((0-P140)^2+(5-Q140)^2))*CT140))</f>
        <v>2.968106722232201E-3</v>
      </c>
      <c r="CI140" s="27">
        <f>((1/(((1-P140)^2+(5-Q140)^2))*CT140))</f>
        <v>3.3703232350164487E-3</v>
      </c>
      <c r="CJ140" s="27">
        <f>((1/(((2-P140)^2+(5-Q140)^2))*CT140))</f>
        <v>3.3726837455663062E-3</v>
      </c>
      <c r="CK140" s="27">
        <f>((1/(((3-P140)^2+(5-Q140)^2))*CT140))</f>
        <v>2.9736052047333508E-3</v>
      </c>
      <c r="CL140" s="27">
        <f>(1/(((4-P140)^2+(5-Q140)^2))*CT140)</f>
        <v>2.4033582159405683E-3</v>
      </c>
      <c r="CM140" s="27">
        <f>(1/(((0-P140)^2+(6-Q140)^2))*CT140)</f>
        <v>1.9621271038700551E-3</v>
      </c>
      <c r="CN140" s="27">
        <f>(1/(((1-P140)^2+(6-Q140)^2))*CT140)</f>
        <v>2.1301826331695897E-3</v>
      </c>
      <c r="CO140" s="27">
        <f>((1/(((2-P140)^2+(6-Q140)^2))*CT140))</f>
        <v>2.131125357266124E-3</v>
      </c>
      <c r="CP140" s="27">
        <f>((1/(((3-P140)^2+(6-Q140)^2))*CT140))</f>
        <v>1.9645285093599306E-3</v>
      </c>
      <c r="CQ140" s="27">
        <f>((1/(((4-P140)^2+(6-Q140)^2))*CT140))</f>
        <v>1.6983109320304482E-3</v>
      </c>
      <c r="CR140" s="27">
        <f>((1/(((5-P140)^2+(6-Q140)^2)))*CT140)</f>
        <v>1.411208194817094E-3</v>
      </c>
      <c r="CS140" s="21">
        <f t="shared" si="91"/>
        <v>0.78639054176324574</v>
      </c>
      <c r="CT140" s="28">
        <v>0.05</v>
      </c>
    </row>
    <row r="141" spans="8:98" x14ac:dyDescent="0.25">
      <c r="H141" s="2">
        <v>44534</v>
      </c>
      <c r="I141" s="1" t="s">
        <v>21</v>
      </c>
      <c r="J141" s="1" t="s">
        <v>12</v>
      </c>
      <c r="K141">
        <v>3</v>
      </c>
      <c r="L141">
        <v>2</v>
      </c>
      <c r="M141">
        <v>2.0099999999999998</v>
      </c>
      <c r="N141">
        <v>1.37</v>
      </c>
      <c r="P141" s="10">
        <f>SUMIF(team,spi_matches[[#This Row],[team1]],Mxg)+SUMIF(team,spi_matches[[#This Row],[team2]],Vnxg)</f>
        <v>0.92408055460228522</v>
      </c>
      <c r="Q141" s="10">
        <f>SUMIF(team,spi_matches[[#This Row],[team1]],Mnxg)+SUMIF(team,spi_matches[[#This Row],[team2]],Vxg)</f>
        <v>1.3564300955901847</v>
      </c>
      <c r="R141" s="10">
        <f t="shared" si="65"/>
        <v>1.1794051841985715</v>
      </c>
      <c r="S141" s="21">
        <f t="shared" si="66"/>
        <v>0.15504766145395471</v>
      </c>
      <c r="T141" s="21">
        <f t="shared" si="67"/>
        <v>0.439761225104638</v>
      </c>
      <c r="U141" s="21">
        <f t="shared" si="68"/>
        <v>0.30645382091238971</v>
      </c>
      <c r="V141" s="22">
        <f t="shared" si="69"/>
        <v>1</v>
      </c>
      <c r="W141" s="22">
        <f t="shared" si="70"/>
        <v>1</v>
      </c>
      <c r="X141" s="23"/>
      <c r="Y141" s="23"/>
      <c r="Z141" s="23"/>
      <c r="AA141" s="23"/>
      <c r="AB141" s="24">
        <f t="shared" si="71"/>
        <v>1</v>
      </c>
      <c r="AC141" s="24">
        <f t="shared" si="72"/>
        <v>1</v>
      </c>
      <c r="AD141" s="24">
        <f t="shared" si="73"/>
        <v>1</v>
      </c>
      <c r="AE141" s="24">
        <f t="shared" si="74"/>
        <v>2</v>
      </c>
      <c r="AF141" s="24">
        <f t="shared" si="75"/>
        <v>0</v>
      </c>
      <c r="AG141" s="24">
        <f t="shared" si="76"/>
        <v>1</v>
      </c>
      <c r="AH141" s="24">
        <f t="shared" si="77"/>
        <v>0</v>
      </c>
      <c r="AI141" s="24">
        <f t="shared" si="78"/>
        <v>2</v>
      </c>
      <c r="AJ141" s="24">
        <f t="shared" si="79"/>
        <v>2</v>
      </c>
      <c r="AK141" s="24">
        <f t="shared" si="80"/>
        <v>1</v>
      </c>
      <c r="AL141" s="25">
        <f t="shared" si="81"/>
        <v>11</v>
      </c>
      <c r="AM141" s="25">
        <f t="shared" si="82"/>
        <v>12</v>
      </c>
      <c r="AN141" s="25">
        <f t="shared" si="83"/>
        <v>1</v>
      </c>
      <c r="AO141" s="25">
        <f t="shared" si="84"/>
        <v>2</v>
      </c>
      <c r="AP141" s="25">
        <f t="shared" si="85"/>
        <v>21</v>
      </c>
      <c r="AQ141" s="26">
        <f t="shared" si="86"/>
        <v>0.37648851728982469</v>
      </c>
      <c r="AR141" s="26">
        <f t="shared" si="87"/>
        <v>0.11906293165994811</v>
      </c>
      <c r="AS141" s="26">
        <f t="shared" si="88"/>
        <v>5.0970099404203772E-2</v>
      </c>
      <c r="AT141" s="26">
        <f t="shared" si="89"/>
        <v>3.9428846558704059E-2</v>
      </c>
      <c r="AU141" s="26">
        <f t="shared" si="90"/>
        <v>3.8921256401677054E-2</v>
      </c>
      <c r="AV141" s="27">
        <f>(1/(((0-P141)^2+(0-Q141)^2))*CT141)</f>
        <v>1.8560951082641403E-2</v>
      </c>
      <c r="AW141" s="27">
        <f>(1/(((1-P141)^2+(1-Q141)^2))*CT141)</f>
        <v>0.37648851728982469</v>
      </c>
      <c r="AX141" s="27">
        <f>(1/(((2-P141)^2+(2-Q141)^2))*CT141)</f>
        <v>3.1810969045536562E-2</v>
      </c>
      <c r="AY141" s="27">
        <f>(1/(((3-P141)^2+(3-Q141)^2))*CT141)</f>
        <v>7.1318907660977045E-3</v>
      </c>
      <c r="AZ141" s="27">
        <f>((1/(((4-P141)^2+(4-Q141)^2))*CT141))</f>
        <v>3.0395612993155659E-3</v>
      </c>
      <c r="BA141" s="27">
        <f>((1/(((5-P141)^2+(5-Q141)^2))*CT141))</f>
        <v>1.6728718516931399E-3</v>
      </c>
      <c r="BB141" s="27">
        <f>((1/(((6-P141)^2+(6-Q141)^2))*CT141))</f>
        <v>1.05646376952903E-3</v>
      </c>
      <c r="BC141" s="27">
        <f>((1/(((1-P141)^2+(0-Q141)^2))*CT141))</f>
        <v>2.7090486617683075E-2</v>
      </c>
      <c r="BD141" s="27">
        <f>((1/(((2-P141)^2+(0-Q141)^2))*CT141))</f>
        <v>1.6680537883885706E-2</v>
      </c>
      <c r="BE141" s="27">
        <f>((1/(((2-P141)^2+(1-Q141)^2))*CT141))</f>
        <v>3.8921256401677054E-2</v>
      </c>
      <c r="BF141" s="27">
        <f>((1/(((3-P141)^2+(0-Q141)^2))*CT141))</f>
        <v>8.1309484063005737E-3</v>
      </c>
      <c r="BG141" s="27">
        <f>((1/(((3-P141)^2+(1-Q141)^2))*CT141))</f>
        <v>1.1270186139883578E-2</v>
      </c>
      <c r="BH141" s="27">
        <f>((1/(((3-P141)^2+(2-Q141)^2))*CT141))</f>
        <v>1.0585093665519733E-2</v>
      </c>
      <c r="BI141" s="27">
        <f>((1/(((4-P141)^2+(0-Q141)^2))*CT141))</f>
        <v>4.424315563100148E-3</v>
      </c>
      <c r="BJ141" s="27">
        <f>((1/(((4-P141)^2+(1-Q141)^2))*CT141))</f>
        <v>5.2146763093631372E-3</v>
      </c>
      <c r="BK141" s="27">
        <f>((1/(((4-P141)^2+(2-Q141)^2))*CT141))</f>
        <v>5.0630539286587077E-3</v>
      </c>
      <c r="BL141" s="27">
        <f>((1/(((4-P141)^2+(3-Q141)^2))*CT141))</f>
        <v>4.1109622831811861E-3</v>
      </c>
      <c r="BM141" s="27">
        <f>((1/(((5-P141)^2+(0-Q141)^2))*CT141))</f>
        <v>2.7095832970215335E-3</v>
      </c>
      <c r="BN141" s="27">
        <f>((1/(((5-P141)^2+(1-Q141)^2))*CT141))</f>
        <v>2.9868289674445034E-3</v>
      </c>
      <c r="BO141" s="27">
        <f>((1/(((5-P141)^2+(2-Q141)^2))*CT141))</f>
        <v>2.9364605930834869E-3</v>
      </c>
      <c r="BP141" s="27">
        <f>((1/(((5-P141)^2+(3-Q141)^2))*CT141))</f>
        <v>2.5887365354385792E-3</v>
      </c>
      <c r="BQ141" s="27">
        <f>((1/(((5-P141)^2+(4-Q141)^2))*CT141))</f>
        <v>2.1185021313071014E-3</v>
      </c>
      <c r="BR141" s="27">
        <f>((1/(((6-P141)^2+(0-Q141)^2))*CT141))</f>
        <v>1.8112752071210991E-3</v>
      </c>
      <c r="BS141" s="27">
        <f>(1/(((6-P141)^2+(1-Q141)^2))*CT141)</f>
        <v>1.9310983618467245E-3</v>
      </c>
      <c r="BT141" s="27">
        <f>(1/(((6-P141)^2+(2-Q141)^2))*CT141)</f>
        <v>1.9099175589190967E-3</v>
      </c>
      <c r="BU141" s="27">
        <f>(1/(((6-P141)^2+(3-Q141)^2))*CT141)</f>
        <v>1.756464124094183E-3</v>
      </c>
      <c r="BV141" s="27">
        <f>((1/(((6-P141)^2+(4-Q141)^2))*CT141))</f>
        <v>1.5265581400360517E-3</v>
      </c>
      <c r="BW141" s="27">
        <f>((1/(((6-P141)^2+(5-Q141)^2))*CT141))</f>
        <v>1.280719338389443E-3</v>
      </c>
      <c r="BX141" s="27">
        <f>((1/(((0-P141)^2+(1-Q141)^2))*CT141))</f>
        <v>5.0970099404203772E-2</v>
      </c>
      <c r="BY141" s="27">
        <f>((1/(((0-P141)^2+(2-Q141)^2))*CT141))</f>
        <v>3.9428846558704059E-2</v>
      </c>
      <c r="BZ141" s="27">
        <f>((1/(((1-P141)^2+(2-Q141)^2))*CT141))</f>
        <v>0.11906293165994811</v>
      </c>
      <c r="CA141" s="27">
        <f>((1/(((0-P141)^2+(3-Q141)^2))*CT141))</f>
        <v>1.4063720854607071E-2</v>
      </c>
      <c r="CB141" s="27">
        <f>((1/(((1-P141)^2+(3-Q141)^2))*CT141))</f>
        <v>1.8470046324970388E-2</v>
      </c>
      <c r="CC141" s="27">
        <f>((1/(((2-P141)^2+(3-Q141)^2))*CT141))</f>
        <v>1.2956977422138164E-2</v>
      </c>
      <c r="CD141" s="27">
        <f>((1/(((0-P141)^2+(4-Q141)^2))*CT141))</f>
        <v>6.3756101099344238E-3</v>
      </c>
      <c r="CE141" s="27">
        <f>((1/(((1-P141)^2+(4-Q141)^2))*CT141))</f>
        <v>7.1487542506368067E-3</v>
      </c>
      <c r="CF141" s="27">
        <f>((1/(((2-P141)^2+(4-Q141)^2))*CT141))</f>
        <v>6.1379332371010471E-3</v>
      </c>
      <c r="CG141" s="27">
        <f>((1/(((3-P141)^2+(4-Q141)^2))*CT141))</f>
        <v>4.4255998926303981E-3</v>
      </c>
      <c r="CH141" s="27">
        <f>((1/(((0-P141)^2+(5-Q141)^2))*CT141))</f>
        <v>3.5386889950087632E-3</v>
      </c>
      <c r="CI141" s="27">
        <f>((1/(((1-P141)^2+(5-Q141)^2))*CT141))</f>
        <v>3.7646731683499651E-3</v>
      </c>
      <c r="CJ141" s="27">
        <f>((1/(((2-P141)^2+(5-Q141)^2))*CT141))</f>
        <v>3.4642342030366843E-3</v>
      </c>
      <c r="CK141" s="27">
        <f>((1/(((3-P141)^2+(5-Q141)^2))*CT141))</f>
        <v>2.8433254018084275E-3</v>
      </c>
      <c r="CL141" s="27">
        <f>(1/(((4-P141)^2+(5-Q141)^2))*CT141)</f>
        <v>2.1990702075026934E-3</v>
      </c>
      <c r="CM141" s="27">
        <f>(1/(((0-P141)^2+(6-Q141)^2))*CT141)</f>
        <v>2.2304833050199768E-3</v>
      </c>
      <c r="CN141" s="27">
        <f>(1/(((1-P141)^2+(6-Q141)^2))*CT141)</f>
        <v>2.318194955633231E-3</v>
      </c>
      <c r="CO141" s="27">
        <f>((1/(((2-P141)^2+(6-Q141)^2))*CT141))</f>
        <v>2.2006708946682315E-3</v>
      </c>
      <c r="CP141" s="27">
        <f>((1/(((3-P141)^2+(6-Q141)^2))*CT141))</f>
        <v>1.9325775485671314E-3</v>
      </c>
      <c r="CQ141" s="27">
        <f>((1/(((4-P141)^2+(6-Q141)^2))*CT141))</f>
        <v>1.6116543552772038E-3</v>
      </c>
      <c r="CR141" s="27">
        <f>((1/(((5-P141)^2+(6-Q141)^2)))*CT141)</f>
        <v>1.3097281626431535E-3</v>
      </c>
      <c r="CS141" s="21">
        <f t="shared" si="91"/>
        <v>0.90126270747098247</v>
      </c>
      <c r="CT141" s="28">
        <v>0.05</v>
      </c>
    </row>
    <row r="142" spans="8:98" x14ac:dyDescent="0.25">
      <c r="H142" s="2">
        <v>44534</v>
      </c>
      <c r="I142" s="1" t="s">
        <v>11</v>
      </c>
      <c r="J142" s="1" t="s">
        <v>27</v>
      </c>
      <c r="K142">
        <v>1</v>
      </c>
      <c r="L142">
        <v>1</v>
      </c>
      <c r="M142">
        <v>1.23</v>
      </c>
      <c r="N142">
        <v>1.57</v>
      </c>
      <c r="P142" s="10">
        <f>SUMIF(team,spi_matches[[#This Row],[team1]],Mxg)+SUMIF(team,spi_matches[[#This Row],[team2]],Vnxg)</f>
        <v>1.1549562237012032</v>
      </c>
      <c r="Q142" s="10">
        <f>SUMIF(team,spi_matches[[#This Row],[team1]],Mnxg)+SUMIF(team,spi_matches[[#This Row],[team2]],Vxg)</f>
        <v>1.4652147529348787</v>
      </c>
      <c r="R142" s="10">
        <f t="shared" si="65"/>
        <v>1.6611516363682383E-2</v>
      </c>
      <c r="S142" s="21">
        <f t="shared" si="66"/>
        <v>0.1783016294941055</v>
      </c>
      <c r="T142" s="21">
        <f t="shared" si="67"/>
        <v>0.28740813522172504</v>
      </c>
      <c r="U142" s="21">
        <f t="shared" si="68"/>
        <v>0.33081868623869393</v>
      </c>
      <c r="V142" s="22">
        <f t="shared" si="69"/>
        <v>0</v>
      </c>
      <c r="W142" s="22">
        <f t="shared" si="70"/>
        <v>3</v>
      </c>
      <c r="X142" s="23"/>
      <c r="Y142" s="23"/>
      <c r="Z142" s="23"/>
      <c r="AA142" s="23"/>
      <c r="AB142" s="24">
        <f t="shared" si="71"/>
        <v>1</v>
      </c>
      <c r="AC142" s="24">
        <f t="shared" si="72"/>
        <v>1</v>
      </c>
      <c r="AD142" s="24">
        <f t="shared" si="73"/>
        <v>1</v>
      </c>
      <c r="AE142" s="24">
        <f t="shared" si="74"/>
        <v>2</v>
      </c>
      <c r="AF142" s="24">
        <f t="shared" si="75"/>
        <v>2</v>
      </c>
      <c r="AG142" s="24">
        <f t="shared" si="76"/>
        <v>1</v>
      </c>
      <c r="AH142" s="24">
        <f t="shared" si="77"/>
        <v>2</v>
      </c>
      <c r="AI142" s="24">
        <f t="shared" si="78"/>
        <v>2</v>
      </c>
      <c r="AJ142" s="24">
        <f t="shared" si="79"/>
        <v>0</v>
      </c>
      <c r="AK142" s="24">
        <f t="shared" si="80"/>
        <v>1</v>
      </c>
      <c r="AL142" s="25">
        <f t="shared" si="81"/>
        <v>11</v>
      </c>
      <c r="AM142" s="25">
        <f t="shared" si="82"/>
        <v>12</v>
      </c>
      <c r="AN142" s="25">
        <f t="shared" si="83"/>
        <v>21</v>
      </c>
      <c r="AO142" s="25">
        <f t="shared" si="84"/>
        <v>22</v>
      </c>
      <c r="AP142" s="25">
        <f t="shared" si="85"/>
        <v>1</v>
      </c>
      <c r="AQ142" s="26">
        <f t="shared" si="86"/>
        <v>0.20795537650569235</v>
      </c>
      <c r="AR142" s="26">
        <f t="shared" si="87"/>
        <v>0.16128684100010743</v>
      </c>
      <c r="AS142" s="26">
        <f t="shared" si="88"/>
        <v>5.3733179823446747E-2</v>
      </c>
      <c r="AT142" s="26">
        <f t="shared" si="89"/>
        <v>4.9995288227066247E-2</v>
      </c>
      <c r="AU142" s="26">
        <f t="shared" si="90"/>
        <v>3.2250810268251287E-2</v>
      </c>
      <c r="AV142" s="27">
        <f>(1/(((0-P142)^2+(0-Q142)^2))*CT142)</f>
        <v>1.4364604072023196E-2</v>
      </c>
      <c r="AW142" s="27">
        <f>(1/(((1-P142)^2+(1-Q142)^2))*CT142)</f>
        <v>0.20795537650569235</v>
      </c>
      <c r="AX142" s="27">
        <f>(1/(((2-P142)^2+(2-Q142)^2))*CT142)</f>
        <v>4.9995288227066247E-2</v>
      </c>
      <c r="AY142" s="27">
        <f>(1/(((3-P142)^2+(3-Q142)^2))*CT142)</f>
        <v>8.6809288791014367E-3</v>
      </c>
      <c r="AZ142" s="27">
        <f>((1/(((4-P142)^2+(4-Q142)^2))*CT142))</f>
        <v>3.4436660192628415E-3</v>
      </c>
      <c r="BA142" s="27">
        <f>((1/(((5-P142)^2+(5-Q142)^2))*CT142))</f>
        <v>1.832907168793465E-3</v>
      </c>
      <c r="BB142" s="27">
        <f>((1/(((6-P142)^2+(6-Q142)^2))*CT142))</f>
        <v>1.1353643497855226E-3</v>
      </c>
      <c r="BC142" s="27">
        <f>((1/(((1-P142)^2+(0-Q142)^2))*CT142))</f>
        <v>2.3032286115077141E-2</v>
      </c>
      <c r="BD142" s="27">
        <f>((1/(((2-P142)^2+(0-Q142)^2))*CT142))</f>
        <v>1.7476692390465693E-2</v>
      </c>
      <c r="BE142" s="27">
        <f>((1/(((2-P142)^2+(1-Q142)^2))*CT142))</f>
        <v>5.3733179823446747E-2</v>
      </c>
      <c r="BF142" s="27">
        <f>((1/(((3-P142)^2+(0-Q142)^2))*CT142))</f>
        <v>9.0073198384425495E-3</v>
      </c>
      <c r="BG142" s="27">
        <f>((1/(((3-P142)^2+(1-Q142)^2))*CT142))</f>
        <v>1.380982265653131E-2</v>
      </c>
      <c r="BH142" s="27">
        <f>((1/(((3-P142)^2+(2-Q142)^2))*CT142))</f>
        <v>1.3549467953447775E-2</v>
      </c>
      <c r="BI142" s="27">
        <f>((1/(((4-P142)^2+(0-Q142)^2))*CT142))</f>
        <v>4.8822745146978484E-3</v>
      </c>
      <c r="BJ142" s="27">
        <f>((1/(((4-P142)^2+(1-Q142)^2))*CT142))</f>
        <v>6.0163412090769022E-3</v>
      </c>
      <c r="BK142" s="27">
        <f>((1/(((4-P142)^2+(2-Q142)^2))*CT142))</f>
        <v>5.9663953405953776E-3</v>
      </c>
      <c r="BL142" s="27">
        <f>((1/(((4-P142)^2+(3-Q142)^2))*CT142))</f>
        <v>4.7847623263154804E-3</v>
      </c>
      <c r="BM142" s="27">
        <f>((1/(((5-P142)^2+(0-Q142)^2))*CT142))</f>
        <v>2.9531251774442182E-3</v>
      </c>
      <c r="BN142" s="27">
        <f>((1/(((5-P142)^2+(1-Q142)^2))*CT142))</f>
        <v>3.3331585851610309E-3</v>
      </c>
      <c r="BO142" s="27">
        <f>((1/(((5-P142)^2+(2-Q142)^2))*CT142))</f>
        <v>3.3177714585461791E-3</v>
      </c>
      <c r="BP142" s="27">
        <f>((1/(((5-P142)^2+(3-Q142)^2))*CT142))</f>
        <v>2.9171652156999143E-3</v>
      </c>
      <c r="BQ142" s="27">
        <f>((1/(((5-P142)^2+(4-Q142)^2))*CT142))</f>
        <v>2.3574344031334956E-3</v>
      </c>
      <c r="BR142" s="27">
        <f>((1/(((6-P142)^2+(0-Q142)^2))*CT142))</f>
        <v>1.9515010259112842E-3</v>
      </c>
      <c r="BS142" s="27">
        <f>(1/(((6-P142)^2+(1-Q142)^2))*CT142)</f>
        <v>2.1105173276070133E-3</v>
      </c>
      <c r="BT142" s="27">
        <f>(1/(((6-P142)^2+(2-Q142)^2))*CT142)</f>
        <v>2.1043377406202539E-3</v>
      </c>
      <c r="BU142" s="27">
        <f>(1/(((6-P142)^2+(3-Q142)^2))*CT142)</f>
        <v>1.9357325227644081E-3</v>
      </c>
      <c r="BV142" s="27">
        <f>((1/(((6-P142)^2+(4-Q142)^2))*CT142))</f>
        <v>1.6722639882527674E-3</v>
      </c>
      <c r="BW142" s="27">
        <f>((1/(((6-P142)^2+(5-Q142)^2))*CT142))</f>
        <v>1.390079880868123E-3</v>
      </c>
      <c r="BX142" s="27">
        <f>((1/(((0-P142)^2+(1-Q142)^2))*CT142))</f>
        <v>3.2250810268251287E-2</v>
      </c>
      <c r="BY142" s="27">
        <f>((1/(((0-P142)^2+(2-Q142)^2))*CT142))</f>
        <v>3.0865738166660047E-2</v>
      </c>
      <c r="BZ142" s="27">
        <f>((1/(((1-P142)^2+(2-Q142)^2))*CT142))</f>
        <v>0.16128684100010743</v>
      </c>
      <c r="CA142" s="27">
        <f>((1/(((0-P142)^2+(3-Q142)^2))*CT142))</f>
        <v>1.3552009890218521E-2</v>
      </c>
      <c r="CB142" s="27">
        <f>((1/(((1-P142)^2+(3-Q142)^2))*CT142))</f>
        <v>2.1012136230272049E-2</v>
      </c>
      <c r="CC142" s="27">
        <f>((1/(((2-P142)^2+(3-Q142)^2))*CT142))</f>
        <v>1.6288423740020562E-2</v>
      </c>
      <c r="CD142" s="27">
        <f>((1/(((0-P142)^2+(4-Q142)^2))*CT142))</f>
        <v>6.4440794605263004E-3</v>
      </c>
      <c r="CE142" s="27">
        <f>((1/(((1-P142)^2+(4-Q142)^2))*CT142))</f>
        <v>7.7529624813893021E-3</v>
      </c>
      <c r="CF142" s="27">
        <f>((1/(((2-P142)^2+(4-Q142)^2))*CT142))</f>
        <v>7.0035512727864725E-3</v>
      </c>
      <c r="CG142" s="27">
        <f>((1/(((3-P142)^2+(4-Q142)^2))*CT142))</f>
        <v>5.0868204343940725E-3</v>
      </c>
      <c r="CH142" s="27">
        <f>((1/(((0-P142)^2+(5-Q142)^2))*CT142))</f>
        <v>3.6156870024523489E-3</v>
      </c>
      <c r="CI142" s="27">
        <f>((1/(((1-P142)^2+(5-Q142)^2))*CT142))</f>
        <v>3.9940191403392581E-3</v>
      </c>
      <c r="CJ142" s="27">
        <f>((1/(((2-P142)^2+(5-Q142)^2))*CT142))</f>
        <v>3.7853535765777352E-3</v>
      </c>
      <c r="CK142" s="27">
        <f>((1/(((3-P142)^2+(5-Q142)^2))*CT142))</f>
        <v>3.144872987166366E-3</v>
      </c>
      <c r="CL142" s="27">
        <f>(1/(((4-P142)^2+(5-Q142)^2))*CT142)</f>
        <v>2.4284834887246505E-3</v>
      </c>
      <c r="CM142" s="27">
        <f>(1/(((0-P142)^2+(6-Q142)^2))*CT142)</f>
        <v>2.2832925743946522E-3</v>
      </c>
      <c r="CN142" s="27">
        <f>(1/(((1-P142)^2+(6-Q142)^2))*CT142)</f>
        <v>2.4285651326171106E-3</v>
      </c>
      <c r="CO142" s="27">
        <f>((1/(((2-P142)^2+(6-Q142)^2))*CT142))</f>
        <v>2.3498033628609879E-3</v>
      </c>
      <c r="CP142" s="27">
        <f>((1/(((3-P142)^2+(6-Q142)^2))*CT142))</f>
        <v>2.0860744548579602E-3</v>
      </c>
      <c r="CQ142" s="27">
        <f>((1/(((4-P142)^2+(6-Q142)^2))*CT142))</f>
        <v>1.7446799536772343E-3</v>
      </c>
      <c r="CR142" s="27">
        <f>((1/(((5-P142)^2+(6-Q142)^2)))*CT142)</f>
        <v>1.4144816203996503E-3</v>
      </c>
      <c r="CS142" s="21">
        <f t="shared" si="91"/>
        <v>0.79652845095452451</v>
      </c>
      <c r="CT142" s="28">
        <v>0.05</v>
      </c>
    </row>
    <row r="143" spans="8:98" x14ac:dyDescent="0.25">
      <c r="H143" s="2">
        <v>44534</v>
      </c>
      <c r="I143" s="1" t="s">
        <v>20</v>
      </c>
      <c r="J143" s="1" t="s">
        <v>9</v>
      </c>
      <c r="K143">
        <v>1</v>
      </c>
      <c r="L143">
        <v>0</v>
      </c>
      <c r="M143">
        <v>1.55</v>
      </c>
      <c r="N143">
        <v>0.63</v>
      </c>
      <c r="P143" s="10">
        <f>SUMIF(team,spi_matches[[#This Row],[team1]],Mxg)+SUMIF(team,spi_matches[[#This Row],[team2]],Vnxg)</f>
        <v>1.4447907856556812</v>
      </c>
      <c r="Q143" s="10">
        <f>SUMIF(team,spi_matches[[#This Row],[team1]],Mnxg)+SUMIF(team,spi_matches[[#This Row],[team2]],Vxg)</f>
        <v>0.88895323166818385</v>
      </c>
      <c r="R143" s="10">
        <f t="shared" si="65"/>
        <v>7.8125754974344916E-2</v>
      </c>
      <c r="S143" s="21">
        <f t="shared" si="66"/>
        <v>0.35578863980094394</v>
      </c>
      <c r="T143" s="21">
        <f t="shared" si="67"/>
        <v>0.30080551417833212</v>
      </c>
      <c r="U143" s="21">
        <f t="shared" si="68"/>
        <v>0.14442458469948175</v>
      </c>
      <c r="V143" s="22">
        <f t="shared" si="69"/>
        <v>3</v>
      </c>
      <c r="W143" s="22">
        <f t="shared" si="70"/>
        <v>0</v>
      </c>
      <c r="X143" s="23"/>
      <c r="Y143" s="23"/>
      <c r="Z143" s="23"/>
      <c r="AA143" s="23"/>
      <c r="AB143" s="24">
        <f t="shared" si="71"/>
        <v>1</v>
      </c>
      <c r="AC143" s="24">
        <f t="shared" si="72"/>
        <v>1</v>
      </c>
      <c r="AD143" s="24">
        <f t="shared" si="73"/>
        <v>2</v>
      </c>
      <c r="AE143" s="24">
        <f t="shared" si="74"/>
        <v>1</v>
      </c>
      <c r="AF143" s="24">
        <f t="shared" si="75"/>
        <v>1</v>
      </c>
      <c r="AG143" s="24">
        <f t="shared" si="76"/>
        <v>0</v>
      </c>
      <c r="AH143" s="24">
        <f t="shared" si="77"/>
        <v>2</v>
      </c>
      <c r="AI143" s="24">
        <f t="shared" si="78"/>
        <v>0</v>
      </c>
      <c r="AJ143" s="24">
        <f t="shared" si="79"/>
        <v>1</v>
      </c>
      <c r="AK143" s="24">
        <f t="shared" si="80"/>
        <v>2</v>
      </c>
      <c r="AL143" s="25">
        <f t="shared" si="81"/>
        <v>11</v>
      </c>
      <c r="AM143" s="25">
        <f t="shared" si="82"/>
        <v>21</v>
      </c>
      <c r="AN143" s="25">
        <f t="shared" si="83"/>
        <v>10</v>
      </c>
      <c r="AO143" s="25">
        <f t="shared" si="84"/>
        <v>20</v>
      </c>
      <c r="AP143" s="25">
        <f t="shared" si="85"/>
        <v>12</v>
      </c>
      <c r="AQ143" s="26">
        <f t="shared" si="86"/>
        <v>0.2379023924208038</v>
      </c>
      <c r="AR143" s="26">
        <f t="shared" si="87"/>
        <v>0.15596309786411025</v>
      </c>
      <c r="AS143" s="26">
        <f t="shared" si="88"/>
        <v>5.0603359486663446E-2</v>
      </c>
      <c r="AT143" s="26">
        <f t="shared" si="89"/>
        <v>4.5516815777692371E-2</v>
      </c>
      <c r="AU143" s="26">
        <f t="shared" si="90"/>
        <v>3.490977098068325E-2</v>
      </c>
      <c r="AV143" s="27">
        <f>(1/(((0-P143)^2+(0-Q143)^2))*CT143)</f>
        <v>1.7375238975786283E-2</v>
      </c>
      <c r="AW143" s="27">
        <f>(1/(((1-P143)^2+(1-Q143)^2))*CT143)</f>
        <v>0.2379023924208038</v>
      </c>
      <c r="AX143" s="27">
        <f>(1/(((2-P143)^2+(2-Q143)^2))*CT143)</f>
        <v>3.2411082608719992E-2</v>
      </c>
      <c r="AY143" s="27">
        <f>(1/(((3-P143)^2+(3-Q143)^2))*CT143)</f>
        <v>7.2725218877539898E-3</v>
      </c>
      <c r="AZ143" s="27">
        <f>((1/(((4-P143)^2+(4-Q143)^2))*CT143))</f>
        <v>3.0849522824530225E-3</v>
      </c>
      <c r="BA143" s="27">
        <f>((1/(((5-P143)^2+(5-Q143)^2))*CT143))</f>
        <v>1.6926076797764257E-3</v>
      </c>
      <c r="BB143" s="27">
        <f>((1/(((6-P143)^2+(6-Q143)^2))*CT143))</f>
        <v>1.0667183230385743E-3</v>
      </c>
      <c r="BC143" s="27">
        <f>((1/(((1-P143)^2+(0-Q143)^2))*CT143))</f>
        <v>5.0603359486663446E-2</v>
      </c>
      <c r="BD143" s="27">
        <f>((1/(((2-P143)^2+(0-Q143)^2))*CT143))</f>
        <v>4.5516815777692371E-2</v>
      </c>
      <c r="BE143" s="27">
        <f>((1/(((2-P143)^2+(1-Q143)^2))*CT143))</f>
        <v>0.15596309786411025</v>
      </c>
      <c r="BF143" s="27">
        <f>((1/(((3-P143)^2+(0-Q143)^2))*CT143))</f>
        <v>1.5581597710466631E-2</v>
      </c>
      <c r="BG143" s="27">
        <f>((1/(((3-P143)^2+(1-Q143)^2))*CT143))</f>
        <v>2.0567607682292367E-2</v>
      </c>
      <c r="BH143" s="27">
        <f>((1/(((3-P143)^2+(2-Q143)^2))*CT143))</f>
        <v>1.3687003227229858E-2</v>
      </c>
      <c r="BI143" s="27">
        <f>((1/(((4-P143)^2+(0-Q143)^2))*CT143))</f>
        <v>6.8312245101058156E-3</v>
      </c>
      <c r="BJ143" s="27">
        <f>((1/(((4-P143)^2+(1-Q143)^2))*CT143))</f>
        <v>7.6435938763365326E-3</v>
      </c>
      <c r="BK143" s="27">
        <f>((1/(((4-P143)^2+(2-Q143)^2))*CT143))</f>
        <v>6.4403783483779585E-3</v>
      </c>
      <c r="BL143" s="27">
        <f>((1/(((4-P143)^2+(3-Q143)^2))*CT143))</f>
        <v>4.5514075435780389E-3</v>
      </c>
      <c r="BM143" s="27">
        <f>((1/(((5-P143)^2+(0-Q143)^2))*CT143))</f>
        <v>3.7230773833452887E-3</v>
      </c>
      <c r="BN143" s="27">
        <f>((1/(((5-P143)^2+(1-Q143)^2))*CT143))</f>
        <v>3.9519931029166656E-3</v>
      </c>
      <c r="BO143" s="27">
        <f>((1/(((5-P143)^2+(2-Q143)^2))*CT143))</f>
        <v>3.6038795817723139E-3</v>
      </c>
      <c r="BP143" s="27">
        <f>((1/(((5-P143)^2+(3-Q143)^2))*CT143))</f>
        <v>2.9246554333964897E-3</v>
      </c>
      <c r="BQ143" s="27">
        <f>((1/(((5-P143)^2+(4-Q143)^2))*CT143))</f>
        <v>2.2403316139923781E-3</v>
      </c>
      <c r="BR143" s="27">
        <f>((1/(((6-P143)^2+(0-Q143)^2))*CT143))</f>
        <v>2.3212445725969708E-3</v>
      </c>
      <c r="BS143" s="27">
        <f>(1/(((6-P143)^2+(1-Q143)^2))*CT143)</f>
        <v>2.4082154009067041E-3</v>
      </c>
      <c r="BT143" s="27">
        <f>(1/(((6-P143)^2+(2-Q143)^2))*CT143)</f>
        <v>2.2743445479840303E-3</v>
      </c>
      <c r="BU143" s="27">
        <f>(1/(((6-P143)^2+(3-Q143)^2))*CT143)</f>
        <v>1.9836193157639361E-3</v>
      </c>
      <c r="BV143" s="27">
        <f>((1/(((6-P143)^2+(4-Q143)^2))*CT143))</f>
        <v>1.6431940244690619E-3</v>
      </c>
      <c r="BW143" s="27">
        <f>((1/(((6-P143)^2+(5-Q143)^2))*CT143))</f>
        <v>1.3279987969468581E-3</v>
      </c>
      <c r="BX143" s="27">
        <f>((1/(((0-P143)^2+(1-Q143)^2))*CT143))</f>
        <v>2.3812338211633362E-2</v>
      </c>
      <c r="BY143" s="27">
        <f>((1/(((0-P143)^2+(2-Q143)^2))*CT143))</f>
        <v>1.5051874770358574E-2</v>
      </c>
      <c r="BZ143" s="27">
        <f>((1/(((1-P143)^2+(2-Q143)^2))*CT143))</f>
        <v>3.490977098068325E-2</v>
      </c>
      <c r="CA143" s="27">
        <f>((1/(((0-P143)^2+(3-Q143)^2))*CT143))</f>
        <v>7.6406581685663309E-3</v>
      </c>
      <c r="CB143" s="27">
        <f>((1/(((1-P143)^2+(3-Q143)^2))*CT143))</f>
        <v>1.0742621755383437E-2</v>
      </c>
      <c r="CC143" s="27">
        <f>((1/(((2-P143)^2+(3-Q143)^2))*CT143))</f>
        <v>1.0493673330211428E-2</v>
      </c>
      <c r="CD143" s="27">
        <f>((1/(((0-P143)^2+(4-Q143)^2))*CT143))</f>
        <v>4.2495208462527195E-3</v>
      </c>
      <c r="CE143" s="27">
        <f>((1/(((1-P143)^2+(4-Q143)^2))*CT143))</f>
        <v>5.0625473483732171E-3</v>
      </c>
      <c r="CF143" s="27">
        <f>((1/(((2-P143)^2+(4-Q143)^2))*CT143))</f>
        <v>5.006573998922491E-3</v>
      </c>
      <c r="CG143" s="27">
        <f>((1/(((3-P143)^2+(4-Q143)^2))*CT143))</f>
        <v>4.1331578829964782E-3</v>
      </c>
      <c r="CH143" s="27">
        <f>((1/(((0-P143)^2+(5-Q143)^2))*CT143))</f>
        <v>2.6332245816629261E-3</v>
      </c>
      <c r="CI143" s="27">
        <f>((1/(((1-P143)^2+(5-Q143)^2))*CT143))</f>
        <v>2.9242255308477814E-3</v>
      </c>
      <c r="CJ143" s="27">
        <f>((1/(((2-P143)^2+(5-Q143)^2))*CT143))</f>
        <v>2.9054627273051321E-3</v>
      </c>
      <c r="CK143" s="27">
        <f>((1/(((3-P143)^2+(5-Q143)^2))*CT143))</f>
        <v>2.5880746075716697E-3</v>
      </c>
      <c r="CL143" s="27">
        <f>(1/(((4-P143)^2+(5-Q143)^2))*CT143)</f>
        <v>2.1340344657036774E-3</v>
      </c>
      <c r="CM143" s="27">
        <f>(1/(((0-P143)^2+(6-Q143)^2))*CT143)</f>
        <v>1.7724073373910092E-3</v>
      </c>
      <c r="CN143" s="27">
        <f>(1/(((1-P143)^2+(6-Q143)^2))*CT143)</f>
        <v>1.8996500073029466E-3</v>
      </c>
      <c r="CO143" s="27">
        <f>((1/(((2-P143)^2+(6-Q143)^2))*CT143))</f>
        <v>1.8917140260024509E-3</v>
      </c>
      <c r="CP143" s="27">
        <f>((1/(((3-P143)^2+(6-Q143)^2))*CT143))</f>
        <v>1.751836595888133E-3</v>
      </c>
      <c r="CQ143" s="27">
        <f>((1/(((4-P143)^2+(6-Q143)^2))*CT143))</f>
        <v>1.5313047760541969E-3</v>
      </c>
      <c r="CR143" s="27">
        <f>((1/(((5-P143)^2+(6-Q143)^2)))*CT143)</f>
        <v>1.2899127503705583E-3</v>
      </c>
      <c r="CS143" s="21">
        <f t="shared" si="91"/>
        <v>0.80101873867875817</v>
      </c>
      <c r="CT143" s="28">
        <v>0.05</v>
      </c>
    </row>
    <row r="144" spans="8:98" x14ac:dyDescent="0.25">
      <c r="H144" s="2">
        <v>44534</v>
      </c>
      <c r="I144" s="1" t="s">
        <v>15</v>
      </c>
      <c r="J144" s="1" t="s">
        <v>19</v>
      </c>
      <c r="K144">
        <v>0</v>
      </c>
      <c r="L144">
        <v>1</v>
      </c>
      <c r="M144">
        <v>0.12</v>
      </c>
      <c r="N144">
        <v>2.66</v>
      </c>
      <c r="P144" s="10">
        <f>SUMIF(team,spi_matches[[#This Row],[team1]],Mxg)+SUMIF(team,spi_matches[[#This Row],[team2]],Vnxg)</f>
        <v>0.92670856338640051</v>
      </c>
      <c r="Q144" s="10">
        <f>SUMIF(team,spi_matches[[#This Row],[team1]],Mnxg)+SUMIF(team,spi_matches[[#This Row],[team2]],Vxg)</f>
        <v>2.4176424264008816</v>
      </c>
      <c r="R144" s="10">
        <f t="shared" si="65"/>
        <v>0.70951589972180229</v>
      </c>
      <c r="S144" s="21">
        <f t="shared" si="66"/>
        <v>9.7499130282829458E-2</v>
      </c>
      <c r="T144" s="21">
        <f t="shared" si="67"/>
        <v>8.8379556917054139E-2</v>
      </c>
      <c r="U144" s="21">
        <f t="shared" si="68"/>
        <v>0.66631520126769683</v>
      </c>
      <c r="V144" s="22">
        <f t="shared" si="69"/>
        <v>0</v>
      </c>
      <c r="W144" s="22">
        <f t="shared" si="70"/>
        <v>3</v>
      </c>
      <c r="X144" s="23"/>
      <c r="Y144" s="23"/>
      <c r="Z144" s="23"/>
      <c r="AA144" s="23"/>
      <c r="AB144" s="24">
        <f t="shared" si="71"/>
        <v>1</v>
      </c>
      <c r="AC144" s="24">
        <f t="shared" si="72"/>
        <v>2</v>
      </c>
      <c r="AD144" s="24">
        <f t="shared" si="73"/>
        <v>1</v>
      </c>
      <c r="AE144" s="24">
        <f t="shared" si="74"/>
        <v>3</v>
      </c>
      <c r="AF144" s="24">
        <f t="shared" si="75"/>
        <v>0</v>
      </c>
      <c r="AG144" s="24">
        <f t="shared" si="76"/>
        <v>2</v>
      </c>
      <c r="AH144" s="24">
        <f t="shared" si="77"/>
        <v>0</v>
      </c>
      <c r="AI144" s="24">
        <f t="shared" si="78"/>
        <v>3</v>
      </c>
      <c r="AJ144" s="24">
        <f t="shared" si="79"/>
        <v>2</v>
      </c>
      <c r="AK144" s="24">
        <f t="shared" si="80"/>
        <v>2</v>
      </c>
      <c r="AL144" s="25">
        <f t="shared" si="81"/>
        <v>12</v>
      </c>
      <c r="AM144" s="25">
        <f t="shared" si="82"/>
        <v>13</v>
      </c>
      <c r="AN144" s="25">
        <f t="shared" si="83"/>
        <v>2</v>
      </c>
      <c r="AO144" s="25">
        <f t="shared" si="84"/>
        <v>3</v>
      </c>
      <c r="AP144" s="25">
        <f t="shared" si="85"/>
        <v>22</v>
      </c>
      <c r="AQ144" s="26">
        <f t="shared" si="86"/>
        <v>0.27809166445747041</v>
      </c>
      <c r="AR144" s="26">
        <f t="shared" si="87"/>
        <v>0.14513283474180749</v>
      </c>
      <c r="AS144" s="26">
        <f t="shared" si="88"/>
        <v>4.839268732611067E-2</v>
      </c>
      <c r="AT144" s="26">
        <f t="shared" si="89"/>
        <v>4.1738697049817364E-2</v>
      </c>
      <c r="AU144" s="26">
        <f t="shared" si="90"/>
        <v>3.7696596110629602E-2</v>
      </c>
      <c r="AV144" s="27">
        <f>(1/(((0-P144)^2+(0-Q144)^2))*CT144)</f>
        <v>7.4584745735569342E-3</v>
      </c>
      <c r="AW144" s="27">
        <f>(1/(((1-P144)^2+(1-Q144)^2))*CT144)</f>
        <v>2.4812889919875E-2</v>
      </c>
      <c r="AX144" s="27">
        <f>(1/(((2-P144)^2+(2-Q144)^2))*CT144)</f>
        <v>3.7696596110629602E-2</v>
      </c>
      <c r="AY144" s="27">
        <f>(1/(((3-P144)^2+(3-Q144)^2))*CT144)</f>
        <v>1.0781257984809091E-2</v>
      </c>
      <c r="AZ144" s="27">
        <f>((1/(((4-P144)^2+(4-Q144)^2))*CT144))</f>
        <v>4.1844590755446128E-3</v>
      </c>
      <c r="BA144" s="27">
        <f>((1/(((5-P144)^2+(5-Q144)^2))*CT144))</f>
        <v>2.1495877694324389E-3</v>
      </c>
      <c r="BB144" s="27">
        <f>((1/(((6-P144)^2+(6-Q144)^2))*CT144))</f>
        <v>1.2962914832064494E-3</v>
      </c>
      <c r="BC144" s="27">
        <f>((1/(((1-P144)^2+(0-Q144)^2))*CT144))</f>
        <v>8.5464730606323192E-3</v>
      </c>
      <c r="BD144" s="27">
        <f>((1/(((2-P144)^2+(0-Q144)^2))*CT144))</f>
        <v>7.1459713471233649E-3</v>
      </c>
      <c r="BE144" s="27">
        <f>((1/(((2-P144)^2+(1-Q144)^2))*CT144))</f>
        <v>1.5814454410942615E-2</v>
      </c>
      <c r="BF144" s="27">
        <f>((1/(((3-P144)^2+(0-Q144)^2))*CT144))</f>
        <v>4.9292493585748219E-3</v>
      </c>
      <c r="BG144" s="27">
        <f>((1/(((3-P144)^2+(1-Q144)^2))*CT144))</f>
        <v>7.9261317113370148E-3</v>
      </c>
      <c r="BH144" s="27">
        <f>((1/(((3-P144)^2+(2-Q144)^2))*CT144))</f>
        <v>1.1178273713242998E-2</v>
      </c>
      <c r="BI144" s="27">
        <f>((1/(((4-P144)^2+(0-Q144)^2))*CT144))</f>
        <v>3.2700865551958552E-3</v>
      </c>
      <c r="BJ144" s="27">
        <f>((1/(((4-P144)^2+(1-Q144)^2))*CT144))</f>
        <v>4.3649708180092074E-3</v>
      </c>
      <c r="BK144" s="27">
        <f>((1/(((4-P144)^2+(2-Q144)^2))*CT144))</f>
        <v>5.1977507935575644E-3</v>
      </c>
      <c r="BL144" s="27">
        <f>((1/(((4-P144)^2+(3-Q144)^2))*CT144))</f>
        <v>5.1102481888901097E-3</v>
      </c>
      <c r="BM144" s="27">
        <f>((1/(((5-P144)^2+(0-Q144)^2))*CT144))</f>
        <v>2.2284919079540019E-3</v>
      </c>
      <c r="BN144" s="27">
        <f>((1/(((5-P144)^2+(1-Q144)^2))*CT144))</f>
        <v>2.687967818626381E-3</v>
      </c>
      <c r="BO144" s="27">
        <f>((1/(((5-P144)^2+(2-Q144)^2))*CT144))</f>
        <v>2.9822031081956236E-3</v>
      </c>
      <c r="BP144" s="27">
        <f>((1/(((5-P144)^2+(3-Q144)^2))*CT144))</f>
        <v>2.953190139953407E-3</v>
      </c>
      <c r="BQ144" s="27">
        <f>((1/(((5-P144)^2+(4-Q144)^2))*CT144))</f>
        <v>2.6184099140226648E-3</v>
      </c>
      <c r="BR144" s="27">
        <f>((1/(((6-P144)^2+(0-Q144)^2))*CT144))</f>
        <v>1.5831160845498405E-3</v>
      </c>
      <c r="BS144" s="27">
        <f>(1/(((6-P144)^2+(1-Q144)^2))*CT144)</f>
        <v>1.8019319272640775E-3</v>
      </c>
      <c r="BT144" s="27">
        <f>(1/(((6-P144)^2+(2-Q144)^2))*CT144)</f>
        <v>1.9295549438881261E-3</v>
      </c>
      <c r="BU144" s="27">
        <f>(1/(((6-P144)^2+(3-Q144)^2))*CT144)</f>
        <v>1.9173671258721607E-3</v>
      </c>
      <c r="BV144" s="27">
        <f>((1/(((6-P144)^2+(4-Q144)^2))*CT144))</f>
        <v>1.7704039906099773E-3</v>
      </c>
      <c r="BW144" s="27">
        <f>((1/(((6-P144)^2+(5-Q144)^2))*CT144))</f>
        <v>1.5428833643873444E-3</v>
      </c>
      <c r="BX144" s="27">
        <f>((1/(((0-P144)^2+(1-Q144)^2))*CT144))</f>
        <v>1.743072014375175E-2</v>
      </c>
      <c r="BY144" s="27">
        <f>((1/(((0-P144)^2+(2-Q144)^2))*CT144))</f>
        <v>4.839268732611067E-2</v>
      </c>
      <c r="BZ144" s="27">
        <f>((1/(((1-P144)^2+(2-Q144)^2))*CT144))</f>
        <v>0.27809166445747041</v>
      </c>
      <c r="CA144" s="27">
        <f>((1/(((0-P144)^2+(3-Q144)^2))*CT144))</f>
        <v>4.1738697049817364E-2</v>
      </c>
      <c r="CB144" s="27">
        <f>((1/(((1-P144)^2+(3-Q144)^2))*CT144))</f>
        <v>0.14513283474180749</v>
      </c>
      <c r="CC144" s="27">
        <f>((1/(((2-P144)^2+(3-Q144)^2))*CT144))</f>
        <v>3.3532407379608463E-2</v>
      </c>
      <c r="CD144" s="27">
        <f>((1/(((0-P144)^2+(4-Q144)^2))*CT144))</f>
        <v>1.4869250580873197E-2</v>
      </c>
      <c r="CE144" s="27">
        <f>((1/(((1-P144)^2+(4-Q144)^2))*CT144))</f>
        <v>1.9926454442374349E-2</v>
      </c>
      <c r="CF144" s="27">
        <f>((1/(((2-P144)^2+(4-Q144)^2))*CT144))</f>
        <v>1.3676859579320244E-2</v>
      </c>
      <c r="CG144" s="27">
        <f>((1/(((3-P144)^2+(4-Q144)^2))*CT144))</f>
        <v>7.3503546387074974E-3</v>
      </c>
      <c r="CH144" s="27">
        <f>((1/(((0-P144)^2+(5-Q144)^2))*CT144))</f>
        <v>6.642435593566697E-3</v>
      </c>
      <c r="CI144" s="27">
        <f>((1/(((1-P144)^2+(5-Q144)^2))*CT144))</f>
        <v>7.4918238662677579E-3</v>
      </c>
      <c r="CJ144" s="27">
        <f>((1/(((2-P144)^2+(5-Q144)^2))*CT144))</f>
        <v>6.3934325467443383E-3</v>
      </c>
      <c r="CK144" s="27">
        <f>((1/(((3-P144)^2+(5-Q144)^2))*CT144))</f>
        <v>4.5590870367195942E-3</v>
      </c>
      <c r="CL144" s="27">
        <f>(1/(((4-P144)^2+(5-Q144)^2))*CT144)</f>
        <v>3.1029514177867475E-3</v>
      </c>
      <c r="CM144" s="27">
        <f>(1/(((0-P144)^2+(6-Q144)^2))*CT144)</f>
        <v>3.6517475733800482E-3</v>
      </c>
      <c r="CN144" s="27">
        <f>(1/(((1-P144)^2+(6-Q144)^2))*CT144)</f>
        <v>3.8944882136097928E-3</v>
      </c>
      <c r="CO144" s="27">
        <f>((1/(((2-P144)^2+(6-Q144)^2))*CT144))</f>
        <v>3.5751977765384117E-3</v>
      </c>
      <c r="CP144" s="27">
        <f>((1/(((3-P144)^2+(6-Q144)^2))*CT144))</f>
        <v>2.9185451842905332E-3</v>
      </c>
      <c r="CQ144" s="27">
        <f>((1/(((4-P144)^2+(6-Q144)^2))*CT144))</f>
        <v>2.2443257345871963E-3</v>
      </c>
      <c r="CR144" s="27">
        <f>((1/(((5-P144)^2+(6-Q144)^2)))*CT144)</f>
        <v>1.6992359843642361E-3</v>
      </c>
      <c r="CS144" s="21">
        <f t="shared" si="91"/>
        <v>0.85219388846758048</v>
      </c>
      <c r="CT144" s="28">
        <v>0.05</v>
      </c>
    </row>
    <row r="145" spans="8:98" x14ac:dyDescent="0.25">
      <c r="H145" s="2">
        <v>44534</v>
      </c>
      <c r="I145" s="1" t="s">
        <v>16</v>
      </c>
      <c r="J145" s="1" t="s">
        <v>22</v>
      </c>
      <c r="K145">
        <v>1</v>
      </c>
      <c r="L145">
        <v>3</v>
      </c>
      <c r="M145">
        <v>0.88</v>
      </c>
      <c r="N145">
        <v>3.68</v>
      </c>
      <c r="P145" s="10">
        <f>SUMIF(team,spi_matches[[#This Row],[team1]],Mxg)+SUMIF(team,spi_matches[[#This Row],[team2]],Vnxg)</f>
        <v>0.47186734608501568</v>
      </c>
      <c r="Q145" s="10">
        <f>SUMIF(team,spi_matches[[#This Row],[team1]],Mnxg)+SUMIF(team,spi_matches[[#This Row],[team2]],Vxg)</f>
        <v>2.894521423228535</v>
      </c>
      <c r="R145" s="10">
        <f t="shared" si="65"/>
        <v>0.78354885775861483</v>
      </c>
      <c r="S145" s="21">
        <f t="shared" si="66"/>
        <v>6.7408006640085893E-2</v>
      </c>
      <c r="T145" s="21">
        <f t="shared" si="67"/>
        <v>4.9402351653508432E-2</v>
      </c>
      <c r="U145" s="21">
        <f t="shared" si="68"/>
        <v>0.66208434548621919</v>
      </c>
      <c r="V145" s="22">
        <f t="shared" si="69"/>
        <v>0</v>
      </c>
      <c r="W145" s="22">
        <f t="shared" si="70"/>
        <v>3</v>
      </c>
      <c r="X145" s="23"/>
      <c r="Y145" s="23"/>
      <c r="Z145" s="23"/>
      <c r="AA145" s="23"/>
      <c r="AB145" s="24">
        <f t="shared" si="71"/>
        <v>0</v>
      </c>
      <c r="AC145" s="24">
        <f t="shared" si="72"/>
        <v>3</v>
      </c>
      <c r="AD145" s="24">
        <f t="shared" si="73"/>
        <v>1</v>
      </c>
      <c r="AE145" s="24">
        <f t="shared" si="74"/>
        <v>3</v>
      </c>
      <c r="AF145" s="24">
        <f t="shared" si="75"/>
        <v>0</v>
      </c>
      <c r="AG145" s="24">
        <f t="shared" si="76"/>
        <v>2</v>
      </c>
      <c r="AH145" s="24">
        <f t="shared" si="77"/>
        <v>1</v>
      </c>
      <c r="AI145" s="24">
        <f t="shared" si="78"/>
        <v>2</v>
      </c>
      <c r="AJ145" s="24">
        <f t="shared" si="79"/>
        <v>0</v>
      </c>
      <c r="AK145" s="24">
        <f t="shared" si="80"/>
        <v>4</v>
      </c>
      <c r="AL145" s="25">
        <f t="shared" si="81"/>
        <v>3</v>
      </c>
      <c r="AM145" s="25">
        <f t="shared" si="82"/>
        <v>13</v>
      </c>
      <c r="AN145" s="25">
        <f t="shared" si="83"/>
        <v>2</v>
      </c>
      <c r="AO145" s="25">
        <f t="shared" si="84"/>
        <v>12</v>
      </c>
      <c r="AP145" s="25">
        <f t="shared" si="85"/>
        <v>4</v>
      </c>
      <c r="AQ145" s="26">
        <f t="shared" si="86"/>
        <v>0.21387215660847742</v>
      </c>
      <c r="AR145" s="26">
        <f t="shared" si="87"/>
        <v>0.1723841725753737</v>
      </c>
      <c r="AS145" s="26">
        <f t="shared" si="88"/>
        <v>4.8884104512166619E-2</v>
      </c>
      <c r="AT145" s="26">
        <f t="shared" si="89"/>
        <v>4.6335223171721195E-2</v>
      </c>
      <c r="AU145" s="26">
        <f t="shared" si="90"/>
        <v>3.4608263076043137E-2</v>
      </c>
      <c r="AV145" s="27">
        <f>(1/(((0-P145)^2+(0-Q145)^2))*CT145)</f>
        <v>5.8133362865732882E-3</v>
      </c>
      <c r="AW145" s="27">
        <f>(1/(((1-P145)^2+(1-Q145)^2))*CT145)</f>
        <v>1.2926124149496079E-2</v>
      </c>
      <c r="AX145" s="27">
        <f>(1/(((2-P145)^2+(2-Q145)^2))*CT145)</f>
        <v>1.5947142318665945E-2</v>
      </c>
      <c r="AY145" s="27">
        <f>(1/(((3-P145)^2+(3-Q145)^2))*CT145)</f>
        <v>7.8093513111008282E-3</v>
      </c>
      <c r="AZ145" s="27">
        <f>((1/(((4-P145)^2+(4-Q145)^2))*CT145))</f>
        <v>3.6576972132655173E-3</v>
      </c>
      <c r="BA145" s="27">
        <f>((1/(((5-P145)^2+(5-Q145)^2))*CT145))</f>
        <v>2.0050506931259173E-3</v>
      </c>
      <c r="BB145" s="27">
        <f>((1/(((6-P145)^2+(6-Q145)^2))*CT145))</f>
        <v>1.2436496812808515E-3</v>
      </c>
      <c r="BC145" s="27">
        <f>((1/(((1-P145)^2+(0-Q145)^2))*CT145))</f>
        <v>5.7755538658218007E-3</v>
      </c>
      <c r="BD145" s="27">
        <f>((1/(((2-P145)^2+(0-Q145)^2))*CT145))</f>
        <v>4.6670334492964205E-3</v>
      </c>
      <c r="BE145" s="27">
        <f>((1/(((2-P145)^2+(1-Q145)^2))*CT145))</f>
        <v>8.439672031995301E-3</v>
      </c>
      <c r="BF145" s="27">
        <f>((1/(((3-P145)^2+(0-Q145)^2))*CT145))</f>
        <v>3.3853070530838318E-3</v>
      </c>
      <c r="BG145" s="27">
        <f>((1/(((3-P145)^2+(1-Q145)^2))*CT145))</f>
        <v>5.0096856566825849E-3</v>
      </c>
      <c r="BH145" s="27">
        <f>((1/(((3-P145)^2+(2-Q145)^2))*CT145))</f>
        <v>6.9525332413889586E-3</v>
      </c>
      <c r="BI145" s="27">
        <f>((1/(((4-P145)^2+(0-Q145)^2))*CT145))</f>
        <v>2.4008480609930215E-3</v>
      </c>
      <c r="BJ145" s="27">
        <f>((1/(((4-P145)^2+(1-Q145)^2))*CT145))</f>
        <v>3.1178034380330523E-3</v>
      </c>
      <c r="BK145" s="27">
        <f>((1/(((4-P145)^2+(2-Q145)^2))*CT145))</f>
        <v>3.7741863257447169E-3</v>
      </c>
      <c r="BL145" s="27">
        <f>((1/(((4-P145)^2+(3-Q145)^2))*CT145))</f>
        <v>4.0132128600142902E-3</v>
      </c>
      <c r="BM145" s="27">
        <f>((1/(((5-P145)^2+(0-Q145)^2))*CT145))</f>
        <v>1.7311676895826068E-3</v>
      </c>
      <c r="BN145" s="27">
        <f>((1/(((5-P145)^2+(1-Q145)^2))*CT145))</f>
        <v>2.0752746308193189E-3</v>
      </c>
      <c r="BO145" s="27">
        <f>((1/(((5-P145)^2+(2-Q145)^2))*CT145))</f>
        <v>2.3469601381855159E-3</v>
      </c>
      <c r="BP145" s="27">
        <f>((1/(((5-P145)^2+(3-Q145)^2))*CT145))</f>
        <v>2.4372278487718195E-3</v>
      </c>
      <c r="BQ145" s="27">
        <f>((1/(((5-P145)^2+(4-Q145)^2))*CT145))</f>
        <v>2.3013828137172952E-3</v>
      </c>
      <c r="BR145" s="27">
        <f>((1/(((6-P145)^2+(0-Q145)^2))*CT145))</f>
        <v>1.2840760095205195E-3</v>
      </c>
      <c r="BS145" s="27">
        <f>(1/(((6-P145)^2+(1-Q145)^2))*CT145)</f>
        <v>1.464151906952611E-3</v>
      </c>
      <c r="BT145" s="27">
        <f>(1/(((6-P145)^2+(2-Q145)^2))*CT145)</f>
        <v>1.5943664418445035E-3</v>
      </c>
      <c r="BU145" s="27">
        <f>(1/(((6-P145)^2+(3-Q145)^2))*CT145)</f>
        <v>1.6355168114047772E-3</v>
      </c>
      <c r="BV145" s="27">
        <f>((1/(((6-P145)^2+(4-Q145)^2))*CT145))</f>
        <v>1.5732010352180409E-3</v>
      </c>
      <c r="BW145" s="27">
        <f>((1/(((6-P145)^2+(5-Q145)^2))*CT145))</f>
        <v>1.4288453310149116E-3</v>
      </c>
      <c r="BX145" s="27">
        <f>((1/(((0-P145)^2+(1-Q145)^2))*CT145))</f>
        <v>1.3116920874785058E-2</v>
      </c>
      <c r="BY145" s="27">
        <f>((1/(((0-P145)^2+(2-Q145)^2))*CT145))</f>
        <v>4.8884104512166619E-2</v>
      </c>
      <c r="BZ145" s="27">
        <f>((1/(((1-P145)^2+(2-Q145)^2))*CT145))</f>
        <v>4.6335223171721195E-2</v>
      </c>
      <c r="CA145" s="27">
        <f>((1/(((0-P145)^2+(3-Q145)^2))*CT145))</f>
        <v>0.21387215660847742</v>
      </c>
      <c r="CB145" s="27">
        <f>((1/(((1-P145)^2+(3-Q145)^2))*CT145))</f>
        <v>0.1723841725753737</v>
      </c>
      <c r="CC145" s="27">
        <f>((1/(((2-P145)^2+(3-Q145)^2))*CT145))</f>
        <v>2.1310010402133969E-2</v>
      </c>
      <c r="CD145" s="27">
        <f>((1/(((0-P145)^2+(4-Q145)^2))*CT145))</f>
        <v>3.4608263076043137E-2</v>
      </c>
      <c r="CE145" s="27">
        <f>((1/(((1-P145)^2+(4-Q145)^2))*CT145))</f>
        <v>3.3310970927233181E-2</v>
      </c>
      <c r="CF145" s="27">
        <f>((1/(((2-P145)^2+(4-Q145)^2))*CT145))</f>
        <v>1.4055713451342398E-2</v>
      </c>
      <c r="CG145" s="27">
        <f>((1/(((3-P145)^2+(4-Q145)^2))*CT145))</f>
        <v>6.567249369509507E-3</v>
      </c>
      <c r="CH145" s="27">
        <f>((1/(((0-P145)^2+(5-Q145)^2))*CT145))</f>
        <v>1.0739526294678184E-2</v>
      </c>
      <c r="CI145" s="27">
        <f>((1/(((1-P145)^2+(5-Q145)^2))*CT145))</f>
        <v>1.061128619452013E-2</v>
      </c>
      <c r="CJ145" s="27">
        <f>((1/(((2-P145)^2+(5-Q145)^2))*CT145))</f>
        <v>7.3874564100990976E-3</v>
      </c>
      <c r="CK145" s="27">
        <f>((1/(((3-P145)^2+(5-Q145)^2))*CT145))</f>
        <v>4.6191532390906023E-3</v>
      </c>
      <c r="CL145" s="27">
        <f>(1/(((4-P145)^2+(5-Q145)^2))*CT145)</f>
        <v>2.9619519393511567E-3</v>
      </c>
      <c r="CM145" s="27">
        <f>(1/(((0-P145)^2+(6-Q145)^2))*CT145)</f>
        <v>5.0675730547111017E-3</v>
      </c>
      <c r="CN145" s="27">
        <f>(1/(((1-P145)^2+(6-Q145)^2))*CT145)</f>
        <v>5.0388387183685213E-3</v>
      </c>
      <c r="CO145" s="27">
        <f>((1/(((2-P145)^2+(6-Q145)^2))*CT145))</f>
        <v>4.1739060985348259E-3</v>
      </c>
      <c r="CP145" s="27">
        <f>((1/(((3-P145)^2+(6-Q145)^2))*CT145))</f>
        <v>3.1180911078340107E-3</v>
      </c>
      <c r="CQ145" s="27">
        <f>((1/(((4-P145)^2+(6-Q145)^2))*CT145))</f>
        <v>2.2632916904889197E-3</v>
      </c>
      <c r="CR145" s="27">
        <f>((1/(((5-P145)^2+(6-Q145)^2)))*CT145)</f>
        <v>1.6584857697565375E-3</v>
      </c>
      <c r="CS145" s="21">
        <f t="shared" si="91"/>
        <v>0.77889470377981362</v>
      </c>
      <c r="CT145" s="28">
        <v>0.05</v>
      </c>
    </row>
    <row r="146" spans="8:98" x14ac:dyDescent="0.25">
      <c r="H146" s="2">
        <v>44535</v>
      </c>
      <c r="I146" s="1" t="s">
        <v>28</v>
      </c>
      <c r="J146" s="1" t="s">
        <v>18</v>
      </c>
      <c r="K146">
        <v>3</v>
      </c>
      <c r="L146">
        <v>0</v>
      </c>
      <c r="M146">
        <v>2.12</v>
      </c>
      <c r="N146">
        <v>1.23</v>
      </c>
      <c r="P146" s="10">
        <f>SUMIF(team,spi_matches[[#This Row],[team1]],Mxg)+SUMIF(team,spi_matches[[#This Row],[team2]],Vnxg)</f>
        <v>2.633416448172766</v>
      </c>
      <c r="Q146" s="10">
        <f>SUMIF(team,spi_matches[[#This Row],[team1]],Mnxg)+SUMIF(team,spi_matches[[#This Row],[team2]],Vxg)</f>
        <v>0.57941559666793052</v>
      </c>
      <c r="R146" s="10">
        <f t="shared" si="65"/>
        <v>0.68685651511328327</v>
      </c>
      <c r="S146" s="21">
        <f t="shared" si="66"/>
        <v>0.57765412347701373</v>
      </c>
      <c r="T146" s="21">
        <f t="shared" si="67"/>
        <v>6.0363454836909407E-2</v>
      </c>
      <c r="U146" s="21">
        <f t="shared" si="68"/>
        <v>7.6425100447607239E-2</v>
      </c>
      <c r="V146" s="22">
        <f t="shared" si="69"/>
        <v>3</v>
      </c>
      <c r="W146" s="22">
        <f t="shared" si="70"/>
        <v>0</v>
      </c>
      <c r="X146" s="23"/>
      <c r="Y146" s="23"/>
      <c r="Z146" s="23"/>
      <c r="AA146" s="23"/>
      <c r="AB146" s="24">
        <f t="shared" si="71"/>
        <v>3</v>
      </c>
      <c r="AC146" s="24">
        <f t="shared" si="72"/>
        <v>1</v>
      </c>
      <c r="AD146" s="24">
        <f t="shared" si="73"/>
        <v>3</v>
      </c>
      <c r="AE146" s="24">
        <f t="shared" si="74"/>
        <v>0</v>
      </c>
      <c r="AF146" s="24">
        <f t="shared" si="75"/>
        <v>2</v>
      </c>
      <c r="AG146" s="24">
        <f t="shared" si="76"/>
        <v>1</v>
      </c>
      <c r="AH146" s="24">
        <f t="shared" si="77"/>
        <v>2</v>
      </c>
      <c r="AI146" s="24">
        <f t="shared" si="78"/>
        <v>0</v>
      </c>
      <c r="AJ146" s="24">
        <f t="shared" si="79"/>
        <v>4</v>
      </c>
      <c r="AK146" s="24">
        <f t="shared" si="80"/>
        <v>1</v>
      </c>
      <c r="AL146" s="25">
        <f t="shared" si="81"/>
        <v>31</v>
      </c>
      <c r="AM146" s="25">
        <f t="shared" si="82"/>
        <v>30</v>
      </c>
      <c r="AN146" s="25">
        <f t="shared" si="83"/>
        <v>21</v>
      </c>
      <c r="AO146" s="25">
        <f t="shared" si="84"/>
        <v>20</v>
      </c>
      <c r="AP146" s="25">
        <f t="shared" si="85"/>
        <v>41</v>
      </c>
      <c r="AQ146" s="26">
        <f t="shared" si="86"/>
        <v>0.16062980205867097</v>
      </c>
      <c r="AR146" s="26">
        <f t="shared" si="87"/>
        <v>0.10635900627862765</v>
      </c>
      <c r="AS146" s="26">
        <f t="shared" si="88"/>
        <v>8.6489084017616902E-2</v>
      </c>
      <c r="AT146" s="26">
        <f t="shared" si="89"/>
        <v>6.7848236423609667E-2</v>
      </c>
      <c r="AU146" s="26">
        <f t="shared" si="90"/>
        <v>2.4456552841408082E-2</v>
      </c>
      <c r="AV146" s="27">
        <f>(1/(((0-P146)^2+(0-Q146)^2))*CT146)</f>
        <v>6.8770071529769584E-3</v>
      </c>
      <c r="AW146" s="27">
        <f>(1/(((1-P146)^2+(1-Q146)^2))*CT146)</f>
        <v>1.7575059798774249E-2</v>
      </c>
      <c r="AX146" s="27">
        <f>(1/(((2-P146)^2+(2-Q146)^2))*CT146)</f>
        <v>2.0667336355053894E-2</v>
      </c>
      <c r="AY146" s="27">
        <f>(1/(((3-P146)^2+(3-Q146)^2))*CT146)</f>
        <v>8.3422145186934759E-3</v>
      </c>
      <c r="AZ146" s="27">
        <f>((1/(((4-P146)^2+(4-Q146)^2))*CT146))</f>
        <v>3.6851555611419743E-3</v>
      </c>
      <c r="BA146" s="27">
        <f>((1/(((5-P146)^2+(5-Q146)^2))*CT146))</f>
        <v>1.9886816827164189E-3</v>
      </c>
      <c r="BB146" s="27">
        <f>((1/(((6-P146)^2+(6-Q146)^2))*CT146))</f>
        <v>1.2279997675524415E-3</v>
      </c>
      <c r="BC146" s="27">
        <f>((1/(((1-P146)^2+(0-Q146)^2))*CT146))</f>
        <v>1.6645738939981652E-2</v>
      </c>
      <c r="BD146" s="27">
        <f>((1/(((2-P146)^2+(0-Q146)^2))*CT146))</f>
        <v>6.7848236423609667E-2</v>
      </c>
      <c r="BE146" s="27">
        <f>((1/(((2-P146)^2+(1-Q146)^2))*CT146))</f>
        <v>8.6489084017616902E-2</v>
      </c>
      <c r="BF146" s="27">
        <f>((1/(((3-P146)^2+(0-Q146)^2))*CT146))</f>
        <v>0.10635900627862765</v>
      </c>
      <c r="BG146" s="27">
        <f>((1/(((3-P146)^2+(1-Q146)^2))*CT146))</f>
        <v>0.16062980205867097</v>
      </c>
      <c r="BH146" s="27">
        <f>((1/(((3-P146)^2+(2-Q146)^2))*CT146))</f>
        <v>2.3229412942787159E-2</v>
      </c>
      <c r="BI146" s="27">
        <f>((1/(((4-P146)^2+(0-Q146)^2))*CT146))</f>
        <v>2.2693510582885115E-2</v>
      </c>
      <c r="BJ146" s="27">
        <f>((1/(((4-P146)^2+(1-Q146)^2))*CT146))</f>
        <v>2.4456552841408082E-2</v>
      </c>
      <c r="BK146" s="27">
        <f>((1/(((4-P146)^2+(2-Q146)^2))*CT146))</f>
        <v>1.286799025673128E-2</v>
      </c>
      <c r="BL146" s="27">
        <f>((1/(((4-P146)^2+(3-Q146)^2))*CT146))</f>
        <v>6.47100131085801E-3</v>
      </c>
      <c r="BM146" s="27">
        <f>((1/(((5-P146)^2+(0-Q146)^2))*CT146))</f>
        <v>8.4225560788457471E-3</v>
      </c>
      <c r="BN146" s="27">
        <f>((1/(((5-P146)^2+(1-Q146)^2))*CT146))</f>
        <v>8.6540990311218726E-3</v>
      </c>
      <c r="BO146" s="27">
        <f>((1/(((5-P146)^2+(2-Q146)^2))*CT146))</f>
        <v>6.5627324499259489E-3</v>
      </c>
      <c r="BP146" s="27">
        <f>((1/(((5-P146)^2+(3-Q146)^2))*CT146))</f>
        <v>4.3630220901959282E-3</v>
      </c>
      <c r="BQ146" s="27">
        <f>((1/(((5-P146)^2+(4-Q146)^2))*CT146))</f>
        <v>2.8899870867399053E-3</v>
      </c>
      <c r="BR146" s="27">
        <f>((1/(((6-P146)^2+(0-Q146)^2))*CT146))</f>
        <v>4.2846343454286352E-3</v>
      </c>
      <c r="BS146" s="27">
        <f>(1/(((6-P146)^2+(1-Q146)^2))*CT146)</f>
        <v>4.3437557793816663E-3</v>
      </c>
      <c r="BT146" s="27">
        <f>(1/(((6-P146)^2+(2-Q146)^2))*CT146)</f>
        <v>3.7447728050235326E-3</v>
      </c>
      <c r="BU146" s="27">
        <f>(1/(((6-P146)^2+(3-Q146)^2))*CT146)</f>
        <v>2.9081410717087621E-3</v>
      </c>
      <c r="BV146" s="27">
        <f>((1/(((6-P146)^2+(4-Q146)^2))*CT146))</f>
        <v>2.1706775568684062E-3</v>
      </c>
      <c r="BW146" s="27">
        <f>((1/(((6-P146)^2+(5-Q146)^2))*CT146))</f>
        <v>1.6194095285970004E-3</v>
      </c>
      <c r="BX146" s="27">
        <f>((1/(((0-P146)^2+(1-Q146)^2))*CT146))</f>
        <v>7.0305951804167212E-3</v>
      </c>
      <c r="BY146" s="27">
        <f>((1/(((0-P146)^2+(2-Q146)^2))*CT146))</f>
        <v>5.5847562375832219E-3</v>
      </c>
      <c r="BZ146" s="27">
        <f>((1/(((1-P146)^2+(2-Q146)^2))*CT146))</f>
        <v>1.066983212952128E-2</v>
      </c>
      <c r="CA146" s="27">
        <f>((1/(((0-P146)^2+(3-Q146)^2))*CT146))</f>
        <v>3.908047994215731E-3</v>
      </c>
      <c r="CB146" s="27">
        <f>((1/(((1-P146)^2+(3-Q146)^2))*CT146))</f>
        <v>5.8635357190348764E-3</v>
      </c>
      <c r="CC146" s="27">
        <f>((1/(((2-P146)^2+(3-Q146)^2))*CT146))</f>
        <v>7.9866523864647009E-3</v>
      </c>
      <c r="CD146" s="27">
        <f>((1/(((0-P146)^2+(4-Q146)^2))*CT146))</f>
        <v>2.6830828623412521E-3</v>
      </c>
      <c r="CE146" s="27">
        <f>((1/(((1-P146)^2+(4-Q146)^2))*CT146))</f>
        <v>3.479847207000359E-3</v>
      </c>
      <c r="CF146" s="27">
        <f>((1/(((2-P146)^2+(4-Q146)^2))*CT146))</f>
        <v>4.1316802671064268E-3</v>
      </c>
      <c r="CG146" s="27">
        <f>((1/(((3-P146)^2+(4-Q146)^2))*CT146))</f>
        <v>4.2248351972624994E-3</v>
      </c>
      <c r="CH146" s="27">
        <f>((1/(((0-P146)^2+(5-Q146)^2))*CT146))</f>
        <v>1.8884707933722279E-3</v>
      </c>
      <c r="CI146" s="27">
        <f>((1/(((1-P146)^2+(5-Q146)^2))*CT146))</f>
        <v>2.2512771287888154E-3</v>
      </c>
      <c r="CJ146" s="27">
        <f>((1/(((2-P146)^2+(5-Q146)^2))*CT146))</f>
        <v>2.5071726619840646E-3</v>
      </c>
      <c r="CK146" s="27">
        <f>((1/(((3-P146)^2+(5-Q146)^2))*CT146))</f>
        <v>2.54117336559137E-3</v>
      </c>
      <c r="CL146" s="27">
        <f>(1/(((4-P146)^2+(5-Q146)^2))*CT146)</f>
        <v>2.335453621647813E-3</v>
      </c>
      <c r="CM146" s="27">
        <f>(1/(((0-P146)^2+(6-Q146)^2))*CT146)</f>
        <v>1.3767422945827265E-3</v>
      </c>
      <c r="CN146" s="27">
        <f>(1/(((1-P146)^2+(6-Q146)^2))*CT146)</f>
        <v>1.5600242139401472E-3</v>
      </c>
      <c r="CO146" s="27">
        <f>((1/(((2-P146)^2+(6-Q146)^2))*CT146))</f>
        <v>1.6787564173220825E-3</v>
      </c>
      <c r="CP146" s="27">
        <f>((1/(((3-P146)^2+(6-Q146)^2))*CT146))</f>
        <v>1.6939322696984836E-3</v>
      </c>
      <c r="CQ146" s="27">
        <f>((1/(((4-P146)^2+(6-Q146)^2))*CT146))</f>
        <v>1.5999853631919914E-3</v>
      </c>
      <c r="CR146" s="27">
        <f>((1/(((5-P146)^2+(6-Q146)^2)))*CT146)</f>
        <v>1.4292471365404296E-3</v>
      </c>
      <c r="CS146" s="21">
        <f t="shared" si="91"/>
        <v>0.71444267876153034</v>
      </c>
      <c r="CT146" s="28">
        <v>0.05</v>
      </c>
    </row>
    <row r="147" spans="8:98" x14ac:dyDescent="0.25">
      <c r="H147" s="2">
        <v>44535</v>
      </c>
      <c r="I147" s="1" t="s">
        <v>7</v>
      </c>
      <c r="J147" s="1" t="s">
        <v>13</v>
      </c>
      <c r="K147">
        <v>1</v>
      </c>
      <c r="L147">
        <v>0</v>
      </c>
      <c r="M147">
        <v>0.98</v>
      </c>
      <c r="N147">
        <v>0.56999999999999995</v>
      </c>
      <c r="P147" s="10">
        <f>SUMIF(team,spi_matches[[#This Row],[team1]],Mxg)+SUMIF(team,spi_matches[[#This Row],[team2]],Vnxg)</f>
        <v>1.4569041594694232</v>
      </c>
      <c r="Q147" s="10">
        <f>SUMIF(team,spi_matches[[#This Row],[team1]],Mnxg)+SUMIF(team,spi_matches[[#This Row],[team2]],Vxg)</f>
        <v>0.82841770480748744</v>
      </c>
      <c r="R147" s="10">
        <f t="shared" si="65"/>
        <v>0.29421728747720677</v>
      </c>
      <c r="S147" s="21">
        <f t="shared" si="66"/>
        <v>0.36524736902282262</v>
      </c>
      <c r="T147" s="21">
        <f t="shared" si="67"/>
        <v>0.27048596282295267</v>
      </c>
      <c r="U147" s="21">
        <f t="shared" si="68"/>
        <v>0.13720193663984123</v>
      </c>
      <c r="V147" s="22">
        <f t="shared" si="69"/>
        <v>3</v>
      </c>
      <c r="W147" s="22">
        <f t="shared" si="70"/>
        <v>0</v>
      </c>
      <c r="X147" s="23"/>
      <c r="Y147" s="23"/>
      <c r="Z147" s="23"/>
      <c r="AA147" s="23"/>
      <c r="AB147" s="24">
        <f t="shared" si="71"/>
        <v>1</v>
      </c>
      <c r="AC147" s="24">
        <f t="shared" si="72"/>
        <v>1</v>
      </c>
      <c r="AD147" s="24">
        <f t="shared" si="73"/>
        <v>2</v>
      </c>
      <c r="AE147" s="24">
        <f t="shared" si="74"/>
        <v>1</v>
      </c>
      <c r="AF147" s="24">
        <f t="shared" si="75"/>
        <v>1</v>
      </c>
      <c r="AG147" s="24">
        <f t="shared" si="76"/>
        <v>0</v>
      </c>
      <c r="AH147" s="24">
        <f t="shared" si="77"/>
        <v>2</v>
      </c>
      <c r="AI147" s="24">
        <f t="shared" si="78"/>
        <v>0</v>
      </c>
      <c r="AJ147" s="24">
        <f t="shared" si="79"/>
        <v>1</v>
      </c>
      <c r="AK147" s="24">
        <f t="shared" si="80"/>
        <v>2</v>
      </c>
      <c r="AL147" s="25">
        <f t="shared" si="81"/>
        <v>11</v>
      </c>
      <c r="AM147" s="25">
        <f t="shared" si="82"/>
        <v>21</v>
      </c>
      <c r="AN147" s="25">
        <f t="shared" si="83"/>
        <v>10</v>
      </c>
      <c r="AO147" s="25">
        <f t="shared" si="84"/>
        <v>20</v>
      </c>
      <c r="AP147" s="25">
        <f t="shared" si="85"/>
        <v>12</v>
      </c>
      <c r="AQ147" s="26">
        <f t="shared" si="86"/>
        <v>0.20990597076298903</v>
      </c>
      <c r="AR147" s="26">
        <f t="shared" si="87"/>
        <v>0.15413375509052754</v>
      </c>
      <c r="AS147" s="26">
        <f t="shared" si="88"/>
        <v>5.5863593332034923E-2</v>
      </c>
      <c r="AT147" s="26">
        <f t="shared" si="89"/>
        <v>5.095650529257631E-2</v>
      </c>
      <c r="AU147" s="26">
        <f t="shared" si="90"/>
        <v>3.161822415185734E-2</v>
      </c>
      <c r="AV147" s="27">
        <f>(1/(((0-P147)^2+(0-Q147)^2))*CT147)</f>
        <v>1.780090709911631E-2</v>
      </c>
      <c r="AW147" s="27">
        <f>(1/(((1-P147)^2+(1-Q147)^2))*CT147)</f>
        <v>0.20990597076298903</v>
      </c>
      <c r="AX147" s="27">
        <f>(1/(((2-P147)^2+(2-Q147)^2))*CT147)</f>
        <v>2.9983961583563437E-2</v>
      </c>
      <c r="AY147" s="27">
        <f>(1/(((3-P147)^2+(3-Q147)^2))*CT147)</f>
        <v>7.0453153180613376E-3</v>
      </c>
      <c r="AZ147" s="27">
        <f>((1/(((4-P147)^2+(4-Q147)^2))*CT147))</f>
        <v>3.0254859598696604E-3</v>
      </c>
      <c r="BA147" s="27">
        <f>((1/(((5-P147)^2+(5-Q147)^2))*CT147))</f>
        <v>1.6691354860351615E-3</v>
      </c>
      <c r="BB147" s="27">
        <f>((1/(((6-P147)^2+(6-Q147)^2))*CT147))</f>
        <v>1.0551866133177116E-3</v>
      </c>
      <c r="BC147" s="27">
        <f>((1/(((1-P147)^2+(0-Q147)^2))*CT147))</f>
        <v>5.5863593332034923E-2</v>
      </c>
      <c r="BD147" s="27">
        <f>((1/(((2-P147)^2+(0-Q147)^2))*CT147))</f>
        <v>5.095650529257631E-2</v>
      </c>
      <c r="BE147" s="27">
        <f>((1/(((2-P147)^2+(1-Q147)^2))*CT147))</f>
        <v>0.15413375509052754</v>
      </c>
      <c r="BF147" s="27">
        <f>((1/(((3-P147)^2+(0-Q147)^2))*CT147))</f>
        <v>1.6300340068377505E-2</v>
      </c>
      <c r="BG147" s="27">
        <f>((1/(((3-P147)^2+(1-Q147)^2))*CT147))</f>
        <v>2.074185090654523E-2</v>
      </c>
      <c r="BH147" s="27">
        <f>((1/(((3-P147)^2+(2-Q147)^2))*CT147))</f>
        <v>1.3320013861254502E-2</v>
      </c>
      <c r="BI147" s="27">
        <f>((1/(((4-P147)^2+(0-Q147)^2))*CT147))</f>
        <v>6.9894757458641814E-3</v>
      </c>
      <c r="BJ147" s="27">
        <f>((1/(((4-P147)^2+(1-Q147)^2))*CT147))</f>
        <v>7.696123858957276E-3</v>
      </c>
      <c r="BK147" s="27">
        <f>((1/(((4-P147)^2+(2-Q147)^2))*CT147))</f>
        <v>6.3775985851464989E-3</v>
      </c>
      <c r="BL147" s="27">
        <f>((1/(((4-P147)^2+(3-Q147)^2))*CT147))</f>
        <v>4.4710297361320117E-3</v>
      </c>
      <c r="BM147" s="27">
        <f>((1/(((5-P147)^2+(0-Q147)^2))*CT147))</f>
        <v>3.7764909428529315E-3</v>
      </c>
      <c r="BN147" s="27">
        <f>((1/(((5-P147)^2+(1-Q147)^2))*CT147))</f>
        <v>3.9736251049432179E-3</v>
      </c>
      <c r="BO147" s="27">
        <f>((1/(((5-P147)^2+(2-Q147)^2))*CT147))</f>
        <v>3.5903720901904988E-3</v>
      </c>
      <c r="BP147" s="27">
        <f>((1/(((5-P147)^2+(3-Q147)^2))*CT147))</f>
        <v>2.895311701675664E-3</v>
      </c>
      <c r="BQ147" s="27">
        <f>((1/(((5-P147)^2+(4-Q147)^2))*CT147))</f>
        <v>2.2111700679403909E-3</v>
      </c>
      <c r="BR147" s="27">
        <f>((1/(((6-P147)^2+(0-Q147)^2))*CT147))</f>
        <v>2.344556412755194E-3</v>
      </c>
      <c r="BS147" s="27">
        <f>(1/(((6-P147)^2+(1-Q147)^2))*CT147)</f>
        <v>2.4190629553222554E-3</v>
      </c>
      <c r="BT147" s="27">
        <f>(1/(((6-P147)^2+(2-Q147)^2))*CT147)</f>
        <v>2.2714547531154801E-3</v>
      </c>
      <c r="BU147" s="27">
        <f>(1/(((6-P147)^2+(3-Q147)^2))*CT147)</f>
        <v>1.971959564708413E-3</v>
      </c>
      <c r="BV147" s="27">
        <f>((1/(((6-P147)^2+(4-Q147)^2))*CT147))</f>
        <v>1.6287359010485544E-3</v>
      </c>
      <c r="BW147" s="27">
        <f>((1/(((6-P147)^2+(5-Q147)^2))*CT147))</f>
        <v>1.3143430508540579E-3</v>
      </c>
      <c r="BX147" s="27">
        <f>((1/(((0-P147)^2+(1-Q147)^2))*CT147))</f>
        <v>2.3234090468985797E-2</v>
      </c>
      <c r="BY147" s="27">
        <f>((1/(((0-P147)^2+(2-Q147)^2))*CT147))</f>
        <v>1.4305436151193427E-2</v>
      </c>
      <c r="BZ147" s="27">
        <f>((1/(((1-P147)^2+(2-Q147)^2))*CT147))</f>
        <v>3.161822415185734E-2</v>
      </c>
      <c r="CA147" s="27">
        <f>((1/(((0-P147)^2+(3-Q147)^2))*CT147))</f>
        <v>7.3117166484819897E-3</v>
      </c>
      <c r="CB147" s="27">
        <f>((1/(((1-P147)^2+(3-Q147)^2))*CT147))</f>
        <v>1.015325098594227E-2</v>
      </c>
      <c r="CC147" s="27">
        <f>((1/(((2-P147)^2+(3-Q147)^2))*CT147))</f>
        <v>9.9786003789959186E-3</v>
      </c>
      <c r="CD147" s="27">
        <f>((1/(((0-P147)^2+(4-Q147)^2))*CT147))</f>
        <v>4.1045834784712177E-3</v>
      </c>
      <c r="CE147" s="27">
        <f>((1/(((1-P147)^2+(4-Q147)^2))*CT147))</f>
        <v>4.8696417994728864E-3</v>
      </c>
      <c r="CF147" s="27">
        <f>((1/(((2-P147)^2+(4-Q147)^2))*CT147))</f>
        <v>4.8291041155298087E-3</v>
      </c>
      <c r="CG147" s="27">
        <f>((1/(((3-P147)^2+(4-Q147)^2))*CT147))</f>
        <v>4.0192670710925858E-3</v>
      </c>
      <c r="CH147" s="27">
        <f>((1/(((0-P147)^2+(5-Q147)^2))*CT147))</f>
        <v>2.5608629312605727E-3</v>
      </c>
      <c r="CI147" s="27">
        <f>((1/(((1-P147)^2+(5-Q147)^2))*CT147))</f>
        <v>2.8391571605103079E-3</v>
      </c>
      <c r="CJ147" s="27">
        <f>((1/(((2-P147)^2+(5-Q147)^2))*CT147))</f>
        <v>2.8253293360045919E-3</v>
      </c>
      <c r="CK147" s="27">
        <f>((1/(((3-P147)^2+(5-Q147)^2))*CT147))</f>
        <v>2.5273914108262709E-3</v>
      </c>
      <c r="CL147" s="27">
        <f>(1/(((4-P147)^2+(5-Q147)^2))*CT147)</f>
        <v>2.094729069717644E-3</v>
      </c>
      <c r="CM147" s="27">
        <f>(1/(((0-P147)^2+(6-Q147)^2))*CT147)</f>
        <v>1.732031625400518E-3</v>
      </c>
      <c r="CN147" s="27">
        <f>(1/(((1-P147)^2+(6-Q147)^2))*CT147)</f>
        <v>1.8550105330844759E-3</v>
      </c>
      <c r="CO147" s="27">
        <f>((1/(((2-P147)^2+(6-Q147)^2))*CT147))</f>
        <v>1.8490976190341233E-3</v>
      </c>
      <c r="CP147" s="27">
        <f>((1/(((3-P147)^2+(6-Q147)^2))*CT147))</f>
        <v>1.716655196246631E-3</v>
      </c>
      <c r="CQ147" s="27">
        <f>((1/(((4-P147)^2+(6-Q147)^2))*CT147))</f>
        <v>1.5054527548427567E-3</v>
      </c>
      <c r="CR147" s="27">
        <f>((1/(((5-P147)^2+(6-Q147)^2)))*CT147)</f>
        <v>1.2723037528901183E-3</v>
      </c>
      <c r="CS147" s="21">
        <f t="shared" si="91"/>
        <v>0.77293526848561633</v>
      </c>
      <c r="CT147" s="28">
        <v>0.05</v>
      </c>
    </row>
    <row r="148" spans="8:98" x14ac:dyDescent="0.25">
      <c r="H148" s="2">
        <v>44535</v>
      </c>
      <c r="I148" s="1" t="s">
        <v>8</v>
      </c>
      <c r="J148" s="1" t="s">
        <v>5</v>
      </c>
      <c r="K148">
        <v>2</v>
      </c>
      <c r="L148">
        <v>2</v>
      </c>
      <c r="M148">
        <v>1.49</v>
      </c>
      <c r="N148">
        <v>1.24</v>
      </c>
      <c r="P148" s="10">
        <f>SUMIF(team,spi_matches[[#This Row],[team1]],Mxg)+SUMIF(team,spi_matches[[#This Row],[team2]],Vnxg)</f>
        <v>1.5647574630023047</v>
      </c>
      <c r="Q148" s="10">
        <f>SUMIF(team,spi_matches[[#This Row],[team1]],Mnxg)+SUMIF(team,spi_matches[[#This Row],[team2]],Vxg)</f>
        <v>1.8254779865177775</v>
      </c>
      <c r="R148" s="10">
        <f t="shared" si="65"/>
        <v>0.34837315097145183</v>
      </c>
      <c r="S148" s="21">
        <f t="shared" si="66"/>
        <v>0.19655254540031455</v>
      </c>
      <c r="T148" s="21">
        <f t="shared" si="67"/>
        <v>0.30887466112871442</v>
      </c>
      <c r="U148" s="21">
        <f t="shared" si="68"/>
        <v>0.32352043134682429</v>
      </c>
      <c r="V148" s="22">
        <f t="shared" si="69"/>
        <v>0</v>
      </c>
      <c r="W148" s="22">
        <f t="shared" si="70"/>
        <v>3</v>
      </c>
      <c r="X148" s="23"/>
      <c r="Y148" s="23"/>
      <c r="Z148" s="23"/>
      <c r="AA148" s="23"/>
      <c r="AB148" s="24">
        <f t="shared" si="71"/>
        <v>2</v>
      </c>
      <c r="AC148" s="24">
        <f t="shared" si="72"/>
        <v>2</v>
      </c>
      <c r="AD148" s="24">
        <f t="shared" si="73"/>
        <v>1</v>
      </c>
      <c r="AE148" s="24">
        <f t="shared" si="74"/>
        <v>2</v>
      </c>
      <c r="AF148" s="24">
        <f t="shared" si="75"/>
        <v>2</v>
      </c>
      <c r="AG148" s="24">
        <f t="shared" si="76"/>
        <v>1</v>
      </c>
      <c r="AH148" s="24">
        <f t="shared" si="77"/>
        <v>1</v>
      </c>
      <c r="AI148" s="24">
        <f t="shared" si="78"/>
        <v>1</v>
      </c>
      <c r="AJ148" s="24">
        <f t="shared" si="79"/>
        <v>2</v>
      </c>
      <c r="AK148" s="24">
        <f t="shared" si="80"/>
        <v>3</v>
      </c>
      <c r="AL148" s="25">
        <f t="shared" si="81"/>
        <v>22</v>
      </c>
      <c r="AM148" s="25">
        <f t="shared" si="82"/>
        <v>12</v>
      </c>
      <c r="AN148" s="25">
        <f t="shared" si="83"/>
        <v>21</v>
      </c>
      <c r="AO148" s="25">
        <f t="shared" si="84"/>
        <v>11</v>
      </c>
      <c r="AP148" s="25">
        <f t="shared" si="85"/>
        <v>23</v>
      </c>
      <c r="AQ148" s="26">
        <f t="shared" si="86"/>
        <v>0.22738228501656726</v>
      </c>
      <c r="AR148" s="26">
        <f t="shared" si="87"/>
        <v>0.14309880599192798</v>
      </c>
      <c r="AS148" s="26">
        <f t="shared" si="88"/>
        <v>5.741517091804671E-2</v>
      </c>
      <c r="AT148" s="26">
        <f t="shared" si="89"/>
        <v>4.9981761742995748E-2</v>
      </c>
      <c r="AU148" s="26">
        <f t="shared" si="90"/>
        <v>3.1868690264438206E-2</v>
      </c>
      <c r="AV148" s="27">
        <f>(1/(((0-P148)^2+(0-Q148)^2))*CT148)</f>
        <v>8.6492683330505922E-3</v>
      </c>
      <c r="AW148" s="27">
        <f>(1/(((1-P148)^2+(1-Q148)^2))*CT148)</f>
        <v>4.9981761742995748E-2</v>
      </c>
      <c r="AX148" s="27">
        <f>(1/(((2-P148)^2+(2-Q148)^2))*CT148)</f>
        <v>0.22738228501656726</v>
      </c>
      <c r="AY148" s="27">
        <f>(1/(((3-P148)^2+(3-Q148)^2))*CT148)</f>
        <v>1.4537321679803275E-2</v>
      </c>
      <c r="AZ148" s="27">
        <f>((1/(((4-P148)^2+(4-Q148)^2))*CT148))</f>
        <v>4.6908925996251294E-3</v>
      </c>
      <c r="BA148" s="27">
        <f>((1/(((5-P148)^2+(5-Q148)^2))*CT148))</f>
        <v>2.2853505830517972E-3</v>
      </c>
      <c r="BB148" s="27">
        <f>((1/(((6-P148)^2+(6-Q148)^2))*CT148))</f>
        <v>1.3477811736205894E-3</v>
      </c>
      <c r="BC148" s="27">
        <f>((1/(((1-P148)^2+(0-Q148)^2))*CT148))</f>
        <v>1.3693674635201875E-2</v>
      </c>
      <c r="BD148" s="27">
        <f>((1/(((2-P148)^2+(0-Q148)^2))*CT148))</f>
        <v>1.4197261512124984E-2</v>
      </c>
      <c r="BE148" s="27">
        <f>((1/(((2-P148)^2+(1-Q148)^2))*CT148))</f>
        <v>5.741517091804671E-2</v>
      </c>
      <c r="BF148" s="27">
        <f>((1/(((3-P148)^2+(0-Q148)^2))*CT148))</f>
        <v>9.2724965735959293E-3</v>
      </c>
      <c r="BG148" s="27">
        <f>((1/(((3-P148)^2+(1-Q148)^2))*CT148))</f>
        <v>1.8239288214225016E-2</v>
      </c>
      <c r="BH148" s="27">
        <f>((1/(((3-P148)^2+(2-Q148)^2))*CT148))</f>
        <v>2.3919106654430568E-2</v>
      </c>
      <c r="BI148" s="27">
        <f>((1/(((4-P148)^2+(0-Q148)^2))*CT148))</f>
        <v>5.3979497611262306E-3</v>
      </c>
      <c r="BJ148" s="27">
        <f>((1/(((4-P148)^2+(1-Q148)^2))*CT148))</f>
        <v>7.5622141998431553E-3</v>
      </c>
      <c r="BK148" s="27">
        <f>((1/(((4-P148)^2+(2-Q148)^2))*CT148))</f>
        <v>8.3880455526815553E-3</v>
      </c>
      <c r="BL148" s="27">
        <f>((1/(((4-P148)^2+(3-Q148)^2))*CT148))</f>
        <v>6.84003120268526E-3</v>
      </c>
      <c r="BM148" s="27">
        <f>((1/(((5-P148)^2+(0-Q148)^2))*CT148))</f>
        <v>3.3039805133459558E-3</v>
      </c>
      <c r="BN148" s="27">
        <f>((1/(((5-P148)^2+(1-Q148)^2))*CT148))</f>
        <v>4.0056703647285861E-3</v>
      </c>
      <c r="BO148" s="27">
        <f>((1/(((5-P148)^2+(2-Q148)^2))*CT148))</f>
        <v>4.2260607023970834E-3</v>
      </c>
      <c r="BP148" s="27">
        <f>((1/(((5-P148)^2+(3-Q148)^2))*CT148))</f>
        <v>3.793513521078574E-3</v>
      </c>
      <c r="BQ148" s="27">
        <f>((1/(((5-P148)^2+(4-Q148)^2))*CT148))</f>
        <v>3.0249063635861529E-3</v>
      </c>
      <c r="BR148" s="27">
        <f>((1/(((6-P148)^2+(0-Q148)^2))*CT148))</f>
        <v>2.1735590140674727E-3</v>
      </c>
      <c r="BS148" s="27">
        <f>(1/(((6-P148)^2+(1-Q148)^2))*CT148)</f>
        <v>2.4566656139563738E-3</v>
      </c>
      <c r="BT148" s="27">
        <f>(1/(((6-P148)^2+(2-Q148)^2))*CT148)</f>
        <v>2.5378347645641877E-3</v>
      </c>
      <c r="BU148" s="27">
        <f>(1/(((6-P148)^2+(3-Q148)^2))*CT148)</f>
        <v>2.3751978057558734E-3</v>
      </c>
      <c r="BV148" s="27">
        <f>((1/(((6-P148)^2+(4-Q148)^2))*CT148))</f>
        <v>2.0491868492285839E-3</v>
      </c>
      <c r="BW148" s="27">
        <f>((1/(((6-P148)^2+(5-Q148)^2))*CT148))</f>
        <v>1.6807306636444407E-3</v>
      </c>
      <c r="BX148" s="27">
        <f>((1/(((0-P148)^2+(1-Q148)^2))*CT148))</f>
        <v>1.5975054253730515E-2</v>
      </c>
      <c r="BY148" s="27">
        <f>((1/(((0-P148)^2+(2-Q148)^2))*CT148))</f>
        <v>2.01700427286494E-2</v>
      </c>
      <c r="BZ148" s="27">
        <f>((1/(((1-P148)^2+(2-Q148)^2))*CT148))</f>
        <v>0.14309880599192798</v>
      </c>
      <c r="CA148" s="27">
        <f>((1/(((0-P148)^2+(3-Q148)^2))*CT148))</f>
        <v>1.3061760597591017E-2</v>
      </c>
      <c r="CB148" s="27">
        <f>((1/(((1-P148)^2+(3-Q148)^2))*CT148))</f>
        <v>2.9438554618828251E-2</v>
      </c>
      <c r="CC148" s="27">
        <f>((1/(((2-P148)^2+(3-Q148)^2))*CT148))</f>
        <v>3.1868690264438206E-2</v>
      </c>
      <c r="CD148" s="27">
        <f>((1/(((0-P148)^2+(4-Q148)^2))*CT148))</f>
        <v>6.9666876216535074E-3</v>
      </c>
      <c r="CE148" s="27">
        <f>((1/(((1-P148)^2+(4-Q148)^2))*CT148))</f>
        <v>9.9058999354889911E-3</v>
      </c>
      <c r="CF148" s="27">
        <f>((1/(((2-P148)^2+(4-Q148)^2))*CT148))</f>
        <v>1.0166771545692843E-2</v>
      </c>
      <c r="CG148" s="27">
        <f>((1/(((3-P148)^2+(4-Q148)^2))*CT148))</f>
        <v>7.3654330298223896E-3</v>
      </c>
      <c r="CH148" s="27">
        <f>((1/(((0-P148)^2+(5-Q148)^2))*CT148))</f>
        <v>3.9916794457103295E-3</v>
      </c>
      <c r="CI148" s="27">
        <f>((1/(((1-P148)^2+(5-Q148)^2))*CT148))</f>
        <v>4.8092918568457725E-3</v>
      </c>
      <c r="CJ148" s="27">
        <f>((1/(((2-P148)^2+(5-Q148)^2))*CT148))</f>
        <v>4.8699593835584507E-3</v>
      </c>
      <c r="CK148" s="27">
        <f>((1/(((3-P148)^2+(5-Q148)^2))*CT148))</f>
        <v>4.1194606839267947E-3</v>
      </c>
      <c r="CL148" s="27">
        <f>(1/(((4-P148)^2+(5-Q148)^2))*CT148)</f>
        <v>3.1234390168255089E-3</v>
      </c>
      <c r="CM148" s="27">
        <f>(1/(((0-P148)^2+(6-Q148)^2))*CT148)</f>
        <v>2.5157106179576629E-3</v>
      </c>
      <c r="CN148" s="27">
        <f>(1/(((1-P148)^2+(6-Q148)^2))*CT148)</f>
        <v>2.8176022321516857E-3</v>
      </c>
      <c r="CO148" s="27">
        <f>((1/(((2-P148)^2+(6-Q148)^2))*CT148))</f>
        <v>2.8383174962480343E-3</v>
      </c>
      <c r="CP148" s="27">
        <f>((1/(((3-P148)^2+(6-Q148)^2))*CT148))</f>
        <v>2.5658716759034859E-3</v>
      </c>
      <c r="CQ148" s="27">
        <f>((1/(((4-P148)^2+(6-Q148)^2))*CT148))</f>
        <v>2.14068218635656E-3</v>
      </c>
      <c r="CR148" s="27">
        <f>((1/(((5-P148)^2+(6-Q148)^2)))*CT148)</f>
        <v>1.7107161635169458E-3</v>
      </c>
      <c r="CS148" s="21">
        <f t="shared" si="91"/>
        <v>0.82894763787585324</v>
      </c>
      <c r="CT148" s="28">
        <v>0.05</v>
      </c>
    </row>
    <row r="149" spans="8:98" x14ac:dyDescent="0.25">
      <c r="H149" s="2">
        <v>44535</v>
      </c>
      <c r="I149" s="1" t="s">
        <v>17</v>
      </c>
      <c r="J149" s="1" t="s">
        <v>14</v>
      </c>
      <c r="K149">
        <v>2</v>
      </c>
      <c r="L149">
        <v>1</v>
      </c>
      <c r="M149">
        <v>2.0099999999999998</v>
      </c>
      <c r="N149">
        <v>1.03</v>
      </c>
      <c r="P149" s="10">
        <f>SUMIF(team,spi_matches[[#This Row],[team1]],Mxg)+SUMIF(team,spi_matches[[#This Row],[team2]],Vnxg)</f>
        <v>1.547440132450796</v>
      </c>
      <c r="Q149" s="10">
        <f>SUMIF(team,spi_matches[[#This Row],[team1]],Mnxg)+SUMIF(team,spi_matches[[#This Row],[team2]],Vxg)</f>
        <v>1.2418590125399249</v>
      </c>
      <c r="R149" s="10">
        <f t="shared" si="65"/>
        <v>0.258845872261529</v>
      </c>
      <c r="S149" s="21">
        <f t="shared" si="66"/>
        <v>0.3595224878182372</v>
      </c>
      <c r="T149" s="21">
        <f t="shared" si="67"/>
        <v>0.23281049695986641</v>
      </c>
      <c r="U149" s="21">
        <f t="shared" si="68"/>
        <v>0.18342187054378256</v>
      </c>
      <c r="V149" s="22">
        <f t="shared" si="69"/>
        <v>3</v>
      </c>
      <c r="W149" s="22">
        <f t="shared" si="70"/>
        <v>0</v>
      </c>
      <c r="X149" s="23"/>
      <c r="Y149" s="23"/>
      <c r="Z149" s="23"/>
      <c r="AA149" s="23"/>
      <c r="AB149" s="24">
        <f t="shared" si="71"/>
        <v>2</v>
      </c>
      <c r="AC149" s="24">
        <f t="shared" si="72"/>
        <v>1</v>
      </c>
      <c r="AD149" s="24">
        <f t="shared" si="73"/>
        <v>1</v>
      </c>
      <c r="AE149" s="24">
        <f t="shared" si="74"/>
        <v>1</v>
      </c>
      <c r="AF149" s="24">
        <f t="shared" si="75"/>
        <v>2</v>
      </c>
      <c r="AG149" s="24">
        <f t="shared" si="76"/>
        <v>2</v>
      </c>
      <c r="AH149" s="24">
        <f t="shared" si="77"/>
        <v>1</v>
      </c>
      <c r="AI149" s="24">
        <f t="shared" si="78"/>
        <v>2</v>
      </c>
      <c r="AJ149" s="24">
        <f t="shared" si="79"/>
        <v>2</v>
      </c>
      <c r="AK149" s="24">
        <f t="shared" si="80"/>
        <v>0</v>
      </c>
      <c r="AL149" s="25">
        <f t="shared" si="81"/>
        <v>21</v>
      </c>
      <c r="AM149" s="25">
        <f t="shared" si="82"/>
        <v>11</v>
      </c>
      <c r="AN149" s="25">
        <f t="shared" si="83"/>
        <v>22</v>
      </c>
      <c r="AO149" s="25">
        <f t="shared" si="84"/>
        <v>12</v>
      </c>
      <c r="AP149" s="25">
        <f t="shared" si="85"/>
        <v>20</v>
      </c>
      <c r="AQ149" s="26">
        <f t="shared" si="86"/>
        <v>0.18989297261408067</v>
      </c>
      <c r="AR149" s="26">
        <f t="shared" si="87"/>
        <v>0.13959209158647112</v>
      </c>
      <c r="AS149" s="26">
        <f t="shared" si="88"/>
        <v>6.4136425620560836E-2</v>
      </c>
      <c r="AT149" s="26">
        <f t="shared" si="89"/>
        <v>5.7177591354381108E-2</v>
      </c>
      <c r="AU149" s="26">
        <f t="shared" si="90"/>
        <v>2.8620095150334764E-2</v>
      </c>
      <c r="AV149" s="27">
        <f>(1/(((0-P149)^2+(0-Q149)^2))*CT149)</f>
        <v>1.2700719727958543E-2</v>
      </c>
      <c r="AW149" s="27">
        <f>(1/(((1-P149)^2+(1-Q149)^2))*CT149)</f>
        <v>0.13959209158647112</v>
      </c>
      <c r="AX149" s="27">
        <f>(1/(((2-P149)^2+(2-Q149)^2))*CT149)</f>
        <v>6.4136425620560836E-2</v>
      </c>
      <c r="AY149" s="27">
        <f>(1/(((3-P149)^2+(3-Q149)^2))*CT149)</f>
        <v>9.6135545262673993E-3</v>
      </c>
      <c r="AZ149" s="27">
        <f>((1/(((4-P149)^2+(4-Q149)^2))*CT149))</f>
        <v>3.6704274424924988E-3</v>
      </c>
      <c r="BA149" s="27">
        <f>((1/(((5-P149)^2+(5-Q149)^2))*CT149))</f>
        <v>1.9198432188592439E-3</v>
      </c>
      <c r="BB149" s="27">
        <f>((1/(((6-P149)^2+(6-Q149)^2))*CT149))</f>
        <v>1.1774348372567934E-3</v>
      </c>
      <c r="BC149" s="27">
        <f>((1/(((1-P149)^2+(0-Q149)^2))*CT149))</f>
        <v>2.7145815565779136E-2</v>
      </c>
      <c r="BD149" s="27">
        <f>((1/(((2-P149)^2+(0-Q149)^2))*CT149))</f>
        <v>2.8620095150334764E-2</v>
      </c>
      <c r="BE149" s="27">
        <f>((1/(((2-P149)^2+(1-Q149)^2))*CT149))</f>
        <v>0.18989297261408067</v>
      </c>
      <c r="BF149" s="27">
        <f>((1/(((3-P149)^2+(0-Q149)^2))*CT149))</f>
        <v>1.3690588413476635E-2</v>
      </c>
      <c r="BG149" s="27">
        <f>((1/(((3-P149)^2+(1-Q149)^2))*CT149))</f>
        <v>2.3058200342255027E-2</v>
      </c>
      <c r="BH149" s="27">
        <f>((1/(((3-P149)^2+(2-Q149)^2))*CT149))</f>
        <v>1.8623999848068305E-2</v>
      </c>
      <c r="BI149" s="27">
        <f>((1/(((4-P149)^2+(0-Q149)^2))*CT149))</f>
        <v>6.6161512833834164E-3</v>
      </c>
      <c r="BJ149" s="27">
        <f>((1/(((4-P149)^2+(1-Q149)^2))*CT149))</f>
        <v>8.2324234617035096E-3</v>
      </c>
      <c r="BK149" s="27">
        <f>((1/(((4-P149)^2+(2-Q149)^2))*CT149))</f>
        <v>7.5874518384722815E-3</v>
      </c>
      <c r="BL149" s="27">
        <f>((1/(((4-P149)^2+(3-Q149)^2))*CT149))</f>
        <v>5.4908190215476275E-3</v>
      </c>
      <c r="BM149" s="27">
        <f>((1/(((5-P149)^2+(0-Q149)^2))*CT149))</f>
        <v>3.7140525821759314E-3</v>
      </c>
      <c r="BN149" s="27">
        <f>((1/(((5-P149)^2+(1-Q149)^2))*CT149))</f>
        <v>4.1740877003308557E-3</v>
      </c>
      <c r="BO149" s="27">
        <f>((1/(((5-P149)^2+(2-Q149)^2))*CT149))</f>
        <v>4.0016174871207065E-3</v>
      </c>
      <c r="BP149" s="27">
        <f>((1/(((5-P149)^2+(3-Q149)^2))*CT149))</f>
        <v>3.3308397843327636E-3</v>
      </c>
      <c r="BQ149" s="27">
        <f>((1/(((5-P149)^2+(4-Q149)^2))*CT149))</f>
        <v>2.560490126713584E-3</v>
      </c>
      <c r="BR149" s="27">
        <f>((1/(((6-P149)^2+(0-Q149)^2))*CT149))</f>
        <v>2.3400019916290831E-3</v>
      </c>
      <c r="BS149" s="27">
        <f>(1/(((6-P149)^2+(1-Q149)^2))*CT149)</f>
        <v>2.5146117606672123E-3</v>
      </c>
      <c r="BT149" s="27">
        <f>(1/(((6-P149)^2+(2-Q149)^2))*CT149)</f>
        <v>2.4509723266585193E-3</v>
      </c>
      <c r="BU149" s="27">
        <f>(1/(((6-P149)^2+(3-Q149)^2))*CT149)</f>
        <v>2.1818484161220042E-3</v>
      </c>
      <c r="BV149" s="27">
        <f>((1/(((6-P149)^2+(4-Q149)^2))*CT149))</f>
        <v>1.8226469000621596E-3</v>
      </c>
      <c r="BW149" s="27">
        <f>((1/(((6-P149)^2+(5-Q149)^2))*CT149))</f>
        <v>1.4728012033230703E-3</v>
      </c>
      <c r="BX149" s="27">
        <f>((1/(((0-P149)^2+(1-Q149)^2))*CT149))</f>
        <v>2.0382649633326283E-2</v>
      </c>
      <c r="BY149" s="27">
        <f>((1/(((0-P149)^2+(2-Q149)^2))*CT149))</f>
        <v>1.6838709329329172E-2</v>
      </c>
      <c r="BZ149" s="27">
        <f>((1/(((1-P149)^2+(2-Q149)^2))*CT149))</f>
        <v>5.7177591354381108E-2</v>
      </c>
      <c r="CA149" s="27">
        <f>((1/(((0-P149)^2+(3-Q149)^2))*CT149))</f>
        <v>9.1147222219644924E-3</v>
      </c>
      <c r="CB149" s="27">
        <f>((1/(((1-P149)^2+(3-Q149)^2))*CT149))</f>
        <v>1.4745998275676792E-2</v>
      </c>
      <c r="CC149" s="27">
        <f>((1/(((2-P149)^2+(3-Q149)^2))*CT149))</f>
        <v>1.5170500501910877E-2</v>
      </c>
      <c r="CD149" s="27">
        <f>((1/(((0-P149)^2+(4-Q149)^2))*CT149))</f>
        <v>4.9990438477671038E-3</v>
      </c>
      <c r="CE149" s="27">
        <f>((1/(((1-P149)^2+(4-Q149)^2))*CT149))</f>
        <v>6.3234848976118467E-3</v>
      </c>
      <c r="CF149" s="27">
        <f>((1/(((2-P149)^2+(4-Q149)^2))*CT149))</f>
        <v>6.4002849792541526E-3</v>
      </c>
      <c r="CG149" s="27">
        <f>((1/(((3-P149)^2+(4-Q149)^2))*CT149))</f>
        <v>5.145477109264795E-3</v>
      </c>
      <c r="CH149" s="27">
        <f>((1/(((0-P149)^2+(5-Q149)^2))*CT149))</f>
        <v>3.0269651783459699E-3</v>
      </c>
      <c r="CI149" s="27">
        <f>((1/(((1-P149)^2+(5-Q149)^2))*CT149))</f>
        <v>3.4666095934567168E-3</v>
      </c>
      <c r="CJ149" s="27">
        <f>((1/(((2-P149)^2+(5-Q149)^2))*CT149))</f>
        <v>3.4895648468982188E-3</v>
      </c>
      <c r="CK149" s="27">
        <f>((1/(((3-P149)^2+(5-Q149)^2))*CT149))</f>
        <v>3.0800402955905295E-3</v>
      </c>
      <c r="CL149" s="27">
        <f>(1/(((4-P149)^2+(5-Q149)^2))*CT149)</f>
        <v>2.4827851639593677E-3</v>
      </c>
      <c r="CM149" s="27">
        <f>(1/(((0-P149)^2+(6-Q149)^2))*CT149)</f>
        <v>1.997245668795868E-3</v>
      </c>
      <c r="CN149" s="27">
        <f>(1/(((1-P149)^2+(6-Q149)^2))*CT149)</f>
        <v>2.1796373059869271E-3</v>
      </c>
      <c r="CO149" s="27">
        <f>((1/(((2-P149)^2+(6-Q149)^2))*CT149))</f>
        <v>2.1886899273530365E-3</v>
      </c>
      <c r="CP149" s="27">
        <f>((1/(((3-P149)^2+(6-Q149)^2))*CT149))</f>
        <v>2.0202154209347559E-3</v>
      </c>
      <c r="CQ149" s="27">
        <f>((1/(((4-P149)^2+(6-Q149)^2))*CT149))</f>
        <v>1.7448988847497083E-3</v>
      </c>
      <c r="CR149" s="27">
        <f>((1/(((5-P149)^2+(6-Q149)^2)))*CT149)</f>
        <v>1.4467561072248349E-3</v>
      </c>
      <c r="CS149" s="21">
        <f t="shared" si="91"/>
        <v>0.77575485532188626</v>
      </c>
      <c r="CT149" s="28">
        <v>0.05</v>
      </c>
    </row>
    <row r="150" spans="8:98" x14ac:dyDescent="0.25">
      <c r="H150" s="2">
        <v>44536</v>
      </c>
      <c r="I150" s="1" t="s">
        <v>10</v>
      </c>
      <c r="J150" s="1" t="s">
        <v>6</v>
      </c>
      <c r="K150">
        <v>2</v>
      </c>
      <c r="L150">
        <v>1</v>
      </c>
      <c r="M150">
        <v>1.1200000000000001</v>
      </c>
      <c r="N150">
        <v>1.01</v>
      </c>
      <c r="P150" s="10">
        <f>SUMIF(team,spi_matches[[#This Row],[team1]],Mxg)+SUMIF(team,spi_matches[[#This Row],[team2]],Vnxg)</f>
        <v>1.0381397542821769</v>
      </c>
      <c r="Q150" s="10">
        <f>SUMIF(team,spi_matches[[#This Row],[team1]],Mnxg)+SUMIF(team,spi_matches[[#This Row],[team2]],Vxg)</f>
        <v>1.3663189776501892</v>
      </c>
      <c r="R150" s="10">
        <f t="shared" si="65"/>
        <v>0.13366431366265841</v>
      </c>
      <c r="S150" s="21">
        <f t="shared" si="66"/>
        <v>0.16975414413072967</v>
      </c>
      <c r="T150" s="21">
        <f t="shared" si="67"/>
        <v>0.43694762335505261</v>
      </c>
      <c r="U150" s="21">
        <f t="shared" si="68"/>
        <v>0.29733294866762289</v>
      </c>
      <c r="V150" s="22">
        <f t="shared" si="69"/>
        <v>1</v>
      </c>
      <c r="W150" s="22">
        <f t="shared" si="70"/>
        <v>1</v>
      </c>
      <c r="X150" s="23"/>
      <c r="Y150" s="23"/>
      <c r="Z150" s="23"/>
      <c r="AA150" s="23"/>
      <c r="AB150" s="24">
        <f t="shared" si="71"/>
        <v>1</v>
      </c>
      <c r="AC150" s="24">
        <f t="shared" si="72"/>
        <v>1</v>
      </c>
      <c r="AD150" s="24">
        <f t="shared" si="73"/>
        <v>1</v>
      </c>
      <c r="AE150" s="24">
        <f t="shared" si="74"/>
        <v>2</v>
      </c>
      <c r="AF150" s="24">
        <f t="shared" si="75"/>
        <v>2</v>
      </c>
      <c r="AG150" s="24">
        <f t="shared" si="76"/>
        <v>1</v>
      </c>
      <c r="AH150" s="24">
        <f t="shared" si="77"/>
        <v>0</v>
      </c>
      <c r="AI150" s="24">
        <f t="shared" si="78"/>
        <v>1</v>
      </c>
      <c r="AJ150" s="24">
        <f t="shared" si="79"/>
        <v>2</v>
      </c>
      <c r="AK150" s="24">
        <f t="shared" si="80"/>
        <v>2</v>
      </c>
      <c r="AL150" s="25">
        <f t="shared" si="81"/>
        <v>11</v>
      </c>
      <c r="AM150" s="25">
        <f t="shared" si="82"/>
        <v>12</v>
      </c>
      <c r="AN150" s="25">
        <f t="shared" si="83"/>
        <v>21</v>
      </c>
      <c r="AO150" s="25">
        <f t="shared" si="84"/>
        <v>1</v>
      </c>
      <c r="AP150" s="25">
        <f t="shared" si="85"/>
        <v>22</v>
      </c>
      <c r="AQ150" s="26">
        <f t="shared" si="86"/>
        <v>0.36861131826868276</v>
      </c>
      <c r="AR150" s="26">
        <f t="shared" si="87"/>
        <v>0.12406754587332638</v>
      </c>
      <c r="AS150" s="26">
        <f t="shared" si="88"/>
        <v>4.7198097867522472E-2</v>
      </c>
      <c r="AT150" s="26">
        <f t="shared" si="89"/>
        <v>4.1256721222543195E-2</v>
      </c>
      <c r="AU150" s="26">
        <f t="shared" si="90"/>
        <v>3.7686734839706158E-2</v>
      </c>
      <c r="AV150" s="27">
        <f>(1/(((0-P150)^2+(0-Q150)^2))*CT150)</f>
        <v>1.6980455879774925E-2</v>
      </c>
      <c r="AW150" s="27">
        <f>(1/(((1-P150)^2+(1-Q150)^2))*CT150)</f>
        <v>0.36861131826868276</v>
      </c>
      <c r="AX150" s="27">
        <f>(1/(((2-P150)^2+(2-Q150)^2))*CT150)</f>
        <v>3.7686734839706158E-2</v>
      </c>
      <c r="AY150" s="27">
        <f>(1/(((3-P150)^2+(3-Q150)^2))*CT150)</f>
        <v>7.6712891784099652E-3</v>
      </c>
      <c r="AZ150" s="27">
        <f>((1/(((4-P150)^2+(4-Q150)^2))*CT150))</f>
        <v>3.1829107043853627E-3</v>
      </c>
      <c r="BA150" s="27">
        <f>((1/(((5-P150)^2+(5-Q150)^2))*CT150))</f>
        <v>1.7301053400485063E-3</v>
      </c>
      <c r="BB150" s="27">
        <f>((1/(((6-P150)^2+(6-Q150)^2))*CT150))</f>
        <v>1.0848091440449255E-3</v>
      </c>
      <c r="BC150" s="27">
        <f>((1/(((1-P150)^2+(0-Q150)^2))*CT150))</f>
        <v>2.6762552402327441E-2</v>
      </c>
      <c r="BD150" s="27">
        <f>((1/(((2-P150)^2+(0-Q150)^2))*CT150))</f>
        <v>1.7908292259397281E-2</v>
      </c>
      <c r="BE150" s="27">
        <f>((1/(((2-P150)^2+(1-Q150)^2))*CT150))</f>
        <v>4.7198097867522472E-2</v>
      </c>
      <c r="BF150" s="27">
        <f>((1/(((3-P150)^2+(0-Q150)^2))*CT150))</f>
        <v>8.7477994458002393E-3</v>
      </c>
      <c r="BG150" s="27">
        <f>((1/(((3-P150)^2+(1-Q150)^2))*CT150))</f>
        <v>1.2553083169086625E-2</v>
      </c>
      <c r="BH150" s="27">
        <f>((1/(((3-P150)^2+(2-Q150)^2))*CT150))</f>
        <v>1.1763467917646285E-2</v>
      </c>
      <c r="BI150" s="27">
        <f>((1/(((4-P150)^2+(0-Q150)^2))*CT150))</f>
        <v>4.699493843826009E-3</v>
      </c>
      <c r="BJ150" s="27">
        <f>((1/(((4-P150)^2+(1-Q150)^2))*CT150))</f>
        <v>5.6136848199126186E-3</v>
      </c>
      <c r="BK150" s="27">
        <f>((1/(((4-P150)^2+(2-Q150)^2))*CT150))</f>
        <v>5.450085647527813E-3</v>
      </c>
      <c r="BL150" s="27">
        <f>((1/(((4-P150)^2+(3-Q150)^2))*CT150))</f>
        <v>4.3700449924939655E-3</v>
      </c>
      <c r="BM150" s="27">
        <f>((1/(((5-P150)^2+(0-Q150)^2))*CT150))</f>
        <v>2.8468674299186843E-3</v>
      </c>
      <c r="BN150" s="27">
        <f>((1/(((5-P150)^2+(1-Q150)^2))*CT150))</f>
        <v>3.1584547075917363E-3</v>
      </c>
      <c r="BO150" s="27">
        <f>((1/(((5-P150)^2+(2-Q150)^2))*CT150))</f>
        <v>3.1059974600399242E-3</v>
      </c>
      <c r="BP150" s="27">
        <f>((1/(((5-P150)^2+(3-Q150)^2))*CT150))</f>
        <v>2.7225330018452901E-3</v>
      </c>
      <c r="BQ150" s="27">
        <f>((1/(((5-P150)^2+(4-Q150)^2))*CT150))</f>
        <v>2.2092014506297059E-3</v>
      </c>
      <c r="BR150" s="27">
        <f>((1/(((6-P150)^2+(0-Q150)^2))*CT150))</f>
        <v>1.8877267246372063E-3</v>
      </c>
      <c r="BS150" s="27">
        <f>(1/(((6-P150)^2+(1-Q150)^2))*CT150)</f>
        <v>2.0198554463516402E-3</v>
      </c>
      <c r="BT150" s="27">
        <f>(1/(((6-P150)^2+(2-Q150)^2))*CT150)</f>
        <v>1.9982727940198318E-3</v>
      </c>
      <c r="BU150" s="27">
        <f>(1/(((6-P150)^2+(3-Q150)^2))*CT150)</f>
        <v>1.8322420585807084E-3</v>
      </c>
      <c r="BV150" s="27">
        <f>((1/(((6-P150)^2+(4-Q150)^2))*CT150))</f>
        <v>1.5844680139627512E-3</v>
      </c>
      <c r="BW150" s="27">
        <f>((1/(((6-P150)^2+(5-Q150)^2))*CT150))</f>
        <v>1.3219226776114551E-3</v>
      </c>
      <c r="BX150" s="27">
        <f>((1/(((0-P150)^2+(1-Q150)^2))*CT150))</f>
        <v>4.1256721222543195E-2</v>
      </c>
      <c r="BY150" s="27">
        <f>((1/(((0-P150)^2+(2-Q150)^2))*CT150))</f>
        <v>3.3800094898668274E-2</v>
      </c>
      <c r="BZ150" s="27">
        <f>((1/(((1-P150)^2+(2-Q150)^2))*CT150))</f>
        <v>0.12406754587332638</v>
      </c>
      <c r="CA150" s="27">
        <f>((1/(((0-P150)^2+(3-Q150)^2))*CT150))</f>
        <v>1.3345262816053692E-2</v>
      </c>
      <c r="CB150" s="27">
        <f>((1/(((1-P150)^2+(3-Q150)^2))*CT150))</f>
        <v>1.8724008803323207E-2</v>
      </c>
      <c r="CC150" s="27">
        <f>((1/(((2-P150)^2+(3-Q150)^2))*CT150))</f>
        <v>1.391173189439145E-2</v>
      </c>
      <c r="CD150" s="27">
        <f>((1/(((0-P150)^2+(4-Q150)^2))*CT150))</f>
        <v>6.2390739178000525E-3</v>
      </c>
      <c r="CE150" s="27">
        <f>((1/(((1-P150)^2+(4-Q150)^2))*CT150))</f>
        <v>7.2069678908474712E-3</v>
      </c>
      <c r="CF150" s="27">
        <f>((1/(((2-P150)^2+(4-Q150)^2))*CT150))</f>
        <v>6.3601491495442119E-3</v>
      </c>
      <c r="CG150" s="27">
        <f>((1/(((3-P150)^2+(4-Q150)^2))*CT150))</f>
        <v>4.6359949575000515E-3</v>
      </c>
      <c r="CH150" s="27">
        <f>((1/(((0-P150)^2+(5-Q150)^2))*CT150))</f>
        <v>3.5010642026873638E-3</v>
      </c>
      <c r="CI150" s="27">
        <f>((1/(((1-P150)^2+(5-Q150)^2))*CT150))</f>
        <v>3.7864180299577474E-3</v>
      </c>
      <c r="CJ150" s="27">
        <f>((1/(((2-P150)^2+(5-Q150)^2))*CT150))</f>
        <v>3.5388677264000471E-3</v>
      </c>
      <c r="CK150" s="27">
        <f>((1/(((3-P150)^2+(5-Q150)^2))*CT150))</f>
        <v>2.9321156475191584E-3</v>
      </c>
      <c r="CL150" s="27">
        <f>(1/(((4-P150)^2+(5-Q150)^2))*CT150)</f>
        <v>2.2751830342105654E-3</v>
      </c>
      <c r="CM150" s="27">
        <f>(1/(((0-P150)^2+(6-Q150)^2))*CT150)</f>
        <v>2.2174193936880921E-3</v>
      </c>
      <c r="CN150" s="27">
        <f>(1/(((1-P150)^2+(6-Q150)^2))*CT150)</f>
        <v>2.3285647245591631E-3</v>
      </c>
      <c r="CO150" s="27">
        <f>((1/(((2-P150)^2+(6-Q150)^2))*CT150))</f>
        <v>2.2325240856290529E-3</v>
      </c>
      <c r="CP150" s="27">
        <f>((1/(((3-P150)^2+(6-Q150)^2))*CT150))</f>
        <v>1.974731693393988E-3</v>
      </c>
      <c r="CQ150" s="27">
        <f>((1/(((4-P150)^2+(6-Q150)^2))*CT150))</f>
        <v>1.6532414679627048E-3</v>
      </c>
      <c r="CR150" s="27">
        <f>((1/(((5-P150)^2+(6-Q150)^2)))*CT150)</f>
        <v>1.3452672376169424E-3</v>
      </c>
      <c r="CS150" s="21">
        <f t="shared" si="91"/>
        <v>0.90403471615340525</v>
      </c>
      <c r="CT150" s="28">
        <v>0.05</v>
      </c>
    </row>
    <row r="151" spans="8:98" x14ac:dyDescent="0.25">
      <c r="H151" s="2">
        <v>44540</v>
      </c>
      <c r="I151" s="1" t="s">
        <v>5</v>
      </c>
      <c r="J151" s="1" t="s">
        <v>16</v>
      </c>
      <c r="K151">
        <v>2</v>
      </c>
      <c r="L151">
        <v>1</v>
      </c>
      <c r="M151">
        <v>1.96</v>
      </c>
      <c r="N151">
        <v>0.73</v>
      </c>
      <c r="P151" s="10">
        <f>SUMIF(team,spi_matches[[#This Row],[team1]],Mxg)+SUMIF(team,spi_matches[[#This Row],[team2]],Vnxg)</f>
        <v>1.7527218286146775</v>
      </c>
      <c r="Q151" s="10">
        <f>SUMIF(team,spi_matches[[#This Row],[team1]],Mnxg)+SUMIF(team,spi_matches[[#This Row],[team2]],Vxg)</f>
        <v>0.89844623965509218</v>
      </c>
      <c r="R151" s="10">
        <f t="shared" si="65"/>
        <v>7.1338375986783858E-2</v>
      </c>
      <c r="S151" s="21">
        <f t="shared" si="66"/>
        <v>0.92920077047773231</v>
      </c>
      <c r="T151" s="21">
        <f t="shared" si="67"/>
        <v>0.15352984634337863</v>
      </c>
      <c r="U151" s="21">
        <f t="shared" si="68"/>
        <v>0.12600358614372759</v>
      </c>
      <c r="V151" s="22">
        <f t="shared" si="69"/>
        <v>3</v>
      </c>
      <c r="W151" s="22">
        <f t="shared" si="70"/>
        <v>0</v>
      </c>
      <c r="X151" s="23"/>
      <c r="Y151" s="23"/>
      <c r="Z151" s="23"/>
      <c r="AA151" s="23"/>
      <c r="AB151" s="24">
        <f t="shared" si="71"/>
        <v>2</v>
      </c>
      <c r="AC151" s="24">
        <f t="shared" si="72"/>
        <v>1</v>
      </c>
      <c r="AD151" s="24">
        <f t="shared" si="73"/>
        <v>1</v>
      </c>
      <c r="AE151" s="24">
        <f t="shared" si="74"/>
        <v>1</v>
      </c>
      <c r="AF151" s="24">
        <f t="shared" si="75"/>
        <v>2</v>
      </c>
      <c r="AG151" s="24">
        <f t="shared" si="76"/>
        <v>0</v>
      </c>
      <c r="AH151" s="24">
        <f t="shared" si="77"/>
        <v>2</v>
      </c>
      <c r="AI151" s="24">
        <f t="shared" si="78"/>
        <v>2</v>
      </c>
      <c r="AJ151" s="24">
        <f t="shared" si="79"/>
        <v>1</v>
      </c>
      <c r="AK151" s="24">
        <f t="shared" si="80"/>
        <v>0</v>
      </c>
      <c r="AL151" s="25">
        <f t="shared" si="81"/>
        <v>21</v>
      </c>
      <c r="AM151" s="25">
        <f t="shared" si="82"/>
        <v>11</v>
      </c>
      <c r="AN151" s="25">
        <f t="shared" si="83"/>
        <v>20</v>
      </c>
      <c r="AO151" s="25">
        <f t="shared" si="84"/>
        <v>22</v>
      </c>
      <c r="AP151" s="25">
        <f t="shared" si="85"/>
        <v>10</v>
      </c>
      <c r="AQ151" s="26">
        <f t="shared" si="86"/>
        <v>0.69969546176660413</v>
      </c>
      <c r="AR151" s="26">
        <f t="shared" si="87"/>
        <v>8.6669635070792728E-2</v>
      </c>
      <c r="AS151" s="26">
        <f t="shared" si="88"/>
        <v>5.7580326828439748E-2</v>
      </c>
      <c r="AT151" s="26">
        <f t="shared" si="89"/>
        <v>3.9229003183499256E-2</v>
      </c>
      <c r="AU151" s="26">
        <f t="shared" si="90"/>
        <v>3.6395510974494179E-2</v>
      </c>
      <c r="AV151" s="27">
        <f>(1/(((0-P151)^2+(0-Q151)^2))*CT151)</f>
        <v>1.2889124425604493E-2</v>
      </c>
      <c r="AW151" s="27">
        <f>(1/(((1-P151)^2+(1-Q151)^2))*CT151)</f>
        <v>8.6669635070792728E-2</v>
      </c>
      <c r="AX151" s="27">
        <f>(1/(((2-P151)^2+(2-Q151)^2))*CT151)</f>
        <v>3.9229003183499256E-2</v>
      </c>
      <c r="AY151" s="27">
        <f>(1/(((3-P151)^2+(3-Q151)^2))*CT151)</f>
        <v>8.3720806559548396E-3</v>
      </c>
      <c r="AZ151" s="27">
        <f>((1/(((4-P151)^2+(4-Q151)^2))*CT151))</f>
        <v>3.4083407082277405E-3</v>
      </c>
      <c r="BA151" s="27">
        <f>((1/(((5-P151)^2+(5-Q151)^2))*CT151))</f>
        <v>1.8269806385629748E-3</v>
      </c>
      <c r="BB151" s="27">
        <f>((1/(((6-P151)^2+(6-Q151)^2))*CT151))</f>
        <v>1.1346816607365889E-3</v>
      </c>
      <c r="BC151" s="27">
        <f>((1/(((1-P151)^2+(0-Q151)^2))*CT151))</f>
        <v>3.6395510974494179E-2</v>
      </c>
      <c r="BD151" s="27">
        <f>((1/(((2-P151)^2+(0-Q151)^2))*CT151))</f>
        <v>5.7580326828439748E-2</v>
      </c>
      <c r="BE151" s="27">
        <f>((1/(((2-P151)^2+(1-Q151)^2))*CT151))</f>
        <v>0.69969546176660413</v>
      </c>
      <c r="BF151" s="27">
        <f>((1/(((3-P151)^2+(0-Q151)^2))*CT151))</f>
        <v>2.1160362482580075E-2</v>
      </c>
      <c r="BG151" s="27">
        <f>((1/(((3-P151)^2+(1-Q151)^2))*CT151))</f>
        <v>3.1928153928488148E-2</v>
      </c>
      <c r="BH151" s="27">
        <f>((1/(((3-P151)^2+(2-Q151)^2))*CT151))</f>
        <v>1.805625482982846E-2</v>
      </c>
      <c r="BI151" s="27">
        <f>((1/(((4-P151)^2+(0-Q151)^2))*CT151))</f>
        <v>8.5361161343115305E-3</v>
      </c>
      <c r="BJ151" s="27">
        <f>((1/(((4-P151)^2+(1-Q151)^2))*CT151))</f>
        <v>9.8803053455502506E-3</v>
      </c>
      <c r="BK151" s="27">
        <f>((1/(((4-P151)^2+(2-Q151)^2))*CT151))</f>
        <v>7.9825280131724519E-3</v>
      </c>
      <c r="BL151" s="27">
        <f>((1/(((4-P151)^2+(3-Q151)^2))*CT151))</f>
        <v>5.2816227886959329E-3</v>
      </c>
      <c r="BM151" s="27">
        <f>((1/(((5-P151)^2+(0-Q151)^2))*CT151))</f>
        <v>4.4045020054541634E-3</v>
      </c>
      <c r="BN151" s="27">
        <f>((1/(((5-P151)^2+(1-Q151)^2))*CT151))</f>
        <v>4.737033671036347E-3</v>
      </c>
      <c r="BO151" s="27">
        <f>((1/(((5-P151)^2+(2-Q151)^2))*CT151))</f>
        <v>4.2523384553641167E-3</v>
      </c>
      <c r="BP151" s="27">
        <f>((1/(((5-P151)^2+(3-Q151)^2))*CT151))</f>
        <v>3.3419458106442503E-3</v>
      </c>
      <c r="BQ151" s="27">
        <f>((1/(((5-P151)^2+(4-Q151)^2))*CT151))</f>
        <v>2.4796112415085164E-3</v>
      </c>
      <c r="BR151" s="27">
        <f>((1/(((6-P151)^2+(0-Q151)^2))*CT151))</f>
        <v>2.6530015845940679E-3</v>
      </c>
      <c r="BS151" s="27">
        <f>(1/(((6-P151)^2+(1-Q151)^2))*CT151)</f>
        <v>2.7701314406933328E-3</v>
      </c>
      <c r="BT151" s="27">
        <f>(1/(((6-P151)^2+(2-Q151)^2))*CT151)</f>
        <v>2.5970258529929391E-3</v>
      </c>
      <c r="BU151" s="27">
        <f>(1/(((6-P151)^2+(3-Q151)^2))*CT151)</f>
        <v>2.2265863242187842E-3</v>
      </c>
      <c r="BV151" s="27">
        <f>((1/(((6-P151)^2+(4-Q151)^2))*CT151))</f>
        <v>1.8077293565610842E-3</v>
      </c>
      <c r="BW151" s="27">
        <f>((1/(((6-P151)^2+(5-Q151)^2))*CT151))</f>
        <v>1.4342216424998442E-3</v>
      </c>
      <c r="BX151" s="27">
        <f>((1/(((0-P151)^2+(1-Q151)^2))*CT151))</f>
        <v>1.6221405445172466E-2</v>
      </c>
      <c r="BY151" s="27">
        <f>((1/(((0-P151)^2+(2-Q151)^2))*CT151))</f>
        <v>1.1667373916417048E-2</v>
      </c>
      <c r="BZ151" s="27">
        <f>((1/(((1-P151)^2+(2-Q151)^2))*CT151))</f>
        <v>2.8089716605588962E-2</v>
      </c>
      <c r="CA151" s="27">
        <f>((1/(((0-P151)^2+(3-Q151)^2))*CT151))</f>
        <v>6.6768492926084465E-3</v>
      </c>
      <c r="CB151" s="27">
        <f>((1/(((1-P151)^2+(3-Q151)^2))*CT151))</f>
        <v>1.0033877664328455E-2</v>
      </c>
      <c r="CC151" s="27">
        <f>((1/(((2-P151)^2+(3-Q151)^2))*CT151))</f>
        <v>1.1166510148989742E-2</v>
      </c>
      <c r="CD151" s="27">
        <f>((1/(((0-P151)^2+(4-Q151)^2))*CT151))</f>
        <v>3.9395920178173305E-3</v>
      </c>
      <c r="CE151" s="27">
        <f>((1/(((1-P151)^2+(4-Q151)^2))*CT151))</f>
        <v>4.9085893628395107E-3</v>
      </c>
      <c r="CF151" s="27">
        <f>((1/(((2-P151)^2+(4-Q151)^2))*CT151))</f>
        <v>5.1648718927431335E-3</v>
      </c>
      <c r="CG151" s="27">
        <f>((1/(((3-P151)^2+(4-Q151)^2))*CT151))</f>
        <v>4.4741373792504353E-3</v>
      </c>
      <c r="CH151" s="27">
        <f>((1/(((0-P151)^2+(5-Q151)^2))*CT151))</f>
        <v>2.5132224329775148E-3</v>
      </c>
      <c r="CI151" s="27">
        <f>((1/(((1-P151)^2+(5-Q151)^2))*CT151))</f>
        <v>2.8753258591969113E-3</v>
      </c>
      <c r="CJ151" s="27">
        <f>((1/(((2-P151)^2+(5-Q151)^2))*CT151))</f>
        <v>2.9614028971376169E-3</v>
      </c>
      <c r="CK151" s="27">
        <f>((1/(((3-P151)^2+(5-Q151)^2))*CT151))</f>
        <v>2.7205782124634982E-3</v>
      </c>
      <c r="CL151" s="27">
        <f>(1/(((4-P151)^2+(5-Q151)^2))*CT151)</f>
        <v>2.285923030605905E-3</v>
      </c>
      <c r="CM151" s="27">
        <f>(1/(((0-P151)^2+(6-Q151)^2))*CT151)</f>
        <v>1.7183379728392394E-3</v>
      </c>
      <c r="CN151" s="27">
        <f>(1/(((1-P151)^2+(6-Q151)^2))*CT151)</f>
        <v>1.880233565192806E-3</v>
      </c>
      <c r="CO151" s="27">
        <f>((1/(((2-P151)^2+(6-Q151)^2))*CT151))</f>
        <v>1.9166636732665188E-3</v>
      </c>
      <c r="CP151" s="27">
        <f>((1/(((3-P151)^2+(6-Q151)^2))*CT151))</f>
        <v>1.8128057872784321E-3</v>
      </c>
      <c r="CQ151" s="27">
        <f>((1/(((4-P151)^2+(6-Q151)^2))*CT151))</f>
        <v>1.6089529893418251E-3</v>
      </c>
      <c r="CR151" s="27">
        <f>((1/(((5-P151)^2+(6-Q151)^2)))*CT151)</f>
        <v>1.3672159976717835E-3</v>
      </c>
      <c r="CS151" s="21">
        <f t="shared" si="91"/>
        <v>1.2087342029648387</v>
      </c>
      <c r="CT151" s="28">
        <v>0.05</v>
      </c>
    </row>
    <row r="152" spans="8:98" x14ac:dyDescent="0.25">
      <c r="H152" s="2">
        <v>44541</v>
      </c>
      <c r="I152" s="1" t="s">
        <v>22</v>
      </c>
      <c r="J152" s="1" t="s">
        <v>15</v>
      </c>
      <c r="K152">
        <v>1</v>
      </c>
      <c r="L152">
        <v>0</v>
      </c>
      <c r="M152">
        <v>3.23</v>
      </c>
      <c r="N152">
        <v>0.24</v>
      </c>
      <c r="P152" s="10">
        <f>SUMIF(team,spi_matches[[#This Row],[team1]],Mxg)+SUMIF(team,spi_matches[[#This Row],[team2]],Vnxg)</f>
        <v>2.1083378128043151</v>
      </c>
      <c r="Q152" s="10">
        <f>SUMIF(team,spi_matches[[#This Row],[team1]],Mnxg)+SUMIF(team,spi_matches[[#This Row],[team2]],Vxg)</f>
        <v>0.46986223192411763</v>
      </c>
      <c r="R152" s="10">
        <f t="shared" si="65"/>
        <v>1.3109627078497446</v>
      </c>
      <c r="S152" s="21">
        <f t="shared" si="66"/>
        <v>0.60848134181144986</v>
      </c>
      <c r="T152" s="21">
        <f t="shared" si="67"/>
        <v>7.7978866552578366E-2</v>
      </c>
      <c r="U152" s="21">
        <f t="shared" si="68"/>
        <v>8.5433648602355527E-2</v>
      </c>
      <c r="V152" s="22">
        <f t="shared" si="69"/>
        <v>3</v>
      </c>
      <c r="W152" s="22">
        <f t="shared" si="70"/>
        <v>0</v>
      </c>
      <c r="X152" s="23"/>
      <c r="Y152" s="23"/>
      <c r="Z152" s="23"/>
      <c r="AA152" s="23"/>
      <c r="AB152" s="24">
        <f t="shared" si="71"/>
        <v>2</v>
      </c>
      <c r="AC152" s="24">
        <f t="shared" si="72"/>
        <v>0</v>
      </c>
      <c r="AD152" s="24">
        <f t="shared" si="73"/>
        <v>2</v>
      </c>
      <c r="AE152" s="24">
        <f t="shared" si="74"/>
        <v>1</v>
      </c>
      <c r="AF152" s="24">
        <f t="shared" si="75"/>
        <v>3</v>
      </c>
      <c r="AG152" s="24">
        <f t="shared" si="76"/>
        <v>0</v>
      </c>
      <c r="AH152" s="24">
        <f t="shared" si="77"/>
        <v>3</v>
      </c>
      <c r="AI152" s="24">
        <f t="shared" si="78"/>
        <v>1</v>
      </c>
      <c r="AJ152" s="24">
        <f t="shared" si="79"/>
        <v>1</v>
      </c>
      <c r="AK152" s="24">
        <f t="shared" si="80"/>
        <v>0</v>
      </c>
      <c r="AL152" s="25">
        <f t="shared" si="81"/>
        <v>20</v>
      </c>
      <c r="AM152" s="25">
        <f t="shared" si="82"/>
        <v>21</v>
      </c>
      <c r="AN152" s="25">
        <f t="shared" si="83"/>
        <v>30</v>
      </c>
      <c r="AO152" s="25">
        <f t="shared" si="84"/>
        <v>31</v>
      </c>
      <c r="AP152" s="25">
        <f t="shared" si="85"/>
        <v>10</v>
      </c>
      <c r="AQ152" s="26">
        <f t="shared" si="86"/>
        <v>0.21504673518455225</v>
      </c>
      <c r="AR152" s="26">
        <f t="shared" si="87"/>
        <v>0.17077486389408147</v>
      </c>
      <c r="AS152" s="26">
        <f t="shared" si="88"/>
        <v>4.922073859244834E-2</v>
      </c>
      <c r="AT152" s="26">
        <f t="shared" si="89"/>
        <v>4.6463759031354378E-2</v>
      </c>
      <c r="AU152" s="26">
        <f t="shared" si="90"/>
        <v>3.4502193485452498E-2</v>
      </c>
      <c r="AV152" s="27">
        <f>(1/(((0-P152)^2+(0-Q152)^2))*CT152)</f>
        <v>1.071614071677016E-2</v>
      </c>
      <c r="AW152" s="27">
        <f>(1/(((1-P152)^2+(1-Q152)^2))*CT152)</f>
        <v>3.3124455805390328E-2</v>
      </c>
      <c r="AX152" s="27">
        <f>(1/(((2-P152)^2+(2-Q152)^2))*CT152)</f>
        <v>2.1248938930737496E-2</v>
      </c>
      <c r="AY152" s="27">
        <f>(1/(((3-P152)^2+(3-Q152)^2))*CT152)</f>
        <v>6.9476687595549759E-3</v>
      </c>
      <c r="AZ152" s="27">
        <f>((1/(((4-P152)^2+(4-Q152)^2))*CT152))</f>
        <v>3.1171567481125578E-3</v>
      </c>
      <c r="BA152" s="27">
        <f>((1/(((5-P152)^2+(5-Q152)^2))*CT152))</f>
        <v>1.7310706659429817E-3</v>
      </c>
      <c r="BB152" s="27">
        <f>((1/(((6-P152)^2+(6-Q152)^2))*CT152))</f>
        <v>1.0934349260698689E-3</v>
      </c>
      <c r="BC152" s="27">
        <f>((1/(((1-P152)^2+(0-Q152)^2))*CT152))</f>
        <v>3.4502193485452498E-2</v>
      </c>
      <c r="BD152" s="27">
        <f>((1/(((2-P152)^2+(0-Q152)^2))*CT152))</f>
        <v>0.21504673518455225</v>
      </c>
      <c r="BE152" s="27">
        <f>((1/(((2-P152)^2+(1-Q152)^2))*CT152))</f>
        <v>0.17077486389408147</v>
      </c>
      <c r="BF152" s="27">
        <f>((1/(((3-P152)^2+(0-Q152)^2))*CT152))</f>
        <v>4.922073859244834E-2</v>
      </c>
      <c r="BG152" s="27">
        <f>((1/(((3-P152)^2+(1-Q152)^2))*CT152))</f>
        <v>4.6463759031354378E-2</v>
      </c>
      <c r="BH152" s="27">
        <f>((1/(((3-P152)^2+(2-Q152)^2))*CT152))</f>
        <v>1.5941930330818994E-2</v>
      </c>
      <c r="BI152" s="27">
        <f>((1/(((4-P152)^2+(0-Q152)^2))*CT152))</f>
        <v>1.3160816620115819E-2</v>
      </c>
      <c r="BJ152" s="27">
        <f>((1/(((4-P152)^2+(1-Q152)^2))*CT152))</f>
        <v>1.2955274638317383E-2</v>
      </c>
      <c r="BK152" s="27">
        <f>((1/(((4-P152)^2+(2-Q152)^2))*CT152))</f>
        <v>8.4463633849732201E-3</v>
      </c>
      <c r="BL152" s="27">
        <f>((1/(((4-P152)^2+(3-Q152)^2))*CT152))</f>
        <v>5.0100285963305064E-3</v>
      </c>
      <c r="BM152" s="27">
        <f>((1/(((5-P152)^2+(0-Q152)^2))*CT152))</f>
        <v>5.8258214169626789E-3</v>
      </c>
      <c r="BN152" s="27">
        <f>((1/(((5-P152)^2+(1-Q152)^2))*CT152))</f>
        <v>5.7851914953324229E-3</v>
      </c>
      <c r="BO152" s="27">
        <f>((1/(((5-P152)^2+(2-Q152)^2))*CT152))</f>
        <v>4.6715735281035696E-3</v>
      </c>
      <c r="BP152" s="27">
        <f>((1/(((5-P152)^2+(3-Q152)^2))*CT152))</f>
        <v>3.386774987565028E-3</v>
      </c>
      <c r="BQ152" s="27">
        <f>((1/(((5-P152)^2+(4-Q152)^2))*CT152))</f>
        <v>2.4011237797387048E-3</v>
      </c>
      <c r="BR152" s="27">
        <f>((1/(((6-P152)^2+(0-Q152)^2))*CT152))</f>
        <v>3.2539785378537297E-3</v>
      </c>
      <c r="BS152" s="27">
        <f>(1/(((6-P152)^2+(1-Q152)^2))*CT152)</f>
        <v>3.2412640120017345E-3</v>
      </c>
      <c r="BT152" s="27">
        <f>(1/(((6-P152)^2+(2-Q152)^2))*CT152)</f>
        <v>2.8593721595327648E-3</v>
      </c>
      <c r="BU152" s="27">
        <f>(1/(((6-P152)^2+(3-Q152)^2))*CT152)</f>
        <v>2.3205483198151266E-3</v>
      </c>
      <c r="BV152" s="27">
        <f>((1/(((6-P152)^2+(4-Q152)^2))*CT152))</f>
        <v>1.8111409425111157E-3</v>
      </c>
      <c r="BW152" s="27">
        <f>((1/(((6-P152)^2+(5-Q152)^2))*CT152))</f>
        <v>1.4018488735882946E-3</v>
      </c>
      <c r="BX152" s="27">
        <f>((1/(((0-P152)^2+(1-Q152)^2))*CT152))</f>
        <v>1.057947064469416E-2</v>
      </c>
      <c r="BY152" s="27">
        <f>((1/(((0-P152)^2+(2-Q152)^2))*CT152))</f>
        <v>7.36766575748562E-3</v>
      </c>
      <c r="BZ152" s="27">
        <f>((1/(((1-P152)^2+(2-Q152)^2))*CT152))</f>
        <v>1.4006644709620368E-2</v>
      </c>
      <c r="CA152" s="27">
        <f>((1/(((0-P152)^2+(3-Q152)^2))*CT152))</f>
        <v>4.6097031385320007E-3</v>
      </c>
      <c r="CB152" s="27">
        <f>((1/(((1-P152)^2+(3-Q152)^2))*CT152))</f>
        <v>6.5530715026708838E-3</v>
      </c>
      <c r="CC152" s="27">
        <f>((1/(((2-P152)^2+(3-Q152)^2))*CT152))</f>
        <v>7.7962567340454968E-3</v>
      </c>
      <c r="CD152" s="27">
        <f>((1/(((0-P152)^2+(4-Q152)^2))*CT152))</f>
        <v>2.9573617645581936E-3</v>
      </c>
      <c r="CE152" s="27">
        <f>((1/(((1-P152)^2+(4-Q152)^2))*CT152))</f>
        <v>3.6522248187484383E-3</v>
      </c>
      <c r="CF152" s="27">
        <f>((1/(((2-P152)^2+(4-Q152)^2))*CT152))</f>
        <v>4.0084627488799623E-3</v>
      </c>
      <c r="CG152" s="27">
        <f>((1/(((3-P152)^2+(4-Q152)^2))*CT152))</f>
        <v>3.7716111097930455E-3</v>
      </c>
      <c r="CH152" s="27">
        <f>((1/(((0-P152)^2+(5-Q152)^2))*CT152))</f>
        <v>2.0026245170795542E-3</v>
      </c>
      <c r="CI152" s="27">
        <f>((1/(((1-P152)^2+(5-Q152)^2))*CT152))</f>
        <v>2.2987912917875829E-3</v>
      </c>
      <c r="CJ152" s="27">
        <f>((1/(((2-P152)^2+(5-Q152)^2))*CT152))</f>
        <v>2.4349994810814535E-3</v>
      </c>
      <c r="CK152" s="27">
        <f>((1/(((3-P152)^2+(5-Q152)^2))*CT152))</f>
        <v>2.3455227401694718E-3</v>
      </c>
      <c r="CL152" s="27">
        <f>(1/(((4-P152)^2+(5-Q152)^2))*CT152)</f>
        <v>2.0746428249874905E-3</v>
      </c>
      <c r="CM152" s="27">
        <f>(1/(((0-P152)^2+(6-Q152)^2))*CT152)</f>
        <v>1.4274493690744202E-3</v>
      </c>
      <c r="CN152" s="27">
        <f>(1/(((1-P152)^2+(6-Q152)^2))*CT152)</f>
        <v>1.5717914268754058E-3</v>
      </c>
      <c r="CO152" s="27">
        <f>((1/(((2-P152)^2+(6-Q152)^2))*CT152))</f>
        <v>1.6342987899355455E-3</v>
      </c>
      <c r="CP152" s="27">
        <f>((1/(((3-P152)^2+(6-Q152)^2))*CT152))</f>
        <v>1.5934992781377073E-3</v>
      </c>
      <c r="CQ152" s="27">
        <f>((1/(((4-P152)^2+(6-Q152)^2))*CT152))</f>
        <v>1.4636655465026607E-3</v>
      </c>
      <c r="CR152" s="27">
        <f>((1/(((5-P152)^2+(6-Q152)^2)))*CT152)</f>
        <v>1.2838904076960542E-3</v>
      </c>
      <c r="CS152" s="21">
        <f t="shared" si="91"/>
        <v>0.7718938569663838</v>
      </c>
      <c r="CT152" s="28">
        <v>0.05</v>
      </c>
    </row>
    <row r="153" spans="8:98" x14ac:dyDescent="0.25">
      <c r="H153" s="2">
        <v>44541</v>
      </c>
      <c r="I153" s="1" t="s">
        <v>19</v>
      </c>
      <c r="J153" s="1" t="s">
        <v>17</v>
      </c>
      <c r="K153">
        <v>1</v>
      </c>
      <c r="L153">
        <v>0</v>
      </c>
      <c r="M153">
        <v>2.84</v>
      </c>
      <c r="N153">
        <v>0.18</v>
      </c>
      <c r="P153" s="10">
        <f>SUMIF(team,spi_matches[[#This Row],[team1]],Mxg)+SUMIF(team,spi_matches[[#This Row],[team2]],Vnxg)</f>
        <v>2.4216954219964504</v>
      </c>
      <c r="Q153" s="10">
        <f>SUMIF(team,spi_matches[[#This Row],[team1]],Mnxg)+SUMIF(team,spi_matches[[#This Row],[team2]],Vxg)</f>
        <v>0.73568065011108252</v>
      </c>
      <c r="R153" s="10">
        <f t="shared" si="65"/>
        <v>0.48375970488660286</v>
      </c>
      <c r="S153" s="21">
        <f t="shared" si="66"/>
        <v>0.59758557890669128</v>
      </c>
      <c r="T153" s="21">
        <f t="shared" si="67"/>
        <v>7.6069986371120307E-2</v>
      </c>
      <c r="U153" s="21">
        <f t="shared" si="68"/>
        <v>8.8293757627579739E-2</v>
      </c>
      <c r="V153" s="22">
        <f t="shared" si="69"/>
        <v>3</v>
      </c>
      <c r="W153" s="22">
        <f t="shared" si="70"/>
        <v>0</v>
      </c>
      <c r="X153" s="23"/>
      <c r="Y153" s="23"/>
      <c r="Z153" s="23"/>
      <c r="AA153" s="23"/>
      <c r="AB153" s="24">
        <f t="shared" si="71"/>
        <v>2</v>
      </c>
      <c r="AC153" s="24">
        <f t="shared" si="72"/>
        <v>1</v>
      </c>
      <c r="AD153" s="24">
        <f t="shared" si="73"/>
        <v>3</v>
      </c>
      <c r="AE153" s="24">
        <f t="shared" si="74"/>
        <v>1</v>
      </c>
      <c r="AF153" s="24">
        <f t="shared" si="75"/>
        <v>2</v>
      </c>
      <c r="AG153" s="24">
        <f t="shared" si="76"/>
        <v>0</v>
      </c>
      <c r="AH153" s="24">
        <f t="shared" si="77"/>
        <v>3</v>
      </c>
      <c r="AI153" s="24">
        <f t="shared" si="78"/>
        <v>0</v>
      </c>
      <c r="AJ153" s="24">
        <f t="shared" si="79"/>
        <v>2</v>
      </c>
      <c r="AK153" s="24">
        <f t="shared" si="80"/>
        <v>2</v>
      </c>
      <c r="AL153" s="25">
        <f t="shared" si="81"/>
        <v>21</v>
      </c>
      <c r="AM153" s="25">
        <f t="shared" si="82"/>
        <v>31</v>
      </c>
      <c r="AN153" s="25">
        <f t="shared" si="83"/>
        <v>20</v>
      </c>
      <c r="AO153" s="25">
        <f t="shared" si="84"/>
        <v>30</v>
      </c>
      <c r="AP153" s="25">
        <f t="shared" si="85"/>
        <v>22</v>
      </c>
      <c r="AQ153" s="26">
        <f t="shared" si="86"/>
        <v>0.20186381045259405</v>
      </c>
      <c r="AR153" s="26">
        <f t="shared" si="87"/>
        <v>0.12367026525708645</v>
      </c>
      <c r="AS153" s="26">
        <f t="shared" si="88"/>
        <v>6.9535898842752061E-2</v>
      </c>
      <c r="AT153" s="26">
        <f t="shared" si="89"/>
        <v>5.7099643878669282E-2</v>
      </c>
      <c r="AU153" s="26">
        <f t="shared" si="90"/>
        <v>2.81479158746408E-2</v>
      </c>
      <c r="AV153" s="27">
        <f>(1/(((0-P153)^2+(0-Q153)^2))*CT153)</f>
        <v>7.8053840071846889E-3</v>
      </c>
      <c r="AW153" s="27">
        <f>(1/(((1-P153)^2+(1-Q153)^2))*CT153)</f>
        <v>2.3911059371650223E-2</v>
      </c>
      <c r="AX153" s="27">
        <f>(1/(((2-P153)^2+(2-Q153)^2))*CT153)</f>
        <v>2.81479158746408E-2</v>
      </c>
      <c r="AY153" s="27">
        <f>(1/(((3-P153)^2+(3-Q153)^2))*CT153)</f>
        <v>9.1548627931435228E-3</v>
      </c>
      <c r="AZ153" s="27">
        <f>((1/(((4-P153)^2+(4-Q153)^2))*CT153))</f>
        <v>3.8031992965654113E-3</v>
      </c>
      <c r="BA153" s="27">
        <f>((1/(((5-P153)^2+(5-Q153)^2))*CT153))</f>
        <v>2.0135249262795266E-3</v>
      </c>
      <c r="BB153" s="27">
        <f>((1/(((6-P153)^2+(6-Q153)^2))*CT153))</f>
        <v>1.2340401016561354E-3</v>
      </c>
      <c r="BC153" s="27">
        <f>((1/(((1-P153)^2+(0-Q153)^2))*CT153))</f>
        <v>1.9512622367486267E-2</v>
      </c>
      <c r="BD153" s="27">
        <f>((1/(((2-P153)^2+(0-Q153)^2))*CT153))</f>
        <v>6.9535898842752061E-2</v>
      </c>
      <c r="BE153" s="27">
        <f>((1/(((2-P153)^2+(1-Q153)^2))*CT153))</f>
        <v>0.20186381045259405</v>
      </c>
      <c r="BF153" s="27">
        <f>((1/(((3-P153)^2+(0-Q153)^2))*CT153))</f>
        <v>5.7099643878669282E-2</v>
      </c>
      <c r="BG153" s="27">
        <f>((1/(((3-P153)^2+(1-Q153)^2))*CT153))</f>
        <v>0.12367026525708645</v>
      </c>
      <c r="BH153" s="27">
        <f>((1/(((3-P153)^2+(2-Q153)^2))*CT153))</f>
        <v>2.5867336936409427E-2</v>
      </c>
      <c r="BI153" s="27">
        <f>((1/(((4-P153)^2+(0-Q153)^2))*CT153))</f>
        <v>1.6489289402428092E-2</v>
      </c>
      <c r="BJ153" s="27">
        <f>((1/(((4-P153)^2+(1-Q153)^2))*CT153))</f>
        <v>1.9524309263087139E-2</v>
      </c>
      <c r="BK153" s="27">
        <f>((1/(((4-P153)^2+(2-Q153)^2))*CT153))</f>
        <v>1.2226287774282064E-2</v>
      </c>
      <c r="BL153" s="27">
        <f>((1/(((4-P153)^2+(3-Q153)^2))*CT153))</f>
        <v>6.5632409634961437E-3</v>
      </c>
      <c r="BM153" s="27">
        <f>((1/(((5-P153)^2+(0-Q153)^2))*CT153))</f>
        <v>6.9551858442213847E-3</v>
      </c>
      <c r="BN153" s="27">
        <f>((1/(((5-P153)^2+(1-Q153)^2))*CT153))</f>
        <v>7.4432239632887115E-3</v>
      </c>
      <c r="BO153" s="27">
        <f>((1/(((5-P153)^2+(2-Q153)^2))*CT153))</f>
        <v>6.0634298436456034E-3</v>
      </c>
      <c r="BP153" s="27">
        <f>((1/(((5-P153)^2+(3-Q153)^2))*CT153))</f>
        <v>4.2463578466658955E-3</v>
      </c>
      <c r="BQ153" s="27">
        <f>((1/(((5-P153)^2+(4-Q153)^2))*CT153))</f>
        <v>2.8895996135875788E-3</v>
      </c>
      <c r="BR153" s="27">
        <f>((1/(((6-P153)^2+(0-Q153)^2))*CT153))</f>
        <v>3.7465841440981517E-3</v>
      </c>
      <c r="BS153" s="27">
        <f>(1/(((6-P153)^2+(1-Q153)^2))*CT153)</f>
        <v>3.8837580732814024E-3</v>
      </c>
      <c r="BT153" s="27">
        <f>(1/(((6-P153)^2+(2-Q153)^2))*CT153)</f>
        <v>3.4715551360309013E-3</v>
      </c>
      <c r="BU153" s="27">
        <f>(1/(((6-P153)^2+(3-Q153)^2))*CT153)</f>
        <v>2.7884038004531379E-3</v>
      </c>
      <c r="BV153" s="27">
        <f>((1/(((6-P153)^2+(4-Q153)^2))*CT153))</f>
        <v>2.1312832574449637E-3</v>
      </c>
      <c r="BW153" s="27">
        <f>((1/(((6-P153)^2+(5-Q153)^2))*CT153))</f>
        <v>1.6134922456826715E-3</v>
      </c>
      <c r="BX153" s="27">
        <f>((1/(((0-P153)^2+(1-Q153)^2))*CT153))</f>
        <v>8.4253473441610986E-3</v>
      </c>
      <c r="BY153" s="27">
        <f>((1/(((0-P153)^2+(2-Q153)^2))*CT153))</f>
        <v>6.6996179466050701E-3</v>
      </c>
      <c r="BZ153" s="27">
        <f>((1/(((1-P153)^2+(2-Q153)^2))*CT153))</f>
        <v>1.38132181940058E-2</v>
      </c>
      <c r="CA153" s="27">
        <f>((1/(((0-P153)^2+(3-Q153)^2))*CT153))</f>
        <v>4.5488658494586883E-3</v>
      </c>
      <c r="CB153" s="27">
        <f>((1/(((1-P153)^2+(3-Q153)^2))*CT153))</f>
        <v>6.994611360018714E-3</v>
      </c>
      <c r="CC153" s="27">
        <f>((1/(((2-P153)^2+(3-Q153)^2))*CT153))</f>
        <v>9.4251255026161912E-3</v>
      </c>
      <c r="CD153" s="27">
        <f>((1/(((0-P153)^2+(4-Q153)^2))*CT153))</f>
        <v>3.0265630174238674E-3</v>
      </c>
      <c r="CE153" s="27">
        <f>((1/(((1-P153)^2+(4-Q153)^2))*CT153))</f>
        <v>3.9441512315968796E-3</v>
      </c>
      <c r="CF153" s="27">
        <f>((1/(((2-P153)^2+(4-Q153)^2))*CT153))</f>
        <v>4.6152676657834606E-3</v>
      </c>
      <c r="CG153" s="27">
        <f>((1/(((3-P153)^2+(4-Q153)^2))*CT153))</f>
        <v>4.5495007047045332E-3</v>
      </c>
      <c r="CH153" s="27">
        <f>((1/(((0-P153)^2+(5-Q153)^2))*CT153))</f>
        <v>2.0790860866361375E-3</v>
      </c>
      <c r="CI153" s="27">
        <f>((1/(((1-P153)^2+(5-Q153)^2))*CT153))</f>
        <v>2.4745569284965107E-3</v>
      </c>
      <c r="CJ153" s="27">
        <f>((1/(((2-P153)^2+(5-Q153)^2))*CT153))</f>
        <v>2.7229783606622883E-3</v>
      </c>
      <c r="CK153" s="27">
        <f>((1/(((3-P153)^2+(5-Q153)^2))*CT153))</f>
        <v>2.6999508394302406E-3</v>
      </c>
      <c r="CL153" s="27">
        <f>(1/(((4-P153)^2+(5-Q153)^2))*CT153)</f>
        <v>2.4183253117405689E-3</v>
      </c>
      <c r="CM153" s="27">
        <f>(1/(((0-P153)^2+(6-Q153)^2))*CT153)</f>
        <v>1.4890849950202102E-3</v>
      </c>
      <c r="CN153" s="27">
        <f>(1/(((1-P153)^2+(6-Q153)^2))*CT153)</f>
        <v>1.6815610323839922E-3</v>
      </c>
      <c r="CO153" s="27">
        <f>((1/(((2-P153)^2+(6-Q153)^2))*CT153))</f>
        <v>1.7927003592038749E-3</v>
      </c>
      <c r="CP153" s="27">
        <f>((1/(((3-P153)^2+(6-Q153)^2))*CT153))</f>
        <v>1.7826904351016003E-3</v>
      </c>
      <c r="CQ153" s="27">
        <f>((1/(((4-P153)^2+(6-Q153)^2))*CT153))</f>
        <v>1.6554042037055163E-3</v>
      </c>
      <c r="CR153" s="27">
        <f>((1/(((5-P153)^2+(6-Q153)^2)))*CT153)</f>
        <v>1.4551502588245214E-3</v>
      </c>
      <c r="CS153" s="21">
        <f t="shared" si="91"/>
        <v>0.76194932290539119</v>
      </c>
      <c r="CT153" s="28">
        <v>0.05</v>
      </c>
    </row>
    <row r="154" spans="8:98" x14ac:dyDescent="0.25">
      <c r="H154" s="2">
        <v>44541</v>
      </c>
      <c r="I154" s="1" t="s">
        <v>6</v>
      </c>
      <c r="J154" s="1" t="s">
        <v>11</v>
      </c>
      <c r="K154">
        <v>3</v>
      </c>
      <c r="L154">
        <v>0</v>
      </c>
      <c r="M154">
        <v>2.02</v>
      </c>
      <c r="N154">
        <v>0.05</v>
      </c>
      <c r="P154" s="10">
        <f>SUMIF(team,spi_matches[[#This Row],[team1]],Mxg)+SUMIF(team,spi_matches[[#This Row],[team2]],Vnxg)</f>
        <v>2.3842611544752743</v>
      </c>
      <c r="Q154" s="10">
        <f>SUMIF(team,spi_matches[[#This Row],[team1]],Mnxg)+SUMIF(team,spi_matches[[#This Row],[team2]],Vxg)</f>
        <v>0.58837743640675688</v>
      </c>
      <c r="R154" s="10">
        <f t="shared" si="65"/>
        <v>0.42253645269157114</v>
      </c>
      <c r="S154" s="21">
        <f t="shared" si="66"/>
        <v>0.55731337180613327</v>
      </c>
      <c r="T154" s="21">
        <f t="shared" si="67"/>
        <v>7.0286230406984798E-2</v>
      </c>
      <c r="U154" s="21">
        <f t="shared" si="68"/>
        <v>8.3050590931550816E-2</v>
      </c>
      <c r="V154" s="22">
        <f t="shared" si="69"/>
        <v>3</v>
      </c>
      <c r="W154" s="22">
        <f t="shared" si="70"/>
        <v>0</v>
      </c>
      <c r="X154" s="23"/>
      <c r="Y154" s="23"/>
      <c r="Z154" s="23"/>
      <c r="AA154" s="23"/>
      <c r="AB154" s="24">
        <f t="shared" si="71"/>
        <v>2</v>
      </c>
      <c r="AC154" s="24">
        <f t="shared" si="72"/>
        <v>1</v>
      </c>
      <c r="AD154" s="24">
        <f t="shared" si="73"/>
        <v>2</v>
      </c>
      <c r="AE154" s="24">
        <f t="shared" si="74"/>
        <v>0</v>
      </c>
      <c r="AF154" s="24">
        <f t="shared" si="75"/>
        <v>3</v>
      </c>
      <c r="AG154" s="24">
        <f t="shared" si="76"/>
        <v>1</v>
      </c>
      <c r="AH154" s="24">
        <f t="shared" si="77"/>
        <v>3</v>
      </c>
      <c r="AI154" s="24">
        <f t="shared" si="78"/>
        <v>0</v>
      </c>
      <c r="AJ154" s="24">
        <f t="shared" si="79"/>
        <v>1</v>
      </c>
      <c r="AK154" s="24">
        <f t="shared" si="80"/>
        <v>1</v>
      </c>
      <c r="AL154" s="25">
        <f t="shared" si="81"/>
        <v>21</v>
      </c>
      <c r="AM154" s="25">
        <f t="shared" si="82"/>
        <v>20</v>
      </c>
      <c r="AN154" s="25">
        <f t="shared" si="83"/>
        <v>31</v>
      </c>
      <c r="AO154" s="25">
        <f t="shared" si="84"/>
        <v>30</v>
      </c>
      <c r="AP154" s="25">
        <f t="shared" si="85"/>
        <v>11</v>
      </c>
      <c r="AQ154" s="26">
        <f t="shared" si="86"/>
        <v>0.15768405283986595</v>
      </c>
      <c r="AR154" s="26">
        <f t="shared" si="87"/>
        <v>0.1012464157669994</v>
      </c>
      <c r="AS154" s="26">
        <f t="shared" si="88"/>
        <v>9.1146492597092343E-2</v>
      </c>
      <c r="AT154" s="26">
        <f t="shared" si="89"/>
        <v>6.8934868935502061E-2</v>
      </c>
      <c r="AU154" s="26">
        <f t="shared" si="90"/>
        <v>2.3973777536043777E-2</v>
      </c>
      <c r="AV154" s="27">
        <f>(1/(((0-P154)^2+(0-Q154)^2))*CT154)</f>
        <v>8.2906513187379106E-3</v>
      </c>
      <c r="AW154" s="27">
        <f>(1/(((1-P154)^2+(1-Q154)^2))*CT154)</f>
        <v>2.3973777536043777E-2</v>
      </c>
      <c r="AX154" s="27">
        <f>(1/(((2-P154)^2+(2-Q154)^2))*CT154)</f>
        <v>2.3360830154564582E-2</v>
      </c>
      <c r="AY154" s="27">
        <f>(1/(((3-P154)^2+(3-Q154)^2))*CT154)</f>
        <v>8.0709498279517046E-3</v>
      </c>
      <c r="AZ154" s="27">
        <f>((1/(((4-P154)^2+(4-Q154)^2))*CT154))</f>
        <v>3.50882596984278E-3</v>
      </c>
      <c r="BA154" s="27">
        <f>((1/(((5-P154)^2+(5-Q154)^2))*CT154))</f>
        <v>1.9008152076353049E-3</v>
      </c>
      <c r="BB154" s="27">
        <f>((1/(((6-P154)^2+(6-Q154)^2))*CT154))</f>
        <v>1.1803803922087336E-3</v>
      </c>
      <c r="BC154" s="27">
        <f>((1/(((1-P154)^2+(0-Q154)^2))*CT154))</f>
        <v>2.2100747169990699E-2</v>
      </c>
      <c r="BD154" s="27">
        <f>((1/(((2-P154)^2+(0-Q154)^2))*CT154))</f>
        <v>0.1012464157669994</v>
      </c>
      <c r="BE154" s="27">
        <f>((1/(((2-P154)^2+(1-Q154)^2))*CT154))</f>
        <v>0.15768405283986595</v>
      </c>
      <c r="BF154" s="27">
        <f>((1/(((3-P154)^2+(0-Q154)^2))*CT154))</f>
        <v>6.8934868935502061E-2</v>
      </c>
      <c r="BG154" s="27">
        <f>((1/(((3-P154)^2+(1-Q154)^2))*CT154))</f>
        <v>9.1146492597092343E-2</v>
      </c>
      <c r="BH154" s="27">
        <f>((1/(((3-P154)^2+(2-Q154)^2))*CT154))</f>
        <v>2.1080923616970892E-2</v>
      </c>
      <c r="BI154" s="27">
        <f>((1/(((4-P154)^2+(0-Q154)^2))*CT154))</f>
        <v>1.6910173019425708E-2</v>
      </c>
      <c r="BJ154" s="27">
        <f>((1/(((4-P154)^2+(1-Q154)^2))*CT154))</f>
        <v>1.7985319399466133E-2</v>
      </c>
      <c r="BK154" s="27">
        <f>((1/(((4-P154)^2+(2-Q154)^2))*CT154))</f>
        <v>1.0861796013230129E-2</v>
      </c>
      <c r="BL154" s="27">
        <f>((1/(((4-P154)^2+(3-Q154)^2))*CT154))</f>
        <v>5.9336367308670795E-3</v>
      </c>
      <c r="BM154" s="27">
        <f>((1/(((5-P154)^2+(0-Q154)^2))*CT154))</f>
        <v>6.955769097662344E-3</v>
      </c>
      <c r="BN154" s="27">
        <f>((1/(((5-P154)^2+(1-Q154)^2))*CT154))</f>
        <v>7.1311184632330358E-3</v>
      </c>
      <c r="BO154" s="27">
        <f>((1/(((5-P154)^2+(2-Q154)^2))*CT154))</f>
        <v>5.6594581962536349E-3</v>
      </c>
      <c r="BP154" s="27">
        <f>((1/(((5-P154)^2+(3-Q154)^2))*CT154))</f>
        <v>3.9500670141497055E-3</v>
      </c>
      <c r="BQ154" s="27">
        <f>((1/(((5-P154)^2+(4-Q154)^2))*CT154))</f>
        <v>2.7054435035149364E-3</v>
      </c>
      <c r="BR154" s="27">
        <f>((1/(((6-P154)^2+(0-Q154)^2))*CT154))</f>
        <v>3.7258503217579538E-3</v>
      </c>
      <c r="BS154" s="27">
        <f>(1/(((6-P154)^2+(1-Q154)^2))*CT154)</f>
        <v>3.7755793992475246E-3</v>
      </c>
      <c r="BT154" s="27">
        <f>(1/(((6-P154)^2+(2-Q154)^2))*CT154)</f>
        <v>3.3186768040797416E-3</v>
      </c>
      <c r="BU154" s="27">
        <f>(1/(((6-P154)^2+(3-Q154)^2))*CT154)</f>
        <v>2.6469744769961152E-3</v>
      </c>
      <c r="BV154" s="27">
        <f>((1/(((6-P154)^2+(4-Q154)^2))*CT154))</f>
        <v>2.0232482623961795E-3</v>
      </c>
      <c r="BW154" s="27">
        <f>((1/(((6-P154)^2+(5-Q154)^2))*CT154))</f>
        <v>1.5367601774315721E-3</v>
      </c>
      <c r="BX154" s="27">
        <f>((1/(((0-P154)^2+(1-Q154)^2))*CT154))</f>
        <v>8.5409723606478787E-3</v>
      </c>
      <c r="BY154" s="27">
        <f>((1/(((0-P154)^2+(2-Q154)^2))*CT154))</f>
        <v>6.5126388377321339E-3</v>
      </c>
      <c r="BZ154" s="27">
        <f>((1/(((1-P154)^2+(2-Q154)^2))*CT154))</f>
        <v>1.2791462406292215E-2</v>
      </c>
      <c r="CA154" s="27">
        <f>((1/(((0-P154)^2+(3-Q154)^2))*CT154))</f>
        <v>4.3475899402475723E-3</v>
      </c>
      <c r="CB154" s="27">
        <f>((1/(((1-P154)^2+(3-Q154)^2))*CT154))</f>
        <v>6.4665465932164995E-3</v>
      </c>
      <c r="CC154" s="27">
        <f>((1/(((2-P154)^2+(3-Q154)^2))*CT154))</f>
        <v>8.3842255487786999E-3</v>
      </c>
      <c r="CD154" s="27">
        <f>((1/(((0-P154)^2+(4-Q154)^2))*CT154))</f>
        <v>2.8861911724258654E-3</v>
      </c>
      <c r="CE154" s="27">
        <f>((1/(((1-P154)^2+(4-Q154)^2))*CT154))</f>
        <v>3.6885812146665326E-3</v>
      </c>
      <c r="CF154" s="27">
        <f>((1/(((2-P154)^2+(4-Q154)^2))*CT154))</f>
        <v>4.2420244093183072E-3</v>
      </c>
      <c r="CG154" s="27">
        <f>((1/(((3-P154)^2+(4-Q154)^2))*CT154))</f>
        <v>4.1603211914406696E-3</v>
      </c>
      <c r="CH154" s="27">
        <f>((1/(((0-P154)^2+(5-Q154)^2))*CT154))</f>
        <v>1.9882996600642912E-3</v>
      </c>
      <c r="CI154" s="27">
        <f>((1/(((1-P154)^2+(5-Q154)^2))*CT154))</f>
        <v>2.3387881964448032E-3</v>
      </c>
      <c r="CJ154" s="27">
        <f>((1/(((2-P154)^2+(5-Q154)^2))*CT154))</f>
        <v>2.5497103931831576E-3</v>
      </c>
      <c r="CK154" s="27">
        <f>((1/(((3-P154)^2+(5-Q154)^2))*CT154))</f>
        <v>2.519964675985776E-3</v>
      </c>
      <c r="CL154" s="27">
        <f>(1/(((4-P154)^2+(5-Q154)^2))*CT154)</f>
        <v>2.2652082577595723E-3</v>
      </c>
      <c r="CM154" s="27">
        <f>(1/(((0-P154)^2+(6-Q154)^2))*CT154)</f>
        <v>1.4297822489203831E-3</v>
      </c>
      <c r="CN154" s="27">
        <f>(1/(((1-P154)^2+(6-Q154)^2))*CT154)</f>
        <v>1.6024697153217628E-3</v>
      </c>
      <c r="CO154" s="27">
        <f>((1/(((2-P154)^2+(6-Q154)^2))*CT154))</f>
        <v>1.6987552815893694E-3</v>
      </c>
      <c r="CP154" s="27">
        <f>((1/(((3-P154)^2+(6-Q154)^2))*CT154))</f>
        <v>1.6854997045503244E-3</v>
      </c>
      <c r="CQ154" s="27">
        <f>((1/(((4-P154)^2+(6-Q154)^2))*CT154))</f>
        <v>1.5675813744105685E-3</v>
      </c>
      <c r="CR154" s="27">
        <f>((1/(((5-P154)^2+(6-Q154)^2)))*CT154)</f>
        <v>1.3839777485544125E-3</v>
      </c>
      <c r="CS154" s="21">
        <f t="shared" si="91"/>
        <v>0.71065019314466904</v>
      </c>
      <c r="CT154" s="28">
        <v>0.05</v>
      </c>
    </row>
    <row r="155" spans="8:98" x14ac:dyDescent="0.25">
      <c r="H155" s="2">
        <v>44541</v>
      </c>
      <c r="I155" s="1" t="s">
        <v>12</v>
      </c>
      <c r="J155" s="1" t="s">
        <v>8</v>
      </c>
      <c r="K155">
        <v>3</v>
      </c>
      <c r="L155">
        <v>2</v>
      </c>
      <c r="M155">
        <v>2.88</v>
      </c>
      <c r="N155">
        <v>1.83</v>
      </c>
      <c r="P155" s="10">
        <f>SUMIF(team,spi_matches[[#This Row],[team1]],Mxg)+SUMIF(team,spi_matches[[#This Row],[team2]],Vnxg)</f>
        <v>1.7136849760089423</v>
      </c>
      <c r="Q155" s="10">
        <f>SUMIF(team,spi_matches[[#This Row],[team1]],Mnxg)+SUMIF(team,spi_matches[[#This Row],[team2]],Vxg)</f>
        <v>0.95784736837438067</v>
      </c>
      <c r="R155" s="10">
        <f t="shared" si="65"/>
        <v>2.1209409480387547</v>
      </c>
      <c r="S155" s="21">
        <f t="shared" si="66"/>
        <v>0.81315889214328652</v>
      </c>
      <c r="T155" s="21">
        <f t="shared" si="67"/>
        <v>0.16862309241216919</v>
      </c>
      <c r="U155" s="21">
        <f t="shared" si="68"/>
        <v>0.13363585707406295</v>
      </c>
      <c r="V155" s="22">
        <f t="shared" si="69"/>
        <v>3</v>
      </c>
      <c r="W155" s="22">
        <f t="shared" si="70"/>
        <v>0</v>
      </c>
      <c r="X155" s="23"/>
      <c r="Y155" s="23"/>
      <c r="Z155" s="23"/>
      <c r="AA155" s="23"/>
      <c r="AB155" s="24">
        <f t="shared" si="71"/>
        <v>2</v>
      </c>
      <c r="AC155" s="24">
        <f t="shared" si="72"/>
        <v>1</v>
      </c>
      <c r="AD155" s="24">
        <f t="shared" si="73"/>
        <v>1</v>
      </c>
      <c r="AE155" s="24">
        <f t="shared" si="74"/>
        <v>1</v>
      </c>
      <c r="AF155" s="24">
        <f t="shared" si="75"/>
        <v>2</v>
      </c>
      <c r="AG155" s="24">
        <f t="shared" si="76"/>
        <v>0</v>
      </c>
      <c r="AH155" s="24">
        <f t="shared" si="77"/>
        <v>2</v>
      </c>
      <c r="AI155" s="24">
        <f t="shared" si="78"/>
        <v>2</v>
      </c>
      <c r="AJ155" s="24">
        <f t="shared" si="79"/>
        <v>1</v>
      </c>
      <c r="AK155" s="24">
        <f t="shared" si="80"/>
        <v>0</v>
      </c>
      <c r="AL155" s="25">
        <f t="shared" si="81"/>
        <v>21</v>
      </c>
      <c r="AM155" s="25">
        <f t="shared" si="82"/>
        <v>11</v>
      </c>
      <c r="AN155" s="25">
        <f t="shared" si="83"/>
        <v>20</v>
      </c>
      <c r="AO155" s="25">
        <f t="shared" si="84"/>
        <v>22</v>
      </c>
      <c r="AP155" s="25">
        <f t="shared" si="85"/>
        <v>10</v>
      </c>
      <c r="AQ155" s="26">
        <f t="shared" si="86"/>
        <v>0.59699256173976134</v>
      </c>
      <c r="AR155" s="26">
        <f t="shared" si="87"/>
        <v>9.7823794392003199E-2</v>
      </c>
      <c r="AS155" s="26">
        <f t="shared" si="88"/>
        <v>5.0027621547336337E-2</v>
      </c>
      <c r="AT155" s="26">
        <f t="shared" si="89"/>
        <v>4.2806078853352053E-2</v>
      </c>
      <c r="AU155" s="26">
        <f t="shared" si="90"/>
        <v>3.504301606413001E-2</v>
      </c>
      <c r="AV155" s="27">
        <f>(1/(((0-P155)^2+(0-Q155)^2))*CT155)</f>
        <v>1.2972901913108676E-2</v>
      </c>
      <c r="AW155" s="27">
        <f>(1/(((1-P155)^2+(1-Q155)^2))*CT155)</f>
        <v>9.7823794392003199E-2</v>
      </c>
      <c r="AX155" s="27">
        <f>(1/(((2-P155)^2+(2-Q155)^2))*CT155)</f>
        <v>4.2806078853352053E-2</v>
      </c>
      <c r="AY155" s="27">
        <f>(1/(((3-P155)^2+(3-Q155)^2))*CT155)</f>
        <v>8.5837002533938472E-3</v>
      </c>
      <c r="AZ155" s="27">
        <f>((1/(((4-P155)^2+(4-Q155)^2))*CT155))</f>
        <v>3.4525787221076432E-3</v>
      </c>
      <c r="BA155" s="27">
        <f>((1/(((5-P155)^2+(5-Q155)^2))*CT155))</f>
        <v>1.8423762831102264E-3</v>
      </c>
      <c r="BB155" s="27">
        <f>((1/(((6-P155)^2+(6-Q155)^2))*CT155))</f>
        <v>1.1416619950935585E-3</v>
      </c>
      <c r="BC155" s="27">
        <f>((1/(((1-P155)^2+(0-Q155)^2))*CT155))</f>
        <v>3.504301606413001E-2</v>
      </c>
      <c r="BD155" s="27">
        <f>((1/(((2-P155)^2+(0-Q155)^2))*CT155))</f>
        <v>5.0027621547336337E-2</v>
      </c>
      <c r="BE155" s="27">
        <f>((1/(((2-P155)^2+(1-Q155)^2))*CT155))</f>
        <v>0.59699256173976134</v>
      </c>
      <c r="BF155" s="27">
        <f>((1/(((3-P155)^2+(0-Q155)^2))*CT155))</f>
        <v>1.9439535471075603E-2</v>
      </c>
      <c r="BG155" s="27">
        <f>((1/(((3-P155)^2+(1-Q155)^2))*CT155))</f>
        <v>3.0186251855123771E-2</v>
      </c>
      <c r="BH155" s="27">
        <f>((1/(((3-P155)^2+(2-Q155)^2))*CT155))</f>
        <v>1.8243591323364623E-2</v>
      </c>
      <c r="BI155" s="27">
        <f>((1/(((4-P155)^2+(0-Q155)^2))*CT155))</f>
        <v>8.1370832013298068E-3</v>
      </c>
      <c r="BJ155" s="27">
        <f>((1/(((4-P155)^2+(1-Q155)^2))*CT155))</f>
        <v>9.562033555733547E-3</v>
      </c>
      <c r="BK155" s="27">
        <f>((1/(((4-P155)^2+(2-Q155)^2))*CT155))</f>
        <v>7.9197651801457877E-3</v>
      </c>
      <c r="BL155" s="27">
        <f>((1/(((4-P155)^2+(3-Q155)^2))*CT155))</f>
        <v>5.3204939118733459E-3</v>
      </c>
      <c r="BM155" s="27">
        <f>((1/(((5-P155)^2+(0-Q155)^2))*CT155))</f>
        <v>4.2671808155695006E-3</v>
      </c>
      <c r="BN155" s="27">
        <f>((1/(((5-P155)^2+(1-Q155)^2))*CT155))</f>
        <v>4.6289253123860665E-3</v>
      </c>
      <c r="BO155" s="27">
        <f>((1/(((5-P155)^2+(2-Q155)^2))*CT155))</f>
        <v>4.2066478592555885E-3</v>
      </c>
      <c r="BP155" s="27">
        <f>((1/(((5-P155)^2+(3-Q155)^2))*CT155))</f>
        <v>3.3399567330024793E-3</v>
      </c>
      <c r="BQ155" s="27">
        <f>((1/(((5-P155)^2+(4-Q155)^2))*CT155))</f>
        <v>2.4931986698357687E-3</v>
      </c>
      <c r="BR155" s="27">
        <f>((1/(((6-P155)^2+(0-Q155)^2))*CT155))</f>
        <v>2.5920208799176999E-3</v>
      </c>
      <c r="BS155" s="27">
        <f>(1/(((6-P155)^2+(1-Q155)^2))*CT155)</f>
        <v>2.7211960497191571E-3</v>
      </c>
      <c r="BT155" s="27">
        <f>(1/(((6-P155)^2+(2-Q155)^2))*CT155)</f>
        <v>2.569560760172012E-3</v>
      </c>
      <c r="BU155" s="27">
        <f>(1/(((6-P155)^2+(3-Q155)^2))*CT155)</f>
        <v>2.2179948368608302E-3</v>
      </c>
      <c r="BV155" s="27">
        <f>((1/(((6-P155)^2+(4-Q155)^2))*CT155))</f>
        <v>1.8098113342126774E-3</v>
      </c>
      <c r="BW155" s="27">
        <f>((1/(((6-P155)^2+(5-Q155)^2))*CT155))</f>
        <v>1.4404450424804756E-3</v>
      </c>
      <c r="BX155" s="27">
        <f>((1/(((0-P155)^2+(1-Q155)^2))*CT155))</f>
        <v>1.701552438490701E-2</v>
      </c>
      <c r="BY155" s="27">
        <f>((1/(((0-P155)^2+(2-Q155)^2))*CT155))</f>
        <v>1.2429159061439626E-2</v>
      </c>
      <c r="BZ155" s="27">
        <f>((1/(((1-P155)^2+(2-Q155)^2))*CT155))</f>
        <v>3.1339545846094878E-2</v>
      </c>
      <c r="CA155" s="27">
        <f>((1/(((0-P155)^2+(3-Q155)^2))*CT155))</f>
        <v>7.0352147710570218E-3</v>
      </c>
      <c r="CB155" s="27">
        <f>((1/(((1-P155)^2+(3-Q155)^2))*CT155))</f>
        <v>1.068436883475565E-2</v>
      </c>
      <c r="CC155" s="27">
        <f>((1/(((2-P155)^2+(3-Q155)^2))*CT155))</f>
        <v>1.1758166505237734E-2</v>
      </c>
      <c r="CD155" s="27">
        <f>((1/(((0-P155)^2+(4-Q155)^2))*CT155))</f>
        <v>4.101248731190838E-3</v>
      </c>
      <c r="CE155" s="27">
        <f>((1/(((1-P155)^2+(4-Q155)^2))*CT155))</f>
        <v>5.1208317192477657E-3</v>
      </c>
      <c r="CF155" s="27">
        <f>((1/(((2-P155)^2+(4-Q155)^2))*CT155))</f>
        <v>5.3552289784031711E-3</v>
      </c>
      <c r="CG155" s="27">
        <f>((1/(((3-P155)^2+(4-Q155)^2))*CT155))</f>
        <v>4.5832459183989512E-3</v>
      </c>
      <c r="CH155" s="27">
        <f>((1/(((0-P155)^2+(5-Q155)^2))*CT155))</f>
        <v>2.5939376230236996E-3</v>
      </c>
      <c r="CI155" s="27">
        <f>((1/(((1-P155)^2+(5-Q155)^2))*CT155))</f>
        <v>2.9676506829150778E-3</v>
      </c>
      <c r="CJ155" s="27">
        <f>((1/(((2-P155)^2+(5-Q155)^2))*CT155))</f>
        <v>3.0448863399025203E-3</v>
      </c>
      <c r="CK155" s="27">
        <f>((1/(((3-P155)^2+(5-Q155)^2))*CT155))</f>
        <v>2.7787651288653376E-3</v>
      </c>
      <c r="CL155" s="27">
        <f>(1/(((4-P155)^2+(5-Q155)^2))*CT155)</f>
        <v>2.3184390624837576E-3</v>
      </c>
      <c r="CM155" s="27">
        <f>(1/(((0-P155)^2+(6-Q155)^2))*CT155)</f>
        <v>1.7630453410317185E-3</v>
      </c>
      <c r="CN155" s="27">
        <f>(1/(((1-P155)^2+(6-Q155)^2))*CT155)</f>
        <v>1.9280714136837096E-3</v>
      </c>
      <c r="CO155" s="27">
        <f>((1/(((2-P155)^2+(6-Q155)^2))*CT155))</f>
        <v>1.9603784420796546E-3</v>
      </c>
      <c r="CP155" s="27">
        <f>((1/(((3-P155)^2+(6-Q155)^2))*CT155))</f>
        <v>1.846523639394319E-3</v>
      </c>
      <c r="CQ155" s="27">
        <f>((1/(((4-P155)^2+(6-Q155)^2))*CT155))</f>
        <v>1.6312926537293629E-3</v>
      </c>
      <c r="CR155" s="27">
        <f>((1/(((5-P155)^2+(6-Q155)^2)))*CT155)</f>
        <v>1.3803319962211505E-3</v>
      </c>
      <c r="CS155" s="21">
        <f t="shared" si="91"/>
        <v>1.1154178416295186</v>
      </c>
      <c r="CT155" s="28">
        <v>0.05</v>
      </c>
    </row>
    <row r="156" spans="8:98" x14ac:dyDescent="0.25">
      <c r="H156" s="2">
        <v>44541</v>
      </c>
      <c r="I156" s="1" t="s">
        <v>18</v>
      </c>
      <c r="J156" s="1" t="s">
        <v>7</v>
      </c>
      <c r="K156">
        <v>0</v>
      </c>
      <c r="L156">
        <v>1</v>
      </c>
      <c r="M156">
        <v>1.1200000000000001</v>
      </c>
      <c r="N156">
        <v>2.15</v>
      </c>
      <c r="P156" s="10">
        <f>SUMIF(team,spi_matches[[#This Row],[team1]],Mxg)+SUMIF(team,spi_matches[[#This Row],[team2]],Vnxg)</f>
        <v>0.94396917306552663</v>
      </c>
      <c r="Q156" s="10">
        <f>SUMIF(team,spi_matches[[#This Row],[team1]],Mnxg)+SUMIF(team,spi_matches[[#This Row],[team2]],Vxg)</f>
        <v>1.9079547222709241</v>
      </c>
      <c r="R156" s="10">
        <f t="shared" si="65"/>
        <v>8.9572768502179989E-2</v>
      </c>
      <c r="S156" s="21">
        <f t="shared" si="66"/>
        <v>0.12112094437022237</v>
      </c>
      <c r="T156" s="21">
        <f t="shared" si="67"/>
        <v>0.13192727141713928</v>
      </c>
      <c r="U156" s="21">
        <f t="shared" si="68"/>
        <v>4.5493964022824667</v>
      </c>
      <c r="V156" s="22">
        <f t="shared" si="69"/>
        <v>0</v>
      </c>
      <c r="W156" s="22">
        <f t="shared" si="70"/>
        <v>3</v>
      </c>
      <c r="X156" s="23"/>
      <c r="Y156" s="23"/>
      <c r="Z156" s="23"/>
      <c r="AA156" s="23"/>
      <c r="AB156" s="24">
        <f t="shared" si="71"/>
        <v>1</v>
      </c>
      <c r="AC156" s="24">
        <f t="shared" si="72"/>
        <v>2</v>
      </c>
      <c r="AD156" s="24">
        <f t="shared" si="73"/>
        <v>1</v>
      </c>
      <c r="AE156" s="24">
        <f t="shared" si="74"/>
        <v>1</v>
      </c>
      <c r="AF156" s="24">
        <f t="shared" si="75"/>
        <v>0</v>
      </c>
      <c r="AG156" s="24">
        <f t="shared" si="76"/>
        <v>2</v>
      </c>
      <c r="AH156" s="24">
        <f t="shared" si="77"/>
        <v>2</v>
      </c>
      <c r="AI156" s="24">
        <f t="shared" si="78"/>
        <v>2</v>
      </c>
      <c r="AJ156" s="24">
        <f t="shared" si="79"/>
        <v>1</v>
      </c>
      <c r="AK156" s="24">
        <f t="shared" si="80"/>
        <v>3</v>
      </c>
      <c r="AL156" s="25">
        <f t="shared" si="81"/>
        <v>12</v>
      </c>
      <c r="AM156" s="25">
        <f t="shared" si="82"/>
        <v>11</v>
      </c>
      <c r="AN156" s="25">
        <f t="shared" si="83"/>
        <v>2</v>
      </c>
      <c r="AO156" s="25">
        <f t="shared" si="84"/>
        <v>22</v>
      </c>
      <c r="AP156" s="25">
        <f t="shared" si="85"/>
        <v>13</v>
      </c>
      <c r="AQ156" s="26">
        <f t="shared" si="86"/>
        <v>4.3059695470806334</v>
      </c>
      <c r="AR156" s="26">
        <f t="shared" si="87"/>
        <v>6.0421410486117294E-2</v>
      </c>
      <c r="AS156" s="26">
        <f t="shared" si="88"/>
        <v>5.5583339020332662E-2</v>
      </c>
      <c r="AT156" s="26">
        <f t="shared" si="89"/>
        <v>4.4496913599586387E-2</v>
      </c>
      <c r="AU156" s="26">
        <f t="shared" si="90"/>
        <v>4.1816427246392791E-2</v>
      </c>
      <c r="AV156" s="27">
        <f>(1/(((0-P156)^2+(0-Q156)^2))*CT156)</f>
        <v>1.10341929244731E-2</v>
      </c>
      <c r="AW156" s="27">
        <f>(1/(((1-P156)^2+(1-Q156)^2))*CT156)</f>
        <v>6.0421410486117294E-2</v>
      </c>
      <c r="AX156" s="27">
        <f>(1/(((2-P156)^2+(2-Q156)^2))*CT156)</f>
        <v>4.4496913599586387E-2</v>
      </c>
      <c r="AY156" s="27">
        <f>(1/(((3-P156)^2+(3-Q156)^2))*CT156)</f>
        <v>9.2253890124273721E-3</v>
      </c>
      <c r="AZ156" s="27">
        <f>((1/(((4-P156)^2+(4-Q156)^2))*CT156))</f>
        <v>3.6453835456075898E-3</v>
      </c>
      <c r="BA156" s="27">
        <f>((1/(((5-P156)^2+(5-Q156)^2))*CT156))</f>
        <v>1.9221801470389853E-3</v>
      </c>
      <c r="BB156" s="27">
        <f>((1/(((6-P156)^2+(6-Q156)^2))*CT156))</f>
        <v>1.1818017018885669E-3</v>
      </c>
      <c r="BC156" s="27">
        <f>((1/(((1-P156)^2+(0-Q156)^2))*CT156))</f>
        <v>1.3723329589352434E-2</v>
      </c>
      <c r="BD156" s="27">
        <f>((1/(((2-P156)^2+(0-Q156)^2))*CT156))</f>
        <v>1.0514158479033963E-2</v>
      </c>
      <c r="BE156" s="27">
        <f>((1/(((2-P156)^2+(1-Q156)^2))*CT156))</f>
        <v>2.5778738502659722E-2</v>
      </c>
      <c r="BF156" s="27">
        <f>((1/(((3-P156)^2+(0-Q156)^2))*CT156))</f>
        <v>6.3552153699360601E-3</v>
      </c>
      <c r="BG156" s="27">
        <f>((1/(((3-P156)^2+(1-Q156)^2))*CT156))</f>
        <v>9.897766878488326E-3</v>
      </c>
      <c r="BH156" s="27">
        <f>((1/(((3-P156)^2+(2-Q156)^2))*CT156))</f>
        <v>1.180432649469285E-2</v>
      </c>
      <c r="BI156" s="27">
        <f>((1/(((4-P156)^2+(0-Q156)^2))*CT156))</f>
        <v>3.85219419409389E-3</v>
      </c>
      <c r="BJ156" s="27">
        <f>((1/(((4-P156)^2+(1-Q156)^2))*CT156))</f>
        <v>4.9194653063747802E-3</v>
      </c>
      <c r="BK156" s="27">
        <f>((1/(((4-P156)^2+(2-Q156)^2))*CT156))</f>
        <v>5.3488539969542923E-3</v>
      </c>
      <c r="BL156" s="27">
        <f>((1/(((4-P156)^2+(3-Q156)^2))*CT156))</f>
        <v>4.7474871841853708E-3</v>
      </c>
      <c r="BM156" s="27">
        <f>((1/(((5-P156)^2+(0-Q156)^2))*CT156))</f>
        <v>2.4885926284364439E-3</v>
      </c>
      <c r="BN156" s="27">
        <f>((1/(((5-P156)^2+(1-Q156)^2))*CT156))</f>
        <v>2.8942273619082222E-3</v>
      </c>
      <c r="BO156" s="27">
        <f>((1/(((5-P156)^2+(2-Q156)^2))*CT156))</f>
        <v>3.0376932035656116E-3</v>
      </c>
      <c r="BP156" s="27">
        <f>((1/(((5-P156)^2+(3-Q156)^2))*CT156))</f>
        <v>2.8338327275829215E-3</v>
      </c>
      <c r="BQ156" s="27">
        <f>((1/(((5-P156)^2+(4-Q156)^2))*CT156))</f>
        <v>2.4006100030934232E-3</v>
      </c>
      <c r="BR156" s="27">
        <f>((1/(((6-P156)^2+(0-Q156)^2))*CT156))</f>
        <v>1.7121095382311591E-3</v>
      </c>
      <c r="BS156" s="27">
        <f>(1/(((6-P156)^2+(1-Q156)^2))*CT156)</f>
        <v>1.8948129098246671E-3</v>
      </c>
      <c r="BT156" s="27">
        <f>(1/(((6-P156)^2+(2-Q156)^2))*CT156)</f>
        <v>1.9552696821505742E-3</v>
      </c>
      <c r="BU156" s="27">
        <f>(1/(((6-P156)^2+(3-Q156)^2))*CT156)</f>
        <v>1.8687389807831912E-3</v>
      </c>
      <c r="BV156" s="27">
        <f>((1/(((6-P156)^2+(4-Q156)^2))*CT156))</f>
        <v>1.6700010371088212E-3</v>
      </c>
      <c r="BW156" s="27">
        <f>((1/(((6-P156)^2+(5-Q156)^2))*CT156))</f>
        <v>1.4235203017656495E-3</v>
      </c>
      <c r="BX156" s="27">
        <f>((1/(((0-P156)^2+(1-Q156)^2))*CT156))</f>
        <v>2.914670835672627E-2</v>
      </c>
      <c r="BY156" s="27">
        <f>((1/(((0-P156)^2+(2-Q156)^2))*CT156))</f>
        <v>5.5583339020332662E-2</v>
      </c>
      <c r="BZ156" s="27">
        <f>((1/(((1-P156)^2+(2-Q156)^2))*CT156))</f>
        <v>4.3059695470806334</v>
      </c>
      <c r="CA156" s="27">
        <f>((1/(((0-P156)^2+(3-Q156)^2))*CT156))</f>
        <v>2.3996459792975475E-2</v>
      </c>
      <c r="CB156" s="27">
        <f>((1/(((1-P156)^2+(3-Q156)^2))*CT156))</f>
        <v>4.1816427246392791E-2</v>
      </c>
      <c r="CC156" s="27">
        <f>((1/(((2-P156)^2+(3-Q156)^2))*CT156))</f>
        <v>2.1665993613584934E-2</v>
      </c>
      <c r="CD156" s="27">
        <f>((1/(((0-P156)^2+(4-Q156)^2))*CT156))</f>
        <v>9.4917522717519916E-3</v>
      </c>
      <c r="CE156" s="27">
        <f>((1/(((1-P156)^2+(4-Q156)^2))*CT156))</f>
        <v>1.1416064907314095E-2</v>
      </c>
      <c r="CF156" s="27">
        <f>((1/(((2-P156)^2+(4-Q156)^2))*CT156))</f>
        <v>9.1043926111085815E-3</v>
      </c>
      <c r="CG156" s="27">
        <f>((1/(((3-P156)^2+(4-Q156)^2))*CT156))</f>
        <v>5.8113071776284431E-3</v>
      </c>
      <c r="CH156" s="27">
        <f>((1/(((0-P156)^2+(5-Q156)^2))*CT156))</f>
        <v>4.7838550025517046E-3</v>
      </c>
      <c r="CI156" s="27">
        <f>((1/(((1-P156)^2+(5-Q156)^2))*CT156))</f>
        <v>5.2280018096442244E-3</v>
      </c>
      <c r="CJ156" s="27">
        <f>((1/(((2-P156)^2+(5-Q156)^2))*CT156))</f>
        <v>4.6834261041105614E-3</v>
      </c>
      <c r="CK156" s="27">
        <f>((1/(((3-P156)^2+(5-Q156)^2))*CT156))</f>
        <v>3.6263399683004343E-3</v>
      </c>
      <c r="CL156" s="27">
        <f>(1/(((4-P156)^2+(5-Q156)^2))*CT156)</f>
        <v>2.6454930692795791E-3</v>
      </c>
      <c r="CM156" s="27">
        <f>(1/(((0-P156)^2+(6-Q156)^2))*CT156)</f>
        <v>2.8351240919341244E-3</v>
      </c>
      <c r="CN156" s="27">
        <f>(1/(((1-P156)^2+(6-Q156)^2))*CT156)</f>
        <v>2.9854357293884726E-3</v>
      </c>
      <c r="CO156" s="27">
        <f>((1/(((2-P156)^2+(6-Q156)^2))*CT156))</f>
        <v>2.7995464816010919E-3</v>
      </c>
      <c r="CP156" s="27">
        <f>((1/(((3-P156)^2+(6-Q156)^2))*CT156))</f>
        <v>2.384120159559027E-3</v>
      </c>
      <c r="CQ156" s="27">
        <f>((1/(((4-P156)^2+(6-Q156)^2))*CT156))</f>
        <v>1.9168722310426833E-3</v>
      </c>
      <c r="CR156" s="27">
        <f>((1/(((5-P156)^2+(6-Q156)^2)))*CT156)</f>
        <v>1.5061955566053132E-3</v>
      </c>
      <c r="CS156" s="21">
        <f t="shared" si="91"/>
        <v>4.8024446180698286</v>
      </c>
      <c r="CT156" s="28">
        <v>0.05</v>
      </c>
    </row>
    <row r="157" spans="8:98" x14ac:dyDescent="0.25">
      <c r="H157" s="2">
        <v>44542</v>
      </c>
      <c r="I157" s="1" t="s">
        <v>9</v>
      </c>
      <c r="J157" s="1" t="s">
        <v>21</v>
      </c>
      <c r="K157">
        <v>0</v>
      </c>
      <c r="L157">
        <v>0</v>
      </c>
      <c r="M157">
        <v>0.76</v>
      </c>
      <c r="N157">
        <v>0.1</v>
      </c>
      <c r="P157" s="10">
        <f>SUMIF(team,spi_matches[[#This Row],[team1]],Mxg)+SUMIF(team,spi_matches[[#This Row],[team2]],Vnxg)</f>
        <v>1.0895640550433732</v>
      </c>
      <c r="Q157" s="10">
        <f>SUMIF(team,spi_matches[[#This Row],[team1]],Mnxg)+SUMIF(team,spi_matches[[#This Row],[team2]],Vxg)</f>
        <v>1.2993796211128121</v>
      </c>
      <c r="R157" s="10">
        <f t="shared" si="65"/>
        <v>1.5471239419173441</v>
      </c>
      <c r="S157" s="21">
        <f t="shared" si="66"/>
        <v>0.18445690648136137</v>
      </c>
      <c r="T157" s="21">
        <f t="shared" si="67"/>
        <v>0.58092894950347762</v>
      </c>
      <c r="U157" s="21">
        <f t="shared" si="68"/>
        <v>0.26268020153416338</v>
      </c>
      <c r="V157" s="22">
        <f t="shared" si="69"/>
        <v>1</v>
      </c>
      <c r="W157" s="22">
        <f t="shared" si="70"/>
        <v>1</v>
      </c>
      <c r="X157" s="23"/>
      <c r="Y157" s="23"/>
      <c r="Z157" s="23"/>
      <c r="AA157" s="23"/>
      <c r="AB157" s="24">
        <f t="shared" si="71"/>
        <v>1</v>
      </c>
      <c r="AC157" s="24">
        <f t="shared" si="72"/>
        <v>1</v>
      </c>
      <c r="AD157" s="24">
        <f t="shared" si="73"/>
        <v>1</v>
      </c>
      <c r="AE157" s="24">
        <f t="shared" si="74"/>
        <v>2</v>
      </c>
      <c r="AF157" s="24">
        <f t="shared" si="75"/>
        <v>2</v>
      </c>
      <c r="AG157" s="24">
        <f t="shared" si="76"/>
        <v>1</v>
      </c>
      <c r="AH157" s="24">
        <f t="shared" si="77"/>
        <v>0</v>
      </c>
      <c r="AI157" s="24">
        <f t="shared" si="78"/>
        <v>1</v>
      </c>
      <c r="AJ157" s="24">
        <f t="shared" si="79"/>
        <v>2</v>
      </c>
      <c r="AK157" s="24">
        <f t="shared" si="80"/>
        <v>2</v>
      </c>
      <c r="AL157" s="25">
        <f t="shared" si="81"/>
        <v>11</v>
      </c>
      <c r="AM157" s="25">
        <f t="shared" si="82"/>
        <v>12</v>
      </c>
      <c r="AN157" s="25">
        <f t="shared" si="83"/>
        <v>21</v>
      </c>
      <c r="AO157" s="25">
        <f t="shared" si="84"/>
        <v>1</v>
      </c>
      <c r="AP157" s="25">
        <f t="shared" si="85"/>
        <v>22</v>
      </c>
      <c r="AQ157" s="26">
        <f t="shared" si="86"/>
        <v>0.51203341246738376</v>
      </c>
      <c r="AR157" s="26">
        <f t="shared" si="87"/>
        <v>0.10022236631713188</v>
      </c>
      <c r="AS157" s="26">
        <f t="shared" si="88"/>
        <v>5.4435291328115303E-2</v>
      </c>
      <c r="AT157" s="26">
        <f t="shared" si="89"/>
        <v>3.9161076151353141E-2</v>
      </c>
      <c r="AU157" s="26">
        <f t="shared" si="90"/>
        <v>3.7885603694603462E-2</v>
      </c>
      <c r="AV157" s="27">
        <f>(1/(((0-P157)^2+(0-Q157)^2))*CT157)</f>
        <v>1.7388055171650887E-2</v>
      </c>
      <c r="AW157" s="27">
        <f>(1/(((1-P157)^2+(1-Q157)^2))*CT157)</f>
        <v>0.51203341246738376</v>
      </c>
      <c r="AX157" s="27">
        <f>(1/(((2-P157)^2+(2-Q157)^2))*CT157)</f>
        <v>3.7885603694603462E-2</v>
      </c>
      <c r="AY157" s="27">
        <f>(1/(((3-P157)^2+(3-Q157)^2))*CT157)</f>
        <v>7.6430684901121655E-3</v>
      </c>
      <c r="AZ157" s="27">
        <f>((1/(((4-P157)^2+(4-Q157)^2))*CT157))</f>
        <v>3.1717862617731568E-3</v>
      </c>
      <c r="BA157" s="27">
        <f>((1/(((5-P157)^2+(5-Q157)^2))*CT157))</f>
        <v>1.7249646966061548E-3</v>
      </c>
      <c r="BB157" s="27">
        <f>((1/(((6-P157)^2+(6-Q157)^2))*CT157))</f>
        <v>1.0820587213479817E-3</v>
      </c>
      <c r="BC157" s="27">
        <f>((1/(((1-P157)^2+(0-Q157)^2))*CT157))</f>
        <v>2.9474022167647634E-2</v>
      </c>
      <c r="BD157" s="27">
        <f>((1/(((2-P157)^2+(0-Q157)^2))*CT157))</f>
        <v>1.9862700989152854E-2</v>
      </c>
      <c r="BE157" s="27">
        <f>((1/(((2-P157)^2+(1-Q157)^2))*CT157))</f>
        <v>5.4435291328115303E-2</v>
      </c>
      <c r="BF157" s="27">
        <f>((1/(((3-P157)^2+(0-Q157)^2))*CT157))</f>
        <v>9.3665357551403605E-3</v>
      </c>
      <c r="BG157" s="27">
        <f>((1/(((3-P157)^2+(1-Q157)^2))*CT157))</f>
        <v>1.3371151737962534E-2</v>
      </c>
      <c r="BH157" s="27">
        <f>((1/(((3-P157)^2+(2-Q157)^2))*CT157))</f>
        <v>1.2075444240556244E-2</v>
      </c>
      <c r="BI157" s="27">
        <f>((1/(((4-P157)^2+(0-Q157)^2))*CT157))</f>
        <v>4.9217322564150774E-3</v>
      </c>
      <c r="BJ157" s="27">
        <f>((1/(((4-P157)^2+(1-Q157)^2))*CT157))</f>
        <v>5.84094029841873E-3</v>
      </c>
      <c r="BK157" s="27">
        <f>((1/(((4-P157)^2+(2-Q157)^2))*CT157))</f>
        <v>5.5794191621625598E-3</v>
      </c>
      <c r="BL157" s="27">
        <f>((1/(((4-P157)^2+(3-Q157)^2))*CT157))</f>
        <v>4.4003443642402391E-3</v>
      </c>
      <c r="BM157" s="27">
        <f>((1/(((5-P157)^2+(0-Q157)^2))*CT157))</f>
        <v>2.9446586716126563E-3</v>
      </c>
      <c r="BN157" s="27">
        <f>((1/(((5-P157)^2+(1-Q157)^2))*CT157))</f>
        <v>3.250734882535192E-3</v>
      </c>
      <c r="BO157" s="27">
        <f>((1/(((5-P157)^2+(2-Q157)^2))*CT157))</f>
        <v>3.168090346237629E-3</v>
      </c>
      <c r="BP157" s="27">
        <f>((1/(((5-P157)^2+(3-Q157)^2))*CT157))</f>
        <v>2.7497276603780166E-3</v>
      </c>
      <c r="BQ157" s="27">
        <f>((1/(((5-P157)^2+(4-Q157)^2))*CT157))</f>
        <v>2.2138725075552114E-3</v>
      </c>
      <c r="BR157" s="27">
        <f>((1/(((6-P157)^2+(0-Q157)^2))*CT157))</f>
        <v>1.9379267662407056E-3</v>
      </c>
      <c r="BS157" s="27">
        <f>(1/(((6-P157)^2+(1-Q157)^2))*CT157)</f>
        <v>2.0659441670446807E-3</v>
      </c>
      <c r="BT157" s="27">
        <f>(1/(((6-P157)^2+(2-Q157)^2))*CT157)</f>
        <v>2.0322518296402195E-3</v>
      </c>
      <c r="BU157" s="27">
        <f>(1/(((6-P157)^2+(3-Q157)^2))*CT157)</f>
        <v>1.8515438891781857E-3</v>
      </c>
      <c r="BV157" s="27">
        <f>((1/(((6-P157)^2+(4-Q157)^2))*CT157))</f>
        <v>1.5920660800460536E-3</v>
      </c>
      <c r="BW157" s="27">
        <f>((1/(((6-P157)^2+(5-Q157)^2))*CT157))</f>
        <v>1.3225073810813101E-3</v>
      </c>
      <c r="BX157" s="27">
        <f>((1/(((0-P157)^2+(1-Q157)^2))*CT157))</f>
        <v>3.9161076151353141E-2</v>
      </c>
      <c r="BY157" s="27">
        <f>((1/(((0-P157)^2+(2-Q157)^2))*CT157))</f>
        <v>2.9797044960564137E-2</v>
      </c>
      <c r="BZ157" s="27">
        <f>((1/(((1-P157)^2+(2-Q157)^2))*CT157))</f>
        <v>0.10022236631713188</v>
      </c>
      <c r="CA157" s="27">
        <f>((1/(((0-P157)^2+(3-Q157)^2))*CT157))</f>
        <v>1.2257126559770942E-2</v>
      </c>
      <c r="CB157" s="27">
        <f>((1/(((1-P157)^2+(3-Q157)^2))*CT157))</f>
        <v>1.7240598174260789E-2</v>
      </c>
      <c r="CC157" s="27">
        <f>((1/(((2-P157)^2+(3-Q157)^2))*CT157))</f>
        <v>1.343723619622466E-2</v>
      </c>
      <c r="CD157" s="27">
        <f>((1/(((0-P157)^2+(4-Q157)^2))*CT157))</f>
        <v>5.8958785993450391E-3</v>
      </c>
      <c r="CE157" s="27">
        <f>((1/(((1-P157)^2+(4-Q157)^2))*CT157))</f>
        <v>6.8480278730084949E-3</v>
      </c>
      <c r="CF157" s="27">
        <f>((1/(((2-P157)^2+(4-Q157)^2))*CT157))</f>
        <v>6.1559342158730712E-3</v>
      </c>
      <c r="CG157" s="27">
        <f>((1/(((3-P157)^2+(4-Q157)^2))*CT157))</f>
        <v>4.5690825462233429E-3</v>
      </c>
      <c r="CH157" s="27">
        <f>((1/(((0-P157)^2+(5-Q157)^2))*CT157))</f>
        <v>3.3598219413471988E-3</v>
      </c>
      <c r="CI157" s="27">
        <f>((1/(((1-P157)^2+(5-Q157)^2))*CT157))</f>
        <v>3.6489390989547753E-3</v>
      </c>
      <c r="CJ157" s="27">
        <f>((1/(((2-P157)^2+(5-Q157)^2))*CT157))</f>
        <v>3.4426999231719868E-3</v>
      </c>
      <c r="CK157" s="27">
        <f>((1/(((3-P157)^2+(5-Q157)^2))*CT157))</f>
        <v>2.8827820424951185E-3</v>
      </c>
      <c r="CL157" s="27">
        <f>(1/(((4-P157)^2+(5-Q157)^2))*CT157)</f>
        <v>2.2557854444542579E-3</v>
      </c>
      <c r="CM157" s="27">
        <f>(1/(((0-P157)^2+(6-Q157)^2))*CT157)</f>
        <v>2.1474912655117455E-3</v>
      </c>
      <c r="CN157" s="27">
        <f>(1/(((1-P157)^2+(6-Q157)^2))*CT157)</f>
        <v>2.2620489962835409E-3</v>
      </c>
      <c r="CO157" s="27">
        <f>((1/(((2-P157)^2+(6-Q157)^2))*CT157))</f>
        <v>2.1810511919653519E-3</v>
      </c>
      <c r="CP157" s="27">
        <f>((1/(((3-P157)^2+(6-Q157)^2))*CT157))</f>
        <v>1.9420796159226724E-3</v>
      </c>
      <c r="CQ157" s="27">
        <f>((1/(((4-P157)^2+(6-Q157)^2))*CT157))</f>
        <v>1.6357793715134777E-3</v>
      </c>
      <c r="CR157" s="27">
        <f>((1/(((5-P157)^2+(6-Q157)^2)))*CT157)</f>
        <v>1.3373510487877198E-3</v>
      </c>
      <c r="CS157" s="21">
        <f t="shared" si="91"/>
        <v>1.0280660575190019</v>
      </c>
      <c r="CT157" s="28">
        <v>0.05</v>
      </c>
    </row>
    <row r="158" spans="8:98" x14ac:dyDescent="0.25">
      <c r="H158" s="2">
        <v>44542</v>
      </c>
      <c r="I158" s="1" t="s">
        <v>14</v>
      </c>
      <c r="J158" s="1" t="s">
        <v>20</v>
      </c>
      <c r="K158">
        <v>4</v>
      </c>
      <c r="L158">
        <v>0</v>
      </c>
      <c r="M158">
        <v>0.21</v>
      </c>
      <c r="N158">
        <v>0.67</v>
      </c>
      <c r="P158" s="10">
        <f>SUMIF(team,spi_matches[[#This Row],[team1]],Mxg)+SUMIF(team,spi_matches[[#This Row],[team2]],Vnxg)</f>
        <v>1.0940077962641819</v>
      </c>
      <c r="Q158" s="10">
        <f>SUMIF(team,spi_matches[[#This Row],[team1]],Mnxg)+SUMIF(team,spi_matches[[#This Row],[team2]],Vxg)</f>
        <v>1.3124282211842675</v>
      </c>
      <c r="R158" s="10">
        <f t="shared" si="65"/>
        <v>1.1941838032298373</v>
      </c>
      <c r="S158" s="21">
        <f t="shared" si="66"/>
        <v>0.18389775505459607</v>
      </c>
      <c r="T158" s="21">
        <f t="shared" si="67"/>
        <v>0.53921413750588154</v>
      </c>
      <c r="U158" s="21">
        <f t="shared" si="68"/>
        <v>0.26681944353501763</v>
      </c>
      <c r="V158" s="22">
        <f t="shared" si="69"/>
        <v>1</v>
      </c>
      <c r="W158" s="22">
        <f t="shared" si="70"/>
        <v>1</v>
      </c>
      <c r="X158" s="23"/>
      <c r="Y158" s="23"/>
      <c r="Z158" s="23"/>
      <c r="AA158" s="23"/>
      <c r="AB158" s="24">
        <f t="shared" si="71"/>
        <v>1</v>
      </c>
      <c r="AC158" s="24">
        <f t="shared" si="72"/>
        <v>1</v>
      </c>
      <c r="AD158" s="24">
        <f t="shared" si="73"/>
        <v>1</v>
      </c>
      <c r="AE158" s="24">
        <f t="shared" si="74"/>
        <v>2</v>
      </c>
      <c r="AF158" s="24">
        <f t="shared" si="75"/>
        <v>2</v>
      </c>
      <c r="AG158" s="24">
        <f t="shared" si="76"/>
        <v>1</v>
      </c>
      <c r="AH158" s="24">
        <f t="shared" si="77"/>
        <v>2</v>
      </c>
      <c r="AI158" s="24">
        <f t="shared" si="78"/>
        <v>2</v>
      </c>
      <c r="AJ158" s="24">
        <f t="shared" si="79"/>
        <v>0</v>
      </c>
      <c r="AK158" s="24">
        <f t="shared" si="80"/>
        <v>1</v>
      </c>
      <c r="AL158" s="25">
        <f t="shared" si="81"/>
        <v>11</v>
      </c>
      <c r="AM158" s="25">
        <f t="shared" si="82"/>
        <v>12</v>
      </c>
      <c r="AN158" s="25">
        <f t="shared" si="83"/>
        <v>21</v>
      </c>
      <c r="AO158" s="25">
        <f t="shared" si="84"/>
        <v>22</v>
      </c>
      <c r="AP158" s="25">
        <f t="shared" si="85"/>
        <v>1</v>
      </c>
      <c r="AQ158" s="26">
        <f t="shared" si="86"/>
        <v>0.46970912040646229</v>
      </c>
      <c r="AR158" s="26">
        <f t="shared" si="87"/>
        <v>0.10382223277947572</v>
      </c>
      <c r="AS158" s="26">
        <f t="shared" si="88"/>
        <v>5.444053674566434E-2</v>
      </c>
      <c r="AT158" s="26">
        <f t="shared" si="89"/>
        <v>3.8652516852903634E-2</v>
      </c>
      <c r="AU158" s="26">
        <f t="shared" si="90"/>
        <v>3.8626012429418266E-2</v>
      </c>
      <c r="AV158" s="27">
        <f>(1/(((0-P158)^2+(0-Q158)^2))*CT158)</f>
        <v>1.7127270969747262E-2</v>
      </c>
      <c r="AW158" s="27">
        <f>(1/(((1-P158)^2+(1-Q158)^2))*CT158)</f>
        <v>0.46970912040646229</v>
      </c>
      <c r="AX158" s="27">
        <f>(1/(((2-P158)^2+(2-Q158)^2))*CT158)</f>
        <v>3.8652516852903634E-2</v>
      </c>
      <c r="AY158" s="27">
        <f>(1/(((3-P158)^2+(3-Q158)^2))*CT158)</f>
        <v>7.7152102472115153E-3</v>
      </c>
      <c r="AZ158" s="27">
        <f>((1/(((4-P158)^2+(4-Q158)^2))*CT158))</f>
        <v>3.1912518332037117E-3</v>
      </c>
      <c r="BA158" s="27">
        <f>((1/(((5-P158)^2+(5-Q158)^2))*CT158))</f>
        <v>1.7328042996121902E-3</v>
      </c>
      <c r="BB158" s="27">
        <f>((1/(((6-P158)^2+(6-Q158)^2))*CT158))</f>
        <v>1.0859628967408645E-3</v>
      </c>
      <c r="BC158" s="27">
        <f>((1/(((1-P158)^2+(0-Q158)^2))*CT158))</f>
        <v>2.8879943910598151E-2</v>
      </c>
      <c r="BD158" s="27">
        <f>((1/(((2-P158)^2+(0-Q158)^2))*CT158))</f>
        <v>1.9659577052209602E-2</v>
      </c>
      <c r="BE158" s="27">
        <f>((1/(((2-P158)^2+(1-Q158)^2))*CT158))</f>
        <v>5.444053674566434E-2</v>
      </c>
      <c r="BF158" s="27">
        <f>((1/(((3-P158)^2+(0-Q158)^2))*CT158))</f>
        <v>9.3365902309828098E-3</v>
      </c>
      <c r="BG158" s="27">
        <f>((1/(((3-P158)^2+(1-Q158)^2))*CT158))</f>
        <v>1.3403324873572573E-2</v>
      </c>
      <c r="BH158" s="27">
        <f>((1/(((3-P158)^2+(2-Q158)^2))*CT158))</f>
        <v>1.2178602918798801E-2</v>
      </c>
      <c r="BI158" s="27">
        <f>((1/(((4-P158)^2+(0-Q158)^2))*CT158))</f>
        <v>4.9177464979667232E-3</v>
      </c>
      <c r="BJ158" s="27">
        <f>((1/(((4-P158)^2+(1-Q158)^2))*CT158))</f>
        <v>5.8531545954619343E-3</v>
      </c>
      <c r="BK158" s="27">
        <f>((1/(((4-P158)^2+(2-Q158)^2))*CT158))</f>
        <v>5.6069239253707165E-3</v>
      </c>
      <c r="BL158" s="27">
        <f>((1/(((4-P158)^2+(3-Q158)^2))*CT158))</f>
        <v>4.4276433299910182E-3</v>
      </c>
      <c r="BM158" s="27">
        <f>((1/(((5-P158)^2+(0-Q158)^2))*CT158))</f>
        <v>2.9447720491422389E-3</v>
      </c>
      <c r="BN158" s="27">
        <f>((1/(((5-P158)^2+(1-Q158)^2))*CT158))</f>
        <v>3.2563984263193277E-3</v>
      </c>
      <c r="BO158" s="27">
        <f>((1/(((5-P158)^2+(2-Q158)^2))*CT158))</f>
        <v>3.1787345109264044E-3</v>
      </c>
      <c r="BP158" s="27">
        <f>((1/(((5-P158)^2+(3-Q158)^2))*CT158))</f>
        <v>2.7617178355606379E-3</v>
      </c>
      <c r="BQ158" s="27">
        <f>((1/(((5-P158)^2+(4-Q158)^2))*CT158))</f>
        <v>2.2242173786302878E-3</v>
      </c>
      <c r="BR158" s="27">
        <f>((1/(((6-P158)^2+(0-Q158)^2))*CT158))</f>
        <v>1.9386436846543682E-3</v>
      </c>
      <c r="BS158" s="27">
        <f>(1/(((6-P158)^2+(1-Q158)^2))*CT158)</f>
        <v>2.0689908391343468E-3</v>
      </c>
      <c r="BT158" s="27">
        <f>(1/(((6-P158)^2+(2-Q158)^2))*CT158)</f>
        <v>2.0373640792801352E-3</v>
      </c>
      <c r="BU158" s="27">
        <f>(1/(((6-P158)^2+(3-Q158)^2))*CT158)</f>
        <v>1.8575857366145772E-3</v>
      </c>
      <c r="BV158" s="27">
        <f>((1/(((6-P158)^2+(4-Q158)^2))*CT158))</f>
        <v>1.5978626187150944E-3</v>
      </c>
      <c r="BW158" s="27">
        <f>((1/(((6-P158)^2+(5-Q158)^2))*CT158))</f>
        <v>1.3274238150020109E-3</v>
      </c>
      <c r="BX158" s="27">
        <f>((1/(((0-P158)^2+(1-Q158)^2))*CT158))</f>
        <v>3.8626012429418266E-2</v>
      </c>
      <c r="BY158" s="27">
        <f>((1/(((0-P158)^2+(2-Q158)^2))*CT158))</f>
        <v>2.994714910396501E-2</v>
      </c>
      <c r="BZ158" s="27">
        <f>((1/(((1-P158)^2+(2-Q158)^2))*CT158))</f>
        <v>0.10382223277947572</v>
      </c>
      <c r="CA158" s="27">
        <f>((1/(((0-P158)^2+(3-Q158)^2))*CT158))</f>
        <v>1.2361698653794145E-2</v>
      </c>
      <c r="CB158" s="27">
        <f>((1/(((1-P158)^2+(3-Q158)^2))*CT158))</f>
        <v>1.7502492511671807E-2</v>
      </c>
      <c r="CC158" s="27">
        <f>((1/(((2-P158)^2+(3-Q158)^2))*CT158))</f>
        <v>1.3628730128052078E-2</v>
      </c>
      <c r="CD158" s="27">
        <f>((1/(((0-P158)^2+(4-Q158)^2))*CT158))</f>
        <v>5.9383162450651391E-3</v>
      </c>
      <c r="CE158" s="27">
        <f>((1/(((1-P158)^2+(4-Q158)^2))*CT158))</f>
        <v>6.9138319821900815E-3</v>
      </c>
      <c r="CF158" s="27">
        <f>((1/(((2-P158)^2+(4-Q158)^2))*CT158))</f>
        <v>6.2159181676813965E-3</v>
      </c>
      <c r="CG158" s="27">
        <f>((1/(((3-P158)^2+(4-Q158)^2))*CT158))</f>
        <v>4.6058123144167252E-3</v>
      </c>
      <c r="CH158" s="27">
        <f>((1/(((0-P158)^2+(5-Q158)^2))*CT158))</f>
        <v>3.3795112722576574E-3</v>
      </c>
      <c r="CI158" s="27">
        <f>((1/(((1-P158)^2+(5-Q158)^2))*CT158))</f>
        <v>3.6745730253029268E-3</v>
      </c>
      <c r="CJ158" s="27">
        <f>((1/(((2-P158)^2+(5-Q158)^2))*CT158))</f>
        <v>3.467645051844841E-3</v>
      </c>
      <c r="CK158" s="27">
        <f>((1/(((3-P158)^2+(5-Q158)^2))*CT158))</f>
        <v>2.9017482148891312E-3</v>
      </c>
      <c r="CL158" s="27">
        <f>(1/(((4-P158)^2+(5-Q158)^2))*CT158)</f>
        <v>2.2682962269742453E-3</v>
      </c>
      <c r="CM158" s="27">
        <f>(1/(((0-P158)^2+(6-Q158)^2))*CT158)</f>
        <v>2.1579459100686308E-3</v>
      </c>
      <c r="CN158" s="27">
        <f>(1/(((1-P158)^2+(6-Q158)^2))*CT158)</f>
        <v>2.2745710558118638E-3</v>
      </c>
      <c r="CO158" s="27">
        <f>((1/(((2-P158)^2+(6-Q158)^2))*CT158))</f>
        <v>2.1935451721732517E-3</v>
      </c>
      <c r="CP158" s="27">
        <f>((1/(((3-P158)^2+(6-Q158)^2))*CT158))</f>
        <v>1.9526570135391986E-3</v>
      </c>
      <c r="CQ158" s="27">
        <f>((1/(((4-P158)^2+(6-Q158)^2))*CT158))</f>
        <v>1.6437570834142174E-3</v>
      </c>
      <c r="CR158" s="27">
        <f>((1/(((5-P158)^2+(6-Q158)^2)))*CT158)</f>
        <v>1.3429991930113269E-3</v>
      </c>
      <c r="CS158" s="21">
        <f t="shared" si="91"/>
        <v>0.98993133609549511</v>
      </c>
      <c r="CT158" s="28">
        <v>0.05</v>
      </c>
    </row>
    <row r="159" spans="8:98" x14ac:dyDescent="0.25">
      <c r="H159" s="2">
        <v>44542</v>
      </c>
      <c r="I159" s="1" t="s">
        <v>13</v>
      </c>
      <c r="J159" s="1" t="s">
        <v>10</v>
      </c>
      <c r="K159">
        <v>3</v>
      </c>
      <c r="L159">
        <v>1</v>
      </c>
      <c r="M159">
        <v>0.21</v>
      </c>
      <c r="N159">
        <v>1.1499999999999999</v>
      </c>
      <c r="P159" s="10">
        <f>SUMIF(team,spi_matches[[#This Row],[team1]],Mxg)+SUMIF(team,spi_matches[[#This Row],[team2]],Vnxg)</f>
        <v>1.4641704173927035</v>
      </c>
      <c r="Q159" s="10">
        <f>SUMIF(team,spi_matches[[#This Row],[team1]],Mnxg)+SUMIF(team,spi_matches[[#This Row],[team2]],Vxg)</f>
        <v>0.7654844267367642</v>
      </c>
      <c r="R159" s="10">
        <f t="shared" si="65"/>
        <v>1.7207956619449429</v>
      </c>
      <c r="S159" s="21">
        <f t="shared" si="66"/>
        <v>0.37019568899743061</v>
      </c>
      <c r="T159" s="21">
        <f t="shared" si="67"/>
        <v>0.24324547359873275</v>
      </c>
      <c r="U159" s="21">
        <f t="shared" si="68"/>
        <v>0.13061869690838623</v>
      </c>
      <c r="V159" s="22">
        <f t="shared" si="69"/>
        <v>3</v>
      </c>
      <c r="W159" s="22">
        <f t="shared" si="70"/>
        <v>0</v>
      </c>
      <c r="X159" s="23"/>
      <c r="Y159" s="23"/>
      <c r="Z159" s="23"/>
      <c r="AA159" s="23"/>
      <c r="AB159" s="24">
        <f t="shared" si="71"/>
        <v>1</v>
      </c>
      <c r="AC159" s="24">
        <f t="shared" si="72"/>
        <v>1</v>
      </c>
      <c r="AD159" s="24">
        <f t="shared" si="73"/>
        <v>2</v>
      </c>
      <c r="AE159" s="24">
        <f t="shared" si="74"/>
        <v>1</v>
      </c>
      <c r="AF159" s="24">
        <f t="shared" si="75"/>
        <v>1</v>
      </c>
      <c r="AG159" s="24">
        <f t="shared" si="76"/>
        <v>0</v>
      </c>
      <c r="AH159" s="24">
        <f t="shared" si="77"/>
        <v>2</v>
      </c>
      <c r="AI159" s="24">
        <f t="shared" si="78"/>
        <v>0</v>
      </c>
      <c r="AJ159" s="24">
        <f t="shared" si="79"/>
        <v>1</v>
      </c>
      <c r="AK159" s="24">
        <f t="shared" si="80"/>
        <v>2</v>
      </c>
      <c r="AL159" s="25">
        <f t="shared" si="81"/>
        <v>11</v>
      </c>
      <c r="AM159" s="25">
        <f t="shared" si="82"/>
        <v>21</v>
      </c>
      <c r="AN159" s="25">
        <f t="shared" si="83"/>
        <v>10</v>
      </c>
      <c r="AO159" s="25">
        <f t="shared" si="84"/>
        <v>20</v>
      </c>
      <c r="AP159" s="25">
        <f t="shared" si="85"/>
        <v>12</v>
      </c>
      <c r="AQ159" s="26">
        <f t="shared" si="86"/>
        <v>0.18487587382133824</v>
      </c>
      <c r="AR159" s="26">
        <f t="shared" si="87"/>
        <v>0.14615143986478504</v>
      </c>
      <c r="AS159" s="26">
        <f t="shared" si="88"/>
        <v>6.2389213604920515E-2</v>
      </c>
      <c r="AT159" s="26">
        <f t="shared" si="89"/>
        <v>5.7268537092202004E-2</v>
      </c>
      <c r="AU159" s="26">
        <f t="shared" si="90"/>
        <v>2.8744174869883395E-2</v>
      </c>
      <c r="AV159" s="27">
        <f>(1/(((0-P159)^2+(0-Q159)^2))*CT159)</f>
        <v>1.8316619048340751E-2</v>
      </c>
      <c r="AW159" s="27">
        <f>(1/(((1-P159)^2+(1-Q159)^2))*CT159)</f>
        <v>0.18487587382133824</v>
      </c>
      <c r="AX159" s="27">
        <f>(1/(((2-P159)^2+(2-Q159)^2))*CT159)</f>
        <v>2.7606890478082798E-2</v>
      </c>
      <c r="AY159" s="27">
        <f>(1/(((3-P159)^2+(3-Q159)^2))*CT159)</f>
        <v>6.8010255937101241E-3</v>
      </c>
      <c r="AZ159" s="27">
        <f>((1/(((4-P159)^2+(4-Q159)^2))*CT159))</f>
        <v>2.9598894723698358E-3</v>
      </c>
      <c r="BA159" s="27">
        <f>((1/(((5-P159)^2+(5-Q159)^2))*CT159))</f>
        <v>1.6429418752810861E-3</v>
      </c>
      <c r="BB159" s="27">
        <f>((1/(((6-P159)^2+(6-Q159)^2))*CT159))</f>
        <v>1.0422333096099287E-3</v>
      </c>
      <c r="BC159" s="27">
        <f>((1/(((1-P159)^2+(0-Q159)^2))*CT159))</f>
        <v>6.2389213604920515E-2</v>
      </c>
      <c r="BD159" s="27">
        <f>((1/(((2-P159)^2+(0-Q159)^2))*CT159))</f>
        <v>5.7268537092202004E-2</v>
      </c>
      <c r="BE159" s="27">
        <f>((1/(((2-P159)^2+(1-Q159)^2))*CT159))</f>
        <v>0.14615143986478504</v>
      </c>
      <c r="BF159" s="27">
        <f>((1/(((3-P159)^2+(0-Q159)^2))*CT159))</f>
        <v>1.6979433985028776E-2</v>
      </c>
      <c r="BG159" s="27">
        <f>((1/(((3-P159)^2+(1-Q159)^2))*CT159))</f>
        <v>2.0714483458732082E-2</v>
      </c>
      <c r="BH159" s="27">
        <f>((1/(((3-P159)^2+(2-Q159)^2))*CT159))</f>
        <v>1.2877301033124736E-2</v>
      </c>
      <c r="BI159" s="27">
        <f>((1/(((4-P159)^2+(0-Q159)^2))*CT159))</f>
        <v>7.126163514774588E-3</v>
      </c>
      <c r="BJ159" s="27">
        <f>((1/(((4-P159)^2+(1-Q159)^2))*CT159))</f>
        <v>7.709589952590027E-3</v>
      </c>
      <c r="BK159" s="27">
        <f>((1/(((4-P159)^2+(2-Q159)^2))*CT159))</f>
        <v>6.2857815184899253E-3</v>
      </c>
      <c r="BL159" s="27">
        <f>((1/(((4-P159)^2+(3-Q159)^2))*CT159))</f>
        <v>4.376945517580195E-3</v>
      </c>
      <c r="BM159" s="27">
        <f>((1/(((5-P159)^2+(0-Q159)^2))*CT159))</f>
        <v>3.8202766892541651E-3</v>
      </c>
      <c r="BN159" s="27">
        <f>((1/(((5-P159)^2+(1-Q159)^2))*CT159))</f>
        <v>3.9818147680211529E-3</v>
      </c>
      <c r="BO159" s="27">
        <f>((1/(((5-P159)^2+(2-Q159)^2))*CT159))</f>
        <v>3.5647778321723726E-3</v>
      </c>
      <c r="BP159" s="27">
        <f>((1/(((5-P159)^2+(3-Q159)^2))*CT159))</f>
        <v>2.8579348015900707E-3</v>
      </c>
      <c r="BQ159" s="27">
        <f>((1/(((5-P159)^2+(4-Q159)^2))*CT159))</f>
        <v>2.1773037841335417E-3</v>
      </c>
      <c r="BR159" s="27">
        <f>((1/(((6-P159)^2+(0-Q159)^2))*CT159))</f>
        <v>2.3629806293762328E-3</v>
      </c>
      <c r="BS159" s="27">
        <f>(1/(((6-P159)^2+(1-Q159)^2))*CT159)</f>
        <v>2.4238020201136057E-3</v>
      </c>
      <c r="BT159" s="27">
        <f>(1/(((6-P159)^2+(2-Q159)^2))*CT159)</f>
        <v>2.2626708626156985E-3</v>
      </c>
      <c r="BU159" s="27">
        <f>(1/(((6-P159)^2+(3-Q159)^2))*CT159)</f>
        <v>1.9556604947628987E-3</v>
      </c>
      <c r="BV159" s="27">
        <f>((1/(((6-P159)^2+(4-Q159)^2))*CT159))</f>
        <v>1.6110406032245764E-3</v>
      </c>
      <c r="BW159" s="27">
        <f>((1/(((6-P159)^2+(5-Q159)^2))*CT159))</f>
        <v>1.2985369699383773E-3</v>
      </c>
      <c r="BX159" s="27">
        <f>((1/(((0-P159)^2+(1-Q159)^2))*CT159))</f>
        <v>2.2739753076179623E-2</v>
      </c>
      <c r="BY159" s="27">
        <f>((1/(((0-P159)^2+(2-Q159)^2))*CT159))</f>
        <v>1.3632061933395926E-2</v>
      </c>
      <c r="BZ159" s="27">
        <f>((1/(((1-P159)^2+(2-Q159)^2))*CT159))</f>
        <v>2.8744174869883395E-2</v>
      </c>
      <c r="CA159" s="27">
        <f>((1/(((0-P159)^2+(3-Q159)^2))*CT159))</f>
        <v>7.0058871859617596E-3</v>
      </c>
      <c r="CB159" s="27">
        <f>((1/(((1-P159)^2+(3-Q159)^2))*CT159))</f>
        <v>9.5996669633678176E-3</v>
      </c>
      <c r="CC159" s="27">
        <f>((1/(((2-P159)^2+(3-Q159)^2))*CT159))</f>
        <v>9.4693863652998804E-3</v>
      </c>
      <c r="CD159" s="27">
        <f>((1/(((0-P159)^2+(4-Q159)^2))*CT159))</f>
        <v>3.9664010907889914E-3</v>
      </c>
      <c r="CE159" s="27">
        <f>((1/(((1-P159)^2+(4-Q159)^2))*CT159))</f>
        <v>4.6827242782524333E-3</v>
      </c>
      <c r="CF159" s="27">
        <f>((1/(((2-P159)^2+(4-Q159)^2))*CT159))</f>
        <v>4.6515070734953947E-3</v>
      </c>
      <c r="CG159" s="27">
        <f>((1/(((3-P159)^2+(4-Q159)^2))*CT159))</f>
        <v>3.8998933260675503E-3</v>
      </c>
      <c r="CH159" s="27">
        <f>((1/(((0-P159)^2+(5-Q159)^2))*CT159))</f>
        <v>2.4906703037910595E-3</v>
      </c>
      <c r="CI159" s="27">
        <f>((1/(((1-P159)^2+(5-Q159)^2))*CT159))</f>
        <v>2.7553406839771243E-3</v>
      </c>
      <c r="CJ159" s="27">
        <f>((1/(((2-P159)^2+(5-Q159)^2))*CT159))</f>
        <v>2.7445028938139224E-3</v>
      </c>
      <c r="CK159" s="27">
        <f>((1/(((3-P159)^2+(5-Q159)^2))*CT159))</f>
        <v>2.4642809078036358E-3</v>
      </c>
      <c r="CL159" s="27">
        <f>(1/(((4-P159)^2+(5-Q159)^2))*CT159)</f>
        <v>2.0524142419392137E-3</v>
      </c>
      <c r="CM159" s="27">
        <f>(1/(((0-P159)^2+(6-Q159)^2))*CT159)</f>
        <v>1.6923939717139467E-3</v>
      </c>
      <c r="CN159" s="27">
        <f>(1/(((1-P159)^2+(6-Q159)^2))*CT159)</f>
        <v>1.810570347466653E-3</v>
      </c>
      <c r="CO159" s="27">
        <f>((1/(((2-P159)^2+(6-Q159)^2))*CT159))</f>
        <v>1.8058842958818791E-3</v>
      </c>
      <c r="CP159" s="27">
        <f>((1/(((3-P159)^2+(6-Q159)^2))*CT159))</f>
        <v>1.6801681736389167E-3</v>
      </c>
      <c r="CQ159" s="27">
        <f>((1/(((4-P159)^2+(6-Q159)^2))*CT159))</f>
        <v>1.4779525704609704E-3</v>
      </c>
      <c r="CR159" s="27">
        <f>((1/(((5-P159)^2+(6-Q159)^2)))*CT159)</f>
        <v>1.2530623552061398E-3</v>
      </c>
      <c r="CS159" s="21">
        <f t="shared" si="91"/>
        <v>0.74405985950454956</v>
      </c>
      <c r="CT159" s="28">
        <v>0.05</v>
      </c>
    </row>
    <row r="160" spans="8:98" x14ac:dyDescent="0.25">
      <c r="H160" s="2">
        <v>44544</v>
      </c>
      <c r="I160" s="1" t="s">
        <v>18</v>
      </c>
      <c r="J160" s="1" t="s">
        <v>17</v>
      </c>
      <c r="K160">
        <v>0</v>
      </c>
      <c r="L160">
        <v>2</v>
      </c>
      <c r="M160">
        <v>0.64</v>
      </c>
      <c r="N160">
        <v>1.64</v>
      </c>
      <c r="P160" s="10">
        <f>SUMIF(team,spi_matches[[#This Row],[team1]],Mxg)+SUMIF(team,spi_matches[[#This Row],[team2]],Vnxg)</f>
        <v>0.92358295585137995</v>
      </c>
      <c r="Q160" s="10">
        <f>SUMIF(team,spi_matches[[#This Row],[team1]],Mnxg)+SUMIF(team,spi_matches[[#This Row],[team2]],Vxg)</f>
        <v>1.6420207936446449</v>
      </c>
      <c r="R160" s="10">
        <f t="shared" si="65"/>
        <v>8.0423376456359941E-2</v>
      </c>
      <c r="S160" s="21">
        <f t="shared" si="66"/>
        <v>0.13492134938474701</v>
      </c>
      <c r="T160" s="21">
        <f t="shared" si="67"/>
        <v>0.18691164023072734</v>
      </c>
      <c r="U160" s="21">
        <f t="shared" si="68"/>
        <v>0.58628314474286014</v>
      </c>
      <c r="V160" s="22">
        <f t="shared" si="69"/>
        <v>0</v>
      </c>
      <c r="W160" s="22">
        <f t="shared" si="70"/>
        <v>3</v>
      </c>
      <c r="X160" s="23"/>
      <c r="Y160" s="23"/>
      <c r="Z160" s="23"/>
      <c r="AA160" s="23"/>
      <c r="AB160" s="24">
        <f t="shared" si="71"/>
        <v>1</v>
      </c>
      <c r="AC160" s="24">
        <f t="shared" si="72"/>
        <v>2</v>
      </c>
      <c r="AD160" s="24">
        <f t="shared" si="73"/>
        <v>1</v>
      </c>
      <c r="AE160" s="24">
        <f t="shared" si="74"/>
        <v>1</v>
      </c>
      <c r="AF160" s="24">
        <f t="shared" si="75"/>
        <v>0</v>
      </c>
      <c r="AG160" s="24">
        <f t="shared" si="76"/>
        <v>2</v>
      </c>
      <c r="AH160" s="24">
        <f t="shared" si="77"/>
        <v>0</v>
      </c>
      <c r="AI160" s="24">
        <f t="shared" si="78"/>
        <v>1</v>
      </c>
      <c r="AJ160" s="24">
        <f t="shared" si="79"/>
        <v>2</v>
      </c>
      <c r="AK160" s="24">
        <f t="shared" si="80"/>
        <v>2</v>
      </c>
      <c r="AL160" s="25">
        <f t="shared" si="81"/>
        <v>12</v>
      </c>
      <c r="AM160" s="25">
        <f t="shared" si="82"/>
        <v>11</v>
      </c>
      <c r="AN160" s="25">
        <f t="shared" si="83"/>
        <v>2</v>
      </c>
      <c r="AO160" s="25">
        <f t="shared" si="84"/>
        <v>1</v>
      </c>
      <c r="AP160" s="25">
        <f t="shared" si="85"/>
        <v>22</v>
      </c>
      <c r="AQ160" s="26">
        <f t="shared" si="86"/>
        <v>0.37316586137692942</v>
      </c>
      <c r="AR160" s="26">
        <f t="shared" si="87"/>
        <v>0.11960856496031361</v>
      </c>
      <c r="AS160" s="26">
        <f t="shared" si="88"/>
        <v>5.0960369125236785E-2</v>
      </c>
      <c r="AT160" s="26">
        <f t="shared" si="89"/>
        <v>3.9519563017916093E-2</v>
      </c>
      <c r="AU160" s="26">
        <f t="shared" si="90"/>
        <v>3.885538968956212E-2</v>
      </c>
      <c r="AV160" s="27">
        <f>(1/(((0-P160)^2+(0-Q160)^2))*CT160)</f>
        <v>1.4087531841293367E-2</v>
      </c>
      <c r="AW160" s="27">
        <f>(1/(((1-P160)^2+(1-Q160)^2))*CT160)</f>
        <v>0.11960856496031361</v>
      </c>
      <c r="AX160" s="27">
        <f>(1/(((2-P160)^2+(2-Q160)^2))*CT160)</f>
        <v>3.885538968956212E-2</v>
      </c>
      <c r="AY160" s="27">
        <f>(1/(((3-P160)^2+(3-Q160)^2))*CT160)</f>
        <v>8.1226648902442047E-3</v>
      </c>
      <c r="AZ160" s="27">
        <f>((1/(((4-P160)^2+(4-Q160)^2))*CT160))</f>
        <v>3.3279181965082715E-3</v>
      </c>
      <c r="BA160" s="27">
        <f>((1/(((5-P160)^2+(5-Q160)^2))*CT160))</f>
        <v>1.7925515724027598E-3</v>
      </c>
      <c r="BB160" s="27">
        <f>((1/(((6-P160)^2+(6-Q160)^2))*CT160))</f>
        <v>1.117019080403006E-3</v>
      </c>
      <c r="BC160" s="27">
        <f>((1/(((1-P160)^2+(0-Q160)^2))*CT160))</f>
        <v>1.850431918534462E-2</v>
      </c>
      <c r="BD160" s="27">
        <f>((1/(((2-P160)^2+(0-Q160)^2))*CT160))</f>
        <v>1.2970485086324949E-2</v>
      </c>
      <c r="BE160" s="27">
        <f>((1/(((2-P160)^2+(1-Q160)^2))*CT160))</f>
        <v>3.182961019099189E-2</v>
      </c>
      <c r="BF160" s="27">
        <f>((1/(((3-P160)^2+(0-Q160)^2))*CT160))</f>
        <v>7.1349678784138632E-3</v>
      </c>
      <c r="BG160" s="27">
        <f>((1/(((3-P160)^2+(1-Q160)^2))*CT160))</f>
        <v>1.058492633000486E-2</v>
      </c>
      <c r="BH160" s="27">
        <f>((1/(((3-P160)^2+(2-Q160)^2))*CT160))</f>
        <v>1.1262131658115522E-2</v>
      </c>
      <c r="BI160" s="27">
        <f>((1/(((4-P160)^2+(0-Q160)^2))*CT160))</f>
        <v>4.1116479799274625E-3</v>
      </c>
      <c r="BJ160" s="27">
        <f>((1/(((4-P160)^2+(1-Q160)^2))*CT160))</f>
        <v>5.0625054747894735E-3</v>
      </c>
      <c r="BK160" s="27">
        <f>((1/(((4-P160)^2+(2-Q160)^2))*CT160))</f>
        <v>5.2124104472786575E-3</v>
      </c>
      <c r="BL160" s="27">
        <f>((1/(((4-P160)^2+(3-Q160)^2))*CT160))</f>
        <v>4.4214726911651937E-3</v>
      </c>
      <c r="BM160" s="27">
        <f>((1/(((5-P160)^2+(0-Q160)^2))*CT160))</f>
        <v>2.5888750173118308E-3</v>
      </c>
      <c r="BN160" s="27">
        <f>((1/(((5-P160)^2+(1-Q160)^2))*CT160))</f>
        <v>2.9361045025134889E-3</v>
      </c>
      <c r="BO160" s="27">
        <f>((1/(((5-P160)^2+(2-Q160)^2))*CT160))</f>
        <v>2.9859080018093606E-3</v>
      </c>
      <c r="BP160" s="27">
        <f>((1/(((5-P160)^2+(3-Q160)^2))*CT160))</f>
        <v>2.7083707454651504E-3</v>
      </c>
      <c r="BQ160" s="27">
        <f>((1/(((5-P160)^2+(4-Q160)^2))*CT160))</f>
        <v>2.2545634991917906E-3</v>
      </c>
      <c r="BR160" s="27">
        <f>((1/(((6-P160)^2+(0-Q160)^2))*CT160))</f>
        <v>1.7564664659830784E-3</v>
      </c>
      <c r="BS160" s="27">
        <f>(1/(((6-P160)^2+(1-Q160)^2))*CT160)</f>
        <v>1.9096943210474976E-3</v>
      </c>
      <c r="BT160" s="27">
        <f>(1/(((6-P160)^2+(2-Q160)^2))*CT160)</f>
        <v>1.930639153601417E-3</v>
      </c>
      <c r="BU160" s="27">
        <f>(1/(((6-P160)^2+(3-Q160)^2))*CT160)</f>
        <v>1.8106680376021461E-3</v>
      </c>
      <c r="BV160" s="27">
        <f>((1/(((6-P160)^2+(4-Q160)^2))*CT160))</f>
        <v>1.5959105905075663E-3</v>
      </c>
      <c r="BW160" s="27">
        <f>((1/(((6-P160)^2+(5-Q160)^2))*CT160))</f>
        <v>1.3496721273571733E-3</v>
      </c>
      <c r="BX160" s="27">
        <f>((1/(((0-P160)^2+(1-Q160)^2))*CT160))</f>
        <v>3.9519563017916093E-2</v>
      </c>
      <c r="BY160" s="27">
        <f>((1/(((0-P160)^2+(2-Q160)^2))*CT160))</f>
        <v>5.0960369125236785E-2</v>
      </c>
      <c r="BZ160" s="27">
        <f>((1/(((1-P160)^2+(2-Q160)^2))*CT160))</f>
        <v>0.37316586137692942</v>
      </c>
      <c r="CA160" s="27">
        <f>((1/(((0-P160)^2+(3-Q160)^2))*CT160))</f>
        <v>1.8538340802609285E-2</v>
      </c>
      <c r="CB160" s="27">
        <f>((1/(((1-P160)^2+(3-Q160)^2))*CT160))</f>
        <v>2.7027800028975368E-2</v>
      </c>
      <c r="CC160" s="27">
        <f>((1/(((2-P160)^2+(3-Q160)^2))*CT160))</f>
        <v>1.6651229989452728E-2</v>
      </c>
      <c r="CD160" s="27">
        <f>((1/(((0-P160)^2+(4-Q160)^2))*CT160))</f>
        <v>7.7965762070400764E-3</v>
      </c>
      <c r="CE160" s="27">
        <f>((1/(((1-P160)^2+(4-Q160)^2))*CT160))</f>
        <v>8.9832642648840708E-3</v>
      </c>
      <c r="CF160" s="27">
        <f>((1/(((2-P160)^2+(4-Q160)^2))*CT160))</f>
        <v>7.4418719949223599E-3</v>
      </c>
      <c r="CG160" s="27">
        <f>((1/(((3-P160)^2+(4-Q160)^2))*CT160))</f>
        <v>5.0650485552471876E-3</v>
      </c>
      <c r="CH160" s="27">
        <f>((1/(((0-P160)^2+(5-Q160)^2))*CT160))</f>
        <v>4.1223412519048024E-3</v>
      </c>
      <c r="CI160" s="27">
        <f>((1/(((1-P160)^2+(5-Q160)^2))*CT160))</f>
        <v>4.4318917846311928E-3</v>
      </c>
      <c r="CJ160" s="27">
        <f>((1/(((2-P160)^2+(5-Q160)^2))*CT160))</f>
        <v>4.0210063796432679E-3</v>
      </c>
      <c r="CK160" s="27">
        <f>((1/(((3-P160)^2+(5-Q160)^2))*CT160))</f>
        <v>3.2076918723470253E-3</v>
      </c>
      <c r="CL160" s="27">
        <f>(1/(((4-P160)^2+(5-Q160)^2))*CT160)</f>
        <v>2.410757822038527E-3</v>
      </c>
      <c r="CM160" s="27">
        <f>(1/(((0-P160)^2+(6-Q160)^2))*CT160)</f>
        <v>2.5195278221843052E-3</v>
      </c>
      <c r="CN160" s="27">
        <f>(1/(((1-P160)^2+(6-Q160)^2))*CT160)</f>
        <v>2.6318805986092816E-3</v>
      </c>
      <c r="CO160" s="27">
        <f>((1/(((2-P160)^2+(6-Q160)^2))*CT160))</f>
        <v>2.4813087458729157E-3</v>
      </c>
      <c r="CP160" s="27">
        <f>((1/(((3-P160)^2+(6-Q160)^2))*CT160))</f>
        <v>2.1456013205775827E-3</v>
      </c>
      <c r="CQ160" s="27">
        <f>((1/(((4-P160)^2+(6-Q160)^2))*CT160))</f>
        <v>1.757078635976889E-3</v>
      </c>
      <c r="CR160" s="27">
        <f>((1/(((5-P160)^2+(6-Q160)^2)))*CT160)</f>
        <v>1.4041331458608068E-3</v>
      </c>
      <c r="CS160" s="21">
        <f t="shared" si="91"/>
        <v>0.90811613435833449</v>
      </c>
      <c r="CT160" s="28">
        <v>0.05</v>
      </c>
    </row>
    <row r="161" spans="8:98" x14ac:dyDescent="0.25">
      <c r="H161" s="2">
        <v>44544</v>
      </c>
      <c r="I161" s="1" t="s">
        <v>22</v>
      </c>
      <c r="J161" s="1" t="s">
        <v>8</v>
      </c>
      <c r="K161">
        <v>7</v>
      </c>
      <c r="L161">
        <v>0</v>
      </c>
      <c r="M161">
        <v>3.81</v>
      </c>
      <c r="N161">
        <v>0.26</v>
      </c>
      <c r="P161" s="10">
        <f>SUMIF(team,spi_matches[[#This Row],[team1]],Mxg)+SUMIF(team,spi_matches[[#This Row],[team2]],Vnxg)</f>
        <v>2.3963419669625905</v>
      </c>
      <c r="Q161" s="10">
        <f>SUMIF(team,spi_matches[[#This Row],[team1]],Mnxg)+SUMIF(team,spi_matches[[#This Row],[team2]],Vxg)</f>
        <v>0.71489309784259025</v>
      </c>
      <c r="R161" s="10">
        <f t="shared" si="65"/>
        <v>2.2053567648360262</v>
      </c>
      <c r="S161" s="21">
        <f t="shared" si="66"/>
        <v>0.59680713847725331</v>
      </c>
      <c r="T161" s="21">
        <f t="shared" si="67"/>
        <v>7.6162069862543605E-2</v>
      </c>
      <c r="U161" s="21">
        <f t="shared" si="68"/>
        <v>8.8135344465010701E-2</v>
      </c>
      <c r="V161" s="22">
        <f t="shared" si="69"/>
        <v>3</v>
      </c>
      <c r="W161" s="22">
        <f t="shared" si="70"/>
        <v>0</v>
      </c>
      <c r="X161" s="23"/>
      <c r="Y161" s="23"/>
      <c r="Z161" s="23"/>
      <c r="AA161" s="23"/>
      <c r="AB161" s="24">
        <f t="shared" si="71"/>
        <v>2</v>
      </c>
      <c r="AC161" s="24">
        <f t="shared" si="72"/>
        <v>1</v>
      </c>
      <c r="AD161" s="24">
        <f t="shared" si="73"/>
        <v>3</v>
      </c>
      <c r="AE161" s="24">
        <f t="shared" si="74"/>
        <v>1</v>
      </c>
      <c r="AF161" s="24">
        <f t="shared" si="75"/>
        <v>2</v>
      </c>
      <c r="AG161" s="24">
        <f t="shared" si="76"/>
        <v>0</v>
      </c>
      <c r="AH161" s="24">
        <f t="shared" si="77"/>
        <v>3</v>
      </c>
      <c r="AI161" s="24">
        <f t="shared" si="78"/>
        <v>0</v>
      </c>
      <c r="AJ161" s="24">
        <f t="shared" si="79"/>
        <v>2</v>
      </c>
      <c r="AK161" s="24">
        <f t="shared" si="80"/>
        <v>2</v>
      </c>
      <c r="AL161" s="25">
        <f t="shared" si="81"/>
        <v>21</v>
      </c>
      <c r="AM161" s="25">
        <f t="shared" si="82"/>
        <v>31</v>
      </c>
      <c r="AN161" s="25">
        <f t="shared" si="83"/>
        <v>20</v>
      </c>
      <c r="AO161" s="25">
        <f t="shared" si="84"/>
        <v>30</v>
      </c>
      <c r="AP161" s="25">
        <f t="shared" si="85"/>
        <v>22</v>
      </c>
      <c r="AQ161" s="26">
        <f t="shared" si="86"/>
        <v>0.20975538708073091</v>
      </c>
      <c r="AR161" s="26">
        <f t="shared" si="87"/>
        <v>0.11218585999942828</v>
      </c>
      <c r="AS161" s="26">
        <f t="shared" si="88"/>
        <v>7.4832476711674686E-2</v>
      </c>
      <c r="AT161" s="26">
        <f t="shared" si="89"/>
        <v>5.7111842984467087E-2</v>
      </c>
      <c r="AU161" s="26">
        <f t="shared" si="90"/>
        <v>2.7645896029605061E-2</v>
      </c>
      <c r="AV161" s="27">
        <f>(1/(((0-P161)^2+(0-Q161)^2))*CT161)</f>
        <v>7.9954880322871454E-3</v>
      </c>
      <c r="AW161" s="27">
        <f>(1/(((1-P161)^2+(1-Q161)^2))*CT161)</f>
        <v>2.4617725685547393E-2</v>
      </c>
      <c r="AX161" s="27">
        <f>(1/(((2-P161)^2+(2-Q161)^2))*CT161)</f>
        <v>2.7645896029605061E-2</v>
      </c>
      <c r="AY161" s="27">
        <f>(1/(((3-P161)^2+(3-Q161)^2))*CT161)</f>
        <v>8.9507620056719882E-3</v>
      </c>
      <c r="AZ161" s="27">
        <f>((1/(((4-P161)^2+(4-Q161)^2))*CT161))</f>
        <v>3.741493775954632E-3</v>
      </c>
      <c r="BA161" s="27">
        <f>((1/(((5-P161)^2+(5-Q161)^2))*CT161))</f>
        <v>1.9887693149959794E-3</v>
      </c>
      <c r="BB161" s="27">
        <f>((1/(((6-P161)^2+(6-Q161)^2))*CT161))</f>
        <v>1.221935018481401E-3</v>
      </c>
      <c r="BC161" s="27">
        <f>((1/(((1-P161)^2+(0-Q161)^2))*CT161))</f>
        <v>2.0318240289835712E-2</v>
      </c>
      <c r="BD161" s="27">
        <f>((1/(((2-P161)^2+(0-Q161)^2))*CT161))</f>
        <v>7.4832476711674686E-2</v>
      </c>
      <c r="BE161" s="27">
        <f>((1/(((2-P161)^2+(1-Q161)^2))*CT161))</f>
        <v>0.20975538708073091</v>
      </c>
      <c r="BF161" s="27">
        <f>((1/(((3-P161)^2+(0-Q161)^2))*CT161))</f>
        <v>5.7111842984467087E-2</v>
      </c>
      <c r="BG161" s="27">
        <f>((1/(((3-P161)^2+(1-Q161)^2))*CT161))</f>
        <v>0.11218585999942828</v>
      </c>
      <c r="BH161" s="27">
        <f>((1/(((3-P161)^2+(2-Q161)^2))*CT161))</f>
        <v>2.4802783509039052E-2</v>
      </c>
      <c r="BI161" s="27">
        <f>((1/(((4-P161)^2+(0-Q161)^2))*CT161))</f>
        <v>1.6219067817993347E-2</v>
      </c>
      <c r="BJ161" s="27">
        <f>((1/(((4-P161)^2+(1-Q161)^2))*CT161))</f>
        <v>1.8846553016642953E-2</v>
      </c>
      <c r="BK161" s="27">
        <f>((1/(((4-P161)^2+(2-Q161)^2))*CT161))</f>
        <v>1.1839310708493908E-2</v>
      </c>
      <c r="BL161" s="27">
        <f>((1/(((4-P161)^2+(3-Q161)^2))*CT161))</f>
        <v>6.4156581960550284E-3</v>
      </c>
      <c r="BM161" s="27">
        <f>((1/(((5-P161)^2+(0-Q161)^2))*CT161))</f>
        <v>6.8586096172820023E-3</v>
      </c>
      <c r="BN161" s="27">
        <f>((1/(((5-P161)^2+(1-Q161)^2))*CT161))</f>
        <v>7.2882885918824835E-3</v>
      </c>
      <c r="BO161" s="27">
        <f>((1/(((5-P161)^2+(2-Q161)^2))*CT161))</f>
        <v>5.930821777674935E-3</v>
      </c>
      <c r="BP161" s="27">
        <f>((1/(((5-P161)^2+(3-Q161)^2))*CT161))</f>
        <v>4.1664067150774201E-3</v>
      </c>
      <c r="BQ161" s="27">
        <f>((1/(((5-P161)^2+(4-Q161)^2))*CT161))</f>
        <v>2.8456039313147427E-3</v>
      </c>
      <c r="BR161" s="27">
        <f>((1/(((6-P161)^2+(0-Q161)^2))*CT161))</f>
        <v>3.7044107356540277E-3</v>
      </c>
      <c r="BS161" s="27">
        <f>(1/(((6-P161)^2+(1-Q161)^2))*CT161)</f>
        <v>3.8262464261665319E-3</v>
      </c>
      <c r="BT161" s="27">
        <f>(1/(((6-P161)^2+(2-Q161)^2))*CT161)</f>
        <v>3.4158019579326941E-3</v>
      </c>
      <c r="BU161" s="27">
        <f>(1/(((6-P161)^2+(3-Q161)^2))*CT161)</f>
        <v>2.7460359254184753E-3</v>
      </c>
      <c r="BV161" s="27">
        <f>((1/(((6-P161)^2+(4-Q161)^2))*CT161))</f>
        <v>2.1027594506752584E-3</v>
      </c>
      <c r="BW161" s="27">
        <f>((1/(((6-P161)^2+(5-Q161)^2))*CT161))</f>
        <v>1.5949730338139668E-3</v>
      </c>
      <c r="BX161" s="27">
        <f>((1/(((0-P161)^2+(1-Q161)^2))*CT161))</f>
        <v>8.5855469859338167E-3</v>
      </c>
      <c r="BY161" s="27">
        <f>((1/(((0-P161)^2+(2-Q161)^2))*CT161))</f>
        <v>6.7622812000083079E-3</v>
      </c>
      <c r="BZ161" s="27">
        <f>((1/(((1-P161)^2+(2-Q161)^2))*CT161))</f>
        <v>1.3883988463143147E-2</v>
      </c>
      <c r="CA161" s="27">
        <f>((1/(((0-P161)^2+(3-Q161)^2))*CT161))</f>
        <v>4.5603093897464446E-3</v>
      </c>
      <c r="CB161" s="27">
        <f>((1/(((1-P161)^2+(3-Q161)^2))*CT161))</f>
        <v>6.9720572354982011E-3</v>
      </c>
      <c r="CC161" s="27">
        <f>((1/(((2-P161)^2+(3-Q161)^2))*CT161))</f>
        <v>9.2957528199364599E-3</v>
      </c>
      <c r="CD161" s="27">
        <f>((1/(((0-P161)^2+(4-Q161)^2))*CT161))</f>
        <v>3.0240017106151918E-3</v>
      </c>
      <c r="CE161" s="27">
        <f>((1/(((1-P161)^2+(4-Q161)^2))*CT161))</f>
        <v>3.9241236944676924E-3</v>
      </c>
      <c r="CF161" s="27">
        <f>((1/(((2-P161)^2+(4-Q161)^2))*CT161))</f>
        <v>4.5666211193922373E-3</v>
      </c>
      <c r="CG161" s="27">
        <f>((1/(((3-P161)^2+(4-Q161)^2))*CT161))</f>
        <v>4.4817604265366155E-3</v>
      </c>
      <c r="CH161" s="27">
        <f>((1/(((0-P161)^2+(5-Q161)^2))*CT161))</f>
        <v>2.0742932190187971E-3</v>
      </c>
      <c r="CI161" s="27">
        <f>((1/(((1-P161)^2+(5-Q161)^2))*CT161))</f>
        <v>2.46160971320359E-3</v>
      </c>
      <c r="CJ161" s="27">
        <f>((1/(((2-P161)^2+(5-Q161)^2))*CT161))</f>
        <v>2.699896544404631E-3</v>
      </c>
      <c r="CK161" s="27">
        <f>((1/(((3-P161)^2+(5-Q161)^2))*CT161))</f>
        <v>2.6700067833840073E-3</v>
      </c>
      <c r="CL161" s="27">
        <f>(1/(((4-P161)^2+(5-Q161)^2))*CT161)</f>
        <v>2.3884749111371482E-3</v>
      </c>
      <c r="CM161" s="27">
        <f>(1/(((0-P161)^2+(6-Q161)^2))*CT161)</f>
        <v>1.4847893814996006E-3</v>
      </c>
      <c r="CN161" s="27">
        <f>(1/(((1-P161)^2+(6-Q161)^2))*CT161)</f>
        <v>1.6732410619331125E-3</v>
      </c>
      <c r="CO161" s="27">
        <f>((1/(((2-P161)^2+(6-Q161)^2))*CT161))</f>
        <v>1.7800282447343935E-3</v>
      </c>
      <c r="CP161" s="27">
        <f>((1/(((3-P161)^2+(6-Q161)^2))*CT161))</f>
        <v>1.7669868760604335E-3</v>
      </c>
      <c r="CQ161" s="27">
        <f>((1/(((4-P161)^2+(6-Q161)^2))*CT161))</f>
        <v>1.6391253152359055E-3</v>
      </c>
      <c r="CR161" s="27">
        <f>((1/(((5-P161)^2+(6-Q161)^2)))*CT161)</f>
        <v>1.4404493691209633E-3</v>
      </c>
      <c r="CS161" s="21">
        <f t="shared" si="91"/>
        <v>0.76110455280480771</v>
      </c>
      <c r="CT161" s="28">
        <v>0.05</v>
      </c>
    </row>
    <row r="162" spans="8:98" x14ac:dyDescent="0.25">
      <c r="H162" s="2">
        <v>44545</v>
      </c>
      <c r="I162" s="1" t="s">
        <v>27</v>
      </c>
      <c r="J162" s="1" t="s">
        <v>15</v>
      </c>
      <c r="K162">
        <v>0</v>
      </c>
      <c r="L162">
        <v>1</v>
      </c>
      <c r="M162">
        <v>1.37</v>
      </c>
      <c r="N162">
        <v>1.18</v>
      </c>
      <c r="P162" s="10">
        <f>SUMIF(team,spi_matches[[#This Row],[team1]],Mxg)+SUMIF(team,spi_matches[[#This Row],[team2]],Vnxg)</f>
        <v>1.266004678293511</v>
      </c>
      <c r="Q162" s="10">
        <f>SUMIF(team,spi_matches[[#This Row],[team1]],Mnxg)+SUMIF(team,spi_matches[[#This Row],[team2]],Vxg)</f>
        <v>0.56388555789067818</v>
      </c>
      <c r="R162" s="10">
        <f t="shared" si="65"/>
        <v>0.39041203271251695</v>
      </c>
      <c r="S162" s="21">
        <f t="shared" si="66"/>
        <v>0.3435270327059135</v>
      </c>
      <c r="T162" s="21">
        <f t="shared" si="67"/>
        <v>0.24749271254699309</v>
      </c>
      <c r="U162" s="21">
        <f t="shared" si="68"/>
        <v>0.12340437399065013</v>
      </c>
      <c r="V162" s="22">
        <f t="shared" si="69"/>
        <v>3</v>
      </c>
      <c r="W162" s="22">
        <f t="shared" si="70"/>
        <v>0</v>
      </c>
      <c r="X162" s="23"/>
      <c r="Y162" s="23"/>
      <c r="Z162" s="23"/>
      <c r="AA162" s="23"/>
      <c r="AB162" s="24">
        <f t="shared" si="71"/>
        <v>1</v>
      </c>
      <c r="AC162" s="24">
        <f t="shared" si="72"/>
        <v>1</v>
      </c>
      <c r="AD162" s="24">
        <f t="shared" si="73"/>
        <v>1</v>
      </c>
      <c r="AE162" s="24">
        <f t="shared" si="74"/>
        <v>0</v>
      </c>
      <c r="AF162" s="24">
        <f t="shared" si="75"/>
        <v>2</v>
      </c>
      <c r="AG162" s="24">
        <f t="shared" si="76"/>
        <v>1</v>
      </c>
      <c r="AH162" s="24">
        <f t="shared" si="77"/>
        <v>2</v>
      </c>
      <c r="AI162" s="24">
        <f t="shared" si="78"/>
        <v>0</v>
      </c>
      <c r="AJ162" s="24">
        <f t="shared" si="79"/>
        <v>0</v>
      </c>
      <c r="AK162" s="24">
        <f t="shared" si="80"/>
        <v>1</v>
      </c>
      <c r="AL162" s="25">
        <f t="shared" si="81"/>
        <v>11</v>
      </c>
      <c r="AM162" s="25">
        <f t="shared" si="82"/>
        <v>10</v>
      </c>
      <c r="AN162" s="25">
        <f t="shared" si="83"/>
        <v>21</v>
      </c>
      <c r="AO162" s="25">
        <f t="shared" si="84"/>
        <v>20</v>
      </c>
      <c r="AP162" s="25">
        <f t="shared" si="85"/>
        <v>1</v>
      </c>
      <c r="AQ162" s="26">
        <f t="shared" si="86"/>
        <v>0.19160443366546231</v>
      </c>
      <c r="AR162" s="26">
        <f t="shared" si="87"/>
        <v>0.12862549900307504</v>
      </c>
      <c r="AS162" s="26">
        <f t="shared" si="88"/>
        <v>6.8592286373813913E-2</v>
      </c>
      <c r="AT162" s="26">
        <f t="shared" si="89"/>
        <v>5.8362394082134984E-2</v>
      </c>
      <c r="AU162" s="26">
        <f t="shared" si="90"/>
        <v>2.7886789529764595E-2</v>
      </c>
      <c r="AV162" s="27">
        <f>(1/(((0-P162)^2+(0-Q162)^2))*CT162)</f>
        <v>2.6031704552180679E-2</v>
      </c>
      <c r="AW162" s="27">
        <f>(1/(((1-P162)^2+(1-Q162)^2))*CT162)</f>
        <v>0.19160443366546231</v>
      </c>
      <c r="AX162" s="27">
        <f>(1/(((2-P162)^2+(2-Q162)^2))*CT162)</f>
        <v>1.9222091025039228E-2</v>
      </c>
      <c r="AY162" s="27">
        <f>(1/(((3-P162)^2+(3-Q162)^2))*CT162)</f>
        <v>5.5919696224734231E-3</v>
      </c>
      <c r="AZ162" s="27">
        <f>((1/(((4-P162)^2+(4-Q162)^2))*CT162))</f>
        <v>2.5931440650408572E-3</v>
      </c>
      <c r="BA162" s="27">
        <f>((1/(((5-P162)^2+(5-Q162)^2))*CT162))</f>
        <v>1.4871289403920822E-3</v>
      </c>
      <c r="BB162" s="27">
        <f>((1/(((6-P162)^2+(6-Q162)^2))*CT162))</f>
        <v>9.6224067640450657E-4</v>
      </c>
      <c r="BC162" s="27">
        <f>((1/(((1-P162)^2+(0-Q162)^2))*CT162))</f>
        <v>0.12862549900307504</v>
      </c>
      <c r="BD162" s="27">
        <f>((1/(((2-P162)^2+(0-Q162)^2))*CT162))</f>
        <v>5.8362394082134984E-2</v>
      </c>
      <c r="BE162" s="27">
        <f>((1/(((2-P162)^2+(1-Q162)^2))*CT162))</f>
        <v>6.8592286373813913E-2</v>
      </c>
      <c r="BF162" s="27">
        <f>((1/(((3-P162)^2+(0-Q162)^2))*CT162))</f>
        <v>1.5038920584666602E-2</v>
      </c>
      <c r="BG162" s="27">
        <f>((1/(((3-P162)^2+(1-Q162)^2))*CT162))</f>
        <v>1.5639977319709671E-2</v>
      </c>
      <c r="BH162" s="27">
        <f>((1/(((3-P162)^2+(2-Q162)^2))*CT162))</f>
        <v>9.8635584483566068E-3</v>
      </c>
      <c r="BI162" s="27">
        <f>((1/(((4-P162)^2+(0-Q162)^2))*CT162))</f>
        <v>6.416263561739622E-3</v>
      </c>
      <c r="BJ162" s="27">
        <f>((1/(((4-P162)^2+(1-Q162)^2))*CT162))</f>
        <v>6.5232199929285894E-3</v>
      </c>
      <c r="BK162" s="27">
        <f>((1/(((4-P162)^2+(2-Q162)^2))*CT162))</f>
        <v>5.242653540136556E-3</v>
      </c>
      <c r="BL162" s="27">
        <f>((1/(((4-P162)^2+(3-Q162)^2))*CT162))</f>
        <v>3.7287320597091753E-3</v>
      </c>
      <c r="BM162" s="27">
        <f>((1/(((5-P162)^2+(0-Q162)^2))*CT162))</f>
        <v>3.5061422038586004E-3</v>
      </c>
      <c r="BN162" s="27">
        <f>((1/(((5-P162)^2+(1-Q162)^2))*CT162))</f>
        <v>3.5378400979043261E-3</v>
      </c>
      <c r="BO162" s="27">
        <f>((1/(((5-P162)^2+(2-Q162)^2))*CT162))</f>
        <v>3.123995293170043E-3</v>
      </c>
      <c r="BP162" s="27">
        <f>((1/(((5-P162)^2+(3-Q162)^2))*CT162))</f>
        <v>2.5154227312027175E-3</v>
      </c>
      <c r="BQ162" s="27">
        <f>((1/(((5-P162)^2+(4-Q162)^2))*CT162))</f>
        <v>1.9417774707743648E-3</v>
      </c>
      <c r="BR162" s="27">
        <f>((1/(((6-P162)^2+(0-Q162)^2))*CT162))</f>
        <v>2.1998639171950506E-3</v>
      </c>
      <c r="BS162" s="27">
        <f>(1/(((6-P162)^2+(1-Q162)^2))*CT162)</f>
        <v>2.2123005446672444E-3</v>
      </c>
      <c r="BT162" s="27">
        <f>(1/(((6-P162)^2+(2-Q162)^2))*CT162)</f>
        <v>2.0430564840308377E-3</v>
      </c>
      <c r="BU162" s="27">
        <f>(1/(((6-P162)^2+(3-Q162)^2))*CT162)</f>
        <v>1.7639568057896344E-3</v>
      </c>
      <c r="BV162" s="27">
        <f>((1/(((6-P162)^2+(4-Q162)^2))*CT162))</f>
        <v>1.4612365719982353E-3</v>
      </c>
      <c r="BW162" s="27">
        <f>((1/(((6-P162)^2+(5-Q162)^2))*CT162))</f>
        <v>1.187935619051678E-3</v>
      </c>
      <c r="BX162" s="27">
        <f>((1/(((0-P162)^2+(1-Q162)^2))*CT162))</f>
        <v>2.7886789529764595E-2</v>
      </c>
      <c r="BY162" s="27">
        <f>((1/(((0-P162)^2+(2-Q162)^2))*CT162))</f>
        <v>1.3641848144362168E-2</v>
      </c>
      <c r="BZ162" s="27">
        <f>((1/(((1-P162)^2+(2-Q162)^2))*CT162))</f>
        <v>2.3439149753103117E-2</v>
      </c>
      <c r="CA162" s="27">
        <f>((1/(((0-P162)^2+(3-Q162)^2))*CT162))</f>
        <v>6.6335683266845807E-3</v>
      </c>
      <c r="CB162" s="27">
        <f>((1/(((1-P162)^2+(3-Q162)^2))*CT162))</f>
        <v>8.3258233519614821E-3</v>
      </c>
      <c r="CC162" s="27">
        <f>((1/(((2-P162)^2+(3-Q162)^2))*CT162))</f>
        <v>7.7239131042012342E-3</v>
      </c>
      <c r="CD162" s="27">
        <f>((1/(((0-P162)^2+(4-Q162)^2))*CT162))</f>
        <v>3.7286580085053446E-3</v>
      </c>
      <c r="CE162" s="27">
        <f>((1/(((1-P162)^2+(4-Q162)^2))*CT162))</f>
        <v>4.2095901213282053E-3</v>
      </c>
      <c r="CF162" s="27">
        <f>((1/(((2-P162)^2+(4-Q162)^2))*CT162))</f>
        <v>4.0500155564487349E-3</v>
      </c>
      <c r="CG162" s="27">
        <f>((1/(((3-P162)^2+(4-Q162)^2))*CT162))</f>
        <v>3.3752717064675221E-3</v>
      </c>
      <c r="CH162" s="27">
        <f>((1/(((0-P162)^2+(5-Q162)^2))*CT162))</f>
        <v>2.3494165884541097E-3</v>
      </c>
      <c r="CI162" s="27">
        <f>((1/(((1-P162)^2+(5-Q162)^2))*CT162))</f>
        <v>2.5316622552146108E-3</v>
      </c>
      <c r="CJ162" s="27">
        <f>((1/(((2-P162)^2+(5-Q162)^2))*CT162))</f>
        <v>2.4730608889057628E-3</v>
      </c>
      <c r="CK162" s="27">
        <f>((1/(((3-P162)^2+(5-Q162)^2))*CT162))</f>
        <v>2.2040169327260974E-3</v>
      </c>
      <c r="CL162" s="27">
        <f>(1/(((4-P162)^2+(5-Q162)^2))*CT162)</f>
        <v>1.8413600711505856E-3</v>
      </c>
      <c r="CM162" s="27">
        <f>(1/(((0-P162)^2+(6-Q162)^2))*CT162)</f>
        <v>1.6049247785417803E-3</v>
      </c>
      <c r="CN162" s="27">
        <f>(1/(((1-P162)^2+(6-Q162)^2))*CT162)</f>
        <v>1.6879290180748777E-3</v>
      </c>
      <c r="CO162" s="27">
        <f>((1/(((2-P162)^2+(6-Q162)^2))*CT162))</f>
        <v>1.661676687024825E-3</v>
      </c>
      <c r="CP162" s="27">
        <f>((1/(((3-P162)^2+(6-Q162)^2))*CT162))</f>
        <v>1.5357170937218634E-3</v>
      </c>
      <c r="CQ162" s="27">
        <f>((1/(((4-P162)^2+(6-Q162)^2))*CT162))</f>
        <v>1.3503998433139406E-3</v>
      </c>
      <c r="CR162" s="27">
        <f>((1/(((5-P162)^2+(6-Q162)^2)))*CT162)</f>
        <v>1.149582230694679E-3</v>
      </c>
      <c r="CS162" s="21">
        <f t="shared" si="91"/>
        <v>0.71442411924355709</v>
      </c>
      <c r="CT162" s="28">
        <v>0.05</v>
      </c>
    </row>
    <row r="163" spans="8:98" x14ac:dyDescent="0.25">
      <c r="H163" s="2">
        <v>44545</v>
      </c>
      <c r="I163" s="1" t="s">
        <v>13</v>
      </c>
      <c r="J163" s="1" t="s">
        <v>11</v>
      </c>
      <c r="K163">
        <v>2</v>
      </c>
      <c r="L163">
        <v>2</v>
      </c>
      <c r="M163">
        <v>1.77</v>
      </c>
      <c r="N163">
        <v>0.67</v>
      </c>
      <c r="P163" s="10">
        <f>SUMIF(team,spi_matches[[#This Row],[team1]],Mxg)+SUMIF(team,spi_matches[[#This Row],[team2]],Vnxg)</f>
        <v>1.3739051627020404</v>
      </c>
      <c r="Q163" s="10">
        <f>SUMIF(team,spi_matches[[#This Row],[team1]],Mnxg)+SUMIF(team,spi_matches[[#This Row],[team2]],Vxg)</f>
        <v>0.8537904971161312</v>
      </c>
      <c r="R163" s="10">
        <f t="shared" si="65"/>
        <v>0.19067006696429167</v>
      </c>
      <c r="S163" s="21">
        <f t="shared" si="66"/>
        <v>0.32100224658365506</v>
      </c>
      <c r="T163" s="21">
        <f t="shared" si="67"/>
        <v>0.37119409584755125</v>
      </c>
      <c r="U163" s="21">
        <f t="shared" si="68"/>
        <v>0.1454367065634399</v>
      </c>
      <c r="V163" s="22">
        <f t="shared" si="69"/>
        <v>1</v>
      </c>
      <c r="W163" s="22">
        <f t="shared" si="70"/>
        <v>1</v>
      </c>
      <c r="X163" s="23"/>
      <c r="Y163" s="23"/>
      <c r="Z163" s="23"/>
      <c r="AA163" s="23"/>
      <c r="AB163" s="24">
        <f t="shared" si="71"/>
        <v>1</v>
      </c>
      <c r="AC163" s="24">
        <f t="shared" si="72"/>
        <v>1</v>
      </c>
      <c r="AD163" s="24">
        <f t="shared" si="73"/>
        <v>2</v>
      </c>
      <c r="AE163" s="24">
        <f t="shared" si="74"/>
        <v>1</v>
      </c>
      <c r="AF163" s="24">
        <f t="shared" si="75"/>
        <v>1</v>
      </c>
      <c r="AG163" s="24">
        <f t="shared" si="76"/>
        <v>0</v>
      </c>
      <c r="AH163" s="24">
        <f t="shared" si="77"/>
        <v>2</v>
      </c>
      <c r="AI163" s="24">
        <f t="shared" si="78"/>
        <v>0</v>
      </c>
      <c r="AJ163" s="24">
        <f t="shared" si="79"/>
        <v>1</v>
      </c>
      <c r="AK163" s="24">
        <f t="shared" si="80"/>
        <v>2</v>
      </c>
      <c r="AL163" s="25">
        <f t="shared" si="81"/>
        <v>11</v>
      </c>
      <c r="AM163" s="25">
        <f t="shared" si="82"/>
        <v>21</v>
      </c>
      <c r="AN163" s="25">
        <f t="shared" si="83"/>
        <v>10</v>
      </c>
      <c r="AO163" s="25">
        <f t="shared" si="84"/>
        <v>20</v>
      </c>
      <c r="AP163" s="25">
        <f t="shared" si="85"/>
        <v>12</v>
      </c>
      <c r="AQ163" s="26">
        <f t="shared" si="86"/>
        <v>0.31020777888932216</v>
      </c>
      <c r="AR163" s="26">
        <f t="shared" si="87"/>
        <v>0.12095643718356186</v>
      </c>
      <c r="AS163" s="26">
        <f t="shared" si="88"/>
        <v>5.7553076816616061E-2</v>
      </c>
      <c r="AT163" s="26">
        <f t="shared" si="89"/>
        <v>4.4604904810410372E-2</v>
      </c>
      <c r="AU163" s="26">
        <f t="shared" si="90"/>
        <v>3.4397327633943847E-2</v>
      </c>
      <c r="AV163" s="27">
        <f>(1/(((0-P163)^2+(0-Q163)^2))*CT163)</f>
        <v>1.9108959834638242E-2</v>
      </c>
      <c r="AW163" s="27">
        <f>(1/(((1-P163)^2+(1-Q163)^2))*CT163)</f>
        <v>0.31020777888932216</v>
      </c>
      <c r="AX163" s="27">
        <f>(1/(((2-P163)^2+(2-Q163)^2))*CT163)</f>
        <v>2.9311915050226733E-2</v>
      </c>
      <c r="AY163" s="27">
        <f>(1/(((3-P163)^2+(3-Q163)^2))*CT163)</f>
        <v>6.8961715784761624E-3</v>
      </c>
      <c r="AZ163" s="27">
        <f>((1/(((4-P163)^2+(4-Q163)^2))*CT163))</f>
        <v>2.9770750342017036E-3</v>
      </c>
      <c r="BA163" s="27">
        <f>((1/(((5-P163)^2+(5-Q163)^2))*CT163))</f>
        <v>1.6480102560973012E-3</v>
      </c>
      <c r="BB163" s="27">
        <f>((1/(((6-P163)^2+(6-Q163)^2))*CT163))</f>
        <v>1.0441852045889862E-3</v>
      </c>
      <c r="BC163" s="27">
        <f>((1/(((1-P163)^2+(0-Q163)^2))*CT163))</f>
        <v>5.7553076816616061E-2</v>
      </c>
      <c r="BD163" s="27">
        <f>((1/(((2-P163)^2+(0-Q163)^2))*CT163))</f>
        <v>4.4604904810410372E-2</v>
      </c>
      <c r="BE163" s="27">
        <f>((1/(((2-P163)^2+(1-Q163)^2))*CT163))</f>
        <v>0.12095643718356186</v>
      </c>
      <c r="BF163" s="27">
        <f>((1/(((3-P163)^2+(0-Q163)^2))*CT163))</f>
        <v>1.4822972356111642E-2</v>
      </c>
      <c r="BG163" s="27">
        <f>((1/(((3-P163)^2+(1-Q163)^2))*CT163))</f>
        <v>1.8757772949446402E-2</v>
      </c>
      <c r="BH163" s="27">
        <f>((1/(((3-P163)^2+(2-Q163)^2))*CT163))</f>
        <v>1.2632704525953191E-2</v>
      </c>
      <c r="BI163" s="27">
        <f>((1/(((4-P163)^2+(0-Q163)^2))*CT163))</f>
        <v>6.5570912825867926E-3</v>
      </c>
      <c r="BJ163" s="27">
        <f>((1/(((4-P163)^2+(1-Q163)^2))*CT163))</f>
        <v>7.2277822280881511E-3</v>
      </c>
      <c r="BK163" s="27">
        <f>((1/(((4-P163)^2+(2-Q163)^2))*CT163))</f>
        <v>6.0900076438591758E-3</v>
      </c>
      <c r="BL163" s="27">
        <f>((1/(((4-P163)^2+(3-Q163)^2))*CT163))</f>
        <v>4.3468473565692507E-3</v>
      </c>
      <c r="BM163" s="27">
        <f>((1/(((5-P163)^2+(0-Q163)^2))*CT163))</f>
        <v>3.6029487155337919E-3</v>
      </c>
      <c r="BN163" s="27">
        <f>((1/(((5-P163)^2+(1-Q163)^2))*CT163))</f>
        <v>3.7965242248443089E-3</v>
      </c>
      <c r="BO163" s="27">
        <f>((1/(((5-P163)^2+(2-Q163)^2))*CT163))</f>
        <v>3.4572504087987616E-3</v>
      </c>
      <c r="BP163" s="27">
        <f>((1/(((5-P163)^2+(3-Q163)^2))*CT163))</f>
        <v>2.8161431917477714E-3</v>
      </c>
      <c r="BQ163" s="27">
        <f>((1/(((5-P163)^2+(4-Q163)^2))*CT163))</f>
        <v>2.1694611201284316E-3</v>
      </c>
      <c r="BR163" s="27">
        <f>((1/(((6-P163)^2+(0-Q163)^2))*CT163))</f>
        <v>2.2594058510923298E-3</v>
      </c>
      <c r="BS163" s="27">
        <f>(1/(((6-P163)^2+(1-Q163)^2))*CT163)</f>
        <v>2.3340348720652777E-3</v>
      </c>
      <c r="BT163" s="27">
        <f>(1/(((6-P163)^2+(2-Q163)^2))*CT163)</f>
        <v>2.2012322819699908E-3</v>
      </c>
      <c r="BU163" s="27">
        <f>(1/(((6-P163)^2+(3-Q163)^2))*CT163)</f>
        <v>1.9225616267263994E-3</v>
      </c>
      <c r="BV163" s="27">
        <f>((1/(((6-P163)^2+(4-Q163)^2))*CT163))</f>
        <v>1.5974753407847092E-3</v>
      </c>
      <c r="BW163" s="27">
        <f>((1/(((6-P163)^2+(5-Q163)^2))*CT163))</f>
        <v>1.2956117967602993E-3</v>
      </c>
      <c r="BX163" s="27">
        <f>((1/(((0-P163)^2+(1-Q163)^2))*CT163))</f>
        <v>2.619182474122745E-2</v>
      </c>
      <c r="BY163" s="27">
        <f>((1/(((0-P163)^2+(2-Q163)^2))*CT163))</f>
        <v>1.5618110360522672E-2</v>
      </c>
      <c r="BZ163" s="27">
        <f>((1/(((1-P163)^2+(2-Q163)^2))*CT163))</f>
        <v>3.4397327633943847E-2</v>
      </c>
      <c r="CA163" s="27">
        <f>((1/(((0-P163)^2+(3-Q163)^2))*CT163))</f>
        <v>7.6996156624371901E-3</v>
      </c>
      <c r="CB163" s="27">
        <f>((1/(((1-P163)^2+(3-Q163)^2))*CT163))</f>
        <v>1.0535142462378716E-2</v>
      </c>
      <c r="CC163" s="27">
        <f>((1/(((2-P163)^2+(3-Q163)^2))*CT163))</f>
        <v>1.0003581331013648E-2</v>
      </c>
      <c r="CD163" s="27">
        <f>((1/(((0-P163)^2+(4-Q163)^2))*CT163))</f>
        <v>4.2422315461290846E-3</v>
      </c>
      <c r="CE163" s="27">
        <f>((1/(((1-P163)^2+(4-Q163)^2))*CT163))</f>
        <v>4.980853942750732E-3</v>
      </c>
      <c r="CF163" s="27">
        <f>((1/(((2-P163)^2+(4-Q163)^2))*CT163))</f>
        <v>4.8587894958339005E-3</v>
      </c>
      <c r="CG163" s="27">
        <f>((1/(((3-P163)^2+(4-Q163)^2))*CT163))</f>
        <v>3.9863448058690973E-3</v>
      </c>
      <c r="CH163" s="27">
        <f>((1/(((0-P163)^2+(5-Q163)^2))*CT163))</f>
        <v>2.6207279422351521E-3</v>
      </c>
      <c r="CI163" s="27">
        <f>((1/(((1-P163)^2+(5-Q163)^2))*CT163))</f>
        <v>2.8850273366979131E-3</v>
      </c>
      <c r="CJ163" s="27">
        <f>((1/(((2-P163)^2+(5-Q163)^2))*CT163))</f>
        <v>2.8436480430864674E-3</v>
      </c>
      <c r="CK163" s="27">
        <f>((1/(((3-P163)^2+(5-Q163)^2))*CT163))</f>
        <v>2.5207663680565113E-3</v>
      </c>
      <c r="CL163" s="27">
        <f>(1/(((4-P163)^2+(5-Q163)^2))*CT163)</f>
        <v>2.0757717003955607E-3</v>
      </c>
      <c r="CM163" s="27">
        <f>(1/(((0-P163)^2+(6-Q163)^2))*CT163)</f>
        <v>1.7623575320050511E-3</v>
      </c>
      <c r="CN163" s="27">
        <f>(1/(((1-P163)^2+(6-Q163)^2))*CT163)</f>
        <v>1.8780557856298433E-3</v>
      </c>
      <c r="CO163" s="27">
        <f>((1/(((2-P163)^2+(6-Q163)^2))*CT163))</f>
        <v>1.8604327885084631E-3</v>
      </c>
      <c r="CP163" s="27">
        <f>((1/(((3-P163)^2+(6-Q163)^2))*CT163))</f>
        <v>1.7165816176300493E-3</v>
      </c>
      <c r="CQ163" s="27">
        <f>((1/(((4-P163)^2+(6-Q163)^2))*CT163))</f>
        <v>1.4979098312086912E-3</v>
      </c>
      <c r="CR163" s="27">
        <f>((1/(((5-P163)^2+(6-Q163)^2)))*CT163)</f>
        <v>1.2616056358798428E-3</v>
      </c>
      <c r="CS163" s="21">
        <f t="shared" si="91"/>
        <v>0.83763304899464575</v>
      </c>
      <c r="CT163" s="28">
        <v>0.05</v>
      </c>
    </row>
    <row r="164" spans="8:98" x14ac:dyDescent="0.25">
      <c r="H164" s="2">
        <v>44545</v>
      </c>
      <c r="I164" s="1" t="s">
        <v>6</v>
      </c>
      <c r="J164" s="1" t="s">
        <v>21</v>
      </c>
      <c r="K164">
        <v>2</v>
      </c>
      <c r="L164">
        <v>0</v>
      </c>
      <c r="M164">
        <v>2.83</v>
      </c>
      <c r="N164">
        <v>0.41</v>
      </c>
      <c r="P164" s="10">
        <f>SUMIF(team,spi_matches[[#This Row],[team1]],Mxg)+SUMIF(team,spi_matches[[#This Row],[team2]],Vnxg)</f>
        <v>1.9630415644391634</v>
      </c>
      <c r="Q164" s="10">
        <f>SUMIF(team,spi_matches[[#This Row],[team1]],Mnxg)+SUMIF(team,spi_matches[[#This Row],[team2]],Vxg)</f>
        <v>0.72292356361645038</v>
      </c>
      <c r="R164" s="10">
        <f t="shared" si="65"/>
        <v>0.84953808565651201</v>
      </c>
      <c r="S164" s="21">
        <f t="shared" si="66"/>
        <v>0.93503819617399386</v>
      </c>
      <c r="T164" s="21">
        <f t="shared" si="67"/>
        <v>0.10614204944541618</v>
      </c>
      <c r="U164" s="21">
        <f t="shared" si="68"/>
        <v>0.10348550538254879</v>
      </c>
      <c r="V164" s="22">
        <f t="shared" si="69"/>
        <v>3</v>
      </c>
      <c r="W164" s="22">
        <f t="shared" si="70"/>
        <v>0</v>
      </c>
      <c r="X164" s="23"/>
      <c r="Y164" s="23"/>
      <c r="Z164" s="23"/>
      <c r="AA164" s="23"/>
      <c r="AB164" s="24">
        <f t="shared" si="71"/>
        <v>2</v>
      </c>
      <c r="AC164" s="24">
        <f t="shared" si="72"/>
        <v>1</v>
      </c>
      <c r="AD164" s="24">
        <f t="shared" si="73"/>
        <v>2</v>
      </c>
      <c r="AE164" s="24">
        <f t="shared" si="74"/>
        <v>0</v>
      </c>
      <c r="AF164" s="24">
        <f t="shared" si="75"/>
        <v>1</v>
      </c>
      <c r="AG164" s="24">
        <f t="shared" si="76"/>
        <v>1</v>
      </c>
      <c r="AH164" s="24">
        <f t="shared" si="77"/>
        <v>3</v>
      </c>
      <c r="AI164" s="24">
        <f t="shared" si="78"/>
        <v>1</v>
      </c>
      <c r="AJ164" s="24">
        <f t="shared" si="79"/>
        <v>1</v>
      </c>
      <c r="AK164" s="24">
        <f t="shared" si="80"/>
        <v>0</v>
      </c>
      <c r="AL164" s="25">
        <f t="shared" si="81"/>
        <v>21</v>
      </c>
      <c r="AM164" s="25">
        <f t="shared" si="82"/>
        <v>20</v>
      </c>
      <c r="AN164" s="25">
        <f t="shared" si="83"/>
        <v>11</v>
      </c>
      <c r="AO164" s="25">
        <f t="shared" si="84"/>
        <v>31</v>
      </c>
      <c r="AP164" s="25">
        <f t="shared" si="85"/>
        <v>10</v>
      </c>
      <c r="AQ164" s="26">
        <f t="shared" si="86"/>
        <v>0.63989943804753546</v>
      </c>
      <c r="AR164" s="26">
        <f t="shared" si="87"/>
        <v>9.5422687283874708E-2</v>
      </c>
      <c r="AS164" s="26">
        <f t="shared" si="88"/>
        <v>4.9789866526840705E-2</v>
      </c>
      <c r="AT164" s="26">
        <f t="shared" si="89"/>
        <v>4.3400737766795351E-2</v>
      </c>
      <c r="AU164" s="26">
        <f t="shared" si="90"/>
        <v>3.4481152662922503E-2</v>
      </c>
      <c r="AV164" s="27">
        <f>(1/(((0-P164)^2+(0-Q164)^2))*CT164)</f>
        <v>1.1425566406548598E-2</v>
      </c>
      <c r="AW164" s="27">
        <f>(1/(((1-P164)^2+(1-Q164)^2))*CT164)</f>
        <v>4.9789866526840705E-2</v>
      </c>
      <c r="AX164" s="27">
        <f>(1/(((2-P164)^2+(2-Q164)^2))*CT164)</f>
        <v>3.0631808928111345E-2</v>
      </c>
      <c r="AY164" s="27">
        <f>(1/(((3-P164)^2+(3-Q164)^2))*CT164)</f>
        <v>7.9867612796848189E-3</v>
      </c>
      <c r="AZ164" s="27">
        <f>((1/(((4-P164)^2+(4-Q164)^2))*CT164))</f>
        <v>3.3583125430528306E-3</v>
      </c>
      <c r="BA164" s="27">
        <f>((1/(((5-P164)^2+(5-Q164)^2))*CT164))</f>
        <v>1.8170916040549491E-3</v>
      </c>
      <c r="BB164" s="27">
        <f>((1/(((6-P164)^2+(6-Q164)^2))*CT164))</f>
        <v>1.1326421571229443E-3</v>
      </c>
      <c r="BC164" s="27">
        <f>((1/(((1-P164)^2+(0-Q164)^2))*CT164))</f>
        <v>3.4481152662922503E-2</v>
      </c>
      <c r="BD164" s="27">
        <f>((1/(((2-P164)^2+(0-Q164)^2))*CT164))</f>
        <v>9.5422687283874708E-2</v>
      </c>
      <c r="BE164" s="27">
        <f>((1/(((2-P164)^2+(1-Q164)^2))*CT164))</f>
        <v>0.63989943804753546</v>
      </c>
      <c r="BF164" s="27">
        <f>((1/(((3-P164)^2+(0-Q164)^2))*CT164))</f>
        <v>3.1291044543062349E-2</v>
      </c>
      <c r="BG164" s="27">
        <f>((1/(((3-P164)^2+(1-Q164)^2))*CT164))</f>
        <v>4.3400737766795351E-2</v>
      </c>
      <c r="BH164" s="27">
        <f>((1/(((3-P164)^2+(2-Q164)^2))*CT164))</f>
        <v>1.8476043999496868E-2</v>
      </c>
      <c r="BI164" s="27">
        <f>((1/(((4-P164)^2+(0-Q164)^2))*CT164))</f>
        <v>1.0702471377602676E-2</v>
      </c>
      <c r="BJ164" s="27">
        <f>((1/(((4-P164)^2+(1-Q164)^2))*CT164))</f>
        <v>1.1831600303389934E-2</v>
      </c>
      <c r="BK164" s="27">
        <f>((1/(((4-P164)^2+(2-Q164)^2))*CT164))</f>
        <v>8.6503336138321289E-3</v>
      </c>
      <c r="BL164" s="27">
        <f>((1/(((4-P164)^2+(3-Q164)^2))*CT164))</f>
        <v>5.3566014011586912E-3</v>
      </c>
      <c r="BM164" s="27">
        <f>((1/(((5-P164)^2+(0-Q164)^2))*CT164))</f>
        <v>5.1304493613720664E-3</v>
      </c>
      <c r="BN164" s="27">
        <f>((1/(((5-P164)^2+(1-Q164)^2))*CT164))</f>
        <v>5.3764088972299293E-3</v>
      </c>
      <c r="BO164" s="27">
        <f>((1/(((5-P164)^2+(2-Q164)^2))*CT164))</f>
        <v>4.6065793457551628E-3</v>
      </c>
      <c r="BP164" s="27">
        <f>((1/(((5-P164)^2+(3-Q164)^2))*CT164))</f>
        <v>3.4702476425277936E-3</v>
      </c>
      <c r="BQ164" s="27">
        <f>((1/(((5-P164)^2+(4-Q164)^2))*CT164))</f>
        <v>2.5047155642196387E-3</v>
      </c>
      <c r="BR164" s="27">
        <f>((1/(((6-P164)^2+(0-Q164)^2))*CT164))</f>
        <v>2.9727131292101422E-3</v>
      </c>
      <c r="BS164" s="27">
        <f>(1/(((6-P164)^2+(1-Q164)^2))*CT164)</f>
        <v>3.0536580059817371E-3</v>
      </c>
      <c r="BT164" s="27">
        <f>(1/(((6-P164)^2+(2-Q164)^2))*CT164)</f>
        <v>2.7889401022965208E-3</v>
      </c>
      <c r="BU164" s="27">
        <f>(1/(((6-P164)^2+(3-Q164)^2))*CT164)</f>
        <v>2.3275180519325483E-3</v>
      </c>
      <c r="BV164" s="27">
        <f>((1/(((6-P164)^2+(4-Q164)^2))*CT164))</f>
        <v>1.8493679876024323E-3</v>
      </c>
      <c r="BW164" s="27">
        <f>((1/(((6-P164)^2+(5-Q164)^2))*CT164))</f>
        <v>1.4454870861954402E-3</v>
      </c>
      <c r="BX164" s="27">
        <f>((1/(((0-P164)^2+(1-Q164)^2))*CT164))</f>
        <v>1.272166374702041E-2</v>
      </c>
      <c r="BY164" s="27">
        <f>((1/(((0-P164)^2+(2-Q164)^2))*CT164))</f>
        <v>9.1166737921957539E-3</v>
      </c>
      <c r="BZ164" s="27">
        <f>((1/(((1-P164)^2+(2-Q164)^2))*CT164))</f>
        <v>1.9543668786114663E-2</v>
      </c>
      <c r="CA164" s="27">
        <f>((1/(((0-P164)^2+(3-Q164)^2))*CT164))</f>
        <v>5.5318244706008225E-3</v>
      </c>
      <c r="CB164" s="27">
        <f>((1/(((1-P164)^2+(3-Q164)^2))*CT164))</f>
        <v>8.1799241028818054E-3</v>
      </c>
      <c r="CC164" s="27">
        <f>((1/(((2-P164)^2+(3-Q164)^2))*CT164))</f>
        <v>9.6405185167133117E-3</v>
      </c>
      <c r="CD164" s="27">
        <f>((1/(((0-P164)^2+(4-Q164)^2))*CT164))</f>
        <v>3.4263561259792116E-3</v>
      </c>
      <c r="CE164" s="27">
        <f>((1/(((1-P164)^2+(4-Q164)^2))*CT164))</f>
        <v>4.2857097460195183E-3</v>
      </c>
      <c r="CF164" s="27">
        <f>((1/(((2-P164)^2+(4-Q164)^2))*CT164))</f>
        <v>4.6552351922369058E-3</v>
      </c>
      <c r="CG164" s="27">
        <f>((1/(((3-P164)^2+(4-Q164)^2))*CT164))</f>
        <v>4.2320831155846566E-3</v>
      </c>
      <c r="CH164" s="27">
        <f>((1/(((0-P164)^2+(5-Q164)^2))*CT164))</f>
        <v>2.2576507807266174E-3</v>
      </c>
      <c r="CI164" s="27">
        <f>((1/(((1-P164)^2+(5-Q164)^2))*CT164))</f>
        <v>2.6013442220724475E-3</v>
      </c>
      <c r="CJ164" s="27">
        <f>((1/(((2-P164)^2+(5-Q164)^2))*CT164))</f>
        <v>2.7330246855176571E-3</v>
      </c>
      <c r="CK164" s="27">
        <f>((1/(((3-P164)^2+(5-Q164)^2))*CT164))</f>
        <v>2.5814891397263062E-3</v>
      </c>
      <c r="CL164" s="27">
        <f>(1/(((4-P164)^2+(5-Q164)^2))*CT164)</f>
        <v>2.2279075937799478E-3</v>
      </c>
      <c r="CM164" s="27">
        <f>(1/(((0-P164)^2+(6-Q164)^2))*CT164)</f>
        <v>1.5772339329092517E-3</v>
      </c>
      <c r="CN164" s="27">
        <f>(1/(((1-P164)^2+(6-Q164)^2))*CT164)</f>
        <v>1.7376203810073286E-3</v>
      </c>
      <c r="CO164" s="27">
        <f>((1/(((2-P164)^2+(6-Q164)^2))*CT164))</f>
        <v>1.7954029442109774E-3</v>
      </c>
      <c r="CP164" s="27">
        <f>((1/(((3-P164)^2+(6-Q164)^2))*CT164))</f>
        <v>1.7287388495130355E-3</v>
      </c>
      <c r="CQ164" s="27">
        <f>((1/(((4-P164)^2+(6-Q164)^2))*CT164))</f>
        <v>1.5626594213599011E-3</v>
      </c>
      <c r="CR164" s="27">
        <f>((1/(((5-P164)^2+(6-Q164)^2)))*CT164)</f>
        <v>1.3487758363782683E-3</v>
      </c>
      <c r="CS164" s="21">
        <f t="shared" si="91"/>
        <v>1.1446657510019587</v>
      </c>
      <c r="CT164" s="28">
        <v>0.05</v>
      </c>
    </row>
    <row r="165" spans="8:98" x14ac:dyDescent="0.25">
      <c r="H165" s="2">
        <v>44546</v>
      </c>
      <c r="I165" s="1" t="s">
        <v>12</v>
      </c>
      <c r="J165" s="1" t="s">
        <v>10</v>
      </c>
      <c r="K165">
        <v>1</v>
      </c>
      <c r="L165">
        <v>1</v>
      </c>
      <c r="M165">
        <v>3.48</v>
      </c>
      <c r="N165">
        <v>0.66</v>
      </c>
      <c r="P165" s="10">
        <f>SUMIF(team,spi_matches[[#This Row],[team1]],Mxg)+SUMIF(team,spi_matches[[#This Row],[team2]],Vnxg)</f>
        <v>1.8590375883317691</v>
      </c>
      <c r="Q165" s="10">
        <f>SUMIF(team,spi_matches[[#This Row],[team1]],Mnxg)+SUMIF(team,spi_matches[[#This Row],[team2]],Vxg)</f>
        <v>0.80825629450527914</v>
      </c>
      <c r="R165" s="10">
        <f t="shared" si="65"/>
        <v>2.649499068901723</v>
      </c>
      <c r="S165" s="21">
        <f t="shared" si="66"/>
        <v>1.1424599676310967</v>
      </c>
      <c r="T165" s="21">
        <f t="shared" si="67"/>
        <v>0.12595740148415441</v>
      </c>
      <c r="U165" s="21">
        <f t="shared" si="68"/>
        <v>0.11354381668920195</v>
      </c>
      <c r="V165" s="22">
        <f t="shared" si="69"/>
        <v>3</v>
      </c>
      <c r="W165" s="22">
        <f t="shared" si="70"/>
        <v>0</v>
      </c>
      <c r="X165" s="23"/>
      <c r="Y165" s="23"/>
      <c r="Z165" s="23"/>
      <c r="AA165" s="23"/>
      <c r="AB165" s="24">
        <f t="shared" si="71"/>
        <v>2</v>
      </c>
      <c r="AC165" s="24">
        <f t="shared" si="72"/>
        <v>1</v>
      </c>
      <c r="AD165" s="24">
        <f t="shared" si="73"/>
        <v>2</v>
      </c>
      <c r="AE165" s="24">
        <f t="shared" si="74"/>
        <v>0</v>
      </c>
      <c r="AF165" s="24">
        <f t="shared" si="75"/>
        <v>1</v>
      </c>
      <c r="AG165" s="24">
        <f t="shared" si="76"/>
        <v>1</v>
      </c>
      <c r="AH165" s="24">
        <f t="shared" si="77"/>
        <v>3</v>
      </c>
      <c r="AI165" s="24">
        <f t="shared" si="78"/>
        <v>1</v>
      </c>
      <c r="AJ165" s="24">
        <f t="shared" si="79"/>
        <v>1</v>
      </c>
      <c r="AK165" s="24">
        <f t="shared" si="80"/>
        <v>0</v>
      </c>
      <c r="AL165" s="25">
        <f t="shared" si="81"/>
        <v>21</v>
      </c>
      <c r="AM165" s="25">
        <f t="shared" si="82"/>
        <v>20</v>
      </c>
      <c r="AN165" s="25">
        <f t="shared" si="83"/>
        <v>11</v>
      </c>
      <c r="AO165" s="25">
        <f t="shared" si="84"/>
        <v>31</v>
      </c>
      <c r="AP165" s="25">
        <f t="shared" si="85"/>
        <v>10</v>
      </c>
      <c r="AQ165" s="26">
        <f t="shared" si="86"/>
        <v>0.88282992743256106</v>
      </c>
      <c r="AR165" s="26">
        <f t="shared" si="87"/>
        <v>7.427780002059152E-2</v>
      </c>
      <c r="AS165" s="26">
        <f t="shared" si="88"/>
        <v>6.4540177388251935E-2</v>
      </c>
      <c r="AT165" s="26">
        <f t="shared" si="89"/>
        <v>3.7353549616036222E-2</v>
      </c>
      <c r="AU165" s="26">
        <f t="shared" si="90"/>
        <v>3.5939580269601111E-2</v>
      </c>
      <c r="AV165" s="27">
        <f>(1/(((0-P165)^2+(0-Q165)^2))*CT165)</f>
        <v>1.2167525432443149E-2</v>
      </c>
      <c r="AW165" s="27">
        <f>(1/(((1-P165)^2+(1-Q165)^2))*CT165)</f>
        <v>6.4540177388251935E-2</v>
      </c>
      <c r="AX165" s="27">
        <f>(1/(((2-P165)^2+(2-Q165)^2))*CT165)</f>
        <v>3.4719245502860922E-2</v>
      </c>
      <c r="AY165" s="27">
        <f>(1/(((3-P165)^2+(3-Q165)^2))*CT165)</f>
        <v>8.1892896044394054E-3</v>
      </c>
      <c r="AZ165" s="27">
        <f>((1/(((4-P165)^2+(4-Q165)^2))*CT165))</f>
        <v>3.3850231033124563E-3</v>
      </c>
      <c r="BA165" s="27">
        <f>((1/(((5-P165)^2+(5-Q165)^2))*CT165))</f>
        <v>1.822399170334689E-3</v>
      </c>
      <c r="BB165" s="27">
        <f>((1/(((6-P165)^2+(6-Q165)^2))*CT165))</f>
        <v>1.1337412825118492E-3</v>
      </c>
      <c r="BC165" s="27">
        <f>((1/(((1-P165)^2+(0-Q165)^2))*CT165))</f>
        <v>3.5939580269601111E-2</v>
      </c>
      <c r="BD165" s="27">
        <f>((1/(((2-P165)^2+(0-Q165)^2))*CT165))</f>
        <v>7.427780002059152E-2</v>
      </c>
      <c r="BE165" s="27">
        <f>((1/(((2-P165)^2+(1-Q165)^2))*CT165))</f>
        <v>0.88282992743256106</v>
      </c>
      <c r="BF165" s="27">
        <f>((1/(((3-P165)^2+(0-Q165)^2))*CT165))</f>
        <v>2.5574486565540289E-2</v>
      </c>
      <c r="BG165" s="27">
        <f>((1/(((3-P165)^2+(1-Q165)^2))*CT165))</f>
        <v>3.7353549616036222E-2</v>
      </c>
      <c r="BH165" s="27">
        <f>((1/(((3-P165)^2+(2-Q165)^2))*CT165))</f>
        <v>1.8368520604895213E-2</v>
      </c>
      <c r="BI165" s="27">
        <f>((1/(((4-P165)^2+(0-Q165)^2))*CT165))</f>
        <v>9.547453955776523E-3</v>
      </c>
      <c r="BJ165" s="27">
        <f>((1/(((4-P165)^2+(1-Q165)^2))*CT165))</f>
        <v>1.0821373180512073E-2</v>
      </c>
      <c r="BK165" s="27">
        <f>((1/(((4-P165)^2+(2-Q165)^2))*CT165))</f>
        <v>8.3278187797601912E-3</v>
      </c>
      <c r="BL165" s="27">
        <f>((1/(((4-P165)^2+(3-Q165)^2))*CT165))</f>
        <v>5.3262540918411535E-3</v>
      </c>
      <c r="BM165" s="27">
        <f>((1/(((5-P165)^2+(0-Q165)^2))*CT165))</f>
        <v>4.7533382915071424E-3</v>
      </c>
      <c r="BN165" s="27">
        <f>((1/(((5-P165)^2+(1-Q165)^2))*CT165))</f>
        <v>5.0492756181397761E-3</v>
      </c>
      <c r="BO165" s="27">
        <f>((1/(((5-P165)^2+(2-Q165)^2))*CT165))</f>
        <v>4.4303076552040998E-3</v>
      </c>
      <c r="BP165" s="27">
        <f>((1/(((5-P165)^2+(3-Q165)^2))*CT165))</f>
        <v>3.4084591026825963E-3</v>
      </c>
      <c r="BQ165" s="27">
        <f>((1/(((5-P165)^2+(4-Q165)^2))*CT165))</f>
        <v>2.4934083318473945E-3</v>
      </c>
      <c r="BR165" s="27">
        <f>((1/(((6-P165)^2+(0-Q165)^2))*CT165))</f>
        <v>2.8088549595906712E-3</v>
      </c>
      <c r="BS165" s="27">
        <f>(1/(((6-P165)^2+(1-Q165)^2))*CT165)</f>
        <v>2.9096266454710249E-3</v>
      </c>
      <c r="BT165" s="27">
        <f>(1/(((6-P165)^2+(2-Q165)^2))*CT165)</f>
        <v>2.6928305306046754E-3</v>
      </c>
      <c r="BU165" s="27">
        <f>(1/(((6-P165)^2+(3-Q165)^2))*CT165)</f>
        <v>2.277768371145066E-3</v>
      </c>
      <c r="BV165" s="27">
        <f>((1/(((6-P165)^2+(4-Q165)^2))*CT165))</f>
        <v>1.8291703042696821E-3</v>
      </c>
      <c r="BW165" s="27">
        <f>((1/(((6-P165)^2+(5-Q165)^2))*CT165))</f>
        <v>1.4401633035197622E-3</v>
      </c>
      <c r="BX165" s="27">
        <f>((1/(((0-P165)^2+(1-Q165)^2))*CT165))</f>
        <v>1.4315218345713386E-2</v>
      </c>
      <c r="BY165" s="27">
        <f>((1/(((0-P165)^2+(2-Q165)^2))*CT165))</f>
        <v>1.0253731005050446E-2</v>
      </c>
      <c r="BZ165" s="27">
        <f>((1/(((1-P165)^2+(2-Q165)^2))*CT165))</f>
        <v>2.3167468983324831E-2</v>
      </c>
      <c r="CA165" s="27">
        <f>((1/(((0-P165)^2+(3-Q165)^2))*CT165))</f>
        <v>6.0534437540646358E-3</v>
      </c>
      <c r="CB165" s="27">
        <f>((1/(((1-P165)^2+(3-Q165)^2))*CT165))</f>
        <v>9.0225248345392993E-3</v>
      </c>
      <c r="CC165" s="27">
        <f>((1/(((2-P165)^2+(3-Q165)^2))*CT165))</f>
        <v>1.0365678601775187E-2</v>
      </c>
      <c r="CD165" s="27">
        <f>((1/(((0-P165)^2+(4-Q165)^2))*CT165))</f>
        <v>3.6648163009077557E-3</v>
      </c>
      <c r="CE165" s="27">
        <f>((1/(((1-P165)^2+(4-Q165)^2))*CT165))</f>
        <v>4.5765863749705959E-3</v>
      </c>
      <c r="CF165" s="27">
        <f>((1/(((2-P165)^2+(4-Q165)^2))*CT165))</f>
        <v>4.8985518325947589E-3</v>
      </c>
      <c r="CG165" s="27">
        <f>((1/(((3-P165)^2+(4-Q165)^2))*CT165))</f>
        <v>4.351980106309104E-3</v>
      </c>
      <c r="CH165" s="27">
        <f>((1/(((0-P165)^2+(5-Q165)^2))*CT165))</f>
        <v>2.3779249374378409E-3</v>
      </c>
      <c r="CI165" s="27">
        <f>((1/(((1-P165)^2+(5-Q165)^2))*CT165))</f>
        <v>2.7309479569834695E-3</v>
      </c>
      <c r="CJ165" s="27">
        <f>((1/(((2-P165)^2+(5-Q165)^2))*CT165))</f>
        <v>2.8424295171075461E-3</v>
      </c>
      <c r="CK165" s="27">
        <f>((1/(((3-P165)^2+(5-Q165)^2))*CT165))</f>
        <v>2.6493560543477267E-3</v>
      </c>
      <c r="CL165" s="27">
        <f>(1/(((4-P165)^2+(5-Q165)^2))*CT165)</f>
        <v>2.2568844220586001E-3</v>
      </c>
      <c r="CM165" s="27">
        <f>(1/(((0-P165)^2+(6-Q165)^2))*CT165)</f>
        <v>1.6441839063905614E-3</v>
      </c>
      <c r="CN165" s="27">
        <f>(1/(((1-P165)^2+(6-Q165)^2))*CT165)</f>
        <v>1.8055659492846985E-3</v>
      </c>
      <c r="CO165" s="27">
        <f>((1/(((2-P165)^2+(6-Q165)^2))*CT165))</f>
        <v>1.8536318117505222E-3</v>
      </c>
      <c r="CP165" s="27">
        <f>((1/(((3-P165)^2+(6-Q165)^2))*CT165))</f>
        <v>1.7695358035744253E-3</v>
      </c>
      <c r="CQ165" s="27">
        <f>((1/(((4-P165)^2+(6-Q165)^2))*CT165))</f>
        <v>1.5853929376903127E-3</v>
      </c>
      <c r="CR165" s="27">
        <f>((1/(((5-P165)^2+(6-Q165)^2)))*CT165)</f>
        <v>1.3579632533262302E-3</v>
      </c>
      <c r="CS165" s="21">
        <f t="shared" si="91"/>
        <v>1.3819611858044525</v>
      </c>
      <c r="CT165" s="28">
        <v>0.05</v>
      </c>
    </row>
    <row r="166" spans="8:98" x14ac:dyDescent="0.25">
      <c r="H166" s="2">
        <v>44546</v>
      </c>
      <c r="I166" s="1" t="s">
        <v>19</v>
      </c>
      <c r="J166" s="1" t="s">
        <v>20</v>
      </c>
      <c r="K166">
        <v>3</v>
      </c>
      <c r="L166">
        <v>1</v>
      </c>
      <c r="M166">
        <v>3.68</v>
      </c>
      <c r="N166">
        <v>0.21</v>
      </c>
      <c r="P166" s="10">
        <f>SUMIF(team,spi_matches[[#This Row],[team1]],Mxg)+SUMIF(team,spi_matches[[#This Row],[team2]],Vnxg)</f>
        <v>2.2852646488458799</v>
      </c>
      <c r="Q166" s="10">
        <f>SUMIF(team,spi_matches[[#This Row],[team1]],Mnxg)+SUMIF(team,spi_matches[[#This Row],[team2]],Vxg)</f>
        <v>0.75026522037907362</v>
      </c>
      <c r="R166" s="10">
        <f t="shared" si="65"/>
        <v>2.2371732081102564</v>
      </c>
      <c r="S166" s="21">
        <f t="shared" si="66"/>
        <v>0.6962756403496827</v>
      </c>
      <c r="T166" s="21">
        <f t="shared" si="67"/>
        <v>8.4089329115615147E-2</v>
      </c>
      <c r="U166" s="21">
        <f t="shared" si="68"/>
        <v>9.3309394007338689E-2</v>
      </c>
      <c r="V166" s="22">
        <f t="shared" si="69"/>
        <v>3</v>
      </c>
      <c r="W166" s="22">
        <f t="shared" si="70"/>
        <v>0</v>
      </c>
      <c r="X166" s="23"/>
      <c r="Y166" s="23"/>
      <c r="Z166" s="23"/>
      <c r="AA166" s="23"/>
      <c r="AB166" s="24">
        <f t="shared" si="71"/>
        <v>2</v>
      </c>
      <c r="AC166" s="24">
        <f t="shared" si="72"/>
        <v>1</v>
      </c>
      <c r="AD166" s="24">
        <f t="shared" si="73"/>
        <v>3</v>
      </c>
      <c r="AE166" s="24">
        <f t="shared" si="74"/>
        <v>1</v>
      </c>
      <c r="AF166" s="24">
        <f t="shared" si="75"/>
        <v>2</v>
      </c>
      <c r="AG166" s="24">
        <f t="shared" si="76"/>
        <v>0</v>
      </c>
      <c r="AH166" s="24">
        <f t="shared" si="77"/>
        <v>3</v>
      </c>
      <c r="AI166" s="24">
        <f t="shared" si="78"/>
        <v>0</v>
      </c>
      <c r="AJ166" s="24">
        <f t="shared" si="79"/>
        <v>2</v>
      </c>
      <c r="AK166" s="24">
        <f t="shared" si="80"/>
        <v>2</v>
      </c>
      <c r="AL166" s="25">
        <f t="shared" si="81"/>
        <v>21</v>
      </c>
      <c r="AM166" s="25">
        <f t="shared" si="82"/>
        <v>31</v>
      </c>
      <c r="AN166" s="25">
        <f t="shared" si="83"/>
        <v>20</v>
      </c>
      <c r="AO166" s="25">
        <f t="shared" si="84"/>
        <v>30</v>
      </c>
      <c r="AP166" s="25">
        <f t="shared" si="85"/>
        <v>22</v>
      </c>
      <c r="AQ166" s="26">
        <f t="shared" si="86"/>
        <v>0.34784210576066665</v>
      </c>
      <c r="AR166" s="26">
        <f t="shared" si="87"/>
        <v>8.7227445277928445E-2</v>
      </c>
      <c r="AS166" s="26">
        <f t="shared" si="88"/>
        <v>7.7606754126009203E-2</v>
      </c>
      <c r="AT166" s="26">
        <f t="shared" si="89"/>
        <v>4.6566011676270752E-2</v>
      </c>
      <c r="AU166" s="26">
        <f t="shared" si="90"/>
        <v>3.0428192722271555E-2</v>
      </c>
      <c r="AV166" s="27">
        <f>(1/(((0-P166)^2+(0-Q166)^2))*CT166)</f>
        <v>8.6425457351777396E-3</v>
      </c>
      <c r="AW166" s="27">
        <f>(1/(((1-P166)^2+(1-Q166)^2))*CT166)</f>
        <v>2.9166888470944893E-2</v>
      </c>
      <c r="AX166" s="27">
        <f>(1/(((2-P166)^2+(2-Q166)^2))*CT166)</f>
        <v>3.0428192722271555E-2</v>
      </c>
      <c r="AY166" s="27">
        <f>(1/(((3-P166)^2+(3-Q166)^2))*CT166)</f>
        <v>8.9731919058853842E-3</v>
      </c>
      <c r="AZ166" s="27">
        <f>((1/(((4-P166)^2+(4-Q166)^2))*CT166))</f>
        <v>3.7034037383222823E-3</v>
      </c>
      <c r="BA166" s="27">
        <f>((1/(((5-P166)^2+(5-Q166)^2))*CT166))</f>
        <v>1.9661790677437435E-3</v>
      </c>
      <c r="BB166" s="27">
        <f>((1/(((6-P166)^2+(6-Q166)^2))*CT166))</f>
        <v>1.2089274752695469E-3</v>
      </c>
      <c r="BC166" s="27">
        <f>((1/(((1-P166)^2+(0-Q166)^2))*CT166))</f>
        <v>2.2575370055573245E-2</v>
      </c>
      <c r="BD166" s="27">
        <f>((1/(((2-P166)^2+(0-Q166)^2))*CT166))</f>
        <v>7.7606754126009203E-2</v>
      </c>
      <c r="BE166" s="27">
        <f>((1/(((2-P166)^2+(1-Q166)^2))*CT166))</f>
        <v>0.34784210576066665</v>
      </c>
      <c r="BF166" s="27">
        <f>((1/(((3-P166)^2+(0-Q166)^2))*CT166))</f>
        <v>4.6566011676270752E-2</v>
      </c>
      <c r="BG166" s="27">
        <f>((1/(((3-P166)^2+(1-Q166)^2))*CT166))</f>
        <v>8.7227445277928445E-2</v>
      </c>
      <c r="BH166" s="27">
        <f>((1/(((3-P166)^2+(2-Q166)^2))*CT166))</f>
        <v>2.4123314816051265E-2</v>
      </c>
      <c r="BI166" s="27">
        <f>((1/(((4-P166)^2+(0-Q166)^2))*CT166))</f>
        <v>1.4272602961234077E-2</v>
      </c>
      <c r="BJ166" s="27">
        <f>((1/(((4-P166)^2+(1-Q166)^2))*CT166))</f>
        <v>1.665176453272928E-2</v>
      </c>
      <c r="BK166" s="27">
        <f>((1/(((4-P166)^2+(2-Q166)^2))*CT166))</f>
        <v>1.1105794288868908E-2</v>
      </c>
      <c r="BL166" s="27">
        <f>((1/(((4-P166)^2+(3-Q166)^2))*CT166))</f>
        <v>6.2487315831500903E-3</v>
      </c>
      <c r="BM166" s="27">
        <f>((1/(((5-P166)^2+(0-Q166)^2))*CT166))</f>
        <v>6.3030353723324542E-3</v>
      </c>
      <c r="BN166" s="27">
        <f>((1/(((5-P166)^2+(1-Q166)^2))*CT166))</f>
        <v>6.7275234065997461E-3</v>
      </c>
      <c r="BO166" s="27">
        <f>((1/(((5-P166)^2+(2-Q166)^2))*CT166))</f>
        <v>5.5980854258176069E-3</v>
      </c>
      <c r="BP166" s="27">
        <f>((1/(((5-P166)^2+(3-Q166)^2))*CT166))</f>
        <v>4.0221719476024051E-3</v>
      </c>
      <c r="BQ166" s="27">
        <f>((1/(((5-P166)^2+(4-Q166)^2))*CT166))</f>
        <v>2.7885346797107803E-3</v>
      </c>
      <c r="BR166" s="27">
        <f>((1/(((6-P166)^2+(0-Q166)^2))*CT166))</f>
        <v>3.4813713071108888E-3</v>
      </c>
      <c r="BS166" s="27">
        <f>(1/(((6-P166)^2+(1-Q166)^2))*CT166)</f>
        <v>3.6070803899413209E-3</v>
      </c>
      <c r="BT166" s="27">
        <f>(1/(((6-P166)^2+(2-Q166)^2))*CT166)</f>
        <v>3.25497613051826E-3</v>
      </c>
      <c r="BU166" s="27">
        <f>(1/(((6-P166)^2+(3-Q166)^2))*CT166)</f>
        <v>2.6510340058287707E-3</v>
      </c>
      <c r="BV166" s="27">
        <f>((1/(((6-P166)^2+(4-Q166)^2))*CT166))</f>
        <v>2.0525422181456041E-3</v>
      </c>
      <c r="BW166" s="27">
        <f>((1/(((6-P166)^2+(5-Q166)^2))*CT166))</f>
        <v>1.569390387592748E-3</v>
      </c>
      <c r="BX166" s="27">
        <f>((1/(((0-P166)^2+(1-Q166)^2))*CT166))</f>
        <v>9.4610924368750404E-3</v>
      </c>
      <c r="BY166" s="27">
        <f>((1/(((0-P166)^2+(2-Q166)^2))*CT166))</f>
        <v>7.36998802960122E-3</v>
      </c>
      <c r="BZ166" s="27">
        <f>((1/(((1-P166)^2+(2-Q166)^2))*CT166))</f>
        <v>1.5558186162181631E-2</v>
      </c>
      <c r="CA166" s="27">
        <f>((1/(((0-P166)^2+(3-Q166)^2))*CT166))</f>
        <v>4.8620438363286946E-3</v>
      </c>
      <c r="CB166" s="27">
        <f>((1/(((1-P166)^2+(3-Q166)^2))*CT166))</f>
        <v>7.4479997827918698E-3</v>
      </c>
      <c r="CC166" s="27">
        <f>((1/(((2-P166)^2+(3-Q166)^2))*CT166))</f>
        <v>9.722552386700287E-3</v>
      </c>
      <c r="CD166" s="27">
        <f>((1/(((0-P166)^2+(4-Q166)^2))*CT166))</f>
        <v>3.1679232507769032E-3</v>
      </c>
      <c r="CE166" s="27">
        <f>((1/(((1-P166)^2+(4-Q166)^2))*CT166))</f>
        <v>4.0941050163143646E-3</v>
      </c>
      <c r="CF166" s="27">
        <f>((1/(((2-P166)^2+(4-Q166)^2))*CT166))</f>
        <v>4.6982978375643258E-3</v>
      </c>
      <c r="CG166" s="27">
        <f>((1/(((3-P166)^2+(4-Q166)^2))*CT166))</f>
        <v>4.5160498224648864E-3</v>
      </c>
      <c r="CH166" s="27">
        <f>((1/(((0-P166)^2+(5-Q166)^2))*CT166))</f>
        <v>2.1475190804452252E-3</v>
      </c>
      <c r="CI166" s="27">
        <f>((1/(((1-P166)^2+(5-Q166)^2))*CT166))</f>
        <v>2.5365065545806067E-3</v>
      </c>
      <c r="CJ166" s="27">
        <f>((1/(((2-P166)^2+(5-Q166)^2))*CT166))</f>
        <v>2.7560932013455716E-3</v>
      </c>
      <c r="CK166" s="27">
        <f>((1/(((3-P166)^2+(5-Q166)^2))*CT166))</f>
        <v>2.692356439799341E-3</v>
      </c>
      <c r="CL166" s="27">
        <f>(1/(((4-P166)^2+(5-Q166)^2))*CT166)</f>
        <v>2.3808885480132822E-3</v>
      </c>
      <c r="CM166" s="27">
        <f>(1/(((0-P166)^2+(6-Q166)^2))*CT166)</f>
        <v>1.5252202905642329E-3</v>
      </c>
      <c r="CN166" s="27">
        <f>(1/(((1-P166)^2+(6-Q166)^2))*CT166)</f>
        <v>1.7116475973873121E-3</v>
      </c>
      <c r="CO166" s="27">
        <f>((1/(((2-P166)^2+(6-Q166)^2))*CT166))</f>
        <v>1.8089010915377517E-3</v>
      </c>
      <c r="CP166" s="27">
        <f>((1/(((3-P166)^2+(6-Q166)^2))*CT166))</f>
        <v>1.7812254780053246E-3</v>
      </c>
      <c r="CQ166" s="27">
        <f>((1/(((4-P166)^2+(6-Q166)^2))*CT166))</f>
        <v>1.6393425111086045E-3</v>
      </c>
      <c r="CR166" s="27">
        <f>((1/(((5-P166)^2+(6-Q166)^2)))*CT166)</f>
        <v>1.4314546529522231E-3</v>
      </c>
      <c r="CS166" s="21">
        <f t="shared" si="91"/>
        <v>0.87367436347263661</v>
      </c>
      <c r="CT166" s="28">
        <v>0.05</v>
      </c>
    </row>
    <row r="167" spans="8:98" x14ac:dyDescent="0.25">
      <c r="H167" s="2">
        <v>44548</v>
      </c>
      <c r="I167" s="1" t="s">
        <v>8</v>
      </c>
      <c r="J167" s="1" t="s">
        <v>6</v>
      </c>
      <c r="K167">
        <v>1</v>
      </c>
      <c r="L167">
        <v>4</v>
      </c>
      <c r="M167">
        <v>1.57</v>
      </c>
      <c r="N167">
        <v>3.75</v>
      </c>
      <c r="P167" s="10">
        <f>SUMIF(team,spi_matches[[#This Row],[team1]],Mxg)+SUMIF(team,spi_matches[[#This Row],[team2]],Vnxg)</f>
        <v>1.2504854656902542</v>
      </c>
      <c r="Q167" s="10">
        <f>SUMIF(team,spi_matches[[#This Row],[team1]],Mnxg)+SUMIF(team,spi_matches[[#This Row],[team2]],Vxg)</f>
        <v>1.8469981587121125</v>
      </c>
      <c r="R167" s="10">
        <f t="shared" si="65"/>
        <v>3.7235055455802639</v>
      </c>
      <c r="S167" s="21">
        <f t="shared" si="66"/>
        <v>0.15352940558131806</v>
      </c>
      <c r="T167" s="21">
        <f t="shared" si="67"/>
        <v>0.17841225792498486</v>
      </c>
      <c r="U167" s="21">
        <f t="shared" si="68"/>
        <v>0.78348570860115463</v>
      </c>
      <c r="V167" s="22">
        <f t="shared" si="69"/>
        <v>0</v>
      </c>
      <c r="W167" s="22">
        <f t="shared" si="70"/>
        <v>3</v>
      </c>
      <c r="X167" s="23"/>
      <c r="Y167" s="23"/>
      <c r="Z167" s="23"/>
      <c r="AA167" s="23"/>
      <c r="AB167" s="24">
        <f t="shared" si="71"/>
        <v>1</v>
      </c>
      <c r="AC167" s="24">
        <f t="shared" si="72"/>
        <v>2</v>
      </c>
      <c r="AD167" s="24">
        <f t="shared" si="73"/>
        <v>2</v>
      </c>
      <c r="AE167" s="24">
        <f t="shared" si="74"/>
        <v>2</v>
      </c>
      <c r="AF167" s="24">
        <f t="shared" si="75"/>
        <v>1</v>
      </c>
      <c r="AG167" s="24">
        <f t="shared" si="76"/>
        <v>1</v>
      </c>
      <c r="AH167" s="24">
        <f t="shared" si="77"/>
        <v>2</v>
      </c>
      <c r="AI167" s="24">
        <f t="shared" si="78"/>
        <v>1</v>
      </c>
      <c r="AJ167" s="24">
        <f t="shared" si="79"/>
        <v>1</v>
      </c>
      <c r="AK167" s="24">
        <f t="shared" si="80"/>
        <v>3</v>
      </c>
      <c r="AL167" s="25">
        <f t="shared" si="81"/>
        <v>12</v>
      </c>
      <c r="AM167" s="25">
        <f t="shared" si="82"/>
        <v>22</v>
      </c>
      <c r="AN167" s="25">
        <f t="shared" si="83"/>
        <v>11</v>
      </c>
      <c r="AO167" s="25">
        <f t="shared" si="84"/>
        <v>21</v>
      </c>
      <c r="AP167" s="25">
        <f t="shared" si="85"/>
        <v>13</v>
      </c>
      <c r="AQ167" s="26">
        <f t="shared" si="86"/>
        <v>0.58036599578381853</v>
      </c>
      <c r="AR167" s="26">
        <f t="shared" si="87"/>
        <v>8.5443561367146273E-2</v>
      </c>
      <c r="AS167" s="26">
        <f t="shared" si="88"/>
        <v>6.4090333581205999E-2</v>
      </c>
      <c r="AT167" s="26">
        <f t="shared" si="89"/>
        <v>3.9087604074691688E-2</v>
      </c>
      <c r="AU167" s="26">
        <f t="shared" si="90"/>
        <v>3.5915509680563493E-2</v>
      </c>
      <c r="AV167" s="27">
        <f>(1/(((0-P167)^2+(0-Q167)^2))*CT167)</f>
        <v>1.0050016725882146E-2</v>
      </c>
      <c r="AW167" s="27">
        <f>(1/(((1-P167)^2+(1-Q167)^2))*CT167)</f>
        <v>6.4090333581205999E-2</v>
      </c>
      <c r="AX167" s="27">
        <f>(1/(((2-P167)^2+(2-Q167)^2))*CT167)</f>
        <v>8.5443561367146273E-2</v>
      </c>
      <c r="AY167" s="27">
        <f>(1/(((3-P167)^2+(3-Q167)^2))*CT167)</f>
        <v>1.1388965547842212E-2</v>
      </c>
      <c r="AZ167" s="27">
        <f>((1/(((4-P167)^2+(4-Q167)^2))*CT167))</f>
        <v>4.0999579244134282E-3</v>
      </c>
      <c r="BA167" s="27">
        <f>((1/(((5-P167)^2+(5-Q167)^2))*CT167))</f>
        <v>2.0833090407203466E-3</v>
      </c>
      <c r="BB167" s="27">
        <f>((1/(((6-P167)^2+(6-Q167)^2))*CT167))</f>
        <v>1.2561137377744675E-3</v>
      </c>
      <c r="BC167" s="27">
        <f>((1/(((1-P167)^2+(0-Q167)^2))*CT167))</f>
        <v>1.4392029578297501E-2</v>
      </c>
      <c r="BD167" s="27">
        <f>((1/(((2-P167)^2+(0-Q167)^2))*CT167))</f>
        <v>1.2584396514546591E-2</v>
      </c>
      <c r="BE167" s="27">
        <f>((1/(((2-P167)^2+(1-Q167)^2))*CT167))</f>
        <v>3.9087604074691688E-2</v>
      </c>
      <c r="BF167" s="27">
        <f>((1/(((3-P167)^2+(0-Q167)^2))*CT167))</f>
        <v>7.7253444694383574E-3</v>
      </c>
      <c r="BG167" s="27">
        <f>((1/(((3-P167)^2+(1-Q167)^2))*CT167))</f>
        <v>1.3233790572361879E-2</v>
      </c>
      <c r="BH167" s="27">
        <f>((1/(((3-P167)^2+(2-Q167)^2))*CT167))</f>
        <v>1.6211603344525458E-2</v>
      </c>
      <c r="BI167" s="27">
        <f>((1/(((4-P167)^2+(0-Q167)^2))*CT167))</f>
        <v>4.5573731648022595E-3</v>
      </c>
      <c r="BJ167" s="27">
        <f>((1/(((4-P167)^2+(1-Q167)^2))*CT167))</f>
        <v>6.0406637754801436E-3</v>
      </c>
      <c r="BK167" s="27">
        <f>((1/(((4-P167)^2+(2-Q167)^2))*CT167))</f>
        <v>6.5934879719873989E-3</v>
      </c>
      <c r="BL167" s="27">
        <f>((1/(((4-P167)^2+(3-Q167)^2))*CT167))</f>
        <v>5.6247756569799265E-3</v>
      </c>
      <c r="BM167" s="27">
        <f>((1/(((5-P167)^2+(0-Q167)^2))*CT167))</f>
        <v>2.8620063968727628E-3</v>
      </c>
      <c r="BN167" s="27">
        <f>((1/(((5-P167)^2+(1-Q167)^2))*CT167))</f>
        <v>3.3838050130311028E-3</v>
      </c>
      <c r="BO167" s="27">
        <f>((1/(((5-P167)^2+(2-Q167)^2))*CT167))</f>
        <v>3.5505642370030027E-3</v>
      </c>
      <c r="BP167" s="27">
        <f>((1/(((5-P167)^2+(3-Q167)^2))*CT167))</f>
        <v>3.2492276202997009E-3</v>
      </c>
      <c r="BQ167" s="27">
        <f>((1/(((5-P167)^2+(4-Q167)^2))*CT167))</f>
        <v>2.6746154566812449E-3</v>
      </c>
      <c r="BR167" s="27">
        <f>((1/(((6-P167)^2+(0-Q167)^2))*CT167))</f>
        <v>1.9253510210811696E-3</v>
      </c>
      <c r="BS167" s="27">
        <f>(1/(((6-P167)^2+(1-Q167)^2))*CT167)</f>
        <v>2.1482005592071882E-3</v>
      </c>
      <c r="BT167" s="27">
        <f>(1/(((6-P167)^2+(2-Q167)^2))*CT167)</f>
        <v>2.2142217102246067E-3</v>
      </c>
      <c r="BU167" s="27">
        <f>(1/(((6-P167)^2+(3-Q167)^2))*CT167)</f>
        <v>2.0931623389676404E-3</v>
      </c>
      <c r="BV167" s="27">
        <f>((1/(((6-P167)^2+(4-Q167)^2))*CT167))</f>
        <v>1.8386878519669253E-3</v>
      </c>
      <c r="BW167" s="27">
        <f>((1/(((6-P167)^2+(5-Q167)^2))*CT167))</f>
        <v>1.5384942528715259E-3</v>
      </c>
      <c r="BX167" s="27">
        <f>((1/(((0-P167)^2+(1-Q167)^2))*CT167))</f>
        <v>2.1919059411798045E-2</v>
      </c>
      <c r="BY167" s="27">
        <f>((1/(((0-P167)^2+(2-Q167)^2))*CT167))</f>
        <v>3.1503535266737492E-2</v>
      </c>
      <c r="BZ167" s="27">
        <f>((1/(((1-P167)^2+(2-Q167)^2))*CT167))</f>
        <v>0.58036599578381853</v>
      </c>
      <c r="CA167" s="27">
        <f>((1/(((0-P167)^2+(3-Q167)^2))*CT167))</f>
        <v>1.7282337580836703E-2</v>
      </c>
      <c r="CB167" s="27">
        <f>((1/(((1-P167)^2+(3-Q167)^2))*CT167))</f>
        <v>3.5915509680563493E-2</v>
      </c>
      <c r="CC167" s="27">
        <f>((1/(((2-P167)^2+(3-Q167)^2))*CT167))</f>
        <v>2.6438446008099015E-2</v>
      </c>
      <c r="CD167" s="27">
        <f>((1/(((0-P167)^2+(4-Q167)^2))*CT167))</f>
        <v>8.0656468436182648E-3</v>
      </c>
      <c r="CE167" s="27">
        <f>((1/(((1-P167)^2+(4-Q167)^2))*CT167))</f>
        <v>1.0642464516958021E-2</v>
      </c>
      <c r="CF167" s="27">
        <f>((1/(((2-P167)^2+(4-Q167)^2))*CT167))</f>
        <v>9.6205853452109961E-3</v>
      </c>
      <c r="CG167" s="27">
        <f>((1/(((3-P167)^2+(4-Q167)^2))*CT167))</f>
        <v>6.4966974398123758E-3</v>
      </c>
      <c r="CH167" s="27">
        <f>((1/(((0-P167)^2+(5-Q167)^2))*CT167))</f>
        <v>4.3458857392673182E-3</v>
      </c>
      <c r="CI167" s="27">
        <f>((1/(((1-P167)^2+(5-Q167)^2))*CT167))</f>
        <v>4.9979190765656184E-3</v>
      </c>
      <c r="CJ167" s="27">
        <f>((1/(((2-P167)^2+(5-Q167)^2))*CT167))</f>
        <v>4.7604572889617981E-3</v>
      </c>
      <c r="CK167" s="27">
        <f>((1/(((3-P167)^2+(5-Q167)^2))*CT167))</f>
        <v>3.84549664577029E-3</v>
      </c>
      <c r="CL167" s="27">
        <f>(1/(((4-P167)^2+(5-Q167)^2))*CT167)</f>
        <v>2.8569386618524468E-3</v>
      </c>
      <c r="CM167" s="27">
        <f>(1/(((0-P167)^2+(6-Q167)^2))*CT167)</f>
        <v>2.6579997172577522E-3</v>
      </c>
      <c r="CN167" s="27">
        <f>(1/(((1-P167)^2+(6-Q167)^2))*CT167)</f>
        <v>2.8884758444248804E-3</v>
      </c>
      <c r="CO167" s="27">
        <f>((1/(((2-P167)^2+(6-Q167)^2))*CT167))</f>
        <v>2.8075382555751392E-3</v>
      </c>
      <c r="CP167" s="27">
        <f>((1/(((3-P167)^2+(6-Q167)^2))*CT167))</f>
        <v>2.4620565813311796E-3</v>
      </c>
      <c r="CQ167" s="27">
        <f>((1/(((4-P167)^2+(6-Q167)^2))*CT167))</f>
        <v>2.0155394489242309E-3</v>
      </c>
      <c r="CR167" s="27">
        <f>((1/(((5-P167)^2+(6-Q167)^2)))*CT167)</f>
        <v>1.597123463771122E-3</v>
      </c>
      <c r="CS167" s="21">
        <f t="shared" si="91"/>
        <v>1.1154273721074581</v>
      </c>
      <c r="CT167" s="28">
        <v>0.05</v>
      </c>
    </row>
    <row r="168" spans="8:98" x14ac:dyDescent="0.25">
      <c r="H168" s="2">
        <v>44549</v>
      </c>
      <c r="I168" s="1" t="s">
        <v>20</v>
      </c>
      <c r="J168" s="1" t="s">
        <v>22</v>
      </c>
      <c r="K168">
        <v>0</v>
      </c>
      <c r="L168">
        <v>4</v>
      </c>
      <c r="M168">
        <v>0.28000000000000003</v>
      </c>
      <c r="N168">
        <v>3.24</v>
      </c>
      <c r="P168" s="10">
        <f>SUMIF(team,spi_matches[[#This Row],[team1]],Mxg)+SUMIF(team,spi_matches[[#This Row],[team2]],Vnxg)</f>
        <v>0.80346305942144836</v>
      </c>
      <c r="Q168" s="10">
        <f>SUMIF(team,spi_matches[[#This Row],[team1]],Mnxg)+SUMIF(team,spi_matches[[#This Row],[team2]],Vxg)</f>
        <v>2.3159694007561109</v>
      </c>
      <c r="R168" s="10">
        <f t="shared" si="65"/>
        <v>1.1278461229178838</v>
      </c>
      <c r="S168" s="21">
        <f t="shared" si="66"/>
        <v>9.4905656211960954E-2</v>
      </c>
      <c r="T168" s="21">
        <f t="shared" si="67"/>
        <v>8.5734078937282784E-2</v>
      </c>
      <c r="U168" s="21">
        <f t="shared" si="68"/>
        <v>0.71218981797513792</v>
      </c>
      <c r="V168" s="22">
        <f t="shared" si="69"/>
        <v>0</v>
      </c>
      <c r="W168" s="22">
        <f t="shared" si="70"/>
        <v>3</v>
      </c>
      <c r="X168" s="23"/>
      <c r="Y168" s="23"/>
      <c r="Z168" s="23"/>
      <c r="AA168" s="23"/>
      <c r="AB168" s="24">
        <f t="shared" si="71"/>
        <v>1</v>
      </c>
      <c r="AC168" s="24">
        <f t="shared" si="72"/>
        <v>2</v>
      </c>
      <c r="AD168" s="24">
        <f t="shared" si="73"/>
        <v>1</v>
      </c>
      <c r="AE168" s="24">
        <f t="shared" si="74"/>
        <v>3</v>
      </c>
      <c r="AF168" s="24">
        <f t="shared" si="75"/>
        <v>0</v>
      </c>
      <c r="AG168" s="24">
        <f t="shared" si="76"/>
        <v>2</v>
      </c>
      <c r="AH168" s="24">
        <f t="shared" si="77"/>
        <v>0</v>
      </c>
      <c r="AI168" s="24">
        <f t="shared" si="78"/>
        <v>3</v>
      </c>
      <c r="AJ168" s="24">
        <f t="shared" si="79"/>
        <v>2</v>
      </c>
      <c r="AK168" s="24">
        <f t="shared" si="80"/>
        <v>2</v>
      </c>
      <c r="AL168" s="25">
        <f t="shared" si="81"/>
        <v>12</v>
      </c>
      <c r="AM168" s="25">
        <f t="shared" si="82"/>
        <v>13</v>
      </c>
      <c r="AN168" s="25">
        <f t="shared" si="83"/>
        <v>2</v>
      </c>
      <c r="AO168" s="25">
        <f t="shared" si="84"/>
        <v>3</v>
      </c>
      <c r="AP168" s="25">
        <f t="shared" si="85"/>
        <v>22</v>
      </c>
      <c r="AQ168" s="26">
        <f t="shared" si="86"/>
        <v>0.36110617480174079</v>
      </c>
      <c r="AR168" s="26">
        <f t="shared" si="87"/>
        <v>9.8711883029732245E-2</v>
      </c>
      <c r="AS168" s="26">
        <f t="shared" si="88"/>
        <v>6.7079019279742011E-2</v>
      </c>
      <c r="AT168" s="26">
        <f t="shared" si="89"/>
        <v>4.4905443787977409E-2</v>
      </c>
      <c r="AU168" s="26">
        <f t="shared" si="90"/>
        <v>3.2646935595838665E-2</v>
      </c>
      <c r="AV168" s="27">
        <f>(1/(((0-P168)^2+(0-Q168)^2))*CT168)</f>
        <v>8.3204821363717617E-3</v>
      </c>
      <c r="AW168" s="27">
        <f>(1/(((1-P168)^2+(1-Q168)^2))*CT168)</f>
        <v>2.8242169533791401E-2</v>
      </c>
      <c r="AX168" s="27">
        <f>(1/(((2-P168)^2+(2-Q168)^2))*CT168)</f>
        <v>3.2646935595838665E-2</v>
      </c>
      <c r="AY168" s="27">
        <f>(1/(((3-P168)^2+(3-Q168)^2))*CT168)</f>
        <v>9.4470234120876961E-3</v>
      </c>
      <c r="AZ168" s="27">
        <f>((1/(((4-P168)^2+(4-Q168)^2))*CT168))</f>
        <v>3.8303000950872645E-3</v>
      </c>
      <c r="BA168" s="27">
        <f>((1/(((5-P168)^2+(5-Q168)^2))*CT168))</f>
        <v>2.0149150011771655E-3</v>
      </c>
      <c r="BB168" s="27">
        <f>((1/(((6-P168)^2+(6-Q168)^2))*CT168))</f>
        <v>1.2322531629288388E-3</v>
      </c>
      <c r="BC168" s="27">
        <f>((1/(((1-P168)^2+(0-Q168)^2))*CT168))</f>
        <v>9.2552468796401922E-3</v>
      </c>
      <c r="BD168" s="27">
        <f>((1/(((2-P168)^2+(0-Q168)^2))*CT168))</f>
        <v>7.3579024419291386E-3</v>
      </c>
      <c r="BE168" s="27">
        <f>((1/(((2-P168)^2+(1-Q168)^2))*CT168))</f>
        <v>1.5805398302322068E-2</v>
      </c>
      <c r="BF168" s="27">
        <f>((1/(((3-P168)^2+(0-Q168)^2))*CT168))</f>
        <v>4.9074991393088865E-3</v>
      </c>
      <c r="BG168" s="27">
        <f>((1/(((3-P168)^2+(1-Q168)^2))*CT168))</f>
        <v>7.6259618301894793E-3</v>
      </c>
      <c r="BH168" s="27">
        <f>((1/(((3-P168)^2+(2-Q168)^2))*CT168))</f>
        <v>1.0153085804131155E-2</v>
      </c>
      <c r="BI168" s="27">
        <f>((1/(((4-P168)^2+(0-Q168)^2))*CT168))</f>
        <v>3.2089207632228466E-3</v>
      </c>
      <c r="BJ168" s="27">
        <f>((1/(((4-P168)^2+(1-Q168)^2))*CT168))</f>
        <v>4.1842321162546547E-3</v>
      </c>
      <c r="BK168" s="27">
        <f>((1/(((4-P168)^2+(2-Q168)^2))*CT168))</f>
        <v>4.8460482790483031E-3</v>
      </c>
      <c r="BL168" s="27">
        <f>((1/(((4-P168)^2+(3-Q168)^2))*CT168))</f>
        <v>4.679130378143991E-3</v>
      </c>
      <c r="BM168" s="27">
        <f>((1/(((5-P168)^2+(0-Q168)^2))*CT168))</f>
        <v>2.1763129907130781E-3</v>
      </c>
      <c r="BN168" s="27">
        <f>((1/(((5-P168)^2+(1-Q168)^2))*CT168))</f>
        <v>2.5849548303548912E-3</v>
      </c>
      <c r="BO168" s="27">
        <f>((1/(((5-P168)^2+(2-Q168)^2))*CT168))</f>
        <v>2.8231427080357683E-3</v>
      </c>
      <c r="BP168" s="27">
        <f>((1/(((5-P168)^2+(3-Q168)^2))*CT168))</f>
        <v>2.7656672046704619E-3</v>
      </c>
      <c r="BQ168" s="27">
        <f>((1/(((5-P168)^2+(4-Q168)^2))*CT168))</f>
        <v>2.4453606952181649E-3</v>
      </c>
      <c r="BR168" s="27">
        <f>((1/(((6-P168)^2+(0-Q168)^2))*CT168))</f>
        <v>1.5447493604043815E-3</v>
      </c>
      <c r="BS168" s="27">
        <f>(1/(((6-P168)^2+(1-Q168)^2))*CT168)</f>
        <v>1.7399915557850813E-3</v>
      </c>
      <c r="BT168" s="27">
        <f>(1/(((6-P168)^2+(2-Q168)^2))*CT168)</f>
        <v>1.8447575404067001E-3</v>
      </c>
      <c r="BU168" s="27">
        <f>(1/(((6-P168)^2+(3-Q168)^2))*CT168)</f>
        <v>1.8200419649038219E-3</v>
      </c>
      <c r="BV168" s="27">
        <f>((1/(((6-P168)^2+(4-Q168)^2))*CT168))</f>
        <v>1.6756057309044083E-3</v>
      </c>
      <c r="BW168" s="27">
        <f>((1/(((6-P168)^2+(5-Q168)^2))*CT168))</f>
        <v>1.461645696373469E-3</v>
      </c>
      <c r="BX168" s="27">
        <f>((1/(((0-P168)^2+(1-Q168)^2))*CT168))</f>
        <v>2.103201266528567E-2</v>
      </c>
      <c r="BY168" s="27">
        <f>((1/(((0-P168)^2+(2-Q168)^2))*CT168))</f>
        <v>6.7079019279742011E-2</v>
      </c>
      <c r="BZ168" s="27">
        <f>((1/(((1-P168)^2+(2-Q168)^2))*CT168))</f>
        <v>0.36110617480174079</v>
      </c>
      <c r="CA168" s="27">
        <f>((1/(((0-P168)^2+(3-Q168)^2))*CT168))</f>
        <v>4.4905443787977409E-2</v>
      </c>
      <c r="CB168" s="27">
        <f>((1/(((1-P168)^2+(3-Q168)^2))*CT168))</f>
        <v>9.8711883029732245E-2</v>
      </c>
      <c r="CC168" s="27">
        <f>((1/(((2-P168)^2+(3-Q168)^2))*CT168))</f>
        <v>2.6321351440243657E-2</v>
      </c>
      <c r="CD168" s="27">
        <f>((1/(((0-P168)^2+(4-Q168)^2))*CT168))</f>
        <v>1.4361576453139596E-2</v>
      </c>
      <c r="CE168" s="27">
        <f>((1/(((1-P168)^2+(4-Q168)^2))*CT168))</f>
        <v>1.7393810095863143E-2</v>
      </c>
      <c r="CF168" s="27">
        <f>((1/(((2-P168)^2+(4-Q168)^2))*CT168))</f>
        <v>1.1716023161441843E-2</v>
      </c>
      <c r="CG168" s="27">
        <f>((1/(((3-P168)^2+(4-Q168)^2))*CT168))</f>
        <v>6.5267900794645341E-3</v>
      </c>
      <c r="CH168" s="27">
        <f>((1/(((0-P168)^2+(5-Q168)^2))*CT168))</f>
        <v>6.3697731167022377E-3</v>
      </c>
      <c r="CI168" s="27">
        <f>((1/(((1-P168)^2+(5-Q168)^2))*CT168))</f>
        <v>6.9035533301219426E-3</v>
      </c>
      <c r="CJ168" s="27">
        <f>((1/(((2-P168)^2+(5-Q168)^2))*CT168))</f>
        <v>5.789904575837901E-3</v>
      </c>
      <c r="CK168" s="27">
        <f>((1/(((3-P168)^2+(5-Q168)^2))*CT168))</f>
        <v>4.1566924099252457E-3</v>
      </c>
      <c r="CL168" s="27">
        <f>(1/(((4-P168)^2+(5-Q168)^2))*CT168)</f>
        <v>2.8699561996835166E-3</v>
      </c>
      <c r="CM168" s="27">
        <f>(1/(((0-P168)^2+(6-Q168)^2))*CT168)</f>
        <v>3.5167594545030371E-3</v>
      </c>
      <c r="CN168" s="27">
        <f>(1/(((1-P168)^2+(6-Q168)^2))*CT168)</f>
        <v>3.6735781248700451E-3</v>
      </c>
      <c r="CO168" s="27">
        <f>((1/(((2-P168)^2+(6-Q168)^2))*CT168))</f>
        <v>3.3324930771215853E-3</v>
      </c>
      <c r="CP168" s="27">
        <f>((1/(((3-P168)^2+(6-Q168)^2))*CT168))</f>
        <v>2.717855705018095E-3</v>
      </c>
      <c r="CQ168" s="27">
        <f>((1/(((4-P168)^2+(6-Q168)^2))*CT168))</f>
        <v>2.1017296089591345E-3</v>
      </c>
      <c r="CR168" s="27">
        <f>((1/(((5-P168)^2+(6-Q168)^2)))*CT168)</f>
        <v>1.6034375777641875E-3</v>
      </c>
      <c r="CS168" s="21">
        <f t="shared" si="91"/>
        <v>0.89282955312438173</v>
      </c>
      <c r="CT168" s="28">
        <v>0.05</v>
      </c>
    </row>
    <row r="169" spans="8:98" x14ac:dyDescent="0.25">
      <c r="H169" s="2">
        <v>44549</v>
      </c>
      <c r="I169" s="1" t="s">
        <v>15</v>
      </c>
      <c r="J169" s="1" t="s">
        <v>12</v>
      </c>
      <c r="K169">
        <v>0</v>
      </c>
      <c r="L169">
        <v>0</v>
      </c>
      <c r="M169">
        <v>0.36</v>
      </c>
      <c r="N169">
        <v>0.87</v>
      </c>
      <c r="P169" s="10">
        <f>SUMIF(team,spi_matches[[#This Row],[team1]],Mxg)+SUMIF(team,spi_matches[[#This Row],[team2]],Vnxg)</f>
        <v>0.59561840212367068</v>
      </c>
      <c r="Q169" s="10">
        <f>SUMIF(team,spi_matches[[#This Row],[team1]],Mnxg)+SUMIF(team,spi_matches[[#This Row],[team2]],Vxg)</f>
        <v>1.6353524059192468</v>
      </c>
      <c r="R169" s="10">
        <f t="shared" si="65"/>
        <v>0.6412803366656914</v>
      </c>
      <c r="S169" s="21">
        <f t="shared" si="66"/>
        <v>0.10847526681611024</v>
      </c>
      <c r="T169" s="21">
        <f t="shared" si="67"/>
        <v>0.1405247333990651</v>
      </c>
      <c r="U169" s="21">
        <f t="shared" si="68"/>
        <v>0.45546378285335276</v>
      </c>
      <c r="V169" s="22">
        <f t="shared" si="69"/>
        <v>0</v>
      </c>
      <c r="W169" s="22">
        <f t="shared" si="70"/>
        <v>3</v>
      </c>
      <c r="X169" s="23"/>
      <c r="Y169" s="23"/>
      <c r="Z169" s="23"/>
      <c r="AA169" s="23"/>
      <c r="AB169" s="24">
        <f t="shared" si="71"/>
        <v>1</v>
      </c>
      <c r="AC169" s="24">
        <f t="shared" si="72"/>
        <v>2</v>
      </c>
      <c r="AD169" s="24">
        <f t="shared" si="73"/>
        <v>0</v>
      </c>
      <c r="AE169" s="24">
        <f t="shared" si="74"/>
        <v>2</v>
      </c>
      <c r="AF169" s="24">
        <f t="shared" si="75"/>
        <v>1</v>
      </c>
      <c r="AG169" s="24">
        <f t="shared" si="76"/>
        <v>1</v>
      </c>
      <c r="AH169" s="24">
        <f t="shared" si="77"/>
        <v>0</v>
      </c>
      <c r="AI169" s="24">
        <f t="shared" si="78"/>
        <v>1</v>
      </c>
      <c r="AJ169" s="24">
        <f t="shared" si="79"/>
        <v>1</v>
      </c>
      <c r="AK169" s="24">
        <f t="shared" si="80"/>
        <v>3</v>
      </c>
      <c r="AL169" s="25">
        <f t="shared" si="81"/>
        <v>12</v>
      </c>
      <c r="AM169" s="25">
        <f t="shared" si="82"/>
        <v>2</v>
      </c>
      <c r="AN169" s="25">
        <f t="shared" si="83"/>
        <v>11</v>
      </c>
      <c r="AO169" s="25">
        <f t="shared" si="84"/>
        <v>1</v>
      </c>
      <c r="AP169" s="25">
        <f t="shared" si="85"/>
        <v>13</v>
      </c>
      <c r="AQ169" s="26">
        <f t="shared" si="86"/>
        <v>0.16863841821120953</v>
      </c>
      <c r="AR169" s="26">
        <f t="shared" si="87"/>
        <v>0.1025159150755129</v>
      </c>
      <c r="AS169" s="26">
        <f t="shared" si="88"/>
        <v>8.8152769165153244E-2</v>
      </c>
      <c r="AT169" s="26">
        <f t="shared" si="89"/>
        <v>6.5925317949595497E-2</v>
      </c>
      <c r="AU169" s="26">
        <f t="shared" si="90"/>
        <v>2.4681759163846868E-2</v>
      </c>
      <c r="AV169" s="27">
        <f>(1/(((0-P169)^2+(0-Q169)^2))*CT169)</f>
        <v>1.6506341820328518E-2</v>
      </c>
      <c r="AW169" s="27">
        <f>(1/(((1-P169)^2+(1-Q169)^2))*CT169)</f>
        <v>8.8152769165153244E-2</v>
      </c>
      <c r="AX169" s="27">
        <f>(1/(((2-P169)^2+(2-Q169)^2))*CT169)</f>
        <v>2.3750085936047143E-2</v>
      </c>
      <c r="AY169" s="27">
        <f>(1/(((3-P169)^2+(3-Q169)^2))*CT169)</f>
        <v>6.5416651069965222E-3</v>
      </c>
      <c r="AZ169" s="27">
        <f>((1/(((4-P169)^2+(4-Q169)^2))*CT169))</f>
        <v>2.9101284288147278E-3</v>
      </c>
      <c r="BA169" s="27">
        <f>((1/(((5-P169)^2+(5-Q169)^2))*CT169))</f>
        <v>1.6276343302454232E-3</v>
      </c>
      <c r="BB169" s="27">
        <f>((1/(((6-P169)^2+(6-Q169)^2))*CT169))</f>
        <v>1.0361086114795005E-3</v>
      </c>
      <c r="BC169" s="27">
        <f>((1/(((1-P169)^2+(0-Q169)^2))*CT169))</f>
        <v>1.7618649466911492E-2</v>
      </c>
      <c r="BD169" s="27">
        <f>((1/(((2-P169)^2+(0-Q169)^2))*CT169))</f>
        <v>1.0760405201429088E-2</v>
      </c>
      <c r="BE169" s="27">
        <f>((1/(((2-P169)^2+(1-Q169)^2))*CT169))</f>
        <v>2.1044122202848486E-2</v>
      </c>
      <c r="BF169" s="27">
        <f>((1/(((3-P169)^2+(0-Q169)^2))*CT169))</f>
        <v>5.9133609644189972E-3</v>
      </c>
      <c r="BG169" s="27">
        <f>((1/(((3-P169)^2+(1-Q169)^2))*CT169))</f>
        <v>8.0844357249996272E-3</v>
      </c>
      <c r="BH169" s="27">
        <f>((1/(((3-P169)^2+(2-Q169)^2))*CT169))</f>
        <v>8.4544879262898782E-3</v>
      </c>
      <c r="BI169" s="27">
        <f>((1/(((4-P169)^2+(0-Q169)^2))*CT169))</f>
        <v>3.5052810252470239E-3</v>
      </c>
      <c r="BJ169" s="27">
        <f>((1/(((4-P169)^2+(1-Q169)^2))*CT169))</f>
        <v>4.1689294421744776E-3</v>
      </c>
      <c r="BK169" s="27">
        <f>((1/(((4-P169)^2+(2-Q169)^2))*CT169))</f>
        <v>4.2651991899847422E-3</v>
      </c>
      <c r="BL169" s="27">
        <f>((1/(((4-P169)^2+(3-Q169)^2))*CT169))</f>
        <v>3.7168981083004296E-3</v>
      </c>
      <c r="BM169" s="27">
        <f>((1/(((5-P169)^2+(0-Q169)^2))*CT169))</f>
        <v>2.2652155347326775E-3</v>
      </c>
      <c r="BN169" s="27">
        <f>((1/(((5-P169)^2+(1-Q169)^2))*CT169))</f>
        <v>2.5249656050683571E-3</v>
      </c>
      <c r="BO169" s="27">
        <f>((1/(((5-P169)^2+(2-Q169)^2))*CT169))</f>
        <v>2.5599613176222761E-3</v>
      </c>
      <c r="BP169" s="27">
        <f>((1/(((5-P169)^2+(3-Q169)^2))*CT169))</f>
        <v>2.3517414766987734E-3</v>
      </c>
      <c r="BQ169" s="27">
        <f>((1/(((5-P169)^2+(4-Q169)^2))*CT169))</f>
        <v>2.0007894711971379E-3</v>
      </c>
      <c r="BR169" s="27">
        <f>((1/(((6-P169)^2+(0-Q169)^2))*CT169))</f>
        <v>1.5682969180990738E-3</v>
      </c>
      <c r="BS169" s="27">
        <f>(1/(((6-P169)^2+(1-Q169)^2))*CT169)</f>
        <v>1.6885609341279332E-3</v>
      </c>
      <c r="BT169" s="27">
        <f>(1/(((6-P169)^2+(2-Q169)^2))*CT169)</f>
        <v>1.7041402376892193E-3</v>
      </c>
      <c r="BU169" s="27">
        <f>(1/(((6-P169)^2+(3-Q169)^2))*CT169)</f>
        <v>1.6092899280643119E-3</v>
      </c>
      <c r="BV169" s="27">
        <f>((1/(((6-P169)^2+(4-Q169)^2))*CT169))</f>
        <v>1.4368270798320974E-3</v>
      </c>
      <c r="BW169" s="27">
        <f>((1/(((6-P169)^2+(5-Q169)^2))*CT169))</f>
        <v>1.2337090603741262E-3</v>
      </c>
      <c r="BX169" s="27">
        <f>((1/(((0-P169)^2+(1-Q169)^2))*CT169))</f>
        <v>6.5925317949595497E-2</v>
      </c>
      <c r="BY169" s="27">
        <f>((1/(((0-P169)^2+(2-Q169)^2))*CT169))</f>
        <v>0.1025159150755129</v>
      </c>
      <c r="BZ169" s="27">
        <f>((1/(((1-P169)^2+(2-Q169)^2))*CT169))</f>
        <v>0.16863841821120953</v>
      </c>
      <c r="CA169" s="27">
        <f>((1/(((0-P169)^2+(3-Q169)^2))*CT169))</f>
        <v>2.2552751977516702E-2</v>
      </c>
      <c r="CB169" s="27">
        <f>((1/(((1-P169)^2+(3-Q169)^2))*CT169))</f>
        <v>2.4681759163846868E-2</v>
      </c>
      <c r="CC169" s="27">
        <f>((1/(((2-P169)^2+(3-Q169)^2))*CT169))</f>
        <v>1.3039337210637676E-2</v>
      </c>
      <c r="CD169" s="27">
        <f>((1/(((0-P169)^2+(4-Q169)^2))*CT169))</f>
        <v>8.4085626055926937E-3</v>
      </c>
      <c r="CE169" s="27">
        <f>((1/(((1-P169)^2+(4-Q169)^2))*CT169))</f>
        <v>8.6879724280040302E-3</v>
      </c>
      <c r="CF169" s="27">
        <f>((1/(((2-P169)^2+(4-Q169)^2))*CT169))</f>
        <v>6.6103937799640066E-3</v>
      </c>
      <c r="CG169" s="27">
        <f>((1/(((3-P169)^2+(4-Q169)^2))*CT169))</f>
        <v>4.3965284927880667E-3</v>
      </c>
      <c r="CH169" s="27">
        <f>((1/(((0-P169)^2+(5-Q169)^2))*CT169))</f>
        <v>4.2824297673197597E-3</v>
      </c>
      <c r="CI169" s="27">
        <f>((1/(((1-P169)^2+(5-Q169)^2))*CT169))</f>
        <v>4.3537403937726074E-3</v>
      </c>
      <c r="CJ169" s="27">
        <f>((1/(((2-P169)^2+(5-Q169)^2))*CT169))</f>
        <v>3.7613382424654309E-3</v>
      </c>
      <c r="CK169" s="27">
        <f>((1/(((3-P169)^2+(5-Q169)^2))*CT169))</f>
        <v>2.9236510227906927E-3</v>
      </c>
      <c r="CL169" s="27">
        <f>(1/(((4-P169)^2+(5-Q169)^2))*CT169)</f>
        <v>2.1823894920585708E-3</v>
      </c>
      <c r="CM169" s="27">
        <f>(1/(((0-P169)^2+(6-Q169)^2))*CT169)</f>
        <v>2.5766674647754824E-3</v>
      </c>
      <c r="CN169" s="27">
        <f>(1/(((1-P169)^2+(6-Q169)^2))*CT169)</f>
        <v>2.6023134539144965E-3</v>
      </c>
      <c r="CO169" s="27">
        <f>((1/(((2-P169)^2+(6-Q169)^2))*CT169))</f>
        <v>2.3784112984432549E-3</v>
      </c>
      <c r="CP169" s="27">
        <f>((1/(((3-P169)^2+(6-Q169)^2))*CT169))</f>
        <v>2.0135958402940166E-3</v>
      </c>
      <c r="CQ169" s="27">
        <f>((1/(((4-P169)^2+(6-Q169)^2))*CT169))</f>
        <v>1.6318557732884044E-3</v>
      </c>
      <c r="CR169" s="27">
        <f>((1/(((5-P169)^2+(6-Q169)^2)))*CT169)</f>
        <v>1.3004332095621935E-3</v>
      </c>
      <c r="CS169" s="21">
        <f t="shared" si="91"/>
        <v>0.70446378306852797</v>
      </c>
      <c r="CT169" s="28">
        <v>0.05</v>
      </c>
    </row>
    <row r="170" spans="8:98" x14ac:dyDescent="0.25">
      <c r="H170" s="2">
        <v>44549</v>
      </c>
      <c r="I170" s="1" t="s">
        <v>28</v>
      </c>
      <c r="J170" s="1" t="s">
        <v>19</v>
      </c>
      <c r="K170">
        <v>2</v>
      </c>
      <c r="L170">
        <v>2</v>
      </c>
      <c r="M170">
        <v>3.39</v>
      </c>
      <c r="N170">
        <v>1.47</v>
      </c>
      <c r="P170" s="10">
        <f>SUMIF(team,spi_matches[[#This Row],[team1]],Mxg)+SUMIF(team,spi_matches[[#This Row],[team2]],Vnxg)</f>
        <v>1.737262950050332</v>
      </c>
      <c r="Q170" s="10">
        <f>SUMIF(team,spi_matches[[#This Row],[team1]],Mnxg)+SUMIF(team,spi_matches[[#This Row],[team2]],Vxg)</f>
        <v>1.8956516514274486</v>
      </c>
      <c r="R170" s="10">
        <f t="shared" si="65"/>
        <v>2.9127190846392459</v>
      </c>
      <c r="S170" s="21">
        <f t="shared" si="66"/>
        <v>0.21096005548425181</v>
      </c>
      <c r="T170" s="21">
        <f t="shared" si="67"/>
        <v>0.69724473410109811</v>
      </c>
      <c r="U170" s="21">
        <f t="shared" si="68"/>
        <v>0.27193395139828591</v>
      </c>
      <c r="V170" s="22">
        <f t="shared" si="69"/>
        <v>1</v>
      </c>
      <c r="W170" s="22">
        <f t="shared" si="70"/>
        <v>1</v>
      </c>
      <c r="X170" s="23"/>
      <c r="Y170" s="23"/>
      <c r="Z170" s="23"/>
      <c r="AA170" s="23"/>
      <c r="AB170" s="24">
        <f t="shared" si="71"/>
        <v>2</v>
      </c>
      <c r="AC170" s="24">
        <f t="shared" si="72"/>
        <v>2</v>
      </c>
      <c r="AD170" s="24">
        <f t="shared" si="73"/>
        <v>1</v>
      </c>
      <c r="AE170" s="24">
        <f t="shared" si="74"/>
        <v>2</v>
      </c>
      <c r="AF170" s="24">
        <f t="shared" si="75"/>
        <v>2</v>
      </c>
      <c r="AG170" s="24">
        <f t="shared" si="76"/>
        <v>1</v>
      </c>
      <c r="AH170" s="24">
        <f t="shared" si="77"/>
        <v>2</v>
      </c>
      <c r="AI170" s="24">
        <f t="shared" si="78"/>
        <v>3</v>
      </c>
      <c r="AJ170" s="24">
        <f t="shared" si="79"/>
        <v>1</v>
      </c>
      <c r="AK170" s="24">
        <f t="shared" si="80"/>
        <v>1</v>
      </c>
      <c r="AL170" s="25">
        <f t="shared" si="81"/>
        <v>22</v>
      </c>
      <c r="AM170" s="25">
        <f t="shared" si="82"/>
        <v>12</v>
      </c>
      <c r="AN170" s="25">
        <f t="shared" si="83"/>
        <v>21</v>
      </c>
      <c r="AO170" s="25">
        <f t="shared" si="84"/>
        <v>23</v>
      </c>
      <c r="AP170" s="25">
        <f t="shared" si="85"/>
        <v>11</v>
      </c>
      <c r="AQ170" s="26">
        <f t="shared" si="86"/>
        <v>0.62563082930477998</v>
      </c>
      <c r="AR170" s="26">
        <f t="shared" si="87"/>
        <v>9.0180232078155689E-2</v>
      </c>
      <c r="AS170" s="26">
        <f t="shared" si="88"/>
        <v>5.7390611552333708E-2</v>
      </c>
      <c r="AT170" s="26">
        <f t="shared" si="89"/>
        <v>3.8801317648084206E-2</v>
      </c>
      <c r="AU170" s="26">
        <f t="shared" si="90"/>
        <v>3.7154043701264933E-2</v>
      </c>
      <c r="AV170" s="27">
        <f>(1/(((0-P170)^2+(0-Q170)^2))*CT170)</f>
        <v>7.562491429027267E-3</v>
      </c>
      <c r="AW170" s="27">
        <f>(1/(((1-P170)^2+(1-Q170)^2))*CT170)</f>
        <v>3.7154043701264933E-2</v>
      </c>
      <c r="AX170" s="27">
        <f>(1/(((2-P170)^2+(2-Q170)^2))*CT170)</f>
        <v>0.62563082930477998</v>
      </c>
      <c r="AY170" s="27">
        <f>(1/(((3-P170)^2+(3-Q170)^2))*CT170)</f>
        <v>1.7767732250618229E-2</v>
      </c>
      <c r="AZ170" s="27">
        <f>((1/(((4-P170)^2+(4-Q170)^2))*CT170))</f>
        <v>5.2365556796087516E-3</v>
      </c>
      <c r="BA170" s="27">
        <f>((1/(((5-P170)^2+(5-Q170)^2))*CT170))</f>
        <v>2.4651876399475591E-3</v>
      </c>
      <c r="BB170" s="27">
        <f>((1/(((6-P170)^2+(6-Q170)^2))*CT170))</f>
        <v>1.427894095851381E-3</v>
      </c>
      <c r="BC170" s="27">
        <f>((1/(((1-P170)^2+(0-Q170)^2))*CT170))</f>
        <v>1.2085901245798543E-2</v>
      </c>
      <c r="BD170" s="27">
        <f>((1/(((2-P170)^2+(0-Q170)^2))*CT170))</f>
        <v>1.3651780439452033E-2</v>
      </c>
      <c r="BE170" s="27">
        <f>((1/(((2-P170)^2+(1-Q170)^2))*CT170))</f>
        <v>5.7390611552333708E-2</v>
      </c>
      <c r="BF170" s="27">
        <f>((1/(((3-P170)^2+(0-Q170)^2))*CT170))</f>
        <v>9.6376252131958589E-3</v>
      </c>
      <c r="BG170" s="27">
        <f>((1/(((3-P170)^2+(1-Q170)^2))*CT170))</f>
        <v>2.0862047002784535E-2</v>
      </c>
      <c r="BH170" s="27">
        <f>((1/(((3-P170)^2+(2-Q170)^2))*CT170))</f>
        <v>3.114501336854435E-2</v>
      </c>
      <c r="BI170" s="27">
        <f>((1/(((4-P170)^2+(0-Q170)^2))*CT170))</f>
        <v>5.7382393282176545E-3</v>
      </c>
      <c r="BJ170" s="27">
        <f>((1/(((4-P170)^2+(1-Q170)^2))*CT170))</f>
        <v>8.4428499900492827E-3</v>
      </c>
      <c r="BK170" s="27">
        <f>((1/(((4-P170)^2+(2-Q170)^2))*CT170))</f>
        <v>9.7449407255783028E-3</v>
      </c>
      <c r="BL170" s="27">
        <f>((1/(((4-P170)^2+(3-Q170)^2))*CT170))</f>
        <v>7.8869774275590835E-3</v>
      </c>
      <c r="BM170" s="27">
        <f>((1/(((5-P170)^2+(0-Q170)^2))*CT170))</f>
        <v>3.5114953123555771E-3</v>
      </c>
      <c r="BN170" s="27">
        <f>((1/(((5-P170)^2+(1-Q170)^2))*CT170))</f>
        <v>4.3677105877749272E-3</v>
      </c>
      <c r="BO170" s="27">
        <f>((1/(((5-P170)^2+(2-Q170)^2))*CT170))</f>
        <v>4.6920417637463007E-3</v>
      </c>
      <c r="BP170" s="27">
        <f>((1/(((5-P170)^2+(3-Q170)^2))*CT170))</f>
        <v>4.2140613962190019E-3</v>
      </c>
      <c r="BQ170" s="27">
        <f>((1/(((5-P170)^2+(4-Q170)^2))*CT170))</f>
        <v>3.3170279232693639E-3</v>
      </c>
      <c r="BR170" s="27">
        <f>((1/(((6-P170)^2+(0-Q170)^2))*CT170))</f>
        <v>2.2973272259466338E-3</v>
      </c>
      <c r="BS170" s="27">
        <f>(1/(((6-P170)^2+(1-Q170)^2))*CT170)</f>
        <v>2.6353073472316626E-3</v>
      </c>
      <c r="BT170" s="27">
        <f>(1/(((6-P170)^2+(2-Q170)^2))*CT170)</f>
        <v>2.7500003701019585E-3</v>
      </c>
      <c r="BU170" s="27">
        <f>(1/(((6-P170)^2+(3-Q170)^2))*CT170)</f>
        <v>2.5785806422249807E-3</v>
      </c>
      <c r="BV170" s="27">
        <f>((1/(((6-P170)^2+(4-Q170)^2))*CT170))</f>
        <v>2.2124668042254004E-3</v>
      </c>
      <c r="BW170" s="27">
        <f>((1/(((6-P170)^2+(5-Q170)^2))*CT170))</f>
        <v>1.7980498176426358E-3</v>
      </c>
      <c r="BX170" s="27">
        <f>((1/(((0-P170)^2+(1-Q170)^2))*CT170))</f>
        <v>1.3088064956390375E-2</v>
      </c>
      <c r="BY170" s="27">
        <f>((1/(((0-P170)^2+(2-Q170)^2))*CT170))</f>
        <v>1.6507255356292622E-2</v>
      </c>
      <c r="BZ170" s="27">
        <f>((1/(((1-P170)^2+(2-Q170)^2))*CT170))</f>
        <v>9.0180232078155689E-2</v>
      </c>
      <c r="CA170" s="27">
        <f>((1/(((0-P170)^2+(3-Q170)^2))*CT170))</f>
        <v>1.1798942714482466E-2</v>
      </c>
      <c r="CB170" s="27">
        <f>((1/(((1-P170)^2+(3-Q170)^2))*CT170))</f>
        <v>2.8358465690148993E-2</v>
      </c>
      <c r="CC170" s="27">
        <f>((1/(((2-P170)^2+(3-Q170)^2))*CT170))</f>
        <v>3.8801317648084206E-2</v>
      </c>
      <c r="CD170" s="27">
        <f>((1/(((0-P170)^2+(4-Q170)^2))*CT170))</f>
        <v>6.7146860458129638E-3</v>
      </c>
      <c r="CE170" s="27">
        <f>((1/(((1-P170)^2+(4-Q170)^2))*CT170))</f>
        <v>1.0056641762616905E-2</v>
      </c>
      <c r="CF170" s="27">
        <f>((1/(((2-P170)^2+(4-Q170)^2))*CT170))</f>
        <v>1.111775031151396E-2</v>
      </c>
      <c r="CG170" s="27">
        <f>((1/(((3-P170)^2+(4-Q170)^2))*CT170))</f>
        <v>8.3018046986928461E-3</v>
      </c>
      <c r="CH170" s="27">
        <f>((1/(((0-P170)^2+(5-Q170)^2))*CT170))</f>
        <v>3.9509883914040428E-3</v>
      </c>
      <c r="CI170" s="27">
        <f>((1/(((1-P170)^2+(5-Q170)^2))*CT170))</f>
        <v>4.911333087599651E-3</v>
      </c>
      <c r="CJ170" s="27">
        <f>((1/(((2-P170)^2+(5-Q170)^2))*CT170))</f>
        <v>5.1514477064538225E-3</v>
      </c>
      <c r="CK170" s="27">
        <f>((1/(((3-P170)^2+(5-Q170)^2))*CT170))</f>
        <v>4.4517716543482156E-3</v>
      </c>
      <c r="CL170" s="27">
        <f>(1/(((4-P170)^2+(5-Q170)^2))*CT170)</f>
        <v>3.3882322674838928E-3</v>
      </c>
      <c r="CM170" s="27">
        <f>(1/(((0-P170)^2+(6-Q170)^2))*CT170)</f>
        <v>2.517147067094899E-3</v>
      </c>
      <c r="CN170" s="27">
        <f>(1/(((1-P170)^2+(6-Q170)^2))*CT170)</f>
        <v>2.8753426218675873E-3</v>
      </c>
      <c r="CO170" s="27">
        <f>((1/(((2-P170)^2+(6-Q170)^2))*CT170))</f>
        <v>2.9560076086400117E-3</v>
      </c>
      <c r="CP170" s="27">
        <f>((1/(((3-P170)^2+(6-Q170)^2))*CT170))</f>
        <v>2.7114702455897865E-3</v>
      </c>
      <c r="CQ170" s="27">
        <f>((1/(((4-P170)^2+(6-Q170)^2))*CT170))</f>
        <v>2.27628092763788E-3</v>
      </c>
      <c r="CR170" s="27">
        <f>((1/(((5-P170)^2+(6-Q170)^2)))*CT170)</f>
        <v>1.8187685579751621E-3</v>
      </c>
      <c r="CS170" s="21">
        <f t="shared" si="91"/>
        <v>1.1801387409836355</v>
      </c>
      <c r="CT170" s="28">
        <v>0.05</v>
      </c>
    </row>
    <row r="171" spans="8:98" x14ac:dyDescent="0.25">
      <c r="H171" s="2">
        <v>44556</v>
      </c>
      <c r="I171" s="1" t="s">
        <v>28</v>
      </c>
      <c r="J171" s="1" t="s">
        <v>13</v>
      </c>
      <c r="K171">
        <v>3</v>
      </c>
      <c r="L171">
        <v>0</v>
      </c>
      <c r="M171">
        <v>0.31</v>
      </c>
      <c r="N171">
        <v>0.26</v>
      </c>
      <c r="P171" s="10">
        <f>SUMIF(team,spi_matches[[#This Row],[team1]],Mxg)+SUMIF(team,spi_matches[[#This Row],[team2]],Vnxg)</f>
        <v>1.6615313588385399</v>
      </c>
      <c r="Q171" s="10">
        <f>SUMIF(team,spi_matches[[#This Row],[team1]],Mnxg)+SUMIF(team,spi_matches[[#This Row],[team2]],Vxg)</f>
        <v>0.66753649160049178</v>
      </c>
      <c r="R171" s="10">
        <f t="shared" si="65"/>
        <v>1.9927230059099874</v>
      </c>
      <c r="S171" s="21">
        <f t="shared" si="66"/>
        <v>0.490170380477575</v>
      </c>
      <c r="T171" s="21">
        <f t="shared" si="67"/>
        <v>0.14592409043599158</v>
      </c>
      <c r="U171" s="21">
        <f t="shared" si="68"/>
        <v>0.11245015461240647</v>
      </c>
      <c r="V171" s="22">
        <f t="shared" si="69"/>
        <v>3</v>
      </c>
      <c r="W171" s="22">
        <f t="shared" si="70"/>
        <v>0</v>
      </c>
      <c r="X171" s="23"/>
      <c r="Y171" s="23"/>
      <c r="Z171" s="23"/>
      <c r="AA171" s="23"/>
      <c r="AB171" s="24">
        <f t="shared" si="71"/>
        <v>2</v>
      </c>
      <c r="AC171" s="24">
        <f t="shared" si="72"/>
        <v>1</v>
      </c>
      <c r="AD171" s="24">
        <f t="shared" si="73"/>
        <v>1</v>
      </c>
      <c r="AE171" s="24">
        <f t="shared" si="74"/>
        <v>1</v>
      </c>
      <c r="AF171" s="24">
        <f t="shared" si="75"/>
        <v>2</v>
      </c>
      <c r="AG171" s="24">
        <f t="shared" si="76"/>
        <v>0</v>
      </c>
      <c r="AH171" s="24">
        <f t="shared" si="77"/>
        <v>1</v>
      </c>
      <c r="AI171" s="24">
        <f t="shared" si="78"/>
        <v>0</v>
      </c>
      <c r="AJ171" s="24">
        <f t="shared" si="79"/>
        <v>2</v>
      </c>
      <c r="AK171" s="24">
        <f t="shared" si="80"/>
        <v>2</v>
      </c>
      <c r="AL171" s="25">
        <f t="shared" si="81"/>
        <v>21</v>
      </c>
      <c r="AM171" s="25">
        <f t="shared" si="82"/>
        <v>11</v>
      </c>
      <c r="AN171" s="25">
        <f t="shared" si="83"/>
        <v>20</v>
      </c>
      <c r="AO171" s="25">
        <f t="shared" si="84"/>
        <v>10</v>
      </c>
      <c r="AP171" s="25">
        <f t="shared" si="85"/>
        <v>22</v>
      </c>
      <c r="AQ171" s="26">
        <f t="shared" si="86"/>
        <v>0.22213040292507613</v>
      </c>
      <c r="AR171" s="26">
        <f t="shared" si="87"/>
        <v>9.121495569400126E-2</v>
      </c>
      <c r="AS171" s="26">
        <f t="shared" si="88"/>
        <v>8.9259257097874203E-2</v>
      </c>
      <c r="AT171" s="26">
        <f t="shared" si="89"/>
        <v>5.6610478849705874E-2</v>
      </c>
      <c r="AU171" s="26">
        <f t="shared" si="90"/>
        <v>2.6454746198959968E-2</v>
      </c>
      <c r="AV171" s="27">
        <f>(1/(((0-P171)^2+(0-Q171)^2))*CT171)</f>
        <v>1.559434043499309E-2</v>
      </c>
      <c r="AW171" s="27">
        <f>(1/(((1-P171)^2+(1-Q171)^2))*CT171)</f>
        <v>9.121495569400126E-2</v>
      </c>
      <c r="AX171" s="27">
        <f>(1/(((2-P171)^2+(2-Q171)^2))*CT171)</f>
        <v>2.6454746198959968E-2</v>
      </c>
      <c r="AY171" s="27">
        <f>(1/(((3-P171)^2+(3-Q171)^2))*CT171)</f>
        <v>6.9138274034787079E-3</v>
      </c>
      <c r="AZ171" s="27">
        <f>((1/(((4-P171)^2+(4-Q171)^2))*CT171))</f>
        <v>3.0168190157129201E-3</v>
      </c>
      <c r="BA171" s="27">
        <f>((1/(((5-P171)^2+(5-Q171)^2))*CT171))</f>
        <v>1.6713680623667918E-3</v>
      </c>
      <c r="BB171" s="27">
        <f>((1/(((6-P171)^2+(6-Q171)^2))*CT171))</f>
        <v>1.0580336264788567E-3</v>
      </c>
      <c r="BC171" s="27">
        <f>((1/(((1-P171)^2+(0-Q171)^2))*CT171))</f>
        <v>5.6610478849705874E-2</v>
      </c>
      <c r="BD171" s="27">
        <f>((1/(((2-P171)^2+(0-Q171)^2))*CT171))</f>
        <v>8.9259257097874203E-2</v>
      </c>
      <c r="BE171" s="27">
        <f>((1/(((2-P171)^2+(1-Q171)^2))*CT171))</f>
        <v>0.22213040292507613</v>
      </c>
      <c r="BF171" s="27">
        <f>((1/(((3-P171)^2+(0-Q171)^2))*CT171))</f>
        <v>2.2350331631249679E-2</v>
      </c>
      <c r="BG171" s="27">
        <f>((1/(((3-P171)^2+(1-Q171)^2))*CT171))</f>
        <v>2.6287699160720542E-2</v>
      </c>
      <c r="BH171" s="27">
        <f>((1/(((3-P171)^2+(2-Q171)^2))*CT171))</f>
        <v>1.4017549336986575E-2</v>
      </c>
      <c r="BI171" s="27">
        <f>((1/(((4-P171)^2+(0-Q171)^2))*CT171))</f>
        <v>8.4544567371935674E-3</v>
      </c>
      <c r="BJ171" s="27">
        <f>((1/(((4-P171)^2+(1-Q171)^2))*CT171))</f>
        <v>8.9622316981829552E-3</v>
      </c>
      <c r="BK171" s="27">
        <f>((1/(((4-P171)^2+(2-Q171)^2))*CT171))</f>
        <v>6.9023643842552815E-3</v>
      </c>
      <c r="BL171" s="27">
        <f>((1/(((4-P171)^2+(3-Q171)^2))*CT171))</f>
        <v>4.5834464817896955E-3</v>
      </c>
      <c r="BM171" s="27">
        <f>((1/(((5-P171)^2+(0-Q171)^2))*CT171))</f>
        <v>4.3136999059970411E-3</v>
      </c>
      <c r="BN171" s="27">
        <f>((1/(((5-P171)^2+(1-Q171)^2))*CT171))</f>
        <v>4.4421128870132639E-3</v>
      </c>
      <c r="BO171" s="27">
        <f>((1/(((5-P171)^2+(2-Q171)^2))*CT171))</f>
        <v>3.8697198838298337E-3</v>
      </c>
      <c r="BP171" s="27">
        <f>((1/(((5-P171)^2+(3-Q171)^2))*CT171))</f>
        <v>3.0146344429318236E-3</v>
      </c>
      <c r="BQ171" s="27">
        <f>((1/(((5-P171)^2+(4-Q171)^2))*CT171))</f>
        <v>2.2471217390037553E-3</v>
      </c>
      <c r="BR171" s="27">
        <f>((1/(((6-P171)^2+(0-Q171)^2))*CT171))</f>
        <v>2.5949875580152885E-3</v>
      </c>
      <c r="BS171" s="27">
        <f>(1/(((6-P171)^2+(1-Q171)^2))*CT171)</f>
        <v>2.6409135851930723E-3</v>
      </c>
      <c r="BT171" s="27">
        <f>(1/(((6-P171)^2+(2-Q171)^2))*CT171)</f>
        <v>2.4274473430642741E-3</v>
      </c>
      <c r="BU171" s="27">
        <f>(1/(((6-P171)^2+(3-Q171)^2))*CT171)</f>
        <v>2.0607767435677554E-3</v>
      </c>
      <c r="BV171" s="27">
        <f>((1/(((6-P171)^2+(4-Q171)^2))*CT171))</f>
        <v>1.6706973250318218E-3</v>
      </c>
      <c r="BW171" s="27">
        <f>((1/(((6-P171)^2+(5-Q171)^2))*CT171))</f>
        <v>1.3300507608925158E-3</v>
      </c>
      <c r="BX171" s="27">
        <f>((1/(((0-P171)^2+(1-Q171)^2))*CT171))</f>
        <v>1.7414209692001088E-2</v>
      </c>
      <c r="BY171" s="27">
        <f>((1/(((0-P171)^2+(2-Q171)^2))*CT171))</f>
        <v>1.1022574224555808E-2</v>
      </c>
      <c r="BZ171" s="27">
        <f>((1/(((1-P171)^2+(2-Q171)^2))*CT171))</f>
        <v>2.2592919413978049E-2</v>
      </c>
      <c r="CA171" s="27">
        <f>((1/(((0-P171)^2+(3-Q171)^2))*CT171))</f>
        <v>6.0967635825631555E-3</v>
      </c>
      <c r="CB171" s="27">
        <f>((1/(((1-P171)^2+(3-Q171)^2))*CT171))</f>
        <v>8.5062805386890965E-3</v>
      </c>
      <c r="CC171" s="27">
        <f>((1/(((2-P171)^2+(3-Q171)^2))*CT171))</f>
        <v>9.0009859047037247E-3</v>
      </c>
      <c r="CD171" s="27">
        <f>((1/(((0-P171)^2+(4-Q171)^2))*CT171))</f>
        <v>3.6059427257059012E-3</v>
      </c>
      <c r="CE171" s="27">
        <f>((1/(((1-P171)^2+(4-Q171)^2))*CT171))</f>
        <v>4.3316532855495393E-3</v>
      </c>
      <c r="CF171" s="27">
        <f>((1/(((2-P171)^2+(4-Q171)^2))*CT171))</f>
        <v>4.4563780084383043E-3</v>
      </c>
      <c r="CG171" s="27">
        <f>((1/(((3-P171)^2+(4-Q171)^2))*CT171))</f>
        <v>3.8769273031041339E-3</v>
      </c>
      <c r="CH171" s="27">
        <f>((1/(((0-P171)^2+(5-Q171)^2))*CT171))</f>
        <v>2.3222409858387693E-3</v>
      </c>
      <c r="CI171" s="27">
        <f>((1/(((1-P171)^2+(5-Q171)^2))*CT171))</f>
        <v>2.6031005085086867E-3</v>
      </c>
      <c r="CJ171" s="27">
        <f>((1/(((2-P171)^2+(5-Q171)^2))*CT171))</f>
        <v>2.6476318075903992E-3</v>
      </c>
      <c r="CK171" s="27">
        <f>((1/(((3-P171)^2+(5-Q171)^2))*CT171))</f>
        <v>2.4317010136390336E-3</v>
      </c>
      <c r="CL171" s="27">
        <f>(1/(((4-P171)^2+(5-Q171)^2))*CT171)</f>
        <v>2.0628189736174567E-3</v>
      </c>
      <c r="CM171" s="27">
        <f>(1/(((0-P171)^2+(6-Q171)^2))*CT171)</f>
        <v>1.6027771113947917E-3</v>
      </c>
      <c r="CN171" s="27">
        <f>(1/(((1-P171)^2+(6-Q171)^2))*CT171)</f>
        <v>1.7317342245847908E-3</v>
      </c>
      <c r="CO171" s="27">
        <f>((1/(((2-P171)^2+(6-Q171)^2))*CT171))</f>
        <v>1.7513301648030542E-3</v>
      </c>
      <c r="CP171" s="27">
        <f>((1/(((3-P171)^2+(6-Q171)^2))*CT171))</f>
        <v>1.6541685754946816E-3</v>
      </c>
      <c r="CQ171" s="27">
        <f>((1/(((4-P171)^2+(6-Q171)^2))*CT171))</f>
        <v>1.4747695255312868E-3</v>
      </c>
      <c r="CR171" s="27">
        <f>((1/(((5-P171)^2+(6-Q171)^2)))*CT171)</f>
        <v>1.263247042114725E-3</v>
      </c>
      <c r="CS171" s="21">
        <f t="shared" si="91"/>
        <v>0.74854462552597301</v>
      </c>
      <c r="CT171" s="28">
        <v>0.05</v>
      </c>
    </row>
    <row r="172" spans="8:98" x14ac:dyDescent="0.25">
      <c r="H172" s="2">
        <v>44556</v>
      </c>
      <c r="I172" s="1" t="s">
        <v>22</v>
      </c>
      <c r="J172" s="1" t="s">
        <v>14</v>
      </c>
      <c r="K172">
        <v>6</v>
      </c>
      <c r="L172">
        <v>3</v>
      </c>
      <c r="M172">
        <v>0.38</v>
      </c>
      <c r="N172">
        <v>2.52</v>
      </c>
      <c r="P172" s="10">
        <f>SUMIF(team,spi_matches[[#This Row],[team1]],Mxg)+SUMIF(team,spi_matches[[#This Row],[team2]],Vnxg)</f>
        <v>2.4422747502963551</v>
      </c>
      <c r="Q172" s="10">
        <f>SUMIF(team,spi_matches[[#This Row],[team1]],Mnxg)+SUMIF(team,spi_matches[[#This Row],[team2]],Vxg)</f>
        <v>0.70788883967351579</v>
      </c>
      <c r="R172" s="10">
        <f t="shared" si="65"/>
        <v>7.5367240030896916</v>
      </c>
      <c r="S172" s="21">
        <f t="shared" si="66"/>
        <v>0.58335258910841614</v>
      </c>
      <c r="T172" s="21">
        <f t="shared" si="67"/>
        <v>7.3616790076494229E-2</v>
      </c>
      <c r="U172" s="21">
        <f t="shared" si="68"/>
        <v>8.6465075303510774E-2</v>
      </c>
      <c r="V172" s="22">
        <f t="shared" si="69"/>
        <v>3</v>
      </c>
      <c r="W172" s="22">
        <f t="shared" si="70"/>
        <v>0</v>
      </c>
      <c r="X172" s="23"/>
      <c r="Y172" s="23"/>
      <c r="Z172" s="23"/>
      <c r="AA172" s="23"/>
      <c r="AB172" s="24">
        <f t="shared" si="71"/>
        <v>2</v>
      </c>
      <c r="AC172" s="24">
        <f t="shared" si="72"/>
        <v>1</v>
      </c>
      <c r="AD172" s="24">
        <f t="shared" si="73"/>
        <v>3</v>
      </c>
      <c r="AE172" s="24">
        <f t="shared" si="74"/>
        <v>1</v>
      </c>
      <c r="AF172" s="24">
        <f t="shared" si="75"/>
        <v>2</v>
      </c>
      <c r="AG172" s="24">
        <f t="shared" si="76"/>
        <v>0</v>
      </c>
      <c r="AH172" s="24">
        <f t="shared" si="77"/>
        <v>3</v>
      </c>
      <c r="AI172" s="24">
        <f t="shared" si="78"/>
        <v>0</v>
      </c>
      <c r="AJ172" s="24">
        <f t="shared" si="79"/>
        <v>2</v>
      </c>
      <c r="AK172" s="24">
        <f t="shared" si="80"/>
        <v>2</v>
      </c>
      <c r="AL172" s="25">
        <f t="shared" si="81"/>
        <v>21</v>
      </c>
      <c r="AM172" s="25">
        <f t="shared" si="82"/>
        <v>31</v>
      </c>
      <c r="AN172" s="25">
        <f t="shared" si="83"/>
        <v>20</v>
      </c>
      <c r="AO172" s="25">
        <f t="shared" si="84"/>
        <v>30</v>
      </c>
      <c r="AP172" s="25">
        <f t="shared" si="85"/>
        <v>22</v>
      </c>
      <c r="AQ172" s="26">
        <f t="shared" si="86"/>
        <v>0.17797655164917767</v>
      </c>
      <c r="AR172" s="26">
        <f t="shared" si="87"/>
        <v>0.12613954969200164</v>
      </c>
      <c r="AS172" s="26">
        <f t="shared" si="88"/>
        <v>7.176550389934748E-2</v>
      </c>
      <c r="AT172" s="26">
        <f t="shared" si="89"/>
        <v>6.1563915774678971E-2</v>
      </c>
      <c r="AU172" s="26">
        <f t="shared" si="90"/>
        <v>2.6807377441500347E-2</v>
      </c>
      <c r="AV172" s="27">
        <f>(1/(((0-P172)^2+(0-Q172)^2))*CT172)</f>
        <v>7.7329801158435574E-3</v>
      </c>
      <c r="AW172" s="27">
        <f>(1/(((1-P172)^2+(1-Q172)^2))*CT172)</f>
        <v>2.3089511635003446E-2</v>
      </c>
      <c r="AX172" s="27">
        <f>(1/(((2-P172)^2+(2-Q172)^2))*CT172)</f>
        <v>2.6807377441500347E-2</v>
      </c>
      <c r="AY172" s="27">
        <f>(1/(((3-P172)^2+(3-Q172)^2))*CT172)</f>
        <v>8.9849987845686315E-3</v>
      </c>
      <c r="AZ172" s="27">
        <f>((1/(((4-P172)^2+(4-Q172)^2))*CT172))</f>
        <v>3.7694587436018639E-3</v>
      </c>
      <c r="BA172" s="27">
        <f>((1/(((5-P172)^2+(5-Q172)^2))*CT172))</f>
        <v>2.0028699792433917E-3</v>
      </c>
      <c r="BB172" s="27">
        <f>((1/(((6-P172)^2+(6-Q172)^2))*CT172))</f>
        <v>1.229593376733013E-3</v>
      </c>
      <c r="BC172" s="27">
        <f>((1/(((1-P172)^2+(0-Q172)^2))*CT172))</f>
        <v>1.9370362007741299E-2</v>
      </c>
      <c r="BD172" s="27">
        <f>((1/(((2-P172)^2+(0-Q172)^2))*CT172))</f>
        <v>7.176550389934748E-2</v>
      </c>
      <c r="BE172" s="27">
        <f>((1/(((2-P172)^2+(1-Q172)^2))*CT172))</f>
        <v>0.17797655164917767</v>
      </c>
      <c r="BF172" s="27">
        <f>((1/(((3-P172)^2+(0-Q172)^2))*CT172))</f>
        <v>6.1563915774678971E-2</v>
      </c>
      <c r="BG172" s="27">
        <f>((1/(((3-P172)^2+(1-Q172)^2))*CT172))</f>
        <v>0.12613954969200164</v>
      </c>
      <c r="BH172" s="27">
        <f>((1/(((3-P172)^2+(2-Q172)^2))*CT172))</f>
        <v>2.524476433880889E-2</v>
      </c>
      <c r="BI172" s="27">
        <f>((1/(((4-P172)^2+(0-Q172)^2))*CT172))</f>
        <v>1.7078750950909174E-2</v>
      </c>
      <c r="BJ172" s="27">
        <f>((1/(((4-P172)^2+(1-Q172)^2))*CT172))</f>
        <v>1.9905751176526786E-2</v>
      </c>
      <c r="BK172" s="27">
        <f>((1/(((4-P172)^2+(2-Q172)^2))*CT172))</f>
        <v>1.2206854810271258E-2</v>
      </c>
      <c r="BL172" s="27">
        <f>((1/(((4-P172)^2+(3-Q172)^2))*CT172))</f>
        <v>6.5101780238358735E-3</v>
      </c>
      <c r="BM172" s="27">
        <f>((1/(((5-P172)^2+(0-Q172)^2))*CT172))</f>
        <v>7.0991818984602814E-3</v>
      </c>
      <c r="BN172" s="27">
        <f>((1/(((5-P172)^2+(1-Q172)^2))*CT172))</f>
        <v>7.5445649344508597E-3</v>
      </c>
      <c r="BO172" s="27">
        <f>((1/(((5-P172)^2+(2-Q172)^2))*CT172))</f>
        <v>6.0890142987966682E-3</v>
      </c>
      <c r="BP172" s="27">
        <f>((1/(((5-P172)^2+(3-Q172)^2))*CT172))</f>
        <v>4.2388212869829429E-3</v>
      </c>
      <c r="BQ172" s="27">
        <f>((1/(((5-P172)^2+(4-Q172)^2))*CT172))</f>
        <v>2.8768775226743317E-3</v>
      </c>
      <c r="BR172" s="27">
        <f>((1/(((6-P172)^2+(0-Q172)^2))*CT172))</f>
        <v>3.7998207142364189E-3</v>
      </c>
      <c r="BS172" s="27">
        <f>(1/(((6-P172)^2+(1-Q172)^2))*CT172)</f>
        <v>3.9238035390488394E-3</v>
      </c>
      <c r="BT172" s="27">
        <f>(1/(((6-P172)^2+(2-Q172)^2))*CT172)</f>
        <v>3.4899238422860645E-3</v>
      </c>
      <c r="BU172" s="27">
        <f>(1/(((6-P172)^2+(3-Q172)^2))*CT172)</f>
        <v>2.7915521453660661E-3</v>
      </c>
      <c r="BV172" s="27">
        <f>((1/(((6-P172)^2+(4-Q172)^2))*CT172))</f>
        <v>2.1280756952811869E-3</v>
      </c>
      <c r="BW172" s="27">
        <f>((1/(((6-P172)^2+(5-Q172)^2))*CT172))</f>
        <v>1.6087709075333551E-3</v>
      </c>
      <c r="BX172" s="27">
        <f>((1/(((0-P172)^2+(1-Q172)^2))*CT172))</f>
        <v>8.2644151550833305E-3</v>
      </c>
      <c r="BY172" s="27">
        <f>((1/(((0-P172)^2+(2-Q172)^2))*CT172))</f>
        <v>6.5494256542647086E-3</v>
      </c>
      <c r="BZ172" s="27">
        <f>((1/(((1-P172)^2+(2-Q172)^2))*CT172))</f>
        <v>1.3334372681962621E-2</v>
      </c>
      <c r="CA172" s="27">
        <f>((1/(((0-P172)^2+(3-Q172)^2))*CT172))</f>
        <v>4.4569319646789131E-3</v>
      </c>
      <c r="CB172" s="27">
        <f>((1/(((1-P172)^2+(3-Q172)^2))*CT172))</f>
        <v>6.8176270864881679E-3</v>
      </c>
      <c r="CC172" s="27">
        <f>((1/(((2-P172)^2+(3-Q172)^2))*CT172))</f>
        <v>9.1753548428205583E-3</v>
      </c>
      <c r="CD172" s="27">
        <f>((1/(((0-P172)^2+(4-Q172)^2))*CT172))</f>
        <v>2.9757119094691665E-3</v>
      </c>
      <c r="CE172" s="27">
        <f>((1/(((1-P172)^2+(4-Q172)^2))*CT172))</f>
        <v>3.8705225527468344E-3</v>
      </c>
      <c r="CF172" s="27">
        <f>((1/(((2-P172)^2+(4-Q172)^2))*CT172))</f>
        <v>4.5316113598354614E-3</v>
      </c>
      <c r="CG172" s="27">
        <f>((1/(((3-P172)^2+(4-Q172)^2))*CT172))</f>
        <v>4.4846856901510834E-3</v>
      </c>
      <c r="CH172" s="27">
        <f>((1/(((0-P172)^2+(5-Q172)^2))*CT172))</f>
        <v>2.0502790616175165E-3</v>
      </c>
      <c r="CI172" s="27">
        <f>((1/(((1-P172)^2+(5-Q172)^2))*CT172))</f>
        <v>2.4387418925760945E-3</v>
      </c>
      <c r="CJ172" s="27">
        <f>((1/(((2-P172)^2+(5-Q172)^2))*CT172))</f>
        <v>2.6855983204573139E-3</v>
      </c>
      <c r="CK172" s="27">
        <f>((1/(((3-P172)^2+(5-Q172)^2))*CT172))</f>
        <v>2.6690473620013724E-3</v>
      </c>
      <c r="CL172" s="27">
        <f>(1/(((4-P172)^2+(5-Q172)^2))*CT172)</f>
        <v>2.39822805487022E-3</v>
      </c>
      <c r="CM172" s="27">
        <f>(1/(((0-P172)^2+(6-Q172)^2))*CT172)</f>
        <v>1.4718372845000864E-3</v>
      </c>
      <c r="CN172" s="27">
        <f>(1/(((1-P172)^2+(6-Q172)^2))*CT172)</f>
        <v>1.6618695699933891E-3</v>
      </c>
      <c r="CO172" s="27">
        <f>((1/(((2-P172)^2+(6-Q172)^2))*CT172))</f>
        <v>1.772920920769026E-3</v>
      </c>
      <c r="CP172" s="27">
        <f>((1/(((3-P172)^2+(6-Q172)^2))*CT172))</f>
        <v>1.7656927184114793E-3</v>
      </c>
      <c r="CQ172" s="27">
        <f>((1/(((4-P172)^2+(6-Q172)^2))*CT172))</f>
        <v>1.6429561539743698E-3</v>
      </c>
      <c r="CR172" s="27">
        <f>((1/(((5-P172)^2+(6-Q172)^2)))*CT172)</f>
        <v>1.4472450668390653E-3</v>
      </c>
      <c r="CS172" s="21">
        <f t="shared" si="91"/>
        <v>0.74343445448842083</v>
      </c>
      <c r="CT172" s="28">
        <v>0.05</v>
      </c>
    </row>
    <row r="173" spans="8:98" x14ac:dyDescent="0.25">
      <c r="H173" s="2">
        <v>44556</v>
      </c>
      <c r="I173" s="1" t="s">
        <v>21</v>
      </c>
      <c r="J173" s="1" t="s">
        <v>11</v>
      </c>
      <c r="K173">
        <v>2</v>
      </c>
      <c r="L173">
        <v>3</v>
      </c>
      <c r="M173">
        <v>1.57</v>
      </c>
      <c r="N173">
        <v>1.19</v>
      </c>
      <c r="P173" s="10">
        <f>SUMIF(team,spi_matches[[#This Row],[team1]],Mxg)+SUMIF(team,spi_matches[[#This Row],[team2]],Vnxg)</f>
        <v>1.6066464877637363</v>
      </c>
      <c r="Q173" s="10">
        <f>SUMIF(team,spi_matches[[#This Row],[team1]],Mnxg)+SUMIF(team,spi_matches[[#This Row],[team2]],Vxg)</f>
        <v>1.0168035897606018</v>
      </c>
      <c r="R173" s="10">
        <f t="shared" si="65"/>
        <v>3.1339961585231564E-2</v>
      </c>
      <c r="S173" s="21">
        <f t="shared" si="66"/>
        <v>0.51968885717090318</v>
      </c>
      <c r="T173" s="21">
        <f t="shared" si="67"/>
        <v>0.20906413471242749</v>
      </c>
      <c r="U173" s="21">
        <f t="shared" si="68"/>
        <v>0.14706172097817263</v>
      </c>
      <c r="V173" s="22">
        <f t="shared" si="69"/>
        <v>3</v>
      </c>
      <c r="W173" s="22">
        <f t="shared" si="70"/>
        <v>0</v>
      </c>
      <c r="X173" s="23"/>
      <c r="Y173" s="23"/>
      <c r="Z173" s="23"/>
      <c r="AA173" s="23"/>
      <c r="AB173" s="24">
        <f t="shared" si="71"/>
        <v>2</v>
      </c>
      <c r="AC173" s="24">
        <f t="shared" si="72"/>
        <v>1</v>
      </c>
      <c r="AD173" s="24">
        <f t="shared" si="73"/>
        <v>1</v>
      </c>
      <c r="AE173" s="24">
        <f t="shared" si="74"/>
        <v>1</v>
      </c>
      <c r="AF173" s="24">
        <f t="shared" si="75"/>
        <v>2</v>
      </c>
      <c r="AG173" s="24">
        <f t="shared" si="76"/>
        <v>2</v>
      </c>
      <c r="AH173" s="24">
        <f t="shared" si="77"/>
        <v>2</v>
      </c>
      <c r="AI173" s="24">
        <f t="shared" si="78"/>
        <v>0</v>
      </c>
      <c r="AJ173" s="24">
        <f t="shared" si="79"/>
        <v>1</v>
      </c>
      <c r="AK173" s="24">
        <f t="shared" si="80"/>
        <v>2</v>
      </c>
      <c r="AL173" s="25">
        <f t="shared" si="81"/>
        <v>21</v>
      </c>
      <c r="AM173" s="25">
        <f t="shared" si="82"/>
        <v>11</v>
      </c>
      <c r="AN173" s="25">
        <f t="shared" si="83"/>
        <v>22</v>
      </c>
      <c r="AO173" s="25">
        <f t="shared" si="84"/>
        <v>20</v>
      </c>
      <c r="AP173" s="25">
        <f t="shared" si="85"/>
        <v>12</v>
      </c>
      <c r="AQ173" s="26">
        <f t="shared" si="86"/>
        <v>0.32256119530921717</v>
      </c>
      <c r="AR173" s="26">
        <f t="shared" si="87"/>
        <v>0.1357580363955164</v>
      </c>
      <c r="AS173" s="26">
        <f t="shared" si="88"/>
        <v>4.4587037090631554E-2</v>
      </c>
      <c r="AT173" s="26">
        <f t="shared" si="89"/>
        <v>4.2065711621271741E-2</v>
      </c>
      <c r="AU173" s="26">
        <f t="shared" si="90"/>
        <v>3.7461738203898559E-2</v>
      </c>
      <c r="AV173" s="27">
        <f>(1/(((0-P173)^2+(0-Q173)^2))*CT173)</f>
        <v>1.3830483996665692E-2</v>
      </c>
      <c r="AW173" s="27">
        <f>(1/(((1-P173)^2+(1-Q173)^2))*CT173)</f>
        <v>0.1357580363955164</v>
      </c>
      <c r="AX173" s="27">
        <f>(1/(((2-P173)^2+(2-Q173)^2))*CT173)</f>
        <v>4.4587037090631554E-2</v>
      </c>
      <c r="AY173" s="27">
        <f>(1/(((3-P173)^2+(3-Q173)^2))*CT173)</f>
        <v>8.5113597545567899E-3</v>
      </c>
      <c r="AZ173" s="27">
        <f>((1/(((4-P173)^2+(4-Q173)^2))*CT173))</f>
        <v>3.4181953057085498E-3</v>
      </c>
      <c r="BA173" s="27">
        <f>((1/(((5-P173)^2+(5-Q173)^2))*CT173))</f>
        <v>1.8261036749532664E-3</v>
      </c>
      <c r="BB173" s="27">
        <f>((1/(((6-P173)^2+(6-Q173)^2))*CT173))</f>
        <v>1.1329184943952211E-3</v>
      </c>
      <c r="BC173" s="27">
        <f>((1/(((1-P173)^2+(0-Q173)^2))*CT173))</f>
        <v>3.5665640296212345E-2</v>
      </c>
      <c r="BD173" s="27">
        <f>((1/(((2-P173)^2+(0-Q173)^2))*CT173))</f>
        <v>4.2065711621271741E-2</v>
      </c>
      <c r="BE173" s="27">
        <f>((1/(((2-P173)^2+(1-Q173)^2))*CT173))</f>
        <v>0.32256119530921717</v>
      </c>
      <c r="BF173" s="27">
        <f>((1/(((3-P173)^2+(0-Q173)^2))*CT173))</f>
        <v>1.6804895049632895E-2</v>
      </c>
      <c r="BG173" s="27">
        <f>((1/(((3-P173)^2+(1-Q173)^2))*CT173))</f>
        <v>2.5750413785836743E-2</v>
      </c>
      <c r="BH173" s="27">
        <f>((1/(((3-P173)^2+(2-Q173)^2))*CT173))</f>
        <v>1.7193302146920067E-2</v>
      </c>
      <c r="BI173" s="27">
        <f>((1/(((4-P173)^2+(0-Q173)^2))*CT173))</f>
        <v>7.3942286193136239E-3</v>
      </c>
      <c r="BJ173" s="27">
        <f>((1/(((4-P173)^2+(1-Q173)^2))*CT173))</f>
        <v>8.7284051039634488E-3</v>
      </c>
      <c r="BK173" s="27">
        <f>((1/(((4-P173)^2+(2-Q173)^2))*CT173))</f>
        <v>7.4684649121783998E-3</v>
      </c>
      <c r="BL173" s="27">
        <f>((1/(((4-P173)^2+(3-Q173)^2))*CT173))</f>
        <v>5.1753356969160263E-3</v>
      </c>
      <c r="BM173" s="27">
        <f>((1/(((5-P173)^2+(0-Q173)^2))*CT173))</f>
        <v>3.9844645411473076E-3</v>
      </c>
      <c r="BN173" s="27">
        <f>((1/(((5-P173)^2+(1-Q173)^2))*CT173))</f>
        <v>4.3421132178184003E-3</v>
      </c>
      <c r="BO173" s="27">
        <f>((1/(((5-P173)^2+(2-Q173)^2))*CT173))</f>
        <v>4.0059213157018509E-3</v>
      </c>
      <c r="BP173" s="27">
        <f>((1/(((5-P173)^2+(3-Q173)^2))*CT173))</f>
        <v>3.236682527525455E-3</v>
      </c>
      <c r="BQ173" s="27">
        <f>((1/(((5-P173)^2+(4-Q173)^2))*CT173))</f>
        <v>2.4492624409323534E-3</v>
      </c>
      <c r="BR173" s="27">
        <f>((1/(((6-P173)^2+(0-Q173)^2))*CT173))</f>
        <v>2.4587610905690521E-3</v>
      </c>
      <c r="BS173" s="27">
        <f>(1/(((6-P173)^2+(1-Q173)^2))*CT173)</f>
        <v>2.5904269551945669E-3</v>
      </c>
      <c r="BT173" s="27">
        <f>(1/(((6-P173)^2+(2-Q173)^2))*CT173)</f>
        <v>2.4669149376777342E-3</v>
      </c>
      <c r="BU173" s="27">
        <f>(1/(((6-P173)^2+(3-Q173)^2))*CT173)</f>
        <v>2.1519608825563102E-3</v>
      </c>
      <c r="BV173" s="27">
        <f>((1/(((6-P173)^2+(4-Q173)^2))*CT173))</f>
        <v>1.7729857735433803E-3</v>
      </c>
      <c r="BW173" s="27">
        <f>((1/(((6-P173)^2+(5-Q173)^2))*CT173))</f>
        <v>1.4217709467744099E-3</v>
      </c>
      <c r="BX173" s="27">
        <f>((1/(((0-P173)^2+(1-Q173)^2))*CT173))</f>
        <v>1.9367869182605014E-2</v>
      </c>
      <c r="BY173" s="27">
        <f>((1/(((0-P173)^2+(2-Q173)^2))*CT173))</f>
        <v>1.4092493644452045E-2</v>
      </c>
      <c r="BZ173" s="27">
        <f>((1/(((1-P173)^2+(2-Q173)^2))*CT173))</f>
        <v>3.7461738203898559E-2</v>
      </c>
      <c r="CA173" s="27">
        <f>((1/(((0-P173)^2+(3-Q173)^2))*CT173))</f>
        <v>7.6753264007900406E-3</v>
      </c>
      <c r="CB173" s="27">
        <f>((1/(((1-P173)^2+(3-Q173)^2))*CT173))</f>
        <v>1.1624965690909374E-2</v>
      </c>
      <c r="CC173" s="27">
        <f>((1/(((2-P173)^2+(3-Q173)^2))*CT173))</f>
        <v>1.2231533175432949E-2</v>
      </c>
      <c r="CD173" s="27">
        <f>((1/(((0-P173)^2+(4-Q173)^2))*CT173))</f>
        <v>4.3551071600964461E-3</v>
      </c>
      <c r="CE173" s="27">
        <f>((1/(((1-P173)^2+(4-Q173)^2))*CT173))</f>
        <v>5.3952094608861077E-3</v>
      </c>
      <c r="CF173" s="27">
        <f>((1/(((2-P173)^2+(4-Q173)^2))*CT173))</f>
        <v>5.5223064798515849E-3</v>
      </c>
      <c r="CG173" s="27">
        <f>((1/(((3-P173)^2+(4-Q173)^2))*CT173))</f>
        <v>4.6121653954088633E-3</v>
      </c>
      <c r="CH173" s="27">
        <f>((1/(((0-P173)^2+(5-Q173)^2))*CT173))</f>
        <v>2.7104433510353231E-3</v>
      </c>
      <c r="CI173" s="27">
        <f>((1/(((1-P173)^2+(5-Q173)^2))*CT173))</f>
        <v>3.0799796290595085E-3</v>
      </c>
      <c r="CJ173" s="27">
        <f>((1/(((2-P173)^2+(5-Q173)^2))*CT173))</f>
        <v>3.1209855098633852E-3</v>
      </c>
      <c r="CK173" s="27">
        <f>((1/(((3-P173)^2+(5-Q173)^2))*CT173))</f>
        <v>2.8078391822173505E-3</v>
      </c>
      <c r="CL173" s="27">
        <f>(1/(((4-P173)^2+(5-Q173)^2))*CT173)</f>
        <v>2.3154585683526018E-3</v>
      </c>
      <c r="CM173" s="27">
        <f>(1/(((0-P173)^2+(6-Q173)^2))*CT173)</f>
        <v>1.8239149200234284E-3</v>
      </c>
      <c r="CN173" s="27">
        <f>(1/(((1-P173)^2+(6-Q173)^2))*CT173)</f>
        <v>1.9841060073914874E-3</v>
      </c>
      <c r="CO173" s="27">
        <f>((1/(((2-P173)^2+(6-Q173)^2))*CT173))</f>
        <v>2.0010426674055073E-3</v>
      </c>
      <c r="CP173" s="27">
        <f>((1/(((3-P173)^2+(6-Q173)^2))*CT173))</f>
        <v>1.867505666629056E-3</v>
      </c>
      <c r="CQ173" s="27">
        <f>((1/(((4-P173)^2+(6-Q173)^2))*CT173))</f>
        <v>1.6361049088136678E-3</v>
      </c>
      <c r="CR173" s="27">
        <f>((1/(((5-P173)^2+(6-Q173)^2)))*CT173)</f>
        <v>1.3756257730503417E-3</v>
      </c>
      <c r="CS173" s="21">
        <f t="shared" si="91"/>
        <v>0.87581471286150359</v>
      </c>
      <c r="CT173" s="28">
        <v>0.05</v>
      </c>
    </row>
    <row r="174" spans="8:98" x14ac:dyDescent="0.25">
      <c r="H174" s="2">
        <v>44556</v>
      </c>
      <c r="I174" s="1" t="s">
        <v>18</v>
      </c>
      <c r="J174" s="1" t="s">
        <v>6</v>
      </c>
      <c r="K174">
        <v>0</v>
      </c>
      <c r="L174">
        <v>5</v>
      </c>
      <c r="M174">
        <v>0.17</v>
      </c>
      <c r="N174">
        <v>2.62</v>
      </c>
      <c r="P174" s="10">
        <f>SUMIF(team,spi_matches[[#This Row],[team1]],Mxg)+SUMIF(team,spi_matches[[#This Row],[team2]],Vnxg)</f>
        <v>0.72374524947190277</v>
      </c>
      <c r="Q174" s="10">
        <f>SUMIF(team,spi_matches[[#This Row],[team1]],Mnxg)+SUMIF(team,spi_matches[[#This Row],[team2]],Vxg)</f>
        <v>1.9341722898547229</v>
      </c>
      <c r="R174" s="10">
        <f t="shared" si="65"/>
        <v>0.77699344931581416</v>
      </c>
      <c r="S174" s="21">
        <f t="shared" si="66"/>
        <v>0.10468372352975516</v>
      </c>
      <c r="T174" s="21">
        <f t="shared" si="67"/>
        <v>0.10920726993680467</v>
      </c>
      <c r="U174" s="21">
        <f t="shared" si="68"/>
        <v>0.91063853733005706</v>
      </c>
      <c r="V174" s="22">
        <f t="shared" si="69"/>
        <v>0</v>
      </c>
      <c r="W174" s="22">
        <f t="shared" si="70"/>
        <v>3</v>
      </c>
      <c r="X174" s="23"/>
      <c r="Y174" s="23"/>
      <c r="Z174" s="23"/>
      <c r="AA174" s="23"/>
      <c r="AB174" s="24">
        <f t="shared" si="71"/>
        <v>1</v>
      </c>
      <c r="AC174" s="24">
        <f t="shared" si="72"/>
        <v>2</v>
      </c>
      <c r="AD174" s="24">
        <f t="shared" si="73"/>
        <v>0</v>
      </c>
      <c r="AE174" s="24">
        <f t="shared" si="74"/>
        <v>2</v>
      </c>
      <c r="AF174" s="24">
        <f t="shared" si="75"/>
        <v>1</v>
      </c>
      <c r="AG174" s="24">
        <f t="shared" si="76"/>
        <v>1</v>
      </c>
      <c r="AH174" s="24">
        <f t="shared" si="77"/>
        <v>1</v>
      </c>
      <c r="AI174" s="24">
        <f t="shared" si="78"/>
        <v>3</v>
      </c>
      <c r="AJ174" s="24">
        <f t="shared" si="79"/>
        <v>0</v>
      </c>
      <c r="AK174" s="24">
        <f t="shared" si="80"/>
        <v>1</v>
      </c>
      <c r="AL174" s="25">
        <f t="shared" si="81"/>
        <v>12</v>
      </c>
      <c r="AM174" s="25">
        <f t="shared" si="82"/>
        <v>2</v>
      </c>
      <c r="AN174" s="25">
        <f t="shared" si="83"/>
        <v>11</v>
      </c>
      <c r="AO174" s="25">
        <f t="shared" si="84"/>
        <v>13</v>
      </c>
      <c r="AP174" s="25">
        <f t="shared" si="85"/>
        <v>1</v>
      </c>
      <c r="AQ174" s="26">
        <f t="shared" si="86"/>
        <v>0.61996299738905447</v>
      </c>
      <c r="AR174" s="26">
        <f t="shared" si="87"/>
        <v>9.4671782420567077E-2</v>
      </c>
      <c r="AS174" s="26">
        <f t="shared" si="88"/>
        <v>5.2687341325930781E-2</v>
      </c>
      <c r="AT174" s="26">
        <f t="shared" si="89"/>
        <v>4.124373298199021E-2</v>
      </c>
      <c r="AU174" s="26">
        <f t="shared" si="90"/>
        <v>3.5804178414283197E-2</v>
      </c>
      <c r="AV174" s="27">
        <f>(1/(((0-P174)^2+(0-Q174)^2))*CT174)</f>
        <v>1.1723797737055583E-2</v>
      </c>
      <c r="AW174" s="27">
        <f>(1/(((1-P174)^2+(1-Q174)^2))*CT174)</f>
        <v>5.2687341325930781E-2</v>
      </c>
      <c r="AX174" s="27">
        <f>(1/(((2-P174)^2+(2-Q174)^2))*CT174)</f>
        <v>3.0615503718357535E-2</v>
      </c>
      <c r="AY174" s="27">
        <f>(1/(((3-P174)^2+(3-Q174)^2))*CT174)</f>
        <v>7.9147431503792161E-3</v>
      </c>
      <c r="AZ174" s="27">
        <f>((1/(((4-P174)^2+(4-Q174)^2))*CT174))</f>
        <v>3.3330024065543543E-3</v>
      </c>
      <c r="BA174" s="27">
        <f>((1/(((5-P174)^2+(5-Q174)^2))*CT174))</f>
        <v>1.8059894690256738E-3</v>
      </c>
      <c r="BB174" s="27">
        <f>((1/(((6-P174)^2+(6-Q174)^2))*CT174))</f>
        <v>1.1268921295015386E-3</v>
      </c>
      <c r="BC174" s="27">
        <f>((1/(((1-P174)^2+(0-Q174)^2))*CT174))</f>
        <v>1.3098128891471789E-2</v>
      </c>
      <c r="BD174" s="27">
        <f>((1/(((2-P174)^2+(0-Q174)^2))*CT174))</f>
        <v>9.3112494220586577E-3</v>
      </c>
      <c r="BE174" s="27">
        <f>((1/(((2-P174)^2+(1-Q174)^2))*CT174))</f>
        <v>1.9987974791608125E-2</v>
      </c>
      <c r="BF174" s="27">
        <f>((1/(((3-P174)^2+(0-Q174)^2))*CT174))</f>
        <v>5.603899690761676E-3</v>
      </c>
      <c r="BG174" s="27">
        <f>((1/(((3-P174)^2+(1-Q174)^2))*CT174))</f>
        <v>8.2589838185711511E-3</v>
      </c>
      <c r="BH174" s="27">
        <f>((1/(((3-P174)^2+(2-Q174)^2))*CT174))</f>
        <v>9.64195752263005E-3</v>
      </c>
      <c r="BI174" s="27">
        <f>((1/(((4-P174)^2+(0-Q174)^2))*CT174))</f>
        <v>3.4542630200985157E-3</v>
      </c>
      <c r="BJ174" s="27">
        <f>((1/(((4-P174)^2+(1-Q174)^2))*CT174))</f>
        <v>4.3079223426633522E-3</v>
      </c>
      <c r="BK174" s="27">
        <f>((1/(((4-P174)^2+(2-Q174)^2))*CT174))</f>
        <v>4.6562831958379585E-3</v>
      </c>
      <c r="BL174" s="27">
        <f>((1/(((4-P174)^2+(3-Q174)^2))*CT174))</f>
        <v>4.2123588610725E-3</v>
      </c>
      <c r="BM174" s="27">
        <f>((1/(((5-P174)^2+(0-Q174)^2))*CT174))</f>
        <v>2.2699025710674679E-3</v>
      </c>
      <c r="BN174" s="27">
        <f>((1/(((5-P174)^2+(1-Q174)^2))*CT174))</f>
        <v>2.6097351130444117E-3</v>
      </c>
      <c r="BO174" s="27">
        <f>((1/(((5-P174)^2+(2-Q174)^2))*CT174))</f>
        <v>2.7336314554078887E-3</v>
      </c>
      <c r="BP174" s="27">
        <f>((1/(((5-P174)^2+(3-Q174)^2))*CT174))</f>
        <v>2.5743546477633465E-3</v>
      </c>
      <c r="BQ174" s="27">
        <f>((1/(((5-P174)^2+(4-Q174)^2))*CT174))</f>
        <v>2.2169017742854438E-3</v>
      </c>
      <c r="BR174" s="27">
        <f>((1/(((6-P174)^2+(0-Q174)^2))*CT174))</f>
        <v>1.5832862407351893E-3</v>
      </c>
      <c r="BS174" s="27">
        <f>(1/(((6-P174)^2+(1-Q174)^2))*CT174)</f>
        <v>1.7414599291185485E-3</v>
      </c>
      <c r="BT174" s="27">
        <f>(1/(((6-P174)^2+(2-Q174)^2))*CT174)</f>
        <v>1.7957707636167526E-3</v>
      </c>
      <c r="BU174" s="27">
        <f>(1/(((6-P174)^2+(3-Q174)^2))*CT174)</f>
        <v>1.7256342999305706E-3</v>
      </c>
      <c r="BV174" s="27">
        <f>((1/(((6-P174)^2+(4-Q174)^2))*CT174))</f>
        <v>1.5573166505968164E-3</v>
      </c>
      <c r="BW174" s="27">
        <f>((1/(((6-P174)^2+(5-Q174)^2))*CT174))</f>
        <v>1.3427085274149691E-3</v>
      </c>
      <c r="BX174" s="27">
        <f>((1/(((0-P174)^2+(1-Q174)^2))*CT174))</f>
        <v>3.5804178414283197E-2</v>
      </c>
      <c r="BY174" s="27">
        <f>((1/(((0-P174)^2+(2-Q174)^2))*CT174))</f>
        <v>9.4671782420567077E-2</v>
      </c>
      <c r="BZ174" s="27">
        <f>((1/(((1-P174)^2+(2-Q174)^2))*CT174))</f>
        <v>0.61996299738905447</v>
      </c>
      <c r="CA174" s="27">
        <f>((1/(((0-P174)^2+(3-Q174)^2))*CT174))</f>
        <v>3.0124185862469E-2</v>
      </c>
      <c r="CB174" s="27">
        <f>((1/(((1-P174)^2+(3-Q174)^2))*CT174))</f>
        <v>4.124373298199021E-2</v>
      </c>
      <c r="CC174" s="27">
        <f>((1/(((2-P174)^2+(3-Q174)^2))*CT174))</f>
        <v>1.808439330715338E-2</v>
      </c>
      <c r="CD174" s="27">
        <f>((1/(((0-P174)^2+(4-Q174)^2))*CT174))</f>
        <v>1.0435251601633617E-2</v>
      </c>
      <c r="CE174" s="27">
        <f>((1/(((1-P174)^2+(4-Q174)^2))*CT174))</f>
        <v>1.1510232740847982E-2</v>
      </c>
      <c r="CF174" s="27">
        <f>((1/(((2-P174)^2+(4-Q174)^2))*CT174))</f>
        <v>8.479649233916935E-3</v>
      </c>
      <c r="CG174" s="27">
        <f>((1/(((3-P174)^2+(4-Q174)^2))*CT174))</f>
        <v>5.2915765475998779E-3</v>
      </c>
      <c r="CH174" s="27">
        <f>((1/(((0-P174)^2+(5-Q174)^2))*CT174))</f>
        <v>5.0387445523010672E-3</v>
      </c>
      <c r="CI174" s="27">
        <f>((1/(((1-P174)^2+(5-Q174)^2))*CT174))</f>
        <v>5.2767016685164661E-3</v>
      </c>
      <c r="CJ174" s="27">
        <f>((1/(((2-P174)^2+(5-Q174)^2))*CT174))</f>
        <v>4.533861981128119E-3</v>
      </c>
      <c r="CK174" s="27">
        <f>((1/(((3-P174)^2+(5-Q174)^2))*CT174))</f>
        <v>3.4292058737656591E-3</v>
      </c>
      <c r="CL174" s="27">
        <f>(1/(((4-P174)^2+(5-Q174)^2))*CT174)</f>
        <v>2.4834669719533508E-3</v>
      </c>
      <c r="CM174" s="27">
        <f>(1/(((0-P174)^2+(6-Q174)^2))*CT174)</f>
        <v>2.9317324713418595E-3</v>
      </c>
      <c r="CN174" s="27">
        <f>(1/(((1-P174)^2+(6-Q174)^2))*CT174)</f>
        <v>3.010729338109819E-3</v>
      </c>
      <c r="CO174" s="27">
        <f>((1/(((2-P174)^2+(6-Q174)^2))*CT174))</f>
        <v>2.7533371447702008E-3</v>
      </c>
      <c r="CP174" s="27">
        <f>((1/(((3-P174)^2+(6-Q174)^2))*CT174))</f>
        <v>2.3028431586437736E-3</v>
      </c>
      <c r="CQ174" s="27">
        <f>((1/(((4-P174)^2+(6-Q174)^2))*CT174))</f>
        <v>1.8338663664695717E-3</v>
      </c>
      <c r="CR174" s="27">
        <f>((1/(((5-P174)^2+(6-Q174)^2)))*CT174)</f>
        <v>1.4360673035413672E-3</v>
      </c>
      <c r="CS174" s="21">
        <f t="shared" si="91"/>
        <v>1.124529530796617</v>
      </c>
      <c r="CT174" s="28">
        <v>0.05</v>
      </c>
    </row>
    <row r="175" spans="8:98" x14ac:dyDescent="0.25">
      <c r="H175" s="2">
        <v>44556</v>
      </c>
      <c r="I175" s="1" t="s">
        <v>17</v>
      </c>
      <c r="J175" s="1" t="s">
        <v>12</v>
      </c>
      <c r="K175">
        <v>1</v>
      </c>
      <c r="L175">
        <v>3</v>
      </c>
      <c r="M175">
        <v>0.44</v>
      </c>
      <c r="N175">
        <v>2.68</v>
      </c>
      <c r="P175" s="10">
        <f>SUMIF(team,spi_matches[[#This Row],[team1]],Mxg)+SUMIF(team,spi_matches[[#This Row],[team2]],Vnxg)</f>
        <v>0.87402877358774422</v>
      </c>
      <c r="Q175" s="10">
        <f>SUMIF(team,spi_matches[[#This Row],[team1]],Mnxg)+SUMIF(team,spi_matches[[#This Row],[team2]],Vxg)</f>
        <v>1.5272047730488476</v>
      </c>
      <c r="R175" s="10">
        <f t="shared" si="65"/>
        <v>1.5173178115834407</v>
      </c>
      <c r="S175" s="21">
        <f t="shared" si="66"/>
        <v>0.13734484180467091</v>
      </c>
      <c r="T175" s="21">
        <f t="shared" si="67"/>
        <v>0.23327300772891035</v>
      </c>
      <c r="U175" s="21">
        <f t="shared" si="68"/>
        <v>0.41827441309573277</v>
      </c>
      <c r="V175" s="22">
        <f t="shared" si="69"/>
        <v>0</v>
      </c>
      <c r="W175" s="22">
        <f t="shared" si="70"/>
        <v>3</v>
      </c>
      <c r="X175" s="23"/>
      <c r="Y175" s="23"/>
      <c r="Z175" s="23"/>
      <c r="AA175" s="23"/>
      <c r="AB175" s="24">
        <f t="shared" si="71"/>
        <v>1</v>
      </c>
      <c r="AC175" s="24">
        <f t="shared" si="72"/>
        <v>2</v>
      </c>
      <c r="AD175" s="24">
        <f t="shared" si="73"/>
        <v>1</v>
      </c>
      <c r="AE175" s="24">
        <f t="shared" si="74"/>
        <v>1</v>
      </c>
      <c r="AF175" s="24">
        <f t="shared" si="75"/>
        <v>0</v>
      </c>
      <c r="AG175" s="24">
        <f t="shared" si="76"/>
        <v>2</v>
      </c>
      <c r="AH175" s="24">
        <f t="shared" si="77"/>
        <v>0</v>
      </c>
      <c r="AI175" s="24">
        <f t="shared" si="78"/>
        <v>1</v>
      </c>
      <c r="AJ175" s="24">
        <f t="shared" si="79"/>
        <v>2</v>
      </c>
      <c r="AK175" s="24">
        <f t="shared" si="80"/>
        <v>2</v>
      </c>
      <c r="AL175" s="25">
        <f t="shared" si="81"/>
        <v>12</v>
      </c>
      <c r="AM175" s="25">
        <f t="shared" si="82"/>
        <v>11</v>
      </c>
      <c r="AN175" s="25">
        <f t="shared" si="83"/>
        <v>2</v>
      </c>
      <c r="AO175" s="25">
        <f t="shared" si="84"/>
        <v>1</v>
      </c>
      <c r="AP175" s="25">
        <f t="shared" si="85"/>
        <v>22</v>
      </c>
      <c r="AQ175" s="26">
        <f t="shared" si="86"/>
        <v>0.20885191567561892</v>
      </c>
      <c r="AR175" s="26">
        <f t="shared" si="87"/>
        <v>0.17017590796492316</v>
      </c>
      <c r="AS175" s="26">
        <f t="shared" si="88"/>
        <v>5.0634879169587123E-2</v>
      </c>
      <c r="AT175" s="26">
        <f t="shared" si="89"/>
        <v>4.7990578346004509E-2</v>
      </c>
      <c r="AU175" s="26">
        <f t="shared" si="90"/>
        <v>3.3526748489673977E-2</v>
      </c>
      <c r="AV175" s="27">
        <f>(1/(((0-P175)^2+(0-Q175)^2))*CT175)</f>
        <v>1.6148406616855921E-2</v>
      </c>
      <c r="AW175" s="27">
        <f>(1/(((1-P175)^2+(1-Q175)^2))*CT175)</f>
        <v>0.17017590796492316</v>
      </c>
      <c r="AX175" s="27">
        <f>(1/(((2-P175)^2+(2-Q175)^2))*CT175)</f>
        <v>3.3526748489673977E-2</v>
      </c>
      <c r="AY175" s="27">
        <f>(1/(((3-P175)^2+(3-Q175)^2))*CT175)</f>
        <v>7.475093620379257E-3</v>
      </c>
      <c r="AZ175" s="27">
        <f>((1/(((4-P175)^2+(4-Q175)^2))*CT175))</f>
        <v>3.1473437124205799E-3</v>
      </c>
      <c r="BA175" s="27">
        <f>((1/(((5-P175)^2+(5-Q175)^2))*CT175))</f>
        <v>1.7191615364092021E-3</v>
      </c>
      <c r="BB175" s="27">
        <f>((1/(((6-P175)^2+(6-Q175)^2))*CT175))</f>
        <v>1.0803457882482303E-3</v>
      </c>
      <c r="BC175" s="27">
        <f>((1/(((1-P175)^2+(0-Q175)^2))*CT175))</f>
        <v>2.1292695117871477E-2</v>
      </c>
      <c r="BD175" s="27">
        <f>((1/(((2-P175)^2+(0-Q175)^2))*CT175))</f>
        <v>1.3888249946326115E-2</v>
      </c>
      <c r="BE175" s="27">
        <f>((1/(((2-P175)^2+(1-Q175)^2))*CT175))</f>
        <v>3.2346630102015168E-2</v>
      </c>
      <c r="BF175" s="27">
        <f>((1/(((3-P175)^2+(0-Q175)^2))*CT175))</f>
        <v>7.2970244277268184E-3</v>
      </c>
      <c r="BG175" s="27">
        <f>((1/(((3-P175)^2+(1-Q175)^2))*CT175))</f>
        <v>1.0421663575879418E-2</v>
      </c>
      <c r="BH175" s="27">
        <f>((1/(((3-P175)^2+(2-Q175)^2))*CT175))</f>
        <v>1.0541208892827024E-2</v>
      </c>
      <c r="BI175" s="27">
        <f>((1/(((4-P175)^2+(0-Q175)^2))*CT175))</f>
        <v>4.1308485855806173E-3</v>
      </c>
      <c r="BJ175" s="27">
        <f>((1/(((4-P175)^2+(1-Q175)^2))*CT175))</f>
        <v>4.9753021121967085E-3</v>
      </c>
      <c r="BK175" s="27">
        <f>((1/(((4-P175)^2+(2-Q175)^2))*CT175))</f>
        <v>5.0023854200104741E-3</v>
      </c>
      <c r="BL175" s="27">
        <f>((1/(((4-P175)^2+(3-Q175)^2))*CT175))</f>
        <v>4.1873164565440681E-3</v>
      </c>
      <c r="BM175" s="27">
        <f>((1/(((5-P175)^2+(0-Q175)^2))*CT175))</f>
        <v>2.5831792794950162E-3</v>
      </c>
      <c r="BN175" s="27">
        <f>((1/(((5-P175)^2+(1-Q175)^2))*CT175))</f>
        <v>2.889908902904856E-3</v>
      </c>
      <c r="BO175" s="27">
        <f>((1/(((5-P175)^2+(2-Q175)^2))*CT175))</f>
        <v>2.8990256795253942E-3</v>
      </c>
      <c r="BP175" s="27">
        <f>((1/(((5-P175)^2+(3-Q175)^2))*CT175))</f>
        <v>2.605148435618218E-3</v>
      </c>
      <c r="BQ175" s="27">
        <f>((1/(((5-P175)^2+(4-Q175)^2))*CT175))</f>
        <v>2.1609142240950176E-3</v>
      </c>
      <c r="BR175" s="27">
        <f>((1/(((6-P175)^2+(0-Q175)^2))*CT175))</f>
        <v>1.7477668081780414E-3</v>
      </c>
      <c r="BS175" s="27">
        <f>(1/(((6-P175)^2+(1-Q175)^2))*CT175)</f>
        <v>1.8829891071070065E-3</v>
      </c>
      <c r="BT175" s="27">
        <f>(1/(((6-P175)^2+(2-Q175)^2))*CT175)</f>
        <v>1.886855371223425E-3</v>
      </c>
      <c r="BU175" s="27">
        <f>(1/(((6-P175)^2+(3-Q175)^2))*CT175)</f>
        <v>1.7577962874134386E-3</v>
      </c>
      <c r="BV175" s="27">
        <f>((1/(((6-P175)^2+(4-Q175)^2))*CT175))</f>
        <v>1.5436721564020236E-3</v>
      </c>
      <c r="BW175" s="27">
        <f>((1/(((6-P175)^2+(5-Q175)^2))*CT175))</f>
        <v>1.3042609157305788E-3</v>
      </c>
      <c r="BX175" s="27">
        <f>((1/(((0-P175)^2+(1-Q175)^2))*CT175))</f>
        <v>4.7990578346004509E-2</v>
      </c>
      <c r="BY175" s="27">
        <f>((1/(((0-P175)^2+(2-Q175)^2))*CT175))</f>
        <v>5.0634879169587123E-2</v>
      </c>
      <c r="BZ175" s="27">
        <f>((1/(((1-P175)^2+(2-Q175)^2))*CT175))</f>
        <v>0.20885191567561892</v>
      </c>
      <c r="CA175" s="27">
        <f>((1/(((0-P175)^2+(3-Q175)^2))*CT175))</f>
        <v>1.7047089065358102E-2</v>
      </c>
      <c r="CB175" s="27">
        <f>((1/(((1-P175)^2+(3-Q175)^2))*CT175))</f>
        <v>2.2883352477101392E-2</v>
      </c>
      <c r="CC175" s="27">
        <f>((1/(((2-P175)^2+(3-Q175)^2))*CT175))</f>
        <v>1.4547837287632795E-2</v>
      </c>
      <c r="CD175" s="27">
        <f>((1/(((0-P175)^2+(4-Q175)^2))*CT175))</f>
        <v>7.2688760567351414E-3</v>
      </c>
      <c r="CE175" s="27">
        <f>((1/(((1-P175)^2+(4-Q175)^2))*CT175))</f>
        <v>8.1558285429391003E-3</v>
      </c>
      <c r="CF175" s="27">
        <f>((1/(((2-P175)^2+(4-Q175)^2))*CT175))</f>
        <v>6.7727482797361842E-3</v>
      </c>
      <c r="CG175" s="27">
        <f>((1/(((3-P175)^2+(4-Q175)^2))*CT175))</f>
        <v>4.7016918113784298E-3</v>
      </c>
      <c r="CH175" s="27">
        <f>((1/(((0-P175)^2+(5-Q175)^2))*CT175))</f>
        <v>3.898868654129012E-3</v>
      </c>
      <c r="CI175" s="27">
        <f>((1/(((1-P175)^2+(5-Q175)^2))*CT175))</f>
        <v>4.140383704741543E-3</v>
      </c>
      <c r="CJ175" s="27">
        <f>((1/(((2-P175)^2+(5-Q175)^2))*CT175))</f>
        <v>3.7514674171363533E-3</v>
      </c>
      <c r="CK175" s="27">
        <f>((1/(((3-P175)^2+(5-Q175)^2))*CT175))</f>
        <v>3.0156705683217549E-3</v>
      </c>
      <c r="CL175" s="27">
        <f>(1/(((4-P175)^2+(5-Q175)^2))*CT175)</f>
        <v>2.290215903030936E-3</v>
      </c>
      <c r="CM175" s="27">
        <f>(1/(((0-P175)^2+(6-Q175)^2))*CT175)</f>
        <v>2.4073387116714954E-3</v>
      </c>
      <c r="CN175" s="27">
        <f>(1/(((1-P175)^2+(6-Q175)^2))*CT175)</f>
        <v>2.4972822212288746E-3</v>
      </c>
      <c r="CO175" s="27">
        <f>((1/(((2-P175)^2+(6-Q175)^2))*CT175))</f>
        <v>2.3503189565856806E-3</v>
      </c>
      <c r="CP175" s="27">
        <f>((1/(((3-P175)^2+(6-Q175)^2))*CT175))</f>
        <v>2.0386818850306136E-3</v>
      </c>
      <c r="CQ175" s="27">
        <f>((1/(((4-P175)^2+(6-Q175)^2))*CT175))</f>
        <v>1.6791148827651479E-3</v>
      </c>
      <c r="CR175" s="27">
        <f>((1/(((5-P175)^2+(6-Q175)^2)))*CT175)</f>
        <v>1.350273478999727E-3</v>
      </c>
      <c r="CS175" s="21">
        <f t="shared" si="91"/>
        <v>0.78889226262931422</v>
      </c>
      <c r="CT175" s="28">
        <v>0.05</v>
      </c>
    </row>
    <row r="176" spans="8:98" x14ac:dyDescent="0.25">
      <c r="H176" s="2">
        <v>44556</v>
      </c>
      <c r="I176" s="1" t="s">
        <v>27</v>
      </c>
      <c r="J176" s="1" t="s">
        <v>5</v>
      </c>
      <c r="K176">
        <v>2</v>
      </c>
      <c r="L176">
        <v>0</v>
      </c>
      <c r="M176">
        <v>0.79</v>
      </c>
      <c r="N176">
        <v>0.83</v>
      </c>
      <c r="P176" s="10">
        <f>SUMIF(team,spi_matches[[#This Row],[team1]],Mxg)+SUMIF(team,spi_matches[[#This Row],[team2]],Vnxg)</f>
        <v>1.5444482356085065</v>
      </c>
      <c r="Q176" s="10">
        <f>SUMIF(team,spi_matches[[#This Row],[team1]],Mnxg)+SUMIF(team,spi_matches[[#This Row],[team2]],Vxg)</f>
        <v>0.97309815359186236</v>
      </c>
      <c r="R176" s="10">
        <f t="shared" si="65"/>
        <v>0.58966922177418879</v>
      </c>
      <c r="S176" s="21">
        <f t="shared" si="66"/>
        <v>0.43663648979915304</v>
      </c>
      <c r="T176" s="21">
        <f t="shared" si="67"/>
        <v>0.23709411893685331</v>
      </c>
      <c r="U176" s="21">
        <f t="shared" si="68"/>
        <v>0.1467510834766006</v>
      </c>
      <c r="V176" s="22">
        <f t="shared" si="69"/>
        <v>3</v>
      </c>
      <c r="W176" s="22">
        <f t="shared" si="70"/>
        <v>0</v>
      </c>
      <c r="X176" s="23"/>
      <c r="Y176" s="23"/>
      <c r="Z176" s="23"/>
      <c r="AA176" s="23"/>
      <c r="AB176" s="24">
        <f t="shared" si="71"/>
        <v>2</v>
      </c>
      <c r="AC176" s="24">
        <f t="shared" si="72"/>
        <v>1</v>
      </c>
      <c r="AD176" s="24">
        <f t="shared" si="73"/>
        <v>1</v>
      </c>
      <c r="AE176" s="24">
        <f t="shared" si="74"/>
        <v>1</v>
      </c>
      <c r="AF176" s="24">
        <f t="shared" si="75"/>
        <v>2</v>
      </c>
      <c r="AG176" s="24">
        <f t="shared" si="76"/>
        <v>0</v>
      </c>
      <c r="AH176" s="24">
        <f t="shared" si="77"/>
        <v>1</v>
      </c>
      <c r="AI176" s="24">
        <f t="shared" si="78"/>
        <v>0</v>
      </c>
      <c r="AJ176" s="24">
        <f t="shared" si="79"/>
        <v>2</v>
      </c>
      <c r="AK176" s="24">
        <f t="shared" si="80"/>
        <v>2</v>
      </c>
      <c r="AL176" s="25">
        <f t="shared" si="81"/>
        <v>21</v>
      </c>
      <c r="AM176" s="25">
        <f t="shared" si="82"/>
        <v>11</v>
      </c>
      <c r="AN176" s="25">
        <f t="shared" si="83"/>
        <v>20</v>
      </c>
      <c r="AO176" s="25">
        <f t="shared" si="84"/>
        <v>10</v>
      </c>
      <c r="AP176" s="25">
        <f t="shared" si="85"/>
        <v>22</v>
      </c>
      <c r="AQ176" s="26">
        <f t="shared" si="86"/>
        <v>0.24009474786387683</v>
      </c>
      <c r="AR176" s="26">
        <f t="shared" si="87"/>
        <v>0.168266550300746</v>
      </c>
      <c r="AS176" s="26">
        <f t="shared" si="88"/>
        <v>4.3310763963337592E-2</v>
      </c>
      <c r="AT176" s="26">
        <f t="shared" si="89"/>
        <v>4.0214135517318131E-2</v>
      </c>
      <c r="AU176" s="26">
        <f t="shared" si="90"/>
        <v>3.9617930629315123E-2</v>
      </c>
      <c r="AV176" s="27">
        <f>(1/(((0-P176)^2+(0-Q176)^2))*CT176)</f>
        <v>1.500491995270831E-2</v>
      </c>
      <c r="AW176" s="27">
        <f>(1/(((1-P176)^2+(1-Q176)^2))*CT176)</f>
        <v>0.168266550300746</v>
      </c>
      <c r="AX176" s="27">
        <f>(1/(((2-P176)^2+(2-Q176)^2))*CT176)</f>
        <v>3.9617930629315123E-2</v>
      </c>
      <c r="AY176" s="27">
        <f>(1/(((3-P176)^2+(3-Q176)^2))*CT176)</f>
        <v>8.0295976960566735E-3</v>
      </c>
      <c r="AZ176" s="27">
        <f>((1/(((4-P176)^2+(4-Q176)^2))*CT176))</f>
        <v>3.2912342226907479E-3</v>
      </c>
      <c r="BA176" s="27">
        <f>((1/(((5-P176)^2+(5-Q176)^2))*CT176))</f>
        <v>1.7757714573915315E-3</v>
      </c>
      <c r="BB176" s="27">
        <f>((1/(((6-P176)^2+(6-Q176)^2))*CT176))</f>
        <v>1.1081146779449266E-3</v>
      </c>
      <c r="BC176" s="27">
        <f>((1/(((1-P176)^2+(0-Q176)^2))*CT176))</f>
        <v>4.0214135517318131E-2</v>
      </c>
      <c r="BD176" s="27">
        <f>((1/(((2-P176)^2+(0-Q176)^2))*CT176))</f>
        <v>4.3310763963337592E-2</v>
      </c>
      <c r="BE176" s="27">
        <f>((1/(((2-P176)^2+(1-Q176)^2))*CT176))</f>
        <v>0.24009474786387683</v>
      </c>
      <c r="BF176" s="27">
        <f>((1/(((3-P176)^2+(0-Q176)^2))*CT176))</f>
        <v>1.6310281815015207E-2</v>
      </c>
      <c r="BG176" s="27">
        <f>((1/(((3-P176)^2+(1-Q176)^2))*CT176))</f>
        <v>2.3592087357031184E-2</v>
      </c>
      <c r="BH176" s="27">
        <f>((1/(((3-P176)^2+(2-Q176)^2))*CT176))</f>
        <v>1.57571714447013E-2</v>
      </c>
      <c r="BI176" s="27">
        <f>((1/(((4-P176)^2+(0-Q176)^2))*CT176))</f>
        <v>7.1667588116533475E-3</v>
      </c>
      <c r="BJ176" s="27">
        <f>((1/(((4-P176)^2+(1-Q176)^2))*CT176))</f>
        <v>8.2912439706726588E-3</v>
      </c>
      <c r="BK176" s="27">
        <f>((1/(((4-P176)^2+(2-Q176)^2))*CT176))</f>
        <v>7.0578983271937417E-3</v>
      </c>
      <c r="BL176" s="27">
        <f>((1/(((4-P176)^2+(3-Q176)^2))*CT176))</f>
        <v>4.9319073437991395E-3</v>
      </c>
      <c r="BM176" s="27">
        <f>((1/(((5-P176)^2+(0-Q176)^2))*CT176))</f>
        <v>3.8796507468484322E-3</v>
      </c>
      <c r="BN176" s="27">
        <f>((1/(((5-P176)^2+(1-Q176)^2))*CT176))</f>
        <v>4.1870570392824723E-3</v>
      </c>
      <c r="BO176" s="27">
        <f>((1/(((5-P176)^2+(2-Q176)^2))*CT176))</f>
        <v>3.8475255190281777E-3</v>
      </c>
      <c r="BP176" s="27">
        <f>((1/(((5-P176)^2+(3-Q176)^2))*CT176))</f>
        <v>3.1154260831429224E-3</v>
      </c>
      <c r="BQ176" s="27">
        <f>((1/(((5-P176)^2+(4-Q176)^2))*CT176))</f>
        <v>2.3693344303361489E-3</v>
      </c>
      <c r="BR176" s="27">
        <f>((1/(((6-P176)^2+(0-Q176)^2))*CT176))</f>
        <v>2.403977732135177E-3</v>
      </c>
      <c r="BS176" s="27">
        <f>(1/(((6-P176)^2+(1-Q176)^2))*CT176)</f>
        <v>2.518553524646095E-3</v>
      </c>
      <c r="BT176" s="27">
        <f>(1/(((6-P176)^2+(2-Q176)^2))*CT176)</f>
        <v>2.3916042529133564E-3</v>
      </c>
      <c r="BU176" s="27">
        <f>(1/(((6-P176)^2+(3-Q176)^2))*CT176)</f>
        <v>2.086787608499994E-3</v>
      </c>
      <c r="BV176" s="27">
        <f>((1/(((6-P176)^2+(4-Q176)^2))*CT176))</f>
        <v>1.7233014575640318E-3</v>
      </c>
      <c r="BW176" s="27">
        <f>((1/(((6-P176)^2+(5-Q176)^2))*CT176))</f>
        <v>1.3862749901571954E-3</v>
      </c>
      <c r="BX176" s="27">
        <f>((1/(((0-P176)^2+(1-Q176)^2))*CT176))</f>
        <v>2.0955187207221563E-2</v>
      </c>
      <c r="BY176" s="27">
        <f>((1/(((0-P176)^2+(2-Q176)^2))*CT176))</f>
        <v>1.4535527025197774E-2</v>
      </c>
      <c r="BZ176" s="27">
        <f>((1/(((1-P176)^2+(2-Q176)^2))*CT176))</f>
        <v>3.7010957103987684E-2</v>
      </c>
      <c r="CA176" s="27">
        <f>((1/(((0-P176)^2+(3-Q176)^2))*CT176))</f>
        <v>7.699828117454329E-3</v>
      </c>
      <c r="CB176" s="27">
        <f>((1/(((1-P176)^2+(3-Q176)^2))*CT176))</f>
        <v>1.1351369206646636E-2</v>
      </c>
      <c r="CC176" s="27">
        <f>((1/(((2-P176)^2+(3-Q176)^2))*CT176))</f>
        <v>1.1585180547954575E-2</v>
      </c>
      <c r="CD176" s="27">
        <f>((1/(((0-P176)^2+(4-Q176)^2))*CT176))</f>
        <v>4.3299583668146863E-3</v>
      </c>
      <c r="CE176" s="27">
        <f>((1/(((1-P176)^2+(4-Q176)^2))*CT176))</f>
        <v>5.2862176732728292E-3</v>
      </c>
      <c r="CF176" s="27">
        <f>((1/(((2-P176)^2+(4-Q176)^2))*CT176))</f>
        <v>5.3363716796091332E-3</v>
      </c>
      <c r="CG176" s="27">
        <f>((1/(((3-P176)^2+(4-Q176)^2))*CT176))</f>
        <v>4.4323232315733848E-3</v>
      </c>
      <c r="CH176" s="27">
        <f>((1/(((0-P176)^2+(5-Q176)^2))*CT176))</f>
        <v>2.6879901219955416E-3</v>
      </c>
      <c r="CI176" s="27">
        <f>((1/(((1-P176)^2+(5-Q176)^2))*CT176))</f>
        <v>3.0280343238761344E-3</v>
      </c>
      <c r="CJ176" s="27">
        <f>((1/(((2-P176)^2+(5-Q176)^2))*CT176))</f>
        <v>3.0444243823393668E-3</v>
      </c>
      <c r="CK176" s="27">
        <f>((1/(((3-P176)^2+(5-Q176)^2))*CT176))</f>
        <v>2.7270888590935141E-3</v>
      </c>
      <c r="CL176" s="27">
        <f>(1/(((4-P176)^2+(5-Q176)^2))*CT176)</f>
        <v>2.2476281170006147E-3</v>
      </c>
      <c r="CM176" s="27">
        <f>(1/(((0-P176)^2+(6-Q176)^2))*CT176)</f>
        <v>1.8079872339171457E-3</v>
      </c>
      <c r="CN176" s="27">
        <f>(1/(((1-P176)^2+(6-Q176)^2))*CT176)</f>
        <v>1.9557097412675885E-3</v>
      </c>
      <c r="CO176" s="27">
        <f>((1/(((2-P176)^2+(6-Q176)^2))*CT176))</f>
        <v>1.9625336944449055E-3</v>
      </c>
      <c r="CP176" s="27">
        <f>((1/(((3-P176)^2+(6-Q176)^2))*CT176))</f>
        <v>1.8255921881554225E-3</v>
      </c>
      <c r="CQ176" s="27">
        <f>((1/(((4-P176)^2+(6-Q176)^2))*CT176))</f>
        <v>1.5974708003410965E-3</v>
      </c>
      <c r="CR176" s="27">
        <f>((1/(((5-P176)^2+(6-Q176)^2)))*CT176)</f>
        <v>1.3437038544366871E-3</v>
      </c>
      <c r="CS176" s="21">
        <f t="shared" si="91"/>
        <v>0.82048169221260736</v>
      </c>
      <c r="CT176" s="28">
        <v>0.05</v>
      </c>
    </row>
    <row r="177" spans="8:98" x14ac:dyDescent="0.25">
      <c r="H177" s="2">
        <v>44557</v>
      </c>
      <c r="I177" s="1" t="s">
        <v>20</v>
      </c>
      <c r="J177" s="1" t="s">
        <v>7</v>
      </c>
      <c r="K177">
        <v>1</v>
      </c>
      <c r="L177">
        <v>1</v>
      </c>
      <c r="M177">
        <v>1.1100000000000001</v>
      </c>
      <c r="N177">
        <v>1.97</v>
      </c>
      <c r="P177" s="10">
        <f>SUMIF(team,spi_matches[[#This Row],[team1]],Mxg)+SUMIF(team,spi_matches[[#This Row],[team2]],Vnxg)</f>
        <v>1.5648548423882398</v>
      </c>
      <c r="Q177" s="10">
        <f>SUMIF(team,spi_matches[[#This Row],[team1]],Mnxg)+SUMIF(team,spi_matches[[#This Row],[team2]],Vxg)</f>
        <v>1.327871219243334</v>
      </c>
      <c r="R177" s="10">
        <f t="shared" si="65"/>
        <v>0.61922229872007284</v>
      </c>
      <c r="S177" s="21">
        <f t="shared" si="66"/>
        <v>0.33343556928947299</v>
      </c>
      <c r="T177" s="21">
        <f t="shared" si="67"/>
        <v>0.22438247887736062</v>
      </c>
      <c r="U177" s="21">
        <f t="shared" si="68"/>
        <v>0.19634852901392086</v>
      </c>
      <c r="V177" s="22">
        <f t="shared" si="69"/>
        <v>3</v>
      </c>
      <c r="W177" s="22">
        <f t="shared" si="70"/>
        <v>0</v>
      </c>
      <c r="X177" s="23"/>
      <c r="Y177" s="23"/>
      <c r="Z177" s="23"/>
      <c r="AA177" s="23"/>
      <c r="AB177" s="24">
        <f t="shared" si="71"/>
        <v>2</v>
      </c>
      <c r="AC177" s="24">
        <f t="shared" si="72"/>
        <v>1</v>
      </c>
      <c r="AD177" s="24">
        <f t="shared" si="73"/>
        <v>1</v>
      </c>
      <c r="AE177" s="24">
        <f t="shared" si="74"/>
        <v>1</v>
      </c>
      <c r="AF177" s="24">
        <f t="shared" si="75"/>
        <v>2</v>
      </c>
      <c r="AG177" s="24">
        <f t="shared" si="76"/>
        <v>2</v>
      </c>
      <c r="AH177" s="24">
        <f t="shared" si="77"/>
        <v>1</v>
      </c>
      <c r="AI177" s="24">
        <f t="shared" si="78"/>
        <v>2</v>
      </c>
      <c r="AJ177" s="24">
        <f t="shared" si="79"/>
        <v>2</v>
      </c>
      <c r="AK177" s="24">
        <f t="shared" si="80"/>
        <v>0</v>
      </c>
      <c r="AL177" s="25">
        <f t="shared" si="81"/>
        <v>21</v>
      </c>
      <c r="AM177" s="25">
        <f t="shared" si="82"/>
        <v>11</v>
      </c>
      <c r="AN177" s="25">
        <f t="shared" si="83"/>
        <v>22</v>
      </c>
      <c r="AO177" s="25">
        <f t="shared" si="84"/>
        <v>12</v>
      </c>
      <c r="AP177" s="25">
        <f t="shared" si="85"/>
        <v>20</v>
      </c>
      <c r="AQ177" s="26">
        <f t="shared" si="86"/>
        <v>0.16843475741897584</v>
      </c>
      <c r="AR177" s="26">
        <f t="shared" si="87"/>
        <v>0.11721665873061693</v>
      </c>
      <c r="AS177" s="26">
        <f t="shared" si="88"/>
        <v>7.7989930444115063E-2</v>
      </c>
      <c r="AT177" s="26">
        <f t="shared" si="89"/>
        <v>6.486614752672927E-2</v>
      </c>
      <c r="AU177" s="26">
        <f t="shared" si="90"/>
        <v>2.5606971217750109E-2</v>
      </c>
      <c r="AV177" s="27">
        <f>(1/(((0-P177)^2+(0-Q177)^2))*CT177)</f>
        <v>1.1870809544850904E-2</v>
      </c>
      <c r="AW177" s="27">
        <f>(1/(((1-P177)^2+(1-Q177)^2))*CT177)</f>
        <v>0.11721665873061693</v>
      </c>
      <c r="AX177" s="27">
        <f>(1/(((2-P177)^2+(2-Q177)^2))*CT177)</f>
        <v>7.7989930444115063E-2</v>
      </c>
      <c r="AY177" s="27">
        <f>(1/(((3-P177)^2+(3-Q177)^2))*CT177)</f>
        <v>1.0297269223232545E-2</v>
      </c>
      <c r="AZ177" s="27">
        <f>((1/(((4-P177)^2+(4-Q177)^2))*CT177))</f>
        <v>3.8254949493899621E-3</v>
      </c>
      <c r="BA177" s="27">
        <f>((1/(((5-P177)^2+(5-Q177)^2))*CT177))</f>
        <v>1.9774763829270795E-3</v>
      </c>
      <c r="BB177" s="27">
        <f>((1/(((6-P177)^2+(6-Q177)^2))*CT177))</f>
        <v>1.2048396022281476E-3</v>
      </c>
      <c r="BC177" s="27">
        <f>((1/(((1-P177)^2+(0-Q177)^2))*CT177))</f>
        <v>2.401187568362545E-2</v>
      </c>
      <c r="BD177" s="27">
        <f>((1/(((2-P177)^2+(0-Q177)^2))*CT177))</f>
        <v>2.5606971217750109E-2</v>
      </c>
      <c r="BE177" s="27">
        <f>((1/(((2-P177)^2+(1-Q177)^2))*CT177))</f>
        <v>0.16843475741897584</v>
      </c>
      <c r="BF177" s="27">
        <f>((1/(((3-P177)^2+(0-Q177)^2))*CT177))</f>
        <v>1.3079132208494978E-2</v>
      </c>
      <c r="BG177" s="27">
        <f>((1/(((3-P177)^2+(1-Q177)^2))*CT177))</f>
        <v>2.3071870410161444E-2</v>
      </c>
      <c r="BH177" s="27">
        <f>((1/(((3-P177)^2+(2-Q177)^2))*CT177))</f>
        <v>1.9909224120876725E-2</v>
      </c>
      <c r="BI177" s="27">
        <f>((1/(((4-P177)^2+(0-Q177)^2))*CT177))</f>
        <v>6.4992681254785901E-3</v>
      </c>
      <c r="BJ177" s="27">
        <f>((1/(((4-P177)^2+(1-Q177)^2))*CT177))</f>
        <v>8.2816674949675543E-3</v>
      </c>
      <c r="BK177" s="27">
        <f>((1/(((4-P177)^2+(2-Q177)^2))*CT177))</f>
        <v>7.8349163855437193E-3</v>
      </c>
      <c r="BL177" s="27">
        <f>((1/(((4-P177)^2+(3-Q177)^2))*CT177))</f>
        <v>5.7300373590449876E-3</v>
      </c>
      <c r="BM177" s="27">
        <f>((1/(((5-P177)^2+(0-Q177)^2))*CT177))</f>
        <v>3.6863738611840878E-3</v>
      </c>
      <c r="BN177" s="27">
        <f>((1/(((5-P177)^2+(1-Q177)^2))*CT177))</f>
        <v>4.198956011959314E-3</v>
      </c>
      <c r="BO177" s="27">
        <f>((1/(((5-P177)^2+(2-Q177)^2))*CT177))</f>
        <v>4.0809732504744709E-3</v>
      </c>
      <c r="BP177" s="27">
        <f>((1/(((5-P177)^2+(3-Q177)^2))*CT177))</f>
        <v>3.4255404524467627E-3</v>
      </c>
      <c r="BQ177" s="27">
        <f>((1/(((5-P177)^2+(4-Q177)^2))*CT177))</f>
        <v>2.6398466030806869E-3</v>
      </c>
      <c r="BR177" s="27">
        <f>((1/(((6-P177)^2+(0-Q177)^2))*CT177))</f>
        <v>2.332769086134702E-3</v>
      </c>
      <c r="BS177" s="27">
        <f>(1/(((6-P177)^2+(1-Q177)^2))*CT177)</f>
        <v>2.5280599351088433E-3</v>
      </c>
      <c r="BT177" s="27">
        <f>(1/(((6-P177)^2+(2-Q177)^2))*CT177)</f>
        <v>2.484809160567886E-3</v>
      </c>
      <c r="BU177" s="27">
        <f>(1/(((6-P177)^2+(3-Q177)^2))*CT177)</f>
        <v>2.2255331004839831E-3</v>
      </c>
      <c r="BV177" s="27">
        <f>((1/(((6-P177)^2+(4-Q177)^2))*CT177))</f>
        <v>1.8649211648061733E-3</v>
      </c>
      <c r="BW177" s="27">
        <f>((1/(((6-P177)^2+(5-Q177)^2))*CT177))</f>
        <v>1.5080662383067287E-3</v>
      </c>
      <c r="BX177" s="27">
        <f>((1/(((0-P177)^2+(1-Q177)^2))*CT177))</f>
        <v>1.9559747527139619E-2</v>
      </c>
      <c r="BY177" s="27">
        <f>((1/(((0-P177)^2+(2-Q177)^2))*CT177))</f>
        <v>1.7238242094922123E-2</v>
      </c>
      <c r="BZ177" s="27">
        <f>((1/(((1-P177)^2+(2-Q177)^2))*CT177))</f>
        <v>6.486614752672927E-2</v>
      </c>
      <c r="CA177" s="27">
        <f>((1/(((0-P177)^2+(3-Q177)^2))*CT177))</f>
        <v>9.5332786349797884E-3</v>
      </c>
      <c r="CB177" s="27">
        <f>((1/(((1-P177)^2+(3-Q177)^2))*CT177))</f>
        <v>1.6050974544200864E-2</v>
      </c>
      <c r="CC177" s="27">
        <f>((1/(((2-P177)^2+(3-Q177)^2))*CT177))</f>
        <v>1.6748365373687006E-2</v>
      </c>
      <c r="CD177" s="27">
        <f>((1/(((0-P177)^2+(4-Q177)^2))*CT177))</f>
        <v>5.214284733965441E-3</v>
      </c>
      <c r="CE177" s="27">
        <f>((1/(((1-P177)^2+(4-Q177)^2))*CT177))</f>
        <v>6.7030119939823166E-3</v>
      </c>
      <c r="CF177" s="27">
        <f>((1/(((2-P177)^2+(4-Q177)^2))*CT177))</f>
        <v>6.8216327620661977E-3</v>
      </c>
      <c r="CG177" s="27">
        <f>((1/(((3-P177)^2+(4-Q177)^2))*CT177))</f>
        <v>5.4348335045145569E-3</v>
      </c>
      <c r="CH177" s="27">
        <f>((1/(((0-P177)^2+(5-Q177)^2))*CT177))</f>
        <v>3.1380817881940127E-3</v>
      </c>
      <c r="CI177" s="27">
        <f>((1/(((1-P177)^2+(5-Q177)^2))*CT177))</f>
        <v>3.6222458933653254E-3</v>
      </c>
      <c r="CJ177" s="27">
        <f>((1/(((2-P177)^2+(5-Q177)^2))*CT177))</f>
        <v>3.6566063189018929E-3</v>
      </c>
      <c r="CK177" s="27">
        <f>((1/(((3-P177)^2+(5-Q177)^2))*CT177))</f>
        <v>3.2166397741273515E-3</v>
      </c>
      <c r="CL177" s="27">
        <f>(1/(((4-P177)^2+(5-Q177)^2))*CT177)</f>
        <v>2.5753997570612704E-3</v>
      </c>
      <c r="CM177" s="27">
        <f>(1/(((0-P177)^2+(6-Q177)^2))*CT177)</f>
        <v>2.0595152096955509E-3</v>
      </c>
      <c r="CN177" s="27">
        <f>(1/(((1-P177)^2+(6-Q177)^2))*CT177)</f>
        <v>2.2575556432990547E-3</v>
      </c>
      <c r="CO177" s="27">
        <f>((1/(((2-P177)^2+(6-Q177)^2))*CT177))</f>
        <v>2.2708549886925789E-3</v>
      </c>
      <c r="CP177" s="27">
        <f>((1/(((3-P177)^2+(6-Q177)^2))*CT177))</f>
        <v>2.0930635525782033E-3</v>
      </c>
      <c r="CQ177" s="27">
        <f>((1/(((4-P177)^2+(6-Q177)^2))*CT177))</f>
        <v>1.8012358384024902E-3</v>
      </c>
      <c r="CR177" s="27">
        <f>((1/(((5-P177)^2+(6-Q177)^2)))*CT177)</f>
        <v>1.4868115534158949E-3</v>
      </c>
      <c r="CS177" s="21">
        <f t="shared" si="91"/>
        <v>0.75416657718075442</v>
      </c>
      <c r="CT177" s="28">
        <v>0.05</v>
      </c>
    </row>
    <row r="178" spans="8:98" x14ac:dyDescent="0.25">
      <c r="H178" s="2">
        <v>44558</v>
      </c>
      <c r="I178" s="1" t="s">
        <v>11</v>
      </c>
      <c r="J178" s="1" t="s">
        <v>28</v>
      </c>
      <c r="K178">
        <v>1</v>
      </c>
      <c r="L178">
        <v>1</v>
      </c>
      <c r="M178">
        <v>0.37</v>
      </c>
      <c r="N178">
        <v>3.18</v>
      </c>
      <c r="P178" s="10">
        <f>SUMIF(team,spi_matches[[#This Row],[team1]],Mxg)+SUMIF(team,spi_matches[[#This Row],[team2]],Vnxg)</f>
        <v>0.90490016308094434</v>
      </c>
      <c r="Q178" s="10">
        <f>SUMIF(team,spi_matches[[#This Row],[team1]],Mnxg)+SUMIF(team,spi_matches[[#This Row],[team2]],Vxg)</f>
        <v>1.8100981483704204</v>
      </c>
      <c r="R178" s="10">
        <f t="shared" si="65"/>
        <v>2.1627492675621722</v>
      </c>
      <c r="S178" s="21">
        <f t="shared" si="66"/>
        <v>0.12334225094934977</v>
      </c>
      <c r="T178" s="21">
        <f t="shared" si="67"/>
        <v>0.1429342569055852</v>
      </c>
      <c r="U178" s="21">
        <f t="shared" si="68"/>
        <v>1.3441730643891923</v>
      </c>
      <c r="V178" s="22">
        <f t="shared" si="69"/>
        <v>0</v>
      </c>
      <c r="W178" s="22">
        <f t="shared" si="70"/>
        <v>3</v>
      </c>
      <c r="X178" s="23"/>
      <c r="Y178" s="23"/>
      <c r="Z178" s="23"/>
      <c r="AA178" s="23"/>
      <c r="AB178" s="24">
        <f t="shared" si="71"/>
        <v>1</v>
      </c>
      <c r="AC178" s="24">
        <f t="shared" si="72"/>
        <v>2</v>
      </c>
      <c r="AD178" s="24">
        <f t="shared" si="73"/>
        <v>1</v>
      </c>
      <c r="AE178" s="24">
        <f t="shared" si="74"/>
        <v>1</v>
      </c>
      <c r="AF178" s="24">
        <f t="shared" si="75"/>
        <v>0</v>
      </c>
      <c r="AG178" s="24">
        <f t="shared" si="76"/>
        <v>2</v>
      </c>
      <c r="AH178" s="24">
        <f t="shared" si="77"/>
        <v>2</v>
      </c>
      <c r="AI178" s="24">
        <f t="shared" si="78"/>
        <v>2</v>
      </c>
      <c r="AJ178" s="24">
        <f t="shared" si="79"/>
        <v>1</v>
      </c>
      <c r="AK178" s="24">
        <f t="shared" si="80"/>
        <v>3</v>
      </c>
      <c r="AL178" s="25">
        <f t="shared" si="81"/>
        <v>12</v>
      </c>
      <c r="AM178" s="25">
        <f t="shared" si="82"/>
        <v>11</v>
      </c>
      <c r="AN178" s="25">
        <f t="shared" si="83"/>
        <v>2</v>
      </c>
      <c r="AO178" s="25">
        <f t="shared" si="84"/>
        <v>22</v>
      </c>
      <c r="AP178" s="25">
        <f t="shared" si="85"/>
        <v>13</v>
      </c>
      <c r="AQ178" s="26">
        <f t="shared" si="86"/>
        <v>1.108482966123975</v>
      </c>
      <c r="AR178" s="26">
        <f t="shared" si="87"/>
        <v>7.5153728193851105E-2</v>
      </c>
      <c r="AS178" s="26">
        <f t="shared" si="88"/>
        <v>5.8485892528752442E-2</v>
      </c>
      <c r="AT178" s="26">
        <f t="shared" si="89"/>
        <v>4.0475789142874141E-2</v>
      </c>
      <c r="AU178" s="26">
        <f t="shared" si="90"/>
        <v>3.508992576524924E-2</v>
      </c>
      <c r="AV178" s="27">
        <f>(1/(((0-P178)^2+(0-Q178)^2))*CT178)</f>
        <v>1.2209118926239432E-2</v>
      </c>
      <c r="AW178" s="27">
        <f>(1/(((1-P178)^2+(1-Q178)^2))*CT178)</f>
        <v>7.5153728193851105E-2</v>
      </c>
      <c r="AX178" s="27">
        <f>(1/(((2-P178)^2+(2-Q178)^2))*CT178)</f>
        <v>4.0475789142874141E-2</v>
      </c>
      <c r="AY178" s="27">
        <f>(1/(((3-P178)^2+(3-Q178)^2))*CT178)</f>
        <v>8.6128048652059554E-3</v>
      </c>
      <c r="AZ178" s="27">
        <f>((1/(((4-P178)^2+(4-Q178)^2))*CT178))</f>
        <v>3.4781851067652598E-3</v>
      </c>
      <c r="BA178" s="27">
        <f>((1/(((5-P178)^2+(5-Q178)^2))*CT178))</f>
        <v>1.855610046550792E-3</v>
      </c>
      <c r="BB178" s="27">
        <f>((1/(((6-P178)^2+(6-Q178)^2))*CT178))</f>
        <v>1.149020624098507E-3</v>
      </c>
      <c r="BC178" s="27">
        <f>((1/(((1-P178)^2+(0-Q178)^2))*CT178))</f>
        <v>1.5218387116192235E-2</v>
      </c>
      <c r="BD178" s="27">
        <f>((1/(((2-P178)^2+(0-Q178)^2))*CT178))</f>
        <v>1.1171439467184498E-2</v>
      </c>
      <c r="BE178" s="27">
        <f>((1/(((2-P178)^2+(1-Q178)^2))*CT178))</f>
        <v>2.694687590703301E-2</v>
      </c>
      <c r="BF178" s="27">
        <f>((1/(((3-P178)^2+(0-Q178)^2))*CT178))</f>
        <v>6.5223925323252335E-3</v>
      </c>
      <c r="BG178" s="27">
        <f>((1/(((3-P178)^2+(1-Q178)^2))*CT178))</f>
        <v>9.9094232406072395E-3</v>
      </c>
      <c r="BH178" s="27">
        <f>((1/(((3-P178)^2+(2-Q178)^2))*CT178))</f>
        <v>1.1298142980505367E-2</v>
      </c>
      <c r="BI178" s="27">
        <f>((1/(((4-P178)^2+(0-Q178)^2))*CT178))</f>
        <v>3.8892048586684764E-3</v>
      </c>
      <c r="BJ178" s="27">
        <f>((1/(((4-P178)^2+(1-Q178)^2))*CT178))</f>
        <v>4.8847673559947137E-3</v>
      </c>
      <c r="BK178" s="27">
        <f>((1/(((4-P178)^2+(2-Q178)^2))*CT178))</f>
        <v>5.199826355803413E-3</v>
      </c>
      <c r="BL178" s="27">
        <f>((1/(((4-P178)^2+(3-Q178)^2))*CT178))</f>
        <v>4.5473109160963426E-3</v>
      </c>
      <c r="BM178" s="27">
        <f>((1/(((5-P178)^2+(0-Q178)^2))*CT178))</f>
        <v>2.4942261183196735E-3</v>
      </c>
      <c r="BN178" s="27">
        <f>((1/(((5-P178)^2+(1-Q178)^2))*CT178))</f>
        <v>2.8692590520671638E-3</v>
      </c>
      <c r="BO178" s="27">
        <f>((1/(((5-P178)^2+(2-Q178)^2))*CT178))</f>
        <v>2.9751446796154762E-3</v>
      </c>
      <c r="BP178" s="27">
        <f>((1/(((5-P178)^2+(3-Q178)^2))*CT178))</f>
        <v>2.749411625921596E-3</v>
      </c>
      <c r="BQ178" s="27">
        <f>((1/(((5-P178)^2+(4-Q178)^2))*CT178))</f>
        <v>2.3185166277922835E-3</v>
      </c>
      <c r="BR178" s="27">
        <f>((1/(((6-P178)^2+(0-Q178)^2))*CT178))</f>
        <v>1.7101911655142714E-3</v>
      </c>
      <c r="BS178" s="27">
        <f>(1/(((6-P178)^2+(1-Q178)^2))*CT178)</f>
        <v>1.8785480118807037E-3</v>
      </c>
      <c r="BT178" s="27">
        <f>(1/(((6-P178)^2+(2-Q178)^2))*CT178)</f>
        <v>1.9233650534130949E-3</v>
      </c>
      <c r="BU178" s="27">
        <f>(1/(((6-P178)^2+(3-Q178)^2))*CT178)</f>
        <v>1.826423386700565E-3</v>
      </c>
      <c r="BV178" s="27">
        <f>((1/(((6-P178)^2+(4-Q178)^2))*CT178))</f>
        <v>1.625714249088364E-3</v>
      </c>
      <c r="BW178" s="27">
        <f>((1/(((6-P178)^2+(5-Q178)^2))*CT178))</f>
        <v>1.3836802486260501E-3</v>
      </c>
      <c r="BX178" s="27">
        <f>((1/(((0-P178)^2+(1-Q178)^2))*CT178))</f>
        <v>3.3895930872715009E-2</v>
      </c>
      <c r="BY178" s="27">
        <f>((1/(((0-P178)^2+(2-Q178)^2))*CT178))</f>
        <v>5.8485892528752442E-2</v>
      </c>
      <c r="BZ178" s="27">
        <f>((1/(((1-P178)^2+(2-Q178)^2))*CT178))</f>
        <v>1.108482966123975</v>
      </c>
      <c r="CA178" s="27">
        <f>((1/(((0-P178)^2+(3-Q178)^2))*CT178))</f>
        <v>2.237426057676099E-2</v>
      </c>
      <c r="CB178" s="27">
        <f>((1/(((1-P178)^2+(3-Q178)^2))*CT178))</f>
        <v>3.508992576524924E-2</v>
      </c>
      <c r="CC178" s="27">
        <f>((1/(((2-P178)^2+(3-Q178)^2))*CT178))</f>
        <v>1.9119654115659745E-2</v>
      </c>
      <c r="CD178" s="27">
        <f>((1/(((0-P178)^2+(4-Q178)^2))*CT178))</f>
        <v>8.9054896320371821E-3</v>
      </c>
      <c r="CE178" s="27">
        <f>((1/(((1-P178)^2+(4-Q178)^2))*CT178))</f>
        <v>1.0406446454947246E-2</v>
      </c>
      <c r="CF178" s="27">
        <f>((1/(((2-P178)^2+(4-Q178)^2))*CT178))</f>
        <v>8.3404035315076189E-3</v>
      </c>
      <c r="CG178" s="27">
        <f>((1/(((3-P178)^2+(4-Q178)^2))*CT178))</f>
        <v>5.4435909029996281E-3</v>
      </c>
      <c r="CH178" s="27">
        <f>((1/(((0-P178)^2+(5-Q178)^2))*CT178))</f>
        <v>4.5478036397611022E-3</v>
      </c>
      <c r="CI178" s="27">
        <f>((1/(((1-P178)^2+(5-Q178)^2))*CT178))</f>
        <v>4.9094125978279488E-3</v>
      </c>
      <c r="CJ178" s="27">
        <f>((1/(((2-P178)^2+(5-Q178)^2))*CT178))</f>
        <v>4.395713573208007E-3</v>
      </c>
      <c r="CK178" s="27">
        <f>((1/(((3-P178)^2+(5-Q178)^2))*CT178))</f>
        <v>3.4329065854707464E-3</v>
      </c>
      <c r="CL178" s="27">
        <f>(1/(((4-P178)^2+(5-Q178)^2))*CT178)</f>
        <v>2.5309898416017193E-3</v>
      </c>
      <c r="CM178" s="27">
        <f>(1/(((0-P178)^2+(6-Q178)^2))*CT178)</f>
        <v>2.7212184864511026E-3</v>
      </c>
      <c r="CN178" s="27">
        <f>(1/(((1-P178)^2+(6-Q178)^2))*CT178)</f>
        <v>2.8466798438525004E-3</v>
      </c>
      <c r="CO178" s="27">
        <f>((1/(((2-P178)^2+(6-Q178)^2))*CT178))</f>
        <v>2.6660238095385538E-3</v>
      </c>
      <c r="CP178" s="27">
        <f>((1/(((3-P178)^2+(6-Q178)^2))*CT178))</f>
        <v>2.2784523136590673E-3</v>
      </c>
      <c r="CQ178" s="27">
        <f>((1/(((4-P178)^2+(6-Q178)^2))*CT178))</f>
        <v>1.842644055310357E-3</v>
      </c>
      <c r="CR178" s="27">
        <f>((1/(((5-P178)^2+(6-Q178)^2)))*CT178)</f>
        <v>1.4566591379071656E-3</v>
      </c>
      <c r="CS178" s="21">
        <f t="shared" si="91"/>
        <v>1.6104495722441272</v>
      </c>
      <c r="CT178" s="28">
        <v>0.05</v>
      </c>
    </row>
    <row r="179" spans="8:98" x14ac:dyDescent="0.25">
      <c r="H179" s="2">
        <v>44558</v>
      </c>
      <c r="I179" s="1" t="s">
        <v>13</v>
      </c>
      <c r="J179" s="1" t="s">
        <v>18</v>
      </c>
      <c r="K179">
        <v>3</v>
      </c>
      <c r="L179">
        <v>0</v>
      </c>
      <c r="M179">
        <v>2.3199999999999998</v>
      </c>
      <c r="N179">
        <v>0.79</v>
      </c>
      <c r="P179" s="10">
        <f>SUMIF(team,spi_matches[[#This Row],[team1]],Mxg)+SUMIF(team,spi_matches[[#This Row],[team2]],Vnxg)</f>
        <v>1.9185828889257528</v>
      </c>
      <c r="Q179" s="10">
        <f>SUMIF(team,spi_matches[[#This Row],[team1]],Mnxg)+SUMIF(team,spi_matches[[#This Row],[team2]],Vxg)</f>
        <v>0.65947096866783039</v>
      </c>
      <c r="R179" s="10">
        <f t="shared" si="65"/>
        <v>0.17817352508370893</v>
      </c>
      <c r="S179" s="21">
        <f t="shared" si="66"/>
        <v>0.71661852967075457</v>
      </c>
      <c r="T179" s="21">
        <f t="shared" si="67"/>
        <v>0.10558684623658234</v>
      </c>
      <c r="U179" s="21">
        <f t="shared" si="68"/>
        <v>0.10138146010889951</v>
      </c>
      <c r="V179" s="22">
        <f t="shared" si="69"/>
        <v>3</v>
      </c>
      <c r="W179" s="22">
        <f t="shared" si="70"/>
        <v>0</v>
      </c>
      <c r="X179" s="23"/>
      <c r="Y179" s="23"/>
      <c r="Z179" s="23"/>
      <c r="AA179" s="23"/>
      <c r="AB179" s="24">
        <f t="shared" si="71"/>
        <v>2</v>
      </c>
      <c r="AC179" s="24">
        <f t="shared" si="72"/>
        <v>1</v>
      </c>
      <c r="AD179" s="24">
        <f t="shared" si="73"/>
        <v>2</v>
      </c>
      <c r="AE179" s="24">
        <f t="shared" si="74"/>
        <v>0</v>
      </c>
      <c r="AF179" s="24">
        <f t="shared" si="75"/>
        <v>1</v>
      </c>
      <c r="AG179" s="24">
        <f t="shared" si="76"/>
        <v>1</v>
      </c>
      <c r="AH179" s="24">
        <f t="shared" si="77"/>
        <v>1</v>
      </c>
      <c r="AI179" s="24">
        <f t="shared" si="78"/>
        <v>0</v>
      </c>
      <c r="AJ179" s="24">
        <f t="shared" si="79"/>
        <v>3</v>
      </c>
      <c r="AK179" s="24">
        <f t="shared" si="80"/>
        <v>1</v>
      </c>
      <c r="AL179" s="25">
        <f t="shared" si="81"/>
        <v>21</v>
      </c>
      <c r="AM179" s="25">
        <f t="shared" si="82"/>
        <v>20</v>
      </c>
      <c r="AN179" s="25">
        <f t="shared" si="83"/>
        <v>11</v>
      </c>
      <c r="AO179" s="25">
        <f t="shared" si="84"/>
        <v>10</v>
      </c>
      <c r="AP179" s="25">
        <f t="shared" si="85"/>
        <v>31</v>
      </c>
      <c r="AQ179" s="26">
        <f t="shared" si="86"/>
        <v>0.40786771219009127</v>
      </c>
      <c r="AR179" s="26">
        <f t="shared" si="87"/>
        <v>0.11324240758657839</v>
      </c>
      <c r="AS179" s="26">
        <f t="shared" si="88"/>
        <v>5.2096653524703551E-2</v>
      </c>
      <c r="AT179" s="26">
        <f t="shared" si="89"/>
        <v>3.9102320754326632E-2</v>
      </c>
      <c r="AU179" s="26">
        <f t="shared" si="90"/>
        <v>3.8897701702896387E-2</v>
      </c>
      <c r="AV179" s="27">
        <f>(1/(((0-P179)^2+(0-Q179)^2))*CT179)</f>
        <v>1.2148122759977571E-2</v>
      </c>
      <c r="AW179" s="27">
        <f>(1/(((1-P179)^2+(1-Q179)^2))*CT179)</f>
        <v>5.2096653524703551E-2</v>
      </c>
      <c r="AX179" s="27">
        <f>(1/(((2-P179)^2+(2-Q179)^2))*CT179)</f>
        <v>2.7721613329916007E-2</v>
      </c>
      <c r="AY179" s="27">
        <f>(1/(((3-P179)^2+(3-Q179)^2))*CT179)</f>
        <v>7.5215804131092134E-3</v>
      </c>
      <c r="AZ179" s="27">
        <f>((1/(((4-P179)^2+(4-Q179)^2))*CT179))</f>
        <v>3.2275907055166657E-3</v>
      </c>
      <c r="BA179" s="27">
        <f>((1/(((5-P179)^2+(5-Q179)^2))*CT179))</f>
        <v>1.7645819245670762E-3</v>
      </c>
      <c r="BB179" s="27">
        <f>((1/(((6-P179)^2+(6-Q179)^2))*CT179))</f>
        <v>1.1067035787922664E-3</v>
      </c>
      <c r="BC179" s="27">
        <f>((1/(((1-P179)^2+(0-Q179)^2))*CT179))</f>
        <v>3.9102320754326632E-2</v>
      </c>
      <c r="BD179" s="27">
        <f>((1/(((2-P179)^2+(0-Q179)^2))*CT179))</f>
        <v>0.11324240758657839</v>
      </c>
      <c r="BE179" s="27">
        <f>((1/(((2-P179)^2+(1-Q179)^2))*CT179))</f>
        <v>0.40786771219009127</v>
      </c>
      <c r="BF179" s="27">
        <f>((1/(((3-P179)^2+(0-Q179)^2))*CT179))</f>
        <v>3.1164979469302401E-2</v>
      </c>
      <c r="BG179" s="27">
        <f>((1/(((3-P179)^2+(1-Q179)^2))*CT179))</f>
        <v>3.8897701702896387E-2</v>
      </c>
      <c r="BH179" s="27">
        <f>((1/(((3-P179)^2+(2-Q179)^2))*CT179))</f>
        <v>1.6854987146073412E-2</v>
      </c>
      <c r="BI179" s="27">
        <f>((1/(((4-P179)^2+(0-Q179)^2))*CT179))</f>
        <v>1.0488338842044849E-2</v>
      </c>
      <c r="BJ179" s="27">
        <f>((1/(((4-P179)^2+(1-Q179)^2))*CT179))</f>
        <v>1.1240357205799086E-2</v>
      </c>
      <c r="BK179" s="27">
        <f>((1/(((4-P179)^2+(2-Q179)^2))*CT179))</f>
        <v>8.1575180528142832E-3</v>
      </c>
      <c r="BL179" s="27">
        <f>((1/(((4-P179)^2+(3-Q179)^2))*CT179))</f>
        <v>5.0966459974095355E-3</v>
      </c>
      <c r="BM179" s="27">
        <f>((1/(((5-P179)^2+(0-Q179)^2))*CT179))</f>
        <v>5.0352298056056555E-3</v>
      </c>
      <c r="BN179" s="27">
        <f>((1/(((5-P179)^2+(1-Q179)^2))*CT179))</f>
        <v>5.2023227898130063E-3</v>
      </c>
      <c r="BO179" s="27">
        <f>((1/(((5-P179)^2+(2-Q179)^2))*CT179))</f>
        <v>4.4278549461761662E-3</v>
      </c>
      <c r="BP179" s="27">
        <f>((1/(((5-P179)^2+(3-Q179)^2))*CT179))</f>
        <v>3.3392978627468854E-3</v>
      </c>
      <c r="BQ179" s="27">
        <f>((1/(((5-P179)^2+(4-Q179)^2))*CT179))</f>
        <v>2.4208074455924779E-3</v>
      </c>
      <c r="BR179" s="27">
        <f>((1/(((6-P179)^2+(0-Q179)^2))*CT179))</f>
        <v>2.9251967072059198E-3</v>
      </c>
      <c r="BS179" s="27">
        <f>(1/(((6-P179)^2+(1-Q179)^2))*CT179)</f>
        <v>2.9808168359719226E-3</v>
      </c>
      <c r="BT179" s="27">
        <f>(1/(((6-P179)^2+(2-Q179)^2))*CT179)</f>
        <v>2.709295264785902E-3</v>
      </c>
      <c r="BU179" s="27">
        <f>(1/(((6-P179)^2+(3-Q179)^2))*CT179)</f>
        <v>2.2587597409912488E-3</v>
      </c>
      <c r="BV179" s="27">
        <f>((1/(((6-P179)^2+(4-Q179)^2))*CT179))</f>
        <v>1.7974555320599758E-3</v>
      </c>
      <c r="BW179" s="27">
        <f>((1/(((6-P179)^2+(5-Q179)^2))*CT179))</f>
        <v>1.4085237924691171E-3</v>
      </c>
      <c r="BX179" s="27">
        <f>((1/(((0-P179)^2+(1-Q179)^2))*CT179))</f>
        <v>1.3168567088169722E-2</v>
      </c>
      <c r="BY179" s="27">
        <f>((1/(((0-P179)^2+(2-Q179)^2))*CT179))</f>
        <v>9.1274547800585856E-3</v>
      </c>
      <c r="BZ179" s="27">
        <f>((1/(((1-P179)^2+(2-Q179)^2))*CT179))</f>
        <v>1.8933566075362659E-2</v>
      </c>
      <c r="CA179" s="27">
        <f>((1/(((0-P179)^2+(3-Q179)^2))*CT179))</f>
        <v>5.4590895322722717E-3</v>
      </c>
      <c r="CB179" s="27">
        <f>((1/(((1-P179)^2+(3-Q179)^2))*CT179))</f>
        <v>7.909051388003711E-3</v>
      </c>
      <c r="CC179" s="27">
        <f>((1/(((2-P179)^2+(3-Q179)^2))*CT179))</f>
        <v>9.1162607615433138E-3</v>
      </c>
      <c r="CD179" s="27">
        <f>((1/(((0-P179)^2+(4-Q179)^2))*CT179))</f>
        <v>3.3692507795983237E-3</v>
      </c>
      <c r="CE179" s="27">
        <f>((1/(((1-P179)^2+(4-Q179)^2))*CT179))</f>
        <v>4.1656499936163589E-3</v>
      </c>
      <c r="CF179" s="27">
        <f>((1/(((2-P179)^2+(4-Q179)^2))*CT179))</f>
        <v>4.477974340028789E-3</v>
      </c>
      <c r="CG179" s="27">
        <f>((1/(((3-P179)^2+(4-Q179)^2))*CT179))</f>
        <v>4.0556114601646388E-3</v>
      </c>
      <c r="CH179" s="27">
        <f>((1/(((0-P179)^2+(5-Q179)^2))*CT179))</f>
        <v>2.2201350413476573E-3</v>
      </c>
      <c r="CI179" s="27">
        <f>((1/(((1-P179)^2+(5-Q179)^2))*CT179))</f>
        <v>2.5401358230443742E-3</v>
      </c>
      <c r="CJ179" s="27">
        <f>((1/(((2-P179)^2+(5-Q179)^2))*CT179))</f>
        <v>2.6529673069395914E-3</v>
      </c>
      <c r="CK179" s="27">
        <f>((1/(((3-P179)^2+(5-Q179)^2))*CT179))</f>
        <v>2.4987936773715278E-3</v>
      </c>
      <c r="CL179" s="27">
        <f>(1/(((4-P179)^2+(5-Q179)^2))*CT179)</f>
        <v>2.157731049214903E-3</v>
      </c>
      <c r="CM179" s="27">
        <f>(1/(((0-P179)^2+(6-Q179)^2))*CT179)</f>
        <v>1.5526884338748813E-3</v>
      </c>
      <c r="CN179" s="27">
        <f>(1/(((1-P179)^2+(6-Q179)^2))*CT179)</f>
        <v>1.7027047035420529E-3</v>
      </c>
      <c r="CO179" s="27">
        <f>((1/(((2-P179)^2+(6-Q179)^2))*CT179))</f>
        <v>1.7526714782739217E-3</v>
      </c>
      <c r="CP179" s="27">
        <f>((1/(((3-P179)^2+(6-Q179)^2))*CT179))</f>
        <v>1.6840282512033122E-3</v>
      </c>
      <c r="CQ179" s="27">
        <f>((1/(((4-P179)^2+(6-Q179)^2))*CT179))</f>
        <v>1.5219056621600978E-3</v>
      </c>
      <c r="CR179" s="27">
        <f>((1/(((5-P179)^2+(6-Q179)^2)))*CT179)</f>
        <v>1.3152224831088008E-3</v>
      </c>
      <c r="CS179" s="21">
        <f t="shared" si="91"/>
        <v>0.92358683601623648</v>
      </c>
      <c r="CT179" s="28">
        <v>0.05</v>
      </c>
    </row>
    <row r="180" spans="8:98" x14ac:dyDescent="0.25">
      <c r="H180" s="2">
        <v>44558</v>
      </c>
      <c r="I180" s="1" t="s">
        <v>16</v>
      </c>
      <c r="J180" s="1" t="s">
        <v>21</v>
      </c>
      <c r="K180">
        <v>1</v>
      </c>
      <c r="L180">
        <v>4</v>
      </c>
      <c r="M180">
        <v>1.25</v>
      </c>
      <c r="N180">
        <v>2.75</v>
      </c>
      <c r="P180" s="10">
        <f>SUMIF(team,spi_matches[[#This Row],[team1]],Mxg)+SUMIF(team,spi_matches[[#This Row],[team2]],Vnxg)</f>
        <v>0.970735567209567</v>
      </c>
      <c r="Q180" s="10">
        <f>SUMIF(team,spi_matches[[#This Row],[team1]],Mnxg)+SUMIF(team,spi_matches[[#This Row],[team2]],Vxg)</f>
        <v>1.8202000310424689</v>
      </c>
      <c r="R180" s="10">
        <f t="shared" si="65"/>
        <v>0.94251660569518814</v>
      </c>
      <c r="S180" s="21">
        <f t="shared" si="66"/>
        <v>0.12824829137220442</v>
      </c>
      <c r="T180" s="21">
        <f t="shared" si="67"/>
        <v>0.14751051418298158</v>
      </c>
      <c r="U180" s="21">
        <f t="shared" si="68"/>
        <v>1.7342520723778052</v>
      </c>
      <c r="V180" s="22">
        <f t="shared" si="69"/>
        <v>0</v>
      </c>
      <c r="W180" s="22">
        <f t="shared" si="70"/>
        <v>3</v>
      </c>
      <c r="X180" s="23"/>
      <c r="Y180" s="23"/>
      <c r="Z180" s="23"/>
      <c r="AA180" s="23"/>
      <c r="AB180" s="24">
        <f t="shared" si="71"/>
        <v>1</v>
      </c>
      <c r="AC180" s="24">
        <f t="shared" si="72"/>
        <v>2</v>
      </c>
      <c r="AD180" s="24">
        <f t="shared" si="73"/>
        <v>1</v>
      </c>
      <c r="AE180" s="24">
        <f t="shared" si="74"/>
        <v>1</v>
      </c>
      <c r="AF180" s="24">
        <f t="shared" si="75"/>
        <v>0</v>
      </c>
      <c r="AG180" s="24">
        <f t="shared" si="76"/>
        <v>2</v>
      </c>
      <c r="AH180" s="24">
        <f t="shared" si="77"/>
        <v>2</v>
      </c>
      <c r="AI180" s="24">
        <f t="shared" si="78"/>
        <v>2</v>
      </c>
      <c r="AJ180" s="24">
        <f t="shared" si="79"/>
        <v>1</v>
      </c>
      <c r="AK180" s="24">
        <f t="shared" si="80"/>
        <v>3</v>
      </c>
      <c r="AL180" s="25">
        <f t="shared" si="81"/>
        <v>12</v>
      </c>
      <c r="AM180" s="25">
        <f t="shared" si="82"/>
        <v>11</v>
      </c>
      <c r="AN180" s="25">
        <f t="shared" si="83"/>
        <v>2</v>
      </c>
      <c r="AO180" s="25">
        <f t="shared" si="84"/>
        <v>22</v>
      </c>
      <c r="AP180" s="25">
        <f t="shared" si="85"/>
        <v>13</v>
      </c>
      <c r="AQ180" s="26">
        <f t="shared" si="86"/>
        <v>1.5067304505463086</v>
      </c>
      <c r="AR180" s="26">
        <f t="shared" si="87"/>
        <v>7.4229736806998889E-2</v>
      </c>
      <c r="AS180" s="26">
        <f t="shared" si="88"/>
        <v>5.1300173645436466E-2</v>
      </c>
      <c r="AT180" s="26">
        <f t="shared" si="89"/>
        <v>4.5799570211190653E-2</v>
      </c>
      <c r="AU180" s="26">
        <f t="shared" si="90"/>
        <v>3.5899311437811394E-2</v>
      </c>
      <c r="AV180" s="27">
        <f>(1/(((0-P180)^2+(0-Q180)^2))*CT180)</f>
        <v>1.1749622975790554E-2</v>
      </c>
      <c r="AW180" s="27">
        <f>(1/(((1-P180)^2+(1-Q180)^2))*CT180)</f>
        <v>7.4229736806998889E-2</v>
      </c>
      <c r="AX180" s="27">
        <f>(1/(((2-P180)^2+(2-Q180)^2))*CT180)</f>
        <v>4.5799570211190653E-2</v>
      </c>
      <c r="AY180" s="27">
        <f>(1/(((3-P180)^2+(3-Q180)^2))*CT180)</f>
        <v>9.0746702079115612E-3</v>
      </c>
      <c r="AZ180" s="27">
        <f>((1/(((4-P180)^2+(4-Q180)^2))*CT180))</f>
        <v>3.5898983655770116E-3</v>
      </c>
      <c r="BA180" s="27">
        <f>((1/(((5-P180)^2+(5-Q180)^2))*CT180))</f>
        <v>1.897814118472901E-3</v>
      </c>
      <c r="BB180" s="27">
        <f>((1/(((6-P180)^2+(6-Q180)^2))*CT180))</f>
        <v>1.1692014970400148E-3</v>
      </c>
      <c r="BC180" s="27">
        <f>((1/(((1-P180)^2+(0-Q180)^2))*CT180))</f>
        <v>1.5087577836963068E-2</v>
      </c>
      <c r="BD180" s="27">
        <f>((1/(((2-P180)^2+(0-Q180)^2))*CT180))</f>
        <v>1.1435070663727946E-2</v>
      </c>
      <c r="BE180" s="27">
        <f>((1/(((2-P180)^2+(1-Q180)^2))*CT180))</f>
        <v>2.8866470897791825E-2</v>
      </c>
      <c r="BF180" s="27">
        <f>((1/(((3-P180)^2+(0-Q180)^2))*CT180))</f>
        <v>6.7285312128074985E-3</v>
      </c>
      <c r="BG180" s="27">
        <f>((1/(((3-P180)^2+(1-Q180)^2))*CT180))</f>
        <v>1.0437013997032575E-2</v>
      </c>
      <c r="BH180" s="27">
        <f>((1/(((3-P180)^2+(2-Q180)^2))*CT180))</f>
        <v>1.2047489757889569E-2</v>
      </c>
      <c r="BI180" s="27">
        <f>((1/(((4-P180)^2+(0-Q180)^2))*CT180))</f>
        <v>4.0033400164322507E-3</v>
      </c>
      <c r="BJ180" s="27">
        <f>((1/(((4-P180)^2+(1-Q180)^2))*CT180))</f>
        <v>5.0765693396219334E-3</v>
      </c>
      <c r="BK180" s="27">
        <f>((1/(((4-P180)^2+(2-Q180)^2))*CT180))</f>
        <v>5.4296061681803976E-3</v>
      </c>
      <c r="BL180" s="27">
        <f>((1/(((4-P180)^2+(3-Q180)^2))*CT180))</f>
        <v>4.7310981171522501E-3</v>
      </c>
      <c r="BM180" s="27">
        <f>((1/(((5-P180)^2+(0-Q180)^2))*CT180))</f>
        <v>2.5577933376039297E-3</v>
      </c>
      <c r="BN180" s="27">
        <f>((1/(((5-P180)^2+(1-Q180)^2))*CT180))</f>
        <v>2.9572325104824846E-3</v>
      </c>
      <c r="BO180" s="27">
        <f>((1/(((5-P180)^2+(2-Q180)^2))*CT180))</f>
        <v>3.0736508402093268E-3</v>
      </c>
      <c r="BP180" s="27">
        <f>((1/(((5-P180)^2+(3-Q180)^2))*CT180))</f>
        <v>2.8365736723364957E-3</v>
      </c>
      <c r="BQ180" s="27">
        <f>((1/(((5-P180)^2+(4-Q180)^2))*CT180))</f>
        <v>2.3824840034498487E-3</v>
      </c>
      <c r="BR180" s="27">
        <f>((1/(((6-P180)^2+(0-Q180)^2))*CT180))</f>
        <v>1.7478466335850828E-3</v>
      </c>
      <c r="BS180" s="27">
        <f>(1/(((6-P180)^2+(1-Q180)^2))*CT180)</f>
        <v>1.9255780396658193E-3</v>
      </c>
      <c r="BT180" s="27">
        <f>(1/(((6-P180)^2+(2-Q180)^2))*CT180)</f>
        <v>1.9742690541891253E-3</v>
      </c>
      <c r="BU180" s="27">
        <f>(1/(((6-P180)^2+(3-Q180)^2))*CT180)</f>
        <v>1.8736817219221391E-3</v>
      </c>
      <c r="BV180" s="27">
        <f>((1/(((6-P180)^2+(4-Q180)^2))*CT180))</f>
        <v>1.6641688247253667E-3</v>
      </c>
      <c r="BW180" s="27">
        <f>((1/(((6-P180)^2+(5-Q180)^2))*CT180))</f>
        <v>1.4122447264354829E-3</v>
      </c>
      <c r="BX180" s="27">
        <f>((1/(((0-P180)^2+(1-Q180)^2))*CT180))</f>
        <v>3.0958685879258343E-2</v>
      </c>
      <c r="BY180" s="27">
        <f>((1/(((0-P180)^2+(2-Q180)^2))*CT180))</f>
        <v>5.1300173645436466E-2</v>
      </c>
      <c r="BZ180" s="27">
        <f>((1/(((1-P180)^2+(2-Q180)^2))*CT180))</f>
        <v>1.5067304505463086</v>
      </c>
      <c r="CA180" s="27">
        <f>((1/(((0-P180)^2+(3-Q180)^2))*CT180))</f>
        <v>2.1420105821492438E-2</v>
      </c>
      <c r="CB180" s="27">
        <f>((1/(((1-P180)^2+(3-Q180)^2))*CT180))</f>
        <v>3.5899311437811394E-2</v>
      </c>
      <c r="CC180" s="27">
        <f>((1/(((2-P180)^2+(3-Q180)^2))*CT180))</f>
        <v>2.0397230022329713E-2</v>
      </c>
      <c r="CD180" s="27">
        <f>((1/(((0-P180)^2+(4-Q180)^2))*CT180))</f>
        <v>8.781396098514211E-3</v>
      </c>
      <c r="CE180" s="27">
        <f>((1/(((1-P180)^2+(4-Q180)^2))*CT180))</f>
        <v>1.0521034647170503E-2</v>
      </c>
      <c r="CF180" s="27">
        <f>((1/(((2-P180)^2+(4-Q180)^2))*CT180))</f>
        <v>8.6044995811570772E-3</v>
      </c>
      <c r="CG180" s="27">
        <f>((1/(((3-P180)^2+(4-Q180)^2))*CT180))</f>
        <v>5.6373331894395487E-3</v>
      </c>
      <c r="CH180" s="27">
        <f>((1/(((0-P180)^2+(5-Q180)^2))*CT180))</f>
        <v>4.5234723679483E-3</v>
      </c>
      <c r="CI180" s="27">
        <f>((1/(((1-P180)^2+(5-Q180)^2))*CT180))</f>
        <v>4.9446279548876898E-3</v>
      </c>
      <c r="CJ180" s="27">
        <f>((1/(((2-P180)^2+(5-Q180)^2))*CT180))</f>
        <v>4.4760701217932157E-3</v>
      </c>
      <c r="CK180" s="27">
        <f>((1/(((3-P180)^2+(5-Q180)^2))*CT180))</f>
        <v>3.5139400156082874E-3</v>
      </c>
      <c r="CL180" s="27">
        <f>(1/(((4-P180)^2+(5-Q180)^2))*CT180)</f>
        <v>2.5923430378200405E-3</v>
      </c>
      <c r="CM180" s="27">
        <f>(1/(((0-P180)^2+(6-Q180)^2))*CT180)</f>
        <v>2.715464605182303E-3</v>
      </c>
      <c r="CN180" s="27">
        <f>(1/(((1-P180)^2+(6-Q180)^2))*CT180)</f>
        <v>2.8617897188569718E-3</v>
      </c>
      <c r="CO180" s="27">
        <f>((1/(((2-P180)^2+(6-Q180)^2))*CT180))</f>
        <v>2.6983105746147791E-3</v>
      </c>
      <c r="CP180" s="27">
        <f>((1/(((3-P180)^2+(6-Q180)^2))*CT180))</f>
        <v>2.3160326707129925E-3</v>
      </c>
      <c r="CQ180" s="27">
        <f>((1/(((4-P180)^2+(6-Q180)^2))*CT180))</f>
        <v>1.8763718071534204E-3</v>
      </c>
      <c r="CR180" s="27">
        <f>((1/(((5-P180)^2+(6-Q180)^2)))*CT180)</f>
        <v>1.4834286343089274E-3</v>
      </c>
      <c r="CS180" s="21">
        <f t="shared" si="91"/>
        <v>2.0100108779329906</v>
      </c>
      <c r="CT180" s="28">
        <v>0.05</v>
      </c>
    </row>
    <row r="181" spans="8:98" x14ac:dyDescent="0.25">
      <c r="H181" s="2">
        <v>44558</v>
      </c>
      <c r="I181" s="1" t="s">
        <v>14</v>
      </c>
      <c r="J181" s="1" t="s">
        <v>19</v>
      </c>
      <c r="K181">
        <v>1</v>
      </c>
      <c r="L181">
        <v>0</v>
      </c>
      <c r="M181">
        <v>0.68</v>
      </c>
      <c r="N181">
        <v>3.59</v>
      </c>
      <c r="P181" s="10">
        <f>SUMIF(team,spi_matches[[#This Row],[team1]],Mxg)+SUMIF(team,spi_matches[[#This Row],[team2]],Vnxg)</f>
        <v>1.0580450429240484</v>
      </c>
      <c r="Q181" s="10">
        <f>SUMIF(team,spi_matches[[#This Row],[team1]],Mnxg)+SUMIF(team,spi_matches[[#This Row],[team2]],Vxg)</f>
        <v>2.4649247679707904</v>
      </c>
      <c r="R181" s="10">
        <f t="shared" si="65"/>
        <v>1.408712332205025</v>
      </c>
      <c r="S181" s="21">
        <f t="shared" si="66"/>
        <v>0.10253756139301379</v>
      </c>
      <c r="T181" s="21">
        <f t="shared" si="67"/>
        <v>9.6018772315616702E-2</v>
      </c>
      <c r="U181" s="21">
        <f t="shared" si="68"/>
        <v>0.6385248048602532</v>
      </c>
      <c r="V181" s="22">
        <f t="shared" si="69"/>
        <v>0</v>
      </c>
      <c r="W181" s="22">
        <f t="shared" si="70"/>
        <v>3</v>
      </c>
      <c r="X181" s="23"/>
      <c r="Y181" s="23"/>
      <c r="Z181" s="23"/>
      <c r="AA181" s="23"/>
      <c r="AB181" s="24">
        <f t="shared" si="71"/>
        <v>1</v>
      </c>
      <c r="AC181" s="24">
        <f t="shared" si="72"/>
        <v>2</v>
      </c>
      <c r="AD181" s="24">
        <f t="shared" si="73"/>
        <v>1</v>
      </c>
      <c r="AE181" s="24">
        <f t="shared" si="74"/>
        <v>3</v>
      </c>
      <c r="AF181" s="24">
        <f t="shared" si="75"/>
        <v>2</v>
      </c>
      <c r="AG181" s="24">
        <f t="shared" si="76"/>
        <v>2</v>
      </c>
      <c r="AH181" s="24">
        <f t="shared" si="77"/>
        <v>2</v>
      </c>
      <c r="AI181" s="24">
        <f t="shared" si="78"/>
        <v>3</v>
      </c>
      <c r="AJ181" s="24">
        <f t="shared" si="79"/>
        <v>0</v>
      </c>
      <c r="AK181" s="24">
        <f t="shared" si="80"/>
        <v>2</v>
      </c>
      <c r="AL181" s="25">
        <f t="shared" si="81"/>
        <v>12</v>
      </c>
      <c r="AM181" s="25">
        <f t="shared" si="82"/>
        <v>13</v>
      </c>
      <c r="AN181" s="25">
        <f t="shared" si="83"/>
        <v>22</v>
      </c>
      <c r="AO181" s="25">
        <f t="shared" si="84"/>
        <v>23</v>
      </c>
      <c r="AP181" s="25">
        <f t="shared" si="85"/>
        <v>2</v>
      </c>
      <c r="AQ181" s="26">
        <f t="shared" si="86"/>
        <v>0.2277652521539292</v>
      </c>
      <c r="AR181" s="26">
        <f t="shared" si="87"/>
        <v>0.17260739256714874</v>
      </c>
      <c r="AS181" s="26">
        <f t="shared" si="88"/>
        <v>4.5313078803855253E-2</v>
      </c>
      <c r="AT181" s="26">
        <f t="shared" si="89"/>
        <v>4.2604511067133123E-2</v>
      </c>
      <c r="AU181" s="26">
        <f t="shared" si="90"/>
        <v>3.7435955893887402E-2</v>
      </c>
      <c r="AV181" s="27">
        <f>(1/(((0-P181)^2+(0-Q181)^2))*CT181)</f>
        <v>6.9489676195302304E-3</v>
      </c>
      <c r="AW181" s="27">
        <f>(1/(((1-P181)^2+(1-Q181)^2))*CT181)</f>
        <v>2.3262589287328862E-2</v>
      </c>
      <c r="AX181" s="27">
        <f>(1/(((2-P181)^2+(2-Q181)^2))*CT181)</f>
        <v>4.5313078803855253E-2</v>
      </c>
      <c r="AY181" s="27">
        <f>(1/(((3-P181)^2+(3-Q181)^2))*CT181)</f>
        <v>1.2322875427177096E-2</v>
      </c>
      <c r="AZ181" s="27">
        <f>((1/(((4-P181)^2+(4-Q181)^2))*CT181))</f>
        <v>4.5406847882978251E-3</v>
      </c>
      <c r="BA181" s="27">
        <f>((1/(((5-P181)^2+(5-Q181)^2))*CT181))</f>
        <v>2.2762849700069701E-3</v>
      </c>
      <c r="BB181" s="27">
        <f>((1/(((6-P181)^2+(6-Q181)^2))*CT181))</f>
        <v>1.3542914194204711E-3</v>
      </c>
      <c r="BC181" s="27">
        <f>((1/(((1-P181)^2+(0-Q181)^2))*CT181))</f>
        <v>8.2247348409092199E-3</v>
      </c>
      <c r="BD181" s="27">
        <f>((1/(((2-P181)^2+(0-Q181)^2))*CT181))</f>
        <v>7.1806754493837239E-3</v>
      </c>
      <c r="BE181" s="27">
        <f>((1/(((2-P181)^2+(1-Q181)^2))*CT181))</f>
        <v>1.6483786109489328E-2</v>
      </c>
      <c r="BF181" s="27">
        <f>((1/(((3-P181)^2+(0-Q181)^2))*CT181))</f>
        <v>5.077666376767714E-3</v>
      </c>
      <c r="BG181" s="27">
        <f>((1/(((3-P181)^2+(1-Q181)^2))*CT181))</f>
        <v>8.4499516353471454E-3</v>
      </c>
      <c r="BH181" s="27">
        <f>((1/(((3-P181)^2+(2-Q181)^2))*CT181))</f>
        <v>1.2539675234044667E-2</v>
      </c>
      <c r="BI181" s="27">
        <f>((1/(((4-P181)^2+(0-Q181)^2))*CT181))</f>
        <v>3.3942135124810503E-3</v>
      </c>
      <c r="BJ181" s="27">
        <f>((1/(((4-P181)^2+(1-Q181)^2))*CT181))</f>
        <v>4.6291566218582087E-3</v>
      </c>
      <c r="BK181" s="27">
        <f>((1/(((4-P181)^2+(2-Q181)^2))*CT181))</f>
        <v>5.6361817559702409E-3</v>
      </c>
      <c r="BL181" s="27">
        <f>((1/(((4-P181)^2+(3-Q181)^2))*CT181))</f>
        <v>5.5919626663545816E-3</v>
      </c>
      <c r="BM181" s="27">
        <f>((1/(((5-P181)^2+(0-Q181)^2))*CT181))</f>
        <v>2.3132230822238706E-3</v>
      </c>
      <c r="BN181" s="27">
        <f>((1/(((5-P181)^2+(1-Q181)^2))*CT181))</f>
        <v>2.8272525839294271E-3</v>
      </c>
      <c r="BO181" s="27">
        <f>((1/(((5-P181)^2+(2-Q181)^2))*CT181))</f>
        <v>3.1735626644581088E-3</v>
      </c>
      <c r="BP181" s="27">
        <f>((1/(((5-P181)^2+(3-Q181)^2))*CT181))</f>
        <v>3.1594948937852308E-3</v>
      </c>
      <c r="BQ181" s="27">
        <f>((1/(((5-P181)^2+(4-Q181)^2))*CT181))</f>
        <v>2.7940039789195563E-3</v>
      </c>
      <c r="BR181" s="27">
        <f>((1/(((6-P181)^2+(0-Q181)^2))*CT181))</f>
        <v>1.6394102198251785E-3</v>
      </c>
      <c r="BS181" s="27">
        <f>(1/(((6-P181)^2+(1-Q181)^2))*CT181)</f>
        <v>1.8818978585227984E-3</v>
      </c>
      <c r="BT181" s="27">
        <f>(1/(((6-P181)^2+(2-Q181)^2))*CT181)</f>
        <v>2.0292970559476439E-3</v>
      </c>
      <c r="BU181" s="27">
        <f>(1/(((6-P181)^2+(3-Q181)^2))*CT181)</f>
        <v>2.0235358014279166E-3</v>
      </c>
      <c r="BV181" s="27">
        <f>((1/(((6-P181)^2+(4-Q181)^2))*CT181))</f>
        <v>1.8671085653551257E-3</v>
      </c>
      <c r="BW181" s="27">
        <f>((1/(((6-P181)^2+(5-Q181)^2))*CT181))</f>
        <v>1.6207704860130515E-3</v>
      </c>
      <c r="BX181" s="27">
        <f>((1/(((0-P181)^2+(1-Q181)^2))*CT181))</f>
        <v>1.5311760198444003E-2</v>
      </c>
      <c r="BY181" s="27">
        <f>((1/(((0-P181)^2+(2-Q181)^2))*CT181))</f>
        <v>3.7435955893887402E-2</v>
      </c>
      <c r="BZ181" s="27">
        <f>((1/(((1-P181)^2+(2-Q181)^2))*CT181))</f>
        <v>0.2277652521539292</v>
      </c>
      <c r="CA181" s="27">
        <f>((1/(((0-P181)^2+(3-Q181)^2))*CT181))</f>
        <v>3.55678271378779E-2</v>
      </c>
      <c r="CB181" s="27">
        <f>((1/(((1-P181)^2+(3-Q181)^2))*CT181))</f>
        <v>0.17260739256714874</v>
      </c>
      <c r="CC181" s="27">
        <f>((1/(((2-P181)^2+(3-Q181)^2))*CT181))</f>
        <v>4.2604511067133123E-2</v>
      </c>
      <c r="CD181" s="27">
        <f>((1/(((0-P181)^2+(4-Q181)^2))*CT181))</f>
        <v>1.4384700419923669E-2</v>
      </c>
      <c r="CE181" s="27">
        <f>((1/(((1-P181)^2+(4-Q181)^2))*CT181))</f>
        <v>2.118801007209822E-2</v>
      </c>
      <c r="CF181" s="27">
        <f>((1/(((2-P181)^2+(4-Q181)^2))*CT181))</f>
        <v>1.5414328950279188E-2</v>
      </c>
      <c r="CG181" s="27">
        <f>((1/(((3-P181)^2+(4-Q181)^2))*CT181))</f>
        <v>8.1597415989122513E-3</v>
      </c>
      <c r="CH181" s="27">
        <f>((1/(((0-P181)^2+(5-Q181)^2))*CT181))</f>
        <v>6.6259693050998479E-3</v>
      </c>
      <c r="CI181" s="27">
        <f>((1/(((1-P181)^2+(5-Q181)^2))*CT181))</f>
        <v>7.7760792032827977E-3</v>
      </c>
      <c r="CJ181" s="27">
        <f>((1/(((2-P181)^2+(5-Q181)^2))*CT181))</f>
        <v>6.8363114926434021E-3</v>
      </c>
      <c r="CK181" s="27">
        <f>((1/(((3-P181)^2+(5-Q181)^2))*CT181))</f>
        <v>4.9030204677055055E-3</v>
      </c>
      <c r="CL181" s="27">
        <f>(1/(((4-P181)^2+(5-Q181)^2))*CT181)</f>
        <v>3.3152749419829036E-3</v>
      </c>
      <c r="CM181" s="27">
        <f>(1/(((0-P181)^2+(6-Q181)^2))*CT181)</f>
        <v>3.6720921019959122E-3</v>
      </c>
      <c r="CN181" s="27">
        <f>(1/(((1-P181)^2+(6-Q181)^2))*CT181)</f>
        <v>3.9999596410106005E-3</v>
      </c>
      <c r="CO181" s="27">
        <f>((1/(((2-P181)^2+(6-Q181)^2))*CT181))</f>
        <v>3.7357938861476967E-3</v>
      </c>
      <c r="CP181" s="27">
        <f>((1/(((3-P181)^2+(6-Q181)^2))*CT181))</f>
        <v>3.0735287755022955E-3</v>
      </c>
      <c r="CQ181" s="27">
        <f>((1/(((4-P181)^2+(6-Q181)^2))*CT181))</f>
        <v>2.3638587704914982E-3</v>
      </c>
      <c r="CR181" s="27">
        <f>((1/(((5-P181)^2+(6-Q181)^2)))*CT181)</f>
        <v>1.7834362147569533E-3</v>
      </c>
      <c r="CS181" s="21">
        <f t="shared" si="91"/>
        <v>0.83708113856888366</v>
      </c>
      <c r="CT181" s="28">
        <v>0.05</v>
      </c>
    </row>
    <row r="182" spans="8:98" x14ac:dyDescent="0.25">
      <c r="H182" s="2">
        <v>44559</v>
      </c>
      <c r="I182" s="1" t="s">
        <v>12</v>
      </c>
      <c r="J182" s="1" t="s">
        <v>27</v>
      </c>
      <c r="K182">
        <v>1</v>
      </c>
      <c r="L182">
        <v>1</v>
      </c>
      <c r="M182">
        <v>0.71</v>
      </c>
      <c r="N182">
        <v>0.99</v>
      </c>
      <c r="P182" s="10">
        <f>SUMIF(team,spi_matches[[#This Row],[team1]],Mxg)+SUMIF(team,spi_matches[[#This Row],[team2]],Vnxg)</f>
        <v>1.4595133173502939</v>
      </c>
      <c r="Q182" s="10">
        <f>SUMIF(team,spi_matches[[#This Row],[team1]],Mnxg)+SUMIF(team,spi_matches[[#This Row],[team2]],Vxg)</f>
        <v>1.153793293184308</v>
      </c>
      <c r="R182" s="10">
        <f t="shared" si="65"/>
        <v>0.58859845577760306</v>
      </c>
      <c r="S182" s="21">
        <f t="shared" si="66"/>
        <v>0.32748386873042412</v>
      </c>
      <c r="T182" s="21">
        <f t="shared" si="67"/>
        <v>0.29202822368838793</v>
      </c>
      <c r="U182" s="21">
        <f t="shared" si="68"/>
        <v>0.17871555374835515</v>
      </c>
      <c r="V182" s="22">
        <f t="shared" si="69"/>
        <v>3</v>
      </c>
      <c r="W182" s="22">
        <f t="shared" si="70"/>
        <v>0</v>
      </c>
      <c r="X182" s="23"/>
      <c r="Y182" s="23"/>
      <c r="Z182" s="23"/>
      <c r="AA182" s="23"/>
      <c r="AB182" s="24">
        <f t="shared" si="71"/>
        <v>1</v>
      </c>
      <c r="AC182" s="24">
        <f t="shared" si="72"/>
        <v>1</v>
      </c>
      <c r="AD182" s="24">
        <f t="shared" si="73"/>
        <v>2</v>
      </c>
      <c r="AE182" s="24">
        <f t="shared" si="74"/>
        <v>1</v>
      </c>
      <c r="AF182" s="24">
        <f t="shared" si="75"/>
        <v>1</v>
      </c>
      <c r="AG182" s="24">
        <f t="shared" si="76"/>
        <v>2</v>
      </c>
      <c r="AH182" s="24">
        <f t="shared" si="77"/>
        <v>2</v>
      </c>
      <c r="AI182" s="24">
        <f t="shared" si="78"/>
        <v>2</v>
      </c>
      <c r="AJ182" s="24">
        <f t="shared" si="79"/>
        <v>1</v>
      </c>
      <c r="AK182" s="24">
        <f t="shared" si="80"/>
        <v>0</v>
      </c>
      <c r="AL182" s="25">
        <f t="shared" si="81"/>
        <v>11</v>
      </c>
      <c r="AM182" s="25">
        <f t="shared" si="82"/>
        <v>21</v>
      </c>
      <c r="AN182" s="25">
        <f t="shared" si="83"/>
        <v>12</v>
      </c>
      <c r="AO182" s="25">
        <f t="shared" si="84"/>
        <v>22</v>
      </c>
      <c r="AP182" s="25">
        <f t="shared" si="85"/>
        <v>10</v>
      </c>
      <c r="AQ182" s="26">
        <f t="shared" si="86"/>
        <v>0.21294277620201651</v>
      </c>
      <c r="AR182" s="26">
        <f t="shared" si="87"/>
        <v>0.15833897041567771</v>
      </c>
      <c r="AS182" s="26">
        <f t="shared" si="88"/>
        <v>5.3924734991124185E-2</v>
      </c>
      <c r="AT182" s="26">
        <f t="shared" si="89"/>
        <v>4.959374565223075E-2</v>
      </c>
      <c r="AU182" s="26">
        <f t="shared" si="90"/>
        <v>3.2417192100004516E-2</v>
      </c>
      <c r="AV182" s="27">
        <f>(1/(((0-P182)^2+(0-Q182)^2))*CT182)</f>
        <v>1.4444946765876283E-2</v>
      </c>
      <c r="AW182" s="27">
        <f>(1/(((1-P182)^2+(1-Q182)^2))*CT182)</f>
        <v>0.21294277620201651</v>
      </c>
      <c r="AX182" s="27">
        <f>(1/(((2-P182)^2+(2-Q182)^2))*CT182)</f>
        <v>4.959374565223075E-2</v>
      </c>
      <c r="AY182" s="27">
        <f>(1/(((3-P182)^2+(3-Q182)^2))*CT182)</f>
        <v>8.6481573604419108E-3</v>
      </c>
      <c r="AZ182" s="27">
        <f>((1/(((4-P182)^2+(4-Q182)^2))*CT182))</f>
        <v>3.435253832892721E-3</v>
      </c>
      <c r="BA182" s="27">
        <f>((1/(((5-P182)^2+(5-Q182)^2))*CT182))</f>
        <v>1.829601727675067E-3</v>
      </c>
      <c r="BB182" s="27">
        <f>((1/(((6-P182)^2+(6-Q182)^2))*CT182))</f>
        <v>1.1337421472546894E-3</v>
      </c>
      <c r="BC182" s="27">
        <f>((1/(((1-P182)^2+(0-Q182)^2))*CT182))</f>
        <v>3.2417192100004516E-2</v>
      </c>
      <c r="BD182" s="27">
        <f>((1/(((2-P182)^2+(0-Q182)^2))*CT182))</f>
        <v>3.0800223991808758E-2</v>
      </c>
      <c r="BE182" s="27">
        <f>((1/(((2-P182)^2+(1-Q182)^2))*CT182))</f>
        <v>0.15833897041567771</v>
      </c>
      <c r="BF182" s="27">
        <f>((1/(((3-P182)^2+(0-Q182)^2))*CT182))</f>
        <v>1.3497687719742963E-2</v>
      </c>
      <c r="BG182" s="27">
        <f>((1/(((3-P182)^2+(1-Q182)^2))*CT182))</f>
        <v>2.0861569498511038E-2</v>
      </c>
      <c r="BH182" s="27">
        <f>((1/(((3-P182)^2+(2-Q182)^2))*CT182))</f>
        <v>1.6185603500244779E-2</v>
      </c>
      <c r="BI182" s="27">
        <f>((1/(((4-P182)^2+(0-Q182)^2))*CT182))</f>
        <v>6.4223505624626462E-3</v>
      </c>
      <c r="BJ182" s="27">
        <f>((1/(((4-P182)^2+(1-Q182)^2))*CT182))</f>
        <v>7.7187593322116015E-3</v>
      </c>
      <c r="BK182" s="27">
        <f>((1/(((4-P182)^2+(2-Q182)^2))*CT182))</f>
        <v>6.9733661168495317E-3</v>
      </c>
      <c r="BL182" s="27">
        <f>((1/(((4-P182)^2+(3-Q182)^2))*CT182))</f>
        <v>5.0696818703357214E-3</v>
      </c>
      <c r="BM182" s="27">
        <f>((1/(((5-P182)^2+(0-Q182)^2))*CT182))</f>
        <v>3.6058685013474682E-3</v>
      </c>
      <c r="BN182" s="27">
        <f>((1/(((5-P182)^2+(1-Q182)^2))*CT182))</f>
        <v>3.981304327719387E-3</v>
      </c>
      <c r="BO182" s="27">
        <f>((1/(((5-P182)^2+(2-Q182)^2))*CT182))</f>
        <v>3.7732683097452327E-3</v>
      </c>
      <c r="BP182" s="27">
        <f>((1/(((5-P182)^2+(3-Q182)^2))*CT182))</f>
        <v>3.1360693144125589E-3</v>
      </c>
      <c r="BQ182" s="27">
        <f>((1/(((5-P182)^2+(4-Q182)^2))*CT182))</f>
        <v>2.4229573971340391E-3</v>
      </c>
      <c r="BR182" s="27">
        <f>((1/(((6-P182)^2+(0-Q182)^2))*CT182))</f>
        <v>2.2781888910692778E-3</v>
      </c>
      <c r="BS182" s="27">
        <f>(1/(((6-P182)^2+(1-Q182)^2))*CT182)</f>
        <v>2.4225191536616144E-3</v>
      </c>
      <c r="BT182" s="27">
        <f>(1/(((6-P182)^2+(2-Q182)^2))*CT182)</f>
        <v>2.3438871423771628E-3</v>
      </c>
      <c r="BU182" s="27">
        <f>(1/(((6-P182)^2+(3-Q182)^2))*CT182)</f>
        <v>2.0812088942953918E-3</v>
      </c>
      <c r="BV182" s="27">
        <f>((1/(((6-P182)^2+(4-Q182)^2))*CT182))</f>
        <v>1.7411342875666685E-3</v>
      </c>
      <c r="BW182" s="27">
        <f>((1/(((6-P182)^2+(5-Q182)^2))*CT182))</f>
        <v>1.4120574032460355E-3</v>
      </c>
      <c r="BX182" s="27">
        <f>((1/(((0-P182)^2+(1-Q182)^2))*CT182))</f>
        <v>2.3214443649468907E-2</v>
      </c>
      <c r="BY182" s="27">
        <f>((1/(((0-P182)^2+(2-Q182)^2))*CT182))</f>
        <v>1.7567005478288999E-2</v>
      </c>
      <c r="BZ182" s="27">
        <f>((1/(((1-P182)^2+(2-Q182)^2))*CT182))</f>
        <v>5.3924734991124185E-2</v>
      </c>
      <c r="CA182" s="27">
        <f>((1/(((0-P182)^2+(3-Q182)^2))*CT182))</f>
        <v>9.0274570194932204E-3</v>
      </c>
      <c r="CB182" s="27">
        <f>((1/(((1-P182)^2+(3-Q182)^2))*CT182))</f>
        <v>1.3813560118596288E-2</v>
      </c>
      <c r="CC182" s="27">
        <f>((1/(((2-P182)^2+(3-Q182)^2))*CT182))</f>
        <v>1.3511304019414444E-2</v>
      </c>
      <c r="CD182" s="27">
        <f>((1/(((0-P182)^2+(4-Q182)^2))*CT182))</f>
        <v>4.8870735406392344E-3</v>
      </c>
      <c r="CE182" s="27">
        <f>((1/(((1-P182)^2+(4-Q182)^2))*CT182))</f>
        <v>6.0153667789202654E-3</v>
      </c>
      <c r="CF182" s="27">
        <f>((1/(((2-P182)^2+(4-Q182)^2))*CT182))</f>
        <v>5.957332295471688E-3</v>
      </c>
      <c r="CG182" s="27">
        <f>((1/(((3-P182)^2+(4-Q182)^2))*CT182))</f>
        <v>4.7737291356034087E-3</v>
      </c>
      <c r="CH182" s="27">
        <f>((1/(((0-P182)^2+(5-Q182)^2))*CT182))</f>
        <v>2.9544741843556101E-3</v>
      </c>
      <c r="CI182" s="27">
        <f>((1/(((1-P182)^2+(5-Q182)^2))*CT182))</f>
        <v>3.3323428454348583E-3</v>
      </c>
      <c r="CJ182" s="27">
        <f>((1/(((2-P182)^2+(5-Q182)^2))*CT182))</f>
        <v>3.3144559850140777E-3</v>
      </c>
      <c r="CK182" s="27">
        <f>((1/(((3-P182)^2+(5-Q182)^2))*CT182))</f>
        <v>2.912665713583795E-3</v>
      </c>
      <c r="CL182" s="27">
        <f>(1/(((4-P182)^2+(5-Q182)^2))*CT182)</f>
        <v>2.3532314693023963E-3</v>
      </c>
      <c r="CM182" s="27">
        <f>(1/(((0-P182)^2+(6-Q182)^2))*CT182)</f>
        <v>1.9519127882977631E-3</v>
      </c>
      <c r="CN182" s="27">
        <f>(1/(((1-P182)^2+(6-Q182)^2))*CT182)</f>
        <v>2.1099831293869809E-3</v>
      </c>
      <c r="CO182" s="27">
        <f>((1/(((2-P182)^2+(6-Q182)^2))*CT182))</f>
        <v>2.1027977670229469E-3</v>
      </c>
      <c r="CP182" s="27">
        <f>((1/(((3-P182)^2+(6-Q182)^2))*CT182))</f>
        <v>1.9335763419245464E-3</v>
      </c>
      <c r="CQ182" s="27">
        <f>((1/(((4-P182)^2+(6-Q182)^2))*CT182))</f>
        <v>1.6700182803560091E-3</v>
      </c>
      <c r="CR182" s="27">
        <f>((1/(((5-P182)^2+(6-Q182)^2)))*CT182)</f>
        <v>1.3880882166555919E-3</v>
      </c>
      <c r="CS182" s="21">
        <f t="shared" si="91"/>
        <v>0.79822764616716713</v>
      </c>
      <c r="CT182" s="28">
        <v>0.05</v>
      </c>
    </row>
    <row r="183" spans="8:98" x14ac:dyDescent="0.25">
      <c r="H183" s="2">
        <v>44559</v>
      </c>
      <c r="I183" s="1" t="s">
        <v>5</v>
      </c>
      <c r="J183" s="1" t="s">
        <v>22</v>
      </c>
      <c r="K183">
        <v>0</v>
      </c>
      <c r="L183">
        <v>1</v>
      </c>
      <c r="M183">
        <v>0.26</v>
      </c>
      <c r="N183">
        <v>0.1</v>
      </c>
      <c r="P183" s="10">
        <f>SUMIF(team,spi_matches[[#This Row],[team1]],Mxg)+SUMIF(team,spi_matches[[#This Row],[team2]],Vnxg)</f>
        <v>0.91770831658858831</v>
      </c>
      <c r="Q183" s="10">
        <f>SUMIF(team,spi_matches[[#This Row],[team1]],Mnxg)+SUMIF(team,spi_matches[[#This Row],[team2]],Vxg)</f>
        <v>2.0971553617547194</v>
      </c>
      <c r="R183" s="10">
        <f t="shared" si="65"/>
        <v>4.4212097686954186</v>
      </c>
      <c r="S183" s="21">
        <f t="shared" si="66"/>
        <v>0.10997896118564336</v>
      </c>
      <c r="T183" s="21">
        <f t="shared" si="67"/>
        <v>0.109918090128637</v>
      </c>
      <c r="U183" s="21">
        <f t="shared" si="68"/>
        <v>3.3641608015687212</v>
      </c>
      <c r="V183" s="22">
        <f t="shared" si="69"/>
        <v>0</v>
      </c>
      <c r="W183" s="22">
        <f t="shared" si="70"/>
        <v>3</v>
      </c>
      <c r="X183" s="23"/>
      <c r="Y183" s="23"/>
      <c r="Z183" s="23"/>
      <c r="AA183" s="23"/>
      <c r="AB183" s="24">
        <f t="shared" si="71"/>
        <v>1</v>
      </c>
      <c r="AC183" s="24">
        <f t="shared" si="72"/>
        <v>2</v>
      </c>
      <c r="AD183" s="24">
        <f t="shared" si="73"/>
        <v>1</v>
      </c>
      <c r="AE183" s="24">
        <f t="shared" si="74"/>
        <v>3</v>
      </c>
      <c r="AF183" s="24">
        <f t="shared" si="75"/>
        <v>0</v>
      </c>
      <c r="AG183" s="24">
        <f t="shared" si="76"/>
        <v>2</v>
      </c>
      <c r="AH183" s="24">
        <f t="shared" si="77"/>
        <v>2</v>
      </c>
      <c r="AI183" s="24">
        <f t="shared" si="78"/>
        <v>2</v>
      </c>
      <c r="AJ183" s="24">
        <f t="shared" si="79"/>
        <v>1</v>
      </c>
      <c r="AK183" s="24">
        <f t="shared" si="80"/>
        <v>1</v>
      </c>
      <c r="AL183" s="25">
        <f t="shared" si="81"/>
        <v>12</v>
      </c>
      <c r="AM183" s="25">
        <f t="shared" si="82"/>
        <v>13</v>
      </c>
      <c r="AN183" s="25">
        <f t="shared" si="83"/>
        <v>2</v>
      </c>
      <c r="AO183" s="25">
        <f t="shared" si="84"/>
        <v>22</v>
      </c>
      <c r="AP183" s="25">
        <f t="shared" si="85"/>
        <v>11</v>
      </c>
      <c r="AQ183" s="26">
        <f t="shared" si="86"/>
        <v>3.0843091952644781</v>
      </c>
      <c r="AR183" s="26">
        <f t="shared" si="87"/>
        <v>6.0834624625717662E-2</v>
      </c>
      <c r="AS183" s="26">
        <f t="shared" si="88"/>
        <v>5.8711099820766166E-2</v>
      </c>
      <c r="AT183" s="26">
        <f t="shared" si="89"/>
        <v>4.2344372386440267E-2</v>
      </c>
      <c r="AU183" s="26">
        <f t="shared" si="90"/>
        <v>4.1304501603230501E-2</v>
      </c>
      <c r="AV183" s="27">
        <f>(1/(((0-P183)^2+(0-Q183)^2))*CT183)</f>
        <v>9.5415310263369888E-3</v>
      </c>
      <c r="AW183" s="27">
        <f>(1/(((1-P183)^2+(1-Q183)^2))*CT183)</f>
        <v>4.1304501603230501E-2</v>
      </c>
      <c r="AX183" s="27">
        <f>(1/(((2-P183)^2+(2-Q183)^2))*CT183)</f>
        <v>4.2344372386440267E-2</v>
      </c>
      <c r="AY183" s="27">
        <f>(1/(((3-P183)^2+(3-Q183)^2))*CT183)</f>
        <v>9.70672660089935E-3</v>
      </c>
      <c r="AZ183" s="27">
        <f>((1/(((4-P183)^2+(4-Q183)^2))*CT183))</f>
        <v>3.8105864945840277E-3</v>
      </c>
      <c r="BA183" s="27">
        <f>((1/(((5-P183)^2+(5-Q183)^2))*CT183))</f>
        <v>1.9926977684141018E-3</v>
      </c>
      <c r="BB183" s="27">
        <f>((1/(((6-P183)^2+(6-Q183)^2))*CT183))</f>
        <v>1.2176742487317643E-3</v>
      </c>
      <c r="BC183" s="27">
        <f>((1/(((1-P183)^2+(0-Q183)^2))*CT183))</f>
        <v>1.1351169342112531E-2</v>
      </c>
      <c r="BD183" s="27">
        <f>((1/(((2-P183)^2+(0-Q183)^2))*CT183))</f>
        <v>8.9776021227148881E-3</v>
      </c>
      <c r="BE183" s="27">
        <f>((1/(((2-P183)^2+(1-Q183)^2))*CT183))</f>
        <v>2.1051699313895365E-2</v>
      </c>
      <c r="BF183" s="27">
        <f>((1/(((3-P183)^2+(0-Q183)^2))*CT183))</f>
        <v>5.7247543165975566E-3</v>
      </c>
      <c r="BG183" s="27">
        <f>((1/(((3-P183)^2+(1-Q183)^2))*CT183))</f>
        <v>9.0257781850401706E-3</v>
      </c>
      <c r="BH183" s="27">
        <f>((1/(((3-P183)^2+(2-Q183)^2))*CT183))</f>
        <v>1.1506479316936002E-2</v>
      </c>
      <c r="BI183" s="27">
        <f>((1/(((4-P183)^2+(0-Q183)^2))*CT183))</f>
        <v>3.5974891339936618E-3</v>
      </c>
      <c r="BJ183" s="27">
        <f>((1/(((4-P183)^2+(1-Q183)^2))*CT183))</f>
        <v>4.67103231522349E-3</v>
      </c>
      <c r="BK183" s="27">
        <f>((1/(((4-P183)^2+(2-Q183)^2))*CT183))</f>
        <v>5.2576450126733459E-3</v>
      </c>
      <c r="BL183" s="27">
        <f>((1/(((4-P183)^2+(3-Q183)^2))*CT183))</f>
        <v>4.8470040917027724E-3</v>
      </c>
      <c r="BM183" s="27">
        <f>((1/(((5-P183)^2+(0-Q183)^2))*CT183))</f>
        <v>2.3738121800163711E-3</v>
      </c>
      <c r="BN183" s="27">
        <f>((1/(((5-P183)^2+(1-Q183)^2))*CT183))</f>
        <v>2.7981646964470395E-3</v>
      </c>
      <c r="BO183" s="27">
        <f>((1/(((5-P183)^2+(2-Q183)^2))*CT183))</f>
        <v>2.9985826504449215E-3</v>
      </c>
      <c r="BP183" s="27">
        <f>((1/(((5-P183)^2+(3-Q183)^2))*CT183))</f>
        <v>2.8603736362102054E-3</v>
      </c>
      <c r="BQ183" s="27">
        <f>((1/(((5-P183)^2+(4-Q183)^2))*CT183))</f>
        <v>2.4647633602550034E-3</v>
      </c>
      <c r="BR183" s="27">
        <f>((1/(((6-P183)^2+(0-Q183)^2))*CT183))</f>
        <v>1.6541092554919674E-3</v>
      </c>
      <c r="BS183" s="27">
        <f>(1/(((6-P183)^2+(1-Q183)^2))*CT183)</f>
        <v>1.8495612289693717E-3</v>
      </c>
      <c r="BT183" s="27">
        <f>(1/(((6-P183)^2+(2-Q183)^2))*CT183)</f>
        <v>1.9350498265884365E-3</v>
      </c>
      <c r="BU183" s="27">
        <f>(1/(((6-P183)^2+(3-Q183)^2))*CT183)</f>
        <v>1.8765375507006318E-3</v>
      </c>
      <c r="BV183" s="27">
        <f>((1/(((6-P183)^2+(4-Q183)^2))*CT183))</f>
        <v>1.697763671621978E-3</v>
      </c>
      <c r="BW183" s="27">
        <f>((1/(((6-P183)^2+(5-Q183)^2))*CT183))</f>
        <v>1.4595899780076673E-3</v>
      </c>
      <c r="BX183" s="27">
        <f>((1/(((0-P183)^2+(1-Q183)^2))*CT183))</f>
        <v>2.4438662947815489E-2</v>
      </c>
      <c r="BY183" s="27">
        <f>((1/(((0-P183)^2+(2-Q183)^2))*CT183))</f>
        <v>5.8711099820766166E-2</v>
      </c>
      <c r="BZ183" s="27">
        <f>((1/(((1-P183)^2+(2-Q183)^2))*CT183))</f>
        <v>3.0843091952644781</v>
      </c>
      <c r="CA183" s="27">
        <f>((1/(((0-P183)^2+(3-Q183)^2))*CT183))</f>
        <v>3.0169243510142274E-2</v>
      </c>
      <c r="CB183" s="27">
        <f>((1/(((1-P183)^2+(3-Q183)^2))*CT183))</f>
        <v>6.0834624625717662E-2</v>
      </c>
      <c r="CC183" s="27">
        <f>((1/(((2-P183)^2+(3-Q183)^2))*CT183))</f>
        <v>2.5170102969059756E-2</v>
      </c>
      <c r="CD183" s="27">
        <f>((1/(((0-P183)^2+(4-Q183)^2))*CT183))</f>
        <v>1.1203210785918615E-2</v>
      </c>
      <c r="CE183" s="27">
        <f>((1/(((1-P183)^2+(4-Q183)^2))*CT183))</f>
        <v>1.3783256923531382E-2</v>
      </c>
      <c r="CF183" s="27">
        <f>((1/(((2-P183)^2+(4-Q183)^2))*CT183))</f>
        <v>1.043368007476083E-2</v>
      </c>
      <c r="CG183" s="27">
        <f>((1/(((3-P183)^2+(4-Q183)^2))*CT183))</f>
        <v>6.283967695090294E-3</v>
      </c>
      <c r="CH183" s="27">
        <f>((1/(((0-P183)^2+(5-Q183)^2))*CT183))</f>
        <v>5.3945023590847609E-3</v>
      </c>
      <c r="CI183" s="27">
        <f>((1/(((1-P183)^2+(5-Q183)^2))*CT183))</f>
        <v>5.9288920127347593E-3</v>
      </c>
      <c r="CJ183" s="27">
        <f>((1/(((2-P183)^2+(5-Q183)^2))*CT183))</f>
        <v>5.2094933780165269E-3</v>
      </c>
      <c r="CK183" s="27">
        <f>((1/(((3-P183)^2+(5-Q183)^2))*CT183))</f>
        <v>3.9177444023441935E-3</v>
      </c>
      <c r="CL183" s="27">
        <f>(1/(((4-P183)^2+(5-Q183)^2))*CT183)</f>
        <v>2.7890845692837337E-3</v>
      </c>
      <c r="CM183" s="27">
        <f>(1/(((0-P183)^2+(6-Q183)^2))*CT183)</f>
        <v>3.1105389441362392E-3</v>
      </c>
      <c r="CN183" s="27">
        <f>(1/(((1-P183)^2+(6-Q183)^2))*CT183)</f>
        <v>3.2810620359513855E-3</v>
      </c>
      <c r="CO183" s="27">
        <f>((1/(((2-P183)^2+(6-Q183)^2))*CT183))</f>
        <v>3.0481203916366598E-3</v>
      </c>
      <c r="CP183" s="27">
        <f>((1/(((3-P183)^2+(6-Q183)^2))*CT183))</f>
        <v>2.5551745320350036E-3</v>
      </c>
      <c r="CQ183" s="27">
        <f>((1/(((4-P183)^2+(6-Q183)^2))*CT183))</f>
        <v>2.021613613589766E-3</v>
      </c>
      <c r="CR183" s="27">
        <f>((1/(((5-P183)^2+(6-Q183)^2)))*CT183)</f>
        <v>1.5675307126273984E-3</v>
      </c>
      <c r="CS183" s="21">
        <f t="shared" si="91"/>
        <v>3.5840578528830016</v>
      </c>
      <c r="CT183" s="28">
        <v>0.05</v>
      </c>
    </row>
    <row r="184" spans="8:98" x14ac:dyDescent="0.25">
      <c r="H184" s="2">
        <v>44560</v>
      </c>
      <c r="I184" s="1" t="s">
        <v>7</v>
      </c>
      <c r="J184" s="1" t="s">
        <v>9</v>
      </c>
      <c r="K184">
        <v>3</v>
      </c>
      <c r="L184">
        <v>1</v>
      </c>
      <c r="M184">
        <v>1.94</v>
      </c>
      <c r="N184">
        <v>0.11</v>
      </c>
      <c r="P184" s="10">
        <f>SUMIF(team,spi_matches[[#This Row],[team1]],Mxg)+SUMIF(team,spi_matches[[#This Row],[team2]],Vnxg)</f>
        <v>1.6053514376535074</v>
      </c>
      <c r="Q184" s="10">
        <f>SUMIF(team,spi_matches[[#This Row],[team1]],Mnxg)+SUMIF(team,spi_matches[[#This Row],[team2]],Vxg)</f>
        <v>0.71646768863105925</v>
      </c>
      <c r="R184" s="10">
        <f t="shared" si="65"/>
        <v>0.47979271763407372</v>
      </c>
      <c r="S184" s="21">
        <f t="shared" si="66"/>
        <v>0.46018879789189127</v>
      </c>
      <c r="T184" s="21">
        <f t="shared" si="67"/>
        <v>0.16854732161480132</v>
      </c>
      <c r="U184" s="21">
        <f t="shared" si="68"/>
        <v>0.11881199436041785</v>
      </c>
      <c r="V184" s="22">
        <f t="shared" si="69"/>
        <v>3</v>
      </c>
      <c r="W184" s="22">
        <f t="shared" si="70"/>
        <v>0</v>
      </c>
      <c r="X184" s="23"/>
      <c r="Y184" s="23"/>
      <c r="Z184" s="23"/>
      <c r="AA184" s="23"/>
      <c r="AB184" s="24">
        <f t="shared" si="71"/>
        <v>2</v>
      </c>
      <c r="AC184" s="24">
        <f t="shared" si="72"/>
        <v>1</v>
      </c>
      <c r="AD184" s="24">
        <f t="shared" si="73"/>
        <v>1</v>
      </c>
      <c r="AE184" s="24">
        <f t="shared" si="74"/>
        <v>1</v>
      </c>
      <c r="AF184" s="24">
        <f t="shared" si="75"/>
        <v>2</v>
      </c>
      <c r="AG184" s="24">
        <f t="shared" si="76"/>
        <v>0</v>
      </c>
      <c r="AH184" s="24">
        <f t="shared" si="77"/>
        <v>1</v>
      </c>
      <c r="AI184" s="24">
        <f t="shared" si="78"/>
        <v>0</v>
      </c>
      <c r="AJ184" s="24">
        <f t="shared" si="79"/>
        <v>2</v>
      </c>
      <c r="AK184" s="24">
        <f t="shared" si="80"/>
        <v>2</v>
      </c>
      <c r="AL184" s="25">
        <f t="shared" si="81"/>
        <v>21</v>
      </c>
      <c r="AM184" s="25">
        <f t="shared" si="82"/>
        <v>11</v>
      </c>
      <c r="AN184" s="25">
        <f t="shared" si="83"/>
        <v>20</v>
      </c>
      <c r="AO184" s="25">
        <f t="shared" si="84"/>
        <v>10</v>
      </c>
      <c r="AP184" s="25">
        <f t="shared" si="85"/>
        <v>22</v>
      </c>
      <c r="AQ184" s="26">
        <f t="shared" si="86"/>
        <v>0.21174053914532062</v>
      </c>
      <c r="AR184" s="26">
        <f t="shared" si="87"/>
        <v>0.11189664178398065</v>
      </c>
      <c r="AS184" s="26">
        <f t="shared" si="88"/>
        <v>7.4730212356060921E-2</v>
      </c>
      <c r="AT184" s="26">
        <f t="shared" si="89"/>
        <v>5.6832628160669689E-2</v>
      </c>
      <c r="AU184" s="26">
        <f t="shared" si="90"/>
        <v>2.7728441453980457E-2</v>
      </c>
      <c r="AV184" s="27">
        <f>(1/(((0-P184)^2+(0-Q184)^2))*CT184)</f>
        <v>1.6178720829645537E-2</v>
      </c>
      <c r="AW184" s="27">
        <f>(1/(((1-P184)^2+(1-Q184)^2))*CT184)</f>
        <v>0.11189664178398065</v>
      </c>
      <c r="AX184" s="27">
        <f>(1/(((2-P184)^2+(2-Q184)^2))*CT184)</f>
        <v>2.7728441453980457E-2</v>
      </c>
      <c r="AY184" s="27">
        <f>(1/(((3-P184)^2+(3-Q184)^2))*CT184)</f>
        <v>6.9836650668069176E-3</v>
      </c>
      <c r="AZ184" s="27">
        <f>((1/(((4-P184)^2+(4-Q184)^2))*CT184))</f>
        <v>3.0273809330641794E-3</v>
      </c>
      <c r="BA184" s="27">
        <f>((1/(((5-P184)^2+(5-Q184)^2))*CT184))</f>
        <v>1.673792115507436E-3</v>
      </c>
      <c r="BB184" s="27">
        <f>((1/(((6-P184)^2+(6-Q184)^2))*CT184))</f>
        <v>1.0586794318161554E-3</v>
      </c>
      <c r="BC184" s="27">
        <f>((1/(((1-P184)^2+(0-Q184)^2))*CT184))</f>
        <v>5.6832628160669689E-2</v>
      </c>
      <c r="BD184" s="27">
        <f>((1/(((2-P184)^2+(0-Q184)^2))*CT184))</f>
        <v>7.4730212356060921E-2</v>
      </c>
      <c r="BE184" s="27">
        <f>((1/(((2-P184)^2+(1-Q184)^2))*CT184))</f>
        <v>0.21174053914532062</v>
      </c>
      <c r="BF184" s="27">
        <f>((1/(((3-P184)^2+(0-Q184)^2))*CT184))</f>
        <v>2.0338675050439819E-2</v>
      </c>
      <c r="BG184" s="27">
        <f>((1/(((3-P184)^2+(1-Q184)^2))*CT184))</f>
        <v>2.4686052851188363E-2</v>
      </c>
      <c r="BH184" s="27">
        <f>((1/(((3-P184)^2+(2-Q184)^2))*CT184))</f>
        <v>1.391788523010961E-2</v>
      </c>
      <c r="BI184" s="27">
        <f>((1/(((4-P184)^2+(0-Q184)^2))*CT184))</f>
        <v>8.0029864763835248E-3</v>
      </c>
      <c r="BJ184" s="27">
        <f>((1/(((4-P184)^2+(1-Q184)^2))*CT184))</f>
        <v>8.5988481232163287E-3</v>
      </c>
      <c r="BK184" s="27">
        <f>((1/(((4-P184)^2+(2-Q184)^2))*CT184))</f>
        <v>6.7734185136952762E-3</v>
      </c>
      <c r="BL184" s="27">
        <f>((1/(((4-P184)^2+(3-Q184)^2))*CT184))</f>
        <v>4.566684833160169E-3</v>
      </c>
      <c r="BM184" s="27">
        <f>((1/(((5-P184)^2+(0-Q184)^2))*CT184))</f>
        <v>4.1538710784948729E-3</v>
      </c>
      <c r="BN184" s="27">
        <f>((1/(((5-P184)^2+(1-Q184)^2))*CT184))</f>
        <v>4.3088480847824724E-3</v>
      </c>
      <c r="BO184" s="27">
        <f>((1/(((5-P184)^2+(2-Q184)^2))*CT184))</f>
        <v>3.796191856710682E-3</v>
      </c>
      <c r="BP184" s="27">
        <f>((1/(((5-P184)^2+(3-Q184)^2))*CT184))</f>
        <v>2.9871864019910669E-3</v>
      </c>
      <c r="BQ184" s="27">
        <f>((1/(((5-P184)^2+(4-Q184)^2))*CT184))</f>
        <v>2.2416274127285965E-3</v>
      </c>
      <c r="BR184" s="27">
        <f>((1/(((6-P184)^2+(0-Q184)^2))*CT184))</f>
        <v>2.5219075669911683E-3</v>
      </c>
      <c r="BS184" s="27">
        <f>(1/(((6-P184)^2+(1-Q184)^2))*CT184)</f>
        <v>2.5782064696401375E-3</v>
      </c>
      <c r="BT184" s="27">
        <f>(1/(((6-P184)^2+(2-Q184)^2))*CT184)</f>
        <v>2.385451663022984E-3</v>
      </c>
      <c r="BU184" s="27">
        <f>(1/(((6-P184)^2+(3-Q184)^2))*CT184)</f>
        <v>2.0385318559074171E-3</v>
      </c>
      <c r="BV184" s="27">
        <f>((1/(((6-P184)^2+(4-Q184)^2))*CT184))</f>
        <v>1.6614320245569116E-3</v>
      </c>
      <c r="BW184" s="27">
        <f>((1/(((6-P184)^2+(5-Q184)^2))*CT184))</f>
        <v>1.3276127368204577E-3</v>
      </c>
      <c r="BX184" s="27">
        <f>((1/(((0-P184)^2+(1-Q184)^2))*CT184))</f>
        <v>1.8814365284398536E-2</v>
      </c>
      <c r="BY184" s="27">
        <f>((1/(((0-P184)^2+(2-Q184)^2))*CT184))</f>
        <v>1.1835416417041458E-2</v>
      </c>
      <c r="BZ184" s="27">
        <f>((1/(((1-P184)^2+(2-Q184)^2))*CT184))</f>
        <v>2.4827380716213487E-2</v>
      </c>
      <c r="CA184" s="27">
        <f>((1/(((0-P184)^2+(3-Q184)^2))*CT184))</f>
        <v>6.4171070377596357E-3</v>
      </c>
      <c r="CB184" s="27">
        <f>((1/(((1-P184)^2+(3-Q184)^2))*CT184))</f>
        <v>8.9590157958502562E-3</v>
      </c>
      <c r="CC184" s="27">
        <f>((1/(((2-P184)^2+(3-Q184)^2))*CT184))</f>
        <v>9.3105235106356043E-3</v>
      </c>
      <c r="CD184" s="27">
        <f>((1/(((0-P184)^2+(4-Q184)^2))*CT184))</f>
        <v>3.7428686156229596E-3</v>
      </c>
      <c r="CE184" s="27">
        <f>((1/(((1-P184)^2+(4-Q184)^2))*CT184))</f>
        <v>4.4850954346782454E-3</v>
      </c>
      <c r="CF184" s="27">
        <f>((1/(((2-P184)^2+(4-Q184)^2))*CT184))</f>
        <v>4.5714988199253613E-3</v>
      </c>
      <c r="CG184" s="27">
        <f>((1/(((3-P184)^2+(4-Q184)^2))*CT184))</f>
        <v>3.9287701240199912E-3</v>
      </c>
      <c r="CH184" s="27">
        <f>((1/(((0-P184)^2+(5-Q184)^2))*CT184))</f>
        <v>2.389394646904732E-3</v>
      </c>
      <c r="CI184" s="27">
        <f>((1/(((1-P184)^2+(5-Q184)^2))*CT184))</f>
        <v>2.6716395602780977E-3</v>
      </c>
      <c r="CJ184" s="27">
        <f>((1/(((2-P184)^2+(5-Q184)^2))*CT184))</f>
        <v>2.7020605543161512E-3</v>
      </c>
      <c r="CK184" s="27">
        <f>((1/(((3-P184)^2+(5-Q184)^2))*CT184))</f>
        <v>2.4638195885258278E-3</v>
      </c>
      <c r="CL184" s="27">
        <f>(1/(((4-P184)^2+(5-Q184)^2))*CT184)</f>
        <v>2.0761540963028517E-3</v>
      </c>
      <c r="CM184" s="27">
        <f>(1/(((0-P184)^2+(6-Q184)^2))*CT184)</f>
        <v>1.639727747646153E-3</v>
      </c>
      <c r="CN184" s="27">
        <f>(1/(((1-P184)^2+(6-Q184)^2))*CT184)</f>
        <v>1.7678986627234128E-3</v>
      </c>
      <c r="CO184" s="27">
        <f>((1/(((2-P184)^2+(6-Q184)^2))*CT184))</f>
        <v>1.7811684148460766E-3</v>
      </c>
      <c r="CP184" s="27">
        <f>((1/(((3-P184)^2+(6-Q184)^2))*CT184))</f>
        <v>1.6744383883845644E-3</v>
      </c>
      <c r="CQ184" s="27">
        <f>((1/(((4-P184)^2+(6-Q184)^2))*CT184))</f>
        <v>1.4858816537542769E-3</v>
      </c>
      <c r="CR184" s="27">
        <f>((1/(((5-P184)^2+(6-Q184)^2)))*CT184)</f>
        <v>1.267769290590199E-3</v>
      </c>
      <c r="CS184" s="21">
        <f t="shared" si="91"/>
        <v>0.74754811386711051</v>
      </c>
      <c r="CT184" s="28">
        <v>0.05</v>
      </c>
    </row>
    <row r="185" spans="8:98" x14ac:dyDescent="0.25">
      <c r="H185" s="2">
        <v>44562</v>
      </c>
      <c r="I185" s="1" t="s">
        <v>6</v>
      </c>
      <c r="J185" s="1" t="s">
        <v>22</v>
      </c>
      <c r="K185">
        <v>1</v>
      </c>
      <c r="L185">
        <v>2</v>
      </c>
      <c r="M185">
        <v>0.78</v>
      </c>
      <c r="N185">
        <v>2.17</v>
      </c>
      <c r="P185" s="10">
        <f>SUMIF(team,spi_matches[[#This Row],[team1]],Mxg)+SUMIF(team,spi_matches[[#This Row],[team2]],Vnxg)</f>
        <v>1.464173343314612</v>
      </c>
      <c r="Q185" s="10">
        <f>SUMIF(team,spi_matches[[#This Row],[team1]],Mnxg)+SUMIF(team,spi_matches[[#This Row],[team2]],Vxg)</f>
        <v>1.7972449558025165</v>
      </c>
      <c r="R185" s="10">
        <f t="shared" si="65"/>
        <v>0.60703948667696173</v>
      </c>
      <c r="S185" s="21">
        <f t="shared" si="66"/>
        <v>0.18589822028284603</v>
      </c>
      <c r="T185" s="21">
        <f t="shared" si="67"/>
        <v>0.24146709505235389</v>
      </c>
      <c r="U185" s="21">
        <f t="shared" si="68"/>
        <v>0.37712331964731227</v>
      </c>
      <c r="V185" s="22">
        <f t="shared" si="69"/>
        <v>0</v>
      </c>
      <c r="W185" s="22">
        <f t="shared" si="70"/>
        <v>3</v>
      </c>
      <c r="X185" s="23"/>
      <c r="Y185" s="23"/>
      <c r="Z185" s="23"/>
      <c r="AA185" s="23"/>
      <c r="AB185" s="24">
        <f t="shared" si="71"/>
        <v>1</v>
      </c>
      <c r="AC185" s="24">
        <f t="shared" si="72"/>
        <v>2</v>
      </c>
      <c r="AD185" s="24">
        <f t="shared" si="73"/>
        <v>2</v>
      </c>
      <c r="AE185" s="24">
        <f t="shared" si="74"/>
        <v>2</v>
      </c>
      <c r="AF185" s="24">
        <f t="shared" si="75"/>
        <v>1</v>
      </c>
      <c r="AG185" s="24">
        <f t="shared" si="76"/>
        <v>1</v>
      </c>
      <c r="AH185" s="24">
        <f t="shared" si="77"/>
        <v>2</v>
      </c>
      <c r="AI185" s="24">
        <f t="shared" si="78"/>
        <v>1</v>
      </c>
      <c r="AJ185" s="24">
        <f t="shared" si="79"/>
        <v>1</v>
      </c>
      <c r="AK185" s="24">
        <f t="shared" si="80"/>
        <v>3</v>
      </c>
      <c r="AL185" s="25">
        <f t="shared" si="81"/>
        <v>12</v>
      </c>
      <c r="AM185" s="25">
        <f t="shared" si="82"/>
        <v>22</v>
      </c>
      <c r="AN185" s="25">
        <f t="shared" si="83"/>
        <v>11</v>
      </c>
      <c r="AO185" s="25">
        <f t="shared" si="84"/>
        <v>21</v>
      </c>
      <c r="AP185" s="25">
        <f t="shared" si="85"/>
        <v>13</v>
      </c>
      <c r="AQ185" s="26">
        <f t="shared" si="86"/>
        <v>0.19488124866165124</v>
      </c>
      <c r="AR185" s="26">
        <f t="shared" si="87"/>
        <v>0.1523369335824552</v>
      </c>
      <c r="AS185" s="26">
        <f t="shared" si="88"/>
        <v>5.875051205002866E-2</v>
      </c>
      <c r="AT185" s="26">
        <f t="shared" si="89"/>
        <v>5.4188222595426307E-2</v>
      </c>
      <c r="AU185" s="26">
        <f t="shared" si="90"/>
        <v>3.0082849569822368E-2</v>
      </c>
      <c r="AV185" s="27">
        <f>(1/(((0-P185)^2+(0-Q185)^2))*CT185)</f>
        <v>9.3042418043958915E-3</v>
      </c>
      <c r="AW185" s="27">
        <f>(1/(((1-P185)^2+(1-Q185)^2))*CT185)</f>
        <v>5.875051205002866E-2</v>
      </c>
      <c r="AX185" s="27">
        <f>(1/(((2-P185)^2+(2-Q185)^2))*CT185)</f>
        <v>0.1523369335824552</v>
      </c>
      <c r="AY185" s="27">
        <f>(1/(((3-P185)^2+(3-Q185)^2))*CT185)</f>
        <v>1.3139281161841102E-2</v>
      </c>
      <c r="AZ185" s="27">
        <f>((1/(((4-P185)^2+(4-Q185)^2))*CT185))</f>
        <v>4.431623612569411E-3</v>
      </c>
      <c r="BA185" s="27">
        <f>((1/(((5-P185)^2+(5-Q185)^2))*CT185))</f>
        <v>2.1968645451848779E-3</v>
      </c>
      <c r="BB185" s="27">
        <f>((1/(((6-P185)^2+(6-Q185)^2))*CT185))</f>
        <v>1.3076382958787296E-3</v>
      </c>
      <c r="BC185" s="27">
        <f>((1/(((1-P185)^2+(0-Q185)^2))*CT185))</f>
        <v>1.4511486800977108E-2</v>
      </c>
      <c r="BD185" s="27">
        <f>((1/(((2-P185)^2+(0-Q185)^2))*CT185))</f>
        <v>1.421585498632633E-2</v>
      </c>
      <c r="BE185" s="27">
        <f>((1/(((2-P185)^2+(1-Q185)^2))*CT185))</f>
        <v>5.4188222595426307E-2</v>
      </c>
      <c r="BF185" s="27">
        <f>((1/(((3-P185)^2+(0-Q185)^2))*CT185))</f>
        <v>8.9463795956810904E-3</v>
      </c>
      <c r="BG185" s="27">
        <f>((1/(((3-P185)^2+(1-Q185)^2))*CT185))</f>
        <v>1.6698042070988749E-2</v>
      </c>
      <c r="BH185" s="27">
        <f>((1/(((3-P185)^2+(2-Q185)^2))*CT185))</f>
        <v>2.0834434716791337E-2</v>
      </c>
      <c r="BI185" s="27">
        <f>((1/(((4-P185)^2+(0-Q185)^2))*CT185))</f>
        <v>5.1757121867175727E-3</v>
      </c>
      <c r="BJ185" s="27">
        <f>((1/(((4-P185)^2+(1-Q185)^2))*CT185))</f>
        <v>7.0761228826852363E-3</v>
      </c>
      <c r="BK185" s="27">
        <f>((1/(((4-P185)^2+(2-Q185)^2))*CT185))</f>
        <v>7.7261524708478191E-3</v>
      </c>
      <c r="BL185" s="27">
        <f>((1/(((4-P185)^2+(3-Q185)^2))*CT185))</f>
        <v>6.3475648253368162E-3</v>
      </c>
      <c r="BM185" s="27">
        <f>((1/(((5-P185)^2+(0-Q185)^2))*CT185))</f>
        <v>3.178203205629461E-3</v>
      </c>
      <c r="BN185" s="27">
        <f>((1/(((5-P185)^2+(1-Q185)^2))*CT185))</f>
        <v>3.8058499926070287E-3</v>
      </c>
      <c r="BO185" s="27">
        <f>((1/(((5-P185)^2+(2-Q185)^2))*CT185))</f>
        <v>3.9862300453565721E-3</v>
      </c>
      <c r="BP185" s="27">
        <f>((1/(((5-P185)^2+(3-Q185)^2))*CT185))</f>
        <v>3.5845660463225317E-3</v>
      </c>
      <c r="BQ185" s="27">
        <f>((1/(((5-P185)^2+(4-Q185)^2))*CT185))</f>
        <v>2.8811469384465867E-3</v>
      </c>
      <c r="BR185" s="27">
        <f>((1/(((6-P185)^2+(0-Q185)^2))*CT185))</f>
        <v>2.1005038238906884E-3</v>
      </c>
      <c r="BS185" s="27">
        <f>(1/(((6-P185)^2+(1-Q185)^2))*CT185)</f>
        <v>2.3574538446789629E-3</v>
      </c>
      <c r="BT185" s="27">
        <f>(1/(((6-P185)^2+(2-Q185)^2))*CT185)</f>
        <v>2.4254380249607494E-3</v>
      </c>
      <c r="BU185" s="27">
        <f>(1/(((6-P185)^2+(3-Q185)^2))*CT185)</f>
        <v>2.2706276485404816E-3</v>
      </c>
      <c r="BV185" s="27">
        <f>((1/(((6-P185)^2+(4-Q185)^2))*CT185))</f>
        <v>1.9665023438824604E-3</v>
      </c>
      <c r="BW185" s="27">
        <f>((1/(((6-P185)^2+(5-Q185)^2))*CT185))</f>
        <v>1.6217252367521106E-3</v>
      </c>
      <c r="BX185" s="27">
        <f>((1/(((0-P185)^2+(1-Q185)^2))*CT185))</f>
        <v>1.7989474078490459E-2</v>
      </c>
      <c r="BY185" s="27">
        <f>((1/(((0-P185)^2+(2-Q185)^2))*CT185))</f>
        <v>2.288420441253507E-2</v>
      </c>
      <c r="BZ185" s="27">
        <f>((1/(((1-P185)^2+(2-Q185)^2))*CT185))</f>
        <v>0.19488124866165124</v>
      </c>
      <c r="CA185" s="27">
        <f>((1/(((0-P185)^2+(3-Q185)^2))*CT185))</f>
        <v>1.3925934677277705E-2</v>
      </c>
      <c r="CB185" s="27">
        <f>((1/(((1-P185)^2+(3-Q185)^2))*CT185))</f>
        <v>3.0082849569822368E-2</v>
      </c>
      <c r="CC185" s="27">
        <f>((1/(((2-P185)^2+(3-Q185)^2))*CT185))</f>
        <v>2.8839555649366945E-2</v>
      </c>
      <c r="CD185" s="27">
        <f>((1/(((0-P185)^2+(4-Q185)^2))*CT185))</f>
        <v>7.1470091835375326E-3</v>
      </c>
      <c r="CE185" s="27">
        <f>((1/(((1-P185)^2+(4-Q185)^2))*CT185))</f>
        <v>9.8666294595749302E-3</v>
      </c>
      <c r="CF185" s="27">
        <f>((1/(((2-P185)^2+(4-Q185)^2))*CT185))</f>
        <v>9.7290650154445851E-3</v>
      </c>
      <c r="CG185" s="27">
        <f>((1/(((3-P185)^2+(4-Q185)^2))*CT185))</f>
        <v>6.9339536575048454E-3</v>
      </c>
      <c r="CH185" s="27">
        <f>((1/(((0-P185)^2+(5-Q185)^2))*CT185))</f>
        <v>4.031788734262339E-3</v>
      </c>
      <c r="CI185" s="27">
        <f>((1/(((1-P185)^2+(5-Q185)^2))*CT185))</f>
        <v>4.77413711705488E-3</v>
      </c>
      <c r="CJ185" s="27">
        <f>((1/(((2-P185)^2+(5-Q185)^2))*CT185))</f>
        <v>4.7416960691063006E-3</v>
      </c>
      <c r="CK185" s="27">
        <f>((1/(((3-P185)^2+(5-Q185)^2))*CT185))</f>
        <v>3.9630945876106419E-3</v>
      </c>
      <c r="CL185" s="27">
        <f>(1/(((4-P185)^2+(5-Q185)^2))*CT185)</f>
        <v>2.9961547279712193E-3</v>
      </c>
      <c r="CM185" s="27">
        <f>(1/(((0-P185)^2+(6-Q185)^2))*CT185)</f>
        <v>2.524365995861234E-3</v>
      </c>
      <c r="CN185" s="27">
        <f>(1/(((1-P185)^2+(6-Q185)^2))*CT185)</f>
        <v>2.7966384857517298E-3</v>
      </c>
      <c r="CO185" s="27">
        <f>((1/(((2-P185)^2+(6-Q185)^2))*CT185))</f>
        <v>2.7854749476228127E-3</v>
      </c>
      <c r="CP185" s="27">
        <f>((1/(((3-P185)^2+(6-Q185)^2))*CT185))</f>
        <v>2.4972638128551378E-3</v>
      </c>
      <c r="CQ185" s="27">
        <f>((1/(((4-P185)^2+(6-Q185)^2))*CT185))</f>
        <v>2.0752427578245888E-3</v>
      </c>
      <c r="CR185" s="27">
        <f>((1/(((5-P185)^2+(6-Q185)^2)))*CT185)</f>
        <v>1.6575380461856005E-3</v>
      </c>
      <c r="CS185" s="21">
        <f t="shared" si="91"/>
        <v>0.804488634982512</v>
      </c>
      <c r="CT185" s="28">
        <v>0.05</v>
      </c>
    </row>
    <row r="186" spans="8:98" x14ac:dyDescent="0.25">
      <c r="H186" s="2">
        <v>44562</v>
      </c>
      <c r="I186" s="1" t="s">
        <v>16</v>
      </c>
      <c r="J186" s="1" t="s">
        <v>28</v>
      </c>
      <c r="K186">
        <v>0</v>
      </c>
      <c r="L186">
        <v>1</v>
      </c>
      <c r="M186">
        <v>0.35</v>
      </c>
      <c r="N186">
        <v>2.67</v>
      </c>
      <c r="P186" s="10">
        <f>SUMIF(team,spi_matches[[#This Row],[team1]],Mxg)+SUMIF(team,spi_matches[[#This Row],[team2]],Vnxg)</f>
        <v>0.8326400803346069</v>
      </c>
      <c r="Q186" s="10">
        <f>SUMIF(team,spi_matches[[#This Row],[team1]],Mnxg)+SUMIF(team,spi_matches[[#This Row],[team2]],Vxg)</f>
        <v>2.2877682275679789</v>
      </c>
      <c r="R186" s="10">
        <f t="shared" si="65"/>
        <v>0.37904257500192012</v>
      </c>
      <c r="S186" s="21">
        <f t="shared" si="66"/>
        <v>9.7387688186497928E-2</v>
      </c>
      <c r="T186" s="21">
        <f t="shared" si="67"/>
        <v>8.9395635531857906E-2</v>
      </c>
      <c r="U186" s="21">
        <f t="shared" si="68"/>
        <v>0.79007455216511158</v>
      </c>
      <c r="V186" s="22">
        <f t="shared" si="69"/>
        <v>0</v>
      </c>
      <c r="W186" s="22">
        <f t="shared" si="70"/>
        <v>3</v>
      </c>
      <c r="X186" s="23"/>
      <c r="Y186" s="23"/>
      <c r="Z186" s="23"/>
      <c r="AA186" s="23"/>
      <c r="AB186" s="24">
        <f t="shared" si="71"/>
        <v>1</v>
      </c>
      <c r="AC186" s="24">
        <f t="shared" si="72"/>
        <v>2</v>
      </c>
      <c r="AD186" s="24">
        <f t="shared" si="73"/>
        <v>1</v>
      </c>
      <c r="AE186" s="24">
        <f t="shared" si="74"/>
        <v>3</v>
      </c>
      <c r="AF186" s="24">
        <f t="shared" si="75"/>
        <v>0</v>
      </c>
      <c r="AG186" s="24">
        <f t="shared" si="76"/>
        <v>2</v>
      </c>
      <c r="AH186" s="24">
        <f t="shared" si="77"/>
        <v>0</v>
      </c>
      <c r="AI186" s="24">
        <f t="shared" si="78"/>
        <v>3</v>
      </c>
      <c r="AJ186" s="24">
        <f t="shared" si="79"/>
        <v>2</v>
      </c>
      <c r="AK186" s="24">
        <f t="shared" si="80"/>
        <v>2</v>
      </c>
      <c r="AL186" s="25">
        <f t="shared" si="81"/>
        <v>12</v>
      </c>
      <c r="AM186" s="25">
        <f t="shared" si="82"/>
        <v>13</v>
      </c>
      <c r="AN186" s="25">
        <f t="shared" si="83"/>
        <v>2</v>
      </c>
      <c r="AO186" s="25">
        <f t="shared" si="84"/>
        <v>3</v>
      </c>
      <c r="AP186" s="25">
        <f t="shared" si="85"/>
        <v>22</v>
      </c>
      <c r="AQ186" s="26">
        <f t="shared" si="86"/>
        <v>0.45118252251356977</v>
      </c>
      <c r="AR186" s="26">
        <f t="shared" si="87"/>
        <v>9.3408456583760527E-2</v>
      </c>
      <c r="AS186" s="26">
        <f t="shared" si="88"/>
        <v>6.4424682876948011E-2</v>
      </c>
      <c r="AT186" s="26">
        <f t="shared" si="89"/>
        <v>4.1647106372901657E-2</v>
      </c>
      <c r="AU186" s="26">
        <f t="shared" si="90"/>
        <v>3.4589156420231824E-2</v>
      </c>
      <c r="AV186" s="27">
        <f>(1/(((0-P186)^2+(0-Q186)^2))*CT186)</f>
        <v>8.4357248021992483E-3</v>
      </c>
      <c r="AW186" s="27">
        <f>(1/(((1-P186)^2+(1-Q186)^2))*CT186)</f>
        <v>2.9649723785192941E-2</v>
      </c>
      <c r="AX186" s="27">
        <f>(1/(((2-P186)^2+(2-Q186)^2))*CT186)</f>
        <v>3.4589156420231824E-2</v>
      </c>
      <c r="AY186" s="27">
        <f>(1/(((3-P186)^2+(3-Q186)^2))*CT186)</f>
        <v>9.6066589627314368E-3</v>
      </c>
      <c r="AZ186" s="27">
        <f>((1/(((4-P186)^2+(4-Q186)^2))*CT186))</f>
        <v>3.8568621262077339E-3</v>
      </c>
      <c r="BA186" s="27">
        <f>((1/(((5-P186)^2+(5-Q186)^2))*CT186))</f>
        <v>2.0224009307766642E-3</v>
      </c>
      <c r="BB186" s="27">
        <f>((1/(((6-P186)^2+(6-Q186)^2))*CT186))</f>
        <v>1.2351085045180677E-3</v>
      </c>
      <c r="BC186" s="27">
        <f>((1/(((1-P186)^2+(0-Q186)^2))*CT186))</f>
        <v>9.5022840345735261E-3</v>
      </c>
      <c r="BD186" s="27">
        <f>((1/(((2-P186)^2+(0-Q186)^2))*CT186))</f>
        <v>7.5796477207220872E-3</v>
      </c>
      <c r="BE186" s="27">
        <f>((1/(((2-P186)^2+(1-Q186)^2))*CT186))</f>
        <v>1.6550393586868665E-2</v>
      </c>
      <c r="BF186" s="27">
        <f>((1/(((3-P186)^2+(0-Q186)^2))*CT186))</f>
        <v>5.0345711492722984E-3</v>
      </c>
      <c r="BG186" s="27">
        <f>((1/(((3-P186)^2+(1-Q186)^2))*CT186))</f>
        <v>7.8668352114287573E-3</v>
      </c>
      <c r="BH186" s="27">
        <f>((1/(((3-P186)^2+(2-Q186)^2))*CT186))</f>
        <v>1.0459683041100499E-2</v>
      </c>
      <c r="BI186" s="27">
        <f>((1/(((4-P186)^2+(0-Q186)^2))*CT186))</f>
        <v>3.2752409686255301E-3</v>
      </c>
      <c r="BJ186" s="27">
        <f>((1/(((4-P186)^2+(1-Q186)^2))*CT186))</f>
        <v>4.2769712270902841E-3</v>
      </c>
      <c r="BK186" s="27">
        <f>((1/(((4-P186)^2+(2-Q186)^2))*CT186))</f>
        <v>4.9431637926287235E-3</v>
      </c>
      <c r="BL186" s="27">
        <f>((1/(((4-P186)^2+(3-Q186)^2))*CT186))</f>
        <v>4.7440837430899017E-3</v>
      </c>
      <c r="BM186" s="27">
        <f>((1/(((5-P186)^2+(0-Q186)^2))*CT186))</f>
        <v>2.2123137934918682E-3</v>
      </c>
      <c r="BN186" s="27">
        <f>((1/(((5-P186)^2+(1-Q186)^2))*CT186))</f>
        <v>2.6280883331743264E-3</v>
      </c>
      <c r="BO186" s="27">
        <f>((1/(((5-P186)^2+(2-Q186)^2))*CT186))</f>
        <v>2.8653788971112282E-3</v>
      </c>
      <c r="BP186" s="27">
        <f>((1/(((5-P186)^2+(3-Q186)^2))*CT186))</f>
        <v>2.7973338145072324E-3</v>
      </c>
      <c r="BQ186" s="27">
        <f>((1/(((5-P186)^2+(4-Q186)^2))*CT186))</f>
        <v>2.4632208680627401E-3</v>
      </c>
      <c r="BR186" s="27">
        <f>((1/(((6-P186)^2+(0-Q186)^2))*CT186))</f>
        <v>1.5656561670065834E-3</v>
      </c>
      <c r="BS186" s="27">
        <f>(1/(((6-P186)^2+(1-Q186)^2))*CT186)</f>
        <v>1.7630493079092262E-3</v>
      </c>
      <c r="BT186" s="27">
        <f>(1/(((6-P186)^2+(2-Q186)^2))*CT186)</f>
        <v>1.866756931630887E-3</v>
      </c>
      <c r="BU186" s="27">
        <f>(1/(((6-P186)^2+(3-Q186)^2))*CT186)</f>
        <v>1.8376351821209936E-3</v>
      </c>
      <c r="BV186" s="27">
        <f>((1/(((6-P186)^2+(4-Q186)^2))*CT186))</f>
        <v>1.6872883572816603E-3</v>
      </c>
      <c r="BW186" s="27">
        <f>((1/(((6-P186)^2+(5-Q186)^2))*CT186))</f>
        <v>1.4680920588009084E-3</v>
      </c>
      <c r="BX186" s="27">
        <f>((1/(((0-P186)^2+(1-Q186)^2))*CT186))</f>
        <v>2.1261789294162278E-2</v>
      </c>
      <c r="BY186" s="27">
        <f>((1/(((0-P186)^2+(2-Q186)^2))*CT186))</f>
        <v>6.4424682876948011E-2</v>
      </c>
      <c r="BZ186" s="27">
        <f>((1/(((1-P186)^2+(2-Q186)^2))*CT186))</f>
        <v>0.45118252251356977</v>
      </c>
      <c r="CA186" s="27">
        <f>((1/(((0-P186)^2+(3-Q186)^2))*CT186))</f>
        <v>4.1647106372901657E-2</v>
      </c>
      <c r="CB186" s="27">
        <f>((1/(((1-P186)^2+(3-Q186)^2))*CT186))</f>
        <v>9.3408456583760527E-2</v>
      </c>
      <c r="CC186" s="27">
        <f>((1/(((2-P186)^2+(3-Q186)^2))*CT186))</f>
        <v>2.6737921020087808E-2</v>
      </c>
      <c r="CD186" s="27">
        <f>((1/(((0-P186)^2+(4-Q186)^2))*CT186))</f>
        <v>1.3793000159040992E-2</v>
      </c>
      <c r="CE186" s="27">
        <f>((1/(((1-P186)^2+(4-Q186)^2))*CT186))</f>
        <v>1.6893335899795289E-2</v>
      </c>
      <c r="CF186" s="27">
        <f>((1/(((2-P186)^2+(4-Q186)^2))*CT186))</f>
        <v>1.1642888871319345E-2</v>
      </c>
      <c r="CG186" s="27">
        <f>((1/(((3-P186)^2+(4-Q186)^2))*CT186))</f>
        <v>6.5537785615610404E-3</v>
      </c>
      <c r="CH186" s="27">
        <f>((1/(((0-P186)^2+(5-Q186)^2))*CT186))</f>
        <v>6.2115731194442875E-3</v>
      </c>
      <c r="CI186" s="27">
        <f>((1/(((1-P186)^2+(5-Q186)^2))*CT186))</f>
        <v>6.7712045581834017E-3</v>
      </c>
      <c r="CJ186" s="27">
        <f>((1/(((2-P186)^2+(5-Q186)^2))*CT186))</f>
        <v>5.7346483893601025E-3</v>
      </c>
      <c r="CK186" s="27">
        <f>((1/(((3-P186)^2+(5-Q186)^2))*CT186))</f>
        <v>4.1481210367010097E-3</v>
      </c>
      <c r="CL186" s="27">
        <f>(1/(((4-P186)^2+(5-Q186)^2))*CT186)</f>
        <v>2.8754851582816969E-3</v>
      </c>
      <c r="CM186" s="27">
        <f>(1/(((0-P186)^2+(6-Q186)^2))*CT186)</f>
        <v>3.4544810067801018E-3</v>
      </c>
      <c r="CN186" s="27">
        <f>(1/(((1-P186)^2+(6-Q186)^2))*CT186)</f>
        <v>3.6209124589776849E-3</v>
      </c>
      <c r="CO186" s="27">
        <f>((1/(((2-P186)^2+(6-Q186)^2))*CT186))</f>
        <v>3.3017697540576605E-3</v>
      </c>
      <c r="CP186" s="27">
        <f>((1/(((3-P186)^2+(6-Q186)^2))*CT186))</f>
        <v>2.7059038961803686E-3</v>
      </c>
      <c r="CQ186" s="27">
        <f>((1/(((4-P186)^2+(6-Q186)^2))*CT186))</f>
        <v>2.0997081176760582E-3</v>
      </c>
      <c r="CR186" s="27">
        <f>((1/(((5-P186)^2+(6-Q186)^2)))*CT186)</f>
        <v>1.6052625163224005E-3</v>
      </c>
      <c r="CS186" s="21">
        <f t="shared" si="91"/>
        <v>0.9768578758834674</v>
      </c>
      <c r="CT186" s="28">
        <v>0.05</v>
      </c>
    </row>
    <row r="187" spans="8:98" x14ac:dyDescent="0.25">
      <c r="H187" s="2">
        <v>44562</v>
      </c>
      <c r="I187" s="1" t="s">
        <v>13</v>
      </c>
      <c r="J187" s="1" t="s">
        <v>21</v>
      </c>
      <c r="K187">
        <v>2</v>
      </c>
      <c r="L187">
        <v>3</v>
      </c>
      <c r="M187">
        <v>3.07</v>
      </c>
      <c r="N187">
        <v>2.15</v>
      </c>
      <c r="P187" s="10">
        <f>SUMIF(team,spi_matches[[#This Row],[team1]],Mxg)+SUMIF(team,spi_matches[[#This Row],[team2]],Vnxg)</f>
        <v>0.95268557266592957</v>
      </c>
      <c r="Q187" s="10">
        <f>SUMIF(team,spi_matches[[#This Row],[team1]],Mnxg)+SUMIF(team,spi_matches[[#This Row],[team2]],Vxg)</f>
        <v>0.9883366243258247</v>
      </c>
      <c r="R187" s="10">
        <f t="shared" si="65"/>
        <v>5.8324821825797217</v>
      </c>
      <c r="S187" s="21">
        <f t="shared" si="66"/>
        <v>0.19410895596928357</v>
      </c>
      <c r="T187" s="21">
        <f t="shared" si="67"/>
        <v>21.116821160944717</v>
      </c>
      <c r="U187" s="21">
        <f t="shared" si="68"/>
        <v>0.20466740442569192</v>
      </c>
      <c r="V187" s="22">
        <f t="shared" si="69"/>
        <v>1</v>
      </c>
      <c r="W187" s="22">
        <f t="shared" si="70"/>
        <v>1</v>
      </c>
      <c r="X187" s="23"/>
      <c r="Y187" s="23"/>
      <c r="Z187" s="23"/>
      <c r="AA187" s="23"/>
      <c r="AB187" s="24">
        <f t="shared" si="71"/>
        <v>1</v>
      </c>
      <c r="AC187" s="24">
        <f t="shared" si="72"/>
        <v>1</v>
      </c>
      <c r="AD187" s="24">
        <f t="shared" si="73"/>
        <v>0</v>
      </c>
      <c r="AE187" s="24">
        <f t="shared" si="74"/>
        <v>1</v>
      </c>
      <c r="AF187" s="24">
        <f t="shared" si="75"/>
        <v>1</v>
      </c>
      <c r="AG187" s="24">
        <f t="shared" si="76"/>
        <v>0</v>
      </c>
      <c r="AH187" s="24">
        <f t="shared" si="77"/>
        <v>1</v>
      </c>
      <c r="AI187" s="24">
        <f t="shared" si="78"/>
        <v>2</v>
      </c>
      <c r="AJ187" s="24">
        <f t="shared" si="79"/>
        <v>2</v>
      </c>
      <c r="AK187" s="24">
        <f t="shared" si="80"/>
        <v>1</v>
      </c>
      <c r="AL187" s="25">
        <f t="shared" si="81"/>
        <v>11</v>
      </c>
      <c r="AM187" s="25">
        <f t="shared" si="82"/>
        <v>1</v>
      </c>
      <c r="AN187" s="25">
        <f t="shared" si="83"/>
        <v>10</v>
      </c>
      <c r="AO187" s="25">
        <f t="shared" si="84"/>
        <v>12</v>
      </c>
      <c r="AP187" s="25">
        <f t="shared" si="85"/>
        <v>21</v>
      </c>
      <c r="AQ187" s="26">
        <f t="shared" si="86"/>
        <v>21.055385480918833</v>
      </c>
      <c r="AR187" s="26">
        <f t="shared" si="87"/>
        <v>5.5081497583118769E-2</v>
      </c>
      <c r="AS187" s="26">
        <f t="shared" si="88"/>
        <v>5.1070022272081197E-2</v>
      </c>
      <c r="AT187" s="26">
        <f t="shared" si="89"/>
        <v>4.8747128565183796E-2</v>
      </c>
      <c r="AU187" s="26">
        <f t="shared" si="90"/>
        <v>4.5578704163640162E-2</v>
      </c>
      <c r="AV187" s="27">
        <f>(1/(((0-P187)^2+(0-Q187)^2))*CT187)</f>
        <v>2.6533375957499022E-2</v>
      </c>
      <c r="AW187" s="27">
        <f>(1/(((1-P187)^2+(1-Q187)^2))*CT187)</f>
        <v>21.055385480918833</v>
      </c>
      <c r="AX187" s="27">
        <f>(1/(((2-P187)^2+(2-Q187)^2))*CT187)</f>
        <v>2.3581231711344661E-2</v>
      </c>
      <c r="AY187" s="27">
        <f>(1/(((3-P187)^2+(3-Q187)^2))*CT187)</f>
        <v>6.0692236951267802E-3</v>
      </c>
      <c r="AZ187" s="27">
        <f>((1/(((4-P187)^2+(4-Q187)^2))*CT187))</f>
        <v>2.7238691526149865E-3</v>
      </c>
      <c r="BA187" s="27">
        <f>((1/(((5-P187)^2+(5-Q187)^2))*CT187))</f>
        <v>1.5396839473921567E-3</v>
      </c>
      <c r="BB187" s="27">
        <f>((1/(((6-P187)^2+(6-Q187)^2))*CT187))</f>
        <v>9.8829556190794632E-4</v>
      </c>
      <c r="BC187" s="27">
        <f>((1/(((1-P187)^2+(0-Q187)^2))*CT187))</f>
        <v>5.1070022272081197E-2</v>
      </c>
      <c r="BD187" s="27">
        <f>((1/(((2-P187)^2+(0-Q187)^2))*CT187))</f>
        <v>2.4111761377837108E-2</v>
      </c>
      <c r="BE187" s="27">
        <f>((1/(((2-P187)^2+(1-Q187)^2))*CT187))</f>
        <v>4.5578704163640162E-2</v>
      </c>
      <c r="BF187" s="27">
        <f>((1/(((3-P187)^2+(0-Q187)^2))*CT187))</f>
        <v>9.6743504373814158E-3</v>
      </c>
      <c r="BG187" s="27">
        <f>((1/(((3-P187)^2+(1-Q187)^2))*CT187))</f>
        <v>1.1928526942266947E-2</v>
      </c>
      <c r="BH187" s="27">
        <f>((1/(((3-P187)^2+(2-Q187)^2))*CT187))</f>
        <v>9.5878028113631341E-3</v>
      </c>
      <c r="BI187" s="27">
        <f>((1/(((4-P187)^2+(0-Q187)^2))*CT187))</f>
        <v>4.8719009158782363E-3</v>
      </c>
      <c r="BJ187" s="27">
        <f>((1/(((4-P187)^2+(1-Q187)^2))*CT187))</f>
        <v>5.3842982267866173E-3</v>
      </c>
      <c r="BK187" s="27">
        <f>((1/(((4-P187)^2+(2-Q187)^2))*CT187))</f>
        <v>4.849854327555506E-3</v>
      </c>
      <c r="BL187" s="27">
        <f>((1/(((4-P187)^2+(3-Q187)^2))*CT187))</f>
        <v>3.7501177285519899E-3</v>
      </c>
      <c r="BM187" s="27">
        <f>((1/(((5-P187)^2+(0-Q187)^2))*CT187))</f>
        <v>2.8805886501764117E-3</v>
      </c>
      <c r="BN187" s="27">
        <f>((1/(((5-P187)^2+(1-Q187)^2))*CT187))</f>
        <v>3.0523371849899283E-3</v>
      </c>
      <c r="BO187" s="27">
        <f>((1/(((5-P187)^2+(2-Q187)^2))*CT187))</f>
        <v>2.8728669841316325E-3</v>
      </c>
      <c r="BP187" s="27">
        <f>((1/(((5-P187)^2+(3-Q187)^2))*CT187))</f>
        <v>2.4476755968702666E-3</v>
      </c>
      <c r="BQ187" s="27">
        <f>((1/(((5-P187)^2+(4-Q187)^2))*CT187))</f>
        <v>1.9645693561226589E-3</v>
      </c>
      <c r="BR187" s="27">
        <f>((1/(((6-P187)^2+(0-Q187)^2))*CT187))</f>
        <v>1.890202505731464E-3</v>
      </c>
      <c r="BS187" s="27">
        <f>(1/(((6-P187)^2+(1-Q187)^2))*CT187)</f>
        <v>1.9626685553764084E-3</v>
      </c>
      <c r="BT187" s="27">
        <f>(1/(((6-P187)^2+(2-Q187)^2))*CT187)</f>
        <v>1.886874641240684E-3</v>
      </c>
      <c r="BU187" s="27">
        <f>(1/(((6-P187)^2+(3-Q187)^2))*CT187)</f>
        <v>1.6936422974492861E-3</v>
      </c>
      <c r="BV187" s="27">
        <f>((1/(((6-P187)^2+(4-Q187)^2))*CT187))</f>
        <v>1.4473665494390648E-3</v>
      </c>
      <c r="BW187" s="27">
        <f>((1/(((6-P187)^2+(5-Q187)^2))*CT187))</f>
        <v>1.2028244444134625E-3</v>
      </c>
      <c r="BX187" s="27">
        <f>((1/(((0-P187)^2+(1-Q187)^2))*CT187))</f>
        <v>5.5081497583118769E-2</v>
      </c>
      <c r="BY187" s="27">
        <f>((1/(((0-P187)^2+(2-Q187)^2))*CT187))</f>
        <v>2.5892346233536024E-2</v>
      </c>
      <c r="BZ187" s="27">
        <f>((1/(((1-P187)^2+(2-Q187)^2))*CT187))</f>
        <v>4.8747128565183796E-2</v>
      </c>
      <c r="CA187" s="27">
        <f>((1/(((0-P187)^2+(3-Q187)^2))*CT187))</f>
        <v>1.0092040749039322E-2</v>
      </c>
      <c r="CB187" s="27">
        <f>((1/(((1-P187)^2+(3-Q187)^2))*CT187))</f>
        <v>1.2348642100841389E-2</v>
      </c>
      <c r="CC187" s="27">
        <f>((1/(((2-P187)^2+(3-Q187)^2))*CT187))</f>
        <v>9.7207102934239922E-3</v>
      </c>
      <c r="CD187" s="27">
        <f>((1/(((0-P187)^2+(4-Q187)^2))*CT187))</f>
        <v>5.0111618173614494E-3</v>
      </c>
      <c r="CE187" s="27">
        <f>((1/(((1-P187)^2+(4-Q187)^2))*CT187))</f>
        <v>5.5112482163534576E-3</v>
      </c>
      <c r="CF187" s="27">
        <f>((1/(((2-P187)^2+(4-Q187)^2))*CT187))</f>
        <v>4.9178793822260217E-3</v>
      </c>
      <c r="CG187" s="27">
        <f>((1/(((3-P187)^2+(4-Q187)^2))*CT187))</f>
        <v>3.7702805314285461E-3</v>
      </c>
      <c r="CH187" s="27">
        <f>((1/(((0-P187)^2+(5-Q187)^2))*CT187))</f>
        <v>2.9409943296036141E-3</v>
      </c>
      <c r="CI187" s="27">
        <f>((1/(((1-P187)^2+(5-Q187)^2))*CT187))</f>
        <v>3.1064232598659873E-3</v>
      </c>
      <c r="CJ187" s="27">
        <f>((1/(((2-P187)^2+(5-Q187)^2))*CT187))</f>
        <v>2.9086152839551157E-3</v>
      </c>
      <c r="CK187" s="27">
        <f>((1/(((3-P187)^2+(5-Q187)^2))*CT187))</f>
        <v>2.4648828869513147E-3</v>
      </c>
      <c r="CL187" s="27">
        <f>(1/(((4-P187)^2+(5-Q187)^2))*CT187)</f>
        <v>1.9700886748825748E-3</v>
      </c>
      <c r="CM187" s="27">
        <f>(1/(((0-P187)^2+(6-Q187)^2))*CT187)</f>
        <v>1.9212753881151787E-3</v>
      </c>
      <c r="CN187" s="27">
        <f>(1/(((1-P187)^2+(6-Q187)^2))*CT187)</f>
        <v>1.9905244312200345E-3</v>
      </c>
      <c r="CO187" s="27">
        <f>((1/(((2-P187)^2+(6-Q187)^2))*CT187))</f>
        <v>1.9074041280993819E-3</v>
      </c>
      <c r="CP187" s="27">
        <f>((1/(((3-P187)^2+(6-Q187)^2))*CT187))</f>
        <v>1.7060033416788239E-3</v>
      </c>
      <c r="CQ187" s="27">
        <f>((1/(((4-P187)^2+(6-Q187)^2))*CT187))</f>
        <v>1.4533660607720141E-3</v>
      </c>
      <c r="CR187" s="27">
        <f>((1/(((5-P187)^2+(6-Q187)^2)))*CT187)</f>
        <v>1.204891168035108E-3</v>
      </c>
      <c r="CS187" s="21">
        <f t="shared" si="91"/>
        <v>21.515597521339686</v>
      </c>
      <c r="CT187" s="28">
        <v>0.05</v>
      </c>
    </row>
    <row r="188" spans="8:98" x14ac:dyDescent="0.25">
      <c r="H188" s="2">
        <v>44563</v>
      </c>
      <c r="I188" s="1" t="s">
        <v>8</v>
      </c>
      <c r="J188" s="1" t="s">
        <v>9</v>
      </c>
      <c r="K188">
        <v>3</v>
      </c>
      <c r="L188">
        <v>1</v>
      </c>
      <c r="M188">
        <v>1.94</v>
      </c>
      <c r="N188">
        <v>1.1100000000000001</v>
      </c>
      <c r="P188" s="10">
        <f>SUMIF(team,spi_matches[[#This Row],[team1]],Mxg)+SUMIF(team,spi_matches[[#This Row],[team2]],Vnxg)</f>
        <v>1.3506453325513195</v>
      </c>
      <c r="Q188" s="10">
        <f>SUMIF(team,spi_matches[[#This Row],[team1]],Mnxg)+SUMIF(team,spi_matches[[#This Row],[team2]],Vxg)</f>
        <v>1.3818626035531636</v>
      </c>
      <c r="R188" s="10">
        <f t="shared" si="65"/>
        <v>0.42124819925424933</v>
      </c>
      <c r="S188" s="21">
        <f t="shared" si="66"/>
        <v>0.23125844124598341</v>
      </c>
      <c r="T188" s="21">
        <f t="shared" si="67"/>
        <v>0.27765812636270137</v>
      </c>
      <c r="U188" s="21">
        <f t="shared" si="68"/>
        <v>0.24656552243093016</v>
      </c>
      <c r="V188" s="22">
        <f t="shared" si="69"/>
        <v>1</v>
      </c>
      <c r="W188" s="22">
        <f t="shared" si="70"/>
        <v>1</v>
      </c>
      <c r="X188" s="23"/>
      <c r="Y188" s="23"/>
      <c r="Z188" s="23"/>
      <c r="AA188" s="23"/>
      <c r="AB188" s="24">
        <f t="shared" si="71"/>
        <v>1</v>
      </c>
      <c r="AC188" s="24">
        <f t="shared" si="72"/>
        <v>1</v>
      </c>
      <c r="AD188" s="24">
        <f t="shared" si="73"/>
        <v>1</v>
      </c>
      <c r="AE188" s="24">
        <f t="shared" si="74"/>
        <v>2</v>
      </c>
      <c r="AF188" s="24">
        <f t="shared" si="75"/>
        <v>2</v>
      </c>
      <c r="AG188" s="24">
        <f t="shared" si="76"/>
        <v>1</v>
      </c>
      <c r="AH188" s="24">
        <f t="shared" si="77"/>
        <v>2</v>
      </c>
      <c r="AI188" s="24">
        <f t="shared" si="78"/>
        <v>2</v>
      </c>
      <c r="AJ188" s="24">
        <f t="shared" si="79"/>
        <v>0</v>
      </c>
      <c r="AK188" s="24">
        <f t="shared" si="80"/>
        <v>1</v>
      </c>
      <c r="AL188" s="25">
        <f t="shared" si="81"/>
        <v>11</v>
      </c>
      <c r="AM188" s="25">
        <f t="shared" si="82"/>
        <v>12</v>
      </c>
      <c r="AN188" s="25">
        <f t="shared" si="83"/>
        <v>21</v>
      </c>
      <c r="AO188" s="25">
        <f t="shared" si="84"/>
        <v>22</v>
      </c>
      <c r="AP188" s="25">
        <f t="shared" si="85"/>
        <v>1</v>
      </c>
      <c r="AQ188" s="26">
        <f t="shared" si="86"/>
        <v>0.18603183866000852</v>
      </c>
      <c r="AR188" s="26">
        <f t="shared" si="87"/>
        <v>9.9000885023393825E-2</v>
      </c>
      <c r="AS188" s="26">
        <f t="shared" si="88"/>
        <v>8.8108749409159692E-2</v>
      </c>
      <c r="AT188" s="26">
        <f t="shared" si="89"/>
        <v>6.2207985991931815E-2</v>
      </c>
      <c r="AU188" s="26">
        <f t="shared" si="90"/>
        <v>2.5379913674759558E-2</v>
      </c>
      <c r="AV188" s="27">
        <f>(1/(((0-P188)^2+(0-Q188)^2))*CT188)</f>
        <v>1.339122962024732E-2</v>
      </c>
      <c r="AW188" s="27">
        <f>(1/(((1-P188)^2+(1-Q188)^2))*CT188)</f>
        <v>0.18603183866000852</v>
      </c>
      <c r="AX188" s="27">
        <f>(1/(((2-P188)^2+(2-Q188)^2))*CT188)</f>
        <v>6.2207985991931815E-2</v>
      </c>
      <c r="AY188" s="27">
        <f>(1/(((3-P188)^2+(3-Q188)^2))*CT188)</f>
        <v>9.3655066784802243E-3</v>
      </c>
      <c r="AZ188" s="27">
        <f>((1/(((4-P188)^2+(4-Q188)^2))*CT188))</f>
        <v>3.6039351447001893E-3</v>
      </c>
      <c r="BA188" s="27">
        <f>((1/(((5-P188)^2+(5-Q188)^2))*CT188))</f>
        <v>1.8933149077984858E-3</v>
      </c>
      <c r="BB188" s="27">
        <f>((1/(((6-P188)^2+(6-Q188)^2))*CT188))</f>
        <v>1.164315359534744E-3</v>
      </c>
      <c r="BC188" s="27">
        <f>((1/(((1-P188)^2+(0-Q188)^2))*CT188))</f>
        <v>2.4600289522414609E-2</v>
      </c>
      <c r="BD188" s="27">
        <f>((1/(((2-P188)^2+(0-Q188)^2))*CT188))</f>
        <v>2.1448128390582945E-2</v>
      </c>
      <c r="BE188" s="27">
        <f>((1/(((2-P188)^2+(1-Q188)^2))*CT188))</f>
        <v>8.8108749409159692E-2</v>
      </c>
      <c r="BF188" s="27">
        <f>((1/(((3-P188)^2+(0-Q188)^2))*CT188))</f>
        <v>1.079933415611471E-2</v>
      </c>
      <c r="BG188" s="27">
        <f>((1/(((3-P188)^2+(1-Q188)^2))*CT188))</f>
        <v>1.744476197310009E-2</v>
      </c>
      <c r="BH188" s="27">
        <f>((1/(((3-P188)^2+(2-Q188)^2))*CT188))</f>
        <v>1.6116219032540426E-2</v>
      </c>
      <c r="BI188" s="27">
        <f>((1/(((4-P188)^2+(0-Q188)^2))*CT188))</f>
        <v>5.5999667708530355E-3</v>
      </c>
      <c r="BJ188" s="27">
        <f>((1/(((4-P188)^2+(1-Q188)^2))*CT188))</f>
        <v>6.9784652359896259E-3</v>
      </c>
      <c r="BK188" s="27">
        <f>((1/(((4-P188)^2+(2-Q188)^2))*CT188))</f>
        <v>6.7556849811944335E-3</v>
      </c>
      <c r="BL188" s="27">
        <f>((1/(((4-P188)^2+(3-Q188)^2))*CT188))</f>
        <v>5.1880950136671093E-3</v>
      </c>
      <c r="BM188" s="27">
        <f>((1/(((5-P188)^2+(0-Q188)^2))*CT188))</f>
        <v>3.2835689320815722E-3</v>
      </c>
      <c r="BN188" s="27">
        <f>((1/(((5-P188)^2+(1-Q188)^2))*CT188))</f>
        <v>3.7137146303128227E-3</v>
      </c>
      <c r="BO188" s="27">
        <f>((1/(((5-P188)^2+(2-Q188)^2))*CT188))</f>
        <v>3.6496661173419037E-3</v>
      </c>
      <c r="BP188" s="27">
        <f>((1/(((5-P188)^2+(3-Q188)^2))*CT188))</f>
        <v>3.1375190692330759E-3</v>
      </c>
      <c r="BQ188" s="27">
        <f>((1/(((5-P188)^2+(4-Q188)^2))*CT188))</f>
        <v>2.4786301290199895E-3</v>
      </c>
      <c r="BR188" s="27">
        <f>((1/(((6-P188)^2+(0-Q188)^2))*CT188))</f>
        <v>2.1253042780067909E-3</v>
      </c>
      <c r="BS188" s="27">
        <f>(1/(((6-P188)^2+(1-Q188)^2))*CT188)</f>
        <v>2.2975493830542969E-3</v>
      </c>
      <c r="BT188" s="27">
        <f>(1/(((6-P188)^2+(2-Q188)^2))*CT188)</f>
        <v>2.2728726679152695E-3</v>
      </c>
      <c r="BU188" s="27">
        <f>(1/(((6-P188)^2+(3-Q188)^2))*CT188)</f>
        <v>2.0631431175627442E-3</v>
      </c>
      <c r="BV188" s="27">
        <f>((1/(((6-P188)^2+(4-Q188)^2))*CT188))</f>
        <v>1.7561641735430239E-3</v>
      </c>
      <c r="BW188" s="27">
        <f>((1/(((6-P188)^2+(5-Q188)^2))*CT188))</f>
        <v>1.4406142622952946E-3</v>
      </c>
      <c r="BX188" s="27">
        <f>((1/(((0-P188)^2+(1-Q188)^2))*CT188))</f>
        <v>2.5379913674759558E-2</v>
      </c>
      <c r="BY188" s="27">
        <f>((1/(((0-P188)^2+(2-Q188)^2))*CT188))</f>
        <v>2.2661999419493099E-2</v>
      </c>
      <c r="BZ188" s="27">
        <f>((1/(((1-P188)^2+(2-Q188)^2))*CT188))</f>
        <v>9.9000885023393825E-2</v>
      </c>
      <c r="CA188" s="27">
        <f>((1/(((0-P188)^2+(3-Q188)^2))*CT188))</f>
        <v>1.1254641686283774E-2</v>
      </c>
      <c r="CB188" s="27">
        <f>((1/(((1-P188)^2+(3-Q188)^2))*CT188))</f>
        <v>1.8239383114048123E-2</v>
      </c>
      <c r="CC188" s="27">
        <f>((1/(((2-P188)^2+(3-Q188)^2))*CT188))</f>
        <v>1.6447205475140933E-2</v>
      </c>
      <c r="CD188" s="27">
        <f>((1/(((0-P188)^2+(4-Q188)^2))*CT188))</f>
        <v>5.7611078900541325E-3</v>
      </c>
      <c r="CE188" s="27">
        <f>((1/(((1-P188)^2+(4-Q188)^2))*CT188))</f>
        <v>7.1657922067881463E-3</v>
      </c>
      <c r="CF188" s="27">
        <f>((1/(((2-P188)^2+(4-Q188)^2))*CT188))</f>
        <v>6.8716196768654194E-3</v>
      </c>
      <c r="CG188" s="27">
        <f>((1/(((3-P188)^2+(4-Q188)^2))*CT188))</f>
        <v>5.221924345690832E-3</v>
      </c>
      <c r="CH188" s="27">
        <f>((1/(((0-P188)^2+(5-Q188)^2))*CT188))</f>
        <v>3.3522936752962001E-3</v>
      </c>
      <c r="CI188" s="27">
        <f>((1/(((1-P188)^2+(5-Q188)^2))*CT188))</f>
        <v>3.7839027177102359E-3</v>
      </c>
      <c r="CJ188" s="27">
        <f>((1/(((2-P188)^2+(5-Q188)^2))*CT188))</f>
        <v>3.7002556947947174E-3</v>
      </c>
      <c r="CK188" s="27">
        <f>((1/(((3-P188)^2+(5-Q188)^2))*CT188))</f>
        <v>3.1622975127410234E-3</v>
      </c>
      <c r="CL188" s="27">
        <f>(1/(((4-P188)^2+(5-Q188)^2))*CT188)</f>
        <v>2.4863254124321372E-3</v>
      </c>
      <c r="CM188" s="27">
        <f>(1/(((0-P188)^2+(6-Q188)^2))*CT188)</f>
        <v>2.1596932636943761E-3</v>
      </c>
      <c r="CN188" s="27">
        <f>(1/(((1-P188)^2+(6-Q188)^2))*CT188)</f>
        <v>2.3309865561784143E-3</v>
      </c>
      <c r="CO188" s="27">
        <f>((1/(((2-P188)^2+(6-Q188)^2))*CT188))</f>
        <v>2.2989716542460093E-3</v>
      </c>
      <c r="CP188" s="27">
        <f>((1/(((3-P188)^2+(6-Q188)^2))*CT188))</f>
        <v>2.0792126949056742E-3</v>
      </c>
      <c r="CQ188" s="27">
        <f>((1/(((4-P188)^2+(6-Q188)^2))*CT188))</f>
        <v>1.7639003090988211E-3</v>
      </c>
      <c r="CR188" s="27">
        <f>((1/(((5-P188)^2+(6-Q188)^2)))*CT188)</f>
        <v>1.4432104273147755E-3</v>
      </c>
      <c r="CS188" s="21">
        <f t="shared" si="91"/>
        <v>0.75548209003961486</v>
      </c>
      <c r="CT188" s="28">
        <v>0.05</v>
      </c>
    </row>
    <row r="189" spans="8:98" x14ac:dyDescent="0.25">
      <c r="H189" s="2">
        <v>44563</v>
      </c>
      <c r="I189" s="1" t="s">
        <v>10</v>
      </c>
      <c r="J189" s="1" t="s">
        <v>27</v>
      </c>
      <c r="K189">
        <v>2</v>
      </c>
      <c r="L189">
        <v>3</v>
      </c>
      <c r="M189">
        <v>1.85</v>
      </c>
      <c r="N189">
        <v>0.15</v>
      </c>
      <c r="P189" s="10">
        <f>SUMIF(team,spi_matches[[#This Row],[team1]],Mxg)+SUMIF(team,spi_matches[[#This Row],[team2]],Vnxg)</f>
        <v>1.1078006897788593</v>
      </c>
      <c r="Q189" s="10">
        <f>SUMIF(team,spi_matches[[#This Row],[team1]],Mnxg)+SUMIF(team,spi_matches[[#This Row],[team2]],Vxg)</f>
        <v>1.37656300048307</v>
      </c>
      <c r="R189" s="10">
        <f t="shared" si="65"/>
        <v>2.055316610246769</v>
      </c>
      <c r="S189" s="21">
        <f t="shared" si="66"/>
        <v>0.17971607667912767</v>
      </c>
      <c r="T189" s="21">
        <f t="shared" si="67"/>
        <v>0.39831565918787182</v>
      </c>
      <c r="U189" s="21">
        <f t="shared" si="68"/>
        <v>0.29153967300815697</v>
      </c>
      <c r="V189" s="22">
        <f t="shared" si="69"/>
        <v>1</v>
      </c>
      <c r="W189" s="22">
        <f t="shared" si="70"/>
        <v>1</v>
      </c>
      <c r="X189" s="23"/>
      <c r="Y189" s="23"/>
      <c r="Z189" s="23"/>
      <c r="AA189" s="23"/>
      <c r="AB189" s="24">
        <f t="shared" si="71"/>
        <v>1</v>
      </c>
      <c r="AC189" s="24">
        <f t="shared" si="72"/>
        <v>1</v>
      </c>
      <c r="AD189" s="24">
        <f t="shared" si="73"/>
        <v>1</v>
      </c>
      <c r="AE189" s="24">
        <f t="shared" si="74"/>
        <v>2</v>
      </c>
      <c r="AF189" s="24">
        <f t="shared" si="75"/>
        <v>2</v>
      </c>
      <c r="AG189" s="24">
        <f t="shared" si="76"/>
        <v>1</v>
      </c>
      <c r="AH189" s="24">
        <f t="shared" si="77"/>
        <v>2</v>
      </c>
      <c r="AI189" s="24">
        <f t="shared" si="78"/>
        <v>2</v>
      </c>
      <c r="AJ189" s="24">
        <f t="shared" si="79"/>
        <v>0</v>
      </c>
      <c r="AK189" s="24">
        <f t="shared" si="80"/>
        <v>1</v>
      </c>
      <c r="AL189" s="25">
        <f t="shared" si="81"/>
        <v>11</v>
      </c>
      <c r="AM189" s="25">
        <f t="shared" si="82"/>
        <v>12</v>
      </c>
      <c r="AN189" s="25">
        <f t="shared" si="83"/>
        <v>21</v>
      </c>
      <c r="AO189" s="25">
        <f t="shared" si="84"/>
        <v>22</v>
      </c>
      <c r="AP189" s="25">
        <f t="shared" si="85"/>
        <v>1</v>
      </c>
      <c r="AQ189" s="26">
        <f t="shared" si="86"/>
        <v>0.32590130178036819</v>
      </c>
      <c r="AR189" s="26">
        <f t="shared" si="87"/>
        <v>0.12490797995283352</v>
      </c>
      <c r="AS189" s="26">
        <f t="shared" si="88"/>
        <v>5.3315174753968436E-2</v>
      </c>
      <c r="AT189" s="26">
        <f t="shared" si="89"/>
        <v>4.2205016214412305E-2</v>
      </c>
      <c r="AU189" s="26">
        <f t="shared" si="90"/>
        <v>3.6522420932571721E-2</v>
      </c>
      <c r="AV189" s="27">
        <f>(1/(((0-P189)^2+(0-Q189)^2))*CT189)</f>
        <v>1.6014615257800065E-2</v>
      </c>
      <c r="AW189" s="27">
        <f>(1/(((1-P189)^2+(1-Q189)^2))*CT189)</f>
        <v>0.32590130178036819</v>
      </c>
      <c r="AX189" s="27">
        <f>(1/(((2-P189)^2+(2-Q189)^2))*CT189)</f>
        <v>4.2205016214412305E-2</v>
      </c>
      <c r="AY189" s="27">
        <f>(1/(((3-P189)^2+(3-Q189)^2))*CT189)</f>
        <v>8.0438021436161546E-3</v>
      </c>
      <c r="AZ189" s="27">
        <f>((1/(((4-P189)^2+(4-Q189)^2))*CT189))</f>
        <v>3.2792823347822029E-3</v>
      </c>
      <c r="BA189" s="27">
        <f>((1/(((5-P189)^2+(5-Q189)^2))*CT189))</f>
        <v>1.768127031765594E-3</v>
      </c>
      <c r="BB189" s="27">
        <f>((1/(((6-P189)^2+(6-Q189)^2))*CT189))</f>
        <v>1.1035144251272933E-3</v>
      </c>
      <c r="BC189" s="27">
        <f>((1/(((1-P189)^2+(0-Q189)^2))*CT189))</f>
        <v>2.6225426550222555E-2</v>
      </c>
      <c r="BD189" s="27">
        <f>((1/(((2-P189)^2+(0-Q189)^2))*CT189))</f>
        <v>1.8580831032034319E-2</v>
      </c>
      <c r="BE189" s="27">
        <f>((1/(((2-P189)^2+(1-Q189)^2))*CT189))</f>
        <v>5.3315174753968436E-2</v>
      </c>
      <c r="BF189" s="27">
        <f>((1/(((3-P189)^2+(0-Q189)^2))*CT189))</f>
        <v>9.131846454748899E-3</v>
      </c>
      <c r="BG189" s="27">
        <f>((1/(((3-P189)^2+(1-Q189)^2))*CT189))</f>
        <v>1.3432851336276863E-2</v>
      </c>
      <c r="BH189" s="27">
        <f>((1/(((3-P189)^2+(2-Q189)^2))*CT189))</f>
        <v>1.2597339891087231E-2</v>
      </c>
      <c r="BI189" s="27">
        <f>((1/(((4-P189)^2+(0-Q189)^2))*CT189))</f>
        <v>4.8734166363239677E-3</v>
      </c>
      <c r="BJ189" s="27">
        <f>((1/(((4-P189)^2+(1-Q189)^2))*CT189))</f>
        <v>5.8777775799629429E-3</v>
      </c>
      <c r="BK189" s="27">
        <f>((1/(((4-P189)^2+(2-Q189)^2))*CT189))</f>
        <v>5.7120070853737687E-3</v>
      </c>
      <c r="BL189" s="27">
        <f>((1/(((4-P189)^2+(3-Q189)^2))*CT189))</f>
        <v>4.5453039134861059E-3</v>
      </c>
      <c r="BM189" s="27">
        <f>((1/(((5-P189)^2+(0-Q189)^2))*CT189))</f>
        <v>2.9335593689698868E-3</v>
      </c>
      <c r="BN189" s="27">
        <f>((1/(((5-P189)^2+(1-Q189)^2))*CT189))</f>
        <v>3.2698940825269009E-3</v>
      </c>
      <c r="BO189" s="27">
        <f>((1/(((5-P189)^2+(2-Q189)^2))*CT189))</f>
        <v>3.217940318401686E-3</v>
      </c>
      <c r="BP189" s="27">
        <f>((1/(((5-P189)^2+(3-Q189)^2))*CT189))</f>
        <v>2.811395324462472E-3</v>
      </c>
      <c r="BQ189" s="27">
        <f>((1/(((5-P189)^2+(4-Q189)^2))*CT189))</f>
        <v>2.2694636642205564E-3</v>
      </c>
      <c r="BR189" s="27">
        <f>((1/(((6-P189)^2+(0-Q189)^2))*CT189))</f>
        <v>1.9358430796230265E-3</v>
      </c>
      <c r="BS189" s="27">
        <f>(1/(((6-P189)^2+(1-Q189)^2))*CT189)</f>
        <v>2.076807503623752E-3</v>
      </c>
      <c r="BT189" s="27">
        <f>(1/(((6-P189)^2+(2-Q189)^2))*CT189)</f>
        <v>2.0557276702539958E-3</v>
      </c>
      <c r="BU189" s="27">
        <f>(1/(((6-P189)^2+(3-Q189)^2))*CT189)</f>
        <v>1.8818809719942015E-3</v>
      </c>
      <c r="BV189" s="27">
        <f>((1/(((6-P189)^2+(4-Q189)^2))*CT189))</f>
        <v>1.6225318647325748E-3</v>
      </c>
      <c r="BW189" s="27">
        <f>((1/(((6-P189)^2+(5-Q189)^2))*CT189))</f>
        <v>1.3490575968335414E-3</v>
      </c>
      <c r="BX189" s="27">
        <f>((1/(((0-P189)^2+(1-Q189)^2))*CT189))</f>
        <v>3.6522420932571721E-2</v>
      </c>
      <c r="BY189" s="27">
        <f>((1/(((0-P189)^2+(2-Q189)^2))*CT189))</f>
        <v>3.0942584252702465E-2</v>
      </c>
      <c r="BZ189" s="27">
        <f>((1/(((1-P189)^2+(2-Q189)^2))*CT189))</f>
        <v>0.12490797995283352</v>
      </c>
      <c r="CA189" s="27">
        <f>((1/(((0-P189)^2+(3-Q189)^2))*CT189))</f>
        <v>1.294407878997752E-2</v>
      </c>
      <c r="CB189" s="27">
        <f>((1/(((1-P189)^2+(3-Q189)^2))*CT189))</f>
        <v>1.8888105006509767E-2</v>
      </c>
      <c r="CC189" s="27">
        <f>((1/(((2-P189)^2+(3-Q189)^2))*CT189))</f>
        <v>1.4570601599987888E-2</v>
      </c>
      <c r="CD189" s="27">
        <f>((1/(((0-P189)^2+(4-Q189)^2))*CT189))</f>
        <v>6.1654987121543556E-3</v>
      </c>
      <c r="CE189" s="27">
        <f>((1/(((1-P189)^2+(4-Q189)^2))*CT189))</f>
        <v>7.2526385934930286E-3</v>
      </c>
      <c r="CF189" s="27">
        <f>((1/(((2-P189)^2+(4-Q189)^2))*CT189))</f>
        <v>6.5117382615983814E-3</v>
      </c>
      <c r="CG189" s="27">
        <f>((1/(((3-P189)^2+(4-Q189)^2))*CT189))</f>
        <v>4.7788172601449059E-3</v>
      </c>
      <c r="CH189" s="27">
        <f>((1/(((0-P189)^2+(5-Q189)^2))*CT189))</f>
        <v>3.4827386277715131E-3</v>
      </c>
      <c r="CI189" s="27">
        <f>((1/(((1-P189)^2+(5-Q189)^2))*CT189))</f>
        <v>3.8049095983542698E-3</v>
      </c>
      <c r="CJ189" s="27">
        <f>((1/(((2-P189)^2+(5-Q189)^2))*CT189))</f>
        <v>3.5905829726475694E-3</v>
      </c>
      <c r="CK189" s="27">
        <f>((1/(((3-P189)^2+(5-Q189)^2))*CT189))</f>
        <v>2.9922714561222107E-3</v>
      </c>
      <c r="CL189" s="27">
        <f>(1/(((4-P189)^2+(5-Q189)^2))*CT189)</f>
        <v>2.3262183962276506E-3</v>
      </c>
      <c r="CM189" s="27">
        <f>(1/(((0-P189)^2+(6-Q189)^2))*CT189)</f>
        <v>2.2120573706108731E-3</v>
      </c>
      <c r="CN189" s="27">
        <f>(1/(((1-P189)^2+(6-Q189)^2))*CT189)</f>
        <v>2.337782371007457E-3</v>
      </c>
      <c r="CO189" s="27">
        <f>((1/(((2-P189)^2+(6-Q189)^2))*CT189))</f>
        <v>2.2550772649805135E-3</v>
      </c>
      <c r="CP189" s="27">
        <f>((1/(((3-P189)^2+(6-Q189)^2))*CT189))</f>
        <v>2.0034790077905675E-3</v>
      </c>
      <c r="CQ189" s="27">
        <f>((1/(((4-P189)^2+(6-Q189)^2))*CT189))</f>
        <v>1.6811816223781815E-3</v>
      </c>
      <c r="CR189" s="27">
        <f>((1/(((5-P189)^2+(6-Q189)^2)))*CT189)</f>
        <v>1.3689109582926927E-3</v>
      </c>
      <c r="CS189" s="21">
        <f t="shared" si="91"/>
        <v>0.86957140887515649</v>
      </c>
      <c r="CT189" s="28">
        <v>0.05</v>
      </c>
    </row>
    <row r="190" spans="8:98" x14ac:dyDescent="0.25">
      <c r="H190" s="2">
        <v>44563</v>
      </c>
      <c r="I190" s="1" t="s">
        <v>5</v>
      </c>
      <c r="J190" s="1" t="s">
        <v>17</v>
      </c>
      <c r="K190">
        <v>2</v>
      </c>
      <c r="L190">
        <v>1</v>
      </c>
      <c r="M190">
        <v>0.59</v>
      </c>
      <c r="N190">
        <v>1.22</v>
      </c>
      <c r="P190" s="10">
        <f>SUMIF(team,spi_matches[[#This Row],[team1]],Mxg)+SUMIF(team,spi_matches[[#This Row],[team2]],Vnxg)</f>
        <v>1.6587138823412331</v>
      </c>
      <c r="Q190" s="10">
        <f>SUMIF(team,spi_matches[[#This Row],[team1]],Mnxg)+SUMIF(team,spi_matches[[#This Row],[team2]],Vxg)</f>
        <v>0.84312325161566315</v>
      </c>
      <c r="R190" s="10">
        <f t="shared" si="65"/>
        <v>1.284185445781622</v>
      </c>
      <c r="S190" s="21">
        <f t="shared" si="66"/>
        <v>0.58233668197154331</v>
      </c>
      <c r="T190" s="21">
        <f t="shared" si="67"/>
        <v>0.17170313534949691</v>
      </c>
      <c r="U190" s="21">
        <f t="shared" si="68"/>
        <v>0.1265489473125834</v>
      </c>
      <c r="V190" s="22">
        <f t="shared" si="69"/>
        <v>3</v>
      </c>
      <c r="W190" s="22">
        <f t="shared" si="70"/>
        <v>0</v>
      </c>
      <c r="X190" s="23"/>
      <c r="Y190" s="23"/>
      <c r="Z190" s="23"/>
      <c r="AA190" s="23"/>
      <c r="AB190" s="24">
        <f t="shared" si="71"/>
        <v>2</v>
      </c>
      <c r="AC190" s="24">
        <f t="shared" si="72"/>
        <v>1</v>
      </c>
      <c r="AD190" s="24">
        <f t="shared" si="73"/>
        <v>1</v>
      </c>
      <c r="AE190" s="24">
        <f t="shared" si="74"/>
        <v>1</v>
      </c>
      <c r="AF190" s="24">
        <f t="shared" si="75"/>
        <v>2</v>
      </c>
      <c r="AG190" s="24">
        <f t="shared" si="76"/>
        <v>0</v>
      </c>
      <c r="AH190" s="24">
        <f t="shared" si="77"/>
        <v>1</v>
      </c>
      <c r="AI190" s="24">
        <f t="shared" si="78"/>
        <v>0</v>
      </c>
      <c r="AJ190" s="24">
        <f t="shared" si="79"/>
        <v>2</v>
      </c>
      <c r="AK190" s="24">
        <f t="shared" si="80"/>
        <v>2</v>
      </c>
      <c r="AL190" s="25">
        <f t="shared" si="81"/>
        <v>21</v>
      </c>
      <c r="AM190" s="25">
        <f t="shared" si="82"/>
        <v>11</v>
      </c>
      <c r="AN190" s="25">
        <f t="shared" si="83"/>
        <v>20</v>
      </c>
      <c r="AO190" s="25">
        <f t="shared" si="84"/>
        <v>10</v>
      </c>
      <c r="AP190" s="25">
        <f t="shared" si="85"/>
        <v>22</v>
      </c>
      <c r="AQ190" s="26">
        <f t="shared" si="86"/>
        <v>0.35439244700346206</v>
      </c>
      <c r="AR190" s="26">
        <f t="shared" si="87"/>
        <v>0.10904785470444811</v>
      </c>
      <c r="AS190" s="26">
        <f t="shared" si="88"/>
        <v>6.0435155004078749E-2</v>
      </c>
      <c r="AT190" s="26">
        <f t="shared" si="89"/>
        <v>4.367724695482024E-2</v>
      </c>
      <c r="AU190" s="26">
        <f t="shared" si="90"/>
        <v>3.4368039879831738E-2</v>
      </c>
      <c r="AV190" s="27">
        <f>(1/(((0-P190)^2+(0-Q190)^2))*CT190)</f>
        <v>1.4441732193580317E-2</v>
      </c>
      <c r="AW190" s="27">
        <f>(1/(((1-P190)^2+(1-Q190)^2))*CT190)</f>
        <v>0.10904785470444811</v>
      </c>
      <c r="AX190" s="27">
        <f>(1/(((2-P190)^2+(2-Q190)^2))*CT190)</f>
        <v>3.4368039879831738E-2</v>
      </c>
      <c r="AY190" s="27">
        <f>(1/(((3-P190)^2+(3-Q190)^2))*CT190)</f>
        <v>7.750537171459515E-3</v>
      </c>
      <c r="AZ190" s="27">
        <f>((1/(((4-P190)^2+(4-Q190)^2))*CT190))</f>
        <v>3.236771487128233E-3</v>
      </c>
      <c r="BA190" s="27">
        <f>((1/(((5-P190)^2+(5-Q190)^2))*CT190))</f>
        <v>1.7578512620495586E-3</v>
      </c>
      <c r="BB190" s="27">
        <f>((1/(((6-P190)^2+(6-Q190)^2))*CT190))</f>
        <v>1.1003486509994509E-3</v>
      </c>
      <c r="BC190" s="27">
        <f>((1/(((1-P190)^2+(0-Q190)^2))*CT190))</f>
        <v>4.367724695482024E-2</v>
      </c>
      <c r="BD190" s="27">
        <f>((1/(((2-P190)^2+(0-Q190)^2))*CT190))</f>
        <v>6.0435155004078749E-2</v>
      </c>
      <c r="BE190" s="27">
        <f>((1/(((2-P190)^2+(1-Q190)^2))*CT190))</f>
        <v>0.35439244700346206</v>
      </c>
      <c r="BF190" s="27">
        <f>((1/(((3-P190)^2+(0-Q190)^2))*CT190))</f>
        <v>1.9921070592026205E-2</v>
      </c>
      <c r="BG190" s="27">
        <f>((1/(((3-P190)^2+(1-Q190)^2))*CT190))</f>
        <v>2.7417409987976201E-2</v>
      </c>
      <c r="BH190" s="27">
        <f>((1/(((3-P190)^2+(2-Q190)^2))*CT190))</f>
        <v>1.593670064704877E-2</v>
      </c>
      <c r="BI190" s="27">
        <f>((1/(((4-P190)^2+(0-Q190)^2))*CT190))</f>
        <v>8.0743127419658275E-3</v>
      </c>
      <c r="BJ190" s="27">
        <f>((1/(((4-P190)^2+(1-Q190)^2))*CT190))</f>
        <v>9.0806215739512031E-3</v>
      </c>
      <c r="BK190" s="27">
        <f>((1/(((4-P190)^2+(2-Q190)^2))*CT190))</f>
        <v>7.3313949660104294E-3</v>
      </c>
      <c r="BL190" s="27">
        <f>((1/(((4-P190)^2+(3-Q190)^2))*CT190))</f>
        <v>4.9340134940521838E-3</v>
      </c>
      <c r="BM190" s="27">
        <f>((1/(((5-P190)^2+(0-Q190)^2))*CT190))</f>
        <v>4.2105086804154349E-3</v>
      </c>
      <c r="BN190" s="27">
        <f>((1/(((5-P190)^2+(1-Q190)^2))*CT190))</f>
        <v>4.4687531770133569E-3</v>
      </c>
      <c r="BO190" s="27">
        <f>((1/(((5-P190)^2+(2-Q190)^2))*CT190))</f>
        <v>3.9991820133860557E-3</v>
      </c>
      <c r="BP190" s="27">
        <f>((1/(((5-P190)^2+(3-Q190)^2))*CT190))</f>
        <v>3.1612935811146828E-3</v>
      </c>
      <c r="BQ190" s="27">
        <f>((1/(((5-P190)^2+(4-Q190)^2))*CT190))</f>
        <v>2.3662966970568159E-3</v>
      </c>
      <c r="BR190" s="27">
        <f>((1/(((6-P190)^2+(0-Q190)^2))*CT190))</f>
        <v>2.5565480337823967E-3</v>
      </c>
      <c r="BS190" s="27">
        <f>(1/(((6-P190)^2+(1-Q190)^2))*CT190)</f>
        <v>2.649515403932812E-3</v>
      </c>
      <c r="BT190" s="27">
        <f>(1/(((6-P190)^2+(2-Q190)^2))*CT190)</f>
        <v>2.4770711192088671E-3</v>
      </c>
      <c r="BU190" s="27">
        <f>(1/(((6-P190)^2+(3-Q190)^2))*CT190)</f>
        <v>2.127760759624175E-3</v>
      </c>
      <c r="BV190" s="27">
        <f>((1/(((6-P190)^2+(4-Q190)^2))*CT190))</f>
        <v>1.735349728835843E-3</v>
      </c>
      <c r="BW190" s="27">
        <f>((1/(((6-P190)^2+(5-Q190)^2))*CT190))</f>
        <v>1.3840298117811735E-3</v>
      </c>
      <c r="BX190" s="27">
        <f>((1/(((0-P190)^2+(1-Q190)^2))*CT190))</f>
        <v>1.801190333282204E-2</v>
      </c>
      <c r="BY190" s="27">
        <f>((1/(((0-P190)^2+(2-Q190)^2))*CT190))</f>
        <v>1.2225848925579505E-2</v>
      </c>
      <c r="BZ190" s="27">
        <f>((1/(((1-P190)^2+(2-Q190)^2))*CT190))</f>
        <v>2.8212440743673635E-2</v>
      </c>
      <c r="CA190" s="27">
        <f>((1/(((0-P190)^2+(3-Q190)^2))*CT190))</f>
        <v>6.7536089806610093E-3</v>
      </c>
      <c r="CB190" s="27">
        <f>((1/(((1-P190)^2+(3-Q190)^2))*CT190))</f>
        <v>9.8308672306617988E-3</v>
      </c>
      <c r="CC190" s="27">
        <f>((1/(((2-P190)^2+(3-Q190)^2))*CT190))</f>
        <v>1.0485271971941382E-2</v>
      </c>
      <c r="CD190" s="27">
        <f>((1/(((0-P190)^2+(4-Q190)^2))*CT190))</f>
        <v>3.9316822871564598E-3</v>
      </c>
      <c r="CE190" s="27">
        <f>((1/(((1-P190)^2+(4-Q190)^2))*CT190))</f>
        <v>4.807796422706432E-3</v>
      </c>
      <c r="CF190" s="27">
        <f>((1/(((2-P190)^2+(4-Q190)^2))*CT190))</f>
        <v>4.9591627730902477E-3</v>
      </c>
      <c r="CG190" s="27">
        <f>((1/(((3-P190)^2+(4-Q190)^2))*CT190))</f>
        <v>4.2499229209215948E-3</v>
      </c>
      <c r="CH190" s="27">
        <f>((1/(((0-P190)^2+(5-Q190)^2))*CT190))</f>
        <v>2.4961364743823588E-3</v>
      </c>
      <c r="CI190" s="27">
        <f>((1/(((1-P190)^2+(5-Q190)^2))*CT190))</f>
        <v>2.8227013393102621E-3</v>
      </c>
      <c r="CJ190" s="27">
        <f>((1/(((2-P190)^2+(5-Q190)^2))*CT190))</f>
        <v>2.874207352149868E-3</v>
      </c>
      <c r="CK190" s="27">
        <f>((1/(((3-P190)^2+(5-Q190)^2))*CT190))</f>
        <v>2.6207273772863179E-3</v>
      </c>
      <c r="CL190" s="27">
        <f>(1/(((4-P190)^2+(5-Q190)^2))*CT190)</f>
        <v>2.1967163936223184E-3</v>
      </c>
      <c r="CM190" s="27">
        <f>(1/(((0-P190)^2+(6-Q190)^2))*CT190)</f>
        <v>1.7038846450087122E-3</v>
      </c>
      <c r="CN190" s="27">
        <f>(1/(((1-P190)^2+(6-Q190)^2))*CT190)</f>
        <v>1.8499825625413009E-3</v>
      </c>
      <c r="CO190" s="27">
        <f>((1/(((2-P190)^2+(6-Q190)^2))*CT190))</f>
        <v>1.8719682996876836E-3</v>
      </c>
      <c r="CP190" s="27">
        <f>((1/(((3-P190)^2+(6-Q190)^2))*CT190))</f>
        <v>1.7610330150805136E-3</v>
      </c>
      <c r="CQ190" s="27">
        <f>((1/(((4-P190)^2+(6-Q190)^2))*CT190))</f>
        <v>1.5588465273618326E-3</v>
      </c>
      <c r="CR190" s="27">
        <f>((1/(((5-P190)^2+(6-Q190)^2)))*CT190)</f>
        <v>1.3242377369381332E-3</v>
      </c>
      <c r="CS190" s="21">
        <f t="shared" si="91"/>
        <v>0.88058876463362379</v>
      </c>
      <c r="CT190" s="28">
        <v>0.05</v>
      </c>
    </row>
    <row r="191" spans="8:98" x14ac:dyDescent="0.25">
      <c r="H191" s="2">
        <v>44563</v>
      </c>
      <c r="I191" s="1" t="s">
        <v>12</v>
      </c>
      <c r="J191" s="1" t="s">
        <v>19</v>
      </c>
      <c r="K191">
        <v>2</v>
      </c>
      <c r="L191">
        <v>2</v>
      </c>
      <c r="M191">
        <v>1.63</v>
      </c>
      <c r="N191">
        <v>1.71</v>
      </c>
      <c r="P191" s="10">
        <f>SUMIF(team,spi_matches[[#This Row],[team1]],Mxg)+SUMIF(team,spi_matches[[#This Row],[team2]],Vnxg)</f>
        <v>1.4172965617423847</v>
      </c>
      <c r="Q191" s="10">
        <f>SUMIF(team,spi_matches[[#This Row],[team1]],Mnxg)+SUMIF(team,spi_matches[[#This Row],[team2]],Vxg)</f>
        <v>2.0184788911958633</v>
      </c>
      <c r="R191" s="10">
        <f t="shared" si="65"/>
        <v>0.14040197896004042</v>
      </c>
      <c r="S191" s="21">
        <f t="shared" si="66"/>
        <v>0.15593190622651412</v>
      </c>
      <c r="T191" s="21">
        <f t="shared" si="67"/>
        <v>0.21939441655176037</v>
      </c>
      <c r="U191" s="21">
        <f t="shared" si="68"/>
        <v>0.50595485322705014</v>
      </c>
      <c r="V191" s="22">
        <f t="shared" si="69"/>
        <v>0</v>
      </c>
      <c r="W191" s="22">
        <f t="shared" si="70"/>
        <v>3</v>
      </c>
      <c r="X191" s="23"/>
      <c r="Y191" s="23"/>
      <c r="Z191" s="23"/>
      <c r="AA191" s="23"/>
      <c r="AB191" s="24">
        <f t="shared" si="71"/>
        <v>1</v>
      </c>
      <c r="AC191" s="24">
        <f t="shared" si="72"/>
        <v>2</v>
      </c>
      <c r="AD191" s="24">
        <f t="shared" si="73"/>
        <v>2</v>
      </c>
      <c r="AE191" s="24">
        <f t="shared" si="74"/>
        <v>2</v>
      </c>
      <c r="AF191" s="24">
        <f t="shared" si="75"/>
        <v>1</v>
      </c>
      <c r="AG191" s="24">
        <f t="shared" si="76"/>
        <v>3</v>
      </c>
      <c r="AH191" s="24">
        <f t="shared" si="77"/>
        <v>1</v>
      </c>
      <c r="AI191" s="24">
        <f t="shared" si="78"/>
        <v>1</v>
      </c>
      <c r="AJ191" s="24">
        <f t="shared" si="79"/>
        <v>2</v>
      </c>
      <c r="AK191" s="24">
        <f t="shared" si="80"/>
        <v>3</v>
      </c>
      <c r="AL191" s="25">
        <f t="shared" si="81"/>
        <v>12</v>
      </c>
      <c r="AM191" s="25">
        <f t="shared" si="82"/>
        <v>22</v>
      </c>
      <c r="AN191" s="25">
        <f t="shared" si="83"/>
        <v>13</v>
      </c>
      <c r="AO191" s="25">
        <f t="shared" si="84"/>
        <v>11</v>
      </c>
      <c r="AP191" s="25">
        <f t="shared" si="85"/>
        <v>23</v>
      </c>
      <c r="AQ191" s="26">
        <f t="shared" si="86"/>
        <v>0.28656926123757648</v>
      </c>
      <c r="AR191" s="26">
        <f t="shared" si="87"/>
        <v>0.14710868195995874</v>
      </c>
      <c r="AS191" s="26">
        <f t="shared" si="88"/>
        <v>4.3955266963325731E-2</v>
      </c>
      <c r="AT191" s="26">
        <f t="shared" si="89"/>
        <v>4.1273342980719385E-2</v>
      </c>
      <c r="AU191" s="26">
        <f t="shared" si="90"/>
        <v>3.8375135839969876E-2</v>
      </c>
      <c r="AV191" s="27">
        <f>(1/(((0-P191)^2+(0-Q191)^2))*CT191)</f>
        <v>8.2196466090790204E-3</v>
      </c>
      <c r="AW191" s="27">
        <f>(1/(((1-P191)^2+(1-Q191)^2))*CT191)</f>
        <v>4.1273342980719385E-2</v>
      </c>
      <c r="AX191" s="27">
        <f>(1/(((2-P191)^2+(2-Q191)^2))*CT191)</f>
        <v>0.14710868195995874</v>
      </c>
      <c r="AY191" s="27">
        <f>(1/(((3-P191)^2+(3-Q191)^2))*CT191)</f>
        <v>1.4416143892440501E-2</v>
      </c>
      <c r="AZ191" s="27">
        <f>((1/(((4-P191)^2+(4-Q191)^2))*CT191))</f>
        <v>4.7184131461503291E-3</v>
      </c>
      <c r="BA191" s="27">
        <f>((1/(((5-P191)^2+(5-Q191)^2))*CT191))</f>
        <v>2.3014713899399933E-3</v>
      </c>
      <c r="BB191" s="27">
        <f>((1/(((6-P191)^2+(6-Q191)^2))*CT191))</f>
        <v>1.3567165734723874E-3</v>
      </c>
      <c r="BC191" s="27">
        <f>((1/(((1-P191)^2+(0-Q191)^2))*CT191))</f>
        <v>1.1769154748444678E-2</v>
      </c>
      <c r="BD191" s="27">
        <f>((1/(((2-P191)^2+(0-Q191)^2))*CT191))</f>
        <v>1.1328106449902189E-2</v>
      </c>
      <c r="BE191" s="27">
        <f>((1/(((2-P191)^2+(1-Q191)^2))*CT191))</f>
        <v>3.6314973011773159E-2</v>
      </c>
      <c r="BF191" s="27">
        <f>((1/(((3-P191)^2+(0-Q191)^2))*CT191))</f>
        <v>7.599699845547734E-3</v>
      </c>
      <c r="BG191" s="27">
        <f>((1/(((3-P191)^2+(1-Q191)^2))*CT191))</f>
        <v>1.4115324472384042E-2</v>
      </c>
      <c r="BH191" s="27">
        <f>((1/(((3-P191)^2+(2-Q191)^2))*CT191))</f>
        <v>1.9957756272350025E-2</v>
      </c>
      <c r="BI191" s="27">
        <f>((1/(((4-P191)^2+(0-Q191)^2))*CT191))</f>
        <v>4.6534942630994192E-3</v>
      </c>
      <c r="BJ191" s="27">
        <f>((1/(((4-P191)^2+(1-Q191)^2))*CT191))</f>
        <v>6.4870562518891855E-3</v>
      </c>
      <c r="BK191" s="27">
        <f>((1/(((4-P191)^2+(2-Q191)^2))*CT191))</f>
        <v>7.495466907180926E-3</v>
      </c>
      <c r="BL191" s="27">
        <f>((1/(((4-P191)^2+(3-Q191)^2))*CT191))</f>
        <v>6.5498687632331151E-3</v>
      </c>
      <c r="BM191" s="27">
        <f>((1/(((5-P191)^2+(0-Q191)^2))*CT191))</f>
        <v>2.9568266128223546E-3</v>
      </c>
      <c r="BN191" s="27">
        <f>((1/(((5-P191)^2+(1-Q191)^2))*CT191))</f>
        <v>3.6041067035690339E-3</v>
      </c>
      <c r="BO191" s="27">
        <f>((1/(((5-P191)^2+(2-Q191)^2))*CT191))</f>
        <v>3.8952625004062286E-3</v>
      </c>
      <c r="BP191" s="27">
        <f>((1/(((5-P191)^2+(3-Q191)^2))*CT191))</f>
        <v>3.6234122135900232E-3</v>
      </c>
      <c r="BQ191" s="27">
        <f>((1/(((5-P191)^2+(4-Q191)^2))*CT191))</f>
        <v>2.9829038152947305E-3</v>
      </c>
      <c r="BR191" s="27">
        <f>((1/(((6-P191)^2+(0-Q191)^2))*CT191))</f>
        <v>1.9939839242057128E-3</v>
      </c>
      <c r="BS191" s="27">
        <f>(1/(((6-P191)^2+(1-Q191)^2))*CT191)</f>
        <v>2.2687600307827412E-3</v>
      </c>
      <c r="BT191" s="27">
        <f>(1/(((6-P191)^2+(2-Q191)^2))*CT191)</f>
        <v>2.3807809338387068E-3</v>
      </c>
      <c r="BU191" s="27">
        <f>(1/(((6-P191)^2+(3-Q191)^2))*CT191)</f>
        <v>2.2763949081079072E-3</v>
      </c>
      <c r="BV191" s="27">
        <f>((1/(((6-P191)^2+(4-Q191)^2))*CT191))</f>
        <v>2.0058090872693895E-3</v>
      </c>
      <c r="BW191" s="27">
        <f>((1/(((6-P191)^2+(5-Q191)^2))*CT191))</f>
        <v>1.6727645108228599E-3</v>
      </c>
      <c r="BX191" s="27">
        <f>((1/(((0-P191)^2+(1-Q191)^2))*CT191))</f>
        <v>1.6414815273563518E-2</v>
      </c>
      <c r="BY191" s="27">
        <f>((1/(((0-P191)^2+(2-Q191)^2))*CT191))</f>
        <v>2.4887124281740752E-2</v>
      </c>
      <c r="BZ191" s="27">
        <f>((1/(((1-P191)^2+(2-Q191)^2))*CT191))</f>
        <v>0.28656926123757648</v>
      </c>
      <c r="CA191" s="27">
        <f>((1/(((0-P191)^2+(3-Q191)^2))*CT191))</f>
        <v>1.6823046806980463E-2</v>
      </c>
      <c r="CB191" s="27">
        <f>((1/(((1-P191)^2+(3-Q191)^2))*CT191))</f>
        <v>4.3955266963325731E-2</v>
      </c>
      <c r="CC191" s="27">
        <f>((1/(((2-P191)^2+(3-Q191)^2))*CT191))</f>
        <v>3.8375135839969876E-2</v>
      </c>
      <c r="CD191" s="27">
        <f>((1/(((0-P191)^2+(4-Q191)^2))*CT191))</f>
        <v>8.4243791815266592E-3</v>
      </c>
      <c r="CE191" s="27">
        <f>((1/(((1-P191)^2+(4-Q191)^2))*CT191))</f>
        <v>1.2193449589635037E-2</v>
      </c>
      <c r="CF191" s="27">
        <f>((1/(((2-P191)^2+(4-Q191)^2))*CT191))</f>
        <v>1.1720665958235633E-2</v>
      </c>
      <c r="CG191" s="27">
        <f>((1/(((3-P191)^2+(4-Q191)^2))*CT191))</f>
        <v>7.7743859778609805E-3</v>
      </c>
      <c r="CH191" s="27">
        <f>((1/(((0-P191)^2+(5-Q191)^2))*CT191))</f>
        <v>4.5879145829041601E-3</v>
      </c>
      <c r="CI191" s="27">
        <f>((1/(((1-P191)^2+(5-Q191)^2))*CT191))</f>
        <v>5.5165690167213351E-3</v>
      </c>
      <c r="CJ191" s="27">
        <f>((1/(((2-P191)^2+(5-Q191)^2))*CT191))</f>
        <v>5.4176983567243101E-3</v>
      </c>
      <c r="CK191" s="27">
        <f>((1/(((3-P191)^2+(5-Q191)^2))*CT191))</f>
        <v>4.3881134343465118E-3</v>
      </c>
      <c r="CL191" s="27">
        <f>(1/(((4-P191)^2+(5-Q191)^2))*CT191)</f>
        <v>3.2134037141515349E-3</v>
      </c>
      <c r="CM191" s="27">
        <f>(1/(((0-P191)^2+(6-Q191)^2))*CT191)</f>
        <v>2.7993577335807696E-3</v>
      </c>
      <c r="CN191" s="27">
        <f>(1/(((1-P191)^2+(6-Q191)^2))*CT191)</f>
        <v>3.1198042078191945E-3</v>
      </c>
      <c r="CO191" s="27">
        <f>((1/(((2-P191)^2+(6-Q191)^2))*CT191))</f>
        <v>3.0879344350942996E-3</v>
      </c>
      <c r="CP191" s="27">
        <f>((1/(((3-P191)^2+(6-Q191)^2))*CT191))</f>
        <v>2.7236882772377893E-3</v>
      </c>
      <c r="CQ191" s="27">
        <f>((1/(((4-P191)^2+(6-Q191)^2))*CT191))</f>
        <v>2.2199660076386834E-3</v>
      </c>
      <c r="CR191" s="27">
        <f>((1/(((5-P191)^2+(6-Q191)^2)))*CT191)</f>
        <v>1.7428723504166106E-3</v>
      </c>
      <c r="CS191" s="21">
        <f t="shared" si="91"/>
        <v>0.88128117600532496</v>
      </c>
      <c r="CT191" s="28">
        <v>0.05</v>
      </c>
    </row>
    <row r="192" spans="8:98" x14ac:dyDescent="0.25">
      <c r="H192" s="2">
        <v>44564</v>
      </c>
      <c r="I192" s="1" t="s">
        <v>7</v>
      </c>
      <c r="J192" s="1" t="s">
        <v>15</v>
      </c>
      <c r="K192">
        <v>0</v>
      </c>
      <c r="L192">
        <v>1</v>
      </c>
      <c r="M192">
        <v>0.88</v>
      </c>
      <c r="N192">
        <v>0.87</v>
      </c>
      <c r="P192" s="10">
        <f>SUMIF(team,spi_matches[[#This Row],[team1]],Mxg)+SUMIF(team,spi_matches[[#This Row],[team2]],Vnxg)</f>
        <v>1.5410200107894971</v>
      </c>
      <c r="Q192" s="10">
        <f>SUMIF(team,spi_matches[[#This Row],[team1]],Mnxg)+SUMIF(team,spi_matches[[#This Row],[team2]],Vxg)</f>
        <v>0.75087047589448885</v>
      </c>
      <c r="R192" s="10">
        <f t="shared" si="65"/>
        <v>0.4511392981777525</v>
      </c>
      <c r="S192" s="21">
        <f t="shared" si="66"/>
        <v>0.41729444827005463</v>
      </c>
      <c r="T192" s="21">
        <f t="shared" si="67"/>
        <v>0.19887301184004347</v>
      </c>
      <c r="U192" s="21">
        <f t="shared" si="68"/>
        <v>0.12499361546381393</v>
      </c>
      <c r="V192" s="22">
        <f t="shared" si="69"/>
        <v>3</v>
      </c>
      <c r="W192" s="22">
        <f t="shared" si="70"/>
        <v>0</v>
      </c>
      <c r="X192" s="23"/>
      <c r="Y192" s="23"/>
      <c r="Z192" s="23"/>
      <c r="AA192" s="23"/>
      <c r="AB192" s="24">
        <f t="shared" si="71"/>
        <v>2</v>
      </c>
      <c r="AC192" s="24">
        <f t="shared" si="72"/>
        <v>1</v>
      </c>
      <c r="AD192" s="24">
        <f t="shared" si="73"/>
        <v>1</v>
      </c>
      <c r="AE192" s="24">
        <f t="shared" si="74"/>
        <v>1</v>
      </c>
      <c r="AF192" s="24">
        <f t="shared" si="75"/>
        <v>2</v>
      </c>
      <c r="AG192" s="24">
        <f t="shared" si="76"/>
        <v>0</v>
      </c>
      <c r="AH192" s="24">
        <f t="shared" si="77"/>
        <v>1</v>
      </c>
      <c r="AI192" s="24">
        <f t="shared" si="78"/>
        <v>0</v>
      </c>
      <c r="AJ192" s="24">
        <f t="shared" si="79"/>
        <v>2</v>
      </c>
      <c r="AK192" s="24">
        <f t="shared" si="80"/>
        <v>2</v>
      </c>
      <c r="AL192" s="25">
        <f t="shared" si="81"/>
        <v>21</v>
      </c>
      <c r="AM192" s="25">
        <f t="shared" si="82"/>
        <v>11</v>
      </c>
      <c r="AN192" s="25">
        <f t="shared" si="83"/>
        <v>20</v>
      </c>
      <c r="AO192" s="25">
        <f t="shared" si="84"/>
        <v>10</v>
      </c>
      <c r="AP192" s="25">
        <f t="shared" si="85"/>
        <v>22</v>
      </c>
      <c r="AQ192" s="26">
        <f t="shared" si="86"/>
        <v>0.18333274342699746</v>
      </c>
      <c r="AR192" s="26">
        <f t="shared" si="87"/>
        <v>0.14093710757214256</v>
      </c>
      <c r="AS192" s="26">
        <f t="shared" si="88"/>
        <v>6.4560354785798885E-2</v>
      </c>
      <c r="AT192" s="26">
        <f t="shared" si="89"/>
        <v>5.8376494329956619E-2</v>
      </c>
      <c r="AU192" s="26">
        <f t="shared" si="90"/>
        <v>2.8232841006809967E-2</v>
      </c>
      <c r="AV192" s="27">
        <f>(1/(((0-P192)^2+(0-Q192)^2))*CT192)</f>
        <v>1.7015199518194236E-2</v>
      </c>
      <c r="AW192" s="27">
        <f>(1/(((1-P192)^2+(1-Q192)^2))*CT192)</f>
        <v>0.14093710757214256</v>
      </c>
      <c r="AX192" s="27">
        <f>(1/(((2-P192)^2+(2-Q192)^2))*CT192)</f>
        <v>2.8232841006809967E-2</v>
      </c>
      <c r="AY192" s="27">
        <f>(1/(((3-P192)^2+(3-Q192)^2))*CT192)</f>
        <v>6.9568060848520935E-3</v>
      </c>
      <c r="AZ192" s="27">
        <f>((1/(((4-P192)^2+(4-Q192)^2))*CT192))</f>
        <v>3.0114268135561133E-3</v>
      </c>
      <c r="BA192" s="27">
        <f>((1/(((5-P192)^2+(5-Q192)^2))*CT192))</f>
        <v>1.6655760320252494E-3</v>
      </c>
      <c r="BB192" s="27">
        <f>((1/(((6-P192)^2+(6-Q192)^2))*CT192))</f>
        <v>1.0540548124632323E-3</v>
      </c>
      <c r="BC192" s="27">
        <f>((1/(((1-P192)^2+(0-Q192)^2))*CT192))</f>
        <v>5.8376494329956619E-2</v>
      </c>
      <c r="BD192" s="27">
        <f>((1/(((2-P192)^2+(0-Q192)^2))*CT192))</f>
        <v>6.4560354785798885E-2</v>
      </c>
      <c r="BE192" s="27">
        <f>((1/(((2-P192)^2+(1-Q192)^2))*CT192))</f>
        <v>0.18333274342699746</v>
      </c>
      <c r="BF192" s="27">
        <f>((1/(((3-P192)^2+(0-Q192)^2))*CT192))</f>
        <v>1.8570591278475487E-2</v>
      </c>
      <c r="BG192" s="27">
        <f>((1/(((3-P192)^2+(1-Q192)^2))*CT192))</f>
        <v>2.2823878645712638E-2</v>
      </c>
      <c r="BH192" s="27">
        <f>((1/(((3-P192)^2+(2-Q192)^2))*CT192))</f>
        <v>1.3554002701090166E-2</v>
      </c>
      <c r="BI192" s="27">
        <f>((1/(((4-P192)^2+(0-Q192)^2))*CT192))</f>
        <v>7.5638513186487054E-3</v>
      </c>
      <c r="BJ192" s="27">
        <f>((1/(((4-P192)^2+(1-Q192)^2))*CT192))</f>
        <v>8.1851170869921951E-3</v>
      </c>
      <c r="BK192" s="27">
        <f>((1/(((4-P192)^2+(2-Q192)^2))*CT192))</f>
        <v>6.572973611879529E-3</v>
      </c>
      <c r="BL192" s="27">
        <f>((1/(((4-P192)^2+(3-Q192)^2))*CT192))</f>
        <v>4.5024089764688089E-3</v>
      </c>
      <c r="BM192" s="27">
        <f>((1/(((5-P192)^2+(0-Q192)^2))*CT192))</f>
        <v>3.9909488353990653E-3</v>
      </c>
      <c r="BN192" s="27">
        <f>((1/(((5-P192)^2+(1-Q192)^2))*CT192))</f>
        <v>4.1574481885809375E-3</v>
      </c>
      <c r="BO192" s="27">
        <f>((1/(((5-P192)^2+(2-Q192)^2))*CT192))</f>
        <v>3.6968939883503223E-3</v>
      </c>
      <c r="BP192" s="27">
        <f>((1/(((5-P192)^2+(3-Q192)^2))*CT192))</f>
        <v>2.9371808365599465E-3</v>
      </c>
      <c r="BQ192" s="27">
        <f>((1/(((5-P192)^2+(4-Q192)^2))*CT192))</f>
        <v>2.2201121062932227E-3</v>
      </c>
      <c r="BR192" s="27">
        <f>((1/(((6-P192)^2+(0-Q192)^2))*CT192))</f>
        <v>2.4454291462329557E-3</v>
      </c>
      <c r="BS192" s="27">
        <f>(1/(((6-P192)^2+(1-Q192)^2))*CT192)</f>
        <v>2.5069482497516991E-3</v>
      </c>
      <c r="BT192" s="27">
        <f>(1/(((6-P192)^2+(2-Q192)^2))*CT192)</f>
        <v>2.3317820797808006E-3</v>
      </c>
      <c r="BU192" s="27">
        <f>(1/(((6-P192)^2+(3-Q192)^2))*CT192)</f>
        <v>2.0047242400943067E-3</v>
      </c>
      <c r="BV192" s="27">
        <f>((1/(((6-P192)^2+(4-Q192)^2))*CT192))</f>
        <v>1.6426108924933029E-3</v>
      </c>
      <c r="BW192" s="27">
        <f>((1/(((6-P192)^2+(5-Q192)^2))*CT192))</f>
        <v>1.3179535444975169E-3</v>
      </c>
      <c r="BX192" s="27">
        <f>((1/(((0-P192)^2+(1-Q192)^2))*CT192))</f>
        <v>2.0518644074946506E-2</v>
      </c>
      <c r="BY192" s="27">
        <f>((1/(((0-P192)^2+(2-Q192)^2))*CT192))</f>
        <v>1.2706263179149392E-2</v>
      </c>
      <c r="BZ192" s="27">
        <f>((1/(((1-P192)^2+(2-Q192)^2))*CT192))</f>
        <v>2.6982874001278558E-2</v>
      </c>
      <c r="CA192" s="27">
        <f>((1/(((0-P192)^2+(3-Q192)^2))*CT192))</f>
        <v>6.7264637727834226E-3</v>
      </c>
      <c r="CB192" s="27">
        <f>((1/(((1-P192)^2+(3-Q192)^2))*CT192))</f>
        <v>9.3435479795574341E-3</v>
      </c>
      <c r="CC192" s="27">
        <f>((1/(((2-P192)^2+(3-Q192)^2))*CT192))</f>
        <v>9.4890232225008642E-3</v>
      </c>
      <c r="CD192" s="27">
        <f>((1/(((0-P192)^2+(4-Q192)^2))*CT192))</f>
        <v>3.8665019557046045E-3</v>
      </c>
      <c r="CE192" s="27">
        <f>((1/(((1-P192)^2+(4-Q192)^2))*CT192))</f>
        <v>4.6084880556249387E-3</v>
      </c>
      <c r="CF192" s="27">
        <f>((1/(((2-P192)^2+(4-Q192)^2))*CT192))</f>
        <v>4.643601152779276E-3</v>
      </c>
      <c r="CG192" s="27">
        <f>((1/(((3-P192)^2+(4-Q192)^2))*CT192))</f>
        <v>3.9415188109116683E-3</v>
      </c>
      <c r="CH192" s="27">
        <f>((1/(((0-P192)^2+(5-Q192)^2))*CT192))</f>
        <v>2.4473999436618959E-3</v>
      </c>
      <c r="CI192" s="27">
        <f>((1/(((1-P192)^2+(5-Q192)^2))*CT192))</f>
        <v>2.7251217097233366E-3</v>
      </c>
      <c r="CJ192" s="27">
        <f>((1/(((2-P192)^2+(5-Q192)^2))*CT192))</f>
        <v>2.7373614955692157E-3</v>
      </c>
      <c r="CK192" s="27">
        <f>((1/(((3-P192)^2+(5-Q192)^2))*CT192))</f>
        <v>2.4772435058794231E-3</v>
      </c>
      <c r="CL192" s="27">
        <f>(1/(((4-P192)^2+(5-Q192)^2))*CT192)</f>
        <v>2.074543811034698E-3</v>
      </c>
      <c r="CM192" s="27">
        <f>(1/(((0-P192)^2+(6-Q192)^2))*CT192)</f>
        <v>1.67067051573936E-3</v>
      </c>
      <c r="CN192" s="27">
        <f>(1/(((1-P192)^2+(6-Q192)^2))*CT192)</f>
        <v>1.7955859418469012E-3</v>
      </c>
      <c r="CO192" s="27">
        <f>((1/(((2-P192)^2+(6-Q192)^2))*CT192))</f>
        <v>1.8008917257867768E-3</v>
      </c>
      <c r="CP192" s="27">
        <f>((1/(((3-P192)^2+(6-Q192)^2))*CT192))</f>
        <v>1.6845235500991514E-3</v>
      </c>
      <c r="CQ192" s="27">
        <f>((1/(((4-P192)^2+(6-Q192)^2))*CT192))</f>
        <v>1.4880977471266334E-3</v>
      </c>
      <c r="CR192" s="27">
        <f>((1/(((5-P192)^2+(6-Q192)^2)))*CT192)</f>
        <v>1.2652493121099089E-3</v>
      </c>
      <c r="CS192" s="21">
        <f t="shared" si="91"/>
        <v>0.74116107557391209</v>
      </c>
      <c r="CT192" s="28">
        <v>0.05</v>
      </c>
    </row>
    <row r="193" spans="8:98" x14ac:dyDescent="0.25">
      <c r="H193" s="2">
        <v>44572</v>
      </c>
      <c r="I193" s="1" t="s">
        <v>11</v>
      </c>
      <c r="J193" s="1" t="s">
        <v>5</v>
      </c>
      <c r="K193">
        <v>4</v>
      </c>
      <c r="L193">
        <v>1</v>
      </c>
      <c r="M193">
        <v>1.78</v>
      </c>
      <c r="N193">
        <v>0.73</v>
      </c>
      <c r="P193" s="10">
        <f>SUMIF(team,spi_matches[[#This Row],[team1]],Mxg)+SUMIF(team,spi_matches[[#This Row],[team2]],Vnxg)</f>
        <v>1.3995672855165711</v>
      </c>
      <c r="Q193" s="10">
        <f>SUMIF(team,spi_matches[[#This Row],[team1]],Mnxg)+SUMIF(team,spi_matches[[#This Row],[team2]],Vxg)</f>
        <v>1.4334505579076628</v>
      </c>
      <c r="R193" s="10">
        <f t="shared" si="65"/>
        <v>0.63957173766983233</v>
      </c>
      <c r="S193" s="21">
        <f t="shared" si="66"/>
        <v>0.23508172131630314</v>
      </c>
      <c r="T193" s="21">
        <f t="shared" si="67"/>
        <v>0.24654803914900908</v>
      </c>
      <c r="U193" s="21">
        <f t="shared" si="68"/>
        <v>0.25270366169469011</v>
      </c>
      <c r="V193" s="22">
        <f t="shared" si="69"/>
        <v>0</v>
      </c>
      <c r="W193" s="22">
        <f t="shared" si="70"/>
        <v>3</v>
      </c>
      <c r="X193" s="23"/>
      <c r="Y193" s="23"/>
      <c r="Z193" s="23"/>
      <c r="AA193" s="23"/>
      <c r="AB193" s="24">
        <f t="shared" si="71"/>
        <v>1</v>
      </c>
      <c r="AC193" s="24">
        <f t="shared" si="72"/>
        <v>1</v>
      </c>
      <c r="AD193" s="24">
        <f t="shared" si="73"/>
        <v>1</v>
      </c>
      <c r="AE193" s="24">
        <f t="shared" si="74"/>
        <v>2</v>
      </c>
      <c r="AF193" s="24">
        <f t="shared" si="75"/>
        <v>2</v>
      </c>
      <c r="AG193" s="24">
        <f t="shared" si="76"/>
        <v>1</v>
      </c>
      <c r="AH193" s="24">
        <f t="shared" si="77"/>
        <v>2</v>
      </c>
      <c r="AI193" s="24">
        <f t="shared" si="78"/>
        <v>2</v>
      </c>
      <c r="AJ193" s="24">
        <f t="shared" si="79"/>
        <v>0</v>
      </c>
      <c r="AK193" s="24">
        <f t="shared" si="80"/>
        <v>1</v>
      </c>
      <c r="AL193" s="25">
        <f t="shared" si="81"/>
        <v>11</v>
      </c>
      <c r="AM193" s="25">
        <f t="shared" si="82"/>
        <v>12</v>
      </c>
      <c r="AN193" s="25">
        <f t="shared" si="83"/>
        <v>21</v>
      </c>
      <c r="AO193" s="25">
        <f t="shared" si="84"/>
        <v>22</v>
      </c>
      <c r="AP193" s="25">
        <f t="shared" si="85"/>
        <v>1</v>
      </c>
      <c r="AQ193" s="26">
        <f t="shared" si="86"/>
        <v>0.14387106315604281</v>
      </c>
      <c r="AR193" s="26">
        <f t="shared" si="87"/>
        <v>0.1040296323352224</v>
      </c>
      <c r="AS193" s="26">
        <f t="shared" si="88"/>
        <v>9.117451970051893E-2</v>
      </c>
      <c r="AT193" s="26">
        <f t="shared" si="89"/>
        <v>7.3367817532813226E-2</v>
      </c>
      <c r="AU193" s="26">
        <f t="shared" si="90"/>
        <v>2.3291911293520418E-2</v>
      </c>
      <c r="AV193" s="27">
        <f>(1/(((0-P193)^2+(0-Q193)^2))*CT193)</f>
        <v>1.24577399555287E-2</v>
      </c>
      <c r="AW193" s="27">
        <f>(1/(((1-P193)^2+(1-Q193)^2))*CT193)</f>
        <v>0.14387106315604281</v>
      </c>
      <c r="AX193" s="27">
        <f>(1/(((2-P193)^2+(2-Q193)^2))*CT193)</f>
        <v>7.3367817532813226E-2</v>
      </c>
      <c r="AY193" s="27">
        <f>(1/(((3-P193)^2+(3-Q193)^2))*CT193)</f>
        <v>9.9691712786938586E-3</v>
      </c>
      <c r="AZ193" s="27">
        <f>((1/(((4-P193)^2+(4-Q193)^2))*CT193))</f>
        <v>3.745479297897693E-3</v>
      </c>
      <c r="BA193" s="27">
        <f>((1/(((5-P193)^2+(5-Q193)^2))*CT193))</f>
        <v>1.9467834552215338E-3</v>
      </c>
      <c r="BB193" s="27">
        <f>((1/(((6-P193)^2+(6-Q193)^2))*CT193))</f>
        <v>1.1899844728112772E-3</v>
      </c>
      <c r="BC193" s="27">
        <f>((1/(((1-P193)^2+(0-Q193)^2))*CT193))</f>
        <v>2.2579127809892824E-2</v>
      </c>
      <c r="BD193" s="27">
        <f>((1/(((2-P193)^2+(0-Q193)^2))*CT193))</f>
        <v>2.0701362607422183E-2</v>
      </c>
      <c r="BE193" s="27">
        <f>((1/(((2-P193)^2+(1-Q193)^2))*CT193))</f>
        <v>9.117451970051893E-2</v>
      </c>
      <c r="BF193" s="27">
        <f>((1/(((3-P193)^2+(0-Q193)^2))*CT193))</f>
        <v>1.0831501025673932E-2</v>
      </c>
      <c r="BG193" s="27">
        <f>((1/(((3-P193)^2+(1-Q193)^2))*CT193))</f>
        <v>1.8186683882015033E-2</v>
      </c>
      <c r="BH193" s="27">
        <f>((1/(((3-P193)^2+(2-Q193)^2))*CT193))</f>
        <v>1.7346877372270305E-2</v>
      </c>
      <c r="BI193" s="27">
        <f>((1/(((4-P193)^2+(0-Q193)^2))*CT193))</f>
        <v>5.6708432927737532E-3</v>
      </c>
      <c r="BJ193" s="27">
        <f>((1/(((4-P193)^2+(1-Q193)^2))*CT193))</f>
        <v>7.1941103604511768E-3</v>
      </c>
      <c r="BK193" s="27">
        <f>((1/(((4-P193)^2+(2-Q193)^2))*CT193))</f>
        <v>7.0589279289054625E-3</v>
      </c>
      <c r="BL193" s="27">
        <f>((1/(((4-P193)^2+(3-Q193)^2))*CT193))</f>
        <v>5.4251544590697559E-3</v>
      </c>
      <c r="BM193" s="27">
        <f>((1/(((5-P193)^2+(0-Q193)^2))*CT193))</f>
        <v>3.329361131721323E-3</v>
      </c>
      <c r="BN193" s="27">
        <f>((1/(((5-P193)^2+(1-Q193)^2))*CT193))</f>
        <v>3.8019936554312497E-3</v>
      </c>
      <c r="BO193" s="27">
        <f>((1/(((5-P193)^2+(2-Q193)^2))*CT193))</f>
        <v>3.7638998935876238E-3</v>
      </c>
      <c r="BP193" s="27">
        <f>((1/(((5-P193)^2+(3-Q193)^2))*CT193))</f>
        <v>3.2431325449178618E-3</v>
      </c>
      <c r="BQ193" s="27">
        <f>((1/(((5-P193)^2+(4-Q193)^2))*CT193))</f>
        <v>2.5575065880164842E-3</v>
      </c>
      <c r="BR193" s="27">
        <f>((1/(((6-P193)^2+(0-Q193)^2))*CT193))</f>
        <v>2.1534309506630678E-3</v>
      </c>
      <c r="BS193" s="27">
        <f>(1/(((6-P193)^2+(1-Q193)^2))*CT193)</f>
        <v>2.3417163057421974E-3</v>
      </c>
      <c r="BT193" s="27">
        <f>(1/(((6-P193)^2+(2-Q193)^2))*CT193)</f>
        <v>2.3272094211295052E-3</v>
      </c>
      <c r="BU193" s="27">
        <f>(1/(((6-P193)^2+(3-Q193)^2))*CT193)</f>
        <v>2.1170241572409537E-3</v>
      </c>
      <c r="BV193" s="27">
        <f>((1/(((6-P193)^2+(4-Q193)^2))*CT193))</f>
        <v>1.8017266682289002E-3</v>
      </c>
      <c r="BW193" s="27">
        <f>((1/(((6-P193)^2+(5-Q193)^2))*CT193))</f>
        <v>1.4756115606305677E-3</v>
      </c>
      <c r="BX193" s="27">
        <f>((1/(((0-P193)^2+(1-Q193)^2))*CT193))</f>
        <v>2.3291911293520418E-2</v>
      </c>
      <c r="BY193" s="27">
        <f>((1/(((0-P193)^2+(2-Q193)^2))*CT193))</f>
        <v>2.1932067240105348E-2</v>
      </c>
      <c r="BZ193" s="27">
        <f>((1/(((1-P193)^2+(2-Q193)^2))*CT193))</f>
        <v>0.1040296323352224</v>
      </c>
      <c r="CA193" s="27">
        <f>((1/(((0-P193)^2+(3-Q193)^2))*CT193))</f>
        <v>1.133050560163028E-2</v>
      </c>
      <c r="CB193" s="27">
        <f>((1/(((1-P193)^2+(3-Q193)^2))*CT193))</f>
        <v>1.9129740874098515E-2</v>
      </c>
      <c r="CC193" s="27">
        <f>((1/(((2-P193)^2+(3-Q193)^2))*CT193))</f>
        <v>1.7764535072360418E-2</v>
      </c>
      <c r="CD193" s="27">
        <f>((1/(((0-P193)^2+(4-Q193)^2))*CT193))</f>
        <v>5.8507145994302978E-3</v>
      </c>
      <c r="CE193" s="27">
        <f>((1/(((1-P193)^2+(4-Q193)^2))*CT193))</f>
        <v>7.410887720180788E-3</v>
      </c>
      <c r="CF193" s="27">
        <f>((1/(((2-P193)^2+(4-Q193)^2))*CT193))</f>
        <v>7.1966309001299149E-3</v>
      </c>
      <c r="CG193" s="27">
        <f>((1/(((3-P193)^2+(4-Q193)^2))*CT193))</f>
        <v>5.4653404485521893E-3</v>
      </c>
      <c r="CH193" s="27">
        <f>((1/(((0-P193)^2+(5-Q193)^2))*CT193))</f>
        <v>3.4062118450115977E-3</v>
      </c>
      <c r="CI193" s="27">
        <f>((1/(((1-P193)^2+(5-Q193)^2))*CT193))</f>
        <v>3.8820089954355965E-3</v>
      </c>
      <c r="CJ193" s="27">
        <f>((1/(((2-P193)^2+(5-Q193)^2))*CT193))</f>
        <v>3.822397829613888E-3</v>
      </c>
      <c r="CK193" s="27">
        <f>((1/(((3-P193)^2+(5-Q193)^2))*CT193))</f>
        <v>3.2718958978215024E-3</v>
      </c>
      <c r="CL193" s="27">
        <f>(1/(((4-P193)^2+(5-Q193)^2))*CT193)</f>
        <v>2.5664024258363776E-3</v>
      </c>
      <c r="CM193" s="27">
        <f>(1/(((0-P193)^2+(6-Q193)^2))*CT193)</f>
        <v>2.1918132589513919E-3</v>
      </c>
      <c r="CN193" s="27">
        <f>(1/(((1-P193)^2+(6-Q193)^2))*CT193)</f>
        <v>2.3794762193155754E-3</v>
      </c>
      <c r="CO193" s="27">
        <f>((1/(((2-P193)^2+(6-Q193)^2))*CT193))</f>
        <v>2.3569459602142172E-3</v>
      </c>
      <c r="CP193" s="27">
        <f>((1/(((3-P193)^2+(6-Q193)^2))*CT193))</f>
        <v>2.1354053091861723E-3</v>
      </c>
      <c r="CQ193" s="27">
        <f>((1/(((4-P193)^2+(6-Q193)^2))*CT193))</f>
        <v>1.8105692560670805E-3</v>
      </c>
      <c r="CR193" s="27">
        <f>((1/(((5-P193)^2+(6-Q193)^2)))*CT193)</f>
        <v>1.4785686120060643E-3</v>
      </c>
      <c r="CS193" s="21">
        <f t="shared" si="91"/>
        <v>0.73433342216000219</v>
      </c>
      <c r="CT193" s="28">
        <v>0.05</v>
      </c>
    </row>
    <row r="194" spans="8:98" x14ac:dyDescent="0.25">
      <c r="H194" s="2">
        <v>44573</v>
      </c>
      <c r="I194" s="1" t="s">
        <v>21</v>
      </c>
      <c r="J194" s="1" t="s">
        <v>18</v>
      </c>
      <c r="K194">
        <v>2</v>
      </c>
      <c r="L194">
        <v>0</v>
      </c>
      <c r="M194">
        <v>2.2799999999999998</v>
      </c>
      <c r="N194">
        <v>0.25</v>
      </c>
      <c r="P194" s="10">
        <f>SUMIF(team,spi_matches[[#This Row],[team1]],Mxg)+SUMIF(team,spi_matches[[#This Row],[team2]],Vnxg)</f>
        <v>2.1513242139874489</v>
      </c>
      <c r="Q194" s="10">
        <f>SUMIF(team,spi_matches[[#This Row],[team1]],Mnxg)+SUMIF(team,spi_matches[[#This Row],[team2]],Vxg)</f>
        <v>0.82248406131230101</v>
      </c>
      <c r="R194" s="10">
        <f t="shared" si="65"/>
        <v>0.34429545836257425</v>
      </c>
      <c r="S194" s="21">
        <f t="shared" si="66"/>
        <v>1.2242048646416124</v>
      </c>
      <c r="T194" s="21">
        <f t="shared" si="67"/>
        <v>9.7756339204288334E-2</v>
      </c>
      <c r="U194" s="21">
        <f t="shared" si="68"/>
        <v>0.10195739808841869</v>
      </c>
      <c r="V194" s="22">
        <f t="shared" si="69"/>
        <v>3</v>
      </c>
      <c r="W194" s="22">
        <f t="shared" si="70"/>
        <v>0</v>
      </c>
      <c r="X194" s="23"/>
      <c r="Y194" s="23"/>
      <c r="Z194" s="23"/>
      <c r="AA194" s="23"/>
      <c r="AB194" s="24">
        <f t="shared" si="71"/>
        <v>2</v>
      </c>
      <c r="AC194" s="24">
        <f t="shared" si="72"/>
        <v>1</v>
      </c>
      <c r="AD194" s="24">
        <f t="shared" si="73"/>
        <v>2</v>
      </c>
      <c r="AE194" s="24">
        <f t="shared" si="74"/>
        <v>0</v>
      </c>
      <c r="AF194" s="24">
        <f t="shared" si="75"/>
        <v>3</v>
      </c>
      <c r="AG194" s="24">
        <f t="shared" si="76"/>
        <v>1</v>
      </c>
      <c r="AH194" s="24">
        <f t="shared" si="77"/>
        <v>1</v>
      </c>
      <c r="AI194" s="24">
        <f t="shared" si="78"/>
        <v>1</v>
      </c>
      <c r="AJ194" s="24">
        <f t="shared" si="79"/>
        <v>3</v>
      </c>
      <c r="AK194" s="24">
        <f t="shared" si="80"/>
        <v>0</v>
      </c>
      <c r="AL194" s="25">
        <f t="shared" si="81"/>
        <v>21</v>
      </c>
      <c r="AM194" s="25">
        <f t="shared" si="82"/>
        <v>20</v>
      </c>
      <c r="AN194" s="25">
        <f t="shared" si="83"/>
        <v>31</v>
      </c>
      <c r="AO194" s="25">
        <f t="shared" si="84"/>
        <v>11</v>
      </c>
      <c r="AP194" s="25">
        <f t="shared" si="85"/>
        <v>30</v>
      </c>
      <c r="AQ194" s="26">
        <f t="shared" si="86"/>
        <v>0.91893307956780024</v>
      </c>
      <c r="AR194" s="26">
        <f t="shared" si="87"/>
        <v>7.1491990047592255E-2</v>
      </c>
      <c r="AS194" s="26">
        <f t="shared" si="88"/>
        <v>6.6510367458136141E-2</v>
      </c>
      <c r="AT194" s="26">
        <f t="shared" si="89"/>
        <v>3.6844372241479524E-2</v>
      </c>
      <c r="AU194" s="26">
        <f t="shared" si="90"/>
        <v>3.5797883466328305E-2</v>
      </c>
      <c r="AV194" s="27">
        <f>(1/(((0-P194)^2+(0-Q194)^2))*CT194)</f>
        <v>9.4256465234271586E-3</v>
      </c>
      <c r="AW194" s="27">
        <f>(1/(((1-P194)^2+(1-Q194)^2))*CT194)</f>
        <v>3.6844372241479524E-2</v>
      </c>
      <c r="AX194" s="27">
        <f>(1/(((2-P194)^2+(2-Q194)^2))*CT194)</f>
        <v>3.5475011736695913E-2</v>
      </c>
      <c r="AY194" s="27">
        <f>(1/(((3-P194)^2+(3-Q194)^2))*CT194)</f>
        <v>9.1544471910854491E-3</v>
      </c>
      <c r="AZ194" s="27">
        <f>((1/(((4-P194)^2+(4-Q194)^2))*CT194))</f>
        <v>3.6998093933015962E-3</v>
      </c>
      <c r="BA194" s="27">
        <f>((1/(((5-P194)^2+(5-Q194)^2))*CT194))</f>
        <v>1.9556770705866215E-3</v>
      </c>
      <c r="BB194" s="27">
        <f>((1/(((6-P194)^2+(6-Q194)^2))*CT194))</f>
        <v>1.2013750477120803E-3</v>
      </c>
      <c r="BC194" s="27">
        <f>((1/(((1-P194)^2+(0-Q194)^2))*CT194))</f>
        <v>2.4974682205288617E-2</v>
      </c>
      <c r="BD194" s="27">
        <f>((1/(((2-P194)^2+(0-Q194)^2))*CT194))</f>
        <v>7.1491990047592255E-2</v>
      </c>
      <c r="BE194" s="27">
        <f>((1/(((2-P194)^2+(1-Q194)^2))*CT194))</f>
        <v>0.91893307956780024</v>
      </c>
      <c r="BF194" s="27">
        <f>((1/(((3-P194)^2+(0-Q194)^2))*CT194))</f>
        <v>3.5797883466328305E-2</v>
      </c>
      <c r="BG194" s="27">
        <f>((1/(((3-P194)^2+(1-Q194)^2))*CT194))</f>
        <v>6.6510367458136141E-2</v>
      </c>
      <c r="BH194" s="27">
        <f>((1/(((3-P194)^2+(2-Q194)^2))*CT194))</f>
        <v>2.3732738504727336E-2</v>
      </c>
      <c r="BI194" s="27">
        <f>((1/(((4-P194)^2+(0-Q194)^2))*CT194))</f>
        <v>1.2212749437880685E-2</v>
      </c>
      <c r="BJ194" s="27">
        <f>((1/(((4-P194)^2+(1-Q194)^2))*CT194))</f>
        <v>1.4496476191052779E-2</v>
      </c>
      <c r="BK194" s="27">
        <f>((1/(((4-P194)^2+(2-Q194)^2))*CT194))</f>
        <v>1.0407677149032075E-2</v>
      </c>
      <c r="BL194" s="27">
        <f>((1/(((4-P194)^2+(3-Q194)^2))*CT194))</f>
        <v>6.128068424569217E-3</v>
      </c>
      <c r="BM194" s="27">
        <f>((1/(((5-P194)^2+(0-Q194)^2))*CT194))</f>
        <v>5.6873544562745359E-3</v>
      </c>
      <c r="BN194" s="27">
        <f>((1/(((5-P194)^2+(1-Q194)^2))*CT194))</f>
        <v>6.1376309918209776E-3</v>
      </c>
      <c r="BO194" s="27">
        <f>((1/(((5-P194)^2+(2-Q194)^2))*CT194))</f>
        <v>5.2623283747060892E-3</v>
      </c>
      <c r="BP194" s="27">
        <f>((1/(((5-P194)^2+(3-Q194)^2))*CT194))</f>
        <v>3.8890744504858632E-3</v>
      </c>
      <c r="BQ194" s="27">
        <f>((1/(((5-P194)^2+(4-Q194)^2))*CT194))</f>
        <v>2.7455087044187983E-3</v>
      </c>
      <c r="BR194" s="27">
        <f>((1/(((6-P194)^2+(0-Q194)^2))*CT194))</f>
        <v>3.2281420984454703E-3</v>
      </c>
      <c r="BS194" s="27">
        <f>(1/(((6-P194)^2+(1-Q194)^2))*CT194)</f>
        <v>3.3684058000754118E-3</v>
      </c>
      <c r="BT194" s="27">
        <f>(1/(((6-P194)^2+(2-Q194)^2))*CT194)</f>
        <v>3.0866390394123835E-3</v>
      </c>
      <c r="BU194" s="27">
        <f>(1/(((6-P194)^2+(3-Q194)^2))*CT194)</f>
        <v>2.5570371466957353E-3</v>
      </c>
      <c r="BV194" s="27">
        <f>((1/(((6-P194)^2+(4-Q194)^2))*CT194))</f>
        <v>2.0073136193544693E-3</v>
      </c>
      <c r="BW194" s="27">
        <f>((1/(((6-P194)^2+(5-Q194)^2))*CT194))</f>
        <v>1.5497175075145613E-3</v>
      </c>
      <c r="BX194" s="27">
        <f>((1/(((0-P194)^2+(1-Q194)^2))*CT194))</f>
        <v>1.0730286605363341E-2</v>
      </c>
      <c r="BY194" s="27">
        <f>((1/(((0-P194)^2+(2-Q194)^2))*CT194))</f>
        <v>8.3129117518150053E-3</v>
      </c>
      <c r="BZ194" s="27">
        <f>((1/(((1-P194)^2+(2-Q194)^2))*CT194))</f>
        <v>1.8435957986162325E-2</v>
      </c>
      <c r="CA194" s="27">
        <f>((1/(((0-P194)^2+(3-Q194)^2))*CT194))</f>
        <v>5.3363094076459014E-3</v>
      </c>
      <c r="CB194" s="27">
        <f>((1/(((1-P194)^2+(3-Q194)^2))*CT194))</f>
        <v>8.241138197149625E-3</v>
      </c>
      <c r="CC194" s="27">
        <f>((1/(((2-P194)^2+(3-Q194)^2))*CT194))</f>
        <v>1.0494336385000519E-2</v>
      </c>
      <c r="CD194" s="27">
        <f>((1/(((0-P194)^2+(4-Q194)^2))*CT194))</f>
        <v>3.3956310718166877E-3</v>
      </c>
      <c r="CE194" s="27">
        <f>((1/(((1-P194)^2+(4-Q194)^2))*CT194))</f>
        <v>4.3774576741296015E-3</v>
      </c>
      <c r="CF194" s="27">
        <f>((1/(((2-P194)^2+(4-Q194)^2))*CT194))</f>
        <v>4.9409523786243126E-3</v>
      </c>
      <c r="CG194" s="27">
        <f>((1/(((3-P194)^2+(4-Q194)^2))*CT194))</f>
        <v>4.6224143274633976E-3</v>
      </c>
      <c r="CH194" s="27">
        <f>((1/(((0-P194)^2+(5-Q194)^2))*CT194))</f>
        <v>2.2645096459956008E-3</v>
      </c>
      <c r="CI194" s="27">
        <f>((1/(((1-P194)^2+(5-Q194)^2))*CT194))</f>
        <v>2.6628056887823977E-3</v>
      </c>
      <c r="CJ194" s="27">
        <f>((1/(((2-P194)^2+(5-Q194)^2))*CT194))</f>
        <v>2.8613059042388962E-3</v>
      </c>
      <c r="CK194" s="27">
        <f>((1/(((3-P194)^2+(5-Q194)^2))*CT194))</f>
        <v>2.7515024567431041E-3</v>
      </c>
      <c r="CL194" s="27">
        <f>(1/(((4-P194)^2+(5-Q194)^2))*CT194)</f>
        <v>2.3958704876197883E-3</v>
      </c>
      <c r="CM194" s="27">
        <f>(1/(((0-P194)^2+(6-Q194)^2))*CT194)</f>
        <v>1.5905904653932372E-3</v>
      </c>
      <c r="CN194" s="27">
        <f>(1/(((1-P194)^2+(6-Q194)^2))*CT194)</f>
        <v>1.7773215991310862E-3</v>
      </c>
      <c r="CO194" s="27">
        <f>((1/(((2-P194)^2+(6-Q194)^2))*CT194))</f>
        <v>1.8636153846854206E-3</v>
      </c>
      <c r="CP194" s="27">
        <f>((1/(((3-P194)^2+(6-Q194)^2))*CT194))</f>
        <v>1.8164035996705978E-3</v>
      </c>
      <c r="CQ194" s="27">
        <f>((1/(((4-P194)^2+(6-Q194)^2))*CT194))</f>
        <v>1.6542994845146449E-3</v>
      </c>
      <c r="CR194" s="27">
        <f>((1/(((5-P194)^2+(6-Q194)^2)))*CT194)</f>
        <v>1.4317775864731842E-3</v>
      </c>
      <c r="CS194" s="21">
        <f t="shared" si="91"/>
        <v>1.4239186019343189</v>
      </c>
      <c r="CT194" s="28">
        <v>0.05</v>
      </c>
    </row>
    <row r="195" spans="8:98" x14ac:dyDescent="0.25">
      <c r="H195" s="2">
        <v>44575</v>
      </c>
      <c r="I195" s="1" t="s">
        <v>27</v>
      </c>
      <c r="J195" s="1" t="s">
        <v>13</v>
      </c>
      <c r="K195">
        <v>1</v>
      </c>
      <c r="L195">
        <v>1</v>
      </c>
      <c r="M195">
        <v>2.21</v>
      </c>
      <c r="N195">
        <v>0.52</v>
      </c>
      <c r="P195" s="10">
        <f>SUMIF(team,spi_matches[[#This Row],[team1]],Mxg)+SUMIF(team,spi_matches[[#This Row],[team2]],Vnxg)</f>
        <v>1.1818888269734371</v>
      </c>
      <c r="Q195" s="10">
        <f>SUMIF(team,spi_matches[[#This Row],[team1]],Mnxg)+SUMIF(team,spi_matches[[#This Row],[team2]],Vxg)</f>
        <v>0.64143278680367666</v>
      </c>
      <c r="R195" s="10">
        <f t="shared" ref="R195:R258" si="92">IF(M195="","",(M195-P195)^2+(N195-Q195)^2)</f>
        <v>1.0717585058129622</v>
      </c>
      <c r="S195" s="21">
        <f t="shared" ref="S195:S258" si="93">SUM(BC195:BW195)</f>
        <v>0.3049434472245301</v>
      </c>
      <c r="T195" s="21">
        <f t="shared" ref="T195:T258" si="94">SUM(AV195:BB195)</f>
        <v>0.36752485560387033</v>
      </c>
      <c r="U195" s="21">
        <f t="shared" ref="U195:U258" si="95">SUM(BX195:CR195)</f>
        <v>0.13583030062273088</v>
      </c>
      <c r="V195" s="22">
        <f t="shared" ref="V195:V258" si="96">IF(AND(S195&gt;T195,S195&gt;U195),3,IF(AND(T195&gt;S195,T195&gt;U195),1,0))</f>
        <v>1</v>
      </c>
      <c r="W195" s="22">
        <f t="shared" ref="W195:W258" si="97">IF(AND(S195&gt;T195,S195&gt;U195),0,IF(AND(T195&gt;S195,T195&gt;U195),1,3))</f>
        <v>1</v>
      </c>
      <c r="X195" s="23"/>
      <c r="Y195" s="23"/>
      <c r="Z195" s="23"/>
      <c r="AA195" s="23"/>
      <c r="AB195" s="24">
        <f t="shared" ref="AB195:AB258" si="98">IF(AL195&lt;9,0,ROUND(LEFT(AL195,1),0))</f>
        <v>1</v>
      </c>
      <c r="AC195" s="24">
        <f t="shared" ref="AC195:AC258" si="99">ROUND(RIGHT(AL195,1),0)</f>
        <v>1</v>
      </c>
      <c r="AD195" s="24">
        <f t="shared" ref="AD195:AD258" si="100">IF(AM195&lt;9,0,ROUND(LEFT(AM195,1),1))</f>
        <v>1</v>
      </c>
      <c r="AE195" s="24">
        <f t="shared" ref="AE195:AE258" si="101">ROUND(RIGHT(AM195,1),1)</f>
        <v>0</v>
      </c>
      <c r="AF195" s="24">
        <f t="shared" ref="AF195:AF258" si="102">IF(AN195&lt;9,0,ROUND(LEFT(AN195,1),1))</f>
        <v>2</v>
      </c>
      <c r="AG195" s="24">
        <f t="shared" ref="AG195:AG258" si="103">ROUND(RIGHT(AN195,1),1)</f>
        <v>1</v>
      </c>
      <c r="AH195" s="24">
        <f t="shared" ref="AH195:AH258" si="104">IF(AO195&lt;9,0,ROUND(LEFT(AO195,1),1))</f>
        <v>2</v>
      </c>
      <c r="AI195" s="24">
        <f t="shared" ref="AI195:AI258" si="105">ROUND(RIGHT(AO195,1),1)</f>
        <v>0</v>
      </c>
      <c r="AJ195" s="24">
        <f t="shared" ref="AJ195:AJ258" si="106">IF(AP195&lt;9,0,ROUND(LEFT(AP195,1),1))</f>
        <v>0</v>
      </c>
      <c r="AK195" s="24">
        <f t="shared" ref="AK195:AK258" si="107">ROUND(RIGHT(AP195,1),1)</f>
        <v>1</v>
      </c>
      <c r="AL195" s="25">
        <f t="shared" ref="AL195:AL258" si="108">SUMIFS($AV$1:$CR$1,AV195:CR195,(LARGE(AV195:CR195,1)))</f>
        <v>11</v>
      </c>
      <c r="AM195" s="25">
        <f t="shared" ref="AM195:AM258" si="109">SUMIFS($AV$1:$CR$1,AV195:CR195,(LARGE(AV195:CR195,2)))</f>
        <v>10</v>
      </c>
      <c r="AN195" s="25">
        <f t="shared" ref="AN195:AN258" si="110">SUMIFS($AV$1:$CR$1,AV195:CR195,(LARGE(AV195:CR195,3)))</f>
        <v>21</v>
      </c>
      <c r="AO195" s="25">
        <f t="shared" ref="AO195:AO258" si="111">SUMIFS($AV$1:$CR$1,AV195:CR195,(LARGE(AV195:CR195,4)))</f>
        <v>20</v>
      </c>
      <c r="AP195" s="25">
        <f t="shared" ref="AP195:AP258" si="112">SUMIFS($AV$1:$CR$1,AV195:CR195,(LARGE(AV195:CR195,5)))</f>
        <v>1</v>
      </c>
      <c r="AQ195" s="26">
        <f t="shared" ref="AQ195:AQ258" si="113">SUMIF($AV$1:$CR$1,AL195,AV195:CR195)</f>
        <v>0.30930260030395029</v>
      </c>
      <c r="AR195" s="26">
        <f t="shared" ref="AR195:AR258" si="114">SUMIF($AV$1:$CR$1,AM195,AV195:CR195)</f>
        <v>0.11248098823051861</v>
      </c>
      <c r="AS195" s="26">
        <f t="shared" ref="AS195:AS258" si="115">SUMIF($AV$1:$CR$1,AN195,AV195:CR195)</f>
        <v>6.2666352704758746E-2</v>
      </c>
      <c r="AT195" s="26">
        <f t="shared" ref="AT195:AT258" si="116">SUMIF($AV$1:$CR$1,AO195,AV195:CR195)</f>
        <v>4.6264514655875666E-2</v>
      </c>
      <c r="AU195" s="26">
        <f t="shared" ref="AU195:AU258" si="117">SUMIF($AV$1:$CR$1,AP195,AV195:CR195)</f>
        <v>3.2777607663255048E-2</v>
      </c>
      <c r="AV195" s="27">
        <f>(1/(((0-P195)^2+(0-Q195)^2))*CT195)</f>
        <v>2.7650321786725208E-2</v>
      </c>
      <c r="AW195" s="27">
        <f>(1/(((1-P195)^2+(1-Q195)^2))*CT195)</f>
        <v>0.30930260030395029</v>
      </c>
      <c r="AX195" s="27">
        <f>(1/(((2-P195)^2+(2-Q195)^2))*CT195)</f>
        <v>1.9880630616643264E-2</v>
      </c>
      <c r="AY195" s="27">
        <f>(1/(((3-P195)^2+(3-Q195)^2))*CT195)</f>
        <v>5.6380162181341783E-3</v>
      </c>
      <c r="AZ195" s="27">
        <f>((1/(((4-P195)^2+(4-Q195)^2))*CT195))</f>
        <v>2.6012234488423736E-3</v>
      </c>
      <c r="BA195" s="27">
        <f>((1/(((5-P195)^2+(5-Q195)^2))*CT195))</f>
        <v>1.4891996799224492E-3</v>
      </c>
      <c r="BB195" s="27">
        <f>((1/(((6-P195)^2+(6-Q195)^2))*CT195))</f>
        <v>9.6286354965253442E-4</v>
      </c>
      <c r="BC195" s="27">
        <f>((1/(((1-P195)^2+(0-Q195)^2))*CT195))</f>
        <v>0.11248098823051861</v>
      </c>
      <c r="BD195" s="27">
        <f>((1/(((2-P195)^2+(0-Q195)^2))*CT195))</f>
        <v>4.6264514655875666E-2</v>
      </c>
      <c r="BE195" s="27">
        <f>((1/(((2-P195)^2+(1-Q195)^2))*CT195))</f>
        <v>6.2666352704758746E-2</v>
      </c>
      <c r="BF195" s="27">
        <f>((1/(((3-P195)^2+(0-Q195)^2))*CT195))</f>
        <v>1.3451837719317482E-2</v>
      </c>
      <c r="BG195" s="27">
        <f>((1/(((3-P195)^2+(1-Q195)^2))*CT195))</f>
        <v>1.4559861146374919E-2</v>
      </c>
      <c r="BH195" s="27">
        <f>((1/(((3-P195)^2+(2-Q195)^2))*CT195))</f>
        <v>9.7064137711901539E-3</v>
      </c>
      <c r="BI195" s="27">
        <f>((1/(((4-P195)^2+(0-Q195)^2))*CT195))</f>
        <v>5.9857396192857671E-3</v>
      </c>
      <c r="BJ195" s="27">
        <f>((1/(((4-P195)^2+(1-Q195)^2))*CT195))</f>
        <v>6.1955404022530141E-3</v>
      </c>
      <c r="BK195" s="27">
        <f>((1/(((4-P195)^2+(2-Q195)^2))*CT195))</f>
        <v>5.1085800822489652E-3</v>
      </c>
      <c r="BL195" s="27">
        <f>((1/(((4-P195)^2+(3-Q195)^2))*CT195))</f>
        <v>3.702444904605771E-3</v>
      </c>
      <c r="BM195" s="27">
        <f>((1/(((5-P195)^2+(0-Q195)^2))*CT195))</f>
        <v>3.3356885630511121E-3</v>
      </c>
      <c r="BN195" s="27">
        <f>((1/(((5-P195)^2+(1-Q195)^2))*CT195))</f>
        <v>3.3998471783450836E-3</v>
      </c>
      <c r="BO195" s="27">
        <f>((1/(((5-P195)^2+(2-Q195)^2))*CT195))</f>
        <v>3.0443851006872686E-3</v>
      </c>
      <c r="BP195" s="27">
        <f>((1/(((5-P195)^2+(3-Q195)^2))*CT195))</f>
        <v>2.4825215305177826E-3</v>
      </c>
      <c r="BQ195" s="27">
        <f>((1/(((5-P195)^2+(4-Q195)^2))*CT195))</f>
        <v>1.9336415480633842E-3</v>
      </c>
      <c r="BR195" s="27">
        <f>((1/(((6-P195)^2+(0-Q195)^2))*CT195))</f>
        <v>2.1163455644568597E-3</v>
      </c>
      <c r="BS195" s="27">
        <f>(1/(((6-P195)^2+(1-Q195)^2))*CT195)</f>
        <v>2.1419912531113398E-3</v>
      </c>
      <c r="BT195" s="27">
        <f>(1/(((6-P195)^2+(2-Q195)^2))*CT195)</f>
        <v>1.9952194423712251E-3</v>
      </c>
      <c r="BU195" s="27">
        <f>(1/(((6-P195)^2+(3-Q195)^2))*CT195)</f>
        <v>1.7374966093195332E-3</v>
      </c>
      <c r="BV195" s="27">
        <f>((1/(((6-P195)^2+(4-Q195)^2))*CT195))</f>
        <v>1.4495203522154583E-3</v>
      </c>
      <c r="BW195" s="27">
        <f>((1/(((6-P195)^2+(5-Q195)^2))*CT195))</f>
        <v>1.1845168459620511E-3</v>
      </c>
      <c r="BX195" s="27">
        <f>((1/(((0-P195)^2+(1-Q195)^2))*CT195))</f>
        <v>3.2777607663255048E-2</v>
      </c>
      <c r="BY195" s="27">
        <f>((1/(((0-P195)^2+(2-Q195)^2))*CT195))</f>
        <v>1.5419886253133331E-2</v>
      </c>
      <c r="BZ195" s="27">
        <f>((1/(((1-P195)^2+(2-Q195)^2))*CT195))</f>
        <v>2.6612895585783555E-2</v>
      </c>
      <c r="CA195" s="27">
        <f>((1/(((0-P195)^2+(3-Q195)^2))*CT195))</f>
        <v>7.1842171959631109E-3</v>
      </c>
      <c r="CB195" s="27">
        <f>((1/(((1-P195)^2+(3-Q195)^2))*CT195))</f>
        <v>8.9350767315821162E-3</v>
      </c>
      <c r="CC195" s="27">
        <f>((1/(((2-P195)^2+(3-Q195)^2))*CT195))</f>
        <v>8.0229196321438389E-3</v>
      </c>
      <c r="CD195" s="27">
        <f>((1/(((0-P195)^2+(4-Q195)^2))*CT195))</f>
        <v>3.9442021842424164E-3</v>
      </c>
      <c r="CE195" s="27">
        <f>((1/(((1-P195)^2+(4-Q195)^2))*CT195))</f>
        <v>4.4196717830163696E-3</v>
      </c>
      <c r="CF195" s="27">
        <f>((1/(((2-P195)^2+(4-Q195)^2))*CT195))</f>
        <v>4.1843526641484989E-3</v>
      </c>
      <c r="CG195" s="27">
        <f>((1/(((3-P195)^2+(4-Q195)^2))*CT195))</f>
        <v>3.4280616551076921E-3</v>
      </c>
      <c r="CH195" s="27">
        <f>((1/(((0-P195)^2+(5-Q195)^2))*CT195))</f>
        <v>2.4517051653250143E-3</v>
      </c>
      <c r="CI195" s="27">
        <f>((1/(((1-P195)^2+(5-Q195)^2))*CT195))</f>
        <v>2.6274039061320179E-3</v>
      </c>
      <c r="CJ195" s="27">
        <f>((1/(((2-P195)^2+(5-Q195)^2))*CT195))</f>
        <v>2.5424055391953127E-3</v>
      </c>
      <c r="CK195" s="27">
        <f>((1/(((3-P195)^2+(5-Q195)^2))*CT195))</f>
        <v>2.2418874220488032E-3</v>
      </c>
      <c r="CL195" s="27">
        <f>(1/(((4-P195)^2+(5-Q195)^2))*CT195)</f>
        <v>1.8560548719212804E-3</v>
      </c>
      <c r="CM195" s="27">
        <f>(1/(((0-P195)^2+(6-Q195)^2))*CT195)</f>
        <v>1.6605170095785029E-3</v>
      </c>
      <c r="CN195" s="27">
        <f>(1/(((1-P195)^2+(6-Q195)^2))*CT195)</f>
        <v>1.739292196596445E-3</v>
      </c>
      <c r="CO195" s="27">
        <f>((1/(((2-P195)^2+(6-Q195)^2))*CT195))</f>
        <v>1.7016324645552723E-3</v>
      </c>
      <c r="CP195" s="27">
        <f>((1/(((3-P195)^2+(6-Q195)^2))*CT195))</f>
        <v>1.561535224208605E-3</v>
      </c>
      <c r="CQ195" s="27">
        <f>((1/(((4-P195)^2+(6-Q195)^2))*CT195))</f>
        <v>1.3640334277451056E-3</v>
      </c>
      <c r="CR195" s="27">
        <f>((1/(((5-P195)^2+(6-Q195)^2)))*CT195)</f>
        <v>1.1549420470485733E-3</v>
      </c>
      <c r="CS195" s="21">
        <f t="shared" ref="CS195:CS258" si="118">SUM(AV195:CR195)</f>
        <v>0.80829860345113125</v>
      </c>
      <c r="CT195" s="28">
        <v>0.05</v>
      </c>
    </row>
    <row r="196" spans="8:98" x14ac:dyDescent="0.25">
      <c r="H196" s="2">
        <v>44576</v>
      </c>
      <c r="I196" s="1" t="s">
        <v>22</v>
      </c>
      <c r="J196" s="1" t="s">
        <v>12</v>
      </c>
      <c r="K196">
        <v>1</v>
      </c>
      <c r="L196">
        <v>0</v>
      </c>
      <c r="M196">
        <v>0.92</v>
      </c>
      <c r="N196">
        <v>0.55000000000000004</v>
      </c>
      <c r="P196" s="10">
        <f>SUMIF(team,spi_matches[[#This Row],[team1]],Mxg)+SUMIF(team,spi_matches[[#This Row],[team2]],Vnxg)</f>
        <v>1.7688633914333032</v>
      </c>
      <c r="Q196" s="10">
        <f>SUMIF(team,spi_matches[[#This Row],[team1]],Mnxg)+SUMIF(team,spi_matches[[#This Row],[team2]],Vxg)</f>
        <v>0.99323460018243848</v>
      </c>
      <c r="R196" s="10">
        <f t="shared" si="92"/>
        <v>0.91702596811453529</v>
      </c>
      <c r="S196" s="21">
        <f t="shared" si="93"/>
        <v>1.1531845085071819</v>
      </c>
      <c r="T196" s="21">
        <f t="shared" si="94"/>
        <v>0.15922223534158625</v>
      </c>
      <c r="U196" s="21">
        <f t="shared" si="95"/>
        <v>0.13341237273814388</v>
      </c>
      <c r="V196" s="22">
        <f t="shared" si="96"/>
        <v>3</v>
      </c>
      <c r="W196" s="22">
        <f t="shared" si="97"/>
        <v>0</v>
      </c>
      <c r="X196" s="23"/>
      <c r="Y196" s="23"/>
      <c r="Z196" s="23"/>
      <c r="AA196" s="23"/>
      <c r="AB196" s="24">
        <f t="shared" si="98"/>
        <v>2</v>
      </c>
      <c r="AC196" s="24">
        <f t="shared" si="99"/>
        <v>1</v>
      </c>
      <c r="AD196" s="24">
        <f t="shared" si="100"/>
        <v>1</v>
      </c>
      <c r="AE196" s="24">
        <f t="shared" si="101"/>
        <v>1</v>
      </c>
      <c r="AF196" s="24">
        <f t="shared" si="102"/>
        <v>2</v>
      </c>
      <c r="AG196" s="24">
        <f t="shared" si="103"/>
        <v>0</v>
      </c>
      <c r="AH196" s="24">
        <f t="shared" si="104"/>
        <v>2</v>
      </c>
      <c r="AI196" s="24">
        <f t="shared" si="105"/>
        <v>2</v>
      </c>
      <c r="AJ196" s="24">
        <f t="shared" si="106"/>
        <v>3</v>
      </c>
      <c r="AK196" s="24">
        <f t="shared" si="107"/>
        <v>1</v>
      </c>
      <c r="AL196" s="25">
        <f t="shared" si="108"/>
        <v>21</v>
      </c>
      <c r="AM196" s="25">
        <f t="shared" si="109"/>
        <v>11</v>
      </c>
      <c r="AN196" s="25">
        <f t="shared" si="110"/>
        <v>20</v>
      </c>
      <c r="AO196" s="25">
        <f t="shared" si="111"/>
        <v>22</v>
      </c>
      <c r="AP196" s="25">
        <f t="shared" si="112"/>
        <v>31</v>
      </c>
      <c r="AQ196" s="26">
        <f t="shared" si="113"/>
        <v>0.93510550243915835</v>
      </c>
      <c r="AR196" s="26">
        <f t="shared" si="114"/>
        <v>8.4574222490524695E-2</v>
      </c>
      <c r="AS196" s="26">
        <f t="shared" si="115"/>
        <v>4.8079738385112765E-2</v>
      </c>
      <c r="AT196" s="26">
        <f t="shared" si="116"/>
        <v>4.6860325304457634E-2</v>
      </c>
      <c r="AU196" s="26">
        <f t="shared" si="117"/>
        <v>3.298711988453381E-2</v>
      </c>
      <c r="AV196" s="27">
        <f>(1/(((0-P196)^2+(0-Q196)^2))*CT196)</f>
        <v>1.2149508935580254E-2</v>
      </c>
      <c r="AW196" s="27">
        <f>(1/(((1-P196)^2+(1-Q196)^2))*CT196)</f>
        <v>8.4574222490524695E-2</v>
      </c>
      <c r="AX196" s="27">
        <f>(1/(((2-P196)^2+(2-Q196)^2))*CT196)</f>
        <v>4.6860325304457634E-2</v>
      </c>
      <c r="AY196" s="27">
        <f>(1/(((3-P196)^2+(3-Q196)^2))*CT196)</f>
        <v>9.02070387395882E-3</v>
      </c>
      <c r="AZ196" s="27">
        <f>((1/(((4-P196)^2+(4-Q196)^2))*CT196))</f>
        <v>3.5666877464759525E-3</v>
      </c>
      <c r="BA196" s="27">
        <f>((1/(((5-P196)^2+(5-Q196)^2))*CT196))</f>
        <v>1.8871903471602714E-3</v>
      </c>
      <c r="BB196" s="27">
        <f>((1/(((6-P196)^2+(6-Q196)^2))*CT196))</f>
        <v>1.1635966434286442E-3</v>
      </c>
      <c r="BC196" s="27">
        <f>((1/(((1-P196)^2+(0-Q196)^2))*CT196))</f>
        <v>3.1692388390753938E-2</v>
      </c>
      <c r="BD196" s="27">
        <f>((1/(((2-P196)^2+(0-Q196)^2))*CT196))</f>
        <v>4.8079738385112765E-2</v>
      </c>
      <c r="BE196" s="27">
        <f>((1/(((2-P196)^2+(1-Q196)^2))*CT196))</f>
        <v>0.93510550243915835</v>
      </c>
      <c r="BF196" s="27">
        <f>((1/(((3-P196)^2+(0-Q196)^2))*CT196))</f>
        <v>1.9982317088481777E-2</v>
      </c>
      <c r="BG196" s="27">
        <f>((1/(((3-P196)^2+(1-Q196)^2))*CT196))</f>
        <v>3.298711988453381E-2</v>
      </c>
      <c r="BH196" s="27">
        <f>((1/(((3-P196)^2+(2-Q196)^2))*CT196))</f>
        <v>1.9768519186471378E-2</v>
      </c>
      <c r="BI196" s="27">
        <f>((1/(((4-P196)^2+(0-Q196)^2))*CT196))</f>
        <v>8.3829526769927144E-3</v>
      </c>
      <c r="BJ196" s="27">
        <f>((1/(((4-P196)^2+(1-Q196)^2))*CT196))</f>
        <v>1.0044161492835289E-2</v>
      </c>
      <c r="BK196" s="27">
        <f>((1/(((4-P196)^2+(2-Q196)^2))*CT196))</f>
        <v>8.3450899846223819E-3</v>
      </c>
      <c r="BL196" s="27">
        <f>((1/(((4-P196)^2+(3-Q196)^2))*CT196))</f>
        <v>5.5524227947167798E-3</v>
      </c>
      <c r="BM196" s="27">
        <f>((1/(((5-P196)^2+(0-Q196)^2))*CT196))</f>
        <v>4.375694024478894E-3</v>
      </c>
      <c r="BN196" s="27">
        <f>((1/(((5-P196)^2+(1-Q196)^2))*CT196))</f>
        <v>4.7891392036669951E-3</v>
      </c>
      <c r="BO196" s="27">
        <f>((1/(((5-P196)^2+(2-Q196)^2))*CT196))</f>
        <v>4.3653557028914096E-3</v>
      </c>
      <c r="BP196" s="27">
        <f>((1/(((5-P196)^2+(3-Q196)^2))*CT196))</f>
        <v>3.4560576757135262E-3</v>
      </c>
      <c r="BQ196" s="27">
        <f>((1/(((5-P196)^2+(4-Q196)^2))*CT196))</f>
        <v>2.566618909823857E-3</v>
      </c>
      <c r="BR196" s="27">
        <f>((1/(((6-P196)^2+(0-Q196)^2))*CT196))</f>
        <v>2.6470387723325421E-3</v>
      </c>
      <c r="BS196" s="27">
        <f>(1/(((6-P196)^2+(1-Q196)^2))*CT196)</f>
        <v>2.7928962260658882E-3</v>
      </c>
      <c r="BT196" s="27">
        <f>(1/(((6-P196)^2+(2-Q196)^2))*CT196)</f>
        <v>2.6432518856668447E-3</v>
      </c>
      <c r="BU196" s="27">
        <f>(1/(((6-P196)^2+(3-Q196)^2))*CT196)</f>
        <v>2.2800208136629948E-3</v>
      </c>
      <c r="BV196" s="27">
        <f>((1/(((6-P196)^2+(4-Q196)^2))*CT196))</f>
        <v>1.855758899977338E-3</v>
      </c>
      <c r="BW196" s="27">
        <f>((1/(((6-P196)^2+(5-Q196)^2))*CT196))</f>
        <v>1.472464069222427E-3</v>
      </c>
      <c r="BX196" s="27">
        <f>((1/(((0-P196)^2+(1-Q196)^2))*CT196))</f>
        <v>1.5979937032132571E-2</v>
      </c>
      <c r="BY196" s="27">
        <f>((1/(((0-P196)^2+(2-Q196)^2))*CT196))</f>
        <v>1.2070139286360743E-2</v>
      </c>
      <c r="BZ196" s="27">
        <f>((1/(((1-P196)^2+(2-Q196)^2))*CT196))</f>
        <v>3.1157938322073881E-2</v>
      </c>
      <c r="CA196" s="27">
        <f>((1/(((0-P196)^2+(3-Q196)^2))*CT196))</f>
        <v>6.987158235890828E-3</v>
      </c>
      <c r="CB196" s="27">
        <f>((1/(((1-P196)^2+(3-Q196)^2))*CT196))</f>
        <v>1.0826592390214331E-2</v>
      </c>
      <c r="CC196" s="27">
        <f>((1/(((2-P196)^2+(3-Q196)^2))*CT196))</f>
        <v>1.2253305722273511E-2</v>
      </c>
      <c r="CD196" s="27">
        <f>((1/(((0-P196)^2+(4-Q196)^2))*CT196))</f>
        <v>4.1086268793323688E-3</v>
      </c>
      <c r="CE196" s="27">
        <f>((1/(((1-P196)^2+(4-Q196)^2))*CT196))</f>
        <v>5.1911435728885643E-3</v>
      </c>
      <c r="CF196" s="27">
        <f>((1/(((2-P196)^2+(4-Q196)^2))*CT196))</f>
        <v>5.4980929691369985E-3</v>
      </c>
      <c r="CG196" s="27">
        <f>((1/(((3-P196)^2+(4-Q196)^2))*CT196))</f>
        <v>4.7364921200550381E-3</v>
      </c>
      <c r="CH196" s="27">
        <f>((1/(((0-P196)^2+(5-Q196)^2))*CT196))</f>
        <v>2.6064681418266119E-3</v>
      </c>
      <c r="CI196" s="27">
        <f>((1/(((1-P196)^2+(5-Q196)^2))*CT196))</f>
        <v>3.0038473486158454E-3</v>
      </c>
      <c r="CJ196" s="27">
        <f>((1/(((2-P196)^2+(5-Q196)^2))*CT196))</f>
        <v>3.1041260905027273E-3</v>
      </c>
      <c r="CK196" s="27">
        <f>((1/(((3-P196)^2+(5-Q196)^2))*CT196))</f>
        <v>2.8457814700849965E-3</v>
      </c>
      <c r="CL196" s="27">
        <f>(1/(((4-P196)^2+(5-Q196)^2))*CT196)</f>
        <v>2.3773140110720497E-3</v>
      </c>
      <c r="CM196" s="27">
        <f>(1/(((0-P196)^2+(6-Q196)^2))*CT196)</f>
        <v>1.7732648602351434E-3</v>
      </c>
      <c r="CN196" s="27">
        <f>(1/(((1-P196)^2+(6-Q196)^2))*CT196)</f>
        <v>1.9486453472430554E-3</v>
      </c>
      <c r="CO196" s="27">
        <f>((1/(((2-P196)^2+(6-Q196)^2))*CT196))</f>
        <v>1.9903568087869679E-3</v>
      </c>
      <c r="CP196" s="27">
        <f>((1/(((3-P196)^2+(6-Q196)^2))*CT196))</f>
        <v>1.8808732299525881E-3</v>
      </c>
      <c r="CQ196" s="27">
        <f>((1/(((4-P196)^2+(6-Q196)^2))*CT196))</f>
        <v>1.6641332825224756E-3</v>
      </c>
      <c r="CR196" s="27">
        <f>((1/(((5-P196)^2+(6-Q196)^2)))*CT196)</f>
        <v>1.40813561694257E-3</v>
      </c>
      <c r="CS196" s="21">
        <f t="shared" si="118"/>
        <v>1.4458191165869123</v>
      </c>
      <c r="CT196" s="28">
        <v>0.05</v>
      </c>
    </row>
    <row r="197" spans="8:98" x14ac:dyDescent="0.25">
      <c r="H197" s="2">
        <v>44576</v>
      </c>
      <c r="I197" s="1" t="s">
        <v>20</v>
      </c>
      <c r="J197" s="1" t="s">
        <v>16</v>
      </c>
      <c r="K197">
        <v>1</v>
      </c>
      <c r="L197">
        <v>1</v>
      </c>
      <c r="M197">
        <v>1.34</v>
      </c>
      <c r="N197">
        <v>0.16</v>
      </c>
      <c r="P197" s="10">
        <f>SUMIF(team,spi_matches[[#This Row],[team1]],Mxg)+SUMIF(team,spi_matches[[#This Row],[team2]],Vnxg)</f>
        <v>1.6384765714475376</v>
      </c>
      <c r="Q197" s="10">
        <f>SUMIF(team,spi_matches[[#This Row],[team1]],Mnxg)+SUMIF(team,spi_matches[[#This Row],[team2]],Vxg)</f>
        <v>1.1172602786564836</v>
      </c>
      <c r="R197" s="10">
        <f t="shared" si="92"/>
        <v>1.0054355047965655</v>
      </c>
      <c r="S197" s="21">
        <f t="shared" si="93"/>
        <v>0.53568686960493006</v>
      </c>
      <c r="T197" s="21">
        <f t="shared" si="94"/>
        <v>0.20223875269881644</v>
      </c>
      <c r="U197" s="21">
        <f t="shared" si="95"/>
        <v>0.15630710873448952</v>
      </c>
      <c r="V197" s="22">
        <f t="shared" si="96"/>
        <v>3</v>
      </c>
      <c r="W197" s="22">
        <f t="shared" si="97"/>
        <v>0</v>
      </c>
      <c r="X197" s="23"/>
      <c r="Y197" s="23"/>
      <c r="Z197" s="23"/>
      <c r="AA197" s="23"/>
      <c r="AB197" s="24">
        <f t="shared" si="98"/>
        <v>2</v>
      </c>
      <c r="AC197" s="24">
        <f t="shared" si="99"/>
        <v>1</v>
      </c>
      <c r="AD197" s="24">
        <f t="shared" si="100"/>
        <v>1</v>
      </c>
      <c r="AE197" s="24">
        <f t="shared" si="101"/>
        <v>1</v>
      </c>
      <c r="AF197" s="24">
        <f t="shared" si="102"/>
        <v>2</v>
      </c>
      <c r="AG197" s="24">
        <f t="shared" si="103"/>
        <v>2</v>
      </c>
      <c r="AH197" s="24">
        <f t="shared" si="104"/>
        <v>1</v>
      </c>
      <c r="AI197" s="24">
        <f t="shared" si="105"/>
        <v>2</v>
      </c>
      <c r="AJ197" s="24">
        <f t="shared" si="106"/>
        <v>2</v>
      </c>
      <c r="AK197" s="24">
        <f t="shared" si="107"/>
        <v>0</v>
      </c>
      <c r="AL197" s="25">
        <f t="shared" si="108"/>
        <v>21</v>
      </c>
      <c r="AM197" s="25">
        <f t="shared" si="109"/>
        <v>11</v>
      </c>
      <c r="AN197" s="25">
        <f t="shared" si="110"/>
        <v>22</v>
      </c>
      <c r="AO197" s="25">
        <f t="shared" si="111"/>
        <v>12</v>
      </c>
      <c r="AP197" s="25">
        <f t="shared" si="112"/>
        <v>20</v>
      </c>
      <c r="AQ197" s="26">
        <f t="shared" si="113"/>
        <v>0.3461425403167071</v>
      </c>
      <c r="AR197" s="26">
        <f t="shared" si="114"/>
        <v>0.11865146293341017</v>
      </c>
      <c r="AS197" s="26">
        <f t="shared" si="115"/>
        <v>5.4949366053124483E-2</v>
      </c>
      <c r="AT197" s="26">
        <f t="shared" si="116"/>
        <v>4.2127195980065077E-2</v>
      </c>
      <c r="AU197" s="26">
        <f t="shared" si="117"/>
        <v>3.6258954266578845E-2</v>
      </c>
      <c r="AV197" s="27">
        <f>(1/(((0-P197)^2+(0-Q197)^2))*CT197)</f>
        <v>1.2713342584602876E-2</v>
      </c>
      <c r="AW197" s="27">
        <f>(1/(((1-P197)^2+(1-Q197)^2))*CT197)</f>
        <v>0.11865146293341017</v>
      </c>
      <c r="AX197" s="27">
        <f>(1/(((2-P197)^2+(2-Q197)^2))*CT197)</f>
        <v>5.4949366053124483E-2</v>
      </c>
      <c r="AY197" s="27">
        <f>(1/(((3-P197)^2+(3-Q197)^2))*CT197)</f>
        <v>9.2619093576830416E-3</v>
      </c>
      <c r="AZ197" s="27">
        <f>((1/(((4-P197)^2+(4-Q197)^2))*CT197))</f>
        <v>3.6004945396907275E-3</v>
      </c>
      <c r="BA197" s="27">
        <f>((1/(((5-P197)^2+(5-Q197)^2))*CT197))</f>
        <v>1.8956981203735277E-3</v>
      </c>
      <c r="BB197" s="27">
        <f>((1/(((6-P197)^2+(6-Q197)^2))*CT197))</f>
        <v>1.1664791099316315E-3</v>
      </c>
      <c r="BC197" s="27">
        <f>((1/(((1-P197)^2+(0-Q197)^2))*CT197))</f>
        <v>3.0194643199124929E-2</v>
      </c>
      <c r="BD197" s="27">
        <f>((1/(((2-P197)^2+(0-Q197)^2))*CT197))</f>
        <v>3.6258954266578845E-2</v>
      </c>
      <c r="BE197" s="27">
        <f>((1/(((2-P197)^2+(1-Q197)^2))*CT197))</f>
        <v>0.3461425403167071</v>
      </c>
      <c r="BF197" s="27">
        <f>((1/(((3-P197)^2+(0-Q197)^2))*CT197))</f>
        <v>1.6118547004094652E-2</v>
      </c>
      <c r="BG197" s="27">
        <f>((1/(((3-P197)^2+(1-Q197)^2))*CT197))</f>
        <v>2.6773818781569994E-2</v>
      </c>
      <c r="BH197" s="27">
        <f>((1/(((3-P197)^2+(2-Q197)^2))*CT197))</f>
        <v>1.8989922511263652E-2</v>
      </c>
      <c r="BI197" s="27">
        <f>((1/(((4-P197)^2+(0-Q197)^2))*CT197))</f>
        <v>7.3259392362423547E-3</v>
      </c>
      <c r="BJ197" s="27">
        <f>((1/(((4-P197)^2+(1-Q197)^2))*CT197))</f>
        <v>8.9436752573179221E-3</v>
      </c>
      <c r="BK197" s="27">
        <f>((1/(((4-P197)^2+(2-Q197)^2))*CT197))</f>
        <v>7.86655513286179E-3</v>
      </c>
      <c r="BL197" s="27">
        <f>((1/(((4-P197)^2+(3-Q197)^2))*CT197))</f>
        <v>5.4815535100481011E-3</v>
      </c>
      <c r="BM197" s="27">
        <f>((1/(((5-P197)^2+(0-Q197)^2))*CT197))</f>
        <v>3.9846637334690045E-3</v>
      </c>
      <c r="BN197" s="27">
        <f>((1/(((5-P197)^2+(1-Q197)^2))*CT197))</f>
        <v>4.4194637756088178E-3</v>
      </c>
      <c r="BO197" s="27">
        <f>((1/(((5-P197)^2+(2-Q197)^2))*CT197))</f>
        <v>4.139391808262712E-3</v>
      </c>
      <c r="BP197" s="27">
        <f>((1/(((5-P197)^2+(3-Q197)^2))*CT197))</f>
        <v>3.3682398355916639E-3</v>
      </c>
      <c r="BQ197" s="27">
        <f>((1/(((5-P197)^2+(4-Q197)^2))*CT197))</f>
        <v>2.5497158822330398E-3</v>
      </c>
      <c r="BR197" s="27">
        <f>((1/(((6-P197)^2+(0-Q197)^2))*CT197))</f>
        <v>2.4665587482136739E-3</v>
      </c>
      <c r="BS197" s="27">
        <f>(1/(((6-P197)^2+(1-Q197)^2))*CT197)</f>
        <v>2.6265143930027063E-3</v>
      </c>
      <c r="BT197" s="27">
        <f>(1/(((6-P197)^2+(2-Q197)^2))*CT197)</f>
        <v>2.5249826794035641E-3</v>
      </c>
      <c r="BU197" s="27">
        <f>(1/(((6-P197)^2+(3-Q197)^2))*CT197)</f>
        <v>2.2155661223576405E-3</v>
      </c>
      <c r="BV197" s="27">
        <f>((1/(((6-P197)^2+(4-Q197)^2))*CT197))</f>
        <v>1.8292855870952899E-3</v>
      </c>
      <c r="BW197" s="27">
        <f>((1/(((6-P197)^2+(5-Q197)^2))*CT197))</f>
        <v>1.4663378238825935E-3</v>
      </c>
      <c r="BX197" s="27">
        <f>((1/(((0-P197)^2+(1-Q197)^2))*CT197))</f>
        <v>1.8529804898236728E-2</v>
      </c>
      <c r="BY197" s="27">
        <f>((1/(((0-P197)^2+(2-Q197)^2))*CT197))</f>
        <v>1.4434868166641128E-2</v>
      </c>
      <c r="BZ197" s="27">
        <f>((1/(((1-P197)^2+(2-Q197)^2))*CT197))</f>
        <v>4.2127195980065077E-2</v>
      </c>
      <c r="CA197" s="27">
        <f>((1/(((0-P197)^2+(3-Q197)^2))*CT197))</f>
        <v>8.0265655773786772E-3</v>
      </c>
      <c r="CB197" s="27">
        <f>((1/(((1-P197)^2+(3-Q197)^2))*CT197))</f>
        <v>1.2650665662531965E-2</v>
      </c>
      <c r="CC197" s="27">
        <f>((1/(((2-P197)^2+(3-Q197)^2))*CT197))</f>
        <v>1.3603931686185953E-2</v>
      </c>
      <c r="CD197" s="27">
        <f>((1/(((0-P197)^2+(4-Q197)^2))*CT197))</f>
        <v>4.54760689629846E-3</v>
      </c>
      <c r="CE197" s="27">
        <f>((1/(((1-P197)^2+(4-Q197)^2))*CT197))</f>
        <v>5.7353652243902608E-3</v>
      </c>
      <c r="CF197" s="27">
        <f>((1/(((2-P197)^2+(4-Q197)^2))*CT197))</f>
        <v>5.9235477379413291E-3</v>
      </c>
      <c r="CG197" s="27">
        <f>((1/(((3-P197)^2+(4-Q197)^2))*CT197))</f>
        <v>4.9193548768105121E-3</v>
      </c>
      <c r="CH197" s="27">
        <f>((1/(((0-P197)^2+(5-Q197)^2))*CT197))</f>
        <v>2.8152720053227719E-3</v>
      </c>
      <c r="CI197" s="27">
        <f>((1/(((1-P197)^2+(5-Q197)^2))*CT197))</f>
        <v>3.2292815594213257E-3</v>
      </c>
      <c r="CJ197" s="27">
        <f>((1/(((2-P197)^2+(5-Q197)^2))*CT197))</f>
        <v>3.288096375682835E-3</v>
      </c>
      <c r="CK197" s="27">
        <f>((1/(((3-P197)^2+(5-Q197)^2))*CT197))</f>
        <v>2.953439535452526E-3</v>
      </c>
      <c r="CL197" s="27">
        <f>(1/(((4-P197)^2+(5-Q197)^2))*CT197)</f>
        <v>2.4210190182124645E-3</v>
      </c>
      <c r="CM197" s="27">
        <f>(1/(((0-P197)^2+(6-Q197)^2))*CT197)</f>
        <v>1.8849606508034118E-3</v>
      </c>
      <c r="CN197" s="27">
        <f>(1/(((1-P197)^2+(6-Q197)^2))*CT197)</f>
        <v>2.0619577460524066E-3</v>
      </c>
      <c r="CO197" s="27">
        <f>((1/(((2-P197)^2+(6-Q197)^2))*CT197))</f>
        <v>2.0857800945413025E-3</v>
      </c>
      <c r="CP197" s="27">
        <f>((1/(((3-P197)^2+(6-Q197)^2))*CT197))</f>
        <v>1.9459119579455014E-3</v>
      </c>
      <c r="CQ197" s="27">
        <f>((1/(((4-P197)^2+(6-Q197)^2))*CT197))</f>
        <v>1.6996431377265921E-3</v>
      </c>
      <c r="CR197" s="27">
        <f>((1/(((5-P197)^2+(6-Q197)^2)))*CT197)</f>
        <v>1.4228399468483451E-3</v>
      </c>
      <c r="CS197" s="21">
        <f t="shared" si="118"/>
        <v>0.89423273103823597</v>
      </c>
      <c r="CT197" s="28">
        <v>0.05</v>
      </c>
    </row>
    <row r="198" spans="8:98" x14ac:dyDescent="0.25">
      <c r="H198" s="2">
        <v>44576</v>
      </c>
      <c r="I198" s="1" t="s">
        <v>18</v>
      </c>
      <c r="J198" s="1" t="s">
        <v>10</v>
      </c>
      <c r="K198">
        <v>2</v>
      </c>
      <c r="L198">
        <v>1</v>
      </c>
      <c r="M198">
        <v>1.07</v>
      </c>
      <c r="N198">
        <v>0.74</v>
      </c>
      <c r="P198" s="10">
        <f>SUMIF(team,spi_matches[[#This Row],[team1]],Mxg)+SUMIF(team,spi_matches[[#This Row],[team2]],Vnxg)</f>
        <v>1.1929304559500604</v>
      </c>
      <c r="Q198" s="10">
        <f>SUMIF(team,spi_matches[[#This Row],[team1]],Mnxg)+SUMIF(team,spi_matches[[#This Row],[team2]],Vxg)</f>
        <v>1.5988793140085749</v>
      </c>
      <c r="R198" s="10">
        <f t="shared" si="92"/>
        <v>0.75278557303192994</v>
      </c>
      <c r="S198" s="21">
        <f t="shared" si="93"/>
        <v>0.17011773955923726</v>
      </c>
      <c r="T198" s="21">
        <f t="shared" si="94"/>
        <v>0.21674515221152305</v>
      </c>
      <c r="U198" s="21">
        <f t="shared" si="95"/>
        <v>0.4309773096588525</v>
      </c>
      <c r="V198" s="22">
        <f t="shared" si="96"/>
        <v>0</v>
      </c>
      <c r="W198" s="22">
        <f t="shared" si="97"/>
        <v>3</v>
      </c>
      <c r="X198" s="23"/>
      <c r="Y198" s="23"/>
      <c r="Z198" s="23"/>
      <c r="AA198" s="23"/>
      <c r="AB198" s="24">
        <f t="shared" si="98"/>
        <v>1</v>
      </c>
      <c r="AC198" s="24">
        <f t="shared" si="99"/>
        <v>2</v>
      </c>
      <c r="AD198" s="24">
        <f t="shared" si="100"/>
        <v>1</v>
      </c>
      <c r="AE198" s="24">
        <f t="shared" si="101"/>
        <v>1</v>
      </c>
      <c r="AF198" s="24">
        <f t="shared" si="102"/>
        <v>2</v>
      </c>
      <c r="AG198" s="24">
        <f t="shared" si="103"/>
        <v>2</v>
      </c>
      <c r="AH198" s="24">
        <f t="shared" si="104"/>
        <v>2</v>
      </c>
      <c r="AI198" s="24">
        <f t="shared" si="105"/>
        <v>1</v>
      </c>
      <c r="AJ198" s="24">
        <f t="shared" si="106"/>
        <v>0</v>
      </c>
      <c r="AK198" s="24">
        <f t="shared" si="107"/>
        <v>2</v>
      </c>
      <c r="AL198" s="25">
        <f t="shared" si="108"/>
        <v>12</v>
      </c>
      <c r="AM198" s="25">
        <f t="shared" si="109"/>
        <v>11</v>
      </c>
      <c r="AN198" s="25">
        <f t="shared" si="110"/>
        <v>22</v>
      </c>
      <c r="AO198" s="25">
        <f t="shared" si="111"/>
        <v>21</v>
      </c>
      <c r="AP198" s="25">
        <f t="shared" si="112"/>
        <v>2</v>
      </c>
      <c r="AQ198" s="26">
        <f t="shared" si="113"/>
        <v>0.25237234348305665</v>
      </c>
      <c r="AR198" s="26">
        <f t="shared" si="114"/>
        <v>0.12630134796575038</v>
      </c>
      <c r="AS198" s="26">
        <f t="shared" si="115"/>
        <v>6.1556716141857572E-2</v>
      </c>
      <c r="AT198" s="26">
        <f t="shared" si="116"/>
        <v>4.950408384615148E-2</v>
      </c>
      <c r="AU198" s="26">
        <f t="shared" si="117"/>
        <v>3.1566037640598808E-2</v>
      </c>
      <c r="AV198" s="27">
        <f>(1/(((0-P198)^2+(0-Q198)^2))*CT198)</f>
        <v>1.2564398404693528E-2</v>
      </c>
      <c r="AW198" s="27">
        <f>(1/(((1-P198)^2+(1-Q198)^2))*CT198)</f>
        <v>0.12630134796575038</v>
      </c>
      <c r="AX198" s="27">
        <f>(1/(((2-P198)^2+(2-Q198)^2))*CT198)</f>
        <v>6.1556716141857572E-2</v>
      </c>
      <c r="AY198" s="27">
        <f>(1/(((3-P198)^2+(3-Q198)^2))*CT198)</f>
        <v>9.5627170066996375E-3</v>
      </c>
      <c r="AZ198" s="27">
        <f>((1/(((4-P198)^2+(4-Q198)^2))*CT198))</f>
        <v>3.6643405503180414E-3</v>
      </c>
      <c r="BA198" s="27">
        <f>((1/(((5-P198)^2+(5-Q198)^2))*CT198))</f>
        <v>1.9185461704866571E-3</v>
      </c>
      <c r="BB198" s="27">
        <f>((1/(((6-P198)^2+(6-Q198)^2))*CT198))</f>
        <v>1.1770859717172616E-3</v>
      </c>
      <c r="BC198" s="27">
        <f>((1/(((1-P198)^2+(0-Q198)^2))*CT198))</f>
        <v>1.9277946654852905E-2</v>
      </c>
      <c r="BD198" s="27">
        <f>((1/(((2-P198)^2+(0-Q198)^2))*CT198))</f>
        <v>1.5587121785532163E-2</v>
      </c>
      <c r="BE198" s="27">
        <f>((1/(((2-P198)^2+(1-Q198)^2))*CT198))</f>
        <v>4.950408384615148E-2</v>
      </c>
      <c r="BF198" s="27">
        <f>((1/(((3-P198)^2+(0-Q198)^2))*CT198))</f>
        <v>8.5882388498665849E-3</v>
      </c>
      <c r="BG198" s="27">
        <f>((1/(((3-P198)^2+(1-Q198)^2))*CT198))</f>
        <v>1.3796312680765161E-2</v>
      </c>
      <c r="BH198" s="27">
        <f>((1/(((3-P198)^2+(2-Q198)^2))*CT198))</f>
        <v>1.4592583211673116E-2</v>
      </c>
      <c r="BI198" s="27">
        <f>((1/(((4-P198)^2+(0-Q198)^2))*CT198))</f>
        <v>4.7910826900690647E-3</v>
      </c>
      <c r="BJ198" s="27">
        <f>((1/(((4-P198)^2+(1-Q198)^2))*CT198))</f>
        <v>6.0692163601012063E-3</v>
      </c>
      <c r="BK198" s="27">
        <f>((1/(((4-P198)^2+(2-Q198)^2))*CT198))</f>
        <v>6.2184899554096271E-3</v>
      </c>
      <c r="BL198" s="27">
        <f>((1/(((4-P198)^2+(3-Q198)^2))*CT198))</f>
        <v>5.079866369301805E-3</v>
      </c>
      <c r="BM198" s="27">
        <f>((1/(((5-P198)^2+(0-Q198)^2))*CT198))</f>
        <v>2.9325180258512632E-3</v>
      </c>
      <c r="BN198" s="27">
        <f>((1/(((5-P198)^2+(1-Q198)^2))*CT198))</f>
        <v>3.3664513719033765E-3</v>
      </c>
      <c r="BO198" s="27">
        <f>((1/(((5-P198)^2+(2-Q198)^2))*CT198))</f>
        <v>3.4118802022746093E-3</v>
      </c>
      <c r="BP198" s="27">
        <f>((1/(((5-P198)^2+(3-Q198)^2))*CT198))</f>
        <v>3.0382360136945539E-3</v>
      </c>
      <c r="BQ198" s="27">
        <f>((1/(((5-P198)^2+(4-Q198)^2))*CT198))</f>
        <v>2.468019518833884E-3</v>
      </c>
      <c r="BR198" s="27">
        <f>((1/(((6-P198)^2+(0-Q198)^2))*CT198))</f>
        <v>1.9482291107395001E-3</v>
      </c>
      <c r="BS198" s="27">
        <f>(1/(((6-P198)^2+(1-Q198)^2))*CT198)</f>
        <v>2.1306902288926515E-3</v>
      </c>
      <c r="BT198" s="27">
        <f>(1/(((6-P198)^2+(2-Q198)^2))*CT198)</f>
        <v>2.1487986873183246E-3</v>
      </c>
      <c r="BU198" s="27">
        <f>(1/(((6-P198)^2+(3-Q198)^2))*CT198)</f>
        <v>1.9943315689741645E-3</v>
      </c>
      <c r="BV198" s="27">
        <f>((1/(((6-P198)^2+(4-Q198)^2))*CT198))</f>
        <v>1.7317037956729158E-3</v>
      </c>
      <c r="BW198" s="27">
        <f>((1/(((6-P198)^2+(5-Q198)^2))*CT198))</f>
        <v>1.441938631358889E-3</v>
      </c>
      <c r="BX198" s="27">
        <f>((1/(((0-P198)^2+(1-Q198)^2))*CT198))</f>
        <v>2.8062463590328924E-2</v>
      </c>
      <c r="BY198" s="27">
        <f>((1/(((0-P198)^2+(2-Q198)^2))*CT198))</f>
        <v>3.1566037640598808E-2</v>
      </c>
      <c r="BZ198" s="27">
        <f>((1/(((1-P198)^2+(2-Q198)^2))*CT198))</f>
        <v>0.25237234348305665</v>
      </c>
      <c r="CA198" s="27">
        <f>((1/(((0-P198)^2+(3-Q198)^2))*CT198))</f>
        <v>1.4765717167021675E-2</v>
      </c>
      <c r="CB198" s="27">
        <f>((1/(((1-P198)^2+(3-Q198)^2))*CT198))</f>
        <v>2.4995484096555488E-2</v>
      </c>
      <c r="CC198" s="27">
        <f>((1/(((2-P198)^2+(3-Q198)^2))*CT198))</f>
        <v>1.9124112396212253E-2</v>
      </c>
      <c r="CD198" s="27">
        <f>((1/(((0-P198)^2+(4-Q198)^2))*CT198))</f>
        <v>6.9555892097648842E-3</v>
      </c>
      <c r="CE198" s="27">
        <f>((1/(((1-P198)^2+(4-Q198)^2))*CT198))</f>
        <v>8.6168229160149181E-3</v>
      </c>
      <c r="CF198" s="27">
        <f>((1/(((2-P198)^2+(4-Q198)^2))*CT198))</f>
        <v>7.7921165564860066E-3</v>
      </c>
      <c r="CG198" s="27">
        <f>((1/(((3-P198)^2+(4-Q198)^2))*CT198))</f>
        <v>5.5365584634178271E-3</v>
      </c>
      <c r="CH198" s="27">
        <f>((1/(((0-P198)^2+(5-Q198)^2))*CT198))</f>
        <v>3.8489058157626234E-3</v>
      </c>
      <c r="CI198" s="27">
        <f>((1/(((1-P198)^2+(5-Q198)^2))*CT198))</f>
        <v>4.3085456080928231E-3</v>
      </c>
      <c r="CJ198" s="27">
        <f>((1/(((2-P198)^2+(5-Q198)^2))*CT198))</f>
        <v>4.0919935240068496E-3</v>
      </c>
      <c r="CK198" s="27">
        <f>((1/(((3-P198)^2+(5-Q198)^2))*CT198))</f>
        <v>3.3708344832124163E-3</v>
      </c>
      <c r="CL198" s="27">
        <f>(1/(((4-P198)^2+(5-Q198)^2))*CT198)</f>
        <v>2.5710561045537046E-3</v>
      </c>
      <c r="CM198" s="27">
        <f>(1/(((0-P198)^2+(6-Q198)^2))*CT198)</f>
        <v>2.4046616155954537E-3</v>
      </c>
      <c r="CN198" s="27">
        <f>(1/(((1-P198)^2+(6-Q198)^2))*CT198)</f>
        <v>2.5763786179957403E-3</v>
      </c>
      <c r="CO198" s="27">
        <f>((1/(((2-P198)^2+(6-Q198)^2))*CT198))</f>
        <v>2.4973497448232355E-3</v>
      </c>
      <c r="CP198" s="27">
        <f>((1/(((3-P198)^2+(6-Q198)^2))*CT198))</f>
        <v>2.2089329253985059E-3</v>
      </c>
      <c r="CQ198" s="27">
        <f>((1/(((4-P198)^2+(6-Q198)^2))*CT198))</f>
        <v>1.8348958701308402E-3</v>
      </c>
      <c r="CR198" s="27">
        <f>((1/(((5-P198)^2+(6-Q198)^2)))*CT198)</f>
        <v>1.4765098298227656E-3</v>
      </c>
      <c r="CS198" s="21">
        <f t="shared" si="118"/>
        <v>0.81784020142961267</v>
      </c>
      <c r="CT198" s="28">
        <v>0.05</v>
      </c>
    </row>
    <row r="199" spans="8:98" x14ac:dyDescent="0.25">
      <c r="H199" s="2">
        <v>44576</v>
      </c>
      <c r="I199" s="1" t="s">
        <v>15</v>
      </c>
      <c r="J199" s="1" t="s">
        <v>11</v>
      </c>
      <c r="K199">
        <v>3</v>
      </c>
      <c r="L199">
        <v>1</v>
      </c>
      <c r="M199">
        <v>2.27</v>
      </c>
      <c r="N199">
        <v>0.97</v>
      </c>
      <c r="P199" s="10">
        <f>SUMIF(team,spi_matches[[#This Row],[team1]],Mxg)+SUMIF(team,spi_matches[[#This Row],[team2]],Vnxg)</f>
        <v>1.2781843352851219</v>
      </c>
      <c r="Q199" s="10">
        <f>SUMIF(team,spi_matches[[#This Row],[team1]],Mnxg)+SUMIF(team,spi_matches[[#This Row],[team2]],Vxg)</f>
        <v>1.2957259000896639</v>
      </c>
      <c r="R199" s="10">
        <f t="shared" si="92"/>
        <v>1.0897956747630373</v>
      </c>
      <c r="S199" s="21">
        <f t="shared" si="93"/>
        <v>0.22552660215692169</v>
      </c>
      <c r="T199" s="21">
        <f t="shared" si="94"/>
        <v>0.38243495499928681</v>
      </c>
      <c r="U199" s="21">
        <f t="shared" si="95"/>
        <v>0.23310002969212862</v>
      </c>
      <c r="V199" s="22">
        <f t="shared" si="96"/>
        <v>1</v>
      </c>
      <c r="W199" s="22">
        <f t="shared" si="97"/>
        <v>1</v>
      </c>
      <c r="X199" s="23"/>
      <c r="Y199" s="23"/>
      <c r="Z199" s="23"/>
      <c r="AA199" s="23"/>
      <c r="AB199" s="24">
        <f t="shared" si="98"/>
        <v>1</v>
      </c>
      <c r="AC199" s="24">
        <f t="shared" si="99"/>
        <v>1</v>
      </c>
      <c r="AD199" s="24">
        <f t="shared" si="100"/>
        <v>1</v>
      </c>
      <c r="AE199" s="24">
        <f t="shared" si="101"/>
        <v>2</v>
      </c>
      <c r="AF199" s="24">
        <f t="shared" si="102"/>
        <v>2</v>
      </c>
      <c r="AG199" s="24">
        <f t="shared" si="103"/>
        <v>1</v>
      </c>
      <c r="AH199" s="24">
        <f t="shared" si="104"/>
        <v>2</v>
      </c>
      <c r="AI199" s="24">
        <f t="shared" si="105"/>
        <v>2</v>
      </c>
      <c r="AJ199" s="24">
        <f t="shared" si="106"/>
        <v>0</v>
      </c>
      <c r="AK199" s="24">
        <f t="shared" si="107"/>
        <v>1</v>
      </c>
      <c r="AL199" s="25">
        <f t="shared" si="108"/>
        <v>11</v>
      </c>
      <c r="AM199" s="25">
        <f t="shared" si="109"/>
        <v>12</v>
      </c>
      <c r="AN199" s="25">
        <f t="shared" si="110"/>
        <v>21</v>
      </c>
      <c r="AO199" s="25">
        <f t="shared" si="111"/>
        <v>22</v>
      </c>
      <c r="AP199" s="25">
        <f t="shared" si="112"/>
        <v>1</v>
      </c>
      <c r="AQ199" s="26">
        <f t="shared" si="113"/>
        <v>0.30332382419716702</v>
      </c>
      <c r="AR199" s="26">
        <f t="shared" si="114"/>
        <v>8.7200906875372255E-2</v>
      </c>
      <c r="AS199" s="26">
        <f t="shared" si="115"/>
        <v>8.2173095540938268E-2</v>
      </c>
      <c r="AT199" s="26">
        <f t="shared" si="116"/>
        <v>4.9163248316263029E-2</v>
      </c>
      <c r="AU199" s="26">
        <f t="shared" si="117"/>
        <v>2.9049348402339931E-2</v>
      </c>
      <c r="AV199" s="27">
        <f>(1/(((0-P199)^2+(0-Q199)^2))*CT199)</f>
        <v>1.5093606913432034E-2</v>
      </c>
      <c r="AW199" s="27">
        <f>(1/(((1-P199)^2+(1-Q199)^2))*CT199)</f>
        <v>0.30332382419716702</v>
      </c>
      <c r="AX199" s="27">
        <f>(1/(((2-P199)^2+(2-Q199)^2))*CT199)</f>
        <v>4.9163248316263029E-2</v>
      </c>
      <c r="AY199" s="27">
        <f>(1/(((3-P199)^2+(3-Q199)^2))*CT199)</f>
        <v>8.5190494767771099E-3</v>
      </c>
      <c r="AZ199" s="27">
        <f>((1/(((4-P199)^2+(4-Q199)^2))*CT199))</f>
        <v>3.396420965132508E-3</v>
      </c>
      <c r="BA199" s="27">
        <f>((1/(((5-P199)^2+(5-Q199)^2))*CT199))</f>
        <v>1.8133314237182827E-3</v>
      </c>
      <c r="BB199" s="27">
        <f>((1/(((6-P199)^2+(6-Q199)^2))*CT199))</f>
        <v>1.125473706796877E-3</v>
      </c>
      <c r="BC199" s="27">
        <f>((1/(((1-P199)^2+(0-Q199)^2))*CT199))</f>
        <v>2.846906791473533E-2</v>
      </c>
      <c r="BD199" s="27">
        <f>((1/(((2-P199)^2+(0-Q199)^2))*CT199))</f>
        <v>2.2728063436693174E-2</v>
      </c>
      <c r="BE199" s="27">
        <f>((1/(((2-P199)^2+(1-Q199)^2))*CT199))</f>
        <v>8.2173095540938268E-2</v>
      </c>
      <c r="BF199" s="27">
        <f>((1/(((3-P199)^2+(0-Q199)^2))*CT199))</f>
        <v>1.0767612797931985E-2</v>
      </c>
      <c r="BG199" s="27">
        <f>((1/(((3-P199)^2+(1-Q199)^2))*CT199))</f>
        <v>1.6382147045327436E-2</v>
      </c>
      <c r="BH199" s="27">
        <f>((1/(((3-P199)^2+(2-Q199)^2))*CT199))</f>
        <v>1.4448147831002673E-2</v>
      </c>
      <c r="BI199" s="27">
        <f>((1/(((4-P199)^2+(0-Q199)^2))*CT199))</f>
        <v>5.5022533196800571E-3</v>
      </c>
      <c r="BJ199" s="27">
        <f>((1/(((4-P199)^2+(1-Q199)^2))*CT199))</f>
        <v>6.6704605394182674E-3</v>
      </c>
      <c r="BK199" s="27">
        <f>((1/(((4-P199)^2+(2-Q199)^2))*CT199))</f>
        <v>6.3256848259630504E-3</v>
      </c>
      <c r="BL199" s="27">
        <f>((1/(((4-P199)^2+(3-Q199)^2))*CT199))</f>
        <v>4.8483293632967731E-3</v>
      </c>
      <c r="BM199" s="27">
        <f>((1/(((5-P199)^2+(0-Q199)^2))*CT199))</f>
        <v>3.2194055567305543E-3</v>
      </c>
      <c r="BN199" s="27">
        <f>((1/(((5-P199)^2+(1-Q199)^2))*CT199))</f>
        <v>3.5869638013002487E-3</v>
      </c>
      <c r="BO199" s="27">
        <f>((1/(((5-P199)^2+(2-Q199)^2))*CT199))</f>
        <v>3.4848271688133498E-3</v>
      </c>
      <c r="BP199" s="27">
        <f>((1/(((5-P199)^2+(3-Q199)^2))*CT199))</f>
        <v>2.9839234470601834E-3</v>
      </c>
      <c r="BQ199" s="27">
        <f>((1/(((5-P199)^2+(4-Q199)^2))*CT199))</f>
        <v>2.3623895953951922E-3</v>
      </c>
      <c r="BR199" s="27">
        <f>((1/(((6-P199)^2+(0-Q199)^2))*CT199))</f>
        <v>2.0855536850680769E-3</v>
      </c>
      <c r="BS199" s="27">
        <f>(1/(((6-P199)^2+(1-Q199)^2))*CT199)</f>
        <v>2.2338384822070622E-3</v>
      </c>
      <c r="BT199" s="27">
        <f>(1/(((6-P199)^2+(2-Q199)^2))*CT199)</f>
        <v>2.1937959715561096E-3</v>
      </c>
      <c r="BU199" s="27">
        <f>(1/(((6-P199)^2+(3-Q199)^2))*CT199)</f>
        <v>1.9841196319266524E-3</v>
      </c>
      <c r="BV199" s="27">
        <f>((1/(((6-P199)^2+(4-Q199)^2))*CT199))</f>
        <v>1.6886961823832881E-3</v>
      </c>
      <c r="BW199" s="27">
        <f>((1/(((6-P199)^2+(5-Q199)^2))*CT199))</f>
        <v>1.388226019493944E-3</v>
      </c>
      <c r="BX199" s="27">
        <f>((1/(((0-P199)^2+(1-Q199)^2))*CT199))</f>
        <v>2.9049348402339931E-2</v>
      </c>
      <c r="BY199" s="27">
        <f>((1/(((0-P199)^2+(2-Q199)^2))*CT199))</f>
        <v>2.3476854514168928E-2</v>
      </c>
      <c r="BZ199" s="27">
        <f>((1/(((1-P199)^2+(2-Q199)^2))*CT199))</f>
        <v>8.7200906875372255E-2</v>
      </c>
      <c r="CA199" s="27">
        <f>((1/(((0-P199)^2+(3-Q199)^2))*CT199))</f>
        <v>1.1017328179682897E-2</v>
      </c>
      <c r="CB199" s="27">
        <f>((1/(((1-P199)^2+(3-Q199)^2))*CT199))</f>
        <v>1.6767626040836738E-2</v>
      </c>
      <c r="CC199" s="27">
        <f>((1/(((2-P199)^2+(3-Q199)^2))*CT199))</f>
        <v>1.4596119272198116E-2</v>
      </c>
      <c r="CD199" s="27">
        <f>((1/(((0-P199)^2+(4-Q199)^2))*CT199))</f>
        <v>5.5885568515962438E-3</v>
      </c>
      <c r="CE199" s="27">
        <f>((1/(((1-P199)^2+(4-Q199)^2))*CT199))</f>
        <v>6.7654559154246598E-3</v>
      </c>
      <c r="CF199" s="27">
        <f>((1/(((2-P199)^2+(4-Q199)^2))*CT199))</f>
        <v>6.3823408196231196E-3</v>
      </c>
      <c r="CG199" s="27">
        <f>((1/(((3-P199)^2+(4-Q199)^2))*CT199))</f>
        <v>4.8648791536023764E-3</v>
      </c>
      <c r="CH199" s="27">
        <f>((1/(((0-P199)^2+(5-Q199)^2))*CT199))</f>
        <v>3.2561831102799984E-3</v>
      </c>
      <c r="CI199" s="27">
        <f>((1/(((1-P199)^2+(5-Q199)^2))*CT199))</f>
        <v>3.62344227475368E-3</v>
      </c>
      <c r="CJ199" s="27">
        <f>((1/(((2-P199)^2+(5-Q199)^2))*CT199))</f>
        <v>3.5105790869806352E-3</v>
      </c>
      <c r="CK199" s="27">
        <f>((1/(((3-P199)^2+(5-Q199)^2))*CT199))</f>
        <v>2.9964709140775487E-3</v>
      </c>
      <c r="CL199" s="27">
        <f>(1/(((4-P199)^2+(5-Q199)^2))*CT199)</f>
        <v>2.3663119951219821E-3</v>
      </c>
      <c r="CM199" s="27">
        <f>(1/(((0-P199)^2+(6-Q199)^2))*CT199)</f>
        <v>2.1040273185087173E-3</v>
      </c>
      <c r="CN199" s="27">
        <f>(1/(((1-P199)^2+(6-Q199)^2))*CT199)</f>
        <v>2.2514833674890807E-3</v>
      </c>
      <c r="CO199" s="27">
        <f>((1/(((2-P199)^2+(6-Q199)^2))*CT199))</f>
        <v>2.2073873372031763E-3</v>
      </c>
      <c r="CP199" s="27">
        <f>((1/(((3-P199)^2+(6-Q199)^2))*CT199))</f>
        <v>1.9924411572049441E-3</v>
      </c>
      <c r="CQ199" s="27">
        <f>((1/(((4-P199)^2+(6-Q199)^2))*CT199))</f>
        <v>1.6927075435923926E-3</v>
      </c>
      <c r="CR199" s="27">
        <f>((1/(((5-P199)^2+(6-Q199)^2)))*CT199)</f>
        <v>1.3895795620711875E-3</v>
      </c>
      <c r="CS199" s="21">
        <f t="shared" si="118"/>
        <v>0.84106158684833709</v>
      </c>
      <c r="CT199" s="28">
        <v>0.05</v>
      </c>
    </row>
    <row r="200" spans="8:98" x14ac:dyDescent="0.25">
      <c r="H200" s="2">
        <v>44576</v>
      </c>
      <c r="I200" s="1" t="s">
        <v>17</v>
      </c>
      <c r="J200" s="1" t="s">
        <v>7</v>
      </c>
      <c r="K200">
        <v>2</v>
      </c>
      <c r="L200">
        <v>2</v>
      </c>
      <c r="M200">
        <v>2.02</v>
      </c>
      <c r="N200">
        <v>1.24</v>
      </c>
      <c r="P200" s="10">
        <f>SUMIF(team,spi_matches[[#This Row],[team1]],Mxg)+SUMIF(team,spi_matches[[#This Row],[team2]],Vnxg)</f>
        <v>1.3978986785553247</v>
      </c>
      <c r="Q200" s="10">
        <f>SUMIF(team,spi_matches[[#This Row],[team1]],Mnxg)+SUMIF(team,spi_matches[[#This Row],[team2]],Vxg)</f>
        <v>1.4083476051022474</v>
      </c>
      <c r="R200" s="10">
        <f t="shared" si="92"/>
        <v>0.41535097028687351</v>
      </c>
      <c r="S200" s="21">
        <f t="shared" si="93"/>
        <v>0.23971792703263192</v>
      </c>
      <c r="T200" s="21">
        <f t="shared" si="94"/>
        <v>0.25330470737605676</v>
      </c>
      <c r="U200" s="21">
        <f t="shared" si="95"/>
        <v>0.24507201456707173</v>
      </c>
      <c r="V200" s="22">
        <f t="shared" si="96"/>
        <v>1</v>
      </c>
      <c r="W200" s="22">
        <f t="shared" si="97"/>
        <v>1</v>
      </c>
      <c r="X200" s="23"/>
      <c r="Y200" s="23"/>
      <c r="Z200" s="23"/>
      <c r="AA200" s="23"/>
      <c r="AB200" s="24">
        <f t="shared" si="98"/>
        <v>1</v>
      </c>
      <c r="AC200" s="24">
        <f t="shared" si="99"/>
        <v>1</v>
      </c>
      <c r="AD200" s="24">
        <f t="shared" si="100"/>
        <v>1</v>
      </c>
      <c r="AE200" s="24">
        <f t="shared" si="101"/>
        <v>2</v>
      </c>
      <c r="AF200" s="24">
        <f t="shared" si="102"/>
        <v>2</v>
      </c>
      <c r="AG200" s="24">
        <f t="shared" si="103"/>
        <v>1</v>
      </c>
      <c r="AH200" s="24">
        <f t="shared" si="104"/>
        <v>2</v>
      </c>
      <c r="AI200" s="24">
        <f t="shared" si="105"/>
        <v>2</v>
      </c>
      <c r="AJ200" s="24">
        <f t="shared" si="106"/>
        <v>0</v>
      </c>
      <c r="AK200" s="24">
        <f t="shared" si="107"/>
        <v>1</v>
      </c>
      <c r="AL200" s="25">
        <f t="shared" si="108"/>
        <v>11</v>
      </c>
      <c r="AM200" s="25">
        <f t="shared" si="109"/>
        <v>12</v>
      </c>
      <c r="AN200" s="25">
        <f t="shared" si="110"/>
        <v>21</v>
      </c>
      <c r="AO200" s="25">
        <f t="shared" si="111"/>
        <v>22</v>
      </c>
      <c r="AP200" s="25">
        <f t="shared" si="112"/>
        <v>1</v>
      </c>
      <c r="AQ200" s="26">
        <f t="shared" si="113"/>
        <v>0.15381249257903315</v>
      </c>
      <c r="AR200" s="26">
        <f t="shared" si="114"/>
        <v>9.835241707155358E-2</v>
      </c>
      <c r="AS200" s="26">
        <f t="shared" si="115"/>
        <v>9.4469068815648566E-2</v>
      </c>
      <c r="AT200" s="26">
        <f t="shared" si="116"/>
        <v>7.0167702159370612E-2</v>
      </c>
      <c r="AU200" s="26">
        <f t="shared" si="117"/>
        <v>2.3575247792123638E-2</v>
      </c>
      <c r="AV200" s="27">
        <f>(1/(((0-P200)^2+(0-Q200)^2))*CT200)</f>
        <v>1.2698207294456197E-2</v>
      </c>
      <c r="AW200" s="27">
        <f>(1/(((1-P200)^2+(1-Q200)^2))*CT200)</f>
        <v>0.15381249257903315</v>
      </c>
      <c r="AX200" s="27">
        <f>(1/(((2-P200)^2+(2-Q200)^2))*CT200)</f>
        <v>7.0167702159370612E-2</v>
      </c>
      <c r="AY200" s="27">
        <f>(1/(((3-P200)^2+(3-Q200)^2))*CT200)</f>
        <v>9.803756268918341E-3</v>
      </c>
      <c r="AZ200" s="27">
        <f>((1/(((4-P200)^2+(4-Q200)^2))*CT200))</f>
        <v>3.7071105594401765E-3</v>
      </c>
      <c r="BA200" s="27">
        <f>((1/(((5-P200)^2+(5-Q200)^2))*CT200))</f>
        <v>1.932359617795692E-3</v>
      </c>
      <c r="BB200" s="27">
        <f>((1/(((6-P200)^2+(6-Q200)^2))*CT200))</f>
        <v>1.1830788970426187E-3</v>
      </c>
      <c r="BC200" s="27">
        <f>((1/(((1-P200)^2+(0-Q200)^2))*CT200))</f>
        <v>2.3345217066121804E-2</v>
      </c>
      <c r="BD200" s="27">
        <f>((1/(((2-P200)^2+(0-Q200)^2))*CT200))</f>
        <v>2.1313154806021587E-2</v>
      </c>
      <c r="BE200" s="27">
        <f>((1/(((2-P200)^2+(1-Q200)^2))*CT200))</f>
        <v>9.4469068815648566E-2</v>
      </c>
      <c r="BF200" s="27">
        <f>((1/(((3-P200)^2+(0-Q200)^2))*CT200))</f>
        <v>1.0988596511293561E-2</v>
      </c>
      <c r="BG200" s="27">
        <f>((1/(((3-P200)^2+(1-Q200)^2))*CT200))</f>
        <v>1.8291725439094172E-2</v>
      </c>
      <c r="BH200" s="27">
        <f>((1/(((3-P200)^2+(2-Q200)^2))*CT200))</f>
        <v>1.714218399047162E-2</v>
      </c>
      <c r="BI200" s="27">
        <f>((1/(((4-P200)^2+(0-Q200)^2))*CT200))</f>
        <v>5.711430479549329E-3</v>
      </c>
      <c r="BJ200" s="27">
        <f>((1/(((4-P200)^2+(1-Q200)^2))*CT200))</f>
        <v>7.2070211973332609E-3</v>
      </c>
      <c r="BK200" s="27">
        <f>((1/(((4-P200)^2+(2-Q200)^2))*CT200))</f>
        <v>7.0215016771838605E-3</v>
      </c>
      <c r="BL200" s="27">
        <f>((1/(((4-P200)^2+(3-Q200)^2))*CT200))</f>
        <v>5.3738659634150181E-3</v>
      </c>
      <c r="BM200" s="27">
        <f>((1/(((5-P200)^2+(0-Q200)^2))*CT200))</f>
        <v>3.3425639558957855E-3</v>
      </c>
      <c r="BN200" s="27">
        <f>((1/(((5-P200)^2+(1-Q200)^2))*CT200))</f>
        <v>3.804630200950627E-3</v>
      </c>
      <c r="BO200" s="27">
        <f>((1/(((5-P200)^2+(2-Q200)^2))*CT200))</f>
        <v>3.7522927015880684E-3</v>
      </c>
      <c r="BP200" s="27">
        <f>((1/(((5-P200)^2+(3-Q200)^2))*CT200))</f>
        <v>3.2240402441296489E-3</v>
      </c>
      <c r="BQ200" s="27">
        <f>((1/(((5-P200)^2+(4-Q200)^2))*CT200))</f>
        <v>2.5391284691649416E-3</v>
      </c>
      <c r="BR200" s="27">
        <f>((1/(((6-P200)^2+(0-Q200)^2))*CT200))</f>
        <v>2.1586355770837084E-3</v>
      </c>
      <c r="BS200" s="27">
        <f>(1/(((6-P200)^2+(1-Q200)^2))*CT200)</f>
        <v>2.3423499694334147E-3</v>
      </c>
      <c r="BT200" s="27">
        <f>(1/(((6-P200)^2+(2-Q200)^2))*CT200)</f>
        <v>2.3224068133040317E-3</v>
      </c>
      <c r="BU200" s="27">
        <f>(1/(((6-P200)^2+(3-Q200)^2))*CT200)</f>
        <v>2.1085752707279293E-3</v>
      </c>
      <c r="BV200" s="27">
        <f>((1/(((6-P200)^2+(4-Q200)^2))*CT200))</f>
        <v>1.79237174914937E-3</v>
      </c>
      <c r="BW200" s="27">
        <f>((1/(((6-P200)^2+(5-Q200)^2))*CT200))</f>
        <v>1.4671661350716344E-3</v>
      </c>
      <c r="BX200" s="27">
        <f>((1/(((0-P200)^2+(1-Q200)^2))*CT200))</f>
        <v>2.3575247792123638E-2</v>
      </c>
      <c r="BY200" s="27">
        <f>((1/(((0-P200)^2+(2-Q200)^2))*CT200))</f>
        <v>2.169975696266958E-2</v>
      </c>
      <c r="BZ200" s="27">
        <f>((1/(((1-P200)^2+(2-Q200)^2))*CT200))</f>
        <v>9.835241707155358E-2</v>
      </c>
      <c r="CA200" s="27">
        <f>((1/(((0-P200)^2+(3-Q200)^2))*CT200))</f>
        <v>1.1142115752464434E-2</v>
      </c>
      <c r="CB200" s="27">
        <f>((1/(((1-P200)^2+(3-Q200)^2))*CT200))</f>
        <v>1.8575754514614719E-2</v>
      </c>
      <c r="CC200" s="27">
        <f>((1/(((2-P200)^2+(3-Q200)^2))*CT200))</f>
        <v>1.7265888850010805E-2</v>
      </c>
      <c r="CD200" s="27">
        <f>((1/(((0-P200)^2+(4-Q200)^2))*CT200))</f>
        <v>5.7664920061319619E-3</v>
      </c>
      <c r="CE200" s="27">
        <f>((1/(((1-P200)^2+(4-Q200)^2))*CT200))</f>
        <v>7.2727426175526882E-3</v>
      </c>
      <c r="CF200" s="27">
        <f>((1/(((2-P200)^2+(4-Q200)^2))*CT200))</f>
        <v>7.062956801049145E-3</v>
      </c>
      <c r="CG200" s="27">
        <f>((1/(((3-P200)^2+(4-Q200)^2))*CT200))</f>
        <v>5.3859630800945774E-3</v>
      </c>
      <c r="CH200" s="27">
        <f>((1/(((0-P200)^2+(5-Q200)^2))*CT200))</f>
        <v>3.3660768138356308E-3</v>
      </c>
      <c r="CI200" s="27">
        <f>((1/(((1-P200)^2+(5-Q200)^2))*CT200))</f>
        <v>3.8289851819736037E-3</v>
      </c>
      <c r="CJ200" s="27">
        <f>((1/(((2-P200)^2+(5-Q200)^2))*CT200))</f>
        <v>3.7700302857830211E-3</v>
      </c>
      <c r="CK200" s="27">
        <f>((1/(((3-P200)^2+(5-Q200)^2))*CT200))</f>
        <v>3.2327525794938203E-3</v>
      </c>
      <c r="CL200" s="27">
        <f>(1/(((4-P200)^2+(5-Q200)^2))*CT200)</f>
        <v>2.5418259735270139E-3</v>
      </c>
      <c r="CM200" s="27">
        <f>(1/(((0-P200)^2+(6-Q200)^2))*CT200)</f>
        <v>2.1703845237515244E-3</v>
      </c>
      <c r="CN200" s="27">
        <f>(1/(((1-P200)^2+(6-Q200)^2))*CT200)</f>
        <v>2.3538721939615499E-3</v>
      </c>
      <c r="CO200" s="27">
        <f>((1/(((2-P200)^2+(6-Q200)^2))*CT200))</f>
        <v>2.3314590886354229E-3</v>
      </c>
      <c r="CP200" s="27">
        <f>((1/(((3-P200)^2+(6-Q200)^2))*CT200))</f>
        <v>2.1141648727035804E-3</v>
      </c>
      <c r="CQ200" s="27">
        <f>((1/(((4-P200)^2+(6-Q200)^2))*CT200))</f>
        <v>1.7950612334975483E-3</v>
      </c>
      <c r="CR200" s="27">
        <f>((1/(((5-P200)^2+(6-Q200)^2)))*CT200)</f>
        <v>1.4680663716438954E-3</v>
      </c>
      <c r="CS200" s="21">
        <f t="shared" si="118"/>
        <v>0.73809464897576049</v>
      </c>
      <c r="CT200" s="28">
        <v>0.05</v>
      </c>
    </row>
    <row r="201" spans="8:98" x14ac:dyDescent="0.25">
      <c r="H201" s="2">
        <v>44577</v>
      </c>
      <c r="I201" s="1" t="s">
        <v>21</v>
      </c>
      <c r="J201" s="1" t="s">
        <v>8</v>
      </c>
      <c r="K201">
        <v>2</v>
      </c>
      <c r="L201">
        <v>3</v>
      </c>
      <c r="M201">
        <v>2.33</v>
      </c>
      <c r="N201">
        <v>0.2</v>
      </c>
      <c r="P201" s="10">
        <f>SUMIF(team,spi_matches[[#This Row],[team1]],Mxg)+SUMIF(team,spi_matches[[#This Row],[team2]],Vnxg)</f>
        <v>1.5515591301315725</v>
      </c>
      <c r="Q201" s="10">
        <f>SUMIF(team,spi_matches[[#This Row],[team1]],Mnxg)+SUMIF(team,spi_matches[[#This Row],[team2]],Vxg)</f>
        <v>1.0780885932503363</v>
      </c>
      <c r="R201" s="10">
        <f t="shared" si="92"/>
        <v>1.3770097654778688</v>
      </c>
      <c r="S201" s="21">
        <f t="shared" si="93"/>
        <v>0.42619280608908366</v>
      </c>
      <c r="T201" s="21">
        <f t="shared" si="94"/>
        <v>0.23774931108229519</v>
      </c>
      <c r="U201" s="21">
        <f t="shared" si="95"/>
        <v>0.15888326197816161</v>
      </c>
      <c r="V201" s="22">
        <f t="shared" si="96"/>
        <v>3</v>
      </c>
      <c r="W201" s="22">
        <f t="shared" si="97"/>
        <v>0</v>
      </c>
      <c r="X201" s="23"/>
      <c r="Y201" s="23"/>
      <c r="Z201" s="23"/>
      <c r="AA201" s="23"/>
      <c r="AB201" s="24">
        <f t="shared" si="98"/>
        <v>2</v>
      </c>
      <c r="AC201" s="24">
        <f t="shared" si="99"/>
        <v>1</v>
      </c>
      <c r="AD201" s="24">
        <f t="shared" si="100"/>
        <v>1</v>
      </c>
      <c r="AE201" s="24">
        <f t="shared" si="101"/>
        <v>1</v>
      </c>
      <c r="AF201" s="24">
        <f t="shared" si="102"/>
        <v>2</v>
      </c>
      <c r="AG201" s="24">
        <f t="shared" si="103"/>
        <v>2</v>
      </c>
      <c r="AH201" s="24">
        <f t="shared" si="104"/>
        <v>1</v>
      </c>
      <c r="AI201" s="24">
        <f t="shared" si="105"/>
        <v>2</v>
      </c>
      <c r="AJ201" s="24">
        <f t="shared" si="106"/>
        <v>2</v>
      </c>
      <c r="AK201" s="24">
        <f t="shared" si="107"/>
        <v>0</v>
      </c>
      <c r="AL201" s="25">
        <f t="shared" si="108"/>
        <v>21</v>
      </c>
      <c r="AM201" s="25">
        <f t="shared" si="109"/>
        <v>11</v>
      </c>
      <c r="AN201" s="25">
        <f t="shared" si="110"/>
        <v>22</v>
      </c>
      <c r="AO201" s="25">
        <f t="shared" si="111"/>
        <v>12</v>
      </c>
      <c r="AP201" s="25">
        <f t="shared" si="112"/>
        <v>20</v>
      </c>
      <c r="AQ201" s="26">
        <f t="shared" si="113"/>
        <v>0.24131618616632339</v>
      </c>
      <c r="AR201" s="26">
        <f t="shared" si="114"/>
        <v>0.16112644013651803</v>
      </c>
      <c r="AS201" s="26">
        <f t="shared" si="115"/>
        <v>4.7572840542042499E-2</v>
      </c>
      <c r="AT201" s="26">
        <f t="shared" si="116"/>
        <v>4.3322371308962208E-2</v>
      </c>
      <c r="AU201" s="26">
        <f t="shared" si="117"/>
        <v>3.6673716540003287E-2</v>
      </c>
      <c r="AV201" s="27">
        <f>(1/(((0-P201)^2+(0-Q201)^2))*CT201)</f>
        <v>1.4007129492012519E-2</v>
      </c>
      <c r="AW201" s="27">
        <f>(1/(((1-P201)^2+(1-Q201)^2))*CT201)</f>
        <v>0.16112644013651803</v>
      </c>
      <c r="AX201" s="27">
        <f>(1/(((2-P201)^2+(2-Q201)^2))*CT201)</f>
        <v>4.7572840542042499E-2</v>
      </c>
      <c r="AY201" s="27">
        <f>(1/(((3-P201)^2+(3-Q201)^2))*CT201)</f>
        <v>8.6330074551145795E-3</v>
      </c>
      <c r="AZ201" s="27">
        <f>((1/(((4-P201)^2+(4-Q201)^2))*CT201))</f>
        <v>3.4405810708089224E-3</v>
      </c>
      <c r="BA201" s="27">
        <f>((1/(((5-P201)^2+(5-Q201)^2))*CT201))</f>
        <v>1.8333060252067601E-3</v>
      </c>
      <c r="BB201" s="27">
        <f>((1/(((6-P201)^2+(6-Q201)^2))*CT201))</f>
        <v>1.1360063605918805E-3</v>
      </c>
      <c r="BC201" s="27">
        <f>((1/(((1-P201)^2+(0-Q201)^2))*CT201))</f>
        <v>3.4094958124572652E-2</v>
      </c>
      <c r="BD201" s="27">
        <f>((1/(((2-P201)^2+(0-Q201)^2))*CT201))</f>
        <v>3.6673716540003287E-2</v>
      </c>
      <c r="BE201" s="27">
        <f>((1/(((2-P201)^2+(1-Q201)^2))*CT201))</f>
        <v>0.24131618616632339</v>
      </c>
      <c r="BF201" s="27">
        <f>((1/(((3-P201)^2+(0-Q201)^2))*CT201))</f>
        <v>1.5336219144937855E-2</v>
      </c>
      <c r="BG201" s="27">
        <f>((1/(((3-P201)^2+(1-Q201)^2))*CT201))</f>
        <v>2.3763368762658822E-2</v>
      </c>
      <c r="BH201" s="27">
        <f>((1/(((3-P201)^2+(2-Q201)^2))*CT201))</f>
        <v>1.6961217456517429E-2</v>
      </c>
      <c r="BI201" s="27">
        <f>((1/(((4-P201)^2+(0-Q201)^2))*CT201))</f>
        <v>6.9860329700159058E-3</v>
      </c>
      <c r="BJ201" s="27">
        <f>((1/(((4-P201)^2+(1-Q201)^2))*CT201))</f>
        <v>8.331999489033997E-3</v>
      </c>
      <c r="BK201" s="27">
        <f>((1/(((4-P201)^2+(2-Q201)^2))*CT201))</f>
        <v>7.3048331191622341E-3</v>
      </c>
      <c r="BL201" s="27">
        <f>((1/(((4-P201)^2+(3-Q201)^2))*CT201))</f>
        <v>5.1607010578127834E-3</v>
      </c>
      <c r="BM201" s="27">
        <f>((1/(((5-P201)^2+(0-Q201)^2))*CT201))</f>
        <v>3.8302378971970738E-3</v>
      </c>
      <c r="BN201" s="27">
        <f>((1/(((5-P201)^2+(1-Q201)^2))*CT201))</f>
        <v>4.2024426699890337E-3</v>
      </c>
      <c r="BO201" s="27">
        <f>((1/(((5-P201)^2+(2-Q201)^2))*CT201))</f>
        <v>3.9241339107710139E-3</v>
      </c>
      <c r="BP201" s="27">
        <f>((1/(((5-P201)^2+(3-Q201)^2))*CT201))</f>
        <v>3.208112595390708E-3</v>
      </c>
      <c r="BQ201" s="27">
        <f>((1/(((5-P201)^2+(4-Q201)^2))*CT201))</f>
        <v>2.4474638782314177E-3</v>
      </c>
      <c r="BR201" s="27">
        <f>((1/(((6-P201)^2+(0-Q201)^2))*CT201))</f>
        <v>2.3865321855254481E-3</v>
      </c>
      <c r="BS201" s="27">
        <f>(1/(((6-P201)^2+(1-Q201)^2))*CT201)</f>
        <v>2.5259255949813802E-3</v>
      </c>
      <c r="BT201" s="27">
        <f>(1/(((6-P201)^2+(2-Q201)^2))*CT201)</f>
        <v>2.4226511899860534E-3</v>
      </c>
      <c r="BU201" s="27">
        <f>(1/(((6-P201)^2+(3-Q201)^2))*CT201)</f>
        <v>2.1292570039501495E-3</v>
      </c>
      <c r="BV201" s="27">
        <f>((1/(((6-P201)^2+(4-Q201)^2))*CT201))</f>
        <v>1.765150755897317E-3</v>
      </c>
      <c r="BW201" s="27">
        <f>((1/(((6-P201)^2+(5-Q201)^2))*CT201))</f>
        <v>1.4216655761255849E-3</v>
      </c>
      <c r="BX201" s="27">
        <f>((1/(((0-P201)^2+(1-Q201)^2))*CT201))</f>
        <v>2.0717371620646879E-2</v>
      </c>
      <c r="BY201" s="27">
        <f>((1/(((0-P201)^2+(2-Q201)^2))*CT201))</f>
        <v>1.535034219765289E-2</v>
      </c>
      <c r="BZ201" s="27">
        <f>((1/(((1-P201)^2+(2-Q201)^2))*CT201))</f>
        <v>4.3322371308962208E-2</v>
      </c>
      <c r="CA201" s="27">
        <f>((1/(((0-P201)^2+(3-Q201)^2))*CT201))</f>
        <v>8.195271434027691E-3</v>
      </c>
      <c r="CB201" s="27">
        <f>((1/(((1-P201)^2+(3-Q201)^2))*CT201))</f>
        <v>1.2506375345488697E-2</v>
      </c>
      <c r="CC201" s="27">
        <f>((1/(((2-P201)^2+(3-Q201)^2))*CT201))</f>
        <v>1.2837489019998658E-2</v>
      </c>
      <c r="CD201" s="27">
        <f>((1/(((0-P201)^2+(4-Q201)^2))*CT201))</f>
        <v>4.568336928501884E-3</v>
      </c>
      <c r="CE201" s="27">
        <f>((1/(((1-P201)^2+(4-Q201)^2))*CT201))</f>
        <v>5.6549675329943712E-3</v>
      </c>
      <c r="CF201" s="27">
        <f>((1/(((2-P201)^2+(4-Q201)^2))*CT201))</f>
        <v>5.7216974490214706E-3</v>
      </c>
      <c r="CG201" s="27">
        <f>((1/(((3-P201)^2+(4-Q201)^2))*CT201))</f>
        <v>4.7012155514384295E-3</v>
      </c>
      <c r="CH201" s="27">
        <f>((1/(((0-P201)^2+(5-Q201)^2))*CT201))</f>
        <v>2.810769210005123E-3</v>
      </c>
      <c r="CI201" s="27">
        <f>((1/(((1-P201)^2+(5-Q201)^2))*CT201))</f>
        <v>3.1876357359939414E-3</v>
      </c>
      <c r="CJ201" s="27">
        <f>((1/(((2-P201)^2+(5-Q201)^2))*CT201))</f>
        <v>3.2087301494920285E-3</v>
      </c>
      <c r="CK201" s="27">
        <f>((1/(((3-P201)^2+(5-Q201)^2))*CT201))</f>
        <v>2.8605149898029668E-3</v>
      </c>
      <c r="CL201" s="27">
        <f>(1/(((4-P201)^2+(5-Q201)^2))*CT201)</f>
        <v>2.339044306027045E-3</v>
      </c>
      <c r="CM201" s="27">
        <f>(1/(((0-P201)^2+(6-Q201)^2))*CT201)</f>
        <v>1.8774020681118272E-3</v>
      </c>
      <c r="CN201" s="27">
        <f>(1/(((1-P201)^2+(6-Q201)^2))*CT201)</f>
        <v>2.0383678415815923E-3</v>
      </c>
      <c r="CO201" s="27">
        <f>((1/(((2-P201)^2+(6-Q201)^2))*CT201))</f>
        <v>2.0469730273853996E-3</v>
      </c>
      <c r="CP201" s="27">
        <f>((1/(((3-P201)^2+(6-Q201)^2))*CT201))</f>
        <v>1.8994656266078346E-3</v>
      </c>
      <c r="CQ201" s="27">
        <f>((1/(((4-P201)^2+(6-Q201)^2))*CT201))</f>
        <v>1.6545293378586582E-3</v>
      </c>
      <c r="CR201" s="27">
        <f>((1/(((5-P201)^2+(6-Q201)^2)))*CT201)</f>
        <v>1.3843912965620176E-3</v>
      </c>
      <c r="CS201" s="21">
        <f t="shared" si="118"/>
        <v>0.82282537914954035</v>
      </c>
      <c r="CT201" s="28">
        <v>0.05</v>
      </c>
    </row>
    <row r="202" spans="8:98" x14ac:dyDescent="0.25">
      <c r="H202" s="2">
        <v>44577</v>
      </c>
      <c r="I202" s="1" t="s">
        <v>19</v>
      </c>
      <c r="J202" s="1" t="s">
        <v>5</v>
      </c>
      <c r="K202">
        <v>3</v>
      </c>
      <c r="L202">
        <v>0</v>
      </c>
      <c r="M202">
        <v>3.36</v>
      </c>
      <c r="N202">
        <v>0.41</v>
      </c>
      <c r="P202" s="10">
        <f>SUMIF(team,spi_matches[[#This Row],[team1]],Mxg)+SUMIF(team,spi_matches[[#This Row],[team2]],Vnxg)</f>
        <v>2.5361297129290237</v>
      </c>
      <c r="Q202" s="10">
        <f>SUMIF(team,spi_matches[[#This Row],[team1]],Mnxg)+SUMIF(team,spi_matches[[#This Row],[team2]],Vxg)</f>
        <v>1.0063119741268256</v>
      </c>
      <c r="R202" s="10">
        <f t="shared" si="92"/>
        <v>1.0343502204054447</v>
      </c>
      <c r="S202" s="21">
        <f t="shared" si="93"/>
        <v>0.65500811607795395</v>
      </c>
      <c r="T202" s="21">
        <f t="shared" si="94"/>
        <v>8.7185427289839523E-2</v>
      </c>
      <c r="U202" s="21">
        <f t="shared" si="95"/>
        <v>9.7153574075087373E-2</v>
      </c>
      <c r="V202" s="22">
        <f t="shared" si="96"/>
        <v>3</v>
      </c>
      <c r="W202" s="22">
        <f t="shared" si="97"/>
        <v>0</v>
      </c>
      <c r="X202" s="23"/>
      <c r="Y202" s="23"/>
      <c r="Z202" s="23"/>
      <c r="AA202" s="23"/>
      <c r="AB202" s="24">
        <f t="shared" si="98"/>
        <v>3</v>
      </c>
      <c r="AC202" s="24">
        <f t="shared" si="99"/>
        <v>1</v>
      </c>
      <c r="AD202" s="24">
        <f t="shared" si="100"/>
        <v>2</v>
      </c>
      <c r="AE202" s="24">
        <f t="shared" si="101"/>
        <v>1</v>
      </c>
      <c r="AF202" s="24">
        <f t="shared" si="102"/>
        <v>3</v>
      </c>
      <c r="AG202" s="24">
        <f t="shared" si="103"/>
        <v>2</v>
      </c>
      <c r="AH202" s="24">
        <f t="shared" si="104"/>
        <v>3</v>
      </c>
      <c r="AI202" s="24">
        <f t="shared" si="105"/>
        <v>0</v>
      </c>
      <c r="AJ202" s="24">
        <f t="shared" si="106"/>
        <v>2</v>
      </c>
      <c r="AK202" s="24">
        <f t="shared" si="107"/>
        <v>2</v>
      </c>
      <c r="AL202" s="25">
        <f t="shared" si="108"/>
        <v>31</v>
      </c>
      <c r="AM202" s="25">
        <f t="shared" si="109"/>
        <v>21</v>
      </c>
      <c r="AN202" s="25">
        <f t="shared" si="110"/>
        <v>32</v>
      </c>
      <c r="AO202" s="25">
        <f t="shared" si="111"/>
        <v>30</v>
      </c>
      <c r="AP202" s="25">
        <f t="shared" si="112"/>
        <v>22</v>
      </c>
      <c r="AQ202" s="26">
        <f t="shared" si="113"/>
        <v>0.23232529097745058</v>
      </c>
      <c r="AR202" s="26">
        <f t="shared" si="114"/>
        <v>0.17392822205642741</v>
      </c>
      <c r="AS202" s="26">
        <f t="shared" si="115"/>
        <v>4.1576876689719759E-2</v>
      </c>
      <c r="AT202" s="26">
        <f t="shared" si="116"/>
        <v>4.0721936986713975E-2</v>
      </c>
      <c r="AU202" s="26">
        <f t="shared" si="117"/>
        <v>3.9220270836583471E-2</v>
      </c>
      <c r="AV202" s="27">
        <f>(1/(((0-P202)^2+(0-Q202)^2))*CT202)</f>
        <v>6.71626159290229E-3</v>
      </c>
      <c r="AW202" s="27">
        <f>(1/(((1-P202)^2+(1-Q202)^2))*CT202)</f>
        <v>2.1188825893675083E-2</v>
      </c>
      <c r="AX202" s="27">
        <f>(1/(((2-P202)^2+(2-Q202)^2))*CT202)</f>
        <v>3.9220270836583471E-2</v>
      </c>
      <c r="AY202" s="27">
        <f>(1/(((3-P202)^2+(3-Q202)^2))*CT202)</f>
        <v>1.1933266535601146E-2</v>
      </c>
      <c r="AZ202" s="27">
        <f>((1/(((4-P202)^2+(4-Q202)^2))*CT202))</f>
        <v>4.5024422181914776E-3</v>
      </c>
      <c r="BA202" s="27">
        <f>((1/(((5-P202)^2+(5-Q202)^2))*CT202))</f>
        <v>2.2706423235830742E-3</v>
      </c>
      <c r="BB202" s="27">
        <f>((1/(((6-P202)^2+(6-Q202)^2))*CT202))</f>
        <v>1.3537178893029832E-3</v>
      </c>
      <c r="BC202" s="27">
        <f>((1/(((1-P202)^2+(0-Q202)^2))*CT202))</f>
        <v>1.4826419907411216E-2</v>
      </c>
      <c r="BD202" s="27">
        <f>((1/(((2-P202)^2+(0-Q202)^2))*CT202))</f>
        <v>3.8458613880494527E-2</v>
      </c>
      <c r="BE202" s="27">
        <f>((1/(((2-P202)^2+(1-Q202)^2))*CT202))</f>
        <v>0.17392822205642741</v>
      </c>
      <c r="BF202" s="27">
        <f>((1/(((3-P202)^2+(0-Q202)^2))*CT202))</f>
        <v>4.0721936986713975E-2</v>
      </c>
      <c r="BG202" s="27">
        <f>((1/(((3-P202)^2+(1-Q202)^2))*CT202))</f>
        <v>0.23232529097745058</v>
      </c>
      <c r="BH202" s="27">
        <f>((1/(((3-P202)^2+(2-Q202)^2))*CT202))</f>
        <v>4.1576876689719759E-2</v>
      </c>
      <c r="BI202" s="27">
        <f>((1/(((4-P202)^2+(0-Q202)^2))*CT202))</f>
        <v>1.5844947646640215E-2</v>
      </c>
      <c r="BJ202" s="27">
        <f>((1/(((4-P202)^2+(1-Q202)^2))*CT202))</f>
        <v>2.3332256302839603E-2</v>
      </c>
      <c r="BK202" s="27">
        <f>((1/(((4-P202)^2+(2-Q202)^2))*CT202))</f>
        <v>1.5972746098776018E-2</v>
      </c>
      <c r="BL202" s="27">
        <f>((1/(((4-P202)^2+(3-Q202)^2))*CT202))</f>
        <v>8.1729952912039834E-3</v>
      </c>
      <c r="BM202" s="27">
        <f>((1/(((5-P202)^2+(0-Q202)^2))*CT202))</f>
        <v>7.058836237859259E-3</v>
      </c>
      <c r="BN202" s="27">
        <f>((1/(((5-P202)^2+(1-Q202)^2))*CT202))</f>
        <v>8.2362870402854886E-3</v>
      </c>
      <c r="BO202" s="27">
        <f>((1/(((5-P202)^2+(2-Q202)^2))*CT202))</f>
        <v>7.084086865724361E-3</v>
      </c>
      <c r="BP202" s="27">
        <f>((1/(((5-P202)^2+(3-Q202)^2))*CT202))</f>
        <v>4.9773784441015968E-3</v>
      </c>
      <c r="BQ202" s="27">
        <f>((1/(((5-P202)^2+(4-Q202)^2))*CT202))</f>
        <v>3.3260548636664419E-3</v>
      </c>
      <c r="BR202" s="27">
        <f>((1/(((6-P202)^2+(0-Q202)^2))*CT202))</f>
        <v>3.8428840972034688E-3</v>
      </c>
      <c r="BS202" s="27">
        <f>(1/(((6-P202)^2+(1-Q202)^2))*CT202)</f>
        <v>4.1672093739176666E-3</v>
      </c>
      <c r="BT202" s="27">
        <f>(1/(((6-P202)^2+(2-Q202)^2))*CT202)</f>
        <v>3.850355692400856E-3</v>
      </c>
      <c r="BU202" s="27">
        <f>(1/(((6-P202)^2+(3-Q202)^2))*CT202)</f>
        <v>3.130245252160541E-3</v>
      </c>
      <c r="BV202" s="27">
        <f>((1/(((6-P202)^2+(4-Q202)^2))*CT202))</f>
        <v>2.3854318400620086E-3</v>
      </c>
      <c r="BW202" s="27">
        <f>((1/(((6-P202)^2+(5-Q202)^2))*CT202))</f>
        <v>1.7890405328948118E-3</v>
      </c>
      <c r="BX202" s="27">
        <f>((1/(((0-P202)^2+(1-Q202)^2))*CT202))</f>
        <v>7.7736393801882478E-3</v>
      </c>
      <c r="BY202" s="27">
        <f>((1/(((0-P202)^2+(2-Q202)^2))*CT202))</f>
        <v>6.7391168328855477E-3</v>
      </c>
      <c r="BZ202" s="27">
        <f>((1/(((1-P202)^2+(2-Q202)^2))*CT202))</f>
        <v>1.4938258440365174E-2</v>
      </c>
      <c r="CA202" s="27">
        <f>((1/(((0-P202)^2+(3-Q202)^2))*CT202))</f>
        <v>4.8045758633026101E-3</v>
      </c>
      <c r="CB202" s="27">
        <f>((1/(((1-P202)^2+(3-Q202)^2))*CT202))</f>
        <v>7.8932997138618632E-3</v>
      </c>
      <c r="CC202" s="27">
        <f>((1/(((2-P202)^2+(3-Q202)^2))*CT202))</f>
        <v>1.1730956572822747E-2</v>
      </c>
      <c r="CD202" s="27">
        <f>((1/(((0-P202)^2+(4-Q202)^2))*CT202))</f>
        <v>3.2479929852053551E-3</v>
      </c>
      <c r="CE202" s="27">
        <f>((1/(((1-P202)^2+(4-Q202)^2))*CT202))</f>
        <v>4.4162345231505522E-3</v>
      </c>
      <c r="CF202" s="27">
        <f>((1/(((2-P202)^2+(4-Q202)^2))*CT202))</f>
        <v>5.4056373713321573E-3</v>
      </c>
      <c r="CG202" s="27">
        <f>((1/(((3-P202)^2+(4-Q202)^2))*CT202))</f>
        <v>5.4481996059169823E-3</v>
      </c>
      <c r="CH202" s="27">
        <f>((1/(((0-P202)^2+(5-Q202)^2))*CT202))</f>
        <v>2.2339880945274975E-3</v>
      </c>
      <c r="CI202" s="27">
        <f>((1/(((1-P202)^2+(5-Q202)^2))*CT202))</f>
        <v>2.7308617932264049E-3</v>
      </c>
      <c r="CJ202" s="27">
        <f>((1/(((2-P202)^2+(5-Q202)^2))*CT202))</f>
        <v>3.0793905466922093E-3</v>
      </c>
      <c r="CK202" s="27">
        <f>((1/(((3-P202)^2+(5-Q202)^2))*CT202))</f>
        <v>3.0931560184818251E-3</v>
      </c>
      <c r="CL202" s="27">
        <f>(1/(((4-P202)^2+(5-Q202)^2))*CT202)</f>
        <v>2.7635821367919334E-3</v>
      </c>
      <c r="CM202" s="27">
        <f>(1/(((0-P202)^2+(6-Q202)^2))*CT202)</f>
        <v>1.5939367146950729E-3</v>
      </c>
      <c r="CN202" s="27">
        <f>(1/(((1-P202)^2+(6-Q202)^2))*CT202)</f>
        <v>1.8317289796706824E-3</v>
      </c>
      <c r="CO202" s="27">
        <f>((1/(((2-P202)^2+(6-Q202)^2))*CT202))</f>
        <v>1.9822112266234121E-3</v>
      </c>
      <c r="CP202" s="27">
        <f>((1/(((3-P202)^2+(6-Q202)^2))*CT202))</f>
        <v>1.987905918891955E-3</v>
      </c>
      <c r="CQ202" s="27">
        <f>((1/(((4-P202)^2+(6-Q202)^2))*CT202))</f>
        <v>1.8463922534270546E-3</v>
      </c>
      <c r="CR202" s="27">
        <f>((1/(((5-P202)^2+(6-Q202)^2)))*CT202)</f>
        <v>1.6125091030280661E-3</v>
      </c>
      <c r="CS202" s="21">
        <f t="shared" si="118"/>
        <v>0.83934711744288104</v>
      </c>
      <c r="CT202" s="28">
        <v>0.05</v>
      </c>
    </row>
    <row r="203" spans="8:98" x14ac:dyDescent="0.25">
      <c r="H203" s="2">
        <v>44579</v>
      </c>
      <c r="I203" s="1" t="s">
        <v>27</v>
      </c>
      <c r="J203" s="1" t="s">
        <v>12</v>
      </c>
      <c r="K203">
        <v>1</v>
      </c>
      <c r="L203">
        <v>1</v>
      </c>
      <c r="M203">
        <v>0.71</v>
      </c>
      <c r="N203">
        <v>0.59</v>
      </c>
      <c r="P203" s="10">
        <f>SUMIF(team,spi_matches[[#This Row],[team1]],Mxg)+SUMIF(team,spi_matches[[#This Row],[team2]],Vnxg)</f>
        <v>0.92653025692249946</v>
      </c>
      <c r="Q203" s="10">
        <f>SUMIF(team,spi_matches[[#This Row],[team1]],Mnxg)+SUMIF(team,spi_matches[[#This Row],[team2]],Vxg)</f>
        <v>1.087257926148999</v>
      </c>
      <c r="R203" s="10">
        <f t="shared" si="92"/>
        <v>0.29415079728092697</v>
      </c>
      <c r="S203" s="21">
        <f t="shared" si="93"/>
        <v>0.17899090364873121</v>
      </c>
      <c r="T203" s="21">
        <f t="shared" si="94"/>
        <v>3.904008578902205</v>
      </c>
      <c r="U203" s="21">
        <f t="shared" si="95"/>
        <v>0.2268594226223872</v>
      </c>
      <c r="V203" s="22">
        <f t="shared" si="96"/>
        <v>1</v>
      </c>
      <c r="W203" s="22">
        <f t="shared" si="97"/>
        <v>1</v>
      </c>
      <c r="X203" s="23"/>
      <c r="Y203" s="23"/>
      <c r="Z203" s="23"/>
      <c r="AA203" s="23"/>
      <c r="AB203" s="24">
        <f t="shared" si="98"/>
        <v>1</v>
      </c>
      <c r="AC203" s="24">
        <f t="shared" si="99"/>
        <v>1</v>
      </c>
      <c r="AD203" s="24">
        <f t="shared" si="100"/>
        <v>1</v>
      </c>
      <c r="AE203" s="24">
        <f t="shared" si="101"/>
        <v>2</v>
      </c>
      <c r="AF203" s="24">
        <f t="shared" si="102"/>
        <v>0</v>
      </c>
      <c r="AG203" s="24">
        <f t="shared" si="103"/>
        <v>1</v>
      </c>
      <c r="AH203" s="24">
        <f t="shared" si="104"/>
        <v>2</v>
      </c>
      <c r="AI203" s="24">
        <f t="shared" si="105"/>
        <v>1</v>
      </c>
      <c r="AJ203" s="24">
        <f t="shared" si="106"/>
        <v>1</v>
      </c>
      <c r="AK203" s="24">
        <f t="shared" si="107"/>
        <v>0</v>
      </c>
      <c r="AL203" s="25">
        <f t="shared" si="108"/>
        <v>11</v>
      </c>
      <c r="AM203" s="25">
        <f t="shared" si="109"/>
        <v>12</v>
      </c>
      <c r="AN203" s="25">
        <f t="shared" si="110"/>
        <v>1</v>
      </c>
      <c r="AO203" s="25">
        <f t="shared" si="111"/>
        <v>21</v>
      </c>
      <c r="AP203" s="25">
        <f t="shared" si="112"/>
        <v>10</v>
      </c>
      <c r="AQ203" s="26">
        <f t="shared" si="113"/>
        <v>3.842681001414336</v>
      </c>
      <c r="AR203" s="26">
        <f t="shared" si="114"/>
        <v>5.9630584010219402E-2</v>
      </c>
      <c r="AS203" s="26">
        <f t="shared" si="115"/>
        <v>5.7731903162365511E-2</v>
      </c>
      <c r="AT203" s="26">
        <f t="shared" si="116"/>
        <v>4.3105260369775952E-2</v>
      </c>
      <c r="AU203" s="26">
        <f t="shared" si="117"/>
        <v>4.210428452591064E-2</v>
      </c>
      <c r="AV203" s="27">
        <f>(1/(((0-P203)^2+(0-Q203)^2))*CT203)</f>
        <v>2.4502739986220132E-2</v>
      </c>
      <c r="AW203" s="27">
        <f>(1/(((1-P203)^2+(1-Q203)^2))*CT203)</f>
        <v>3.842681001414336</v>
      </c>
      <c r="AX203" s="27">
        <f>(1/(((2-P203)^2+(2-Q203)^2))*CT203)</f>
        <v>2.5183393242690602E-2</v>
      </c>
      <c r="AY203" s="27">
        <f>(1/(((3-P203)^2+(3-Q203)^2))*CT203)</f>
        <v>6.2830969857711723E-3</v>
      </c>
      <c r="AZ203" s="27">
        <f>((1/(((4-P203)^2+(4-Q203)^2))*CT203))</f>
        <v>2.7885784610818349E-3</v>
      </c>
      <c r="BA203" s="27">
        <f>((1/(((5-P203)^2+(5-Q203)^2))*CT203))</f>
        <v>1.5672651578365233E-3</v>
      </c>
      <c r="BB203" s="27">
        <f>((1/(((6-P203)^2+(6-Q203)^2))*CT203))</f>
        <v>1.0025036542680955E-3</v>
      </c>
      <c r="BC203" s="27">
        <f>((1/(((1-P203)^2+(0-Q203)^2))*CT203))</f>
        <v>4.210428452591064E-2</v>
      </c>
      <c r="BD203" s="27">
        <f>((1/(((2-P203)^2+(0-Q203)^2))*CT203))</f>
        <v>2.1418164459250592E-2</v>
      </c>
      <c r="BE203" s="27">
        <f>((1/(((2-P203)^2+(1-Q203)^2))*CT203))</f>
        <v>4.3105260369775952E-2</v>
      </c>
      <c r="BF203" s="27">
        <f>((1/(((3-P203)^2+(0-Q203)^2))*CT203))</f>
        <v>9.1217462762841397E-3</v>
      </c>
      <c r="BG203" s="27">
        <f>((1/(((3-P203)^2+(1-Q203)^2))*CT203))</f>
        <v>1.1609303146386432E-2</v>
      </c>
      <c r="BH203" s="27">
        <f>((1/(((3-P203)^2+(2-Q203)^2))*CT203))</f>
        <v>9.74207872141317E-3</v>
      </c>
      <c r="BI203" s="27">
        <f>((1/(((4-P203)^2+(0-Q203)^2))*CT203))</f>
        <v>4.7044008277186576E-3</v>
      </c>
      <c r="BJ203" s="27">
        <f>((1/(((4-P203)^2+(1-Q203)^2))*CT203))</f>
        <v>5.2888616469387254E-3</v>
      </c>
      <c r="BK203" s="27">
        <f>((1/(((4-P203)^2+(2-Q203)^2))*CT203))</f>
        <v>4.8641376528897121E-3</v>
      </c>
      <c r="BL203" s="27">
        <f>((1/(((4-P203)^2+(3-Q203)^2))*CT203))</f>
        <v>3.8153963214105323E-3</v>
      </c>
      <c r="BM203" s="27">
        <f>((1/(((5-P203)^2+(0-Q203)^2))*CT203))</f>
        <v>2.8128943341772729E-3</v>
      </c>
      <c r="BN203" s="27">
        <f>((1/(((5-P203)^2+(1-Q203)^2))*CT203))</f>
        <v>3.0119085393821815E-3</v>
      </c>
      <c r="BO203" s="27">
        <f>((1/(((5-P203)^2+(2-Q203)^2))*CT203))</f>
        <v>2.8692339992169372E-3</v>
      </c>
      <c r="BP203" s="27">
        <f>((1/(((5-P203)^2+(3-Q203)^2))*CT203))</f>
        <v>2.4689239031007696E-3</v>
      </c>
      <c r="BQ203" s="27">
        <f>((1/(((5-P203)^2+(4-Q203)^2))*CT203))</f>
        <v>1.9938412527408965E-3</v>
      </c>
      <c r="BR203" s="27">
        <f>((1/(((6-P203)^2+(0-Q203)^2))*CT203))</f>
        <v>1.8572016221081802E-3</v>
      </c>
      <c r="BS203" s="27">
        <f>(1/(((6-P203)^2+(1-Q203)^2))*CT203)</f>
        <v>1.9419203336201148E-3</v>
      </c>
      <c r="BT203" s="27">
        <f>(1/(((6-P203)^2+(2-Q203)^2))*CT203)</f>
        <v>1.881595462922069E-3</v>
      </c>
      <c r="BU203" s="27">
        <f>(1/(((6-P203)^2+(3-Q203)^2))*CT203)</f>
        <v>1.7007567786855148E-3</v>
      </c>
      <c r="BV203" s="27">
        <f>((1/(((6-P203)^2+(4-Q203)^2))*CT203))</f>
        <v>1.4609561674939445E-3</v>
      </c>
      <c r="BW203" s="27">
        <f>((1/(((6-P203)^2+(5-Q203)^2))*CT203))</f>
        <v>1.2180373073047497E-3</v>
      </c>
      <c r="BX203" s="27">
        <f>((1/(((0-P203)^2+(1-Q203)^2))*CT203))</f>
        <v>5.7731903162365511E-2</v>
      </c>
      <c r="BY203" s="27">
        <f>((1/(((0-P203)^2+(2-Q203)^2))*CT203))</f>
        <v>2.9558576760110922E-2</v>
      </c>
      <c r="BZ203" s="27">
        <f>((1/(((1-P203)^2+(2-Q203)^2))*CT203))</f>
        <v>5.9630584010219402E-2</v>
      </c>
      <c r="CA203" s="27">
        <f>((1/(((0-P203)^2+(3-Q203)^2))*CT203))</f>
        <v>1.1069194388932752E-2</v>
      </c>
      <c r="CB203" s="27">
        <f>((1/(((1-P203)^2+(3-Q203)^2))*CT203))</f>
        <v>1.3646362533761849E-2</v>
      </c>
      <c r="CC203" s="27">
        <f>((1/(((2-P203)^2+(3-Q203)^2))*CT203))</f>
        <v>1.0393023554900856E-2</v>
      </c>
      <c r="CD203" s="27">
        <f>((1/(((0-P203)^2+(4-Q203)^2))*CT203))</f>
        <v>5.3518723872460865E-3</v>
      </c>
      <c r="CE203" s="27">
        <f>((1/(((1-P203)^2+(4-Q203)^2))*CT203))</f>
        <v>5.8896532065629351E-3</v>
      </c>
      <c r="CF203" s="27">
        <f>((1/(((2-P203)^2+(4-Q203)^2))*CT203))</f>
        <v>5.1886576849941406E-3</v>
      </c>
      <c r="CG203" s="27">
        <f>((1/(((3-P203)^2+(4-Q203)^2))*CT203))</f>
        <v>3.911339886413334E-3</v>
      </c>
      <c r="CH203" s="27">
        <f>((1/(((0-P203)^2+(5-Q203)^2))*CT203))</f>
        <v>3.0925267578170699E-3</v>
      </c>
      <c r="CI203" s="27">
        <f>((1/(((1-P203)^2+(5-Q203)^2))*CT203))</f>
        <v>3.2647841109989927E-3</v>
      </c>
      <c r="CJ203" s="27">
        <f>((1/(((2-P203)^2+(5-Q203)^2))*CT203))</f>
        <v>3.0373187163672418E-3</v>
      </c>
      <c r="CK203" s="27">
        <f>((1/(((3-P203)^2+(5-Q203)^2))*CT203))</f>
        <v>2.549872014505945E-3</v>
      </c>
      <c r="CL203" s="27">
        <f>(1/(((4-P203)^2+(5-Q203)^2))*CT203)</f>
        <v>2.0197314188564798E-3</v>
      </c>
      <c r="CM203" s="27">
        <f>(1/(((0-P203)^2+(6-Q203)^2))*CT203)</f>
        <v>2.0005206954322855E-3</v>
      </c>
      <c r="CN203" s="27">
        <f>(1/(((1-P203)^2+(6-Q203)^2))*CT203)</f>
        <v>2.0712139281777401E-3</v>
      </c>
      <c r="CO203" s="27">
        <f>((1/(((2-P203)^2+(6-Q203)^2))*CT203))</f>
        <v>1.9772715034373687E-3</v>
      </c>
      <c r="CP203" s="27">
        <f>((1/(((3-P203)^2+(6-Q203)^2))*CT203))</f>
        <v>1.7584389223197494E-3</v>
      </c>
      <c r="CQ203" s="27">
        <f>((1/(((4-P203)^2+(6-Q203)^2))*CT203))</f>
        <v>1.4889260701068496E-3</v>
      </c>
      <c r="CR203" s="27">
        <f>((1/(((5-P203)^2+(6-Q203)^2)))*CT203)</f>
        <v>1.2276509088597265E-3</v>
      </c>
      <c r="CS203" s="21">
        <f t="shared" si="118"/>
        <v>4.3098589051733232</v>
      </c>
      <c r="CT203" s="28">
        <v>0.05</v>
      </c>
    </row>
    <row r="204" spans="8:98" x14ac:dyDescent="0.25">
      <c r="H204" s="2">
        <v>44580</v>
      </c>
      <c r="I204" s="1" t="s">
        <v>14</v>
      </c>
      <c r="J204" s="1" t="s">
        <v>28</v>
      </c>
      <c r="K204">
        <v>2</v>
      </c>
      <c r="L204">
        <v>3</v>
      </c>
      <c r="M204">
        <v>0.2</v>
      </c>
      <c r="N204">
        <v>4.45</v>
      </c>
      <c r="P204" s="10">
        <f>SUMIF(team,spi_matches[[#This Row],[team1]],Mxg)+SUMIF(team,spi_matches[[#This Row],[team2]],Vnxg)</f>
        <v>0.85020573791169884</v>
      </c>
      <c r="Q204" s="10">
        <f>SUMIF(team,spi_matches[[#This Row],[team1]],Mnxg)+SUMIF(team,spi_matches[[#This Row],[team2]],Vxg)</f>
        <v>1.9451225653947768</v>
      </c>
      <c r="R204" s="10">
        <f t="shared" si="92"/>
        <v>6.6971784640077425</v>
      </c>
      <c r="S204" s="21">
        <f t="shared" si="93"/>
        <v>0.11246151772693956</v>
      </c>
      <c r="T204" s="21">
        <f t="shared" si="94"/>
        <v>0.11873484324854444</v>
      </c>
      <c r="U204" s="21">
        <f t="shared" si="95"/>
        <v>2.228560574595146</v>
      </c>
      <c r="V204" s="22">
        <f t="shared" si="96"/>
        <v>0</v>
      </c>
      <c r="W204" s="22">
        <f t="shared" si="97"/>
        <v>3</v>
      </c>
      <c r="X204" s="23"/>
      <c r="Y204" s="23"/>
      <c r="Z204" s="23"/>
      <c r="AA204" s="23"/>
      <c r="AB204" s="24">
        <f t="shared" si="98"/>
        <v>1</v>
      </c>
      <c r="AC204" s="24">
        <f t="shared" si="99"/>
        <v>2</v>
      </c>
      <c r="AD204" s="24">
        <f t="shared" si="100"/>
        <v>0</v>
      </c>
      <c r="AE204" s="24">
        <f t="shared" si="101"/>
        <v>2</v>
      </c>
      <c r="AF204" s="24">
        <f t="shared" si="102"/>
        <v>1</v>
      </c>
      <c r="AG204" s="24">
        <f t="shared" si="103"/>
        <v>1</v>
      </c>
      <c r="AH204" s="24">
        <f t="shared" si="104"/>
        <v>1</v>
      </c>
      <c r="AI204" s="24">
        <f t="shared" si="105"/>
        <v>3</v>
      </c>
      <c r="AJ204" s="24">
        <f t="shared" si="106"/>
        <v>2</v>
      </c>
      <c r="AK204" s="24">
        <f t="shared" si="107"/>
        <v>2</v>
      </c>
      <c r="AL204" s="25">
        <f t="shared" si="108"/>
        <v>12</v>
      </c>
      <c r="AM204" s="25">
        <f t="shared" si="109"/>
        <v>2</v>
      </c>
      <c r="AN204" s="25">
        <f t="shared" si="110"/>
        <v>11</v>
      </c>
      <c r="AO204" s="25">
        <f t="shared" si="111"/>
        <v>13</v>
      </c>
      <c r="AP204" s="25">
        <f t="shared" si="112"/>
        <v>22</v>
      </c>
      <c r="AQ204" s="26">
        <f t="shared" si="113"/>
        <v>1.9646478296294096</v>
      </c>
      <c r="AR204" s="26">
        <f t="shared" si="114"/>
        <v>6.8883680615804688E-2</v>
      </c>
      <c r="AS204" s="26">
        <f t="shared" si="115"/>
        <v>5.4603334999499389E-2</v>
      </c>
      <c r="AT204" s="26">
        <f t="shared" si="116"/>
        <v>4.4044918935973947E-2</v>
      </c>
      <c r="AU204" s="26">
        <f t="shared" si="117"/>
        <v>3.773475608833135E-2</v>
      </c>
      <c r="AV204" s="27">
        <f>(1/(((0-P204)^2+(0-Q204)^2))*CT204)</f>
        <v>1.1095450274629265E-2</v>
      </c>
      <c r="AW204" s="27">
        <f>(1/(((1-P204)^2+(1-Q204)^2))*CT204)</f>
        <v>5.4603334999499389E-2</v>
      </c>
      <c r="AX204" s="27">
        <f>(1/(((2-P204)^2+(2-Q204)^2))*CT204)</f>
        <v>3.773475608833135E-2</v>
      </c>
      <c r="AY204" s="27">
        <f>(1/(((3-P204)^2+(3-Q204)^2))*CT204)</f>
        <v>8.7193357529549969E-3</v>
      </c>
      <c r="AZ204" s="27">
        <f>((1/(((4-P204)^2+(4-Q204)^2))*CT204))</f>
        <v>3.5351365653420405E-3</v>
      </c>
      <c r="BA204" s="27">
        <f>((1/(((5-P204)^2+(5-Q204)^2))*CT204))</f>
        <v>1.883021538190834E-3</v>
      </c>
      <c r="BB204" s="27">
        <f>((1/(((6-P204)^2+(6-Q204)^2))*CT204))</f>
        <v>1.1638080295965486E-3</v>
      </c>
      <c r="BC204" s="27">
        <f>((1/(((1-P204)^2+(0-Q204)^2))*CT204))</f>
        <v>1.3137358572242597E-2</v>
      </c>
      <c r="BD204" s="27">
        <f>((1/(((2-P204)^2+(0-Q204)^2))*CT204))</f>
        <v>9.7933051658512186E-3</v>
      </c>
      <c r="BE204" s="27">
        <f>((1/(((2-P204)^2+(1-Q204)^2))*CT204))</f>
        <v>2.2570474525051853E-2</v>
      </c>
      <c r="BF204" s="27">
        <f>((1/(((3-P204)^2+(0-Q204)^2))*CT204))</f>
        <v>5.9487570519357229E-3</v>
      </c>
      <c r="BG204" s="27">
        <f>((1/(((3-P204)^2+(1-Q204)^2))*CT204))</f>
        <v>9.066393508585192E-3</v>
      </c>
      <c r="BH204" s="27">
        <f>((1/(((3-P204)^2+(2-Q204)^2))*CT204))</f>
        <v>1.0811682987204739E-2</v>
      </c>
      <c r="BI204" s="27">
        <f>((1/(((4-P204)^2+(0-Q204)^2))*CT204))</f>
        <v>3.6483818871187695E-3</v>
      </c>
      <c r="BJ204" s="27">
        <f>((1/(((4-P204)^2+(1-Q204)^2))*CT204))</f>
        <v>4.6234391198699855E-3</v>
      </c>
      <c r="BK204" s="27">
        <f>((1/(((4-P204)^2+(2-Q204)^2))*CT204))</f>
        <v>5.0381816448108463E-3</v>
      </c>
      <c r="BL204" s="27">
        <f>((1/(((4-P204)^2+(3-Q204)^2))*CT204))</f>
        <v>4.5314604499419623E-3</v>
      </c>
      <c r="BM204" s="27">
        <f>((1/(((5-P204)^2+(0-Q204)^2))*CT204))</f>
        <v>2.3804656083740387E-3</v>
      </c>
      <c r="BN204" s="27">
        <f>((1/(((5-P204)^2+(1-Q204)^2))*CT204))</f>
        <v>2.7602884245066044E-3</v>
      </c>
      <c r="BO204" s="27">
        <f>((1/(((5-P204)^2+(2-Q204)^2))*CT204))</f>
        <v>2.9029591920417801E-3</v>
      </c>
      <c r="BP204" s="27">
        <f>((1/(((5-P204)^2+(3-Q204)^2))*CT204))</f>
        <v>2.7272391842587929E-3</v>
      </c>
      <c r="BQ204" s="27">
        <f>((1/(((5-P204)^2+(4-Q204)^2))*CT204))</f>
        <v>2.3317291686059311E-3</v>
      </c>
      <c r="BR204" s="27">
        <f>((1/(((6-P204)^2+(0-Q204)^2))*CT204))</f>
        <v>1.6499535863170609E-3</v>
      </c>
      <c r="BS204" s="27">
        <f>(1/(((6-P204)^2+(1-Q204)^2))*CT204)</f>
        <v>1.8239097167480158E-3</v>
      </c>
      <c r="BT204" s="27">
        <f>(1/(((6-P204)^2+(2-Q204)^2))*CT204)</f>
        <v>1.8851283842275083E-3</v>
      </c>
      <c r="BU204" s="27">
        <f>(1/(((6-P204)^2+(3-Q204)^2))*CT204)</f>
        <v>1.8094211049426219E-3</v>
      </c>
      <c r="BV204" s="27">
        <f>((1/(((6-P204)^2+(4-Q204)^2))*CT204))</f>
        <v>1.6263916676908553E-3</v>
      </c>
      <c r="BW204" s="27">
        <f>((1/(((6-P204)^2+(5-Q204)^2))*CT204))</f>
        <v>1.3945967766134538E-3</v>
      </c>
      <c r="BX204" s="27">
        <f>((1/(((0-P204)^2+(1-Q204)^2))*CT204))</f>
        <v>3.0938555859579053E-2</v>
      </c>
      <c r="BY204" s="27">
        <f>((1/(((0-P204)^2+(2-Q204)^2))*CT204))</f>
        <v>6.8883680615804688E-2</v>
      </c>
      <c r="BZ204" s="27">
        <f>((1/(((1-P204)^2+(2-Q204)^2))*CT204))</f>
        <v>1.9646478296294096</v>
      </c>
      <c r="CA204" s="27">
        <f>((1/(((0-P204)^2+(3-Q204)^2))*CT204))</f>
        <v>2.7238809524679542E-2</v>
      </c>
      <c r="CB204" s="27">
        <f>((1/(((1-P204)^2+(3-Q204)^2))*CT204))</f>
        <v>4.4044918935973947E-2</v>
      </c>
      <c r="CC204" s="27">
        <f>((1/(((2-P204)^2+(3-Q204)^2))*CT204))</f>
        <v>2.0535624557898709E-2</v>
      </c>
      <c r="CD204" s="27">
        <f>((1/(((0-P204)^2+(4-Q204)^2))*CT204))</f>
        <v>1.011046477851877E-2</v>
      </c>
      <c r="CE204" s="27">
        <f>((1/(((1-P204)^2+(4-Q204)^2))*CT204))</f>
        <v>1.1778675135523732E-2</v>
      </c>
      <c r="CF204" s="27">
        <f>((1/(((2-P204)^2+(4-Q204)^2))*CT204))</f>
        <v>9.0178674529451733E-3</v>
      </c>
      <c r="CG204" s="27">
        <f>((1/(((3-P204)^2+(4-Q204)^2))*CT204))</f>
        <v>5.6534630831809552E-3</v>
      </c>
      <c r="CH204" s="27">
        <f>((1/(((0-P204)^2+(5-Q204)^2))*CT204))</f>
        <v>4.972588141818288E-3</v>
      </c>
      <c r="CI204" s="27">
        <f>((1/(((1-P204)^2+(5-Q204)^2))*CT204))</f>
        <v>5.3448985756042212E-3</v>
      </c>
      <c r="CJ204" s="27">
        <f>((1/(((2-P204)^2+(5-Q204)^2))*CT204))</f>
        <v>4.6929395632561632E-3</v>
      </c>
      <c r="CK204" s="27">
        <f>((1/(((3-P204)^2+(5-Q204)^2))*CT204))</f>
        <v>3.5832298083297489E-3</v>
      </c>
      <c r="CL204" s="27">
        <f>(1/(((4-P204)^2+(5-Q204)^2))*CT204)</f>
        <v>2.5969331212772032E-3</v>
      </c>
      <c r="CM204" s="27">
        <f>(1/(((0-P204)^2+(6-Q204)^2))*CT204)</f>
        <v>2.9129243927645387E-3</v>
      </c>
      <c r="CN204" s="27">
        <f>(1/(((1-P204)^2+(6-Q204)^2))*CT204)</f>
        <v>3.0368424876589285E-3</v>
      </c>
      <c r="CO204" s="27">
        <f>((1/(((2-P204)^2+(6-Q204)^2))*CT204))</f>
        <v>2.8146722110840494E-3</v>
      </c>
      <c r="CP204" s="27">
        <f>((1/(((3-P204)^2+(6-Q204)^2))*CT204))</f>
        <v>2.3737580426673017E-3</v>
      </c>
      <c r="CQ204" s="27">
        <f>((1/(((4-P204)^2+(6-Q204)^2))*CT204))</f>
        <v>1.8965806049096139E-3</v>
      </c>
      <c r="CR204" s="27">
        <f>((1/(((5-P204)^2+(6-Q204)^2)))*CT204)</f>
        <v>1.4853180722625853E-3</v>
      </c>
      <c r="CS204" s="21">
        <f t="shared" si="118"/>
        <v>2.4597569355706304</v>
      </c>
      <c r="CT204" s="28">
        <v>0.05</v>
      </c>
    </row>
    <row r="205" spans="8:98" x14ac:dyDescent="0.25">
      <c r="H205" s="2">
        <v>44580</v>
      </c>
      <c r="I205" s="1" t="s">
        <v>5</v>
      </c>
      <c r="J205" s="1" t="s">
        <v>7</v>
      </c>
      <c r="K205">
        <v>1</v>
      </c>
      <c r="L205">
        <v>3</v>
      </c>
      <c r="M205">
        <v>2.29</v>
      </c>
      <c r="N205">
        <v>1.82</v>
      </c>
      <c r="P205" s="10">
        <f>SUMIF(team,spi_matches[[#This Row],[team1]],Mxg)+SUMIF(team,spi_matches[[#This Row],[team2]],Vnxg)</f>
        <v>1.6791000995553798</v>
      </c>
      <c r="Q205" s="10">
        <f>SUMIF(team,spi_matches[[#This Row],[team1]],Mnxg)+SUMIF(team,spi_matches[[#This Row],[team2]],Vxg)</f>
        <v>1.1090571802419424</v>
      </c>
      <c r="R205" s="10">
        <f t="shared" si="92"/>
        <v>0.87863838132878502</v>
      </c>
      <c r="S205" s="21">
        <f t="shared" si="93"/>
        <v>0.6299777671180733</v>
      </c>
      <c r="T205" s="21">
        <f t="shared" si="94"/>
        <v>0.1899169230643421</v>
      </c>
      <c r="U205" s="21">
        <f t="shared" si="95"/>
        <v>0.15189230680624485</v>
      </c>
      <c r="V205" s="22">
        <f t="shared" si="96"/>
        <v>3</v>
      </c>
      <c r="W205" s="22">
        <f t="shared" si="97"/>
        <v>0</v>
      </c>
      <c r="X205" s="23"/>
      <c r="Y205" s="23"/>
      <c r="Z205" s="23"/>
      <c r="AA205" s="23"/>
      <c r="AB205" s="24">
        <f t="shared" si="98"/>
        <v>2</v>
      </c>
      <c r="AC205" s="24">
        <f t="shared" si="99"/>
        <v>1</v>
      </c>
      <c r="AD205" s="24">
        <f t="shared" si="100"/>
        <v>1</v>
      </c>
      <c r="AE205" s="24">
        <f t="shared" si="101"/>
        <v>1</v>
      </c>
      <c r="AF205" s="24">
        <f t="shared" si="102"/>
        <v>2</v>
      </c>
      <c r="AG205" s="24">
        <f t="shared" si="103"/>
        <v>2</v>
      </c>
      <c r="AH205" s="24">
        <f t="shared" si="104"/>
        <v>1</v>
      </c>
      <c r="AI205" s="24">
        <f t="shared" si="105"/>
        <v>2</v>
      </c>
      <c r="AJ205" s="24">
        <f t="shared" si="106"/>
        <v>2</v>
      </c>
      <c r="AK205" s="24">
        <f t="shared" si="107"/>
        <v>0</v>
      </c>
      <c r="AL205" s="25">
        <f t="shared" si="108"/>
        <v>21</v>
      </c>
      <c r="AM205" s="25">
        <f t="shared" si="109"/>
        <v>11</v>
      </c>
      <c r="AN205" s="25">
        <f t="shared" si="110"/>
        <v>22</v>
      </c>
      <c r="AO205" s="25">
        <f t="shared" si="111"/>
        <v>12</v>
      </c>
      <c r="AP205" s="25">
        <f t="shared" si="112"/>
        <v>20</v>
      </c>
      <c r="AQ205" s="26">
        <f t="shared" si="113"/>
        <v>0.43527384487480547</v>
      </c>
      <c r="AR205" s="26">
        <f t="shared" si="114"/>
        <v>0.10569251118590595</v>
      </c>
      <c r="AS205" s="26">
        <f t="shared" si="115"/>
        <v>5.5756535925274957E-2</v>
      </c>
      <c r="AT205" s="26">
        <f t="shared" si="116"/>
        <v>3.9842032610415183E-2</v>
      </c>
      <c r="AU205" s="26">
        <f t="shared" si="117"/>
        <v>3.7509811390213893E-2</v>
      </c>
      <c r="AV205" s="27">
        <f>(1/(((0-P205)^2+(0-Q205)^2))*CT205)</f>
        <v>1.2347554092480006E-2</v>
      </c>
      <c r="AW205" s="27">
        <f>(1/(((1-P205)^2+(1-Q205)^2))*CT205)</f>
        <v>0.10569251118590595</v>
      </c>
      <c r="AX205" s="27">
        <f>(1/(((2-P205)^2+(2-Q205)^2))*CT205)</f>
        <v>5.5756535925274957E-2</v>
      </c>
      <c r="AY205" s="27">
        <f>(1/(((3-P205)^2+(3-Q205)^2))*CT205)</f>
        <v>9.3977166989605808E-3</v>
      </c>
      <c r="AZ205" s="27">
        <f>((1/(((4-P205)^2+(4-Q205)^2))*CT205))</f>
        <v>3.6379175602836108E-3</v>
      </c>
      <c r="BA205" s="27">
        <f>((1/(((5-P205)^2+(5-Q205)^2))*CT205))</f>
        <v>1.9107443780494787E-3</v>
      </c>
      <c r="BB205" s="27">
        <f>((1/(((6-P205)^2+(6-Q205)^2))*CT205))</f>
        <v>1.173943223387514E-3</v>
      </c>
      <c r="BC205" s="27">
        <f>((1/(((1-P205)^2+(0-Q205)^2))*CT205))</f>
        <v>2.9565072226841162E-2</v>
      </c>
      <c r="BD205" s="27">
        <f>((1/(((2-P205)^2+(0-Q205)^2))*CT205))</f>
        <v>3.7509811390213893E-2</v>
      </c>
      <c r="BE205" s="27">
        <f>((1/(((2-P205)^2+(1-Q205)^2))*CT205))</f>
        <v>0.43527384487480547</v>
      </c>
      <c r="BF205" s="27">
        <f>((1/(((3-P205)^2+(0-Q205)^2))*CT205))</f>
        <v>1.6807940905802971E-2</v>
      </c>
      <c r="BG205" s="27">
        <f>((1/(((3-P205)^2+(1-Q205)^2))*CT205))</f>
        <v>2.8462943841019623E-2</v>
      </c>
      <c r="BH205" s="27">
        <f>((1/(((3-P205)^2+(2-Q205)^2))*CT205))</f>
        <v>1.9696239434451663E-2</v>
      </c>
      <c r="BI205" s="27">
        <f>((1/(((4-P205)^2+(0-Q205)^2))*CT205))</f>
        <v>7.5567692729330421E-3</v>
      </c>
      <c r="BJ205" s="27">
        <f>((1/(((4-P205)^2+(1-Q205)^2))*CT205))</f>
        <v>9.2618837744868881E-3</v>
      </c>
      <c r="BK205" s="27">
        <f>((1/(((4-P205)^2+(2-Q205)^2))*CT205))</f>
        <v>8.0901495644177257E-3</v>
      </c>
      <c r="BL205" s="27">
        <f>((1/(((4-P205)^2+(3-Q205)^2))*CT205))</f>
        <v>5.5789617203252685E-3</v>
      </c>
      <c r="BM205" s="27">
        <f>((1/(((5-P205)^2+(0-Q205)^2))*CT205))</f>
        <v>4.0788410683228367E-3</v>
      </c>
      <c r="BN205" s="27">
        <f>((1/(((5-P205)^2+(1-Q205)^2))*CT205))</f>
        <v>4.5288749036971063E-3</v>
      </c>
      <c r="BO205" s="27">
        <f>((1/(((5-P205)^2+(2-Q205)^2))*CT205))</f>
        <v>4.229347264833332E-3</v>
      </c>
      <c r="BP205" s="27">
        <f>((1/(((5-P205)^2+(3-Q205)^2))*CT205))</f>
        <v>3.4237099412968738E-3</v>
      </c>
      <c r="BQ205" s="27">
        <f>((1/(((5-P205)^2+(4-Q205)^2))*CT205))</f>
        <v>2.5791906261198785E-3</v>
      </c>
      <c r="BR205" s="27">
        <f>((1/(((6-P205)^2+(0-Q205)^2))*CT205))</f>
        <v>2.5125396104882032E-3</v>
      </c>
      <c r="BS205" s="27">
        <f>(1/(((6-P205)^2+(1-Q205)^2))*CT205)</f>
        <v>2.6763630345589136E-3</v>
      </c>
      <c r="BT205" s="27">
        <f>(1/(((6-P205)^2+(2-Q205)^2))*CT205)</f>
        <v>2.5688509787282483E-3</v>
      </c>
      <c r="BU205" s="27">
        <f>(1/(((6-P205)^2+(3-Q205)^2))*CT205)</f>
        <v>2.2476111683279953E-3</v>
      </c>
      <c r="BV205" s="27">
        <f>((1/(((6-P205)^2+(4-Q205)^2))*CT205))</f>
        <v>1.8499521334864088E-3</v>
      </c>
      <c r="BW205" s="27">
        <f>((1/(((6-P205)^2+(5-Q205)^2))*CT205))</f>
        <v>1.4788693829158794E-3</v>
      </c>
      <c r="BX205" s="27">
        <f>((1/(((0-P205)^2+(1-Q205)^2))*CT205))</f>
        <v>1.7659915577259783E-2</v>
      </c>
      <c r="BY205" s="27">
        <f>((1/(((0-P205)^2+(2-Q205)^2))*CT205))</f>
        <v>1.3838316559577062E-2</v>
      </c>
      <c r="BZ205" s="27">
        <f>((1/(((1-P205)^2+(2-Q205)^2))*CT205))</f>
        <v>3.9842032610415183E-2</v>
      </c>
      <c r="CA205" s="27">
        <f>((1/(((0-P205)^2+(3-Q205)^2))*CT205))</f>
        <v>7.81855707046465E-3</v>
      </c>
      <c r="CB205" s="27">
        <f>((1/(((1-P205)^2+(3-Q205)^2))*CT205))</f>
        <v>1.2385920431075201E-2</v>
      </c>
      <c r="CC205" s="27">
        <f>((1/(((2-P205)^2+(3-Q205)^2))*CT205))</f>
        <v>1.3591974125673978E-2</v>
      </c>
      <c r="CD205" s="27">
        <f>((1/(((0-P205)^2+(4-Q205)^2))*CT205))</f>
        <v>4.4735013141459536E-3</v>
      </c>
      <c r="CE205" s="27">
        <f>((1/(((1-P205)^2+(4-Q205)^2))*CT205))</f>
        <v>5.6697523481324882E-3</v>
      </c>
      <c r="CF205" s="27">
        <f>((1/(((2-P205)^2+(4-Q205)^2))*CT205))</f>
        <v>5.9097972517220534E-3</v>
      </c>
      <c r="CG205" s="27">
        <f>((1/(((3-P205)^2+(4-Q205)^2))*CT205))</f>
        <v>4.9493547700580629E-3</v>
      </c>
      <c r="CH205" s="27">
        <f>((1/(((0-P205)^2+(5-Q205)^2))*CT205))</f>
        <v>2.7841483467776866E-3</v>
      </c>
      <c r="CI205" s="27">
        <f>((1/(((1-P205)^2+(5-Q205)^2))*CT205))</f>
        <v>3.2050022707597152E-3</v>
      </c>
      <c r="CJ205" s="27">
        <f>((1/(((2-P205)^2+(5-Q205)^2))*CT205))</f>
        <v>3.2803205598425523E-3</v>
      </c>
      <c r="CK205" s="27">
        <f>((1/(((3-P205)^2+(5-Q205)^2))*CT205))</f>
        <v>2.9613462743365475E-3</v>
      </c>
      <c r="CL205" s="27">
        <f>(1/(((4-P205)^2+(5-Q205)^2))*CT205)</f>
        <v>2.4359334432678412E-3</v>
      </c>
      <c r="CM205" s="27">
        <f>(1/(((0-P205)^2+(6-Q205)^2))*CT205)</f>
        <v>1.869809026098581E-3</v>
      </c>
      <c r="CN205" s="27">
        <f>(1/(((1-P205)^2+(6-Q205)^2))*CT205)</f>
        <v>2.0506511985078752E-3</v>
      </c>
      <c r="CO205" s="27">
        <f>((1/(((2-P205)^2+(6-Q205)^2))*CT205))</f>
        <v>2.0812262294622758E-3</v>
      </c>
      <c r="CP205" s="27">
        <f>((1/(((3-P205)^2+(6-Q205)^2))*CT205))</f>
        <v>1.9480950935661457E-3</v>
      </c>
      <c r="CQ205" s="27">
        <f>((1/(((4-P205)^2+(6-Q205)^2))*CT205))</f>
        <v>1.7060247710726313E-3</v>
      </c>
      <c r="CR205" s="27">
        <f>((1/(((5-P205)^2+(6-Q205)^2)))*CT205)</f>
        <v>1.4306275340286569E-3</v>
      </c>
      <c r="CS205" s="21">
        <f t="shared" si="118"/>
        <v>0.97178699698866045</v>
      </c>
      <c r="CT205" s="28">
        <v>0.05</v>
      </c>
    </row>
    <row r="206" spans="8:98" x14ac:dyDescent="0.25">
      <c r="H206" s="2">
        <v>44582</v>
      </c>
      <c r="I206" s="1" t="s">
        <v>16</v>
      </c>
      <c r="J206" s="1" t="s">
        <v>18</v>
      </c>
      <c r="K206">
        <v>0</v>
      </c>
      <c r="L206">
        <v>3</v>
      </c>
      <c r="M206">
        <v>1.55</v>
      </c>
      <c r="N206">
        <v>0.92</v>
      </c>
      <c r="P206" s="10">
        <f>SUMIF(team,spi_matches[[#This Row],[team1]],Mxg)+SUMIF(team,spi_matches[[#This Row],[team2]],Vnxg)</f>
        <v>1.9366328834693902</v>
      </c>
      <c r="Q206" s="10">
        <f>SUMIF(team,spi_matches[[#This Row],[team1]],Mnxg)+SUMIF(team,spi_matches[[#This Row],[team2]],Vxg)</f>
        <v>1.4913343753844743</v>
      </c>
      <c r="R206" s="10">
        <f t="shared" si="92"/>
        <v>0.4759079550758224</v>
      </c>
      <c r="S206" s="21">
        <f t="shared" si="93"/>
        <v>0.40455825694293773</v>
      </c>
      <c r="T206" s="21">
        <f t="shared" si="94"/>
        <v>0.26643168254240962</v>
      </c>
      <c r="U206" s="21">
        <f t="shared" si="95"/>
        <v>0.17235899079557962</v>
      </c>
      <c r="V206" s="22">
        <f t="shared" si="96"/>
        <v>3</v>
      </c>
      <c r="W206" s="22">
        <f t="shared" si="97"/>
        <v>0</v>
      </c>
      <c r="X206" s="23"/>
      <c r="Y206" s="23"/>
      <c r="Z206" s="23"/>
      <c r="AA206" s="23"/>
      <c r="AB206" s="24">
        <f t="shared" si="98"/>
        <v>2</v>
      </c>
      <c r="AC206" s="24">
        <f t="shared" si="99"/>
        <v>1</v>
      </c>
      <c r="AD206" s="24">
        <f t="shared" si="100"/>
        <v>2</v>
      </c>
      <c r="AE206" s="24">
        <f t="shared" si="101"/>
        <v>2</v>
      </c>
      <c r="AF206" s="24">
        <f t="shared" si="102"/>
        <v>1</v>
      </c>
      <c r="AG206" s="24">
        <f t="shared" si="103"/>
        <v>1</v>
      </c>
      <c r="AH206" s="24">
        <f t="shared" si="104"/>
        <v>1</v>
      </c>
      <c r="AI206" s="24">
        <f t="shared" si="105"/>
        <v>2</v>
      </c>
      <c r="AJ206" s="24">
        <f t="shared" si="106"/>
        <v>3</v>
      </c>
      <c r="AK206" s="24">
        <f t="shared" si="107"/>
        <v>1</v>
      </c>
      <c r="AL206" s="25">
        <f t="shared" si="108"/>
        <v>21</v>
      </c>
      <c r="AM206" s="25">
        <f t="shared" si="109"/>
        <v>22</v>
      </c>
      <c r="AN206" s="25">
        <f t="shared" si="110"/>
        <v>11</v>
      </c>
      <c r="AO206" s="25">
        <f t="shared" si="111"/>
        <v>12</v>
      </c>
      <c r="AP206" s="25">
        <f t="shared" si="112"/>
        <v>31</v>
      </c>
      <c r="AQ206" s="26">
        <f t="shared" si="113"/>
        <v>0.20372834285015837</v>
      </c>
      <c r="AR206" s="26">
        <f t="shared" si="114"/>
        <v>0.19029053279447067</v>
      </c>
      <c r="AS206" s="26">
        <f t="shared" si="115"/>
        <v>4.4695109443846047E-2</v>
      </c>
      <c r="AT206" s="26">
        <f t="shared" si="116"/>
        <v>4.4013236939888782E-2</v>
      </c>
      <c r="AU206" s="26">
        <f t="shared" si="117"/>
        <v>3.6438923341165295E-2</v>
      </c>
      <c r="AV206" s="27">
        <f>(1/(((0-P206)^2+(0-Q206)^2))*CT206)</f>
        <v>8.368725868217344E-3</v>
      </c>
      <c r="AW206" s="27">
        <f>(1/(((1-P206)^2+(1-Q206)^2))*CT206)</f>
        <v>4.4695109443846047E-2</v>
      </c>
      <c r="AX206" s="27">
        <f>(1/(((2-P206)^2+(2-Q206)^2))*CT206)</f>
        <v>0.19029053279447067</v>
      </c>
      <c r="AY206" s="27">
        <f>(1/(((3-P206)^2+(3-Q206)^2))*CT206)</f>
        <v>1.4676436278904241E-2</v>
      </c>
      <c r="AZ206" s="27">
        <f>((1/(((4-P206)^2+(4-Q206)^2))*CT206))</f>
        <v>4.7389380296372222E-3</v>
      </c>
      <c r="BA206" s="27">
        <f>((1/(((5-P206)^2+(5-Q206)^2))*CT206))</f>
        <v>2.3046835373775709E-3</v>
      </c>
      <c r="BB206" s="27">
        <f>((1/(((6-P206)^2+(6-Q206)^2))*CT206))</f>
        <v>1.3572565899565492E-3</v>
      </c>
      <c r="BC206" s="27">
        <f>((1/(((1-P206)^2+(0-Q206)^2))*CT206))</f>
        <v>1.612196263391423E-2</v>
      </c>
      <c r="BD206" s="27">
        <f>((1/(((2-P206)^2+(0-Q206)^2))*CT206))</f>
        <v>2.2440708846685795E-2</v>
      </c>
      <c r="BE206" s="27">
        <f>((1/(((2-P206)^2+(1-Q206)^2))*CT206))</f>
        <v>0.20372834285015837</v>
      </c>
      <c r="BF206" s="27">
        <f>((1/(((3-P206)^2+(0-Q206)^2))*CT206))</f>
        <v>1.4903894425928977E-2</v>
      </c>
      <c r="BG206" s="27">
        <f>((1/(((3-P206)^2+(1-Q206)^2))*CT206))</f>
        <v>3.6438923341165295E-2</v>
      </c>
      <c r="BH206" s="27">
        <f>((1/(((3-P206)^2+(2-Q206)^2))*CT206))</f>
        <v>3.5984417078714991E-2</v>
      </c>
      <c r="BI206" s="27">
        <f>((1/(((4-P206)^2+(0-Q206)^2))*CT206))</f>
        <v>7.7141897906213806E-3</v>
      </c>
      <c r="BJ206" s="27">
        <f>((1/(((4-P206)^2+(1-Q206)^2))*CT206))</f>
        <v>1.1113844311640197E-2</v>
      </c>
      <c r="BK206" s="27">
        <f>((1/(((4-P206)^2+(2-Q206)^2))*CT206))</f>
        <v>1.1071194349825649E-2</v>
      </c>
      <c r="BL206" s="27">
        <f>((1/(((4-P206)^2+(3-Q206)^2))*CT206))</f>
        <v>7.6528006101496864E-3</v>
      </c>
      <c r="BM206" s="27">
        <f>((1/(((5-P206)^2+(0-Q206)^2))*CT206))</f>
        <v>4.3072642759469622E-3</v>
      </c>
      <c r="BN206" s="27">
        <f>((1/(((5-P206)^2+(1-Q206)^2))*CT206))</f>
        <v>5.1944665106907813E-3</v>
      </c>
      <c r="BO206" s="27">
        <f>((1/(((5-P206)^2+(2-Q206)^2))*CT206))</f>
        <v>5.1851305179204318E-3</v>
      </c>
      <c r="BP206" s="27">
        <f>((1/(((5-P206)^2+(3-Q206)^2))*CT206))</f>
        <v>4.2880579945503384E-3</v>
      </c>
      <c r="BQ206" s="27">
        <f>((1/(((5-P206)^2+(4-Q206)^2))*CT206))</f>
        <v>3.1892593284169306E-3</v>
      </c>
      <c r="BR206" s="27">
        <f>((1/(((6-P206)^2+(0-Q206)^2))*CT206))</f>
        <v>2.6687973572017101E-3</v>
      </c>
      <c r="BS206" s="27">
        <f>(1/(((6-P206)^2+(1-Q206)^2))*CT206)</f>
        <v>2.9846537831739722E-3</v>
      </c>
      <c r="BT206" s="27">
        <f>(1/(((6-P206)^2+(2-Q206)^2))*CT206)</f>
        <v>2.9815691841621125E-3</v>
      </c>
      <c r="BU206" s="27">
        <f>(1/(((6-P206)^2+(3-Q206)^2))*CT206)</f>
        <v>2.6614113670476473E-3</v>
      </c>
      <c r="BV206" s="27">
        <f>((1/(((6-P206)^2+(4-Q206)^2))*CT206))</f>
        <v>2.1925636053459368E-3</v>
      </c>
      <c r="BW206" s="27">
        <f>((1/(((6-P206)^2+(5-Q206)^2))*CT206))</f>
        <v>1.7348047796764323E-3</v>
      </c>
      <c r="BX206" s="27">
        <f>((1/(((0-P206)^2+(1-Q206)^2))*CT206))</f>
        <v>1.2525186917882979E-2</v>
      </c>
      <c r="BY206" s="27">
        <f>((1/(((0-P206)^2+(2-Q206)^2))*CT206))</f>
        <v>1.2471043350379581E-2</v>
      </c>
      <c r="BZ206" s="27">
        <f>((1/(((1-P206)^2+(2-Q206)^2))*CT206))</f>
        <v>4.4013236939888782E-2</v>
      </c>
      <c r="CA206" s="27">
        <f>((1/(((0-P206)^2+(3-Q206)^2))*CT206))</f>
        <v>8.2965259449956936E-3</v>
      </c>
      <c r="CB206" s="27">
        <f>((1/(((1-P206)^2+(3-Q206)^2))*CT206))</f>
        <v>1.5856137265108327E-2</v>
      </c>
      <c r="CC206" s="27">
        <f>((1/(((2-P206)^2+(3-Q206)^2))*CT206))</f>
        <v>2.1928984350887342E-2</v>
      </c>
      <c r="CD206" s="27">
        <f>((1/(((0-P206)^2+(4-Q206)^2))*CT206))</f>
        <v>4.9781210873991004E-3</v>
      </c>
      <c r="CE206" s="27">
        <f>((1/(((1-P206)^2+(4-Q206)^2))*CT206))</f>
        <v>6.9728351421576192E-3</v>
      </c>
      <c r="CF206" s="27">
        <f>((1/(((2-P206)^2+(4-Q206)^2))*CT206))</f>
        <v>7.9397612125985777E-3</v>
      </c>
      <c r="CG206" s="27">
        <f>((1/(((3-P206)^2+(4-Q206)^2))*CT206))</f>
        <v>6.7347751417854429E-3</v>
      </c>
      <c r="CH206" s="27">
        <f>((1/(((0-P206)^2+(5-Q206)^2))*CT206))</f>
        <v>3.1130766458628556E-3</v>
      </c>
      <c r="CI206" s="27">
        <f>((1/(((1-P206)^2+(5-Q206)^2))*CT206))</f>
        <v>3.7913209558182331E-3</v>
      </c>
      <c r="CJ206" s="27">
        <f>((1/(((2-P206)^2+(5-Q206)^2))*CT206))</f>
        <v>4.060171792472555E-3</v>
      </c>
      <c r="CK206" s="27">
        <f>((1/(((3-P206)^2+(5-Q206)^2))*CT206))</f>
        <v>3.7198273394271082E-3</v>
      </c>
      <c r="CL206" s="27">
        <f>(1/(((4-P206)^2+(5-Q206)^2))*CT206)</f>
        <v>3.0178259982713775E-3</v>
      </c>
      <c r="CM206" s="27">
        <f>(1/(((0-P206)^2+(6-Q206)^2))*CT206)</f>
        <v>2.0765315987140865E-3</v>
      </c>
      <c r="CN206" s="27">
        <f>(1/(((1-P206)^2+(6-Q206)^2))*CT206)</f>
        <v>2.3578958787840651E-3</v>
      </c>
      <c r="CO206" s="27">
        <f>((1/(((2-P206)^2+(6-Q206)^2))*CT206))</f>
        <v>2.4591678411674802E-3</v>
      </c>
      <c r="CP206" s="27">
        <f>((1/(((3-P206)^2+(6-Q206)^2))*CT206))</f>
        <v>2.3300447489697077E-3</v>
      </c>
      <c r="CQ206" s="27">
        <f>((1/(((4-P206)^2+(6-Q206)^2))*CT206))</f>
        <v>2.0337149614340611E-3</v>
      </c>
      <c r="CR206" s="27">
        <f>((1/(((5-P206)^2+(6-Q206)^2)))*CT206)</f>
        <v>1.682805681574623E-3</v>
      </c>
      <c r="CS206" s="21">
        <f t="shared" si="118"/>
        <v>0.84334893028092739</v>
      </c>
      <c r="CT206" s="28">
        <v>0.05</v>
      </c>
    </row>
    <row r="207" spans="8:98" x14ac:dyDescent="0.25">
      <c r="H207" s="2">
        <v>44583</v>
      </c>
      <c r="I207" s="1" t="s">
        <v>10</v>
      </c>
      <c r="J207" s="1" t="s">
        <v>17</v>
      </c>
      <c r="K207">
        <v>0</v>
      </c>
      <c r="L207">
        <v>1</v>
      </c>
      <c r="M207">
        <v>1.54</v>
      </c>
      <c r="N207">
        <v>0.92</v>
      </c>
      <c r="P207" s="10">
        <f>SUMIF(team,spi_matches[[#This Row],[team1]],Mxg)+SUMIF(team,spi_matches[[#This Row],[team2]],Vnxg)</f>
        <v>1.237977460661654</v>
      </c>
      <c r="Q207" s="10">
        <f>SUMIF(team,spi_matches[[#This Row],[team1]],Mnxg)+SUMIF(team,spi_matches[[#This Row],[team2]],Vxg)</f>
        <v>1.0741674814401112</v>
      </c>
      <c r="R207" s="10">
        <f t="shared" si="92"/>
        <v>0.11498522660196978</v>
      </c>
      <c r="S207" s="21">
        <f t="shared" si="93"/>
        <v>0.24477819395087749</v>
      </c>
      <c r="T207" s="21">
        <f t="shared" si="94"/>
        <v>0.87128079791860102</v>
      </c>
      <c r="U207" s="21">
        <f t="shared" si="95"/>
        <v>0.1880163747256286</v>
      </c>
      <c r="V207" s="22">
        <f t="shared" si="96"/>
        <v>1</v>
      </c>
      <c r="W207" s="22">
        <f t="shared" si="97"/>
        <v>1</v>
      </c>
      <c r="X207" s="23"/>
      <c r="Y207" s="23"/>
      <c r="Z207" s="23"/>
      <c r="AA207" s="23"/>
      <c r="AB207" s="24">
        <f t="shared" si="98"/>
        <v>1</v>
      </c>
      <c r="AC207" s="24">
        <f t="shared" si="99"/>
        <v>1</v>
      </c>
      <c r="AD207" s="24">
        <f t="shared" si="100"/>
        <v>2</v>
      </c>
      <c r="AE207" s="24">
        <f t="shared" si="101"/>
        <v>1</v>
      </c>
      <c r="AF207" s="24">
        <f t="shared" si="102"/>
        <v>1</v>
      </c>
      <c r="AG207" s="24">
        <f t="shared" si="103"/>
        <v>2</v>
      </c>
      <c r="AH207" s="24">
        <f t="shared" si="104"/>
        <v>1</v>
      </c>
      <c r="AI207" s="24">
        <f t="shared" si="105"/>
        <v>0</v>
      </c>
      <c r="AJ207" s="24">
        <f t="shared" si="106"/>
        <v>2</v>
      </c>
      <c r="AK207" s="24">
        <f t="shared" si="107"/>
        <v>2</v>
      </c>
      <c r="AL207" s="25">
        <f t="shared" si="108"/>
        <v>11</v>
      </c>
      <c r="AM207" s="25">
        <f t="shared" si="109"/>
        <v>21</v>
      </c>
      <c r="AN207" s="25">
        <f t="shared" si="110"/>
        <v>12</v>
      </c>
      <c r="AO207" s="25">
        <f t="shared" si="111"/>
        <v>10</v>
      </c>
      <c r="AP207" s="25">
        <f t="shared" si="112"/>
        <v>22</v>
      </c>
      <c r="AQ207" s="26">
        <f t="shared" si="113"/>
        <v>0.80471126791777781</v>
      </c>
      <c r="AR207" s="26">
        <f t="shared" si="114"/>
        <v>8.5298152715700834E-2</v>
      </c>
      <c r="AS207" s="26">
        <f t="shared" si="115"/>
        <v>5.4716620617741997E-2</v>
      </c>
      <c r="AT207" s="26">
        <f t="shared" si="116"/>
        <v>4.1306301884702884E-2</v>
      </c>
      <c r="AU207" s="26">
        <f t="shared" si="117"/>
        <v>3.4774282150847345E-2</v>
      </c>
      <c r="AV207" s="27">
        <f>(1/(((0-P207)^2+(0-Q207)^2))*CT207)</f>
        <v>1.8612103128307241E-2</v>
      </c>
      <c r="AW207" s="27">
        <f>(1/(((1-P207)^2+(1-Q207)^2))*CT207)</f>
        <v>0.80471126791777781</v>
      </c>
      <c r="AX207" s="27">
        <f>(1/(((2-P207)^2+(2-Q207)^2))*CT207)</f>
        <v>3.4774282150847345E-2</v>
      </c>
      <c r="AY207" s="27">
        <f>(1/(((3-P207)^2+(3-Q207)^2))*CT207)</f>
        <v>7.3383138464056964E-3</v>
      </c>
      <c r="AZ207" s="27">
        <f>((1/(((4-P207)^2+(4-Q207)^2))*CT207))</f>
        <v>3.0884664465374617E-3</v>
      </c>
      <c r="BA207" s="27">
        <f>((1/(((5-P207)^2+(5-Q207)^2))*CT207))</f>
        <v>1.6911903615875077E-3</v>
      </c>
      <c r="BB207" s="27">
        <f>((1/(((6-P207)^2+(6-Q207)^2))*CT207))</f>
        <v>1.0651740671380314E-3</v>
      </c>
      <c r="BC207" s="27">
        <f>((1/(((1-P207)^2+(0-Q207)^2))*CT207))</f>
        <v>4.1306301884702884E-2</v>
      </c>
      <c r="BD207" s="27">
        <f>((1/(((2-P207)^2+(0-Q207)^2))*CT207))</f>
        <v>2.8826516414205323E-2</v>
      </c>
      <c r="BE207" s="27">
        <f>((1/(((2-P207)^2+(1-Q207)^2))*CT207))</f>
        <v>8.5298152715700834E-2</v>
      </c>
      <c r="BF207" s="27">
        <f>((1/(((3-P207)^2+(0-Q207)^2))*CT207))</f>
        <v>1.1741060195678022E-2</v>
      </c>
      <c r="BG207" s="27">
        <f>((1/(((3-P207)^2+(1-Q207)^2))*CT207))</f>
        <v>1.6076011268123289E-2</v>
      </c>
      <c r="BH207" s="27">
        <f>((1/(((3-P207)^2+(2-Q207)^2))*CT207))</f>
        <v>1.2620241618746414E-2</v>
      </c>
      <c r="BI207" s="27">
        <f>((1/(((4-P207)^2+(0-Q207)^2))*CT207))</f>
        <v>5.693072165362534E-3</v>
      </c>
      <c r="BJ207" s="27">
        <f>((1/(((4-P207)^2+(1-Q207)^2))*CT207))</f>
        <v>6.5494152595065407E-3</v>
      </c>
      <c r="BK207" s="27">
        <f>((1/(((4-P207)^2+(2-Q207)^2))*CT207))</f>
        <v>5.8921030822832697E-3</v>
      </c>
      <c r="BL207" s="27">
        <f>((1/(((4-P207)^2+(3-Q207)^2))*CT207))</f>
        <v>4.4101046656897522E-3</v>
      </c>
      <c r="BM207" s="27">
        <f>((1/(((5-P207)^2+(0-Q207)^2))*CT207))</f>
        <v>3.2665542150195938E-3</v>
      </c>
      <c r="BN207" s="27">
        <f>((1/(((5-P207)^2+(1-Q207)^2))*CT207))</f>
        <v>3.5314938333102959E-3</v>
      </c>
      <c r="BO207" s="27">
        <f>((1/(((5-P207)^2+(2-Q207)^2))*CT207))</f>
        <v>3.331117154656275E-3</v>
      </c>
      <c r="BP207" s="27">
        <f>((1/(((5-P207)^2+(3-Q207)^2))*CT207))</f>
        <v>2.7992943240524246E-3</v>
      </c>
      <c r="BQ207" s="27">
        <f>((1/(((5-P207)^2+(4-Q207)^2))*CT207))</f>
        <v>2.2013524700593406E-3</v>
      </c>
      <c r="BR207" s="27">
        <f>((1/(((6-P207)^2+(0-Q207)^2))*CT207))</f>
        <v>2.0981344089178637E-3</v>
      </c>
      <c r="BS207" s="27">
        <f>(1/(((6-P207)^2+(1-Q207)^2))*CT207)</f>
        <v>2.2043562109599736E-3</v>
      </c>
      <c r="BT207" s="27">
        <f>(1/(((6-P207)^2+(2-Q207)^2))*CT207)</f>
        <v>2.1245834924081895E-3</v>
      </c>
      <c r="BU207" s="27">
        <f>(1/(((6-P207)^2+(3-Q207)^2))*CT207)</f>
        <v>1.8949665839252741E-3</v>
      </c>
      <c r="BV207" s="27">
        <f>((1/(((6-P207)^2+(4-Q207)^2))*CT207))</f>
        <v>1.6006477069949771E-3</v>
      </c>
      <c r="BW207" s="27">
        <f>((1/(((6-P207)^2+(5-Q207)^2))*CT207))</f>
        <v>1.3127142805744105E-3</v>
      </c>
      <c r="BX207" s="27">
        <f>((1/(((0-P207)^2+(1-Q207)^2))*CT207))</f>
        <v>3.2507871603416186E-2</v>
      </c>
      <c r="BY207" s="27">
        <f>((1/(((0-P207)^2+(2-Q207)^2))*CT207))</f>
        <v>2.0922655238743298E-2</v>
      </c>
      <c r="BZ207" s="27">
        <f>((1/(((1-P207)^2+(2-Q207)^2))*CT207))</f>
        <v>5.4716620617741997E-2</v>
      </c>
      <c r="CA207" s="27">
        <f>((1/(((0-P207)^2+(3-Q207)^2))*CT207))</f>
        <v>9.5394012979267678E-3</v>
      </c>
      <c r="CB207" s="27">
        <f>((1/(((1-P207)^2+(3-Q207)^2))*CT207))</f>
        <v>1.3278575457851835E-2</v>
      </c>
      <c r="CC207" s="27">
        <f>((1/(((2-P207)^2+(3-Q207)^2))*CT207))</f>
        <v>1.1656345097410772E-2</v>
      </c>
      <c r="CD207" s="27">
        <f>((1/(((0-P207)^2+(4-Q207)^2))*CT207))</f>
        <v>4.9538871772670263E-3</v>
      </c>
      <c r="CE207" s="27">
        <f>((1/(((1-P207)^2+(4-Q207)^2))*CT207))</f>
        <v>5.8023964650570628E-3</v>
      </c>
      <c r="CF207" s="27">
        <f>((1/(((2-P207)^2+(4-Q207)^2))*CT207))</f>
        <v>5.4697567822480104E-3</v>
      </c>
      <c r="CG207" s="27">
        <f>((1/(((3-P207)^2+(4-Q207)^2))*CT207))</f>
        <v>4.2862460168950596E-3</v>
      </c>
      <c r="CH207" s="27">
        <f>((1/(((0-P207)^2+(5-Q207)^2))*CT207))</f>
        <v>2.9507666084082145E-3</v>
      </c>
      <c r="CI207" s="27">
        <f>((1/(((1-P207)^2+(5-Q207)^2))*CT207))</f>
        <v>3.2323139889624975E-3</v>
      </c>
      <c r="CJ207" s="27">
        <f>((1/(((2-P207)^2+(5-Q207)^2))*CT207))</f>
        <v>3.1263991976380337E-3</v>
      </c>
      <c r="CK207" s="27">
        <f>((1/(((3-P207)^2+(5-Q207)^2))*CT207))</f>
        <v>2.7002382765386481E-3</v>
      </c>
      <c r="CL207" s="27">
        <f>(1/(((4-P207)^2+(5-Q207)^2))*CT207)</f>
        <v>2.1700513454389766E-3</v>
      </c>
      <c r="CM207" s="27">
        <f>(1/(((0-P207)^2+(6-Q207)^2))*CT207)</f>
        <v>1.9382538838135636E-3</v>
      </c>
      <c r="CN207" s="27">
        <f>(1/(((1-P207)^2+(6-Q207)^2))*CT207)</f>
        <v>2.0558822281845791E-3</v>
      </c>
      <c r="CO207" s="27">
        <f>((1/(((2-P207)^2+(6-Q207)^2))*CT207))</f>
        <v>2.0125175086159251E-3</v>
      </c>
      <c r="CP207" s="27">
        <f>((1/(((3-P207)^2+(6-Q207)^2))*CT207))</f>
        <v>1.826914507391553E-3</v>
      </c>
      <c r="CQ207" s="27">
        <f>((1/(((4-P207)^2+(6-Q207)^2))*CT207))</f>
        <v>1.5677620704811831E-3</v>
      </c>
      <c r="CR207" s="27">
        <f>((1/(((5-P207)^2+(6-Q207)^2)))*CT207)</f>
        <v>1.3015193555974067E-3</v>
      </c>
      <c r="CS207" s="21">
        <f t="shared" si="118"/>
        <v>1.3040753665951068</v>
      </c>
      <c r="CT207" s="28">
        <v>0.05</v>
      </c>
    </row>
    <row r="208" spans="8:98" x14ac:dyDescent="0.25">
      <c r="H208" s="2">
        <v>44583</v>
      </c>
      <c r="I208" s="1" t="s">
        <v>7</v>
      </c>
      <c r="J208" s="1" t="s">
        <v>21</v>
      </c>
      <c r="K208">
        <v>1</v>
      </c>
      <c r="L208">
        <v>0</v>
      </c>
      <c r="M208">
        <v>1.55</v>
      </c>
      <c r="N208">
        <v>0.32</v>
      </c>
      <c r="P208" s="10">
        <f>SUMIF(team,spi_matches[[#This Row],[team1]],Mxg)+SUMIF(team,spi_matches[[#This Row],[team2]],Vnxg)</f>
        <v>1.4628919325438259</v>
      </c>
      <c r="Q208" s="10">
        <f>SUMIF(team,spi_matches[[#This Row],[team1]],Mnxg)+SUMIF(team,spi_matches[[#This Row],[team2]],Vxg)</f>
        <v>1.0691624655329206</v>
      </c>
      <c r="R208" s="10">
        <f t="shared" si="92"/>
        <v>0.56883221517931382</v>
      </c>
      <c r="S208" s="21">
        <f t="shared" si="93"/>
        <v>0.34830355446161204</v>
      </c>
      <c r="T208" s="21">
        <f t="shared" si="94"/>
        <v>0.30121546724356174</v>
      </c>
      <c r="U208" s="21">
        <f t="shared" si="95"/>
        <v>0.16551574471351849</v>
      </c>
      <c r="V208" s="22">
        <f t="shared" si="96"/>
        <v>3</v>
      </c>
      <c r="W208" s="22">
        <f t="shared" si="97"/>
        <v>0</v>
      </c>
      <c r="X208" s="23"/>
      <c r="Y208" s="23"/>
      <c r="Z208" s="23"/>
      <c r="AA208" s="23"/>
      <c r="AB208" s="24">
        <f t="shared" si="98"/>
        <v>1</v>
      </c>
      <c r="AC208" s="24">
        <f t="shared" si="99"/>
        <v>1</v>
      </c>
      <c r="AD208" s="24">
        <f t="shared" si="100"/>
        <v>2</v>
      </c>
      <c r="AE208" s="24">
        <f t="shared" si="101"/>
        <v>1</v>
      </c>
      <c r="AF208" s="24">
        <f t="shared" si="102"/>
        <v>1</v>
      </c>
      <c r="AG208" s="24">
        <f t="shared" si="103"/>
        <v>2</v>
      </c>
      <c r="AH208" s="24">
        <f t="shared" si="104"/>
        <v>2</v>
      </c>
      <c r="AI208" s="24">
        <f t="shared" si="105"/>
        <v>2</v>
      </c>
      <c r="AJ208" s="24">
        <f t="shared" si="106"/>
        <v>1</v>
      </c>
      <c r="AK208" s="24">
        <f t="shared" si="107"/>
        <v>0</v>
      </c>
      <c r="AL208" s="25">
        <f t="shared" si="108"/>
        <v>11</v>
      </c>
      <c r="AM208" s="25">
        <f t="shared" si="109"/>
        <v>21</v>
      </c>
      <c r="AN208" s="25">
        <f t="shared" si="110"/>
        <v>12</v>
      </c>
      <c r="AO208" s="25">
        <f t="shared" si="111"/>
        <v>22</v>
      </c>
      <c r="AP208" s="25">
        <f t="shared" si="112"/>
        <v>10</v>
      </c>
      <c r="AQ208" s="26">
        <f t="shared" si="113"/>
        <v>0.2282559002899828</v>
      </c>
      <c r="AR208" s="26">
        <f t="shared" si="114"/>
        <v>0.17049221487724708</v>
      </c>
      <c r="AS208" s="26">
        <f t="shared" si="115"/>
        <v>4.6265133439520524E-2</v>
      </c>
      <c r="AT208" s="26">
        <f t="shared" si="116"/>
        <v>4.3292157607832157E-2</v>
      </c>
      <c r="AU208" s="26">
        <f t="shared" si="117"/>
        <v>3.6835741472263941E-2</v>
      </c>
      <c r="AV208" s="27">
        <f>(1/(((0-P208)^2+(0-Q208)^2))*CT208)</f>
        <v>1.5229224883497199E-2</v>
      </c>
      <c r="AW208" s="27">
        <f>(1/(((1-P208)^2+(1-Q208)^2))*CT208)</f>
        <v>0.2282559002899828</v>
      </c>
      <c r="AX208" s="27">
        <f>(1/(((2-P208)^2+(2-Q208)^2))*CT208)</f>
        <v>4.3292157607832157E-2</v>
      </c>
      <c r="AY208" s="27">
        <f>(1/(((3-P208)^2+(3-Q208)^2))*CT208)</f>
        <v>8.2090553558545158E-3</v>
      </c>
      <c r="AZ208" s="27">
        <f>((1/(((4-P208)^2+(4-Q208)^2))*CT208))</f>
        <v>3.3274047854484181E-3</v>
      </c>
      <c r="BA208" s="27">
        <f>((1/(((5-P208)^2+(5-Q208)^2))*CT208))</f>
        <v>1.7881015799268152E-3</v>
      </c>
      <c r="BB208" s="27">
        <f>((1/(((6-P208)^2+(6-Q208)^2))*CT208))</f>
        <v>1.1136227410198259E-3</v>
      </c>
      <c r="BC208" s="27">
        <f>((1/(((1-P208)^2+(0-Q208)^2))*CT208))</f>
        <v>3.6835741472263941E-2</v>
      </c>
      <c r="BD208" s="27">
        <f>((1/(((2-P208)^2+(0-Q208)^2))*CT208))</f>
        <v>3.4926116675233564E-2</v>
      </c>
      <c r="BE208" s="27">
        <f>((1/(((2-P208)^2+(1-Q208)^2))*CT208))</f>
        <v>0.17049221487724708</v>
      </c>
      <c r="BF208" s="27">
        <f>((1/(((3-P208)^2+(0-Q208)^2))*CT208))</f>
        <v>1.4262040973515414E-2</v>
      </c>
      <c r="BG208" s="27">
        <f>((1/(((3-P208)^2+(1-Q208)^2))*CT208))</f>
        <v>2.111946104396346E-2</v>
      </c>
      <c r="BH208" s="27">
        <f>((1/(((3-P208)^2+(2-Q208)^2))*CT208))</f>
        <v>1.5483904245413583E-2</v>
      </c>
      <c r="BI208" s="27">
        <f>((1/(((4-P208)^2+(0-Q208)^2))*CT208))</f>
        <v>6.5962836833073956E-3</v>
      </c>
      <c r="BJ208" s="27">
        <f>((1/(((4-P208)^2+(1-Q208)^2))*CT208))</f>
        <v>7.7619252445747661E-3</v>
      </c>
      <c r="BK208" s="27">
        <f>((1/(((4-P208)^2+(2-Q208)^2))*CT208))</f>
        <v>6.8461490888635157E-3</v>
      </c>
      <c r="BL208" s="27">
        <f>((1/(((4-P208)^2+(3-Q208)^2))*CT208))</f>
        <v>4.9188145088562424E-3</v>
      </c>
      <c r="BM208" s="27">
        <f>((1/(((5-P208)^2+(0-Q208)^2))*CT208))</f>
        <v>3.6618657057568673E-3</v>
      </c>
      <c r="BN208" s="27">
        <f>((1/(((5-P208)^2+(1-Q208)^2))*CT208))</f>
        <v>3.9949130606748706E-3</v>
      </c>
      <c r="BO208" s="27">
        <f>((1/(((5-P208)^2+(2-Q208)^2))*CT208))</f>
        <v>3.7375934333562922E-3</v>
      </c>
      <c r="BP208" s="27">
        <f>((1/(((5-P208)^2+(3-Q208)^2))*CT208))</f>
        <v>3.0789566917476751E-3</v>
      </c>
      <c r="BQ208" s="27">
        <f>((1/(((5-P208)^2+(4-Q208)^2))*CT208))</f>
        <v>2.3695624433144654E-3</v>
      </c>
      <c r="BR208" s="27">
        <f>((1/(((6-P208)^2+(0-Q208)^2))*CT208))</f>
        <v>2.3011296988954583E-3</v>
      </c>
      <c r="BS208" s="27">
        <f>(1/(((6-P208)^2+(1-Q208)^2))*CT208)</f>
        <v>2.4283475900051706E-3</v>
      </c>
      <c r="BT208" s="27">
        <f>(1/(((6-P208)^2+(2-Q208)^2))*CT208)</f>
        <v>2.3308058553317182E-3</v>
      </c>
      <c r="BU208" s="27">
        <f>(1/(((6-P208)^2+(3-Q208)^2))*CT208)</f>
        <v>2.0564721059555305E-3</v>
      </c>
      <c r="BV208" s="27">
        <f>((1/(((6-P208)^2+(4-Q208)^2))*CT208))</f>
        <v>1.7137867612788773E-3</v>
      </c>
      <c r="BW208" s="27">
        <f>((1/(((6-P208)^2+(5-Q208)^2))*CT208))</f>
        <v>1.3874693020561961E-3</v>
      </c>
      <c r="BX208" s="27">
        <f>((1/(((0-P208)^2+(1-Q208)^2))*CT208))</f>
        <v>2.3311802908708729E-2</v>
      </c>
      <c r="BY208" s="27">
        <f>((1/(((0-P208)^2+(2-Q208)^2))*CT208))</f>
        <v>1.6630570999754287E-2</v>
      </c>
      <c r="BZ208" s="27">
        <f>((1/(((1-P208)^2+(2-Q208)^2))*CT208))</f>
        <v>4.6265133439520524E-2</v>
      </c>
      <c r="CA208" s="27">
        <f>((1/(((0-P208)^2+(3-Q208)^2))*CT208))</f>
        <v>8.520520084078189E-3</v>
      </c>
      <c r="CB208" s="27">
        <f>((1/(((1-P208)^2+(3-Q208)^2))*CT208))</f>
        <v>1.268262174493584E-2</v>
      </c>
      <c r="CC208" s="27">
        <f>((1/(((2-P208)^2+(3-Q208)^2))*CT208))</f>
        <v>1.2448281558328235E-2</v>
      </c>
      <c r="CD208" s="27">
        <f>((1/(((0-P208)^2+(4-Q208)^2))*CT208))</f>
        <v>4.6598924121801439E-3</v>
      </c>
      <c r="CE208" s="27">
        <f>((1/(((1-P208)^2+(4-Q208)^2))*CT208))</f>
        <v>5.6791866566866661E-3</v>
      </c>
      <c r="CF208" s="27">
        <f>((1/(((2-P208)^2+(4-Q208)^2))*CT208))</f>
        <v>5.6317127505574544E-3</v>
      </c>
      <c r="CG208" s="27">
        <f>((1/(((3-P208)^2+(4-Q208)^2))*CT208))</f>
        <v>4.5651636582547143E-3</v>
      </c>
      <c r="CH208" s="27">
        <f>((1/(((0-P208)^2+(5-Q208)^2))*CT208))</f>
        <v>2.8422758818419276E-3</v>
      </c>
      <c r="CI208" s="27">
        <f>((1/(((1-P208)^2+(5-Q208)^2))*CT208))</f>
        <v>3.1916755660397265E-3</v>
      </c>
      <c r="CJ208" s="27">
        <f>((1/(((2-P208)^2+(5-Q208)^2))*CT208))</f>
        <v>3.1766263732847704E-3</v>
      </c>
      <c r="CK208" s="27">
        <f>((1/(((3-P208)^2+(5-Q208)^2))*CT208))</f>
        <v>2.8067520454564811E-3</v>
      </c>
      <c r="CL208" s="27">
        <f>(1/(((4-P208)^2+(5-Q208)^2))*CT208)</f>
        <v>2.2843148681313415E-3</v>
      </c>
      <c r="CM208" s="27">
        <f>(1/(((0-P208)^2+(6-Q208)^2))*CT208)</f>
        <v>1.8901296659387537E-3</v>
      </c>
      <c r="CN208" s="27">
        <f>(1/(((1-P208)^2+(6-Q208)^2))*CT208)</f>
        <v>2.0385341889602089E-3</v>
      </c>
      <c r="CO208" s="27">
        <f>((1/(((2-P208)^2+(6-Q208)^2))*CT208))</f>
        <v>2.0323845133854166E-3</v>
      </c>
      <c r="CP208" s="27">
        <f>((1/(((3-P208)^2+(6-Q208)^2))*CT208))</f>
        <v>1.8743538163567578E-3</v>
      </c>
      <c r="CQ208" s="27">
        <f>((1/(((4-P208)^2+(6-Q208)^2))*CT208))</f>
        <v>1.6260122341425307E-3</v>
      </c>
      <c r="CR208" s="27">
        <f>((1/(((5-P208)^2+(6-Q208)^2)))*CT208)</f>
        <v>1.3577993469757351E-3</v>
      </c>
      <c r="CS208" s="21">
        <f t="shared" si="118"/>
        <v>0.81503476641869221</v>
      </c>
      <c r="CT208" s="28">
        <v>0.05</v>
      </c>
    </row>
    <row r="209" spans="8:98" x14ac:dyDescent="0.25">
      <c r="H209" s="2">
        <v>44583</v>
      </c>
      <c r="I209" s="1" t="s">
        <v>8</v>
      </c>
      <c r="J209" s="1" t="s">
        <v>20</v>
      </c>
      <c r="K209">
        <v>0</v>
      </c>
      <c r="L209">
        <v>1</v>
      </c>
      <c r="M209">
        <v>1.22</v>
      </c>
      <c r="N209">
        <v>1.19</v>
      </c>
      <c r="P209" s="10">
        <f>SUMIF(team,spi_matches[[#This Row],[team1]],Mxg)+SUMIF(team,spi_matches[[#This Row],[team2]],Vnxg)</f>
        <v>1.3138923989191609</v>
      </c>
      <c r="Q209" s="10">
        <f>SUMIF(team,spi_matches[[#This Row],[team1]],Mnxg)+SUMIF(team,spi_matches[[#This Row],[team2]],Vxg)</f>
        <v>1.5694312327700257</v>
      </c>
      <c r="R209" s="10">
        <f t="shared" si="92"/>
        <v>0.15278384297617634</v>
      </c>
      <c r="S209" s="21">
        <f t="shared" si="93"/>
        <v>0.19313886955872886</v>
      </c>
      <c r="T209" s="21">
        <f t="shared" si="94"/>
        <v>0.22361387634364188</v>
      </c>
      <c r="U209" s="21">
        <f t="shared" si="95"/>
        <v>0.34251242322613634</v>
      </c>
      <c r="V209" s="22">
        <f t="shared" si="96"/>
        <v>0</v>
      </c>
      <c r="W209" s="22">
        <f t="shared" si="97"/>
        <v>3</v>
      </c>
      <c r="X209" s="23"/>
      <c r="Y209" s="23"/>
      <c r="Z209" s="23"/>
      <c r="AA209" s="23"/>
      <c r="AB209" s="24">
        <f t="shared" si="98"/>
        <v>1</v>
      </c>
      <c r="AC209" s="24">
        <f t="shared" si="99"/>
        <v>2</v>
      </c>
      <c r="AD209" s="24">
        <f t="shared" si="100"/>
        <v>1</v>
      </c>
      <c r="AE209" s="24">
        <f t="shared" si="101"/>
        <v>1</v>
      </c>
      <c r="AF209" s="24">
        <f t="shared" si="102"/>
        <v>2</v>
      </c>
      <c r="AG209" s="24">
        <f t="shared" si="103"/>
        <v>2</v>
      </c>
      <c r="AH209" s="24">
        <f t="shared" si="104"/>
        <v>2</v>
      </c>
      <c r="AI209" s="24">
        <f t="shared" si="105"/>
        <v>1</v>
      </c>
      <c r="AJ209" s="24">
        <f t="shared" si="106"/>
        <v>0</v>
      </c>
      <c r="AK209" s="24">
        <f t="shared" si="107"/>
        <v>2</v>
      </c>
      <c r="AL209" s="25">
        <f t="shared" si="108"/>
        <v>12</v>
      </c>
      <c r="AM209" s="25">
        <f t="shared" si="109"/>
        <v>11</v>
      </c>
      <c r="AN209" s="25">
        <f t="shared" si="110"/>
        <v>22</v>
      </c>
      <c r="AO209" s="25">
        <f t="shared" si="111"/>
        <v>21</v>
      </c>
      <c r="AP209" s="25">
        <f t="shared" si="112"/>
        <v>2</v>
      </c>
      <c r="AQ209" s="26">
        <f t="shared" si="113"/>
        <v>0.17610724702856473</v>
      </c>
      <c r="AR209" s="26">
        <f t="shared" si="114"/>
        <v>0.11826471593354003</v>
      </c>
      <c r="AS209" s="26">
        <f t="shared" si="115"/>
        <v>7.6204050256849468E-2</v>
      </c>
      <c r="AT209" s="26">
        <f t="shared" si="116"/>
        <v>6.2893432293801704E-2</v>
      </c>
      <c r="AU209" s="26">
        <f t="shared" si="117"/>
        <v>2.6154694461422857E-2</v>
      </c>
      <c r="AV209" s="27">
        <f>(1/(((0-P209)^2+(0-Q209)^2))*CT209)</f>
        <v>1.1934804563276951E-2</v>
      </c>
      <c r="AW209" s="27">
        <f>(1/(((1-P209)^2+(1-Q209)^2))*CT209)</f>
        <v>0.11826471593354003</v>
      </c>
      <c r="AX209" s="27">
        <f>(1/(((2-P209)^2+(2-Q209)^2))*CT209)</f>
        <v>7.6204050256849468E-2</v>
      </c>
      <c r="AY209" s="27">
        <f>(1/(((3-P209)^2+(3-Q209)^2))*CT209)</f>
        <v>1.022602409213458E-2</v>
      </c>
      <c r="AZ209" s="27">
        <f>((1/(((4-P209)^2+(4-Q209)^2))*CT209))</f>
        <v>3.8101512647062928E-3</v>
      </c>
      <c r="BA209" s="27">
        <f>((1/(((5-P209)^2+(5-Q209)^2))*CT209))</f>
        <v>1.9719049829655662E-3</v>
      </c>
      <c r="BB209" s="27">
        <f>((1/(((6-P209)^2+(6-Q209)^2))*CT209))</f>
        <v>1.2022252501690085E-3</v>
      </c>
      <c r="BC209" s="27">
        <f>((1/(((1-P209)^2+(0-Q209)^2))*CT209))</f>
        <v>1.951872422094636E-2</v>
      </c>
      <c r="BD209" s="27">
        <f>((1/(((2-P209)^2+(0-Q209)^2))*CT209))</f>
        <v>1.7042406077388998E-2</v>
      </c>
      <c r="BE209" s="27">
        <f>((1/(((2-P209)^2+(1-Q209)^2))*CT209))</f>
        <v>6.2893432293801704E-2</v>
      </c>
      <c r="BF209" s="27">
        <f>((1/(((3-P209)^2+(0-Q209)^2))*CT209))</f>
        <v>9.4231643191561888E-3</v>
      </c>
      <c r="BG209" s="27">
        <f>((1/(((3-P209)^2+(1-Q209)^2))*CT209))</f>
        <v>1.5786761163308068E-2</v>
      </c>
      <c r="BH209" s="27">
        <f>((1/(((3-P209)^2+(2-Q209)^2))*CT209))</f>
        <v>1.651065034536691E-2</v>
      </c>
      <c r="BI209" s="27">
        <f>((1/(((4-P209)^2+(0-Q209)^2))*CT209))</f>
        <v>5.1662027139664684E-3</v>
      </c>
      <c r="BJ209" s="27">
        <f>((1/(((4-P209)^2+(1-Q209)^2))*CT209))</f>
        <v>6.6318046196291768E-3</v>
      </c>
      <c r="BK209" s="27">
        <f>((1/(((4-P209)^2+(2-Q209)^2))*CT209))</f>
        <v>6.7562422708267889E-3</v>
      </c>
      <c r="BL209" s="27">
        <f>((1/(((4-P209)^2+(3-Q209)^2))*CT209))</f>
        <v>5.3985763275370595E-3</v>
      </c>
      <c r="BM209" s="27">
        <f>((1/(((5-P209)^2+(0-Q209)^2))*CT209))</f>
        <v>3.1151670450914751E-3</v>
      </c>
      <c r="BN209" s="27">
        <f>((1/(((5-P209)^2+(1-Q209)^2))*CT209))</f>
        <v>3.5941122523844697E-3</v>
      </c>
      <c r="BO209" s="27">
        <f>((1/(((5-P209)^2+(2-Q209)^2))*CT209))</f>
        <v>3.6303494779509615E-3</v>
      </c>
      <c r="BP209" s="27">
        <f>((1/(((5-P209)^2+(3-Q209)^2))*CT209))</f>
        <v>3.1981749945428138E-3</v>
      </c>
      <c r="BQ209" s="27">
        <f>((1/(((5-P209)^2+(4-Q209)^2))*CT209))</f>
        <v>2.5647531197842445E-3</v>
      </c>
      <c r="BR209" s="27">
        <f>((1/(((6-P209)^2+(0-Q209)^2))*CT209))</f>
        <v>2.0472741106673854E-3</v>
      </c>
      <c r="BS209" s="27">
        <f>(1/(((6-P209)^2+(1-Q209)^2))*CT209)</f>
        <v>2.2437768020214847E-3</v>
      </c>
      <c r="BT209" s="27">
        <f>(1/(((6-P209)^2+(2-Q209)^2))*CT209)</f>
        <v>2.2578466355958494E-3</v>
      </c>
      <c r="BU209" s="27">
        <f>(1/(((6-P209)^2+(3-Q209)^2))*CT209)</f>
        <v>2.0828012256390344E-3</v>
      </c>
      <c r="BV209" s="27">
        <f>((1/(((6-P209)^2+(4-Q209)^2))*CT209))</f>
        <v>1.7942195926639376E-3</v>
      </c>
      <c r="BW209" s="27">
        <f>((1/(((6-P209)^2+(5-Q209)^2))*CT209))</f>
        <v>1.4824299504594745E-3</v>
      </c>
      <c r="BX209" s="27">
        <f>((1/(((0-P209)^2+(1-Q209)^2))*CT209))</f>
        <v>2.4383521605899815E-2</v>
      </c>
      <c r="BY209" s="27">
        <f>((1/(((0-P209)^2+(2-Q209)^2))*CT209))</f>
        <v>2.6154694461422857E-2</v>
      </c>
      <c r="BZ209" s="27">
        <f>((1/(((1-P209)^2+(2-Q209)^2))*CT209))</f>
        <v>0.17610724702856473</v>
      </c>
      <c r="CA209" s="27">
        <f>((1/(((0-P209)^2+(3-Q209)^2))*CT209))</f>
        <v>1.3252615245468205E-2</v>
      </c>
      <c r="CB209" s="27">
        <f>((1/(((1-P209)^2+(3-Q209)^2))*CT209))</f>
        <v>2.330942089599107E-2</v>
      </c>
      <c r="CC209" s="27">
        <f>((1/(((2-P209)^2+(3-Q209)^2))*CT209))</f>
        <v>1.9862782826972666E-2</v>
      </c>
      <c r="CD209" s="27">
        <f>((1/(((0-P209)^2+(4-Q209)^2))*CT209))</f>
        <v>6.5496653931148181E-3</v>
      </c>
      <c r="CE209" s="27">
        <f>((1/(((1-P209)^2+(4-Q209)^2))*CT209))</f>
        <v>8.3247408544762994E-3</v>
      </c>
      <c r="CF209" s="27">
        <f>((1/(((2-P209)^2+(4-Q209)^2))*CT209))</f>
        <v>7.8389464342549075E-3</v>
      </c>
      <c r="CG209" s="27">
        <f>((1/(((3-P209)^2+(4-Q209)^2))*CT209))</f>
        <v>5.7138786414702922E-3</v>
      </c>
      <c r="CH209" s="27">
        <f>((1/(((0-P209)^2+(5-Q209)^2))*CT209))</f>
        <v>3.70504429778757E-3</v>
      </c>
      <c r="CI209" s="27">
        <f>((1/(((1-P209)^2+(5-Q209)^2))*CT209))</f>
        <v>4.213247451042664E-3</v>
      </c>
      <c r="CJ209" s="27">
        <f>((1/(((2-P209)^2+(5-Q209)^2))*CT209))</f>
        <v>4.0851189412683241E-3</v>
      </c>
      <c r="CK209" s="27">
        <f>((1/(((3-P209)^2+(5-Q209)^2))*CT209))</f>
        <v>3.4219010501879139E-3</v>
      </c>
      <c r="CL209" s="27">
        <f>(1/(((4-P209)^2+(5-Q209)^2))*CT209)</f>
        <v>2.6338001958554867E-3</v>
      </c>
      <c r="CM209" s="27">
        <f>(1/(((0-P209)^2+(6-Q209)^2))*CT209)</f>
        <v>2.3412346904397295E-3</v>
      </c>
      <c r="CN209" s="27">
        <f>(1/(((1-P209)^2+(6-Q209)^2))*CT209)</f>
        <v>2.5344086474690763E-3</v>
      </c>
      <c r="CO209" s="27">
        <f>((1/(((2-P209)^2+(6-Q209)^2))*CT209))</f>
        <v>2.4874776344409035E-3</v>
      </c>
      <c r="CP209" s="27">
        <f>((1/(((3-P209)^2+(6-Q209)^2))*CT209))</f>
        <v>2.2249021471590401E-3</v>
      </c>
      <c r="CQ209" s="27">
        <f>((1/(((4-P209)^2+(6-Q209)^2))*CT209))</f>
        <v>1.8625363505562265E-3</v>
      </c>
      <c r="CR209" s="27">
        <f>((1/(((5-P209)^2+(6-Q209)^2)))*CT209)</f>
        <v>1.5052384322937961E-3</v>
      </c>
      <c r="CS209" s="21">
        <f t="shared" si="118"/>
        <v>0.75926516912850728</v>
      </c>
      <c r="CT209" s="28">
        <v>0.05</v>
      </c>
    </row>
    <row r="210" spans="8:98" x14ac:dyDescent="0.25">
      <c r="H210" s="2">
        <v>44583</v>
      </c>
      <c r="I210" s="1" t="s">
        <v>5</v>
      </c>
      <c r="J210" s="1" t="s">
        <v>15</v>
      </c>
      <c r="K210">
        <v>1</v>
      </c>
      <c r="L210">
        <v>2</v>
      </c>
      <c r="M210">
        <v>0.94</v>
      </c>
      <c r="N210">
        <v>0.24</v>
      </c>
      <c r="P210" s="10">
        <f>SUMIF(team,spi_matches[[#This Row],[team1]],Mxg)+SUMIF(team,spi_matches[[#This Row],[team2]],Vnxg)</f>
        <v>1.4947046159588109</v>
      </c>
      <c r="Q210" s="10">
        <f>SUMIF(team,spi_matches[[#This Row],[team1]],Mnxg)+SUMIF(team,spi_matches[[#This Row],[team2]],Vxg)</f>
        <v>0.70454197993022194</v>
      </c>
      <c r="R210" s="10">
        <f t="shared" si="92"/>
        <v>0.52349646208350264</v>
      </c>
      <c r="S210" s="21">
        <f t="shared" si="93"/>
        <v>0.38632127311950742</v>
      </c>
      <c r="T210" s="21">
        <f t="shared" si="94"/>
        <v>0.2069749604256165</v>
      </c>
      <c r="U210" s="21">
        <f t="shared" si="95"/>
        <v>0.12346386524582829</v>
      </c>
      <c r="V210" s="22">
        <f t="shared" si="96"/>
        <v>3</v>
      </c>
      <c r="W210" s="22">
        <f t="shared" si="97"/>
        <v>0</v>
      </c>
      <c r="X210" s="23"/>
      <c r="Y210" s="23"/>
      <c r="Z210" s="23"/>
      <c r="AA210" s="23"/>
      <c r="AB210" s="24">
        <f t="shared" si="98"/>
        <v>1</v>
      </c>
      <c r="AC210" s="24">
        <f t="shared" si="99"/>
        <v>1</v>
      </c>
      <c r="AD210" s="24">
        <f t="shared" si="100"/>
        <v>2</v>
      </c>
      <c r="AE210" s="24">
        <f t="shared" si="101"/>
        <v>1</v>
      </c>
      <c r="AF210" s="24">
        <f t="shared" si="102"/>
        <v>1</v>
      </c>
      <c r="AG210" s="24">
        <f t="shared" si="103"/>
        <v>0</v>
      </c>
      <c r="AH210" s="24">
        <f t="shared" si="104"/>
        <v>2</v>
      </c>
      <c r="AI210" s="24">
        <f t="shared" si="105"/>
        <v>0</v>
      </c>
      <c r="AJ210" s="24">
        <f t="shared" si="106"/>
        <v>1</v>
      </c>
      <c r="AK210" s="24">
        <f t="shared" si="107"/>
        <v>2</v>
      </c>
      <c r="AL210" s="25">
        <f t="shared" si="108"/>
        <v>11</v>
      </c>
      <c r="AM210" s="25">
        <f t="shared" si="109"/>
        <v>21</v>
      </c>
      <c r="AN210" s="25">
        <f t="shared" si="110"/>
        <v>10</v>
      </c>
      <c r="AO210" s="25">
        <f t="shared" si="111"/>
        <v>20</v>
      </c>
      <c r="AP210" s="25">
        <f t="shared" si="112"/>
        <v>12</v>
      </c>
      <c r="AQ210" s="26">
        <f t="shared" si="113"/>
        <v>0.15058966454828795</v>
      </c>
      <c r="AR210" s="26">
        <f t="shared" si="114"/>
        <v>0.14593475389514601</v>
      </c>
      <c r="AS210" s="26">
        <f t="shared" si="115"/>
        <v>6.7466180618948782E-2</v>
      </c>
      <c r="AT210" s="26">
        <f t="shared" si="116"/>
        <v>6.6515647180682411E-2</v>
      </c>
      <c r="AU210" s="26">
        <f t="shared" si="117"/>
        <v>2.6001795367200042E-2</v>
      </c>
      <c r="AV210" s="27">
        <f>(1/(((0-P210)^2+(0-Q210)^2))*CT210)</f>
        <v>1.8311521750380744E-2</v>
      </c>
      <c r="AW210" s="27">
        <f>(1/(((1-P210)^2+(1-Q210)^2))*CT210)</f>
        <v>0.15058966454828795</v>
      </c>
      <c r="AX210" s="27">
        <f>(1/(((2-P210)^2+(2-Q210)^2))*CT210)</f>
        <v>2.5859372810732473E-2</v>
      </c>
      <c r="AY210" s="27">
        <f>(1/(((3-P210)^2+(3-Q210)^2))*CT210)</f>
        <v>6.6356633301285581E-3</v>
      </c>
      <c r="AZ210" s="27">
        <f>((1/(((4-P210)^2+(4-Q210)^2))*CT210))</f>
        <v>2.9177404033197841E-3</v>
      </c>
      <c r="BA210" s="27">
        <f>((1/(((5-P210)^2+(5-Q210)^2))*CT210))</f>
        <v>1.6266481226826128E-3</v>
      </c>
      <c r="BB210" s="27">
        <f>((1/(((6-P210)^2+(6-Q210)^2))*CT210))</f>
        <v>1.0343494600843573E-3</v>
      </c>
      <c r="BC210" s="27">
        <f>((1/(((1-P210)^2+(0-Q210)^2))*CT210))</f>
        <v>6.7466180618948782E-2</v>
      </c>
      <c r="BD210" s="27">
        <f>((1/(((2-P210)^2+(0-Q210)^2))*CT210))</f>
        <v>6.6515647180682411E-2</v>
      </c>
      <c r="BE210" s="27">
        <f>((1/(((2-P210)^2+(1-Q210)^2))*CT210))</f>
        <v>0.14593475389514601</v>
      </c>
      <c r="BF210" s="27">
        <f>((1/(((3-P210)^2+(0-Q210)^2))*CT210))</f>
        <v>1.8100899953553112E-2</v>
      </c>
      <c r="BG210" s="27">
        <f>((1/(((3-P210)^2+(1-Q210)^2))*CT210))</f>
        <v>2.1247575761950868E-2</v>
      </c>
      <c r="BH210" s="27">
        <f>((1/(((3-P210)^2+(2-Q210)^2))*CT210))</f>
        <v>1.2677080833705556E-2</v>
      </c>
      <c r="BI210" s="27">
        <f>((1/(((4-P210)^2+(0-Q210)^2))*CT210))</f>
        <v>7.3823791049433445E-3</v>
      </c>
      <c r="BJ210" s="27">
        <f>((1/(((4-P210)^2+(1-Q210)^2))*CT210))</f>
        <v>7.8569403240624624E-3</v>
      </c>
      <c r="BK210" s="27">
        <f>((1/(((4-P210)^2+(2-Q210)^2))*CT210))</f>
        <v>6.2855791727955794E-3</v>
      </c>
      <c r="BL210" s="27">
        <f>((1/(((4-P210)^2+(3-Q210)^2))*CT210))</f>
        <v>4.3306419178638774E-3</v>
      </c>
      <c r="BM210" s="27">
        <f>((1/(((5-P210)^2+(0-Q210)^2))*CT210))</f>
        <v>3.9112995087916139E-3</v>
      </c>
      <c r="BN210" s="27">
        <f>((1/(((5-P210)^2+(1-Q210)^2))*CT210))</f>
        <v>4.0406028312052417E-3</v>
      </c>
      <c r="BO210" s="27">
        <f>((1/(((5-P210)^2+(2-Q210)^2))*CT210))</f>
        <v>3.5803007584468056E-3</v>
      </c>
      <c r="BP210" s="27">
        <f>((1/(((5-P210)^2+(3-Q210)^2))*CT210))</f>
        <v>2.8479929472499527E-3</v>
      </c>
      <c r="BQ210" s="27">
        <f>((1/(((5-P210)^2+(4-Q210)^2))*CT210))</f>
        <v>2.1600941425417436E-3</v>
      </c>
      <c r="BR210" s="27">
        <f>((1/(((6-P210)^2+(0-Q210)^2))*CT210))</f>
        <v>2.4045321508061757E-3</v>
      </c>
      <c r="BS210" s="27">
        <f>(1/(((6-P210)^2+(1-Q210)^2))*CT210)</f>
        <v>2.4527860828823904E-3</v>
      </c>
      <c r="BT210" s="27">
        <f>(1/(((6-P210)^2+(2-Q210)^2))*CT210)</f>
        <v>2.2752198816751658E-3</v>
      </c>
      <c r="BU210" s="27">
        <f>(1/(((6-P210)^2+(3-Q210)^2))*CT210)</f>
        <v>1.9556601758094552E-3</v>
      </c>
      <c r="BV210" s="27">
        <f>((1/(((6-P210)^2+(4-Q210)^2))*CT210))</f>
        <v>1.6047382111761656E-3</v>
      </c>
      <c r="BW210" s="27">
        <f>((1/(((6-P210)^2+(5-Q210)^2))*CT210))</f>
        <v>1.2903676652707245E-3</v>
      </c>
      <c r="BX210" s="27">
        <f>((1/(((0-P210)^2+(1-Q210)^2))*CT210))</f>
        <v>2.1538380270315755E-2</v>
      </c>
      <c r="BY210" s="27">
        <f>((1/(((0-P210)^2+(2-Q210)^2))*CT210))</f>
        <v>1.2780031674554243E-2</v>
      </c>
      <c r="BZ210" s="27">
        <f>((1/(((1-P210)^2+(2-Q210)^2))*CT210))</f>
        <v>2.6001795367200042E-2</v>
      </c>
      <c r="CA210" s="27">
        <f>((1/(((0-P210)^2+(3-Q210)^2))*CT210))</f>
        <v>6.6637617899680708E-3</v>
      </c>
      <c r="CB210" s="27">
        <f>((1/(((1-P210)^2+(3-Q210)^2))*CT210))</f>
        <v>9.0680572914869674E-3</v>
      </c>
      <c r="CC210" s="27">
        <f>((1/(((2-P210)^2+(3-Q210)^2))*CT210))</f>
        <v>9.0506731762775849E-3</v>
      </c>
      <c r="CD210" s="27">
        <f>((1/(((0-P210)^2+(4-Q210)^2))*CT210))</f>
        <v>3.818488762593498E-3</v>
      </c>
      <c r="CE210" s="27">
        <f>((1/(((1-P210)^2+(4-Q210)^2))*CT210))</f>
        <v>4.5025670948714569E-3</v>
      </c>
      <c r="CF210" s="27">
        <f>((1/(((2-P210)^2+(4-Q210)^2))*CT210))</f>
        <v>4.4982770301410574E-3</v>
      </c>
      <c r="CG210" s="27">
        <f>((1/(((3-P210)^2+(4-Q210)^2))*CT210))</f>
        <v>3.809245841886947E-3</v>
      </c>
      <c r="CH210" s="27">
        <f>((1/(((0-P210)^2+(5-Q210)^2))*CT210))</f>
        <v>2.4171986790295112E-3</v>
      </c>
      <c r="CI210" s="27">
        <f>((1/(((1-P210)^2+(5-Q210)^2))*CT210))</f>
        <v>2.6744128704465527E-3</v>
      </c>
      <c r="CJ210" s="27">
        <f>((1/(((2-P210)^2+(5-Q210)^2))*CT210))</f>
        <v>2.6728987221560519E-3</v>
      </c>
      <c r="CK210" s="27">
        <f>((1/(((3-P210)^2+(5-Q210)^2))*CT210))</f>
        <v>2.4134915573559238E-3</v>
      </c>
      <c r="CL210" s="27">
        <f>(1/(((4-P210)^2+(5-Q210)^2))*CT210)</f>
        <v>2.0220431363531417E-3</v>
      </c>
      <c r="CM210" s="27">
        <f>(1/(((0-P210)^2+(6-Q210)^2))*CT210)</f>
        <v>1.6514721577342722E-3</v>
      </c>
      <c r="CN210" s="27">
        <f>(1/(((1-P210)^2+(6-Q210)^2))*CT210)</f>
        <v>1.7676208992899853E-3</v>
      </c>
      <c r="CO210" s="27">
        <f>((1/(((2-P210)^2+(6-Q210)^2))*CT210))</f>
        <v>1.7669593333534653E-3</v>
      </c>
      <c r="CP210" s="27">
        <f>((1/(((3-P210)^2+(6-Q210)^2))*CT210))</f>
        <v>1.649740884152928E-3</v>
      </c>
      <c r="CQ210" s="27">
        <f>((1/(((4-P210)^2+(6-Q210)^2))*CT210))</f>
        <v>1.4569452031406955E-3</v>
      </c>
      <c r="CR210" s="27">
        <f>((1/(((5-P210)^2+(6-Q210)^2)))*CT210)</f>
        <v>1.2398035035201568E-3</v>
      </c>
      <c r="CS210" s="21">
        <f t="shared" si="118"/>
        <v>0.71676009879095226</v>
      </c>
      <c r="CT210" s="28">
        <v>0.05</v>
      </c>
    </row>
    <row r="211" spans="8:98" x14ac:dyDescent="0.25">
      <c r="H211" s="2">
        <v>44583</v>
      </c>
      <c r="I211" s="1" t="s">
        <v>11</v>
      </c>
      <c r="J211" s="1" t="s">
        <v>22</v>
      </c>
      <c r="K211">
        <v>1</v>
      </c>
      <c r="L211">
        <v>1</v>
      </c>
      <c r="M211">
        <v>1.1599999999999999</v>
      </c>
      <c r="N211">
        <v>1.94</v>
      </c>
      <c r="P211" s="10">
        <f>SUMIF(team,spi_matches[[#This Row],[team1]],Mxg)+SUMIF(team,spi_matches[[#This Row],[team2]],Vnxg)</f>
        <v>0.54412742883135323</v>
      </c>
      <c r="Q211" s="10">
        <f>SUMIF(team,spi_matches[[#This Row],[team1]],Mnxg)+SUMIF(team,spi_matches[[#This Row],[team2]],Vxg)</f>
        <v>2.4168513440309765</v>
      </c>
      <c r="R211" s="10">
        <f t="shared" si="92"/>
        <v>0.60668622822202845</v>
      </c>
      <c r="S211" s="21">
        <f t="shared" si="93"/>
        <v>8.0415001089822594E-2</v>
      </c>
      <c r="T211" s="21">
        <f t="shared" si="94"/>
        <v>6.6886116254538608E-2</v>
      </c>
      <c r="U211" s="21">
        <f t="shared" si="95"/>
        <v>0.54620262567854294</v>
      </c>
      <c r="V211" s="22">
        <f t="shared" si="96"/>
        <v>0</v>
      </c>
      <c r="W211" s="22">
        <f t="shared" si="97"/>
        <v>3</v>
      </c>
      <c r="X211" s="23"/>
      <c r="Y211" s="23"/>
      <c r="Z211" s="23"/>
      <c r="AA211" s="23"/>
      <c r="AB211" s="24">
        <f t="shared" si="98"/>
        <v>1</v>
      </c>
      <c r="AC211" s="24">
        <f t="shared" si="99"/>
        <v>2</v>
      </c>
      <c r="AD211" s="24">
        <f t="shared" si="100"/>
        <v>0</v>
      </c>
      <c r="AE211" s="24">
        <f t="shared" si="101"/>
        <v>2</v>
      </c>
      <c r="AF211" s="24">
        <f t="shared" si="102"/>
        <v>1</v>
      </c>
      <c r="AG211" s="24">
        <f t="shared" si="103"/>
        <v>3</v>
      </c>
      <c r="AH211" s="24">
        <f t="shared" si="104"/>
        <v>0</v>
      </c>
      <c r="AI211" s="24">
        <f t="shared" si="105"/>
        <v>3</v>
      </c>
      <c r="AJ211" s="24">
        <f t="shared" si="106"/>
        <v>1</v>
      </c>
      <c r="AK211" s="24">
        <f t="shared" si="107"/>
        <v>1</v>
      </c>
      <c r="AL211" s="25">
        <f t="shared" si="108"/>
        <v>12</v>
      </c>
      <c r="AM211" s="25">
        <f t="shared" si="109"/>
        <v>2</v>
      </c>
      <c r="AN211" s="25">
        <f t="shared" si="110"/>
        <v>13</v>
      </c>
      <c r="AO211" s="25">
        <f t="shared" si="111"/>
        <v>3</v>
      </c>
      <c r="AP211" s="25">
        <f t="shared" si="112"/>
        <v>11</v>
      </c>
      <c r="AQ211" s="26">
        <f t="shared" si="113"/>
        <v>0.13103245782598627</v>
      </c>
      <c r="AR211" s="26">
        <f t="shared" si="114"/>
        <v>0.10641927407489526</v>
      </c>
      <c r="AS211" s="26">
        <f t="shared" si="115"/>
        <v>9.1260500899860861E-2</v>
      </c>
      <c r="AT211" s="26">
        <f t="shared" si="116"/>
        <v>7.8599419493082939E-2</v>
      </c>
      <c r="AU211" s="26">
        <f t="shared" si="117"/>
        <v>2.2570433531827586E-2</v>
      </c>
      <c r="AV211" s="27">
        <f>(1/(((0-P211)^2+(0-Q211)^2))*CT211)</f>
        <v>8.1469778972381394E-3</v>
      </c>
      <c r="AW211" s="27">
        <f>(1/(((1-P211)^2+(1-Q211)^2))*CT211)</f>
        <v>2.2570433531827586E-2</v>
      </c>
      <c r="AX211" s="27">
        <f>(1/(((2-P211)^2+(2-Q211)^2))*CT211)</f>
        <v>2.1802357399195102E-2</v>
      </c>
      <c r="AY211" s="27">
        <f>(1/(((3-P211)^2+(3-Q211)^2))*CT211)</f>
        <v>7.8476027676546538E-3</v>
      </c>
      <c r="AZ211" s="27">
        <f>((1/(((4-P211)^2+(4-Q211)^2))*CT211))</f>
        <v>3.4603477277907421E-3</v>
      </c>
      <c r="BA211" s="27">
        <f>((1/(((5-P211)^2+(5-Q211)^2))*CT211))</f>
        <v>1.8848395208622304E-3</v>
      </c>
      <c r="BB211" s="27">
        <f>((1/(((6-P211)^2+(6-Q211)^2))*CT211))</f>
        <v>1.1735574099701483E-3</v>
      </c>
      <c r="BC211" s="27">
        <f>((1/(((1-P211)^2+(0-Q211)^2))*CT211))</f>
        <v>8.2658424264434299E-3</v>
      </c>
      <c r="BD211" s="27">
        <f>((1/(((2-P211)^2+(0-Q211)^2))*CT211))</f>
        <v>6.2808267983310295E-3</v>
      </c>
      <c r="BE211" s="27">
        <f>((1/(((2-P211)^2+(1-Q211)^2))*CT211))</f>
        <v>1.2115242098316364E-2</v>
      </c>
      <c r="BF211" s="27">
        <f>((1/(((3-P211)^2+(0-Q211)^2))*CT211))</f>
        <v>4.2114198443281847E-3</v>
      </c>
      <c r="BG211" s="27">
        <f>((1/(((3-P211)^2+(1-Q211)^2))*CT211))</f>
        <v>6.2198509697430652E-3</v>
      </c>
      <c r="BH211" s="27">
        <f>((1/(((3-P211)^2+(2-Q211)^2))*CT211))</f>
        <v>8.0579201640312449E-3</v>
      </c>
      <c r="BI211" s="27">
        <f>((1/(((4-P211)^2+(0-Q211)^2))*CT211))</f>
        <v>2.8114802967308633E-3</v>
      </c>
      <c r="BJ211" s="27">
        <f>((1/(((4-P211)^2+(1-Q211)^2))*CT211))</f>
        <v>3.5840950297056418E-3</v>
      </c>
      <c r="BK211" s="27">
        <f>((1/(((4-P211)^2+(2-Q211)^2))*CT211))</f>
        <v>4.1264951431970289E-3</v>
      </c>
      <c r="BL211" s="27">
        <f>((1/(((4-P211)^2+(3-Q211)^2))*CT211))</f>
        <v>4.0706278077754067E-3</v>
      </c>
      <c r="BM211" s="27">
        <f>((1/(((5-P211)^2+(0-Q211)^2))*CT211))</f>
        <v>1.9458303564138472E-3</v>
      </c>
      <c r="BN211" s="27">
        <f>((1/(((5-P211)^2+(1-Q211)^2))*CT211))</f>
        <v>2.2870454139384019E-3</v>
      </c>
      <c r="BO211" s="27">
        <f>((1/(((5-P211)^2+(2-Q211)^2))*CT211))</f>
        <v>2.4964344159299793E-3</v>
      </c>
      <c r="BP211" s="27">
        <f>((1/(((5-P211)^2+(3-Q211)^2))*CT211))</f>
        <v>2.4758771911326267E-3</v>
      </c>
      <c r="BQ211" s="27">
        <f>((1/(((5-P211)^2+(4-Q211)^2))*CT211))</f>
        <v>2.2360199522921029E-3</v>
      </c>
      <c r="BR211" s="27">
        <f>((1/(((6-P211)^2+(0-Q211)^2))*CT211))</f>
        <v>1.40419003834788E-3</v>
      </c>
      <c r="BS211" s="27">
        <f>(1/(((6-P211)^2+(1-Q211)^2))*CT211)</f>
        <v>1.5736129904704106E-3</v>
      </c>
      <c r="BT211" s="27">
        <f>(1/(((6-P211)^2+(2-Q211)^2))*CT211)</f>
        <v>1.6699893578835711E-3</v>
      </c>
      <c r="BU211" s="27">
        <f>(1/(((6-P211)^2+(3-Q211)^2))*CT211)</f>
        <v>1.6607649795543765E-3</v>
      </c>
      <c r="BV211" s="27">
        <f>((1/(((6-P211)^2+(4-Q211)^2))*CT211))</f>
        <v>1.5492872340296417E-3</v>
      </c>
      <c r="BW211" s="27">
        <f>((1/(((6-P211)^2+(5-Q211)^2))*CT211))</f>
        <v>1.3721485812275096E-3</v>
      </c>
      <c r="BX211" s="27">
        <f>((1/(((0-P211)^2+(1-Q211)^2))*CT211))</f>
        <v>2.1705699977333279E-2</v>
      </c>
      <c r="BY211" s="27">
        <f>((1/(((0-P211)^2+(2-Q211)^2))*CT211))</f>
        <v>0.10641927407489526</v>
      </c>
      <c r="BZ211" s="27">
        <f>((1/(((1-P211)^2+(2-Q211)^2))*CT211))</f>
        <v>0.13103245782598627</v>
      </c>
      <c r="CA211" s="27">
        <f>((1/(((0-P211)^2+(3-Q211)^2))*CT211))</f>
        <v>7.8599419493082939E-2</v>
      </c>
      <c r="CB211" s="27">
        <f>((1/(((1-P211)^2+(3-Q211)^2))*CT211))</f>
        <v>9.1260500899860861E-2</v>
      </c>
      <c r="CC211" s="27">
        <f>((1/(((2-P211)^2+(3-Q211)^2))*CT211))</f>
        <v>2.0328283082448512E-2</v>
      </c>
      <c r="CD211" s="27">
        <f>((1/(((0-P211)^2+(4-Q211)^2))*CT211))</f>
        <v>1.7841631306544443E-2</v>
      </c>
      <c r="CE211" s="27">
        <f>((1/(((1-P211)^2+(4-Q211)^2))*CT211))</f>
        <v>1.8421773721580246E-2</v>
      </c>
      <c r="CF211" s="27">
        <f>((1/(((2-P211)^2+(4-Q211)^2))*CT211))</f>
        <v>1.0808649991361883E-2</v>
      </c>
      <c r="CG211" s="27">
        <f>((1/(((3-P211)^2+(4-Q211)^2))*CT211))</f>
        <v>5.8563989294736695E-3</v>
      </c>
      <c r="CH211" s="27">
        <f>((1/(((0-P211)^2+(5-Q211)^2))*CT211))</f>
        <v>7.1749067979498538E-3</v>
      </c>
      <c r="CI211" s="27">
        <f>((1/(((1-P211)^2+(5-Q211)^2))*CT211))</f>
        <v>7.2669382658909799E-3</v>
      </c>
      <c r="CJ211" s="27">
        <f>((1/(((2-P211)^2+(5-Q211)^2))*CT211))</f>
        <v>5.6868446271918635E-3</v>
      </c>
      <c r="CK211" s="27">
        <f>((1/(((3-P211)^2+(5-Q211)^2))*CT211))</f>
        <v>3.935778465540711E-3</v>
      </c>
      <c r="CL211" s="27">
        <f>(1/(((4-P211)^2+(5-Q211)^2))*CT211)</f>
        <v>2.6859031469784194E-3</v>
      </c>
      <c r="CM211" s="27">
        <f>(1/(((0-P211)^2+(6-Q211)^2))*CT211)</f>
        <v>3.8066151351422543E-3</v>
      </c>
      <c r="CN211" s="27">
        <f>(1/(((1-P211)^2+(6-Q211)^2))*CT211)</f>
        <v>3.832364969895417E-3</v>
      </c>
      <c r="CO211" s="27">
        <f>((1/(((2-P211)^2+(6-Q211)^2))*CT211))</f>
        <v>3.3425768431345768E-3</v>
      </c>
      <c r="CP211" s="27">
        <f>((1/(((3-P211)^2+(6-Q211)^2))*CT211))</f>
        <v>2.6496714090569837E-3</v>
      </c>
      <c r="CQ211" s="27">
        <f>((1/(((4-P211)^2+(6-Q211)^2))*CT211))</f>
        <v>2.0175926396045559E-3</v>
      </c>
      <c r="CR211" s="27">
        <f>((1/(((5-P211)^2+(6-Q211)^2)))*CT211)</f>
        <v>1.5293440755900106E-3</v>
      </c>
      <c r="CS211" s="21">
        <f t="shared" si="118"/>
        <v>0.69350374302290418</v>
      </c>
      <c r="CT211" s="28">
        <v>0.05</v>
      </c>
    </row>
    <row r="212" spans="8:98" x14ac:dyDescent="0.25">
      <c r="H212" s="2">
        <v>44584</v>
      </c>
      <c r="I212" s="1" t="s">
        <v>14</v>
      </c>
      <c r="J212" s="1" t="s">
        <v>27</v>
      </c>
      <c r="K212">
        <v>1</v>
      </c>
      <c r="L212">
        <v>1</v>
      </c>
      <c r="M212">
        <v>2.0499999999999998</v>
      </c>
      <c r="N212">
        <v>1.33</v>
      </c>
      <c r="P212" s="10">
        <f>SUMIF(team,spi_matches[[#This Row],[team1]],Mxg)+SUMIF(team,spi_matches[[#This Row],[team2]],Vnxg)</f>
        <v>1.1002617985319576</v>
      </c>
      <c r="Q212" s="10">
        <f>SUMIF(team,spi_matches[[#This Row],[team1]],Mnxg)+SUMIF(team,spi_matches[[#This Row],[team2]],Vxg)</f>
        <v>1.6002391699592353</v>
      </c>
      <c r="R212" s="10">
        <f t="shared" si="92"/>
        <v>0.97503186030800804</v>
      </c>
      <c r="S212" s="21">
        <f t="shared" si="93"/>
        <v>0.15750247435745054</v>
      </c>
      <c r="T212" s="21">
        <f t="shared" si="94"/>
        <v>0.21538036045017542</v>
      </c>
      <c r="U212" s="21">
        <f t="shared" si="95"/>
        <v>0.48168207500002719</v>
      </c>
      <c r="V212" s="22">
        <f t="shared" si="96"/>
        <v>0</v>
      </c>
      <c r="W212" s="22">
        <f t="shared" si="97"/>
        <v>3</v>
      </c>
      <c r="X212" s="23"/>
      <c r="Y212" s="23"/>
      <c r="Z212" s="23"/>
      <c r="AA212" s="23"/>
      <c r="AB212" s="24">
        <f t="shared" si="98"/>
        <v>1</v>
      </c>
      <c r="AC212" s="24">
        <f t="shared" si="99"/>
        <v>2</v>
      </c>
      <c r="AD212" s="24">
        <f t="shared" si="100"/>
        <v>1</v>
      </c>
      <c r="AE212" s="24">
        <f t="shared" si="101"/>
        <v>1</v>
      </c>
      <c r="AF212" s="24">
        <f t="shared" si="102"/>
        <v>2</v>
      </c>
      <c r="AG212" s="24">
        <f t="shared" si="103"/>
        <v>2</v>
      </c>
      <c r="AH212" s="24">
        <f t="shared" si="104"/>
        <v>2</v>
      </c>
      <c r="AI212" s="24">
        <f t="shared" si="105"/>
        <v>1</v>
      </c>
      <c r="AJ212" s="24">
        <f t="shared" si="106"/>
        <v>0</v>
      </c>
      <c r="AK212" s="24">
        <f t="shared" si="107"/>
        <v>2</v>
      </c>
      <c r="AL212" s="25">
        <f t="shared" si="108"/>
        <v>12</v>
      </c>
      <c r="AM212" s="25">
        <f t="shared" si="109"/>
        <v>11</v>
      </c>
      <c r="AN212" s="25">
        <f t="shared" si="110"/>
        <v>22</v>
      </c>
      <c r="AO212" s="25">
        <f t="shared" si="111"/>
        <v>21</v>
      </c>
      <c r="AP212" s="25">
        <f t="shared" si="112"/>
        <v>2</v>
      </c>
      <c r="AQ212" s="26">
        <f t="shared" si="113"/>
        <v>0.29435806924150432</v>
      </c>
      <c r="AR212" s="26">
        <f t="shared" si="114"/>
        <v>0.13501125705294836</v>
      </c>
      <c r="AS212" s="26">
        <f t="shared" si="115"/>
        <v>5.1581618679053177E-2</v>
      </c>
      <c r="AT212" s="26">
        <f t="shared" si="116"/>
        <v>4.274176845061313E-2</v>
      </c>
      <c r="AU212" s="26">
        <f t="shared" si="117"/>
        <v>3.6486103720950201E-2</v>
      </c>
      <c r="AV212" s="27">
        <f>(1/(((0-P212)^2+(0-Q212)^2))*CT212)</f>
        <v>1.3257882102704652E-2</v>
      </c>
      <c r="AW212" s="27">
        <f>(1/(((1-P212)^2+(1-Q212)^2))*CT212)</f>
        <v>0.13501125705294836</v>
      </c>
      <c r="AX212" s="27">
        <f>(1/(((2-P212)^2+(2-Q212)^2))*CT212)</f>
        <v>5.1581618679053177E-2</v>
      </c>
      <c r="AY212" s="27">
        <f>(1/(((3-P212)^2+(3-Q212)^2))*CT212)</f>
        <v>8.9793438206953284E-3</v>
      </c>
      <c r="AZ212" s="27">
        <f>((1/(((4-P212)^2+(4-Q212)^2))*CT212))</f>
        <v>3.529245596583323E-3</v>
      </c>
      <c r="BA212" s="27">
        <f>((1/(((5-P212)^2+(5-Q212)^2))*CT212))</f>
        <v>1.8680183927682462E-3</v>
      </c>
      <c r="BB212" s="27">
        <f>((1/(((6-P212)^2+(6-Q212)^2))*CT212))</f>
        <v>1.1529948054223569E-3</v>
      </c>
      <c r="BC212" s="27">
        <f>((1/(((1-P212)^2+(0-Q212)^2))*CT212))</f>
        <v>1.9449063807562682E-2</v>
      </c>
      <c r="BD212" s="27">
        <f>((1/(((2-P212)^2+(0-Q212)^2))*CT212))</f>
        <v>1.4835499975495917E-2</v>
      </c>
      <c r="BE212" s="27">
        <f>((1/(((2-P212)^2+(1-Q212)^2))*CT212))</f>
        <v>4.274176845061313E-2</v>
      </c>
      <c r="BF212" s="27">
        <f>((1/(((3-P212)^2+(0-Q212)^2))*CT212))</f>
        <v>8.104028975538977E-3</v>
      </c>
      <c r="BG212" s="27">
        <f>((1/(((3-P212)^2+(1-Q212)^2))*CT212))</f>
        <v>1.2596703966492357E-2</v>
      </c>
      <c r="BH212" s="27">
        <f>((1/(((3-P212)^2+(2-Q212)^2))*CT212))</f>
        <v>1.3266773205665239E-2</v>
      </c>
      <c r="BI212" s="27">
        <f>((1/(((4-P212)^2+(0-Q212)^2))*CT212))</f>
        <v>4.5581980081421244E-3</v>
      </c>
      <c r="BJ212" s="27">
        <f>((1/(((4-P212)^2+(1-Q212)^2))*CT212))</f>
        <v>5.7020548404049937E-3</v>
      </c>
      <c r="BK212" s="27">
        <f>((1/(((4-P212)^2+(2-Q212)^2))*CT212))</f>
        <v>5.8354698439503317E-3</v>
      </c>
      <c r="BL212" s="27">
        <f>((1/(((4-P212)^2+(3-Q212)^2))*CT212))</f>
        <v>4.8226183028213451E-3</v>
      </c>
      <c r="BM212" s="27">
        <f>((1/(((5-P212)^2+(0-Q212)^2))*CT212))</f>
        <v>2.8139331542780966E-3</v>
      </c>
      <c r="BN212" s="27">
        <f>((1/(((5-P212)^2+(1-Q212)^2))*CT212))</f>
        <v>3.21166577704577E-3</v>
      </c>
      <c r="BO212" s="27">
        <f>((1/(((5-P212)^2+(2-Q212)^2))*CT212))</f>
        <v>3.2535631739388374E-3</v>
      </c>
      <c r="BP212" s="27">
        <f>((1/(((5-P212)^2+(3-Q212)^2))*CT212))</f>
        <v>2.9125158716356778E-3</v>
      </c>
      <c r="BQ212" s="27">
        <f>((1/(((5-P212)^2+(4-Q212)^2))*CT212))</f>
        <v>2.3847213670517516E-3</v>
      </c>
      <c r="BR212" s="27">
        <f>((1/(((6-P212)^2+(0-Q212)^2))*CT212))</f>
        <v>1.881949108091233E-3</v>
      </c>
      <c r="BS212" s="27">
        <f>(1/(((6-P212)^2+(1-Q212)^2))*CT212)</f>
        <v>2.0518947572357583E-3</v>
      </c>
      <c r="BT212" s="27">
        <f>(1/(((6-P212)^2+(2-Q212)^2))*CT212)</f>
        <v>2.0689161631041813E-3</v>
      </c>
      <c r="BU212" s="27">
        <f>(1/(((6-P212)^2+(3-Q212)^2))*CT212)</f>
        <v>1.9255382924453371E-3</v>
      </c>
      <c r="BV212" s="27">
        <f>((1/(((6-P212)^2+(4-Q212)^2))*CT212))</f>
        <v>1.679752696942331E-3</v>
      </c>
      <c r="BW212" s="27">
        <f>((1/(((6-P212)^2+(5-Q212)^2))*CT212))</f>
        <v>1.4058446189944387E-3</v>
      </c>
      <c r="BX212" s="27">
        <f>((1/(((0-P212)^2+(1-Q212)^2))*CT212))</f>
        <v>3.1829635842172042E-2</v>
      </c>
      <c r="BY212" s="27">
        <f>((1/(((0-P212)^2+(2-Q212)^2))*CT212))</f>
        <v>3.6486103720950201E-2</v>
      </c>
      <c r="BZ212" s="27">
        <f>((1/(((1-P212)^2+(2-Q212)^2))*CT212))</f>
        <v>0.29435806924150432</v>
      </c>
      <c r="CA212" s="27">
        <f>((1/(((0-P212)^2+(3-Q212)^2))*CT212))</f>
        <v>1.5773336365861992E-2</v>
      </c>
      <c r="CB212" s="27">
        <f>((1/(((1-P212)^2+(3-Q212)^2))*CT212))</f>
        <v>2.5388664792467999E-2</v>
      </c>
      <c r="CC212" s="27">
        <f>((1/(((2-P212)^2+(3-Q212)^2))*CT212))</f>
        <v>1.8057978453481123E-2</v>
      </c>
      <c r="CD212" s="27">
        <f>((1/(((0-P212)^2+(4-Q212)^2))*CT212))</f>
        <v>7.1741898361577655E-3</v>
      </c>
      <c r="CE212" s="27">
        <f>((1/(((1-P212)^2+(4-Q212)^2))*CT212))</f>
        <v>8.6671568688839601E-3</v>
      </c>
      <c r="CF212" s="27">
        <f>((1/(((2-P212)^2+(4-Q212)^2))*CT212))</f>
        <v>7.6122260523496304E-3</v>
      </c>
      <c r="CG212" s="27">
        <f>((1/(((3-P212)^2+(4-Q212)^2))*CT212))</f>
        <v>5.3373998481687354E-3</v>
      </c>
      <c r="CH212" s="27">
        <f>((1/(((0-P212)^2+(5-Q212)^2))*CT212))</f>
        <v>3.9157488336808112E-3</v>
      </c>
      <c r="CI212" s="27">
        <f>((1/(((1-P212)^2+(5-Q212)^2))*CT212))</f>
        <v>4.322109113142728E-3</v>
      </c>
      <c r="CJ212" s="27">
        <f>((1/(((2-P212)^2+(5-Q212)^2))*CT212))</f>
        <v>4.0427226741125257E-3</v>
      </c>
      <c r="CK212" s="27">
        <f>((1/(((3-P212)^2+(5-Q212)^2))*CT212))</f>
        <v>3.2965484816004963E-3</v>
      </c>
      <c r="CL212" s="27">
        <f>(1/(((4-P212)^2+(5-Q212)^2))*CT212)</f>
        <v>2.5041499601346148E-3</v>
      </c>
      <c r="CM212" s="27">
        <f>(1/(((0-P212)^2+(6-Q212)^2))*CT212)</f>
        <v>2.4309050030775904E-3</v>
      </c>
      <c r="CN212" s="27">
        <f>(1/(((1-P212)^2+(6-Q212)^2))*CT212)</f>
        <v>2.5815848195500112E-3</v>
      </c>
      <c r="CO212" s="27">
        <f>((1/(((2-P212)^2+(6-Q212)^2))*CT212))</f>
        <v>2.4792457143830247E-3</v>
      </c>
      <c r="CP212" s="27">
        <f>((1/(((3-P212)^2+(6-Q212)^2))*CT212))</f>
        <v>2.1770460403093802E-3</v>
      </c>
      <c r="CQ212" s="27">
        <f>((1/(((4-P212)^2+(6-Q212)^2))*CT212))</f>
        <v>1.8007390738264345E-3</v>
      </c>
      <c r="CR212" s="27">
        <f>((1/(((5-P212)^2+(6-Q212)^2)))*CT212)</f>
        <v>1.4465142642119061E-3</v>
      </c>
      <c r="CS212" s="21">
        <f t="shared" si="118"/>
        <v>0.85456490980765332</v>
      </c>
      <c r="CT212" s="28">
        <v>0.05</v>
      </c>
    </row>
    <row r="213" spans="8:98" x14ac:dyDescent="0.25">
      <c r="H213" s="2">
        <v>44584</v>
      </c>
      <c r="I213" s="1" t="s">
        <v>13</v>
      </c>
      <c r="J213" s="1" t="s">
        <v>19</v>
      </c>
      <c r="K213">
        <v>1</v>
      </c>
      <c r="L213">
        <v>3</v>
      </c>
      <c r="M213">
        <v>0.17</v>
      </c>
      <c r="N213">
        <v>1.49</v>
      </c>
      <c r="P213" s="10">
        <f>SUMIF(team,spi_matches[[#This Row],[team1]],Mxg)+SUMIF(team,spi_matches[[#This Row],[team2]],Vnxg)</f>
        <v>1.0224293908033191</v>
      </c>
      <c r="Q213" s="10">
        <f>SUMIF(team,spi_matches[[#This Row],[team1]],Mnxg)+SUMIF(team,spi_matches[[#This Row],[team2]],Vxg)</f>
        <v>1.9757070234273486</v>
      </c>
      <c r="R213" s="10">
        <f t="shared" si="92"/>
        <v>0.96254717891197261</v>
      </c>
      <c r="S213" s="21">
        <f t="shared" si="93"/>
        <v>0.12345891000042579</v>
      </c>
      <c r="T213" s="21">
        <f t="shared" si="94"/>
        <v>0.13204560113787076</v>
      </c>
      <c r="U213" s="21">
        <f t="shared" si="95"/>
        <v>45.980400092309473</v>
      </c>
      <c r="V213" s="22">
        <f t="shared" si="96"/>
        <v>0</v>
      </c>
      <c r="W213" s="22">
        <f t="shared" si="97"/>
        <v>3</v>
      </c>
      <c r="X213" s="23"/>
      <c r="Y213" s="23"/>
      <c r="Z213" s="23"/>
      <c r="AA213" s="23"/>
      <c r="AB213" s="24">
        <f t="shared" si="98"/>
        <v>1</v>
      </c>
      <c r="AC213" s="24">
        <f t="shared" si="99"/>
        <v>2</v>
      </c>
      <c r="AD213" s="24">
        <f t="shared" si="100"/>
        <v>1</v>
      </c>
      <c r="AE213" s="24">
        <f t="shared" si="101"/>
        <v>1</v>
      </c>
      <c r="AF213" s="24">
        <f t="shared" si="102"/>
        <v>2</v>
      </c>
      <c r="AG213" s="24">
        <f t="shared" si="103"/>
        <v>2</v>
      </c>
      <c r="AH213" s="24">
        <f t="shared" si="104"/>
        <v>0</v>
      </c>
      <c r="AI213" s="24">
        <f t="shared" si="105"/>
        <v>2</v>
      </c>
      <c r="AJ213" s="24">
        <f t="shared" si="106"/>
        <v>1</v>
      </c>
      <c r="AK213" s="24">
        <f t="shared" si="107"/>
        <v>3</v>
      </c>
      <c r="AL213" s="25">
        <f t="shared" si="108"/>
        <v>12</v>
      </c>
      <c r="AM213" s="25">
        <f t="shared" si="109"/>
        <v>11</v>
      </c>
      <c r="AN213" s="25">
        <f t="shared" si="110"/>
        <v>22</v>
      </c>
      <c r="AO213" s="25">
        <f t="shared" si="111"/>
        <v>2</v>
      </c>
      <c r="AP213" s="25">
        <f t="shared" si="112"/>
        <v>13</v>
      </c>
      <c r="AQ213" s="26">
        <f t="shared" si="113"/>
        <v>45.736185451539598</v>
      </c>
      <c r="AR213" s="26">
        <f t="shared" si="114"/>
        <v>5.2493037491793064E-2</v>
      </c>
      <c r="AS213" s="26">
        <f t="shared" si="115"/>
        <v>5.2288432275565178E-2</v>
      </c>
      <c r="AT213" s="26">
        <f t="shared" si="116"/>
        <v>4.7803340519325582E-2</v>
      </c>
      <c r="AU213" s="26">
        <f t="shared" si="117"/>
        <v>4.7633601751777728E-2</v>
      </c>
      <c r="AV213" s="27">
        <f>(1/(((0-P213)^2+(0-Q213)^2))*CT213)</f>
        <v>1.0103500049203752E-2</v>
      </c>
      <c r="AW213" s="27">
        <f>(1/(((1-P213)^2+(1-Q213)^2))*CT213)</f>
        <v>5.2493037491793064E-2</v>
      </c>
      <c r="AX213" s="27">
        <f>(1/(((2-P213)^2+(2-Q213)^2))*CT213)</f>
        <v>5.2288432275565178E-2</v>
      </c>
      <c r="AY213" s="27">
        <f>(1/(((3-P213)^2+(3-Q213)^2))*CT213)</f>
        <v>1.0080723172644154E-2</v>
      </c>
      <c r="AZ213" s="27">
        <f>((1/(((4-P213)^2+(4-Q213)^2))*CT213))</f>
        <v>3.8569268993278207E-3</v>
      </c>
      <c r="BA213" s="27">
        <f>((1/(((5-P213)^2+(5-Q213)^2))*CT213))</f>
        <v>2.0026101251936694E-3</v>
      </c>
      <c r="BB213" s="27">
        <f>((1/(((6-P213)^2+(6-Q213)^2))*CT213))</f>
        <v>1.2203711241431105E-3</v>
      </c>
      <c r="BC213" s="27">
        <f>((1/(((1-P213)^2+(0-Q213)^2))*CT213))</f>
        <v>1.2807635170296656E-2</v>
      </c>
      <c r="BD213" s="27">
        <f>((1/(((2-P213)^2+(0-Q213)^2))*CT213))</f>
        <v>1.0290050725837149E-2</v>
      </c>
      <c r="BE213" s="27">
        <f>((1/(((2-P213)^2+(1-Q213)^2))*CT213))</f>
        <v>2.6210279420964946E-2</v>
      </c>
      <c r="BF213" s="27">
        <f>((1/(((3-P213)^2+(0-Q213)^2))*CT213))</f>
        <v>6.3986045867598304E-3</v>
      </c>
      <c r="BG213" s="27">
        <f>((1/(((3-P213)^2+(1-Q213)^2))*CT213))</f>
        <v>1.0282163733702061E-2</v>
      </c>
      <c r="BH213" s="27">
        <f>((1/(((3-P213)^2+(2-Q213)^2))*CT213))</f>
        <v>1.2783226237278511E-2</v>
      </c>
      <c r="BI213" s="27">
        <f>((1/(((4-P213)^2+(0-Q213)^2))*CT213))</f>
        <v>3.9156276298601862E-3</v>
      </c>
      <c r="BJ213" s="27">
        <f>((1/(((4-P213)^2+(1-Q213)^2))*CT213))</f>
        <v>5.092722729978431E-3</v>
      </c>
      <c r="BK213" s="27">
        <f>((1/(((4-P213)^2+(2-Q213)^2))*CT213))</f>
        <v>5.6391930076325333E-3</v>
      </c>
      <c r="BL213" s="27">
        <f>((1/(((4-P213)^2+(3-Q213)^2))*CT213))</f>
        <v>5.0428120448210165E-3</v>
      </c>
      <c r="BM213" s="27">
        <f>((1/(((5-P213)^2+(0-Q213)^2))*CT213))</f>
        <v>2.534920276722401E-3</v>
      </c>
      <c r="BN213" s="27">
        <f>((1/(((5-P213)^2+(1-Q213)^2))*CT213))</f>
        <v>2.9809685168381791E-3</v>
      </c>
      <c r="BO213" s="27">
        <f>((1/(((5-P213)^2+(2-Q213)^2))*CT213))</f>
        <v>3.1602250335857674E-3</v>
      </c>
      <c r="BP213" s="27">
        <f>((1/(((5-P213)^2+(3-Q213)^2))*CT213))</f>
        <v>2.9637982617746841E-3</v>
      </c>
      <c r="BQ213" s="27">
        <f>((1/(((5-P213)^2+(4-Q213)^2))*CT213))</f>
        <v>2.5101875955852245E-3</v>
      </c>
      <c r="BR213" s="27">
        <f>((1/(((6-P213)^2+(0-Q213)^2))*CT213))</f>
        <v>1.7433978231931671E-3</v>
      </c>
      <c r="BS213" s="27">
        <f>(1/(((6-P213)^2+(1-Q213)^2))*CT213)</f>
        <v>1.9433918434389409E-3</v>
      </c>
      <c r="BT213" s="27">
        <f>(1/(((6-P213)^2+(2-Q213)^2))*CT213)</f>
        <v>2.0180169100038866E-3</v>
      </c>
      <c r="BU213" s="27">
        <f>(1/(((6-P213)^2+(3-Q213)^2))*CT213)</f>
        <v>1.9360795385841613E-3</v>
      </c>
      <c r="BV213" s="27">
        <f>((1/(((6-P213)^2+(4-Q213)^2))*CT213))</f>
        <v>1.7316634283234659E-3</v>
      </c>
      <c r="BW213" s="27">
        <f>((1/(((6-P213)^2+(5-Q213)^2))*CT213))</f>
        <v>1.4739454852445702E-3</v>
      </c>
      <c r="BX213" s="27">
        <f>((1/(((0-P213)^2+(1-Q213)^2))*CT213))</f>
        <v>2.5032967733303588E-2</v>
      </c>
      <c r="BY213" s="27">
        <f>((1/(((0-P213)^2+(2-Q213)^2))*CT213))</f>
        <v>4.7803340519325582E-2</v>
      </c>
      <c r="BZ213" s="27">
        <f>((1/(((1-P213)^2+(2-Q213)^2))*CT213))</f>
        <v>45.736185451539598</v>
      </c>
      <c r="CA213" s="27">
        <f>((1/(((0-P213)^2+(3-Q213)^2))*CT213))</f>
        <v>2.3871613181603364E-2</v>
      </c>
      <c r="CB213" s="27">
        <f>((1/(((1-P213)^2+(3-Q213)^2))*CT213))</f>
        <v>4.7633601751777728E-2</v>
      </c>
      <c r="CC213" s="27">
        <f>((1/(((2-P213)^2+(3-Q213)^2))*CT213))</f>
        <v>2.4939889904521242E-2</v>
      </c>
      <c r="CD213" s="27">
        <f>((1/(((0-P213)^2+(4-Q213)^2))*CT213))</f>
        <v>9.7217179353092948E-3</v>
      </c>
      <c r="CE213" s="27">
        <f>((1/(((1-P213)^2+(4-Q213)^2))*CT213))</f>
        <v>1.2200284359983948E-2</v>
      </c>
      <c r="CF213" s="27">
        <f>((1/(((2-P213)^2+(4-Q213)^2))*CT213))</f>
        <v>9.89431613597367E-3</v>
      </c>
      <c r="CG213" s="27">
        <f>((1/(((3-P213)^2+(4-Q213)^2))*CT213))</f>
        <v>6.2433293386801201E-3</v>
      </c>
      <c r="CH213" s="27">
        <f>((1/(((0-P213)^2+(5-Q213)^2))*CT213))</f>
        <v>4.9059481334237454E-3</v>
      </c>
      <c r="CI213" s="27">
        <f>((1/(((1-P213)^2+(5-Q213)^2))*CT213))</f>
        <v>5.4663620880488571E-3</v>
      </c>
      <c r="CJ213" s="27">
        <f>((1/(((2-P213)^2+(5-Q213)^2))*CT213))</f>
        <v>4.9495187181689288E-3</v>
      </c>
      <c r="CK213" s="27">
        <f>((1/(((3-P213)^2+(5-Q213)^2))*CT213))</f>
        <v>3.8293244006289968E-3</v>
      </c>
      <c r="CL213" s="27">
        <f>(1/(((4-P213)^2+(5-Q213)^2))*CT213)</f>
        <v>2.7758848185049224E-3</v>
      </c>
      <c r="CM213" s="27">
        <f>(1/(((0-P213)^2+(6-Q213)^2))*CT213)</f>
        <v>2.900182254450186E-3</v>
      </c>
      <c r="CN213" s="27">
        <f>(1/(((1-P213)^2+(6-Q213)^2))*CT213)</f>
        <v>3.0872893321752469E-3</v>
      </c>
      <c r="CO213" s="27">
        <f>((1/(((2-P213)^2+(6-Q213)^2))*CT213))</f>
        <v>2.9153535962464054E-3</v>
      </c>
      <c r="CP213" s="27">
        <f>((1/(((3-P213)^2+(6-Q213)^2))*CT213))</f>
        <v>2.4868545520369792E-3</v>
      </c>
      <c r="CQ213" s="27">
        <f>((1/(((4-P213)^2+(6-Q213)^2))*CT213))</f>
        <v>1.9951429685686473E-3</v>
      </c>
      <c r="CR213" s="27">
        <f>((1/(((5-P213)^2+(6-Q213)^2)))*CT213)</f>
        <v>1.5617190471423775E-3</v>
      </c>
      <c r="CS213" s="21">
        <f t="shared" si="118"/>
        <v>46.235904603447771</v>
      </c>
      <c r="CT213" s="28">
        <v>0.05</v>
      </c>
    </row>
    <row r="214" spans="8:98" x14ac:dyDescent="0.25">
      <c r="H214" s="2">
        <v>44584</v>
      </c>
      <c r="I214" s="1" t="s">
        <v>6</v>
      </c>
      <c r="J214" s="1" t="s">
        <v>9</v>
      </c>
      <c r="K214">
        <v>0</v>
      </c>
      <c r="L214">
        <v>0</v>
      </c>
      <c r="M214">
        <v>1.57</v>
      </c>
      <c r="N214">
        <v>0.43</v>
      </c>
      <c r="P214" s="10">
        <f>SUMIF(team,spi_matches[[#This Row],[team1]],Mxg)+SUMIF(team,spi_matches[[#This Row],[team2]],Vnxg)</f>
        <v>2.1055010695488448</v>
      </c>
      <c r="Q214" s="10">
        <f>SUMIF(team,spi_matches[[#This Row],[team1]],Mnxg)+SUMIF(team,spi_matches[[#This Row],[team2]],Vxg)</f>
        <v>0.37022878671458925</v>
      </c>
      <c r="R214" s="10">
        <f t="shared" si="92"/>
        <v>0.29033399342556665</v>
      </c>
      <c r="S214" s="21">
        <f t="shared" si="93"/>
        <v>0.68149107583298185</v>
      </c>
      <c r="T214" s="21">
        <f t="shared" si="94"/>
        <v>7.2781030237391409E-2</v>
      </c>
      <c r="U214" s="21">
        <f t="shared" si="95"/>
        <v>8.1149363701436994E-2</v>
      </c>
      <c r="V214" s="22">
        <f t="shared" si="96"/>
        <v>3</v>
      </c>
      <c r="W214" s="22">
        <f t="shared" si="97"/>
        <v>0</v>
      </c>
      <c r="X214" s="23"/>
      <c r="Y214" s="23"/>
      <c r="Z214" s="23"/>
      <c r="AA214" s="23"/>
      <c r="AB214" s="24">
        <f t="shared" si="98"/>
        <v>2</v>
      </c>
      <c r="AC214" s="24">
        <f t="shared" si="99"/>
        <v>0</v>
      </c>
      <c r="AD214" s="24">
        <f t="shared" si="100"/>
        <v>2</v>
      </c>
      <c r="AE214" s="24">
        <f t="shared" si="101"/>
        <v>1</v>
      </c>
      <c r="AF214" s="24">
        <f t="shared" si="102"/>
        <v>3</v>
      </c>
      <c r="AG214" s="24">
        <f t="shared" si="103"/>
        <v>0</v>
      </c>
      <c r="AH214" s="24">
        <f t="shared" si="104"/>
        <v>3</v>
      </c>
      <c r="AI214" s="24">
        <f t="shared" si="105"/>
        <v>1</v>
      </c>
      <c r="AJ214" s="24">
        <f t="shared" si="106"/>
        <v>1</v>
      </c>
      <c r="AK214" s="24">
        <f t="shared" si="107"/>
        <v>0</v>
      </c>
      <c r="AL214" s="25">
        <f t="shared" si="108"/>
        <v>20</v>
      </c>
      <c r="AM214" s="25">
        <f t="shared" si="109"/>
        <v>21</v>
      </c>
      <c r="AN214" s="25">
        <f t="shared" si="110"/>
        <v>30</v>
      </c>
      <c r="AO214" s="25">
        <f t="shared" si="111"/>
        <v>31</v>
      </c>
      <c r="AP214" s="25">
        <f t="shared" si="112"/>
        <v>10</v>
      </c>
      <c r="AQ214" s="26">
        <f t="shared" si="113"/>
        <v>0.33738230291179166</v>
      </c>
      <c r="AR214" s="26">
        <f t="shared" si="114"/>
        <v>0.12262648565650569</v>
      </c>
      <c r="AS214" s="26">
        <f t="shared" si="115"/>
        <v>5.3350536898811224E-2</v>
      </c>
      <c r="AT214" s="26">
        <f t="shared" si="116"/>
        <v>4.1780165352619608E-2</v>
      </c>
      <c r="AU214" s="26">
        <f t="shared" si="117"/>
        <v>3.6786291610711022E-2</v>
      </c>
      <c r="AV214" s="27">
        <f>(1/(((0-P214)^2+(0-Q214)^2))*CT214)</f>
        <v>1.094043040841022E-2</v>
      </c>
      <c r="AW214" s="27">
        <f>(1/(((1-P214)^2+(1-Q214)^2))*CT214)</f>
        <v>3.0888137823353309E-2</v>
      </c>
      <c r="AX214" s="27">
        <f>(1/(((2-P214)^2+(2-Q214)^2))*CT214)</f>
        <v>1.8745655577184828E-2</v>
      </c>
      <c r="AY214" s="27">
        <f>(1/(((3-P214)^2+(3-Q214)^2))*CT214)</f>
        <v>6.4801884684013494E-3</v>
      </c>
      <c r="AZ214" s="27">
        <f>((1/(((4-P214)^2+(4-Q214)^2))*CT214))</f>
        <v>2.9825167389094351E-3</v>
      </c>
      <c r="BA214" s="27">
        <f>((1/(((5-P214)^2+(5-Q214)^2))*CT214))</f>
        <v>1.6771260326596789E-3</v>
      </c>
      <c r="BB214" s="27">
        <f>((1/(((6-P214)^2+(6-Q214)^2))*CT214))</f>
        <v>1.0669751884725815E-3</v>
      </c>
      <c r="BC214" s="27">
        <f>((1/(((1-P214)^2+(0-Q214)^2))*CT214))</f>
        <v>3.6786291610711022E-2</v>
      </c>
      <c r="BD214" s="27">
        <f>((1/(((2-P214)^2+(0-Q214)^2))*CT214))</f>
        <v>0.33738230291179166</v>
      </c>
      <c r="BE214" s="27">
        <f>((1/(((2-P214)^2+(1-Q214)^2))*CT214))</f>
        <v>0.12262648565650569</v>
      </c>
      <c r="BF214" s="27">
        <f>((1/(((3-P214)^2+(0-Q214)^2))*CT214))</f>
        <v>5.3350536898811224E-2</v>
      </c>
      <c r="BG214" s="27">
        <f>((1/(((3-P214)^2+(1-Q214)^2))*CT214))</f>
        <v>4.1780165352619608E-2</v>
      </c>
      <c r="BH214" s="27">
        <f>((1/(((3-P214)^2+(2-Q214)^2))*CT214))</f>
        <v>1.4466409895638127E-2</v>
      </c>
      <c r="BI214" s="27">
        <f>((1/(((4-P214)^2+(0-Q214)^2))*CT214))</f>
        <v>1.3418512072792464E-2</v>
      </c>
      <c r="BJ214" s="27">
        <f>((1/(((4-P214)^2+(1-Q214)^2))*CT214))</f>
        <v>1.2544728295967887E-2</v>
      </c>
      <c r="BK214" s="27">
        <f>((1/(((4-P214)^2+(2-Q214)^2))*CT214))</f>
        <v>8.0060456467085112E-3</v>
      </c>
      <c r="BL214" s="27">
        <f>((1/(((4-P214)^2+(3-Q214)^2))*CT214))</f>
        <v>4.7597185408108193E-3</v>
      </c>
      <c r="BM214" s="27">
        <f>((1/(((5-P214)^2+(0-Q214)^2))*CT214))</f>
        <v>5.8718572292535574E-3</v>
      </c>
      <c r="BN214" s="27">
        <f>((1/(((5-P214)^2+(1-Q214)^2))*CT214))</f>
        <v>5.6981772345916712E-3</v>
      </c>
      <c r="BO214" s="27">
        <f>((1/(((5-P214)^2+(2-Q214)^2))*CT214))</f>
        <v>4.5313339753175466E-3</v>
      </c>
      <c r="BP214" s="27">
        <f>((1/(((5-P214)^2+(3-Q214)^2))*CT214))</f>
        <v>3.2692942466736419E-3</v>
      </c>
      <c r="BQ214" s="27">
        <f>((1/(((5-P214)^2+(4-Q214)^2))*CT214))</f>
        <v>2.3198235803631815E-3</v>
      </c>
      <c r="BR214" s="27">
        <f>((1/(((6-P214)^2+(0-Q214)^2))*CT214))</f>
        <v>3.2670788743738542E-3</v>
      </c>
      <c r="BS214" s="27">
        <f>(1/(((6-P214)^2+(1-Q214)^2))*CT214)</f>
        <v>3.2125967304887275E-3</v>
      </c>
      <c r="BT214" s="27">
        <f>(1/(((6-P214)^2+(2-Q214)^2))*CT214)</f>
        <v>2.8053203936187409E-3</v>
      </c>
      <c r="BU214" s="27">
        <f>(1/(((6-P214)^2+(3-Q214)^2))*CT214)</f>
        <v>2.2642037237612079E-3</v>
      </c>
      <c r="BV214" s="27">
        <f>((1/(((6-P214)^2+(4-Q214)^2))*CT214))</f>
        <v>1.7641437858737536E-3</v>
      </c>
      <c r="BW214" s="27">
        <f>((1/(((6-P214)^2+(5-Q214)^2))*CT214))</f>
        <v>1.3660491763090603E-3</v>
      </c>
      <c r="BX214" s="27">
        <f>((1/(((0-P214)^2+(1-Q214)^2))*CT214))</f>
        <v>1.0352510144815093E-2</v>
      </c>
      <c r="BY214" s="27">
        <f>((1/(((0-P214)^2+(2-Q214)^2))*CT214))</f>
        <v>7.0528934948708077E-3</v>
      </c>
      <c r="BZ214" s="27">
        <f>((1/(((1-P214)^2+(2-Q214)^2))*CT214))</f>
        <v>1.2892290407934487E-2</v>
      </c>
      <c r="CA214" s="27">
        <f>((1/(((0-P214)^2+(3-Q214)^2))*CT214))</f>
        <v>4.4057399647725983E-3</v>
      </c>
      <c r="CB214" s="27">
        <f>((1/(((1-P214)^2+(3-Q214)^2))*CT214))</f>
        <v>6.144144644734938E-3</v>
      </c>
      <c r="CC214" s="27">
        <f>((1/(((2-P214)^2+(3-Q214)^2))*CT214))</f>
        <v>7.2183121083727641E-3</v>
      </c>
      <c r="CD214" s="27">
        <f>((1/(((0-P214)^2+(4-Q214)^2))*CT214))</f>
        <v>2.8395580719869119E-3</v>
      </c>
      <c r="CE214" s="27">
        <f>((1/(((1-P214)^2+(4-Q214)^2))*CT214))</f>
        <v>3.4728560967030582E-3</v>
      </c>
      <c r="CF214" s="27">
        <f>((1/(((2-P214)^2+(4-Q214)^2))*CT214))</f>
        <v>3.7917942358363303E-3</v>
      </c>
      <c r="CG214" s="27">
        <f>((1/(((3-P214)^2+(4-Q214)^2))*CT214))</f>
        <v>3.5777234743321431E-3</v>
      </c>
      <c r="CH214" s="27">
        <f>((1/(((0-P214)^2+(5-Q214)^2))*CT214))</f>
        <v>1.9328963157957042E-3</v>
      </c>
      <c r="CI214" s="27">
        <f>((1/(((1-P214)^2+(5-Q214)^2))*CT214))</f>
        <v>2.2068318648600783E-3</v>
      </c>
      <c r="CJ214" s="27">
        <f>((1/(((2-P214)^2+(5-Q214)^2))*CT214))</f>
        <v>2.3314466685382795E-3</v>
      </c>
      <c r="CK214" s="27">
        <f>((1/(((3-P214)^2+(5-Q214)^2))*CT214))</f>
        <v>2.2487161133505277E-3</v>
      </c>
      <c r="CL214" s="27">
        <f>(1/(((4-P214)^2+(5-Q214)^2))*CT214)</f>
        <v>1.9980892125124558E-3</v>
      </c>
      <c r="CM214" s="27">
        <f>(1/(((0-P214)^2+(6-Q214)^2))*CT214)</f>
        <v>1.3839888506897054E-3</v>
      </c>
      <c r="CN214" s="27">
        <f>(1/(((1-P214)^2+(6-Q214)^2))*CT214)</f>
        <v>1.518997038954922E-3</v>
      </c>
      <c r="CO214" s="27">
        <f>((1/(((2-P214)^2+(6-Q214)^2))*CT214))</f>
        <v>1.5770157205625924E-3</v>
      </c>
      <c r="CP214" s="27">
        <f>((1/(((3-P214)^2+(6-Q214)^2))*CT214))</f>
        <v>1.5387241986578504E-3</v>
      </c>
      <c r="CQ214" s="27">
        <f>((1/(((4-P214)^2+(6-Q214)^2))*CT214))</f>
        <v>1.4170949791505818E-3</v>
      </c>
      <c r="CR214" s="27">
        <f>((1/(((5-P214)^2+(6-Q214)^2)))*CT214)</f>
        <v>1.2477400940051752E-3</v>
      </c>
      <c r="CS214" s="21">
        <f t="shared" si="118"/>
        <v>0.83542146977180998</v>
      </c>
      <c r="CT214" s="28">
        <v>0.05</v>
      </c>
    </row>
    <row r="215" spans="8:98" x14ac:dyDescent="0.25">
      <c r="H215" s="2">
        <v>44584</v>
      </c>
      <c r="I215" s="1" t="s">
        <v>12</v>
      </c>
      <c r="J215" s="1" t="s">
        <v>28</v>
      </c>
      <c r="K215">
        <v>2</v>
      </c>
      <c r="L215">
        <v>0</v>
      </c>
      <c r="M215">
        <v>1.21</v>
      </c>
      <c r="N215">
        <v>0.39</v>
      </c>
      <c r="P215" s="10">
        <f>SUMIF(team,spi_matches[[#This Row],[team1]],Mxg)+SUMIF(team,spi_matches[[#This Row],[team2]],Vnxg)</f>
        <v>1.209457256730035</v>
      </c>
      <c r="Q215" s="10">
        <f>SUMIF(team,spi_matches[[#This Row],[team1]],Mnxg)+SUMIF(team,spi_matches[[#This Row],[team2]],Vxg)</f>
        <v>1.4986766886198497</v>
      </c>
      <c r="R215" s="10">
        <f t="shared" si="92"/>
        <v>1.229164294459332</v>
      </c>
      <c r="S215" s="21">
        <f t="shared" si="93"/>
        <v>0.18368698607767139</v>
      </c>
      <c r="T215" s="21">
        <f t="shared" si="94"/>
        <v>0.25720373311527384</v>
      </c>
      <c r="U215" s="21">
        <f t="shared" si="95"/>
        <v>0.33713545241787657</v>
      </c>
      <c r="V215" s="22">
        <f t="shared" si="96"/>
        <v>0</v>
      </c>
      <c r="W215" s="22">
        <f t="shared" si="97"/>
        <v>3</v>
      </c>
      <c r="X215" s="23"/>
      <c r="Y215" s="23"/>
      <c r="Z215" s="23"/>
      <c r="AA215" s="23"/>
      <c r="AB215" s="24">
        <f t="shared" si="98"/>
        <v>1</v>
      </c>
      <c r="AC215" s="24">
        <f t="shared" si="99"/>
        <v>1</v>
      </c>
      <c r="AD215" s="24">
        <f t="shared" si="100"/>
        <v>1</v>
      </c>
      <c r="AE215" s="24">
        <f t="shared" si="101"/>
        <v>2</v>
      </c>
      <c r="AF215" s="24">
        <f t="shared" si="102"/>
        <v>2</v>
      </c>
      <c r="AG215" s="24">
        <f t="shared" si="103"/>
        <v>1</v>
      </c>
      <c r="AH215" s="24">
        <f t="shared" si="104"/>
        <v>2</v>
      </c>
      <c r="AI215" s="24">
        <f t="shared" si="105"/>
        <v>2</v>
      </c>
      <c r="AJ215" s="24">
        <f t="shared" si="106"/>
        <v>0</v>
      </c>
      <c r="AK215" s="24">
        <f t="shared" si="107"/>
        <v>1</v>
      </c>
      <c r="AL215" s="25">
        <f t="shared" si="108"/>
        <v>11</v>
      </c>
      <c r="AM215" s="25">
        <f t="shared" si="109"/>
        <v>12</v>
      </c>
      <c r="AN215" s="25">
        <f t="shared" si="110"/>
        <v>21</v>
      </c>
      <c r="AO215" s="25">
        <f t="shared" si="111"/>
        <v>22</v>
      </c>
      <c r="AP215" s="25">
        <f t="shared" si="112"/>
        <v>1</v>
      </c>
      <c r="AQ215" s="26">
        <f t="shared" si="113"/>
        <v>0.17091049844122894</v>
      </c>
      <c r="AR215" s="26">
        <f t="shared" si="114"/>
        <v>0.1693781827514752</v>
      </c>
      <c r="AS215" s="26">
        <f t="shared" si="115"/>
        <v>5.7232056166634196E-2</v>
      </c>
      <c r="AT215" s="26">
        <f t="shared" si="116"/>
        <v>5.7059199131601457E-2</v>
      </c>
      <c r="AU215" s="26">
        <f t="shared" si="117"/>
        <v>2.9214732035568708E-2</v>
      </c>
      <c r="AV215" s="27">
        <f>(1/(((0-P215)^2+(0-Q215)^2))*CT215)</f>
        <v>1.3481381650107791E-2</v>
      </c>
      <c r="AW215" s="27">
        <f>(1/(((1-P215)^2+(1-Q215)^2))*CT215)</f>
        <v>0.17091049844122894</v>
      </c>
      <c r="AX215" s="27">
        <f>(1/(((2-P215)^2+(2-Q215)^2))*CT215)</f>
        <v>5.7059199131601457E-2</v>
      </c>
      <c r="AY215" s="27">
        <f>(1/(((3-P215)^2+(3-Q215)^2))*CT215)</f>
        <v>9.1574839982943249E-3</v>
      </c>
      <c r="AZ215" s="27">
        <f>((1/(((4-P215)^2+(4-Q215)^2))*CT215))</f>
        <v>3.5603033583641109E-3</v>
      </c>
      <c r="BA215" s="27">
        <f>((1/(((5-P215)^2+(5-Q215)^2))*CT215))</f>
        <v>1.8777594224400548E-3</v>
      </c>
      <c r="BB215" s="27">
        <f>((1/(((6-P215)^2+(6-Q215)^2))*CT215))</f>
        <v>1.1571071132371778E-3</v>
      </c>
      <c r="BC215" s="27">
        <f>((1/(((1-P215)^2+(0-Q215)^2))*CT215))</f>
        <v>2.1834974968076872E-2</v>
      </c>
      <c r="BD215" s="27">
        <f>((1/(((2-P215)^2+(0-Q215)^2))*CT215))</f>
        <v>1.7415597464987144E-2</v>
      </c>
      <c r="BE215" s="27">
        <f>((1/(((2-P215)^2+(1-Q215)^2))*CT215))</f>
        <v>5.7232056166634196E-2</v>
      </c>
      <c r="BF215" s="27">
        <f>((1/(((3-P215)^2+(0-Q215)^2))*CT215))</f>
        <v>9.170820061162873E-3</v>
      </c>
      <c r="BG215" s="27">
        <f>((1/(((3-P215)^2+(1-Q215)^2))*CT215))</f>
        <v>1.4472945592224024E-2</v>
      </c>
      <c r="BH215" s="27">
        <f>((1/(((3-P215)^2+(2-Q215)^2))*CT215))</f>
        <v>1.4461866521952946E-2</v>
      </c>
      <c r="BI215" s="27">
        <f>((1/(((4-P215)^2+(0-Q215)^2))*CT215))</f>
        <v>4.983474490099199E-3</v>
      </c>
      <c r="BJ215" s="27">
        <f>((1/(((4-P215)^2+(1-Q215)^2))*CT215))</f>
        <v>6.2221502452148589E-3</v>
      </c>
      <c r="BK215" s="27">
        <f>((1/(((4-P215)^2+(2-Q215)^2))*CT215))</f>
        <v>6.2201016317956015E-3</v>
      </c>
      <c r="BL215" s="27">
        <f>((1/(((4-P215)^2+(3-Q215)^2))*CT215))</f>
        <v>4.979533873123736E-3</v>
      </c>
      <c r="BM215" s="27">
        <f>((1/(((5-P215)^2+(0-Q215)^2))*CT215))</f>
        <v>3.0094654721191253E-3</v>
      </c>
      <c r="BN215" s="27">
        <f>((1/(((5-P215)^2+(1-Q215)^2))*CT215))</f>
        <v>3.4206996609541687E-3</v>
      </c>
      <c r="BO215" s="27">
        <f>((1/(((5-P215)^2+(2-Q215)^2))*CT215))</f>
        <v>3.4200804005683643E-3</v>
      </c>
      <c r="BP215" s="27">
        <f>((1/(((5-P215)^2+(3-Q215)^2))*CT215))</f>
        <v>3.0080279500337547E-3</v>
      </c>
      <c r="BQ215" s="27">
        <f>((1/(((5-P215)^2+(4-Q215)^2))*CT215))</f>
        <v>2.4242621008336036E-3</v>
      </c>
      <c r="BR215" s="27">
        <f>((1/(((6-P215)^2+(0-Q215)^2))*CT215))</f>
        <v>1.984494620251773E-3</v>
      </c>
      <c r="BS215" s="27">
        <f>(1/(((6-P215)^2+(1-Q215)^2))*CT215)</f>
        <v>2.1553602446247292E-3</v>
      </c>
      <c r="BT215" s="27">
        <f>(1/(((6-P215)^2+(2-Q215)^2))*CT215)</f>
        <v>2.1551143708381398E-3</v>
      </c>
      <c r="BU215" s="27">
        <f>(1/(((6-P215)^2+(3-Q215)^2))*CT215)</f>
        <v>1.9838694384806794E-3</v>
      </c>
      <c r="BV215" s="27">
        <f>((1/(((6-P215)^2+(4-Q215)^2))*CT215))</f>
        <v>1.7119817927876207E-3</v>
      </c>
      <c r="BW215" s="27">
        <f>((1/(((6-P215)^2+(5-Q215)^2))*CT215))</f>
        <v>1.4201090109079717E-3</v>
      </c>
      <c r="BX215" s="27">
        <f>((1/(((0-P215)^2+(1-Q215)^2))*CT215))</f>
        <v>2.9214732035568708E-2</v>
      </c>
      <c r="BY215" s="27">
        <f>((1/(((0-P215)^2+(2-Q215)^2))*CT215))</f>
        <v>2.9169623910532141E-2</v>
      </c>
      <c r="BZ215" s="27">
        <f>((1/(((1-P215)^2+(2-Q215)^2))*CT215))</f>
        <v>0.1693781827514752</v>
      </c>
      <c r="CA215" s="27">
        <f>((1/(((0-P215)^2+(3-Q215)^2))*CT215))</f>
        <v>1.345258225586108E-2</v>
      </c>
      <c r="CB215" s="27">
        <f>((1/(((1-P215)^2+(3-Q215)^2))*CT215))</f>
        <v>2.1759527364551938E-2</v>
      </c>
      <c r="CC215" s="27">
        <f>((1/(((2-P215)^2+(3-Q215)^2))*CT215))</f>
        <v>1.7367566573914014E-2</v>
      </c>
      <c r="CD215" s="27">
        <f>((1/(((0-P215)^2+(4-Q215)^2))*CT215))</f>
        <v>6.4771830132400593E-3</v>
      </c>
      <c r="CE215" s="27">
        <f>((1/(((1-P215)^2+(4-Q215)^2))*CT215))</f>
        <v>7.935889881278347E-3</v>
      </c>
      <c r="CF215" s="27">
        <f>((1/(((2-P215)^2+(4-Q215)^2))*CT215))</f>
        <v>7.2657773458662776E-3</v>
      </c>
      <c r="CG215" s="27">
        <f>((1/(((3-P215)^2+(4-Q215)^2))*CT215))</f>
        <v>5.2839256003476484E-3</v>
      </c>
      <c r="CH215" s="27">
        <f>((1/(((0-P215)^2+(5-Q215)^2))*CT215))</f>
        <v>3.6437699534531565E-3</v>
      </c>
      <c r="CI215" s="27">
        <f>((1/(((1-P215)^2+(5-Q215)^2))*CT215))</f>
        <v>4.0640040738934837E-3</v>
      </c>
      <c r="CJ215" s="27">
        <f>((1/(((2-P215)^2+(5-Q215)^2))*CT215))</f>
        <v>3.8807152695462116E-3</v>
      </c>
      <c r="CK215" s="27">
        <f>((1/(((3-P215)^2+(5-Q215)^2))*CT215))</f>
        <v>3.2330425752743748E-3</v>
      </c>
      <c r="CL215" s="27">
        <f>(1/(((4-P215)^2+(5-Q215)^2))*CT215)</f>
        <v>2.4942142046283939E-3</v>
      </c>
      <c r="CM215" s="27">
        <f>(1/(((0-P215)^2+(6-Q215)^2))*CT215)</f>
        <v>2.3015279226290017E-3</v>
      </c>
      <c r="CN215" s="27">
        <f>(1/(((1-P215)^2+(6-Q215)^2))*CT215)</f>
        <v>2.4623526112636436E-3</v>
      </c>
      <c r="CO215" s="27">
        <f>((1/(((2-P215)^2+(6-Q215)^2))*CT215))</f>
        <v>2.3938484549468017E-3</v>
      </c>
      <c r="CP215" s="27">
        <f>((1/(((3-P215)^2+(6-Q215)^2))*CT215))</f>
        <v>2.1305648608494067E-3</v>
      </c>
      <c r="CQ215" s="27">
        <f>((1/(((4-P215)^2+(6-Q215)^2))*CT215))</f>
        <v>1.7825921802003286E-3</v>
      </c>
      <c r="CR215" s="27">
        <f>((1/(((5-P215)^2+(6-Q215)^2)))*CT215)</f>
        <v>1.4438295785564282E-3</v>
      </c>
      <c r="CS215" s="21">
        <f t="shared" si="118"/>
        <v>0.77802617161082188</v>
      </c>
      <c r="CT215" s="28">
        <v>0.05</v>
      </c>
    </row>
    <row r="216" spans="8:98" x14ac:dyDescent="0.25">
      <c r="H216" s="2">
        <v>44597</v>
      </c>
      <c r="I216" s="1" t="s">
        <v>9</v>
      </c>
      <c r="J216" s="1" t="s">
        <v>16</v>
      </c>
      <c r="K216">
        <v>0</v>
      </c>
      <c r="L216">
        <v>0</v>
      </c>
      <c r="M216">
        <v>0.67</v>
      </c>
      <c r="N216">
        <v>0.98</v>
      </c>
      <c r="P216" s="10">
        <f>SUMIF(team,spi_matches[[#This Row],[team1]],Mxg)+SUMIF(team,spi_matches[[#This Row],[team2]],Vnxg)</f>
        <v>1.4257093459449108</v>
      </c>
      <c r="Q216" s="10">
        <f>SUMIF(team,spi_matches[[#This Row],[team1]],Mnxg)+SUMIF(team,spi_matches[[#This Row],[team2]],Vxg)</f>
        <v>1.1749918911992507</v>
      </c>
      <c r="R216" s="10">
        <f t="shared" si="92"/>
        <v>0.60911845318194535</v>
      </c>
      <c r="S216" s="21">
        <f t="shared" si="93"/>
        <v>0.30310413216057952</v>
      </c>
      <c r="T216" s="21">
        <f t="shared" si="94"/>
        <v>0.31513277861380135</v>
      </c>
      <c r="U216" s="21">
        <f t="shared" si="95"/>
        <v>0.18602727464215998</v>
      </c>
      <c r="V216" s="22">
        <f t="shared" si="96"/>
        <v>1</v>
      </c>
      <c r="W216" s="22">
        <f t="shared" si="97"/>
        <v>1</v>
      </c>
      <c r="X216" s="23"/>
      <c r="Y216" s="23"/>
      <c r="Z216" s="23"/>
      <c r="AA216" s="23"/>
      <c r="AB216" s="24">
        <f t="shared" si="98"/>
        <v>1</v>
      </c>
      <c r="AC216" s="24">
        <f t="shared" si="99"/>
        <v>1</v>
      </c>
      <c r="AD216" s="24">
        <f t="shared" si="100"/>
        <v>2</v>
      </c>
      <c r="AE216" s="24">
        <f t="shared" si="101"/>
        <v>1</v>
      </c>
      <c r="AF216" s="24">
        <f t="shared" si="102"/>
        <v>1</v>
      </c>
      <c r="AG216" s="24">
        <f t="shared" si="103"/>
        <v>2</v>
      </c>
      <c r="AH216" s="24">
        <f t="shared" si="104"/>
        <v>2</v>
      </c>
      <c r="AI216" s="24">
        <f t="shared" si="105"/>
        <v>2</v>
      </c>
      <c r="AJ216" s="24">
        <f t="shared" si="106"/>
        <v>1</v>
      </c>
      <c r="AK216" s="24">
        <f t="shared" si="107"/>
        <v>0</v>
      </c>
      <c r="AL216" s="25">
        <f t="shared" si="108"/>
        <v>11</v>
      </c>
      <c r="AM216" s="25">
        <f t="shared" si="109"/>
        <v>21</v>
      </c>
      <c r="AN216" s="25">
        <f t="shared" si="110"/>
        <v>12</v>
      </c>
      <c r="AO216" s="25">
        <f t="shared" si="111"/>
        <v>22</v>
      </c>
      <c r="AP216" s="25">
        <f t="shared" si="112"/>
        <v>10</v>
      </c>
      <c r="AQ216" s="26">
        <f t="shared" si="113"/>
        <v>0.23601537038941389</v>
      </c>
      <c r="AR216" s="26">
        <f t="shared" si="114"/>
        <v>0.1387224538040501</v>
      </c>
      <c r="AS216" s="26">
        <f t="shared" si="115"/>
        <v>5.8013603081762732E-2</v>
      </c>
      <c r="AT216" s="26">
        <f t="shared" si="116"/>
        <v>4.9482994991978613E-2</v>
      </c>
      <c r="AU216" s="26">
        <f t="shared" si="117"/>
        <v>3.201363746926799E-2</v>
      </c>
      <c r="AV216" s="27">
        <f>(1/(((0-P216)^2+(0-Q216)^2))*CT216)</f>
        <v>1.4648781903025172E-2</v>
      </c>
      <c r="AW216" s="27">
        <f>(1/(((1-P216)^2+(1-Q216)^2))*CT216)</f>
        <v>0.23601537038941389</v>
      </c>
      <c r="AX216" s="27">
        <f>(1/(((2-P216)^2+(2-Q216)^2))*CT216)</f>
        <v>4.9482994991978613E-2</v>
      </c>
      <c r="AY216" s="27">
        <f>(1/(((3-P216)^2+(3-Q216)^2))*CT216)</f>
        <v>8.6072657921827528E-3</v>
      </c>
      <c r="AZ216" s="27">
        <f>((1/(((4-P216)^2+(4-Q216)^2))*CT216))</f>
        <v>3.4228656438389723E-3</v>
      </c>
      <c r="BA216" s="27">
        <f>((1/(((5-P216)^2+(5-Q216)^2))*CT216))</f>
        <v>1.8244019865885188E-3</v>
      </c>
      <c r="BB216" s="27">
        <f>((1/(((6-P216)^2+(6-Q216)^2))*CT216))</f>
        <v>1.1310979067734692E-3</v>
      </c>
      <c r="BC216" s="27">
        <f>((1/(((1-P216)^2+(0-Q216)^2))*CT216))</f>
        <v>3.201363746926799E-2</v>
      </c>
      <c r="BD216" s="27">
        <f>((1/(((2-P216)^2+(0-Q216)^2))*CT216))</f>
        <v>2.9232659644210453E-2</v>
      </c>
      <c r="BE216" s="27">
        <f>((1/(((2-P216)^2+(1-Q216)^2))*CT216))</f>
        <v>0.1387224538040501</v>
      </c>
      <c r="BF216" s="27">
        <f>((1/(((3-P216)^2+(0-Q216)^2))*CT216))</f>
        <v>1.2956734586359937E-2</v>
      </c>
      <c r="BG216" s="27">
        <f>((1/(((3-P216)^2+(1-Q216)^2))*CT216))</f>
        <v>1.9928153225026196E-2</v>
      </c>
      <c r="BH216" s="27">
        <f>((1/(((3-P216)^2+(2-Q216)^2))*CT216))</f>
        <v>1.5827646086137008E-2</v>
      </c>
      <c r="BI216" s="27">
        <f>((1/(((4-P216)^2+(0-Q216)^2))*CT216))</f>
        <v>6.2440850438481776E-3</v>
      </c>
      <c r="BJ216" s="27">
        <f>((1/(((4-P216)^2+(1-Q216)^2))*CT216))</f>
        <v>7.5102200574247496E-3</v>
      </c>
      <c r="BK216" s="27">
        <f>((1/(((4-P216)^2+(2-Q216)^2))*CT216))</f>
        <v>6.8421816244363751E-3</v>
      </c>
      <c r="BL216" s="27">
        <f>((1/(((4-P216)^2+(3-Q216)^2))*CT216))</f>
        <v>5.0212766713340134E-3</v>
      </c>
      <c r="BM216" s="27">
        <f>((1/(((5-P216)^2+(0-Q216)^2))*CT216))</f>
        <v>3.5320313791217953E-3</v>
      </c>
      <c r="BN216" s="27">
        <f>((1/(((5-P216)^2+(1-Q216)^2))*CT216))</f>
        <v>3.9043661916135074E-3</v>
      </c>
      <c r="BO216" s="27">
        <f>((1/(((5-P216)^2+(2-Q216)^2))*CT216))</f>
        <v>3.7157614709890938E-3</v>
      </c>
      <c r="BP216" s="27">
        <f>((1/(((5-P216)^2+(3-Q216)^2))*CT216))</f>
        <v>3.1043929856448054E-3</v>
      </c>
      <c r="BQ216" s="27">
        <f>((1/(((5-P216)^2+(4-Q216)^2))*CT216))</f>
        <v>2.4089159381252665E-3</v>
      </c>
      <c r="BR216" s="27">
        <f>((1/(((6-P216)^2+(0-Q216)^2))*CT216))</f>
        <v>2.2416758908823877E-3</v>
      </c>
      <c r="BS216" s="27">
        <f>(1/(((6-P216)^2+(1-Q216)^2))*CT216)</f>
        <v>2.3860930309359254E-3</v>
      </c>
      <c r="BT216" s="27">
        <f>(1/(((6-P216)^2+(2-Q216)^2))*CT216)</f>
        <v>2.3143033786937372E-3</v>
      </c>
      <c r="BU216" s="27">
        <f>(1/(((6-P216)^2+(3-Q216)^2))*CT216)</f>
        <v>2.0614485161724715E-3</v>
      </c>
      <c r="BV216" s="27">
        <f>((1/(((6-P216)^2+(4-Q216)^2))*CT216))</f>
        <v>1.7298161538093363E-3</v>
      </c>
      <c r="BW216" s="27">
        <f>((1/(((6-P216)^2+(5-Q216)^2))*CT216))</f>
        <v>1.4062790124962311E-3</v>
      </c>
      <c r="BX216" s="27">
        <f>((1/(((0-P216)^2+(1-Q216)^2))*CT216))</f>
        <v>2.4233385323641221E-2</v>
      </c>
      <c r="BY216" s="27">
        <f>((1/(((0-P216)^2+(2-Q216)^2))*CT216))</f>
        <v>1.842784316481581E-2</v>
      </c>
      <c r="BZ216" s="27">
        <f>((1/(((1-P216)^2+(2-Q216)^2))*CT216))</f>
        <v>5.8013603081762732E-2</v>
      </c>
      <c r="CA216" s="27">
        <f>((1/(((0-P216)^2+(3-Q216)^2))*CT216))</f>
        <v>9.3226155190112951E-3</v>
      </c>
      <c r="CB216" s="27">
        <f>((1/(((1-P216)^2+(3-Q216)^2))*CT216))</f>
        <v>1.4237376179010148E-2</v>
      </c>
      <c r="CC216" s="27">
        <f>((1/(((2-P216)^2+(3-Q216)^2))*CT216))</f>
        <v>1.3659469177873621E-2</v>
      </c>
      <c r="CD216" s="27">
        <f>((1/(((0-P216)^2+(4-Q216)^2))*CT216))</f>
        <v>4.9933498796473075E-3</v>
      </c>
      <c r="CE216" s="27">
        <f>((1/(((1-P216)^2+(4-Q216)^2))*CT216))</f>
        <v>6.1260251315154203E-3</v>
      </c>
      <c r="CF216" s="27">
        <f>((1/(((2-P216)^2+(4-Q216)^2))*CT216))</f>
        <v>6.0164992358856919E-3</v>
      </c>
      <c r="CG216" s="27">
        <f>((1/(((3-P216)^2+(4-Q216)^2))*CT216))</f>
        <v>4.7805434734110941E-3</v>
      </c>
      <c r="CH216" s="27">
        <f>((1/(((0-P216)^2+(5-Q216)^2))*CT216))</f>
        <v>3.0005999690925389E-3</v>
      </c>
      <c r="CI216" s="27">
        <f>((1/(((1-P216)^2+(5-Q216)^2))*CT216))</f>
        <v>3.3756606340893829E-3</v>
      </c>
      <c r="CJ216" s="27">
        <f>((1/(((2-P216)^2+(5-Q216)^2))*CT216))</f>
        <v>3.3421350045688102E-3</v>
      </c>
      <c r="CK216" s="27">
        <f>((1/(((3-P216)^2+(5-Q216)^2))*CT216))</f>
        <v>2.9224251429518563E-3</v>
      </c>
      <c r="CL216" s="27">
        <f>(1/(((4-P216)^2+(5-Q216)^2))*CT216)</f>
        <v>2.3520933819607915E-3</v>
      </c>
      <c r="CM216" s="27">
        <f>(1/(((0-P216)^2+(6-Q216)^2))*CT216)</f>
        <v>1.9752422824880203E-3</v>
      </c>
      <c r="CN216" s="27">
        <f>(1/(((1-P216)^2+(6-Q216)^2))*CT216)</f>
        <v>2.1311118217060164E-3</v>
      </c>
      <c r="CO216" s="27">
        <f>((1/(((2-P216)^2+(6-Q216)^2))*CT216))</f>
        <v>2.1177007034415933E-3</v>
      </c>
      <c r="CP216" s="27">
        <f>((1/(((3-P216)^2+(6-Q216)^2))*CT216))</f>
        <v>1.9410620339207988E-3</v>
      </c>
      <c r="CQ216" s="27">
        <f>((1/(((4-P216)^2+(6-Q216)^2))*CT216))</f>
        <v>1.671811632328097E-3</v>
      </c>
      <c r="CR216" s="27">
        <f>((1/(((5-P216)^2+(6-Q216)^2)))*CT216)</f>
        <v>1.386721869037711E-3</v>
      </c>
      <c r="CS216" s="21">
        <f t="shared" si="118"/>
        <v>0.80426418541654066</v>
      </c>
      <c r="CT216" s="28">
        <v>0.05</v>
      </c>
    </row>
    <row r="217" spans="8:98" x14ac:dyDescent="0.25">
      <c r="H217" s="2">
        <v>44600</v>
      </c>
      <c r="I217" s="1" t="s">
        <v>21</v>
      </c>
      <c r="J217" s="1" t="s">
        <v>16</v>
      </c>
      <c r="K217">
        <v>1</v>
      </c>
      <c r="L217">
        <v>0</v>
      </c>
      <c r="M217">
        <v>1.02</v>
      </c>
      <c r="N217">
        <v>0.37</v>
      </c>
      <c r="P217" s="10">
        <f>SUMIF(team,spi_matches[[#This Row],[team1]],Mxg)+SUMIF(team,spi_matches[[#This Row],[team2]],Vnxg)</f>
        <v>1.5215721886291633</v>
      </c>
      <c r="Q217" s="10">
        <f>SUMIF(team,spi_matches[[#This Row],[team1]],Mnxg)+SUMIF(team,spi_matches[[#This Row],[team2]],Vxg)</f>
        <v>1.0269619870567339</v>
      </c>
      <c r="R217" s="10">
        <f t="shared" si="92"/>
        <v>0.68317371284378114</v>
      </c>
      <c r="S217" s="21">
        <f t="shared" si="93"/>
        <v>0.40550931843394961</v>
      </c>
      <c r="T217" s="21">
        <f t="shared" si="94"/>
        <v>0.25514631355292111</v>
      </c>
      <c r="U217" s="21">
        <f t="shared" si="95"/>
        <v>0.15489742029101833</v>
      </c>
      <c r="V217" s="22">
        <f t="shared" si="96"/>
        <v>3</v>
      </c>
      <c r="W217" s="22">
        <f t="shared" si="97"/>
        <v>0</v>
      </c>
      <c r="X217" s="23"/>
      <c r="Y217" s="23"/>
      <c r="Z217" s="23"/>
      <c r="AA217" s="23"/>
      <c r="AB217" s="24">
        <f t="shared" si="98"/>
        <v>2</v>
      </c>
      <c r="AC217" s="24">
        <f t="shared" si="99"/>
        <v>1</v>
      </c>
      <c r="AD217" s="24">
        <f t="shared" si="100"/>
        <v>1</v>
      </c>
      <c r="AE217" s="24">
        <f t="shared" si="101"/>
        <v>1</v>
      </c>
      <c r="AF217" s="24">
        <f t="shared" si="102"/>
        <v>2</v>
      </c>
      <c r="AG217" s="24">
        <f t="shared" si="103"/>
        <v>2</v>
      </c>
      <c r="AH217" s="24">
        <f t="shared" si="104"/>
        <v>1</v>
      </c>
      <c r="AI217" s="24">
        <f t="shared" si="105"/>
        <v>2</v>
      </c>
      <c r="AJ217" s="24">
        <f t="shared" si="106"/>
        <v>2</v>
      </c>
      <c r="AK217" s="24">
        <f t="shared" si="107"/>
        <v>0</v>
      </c>
      <c r="AL217" s="25">
        <f t="shared" si="108"/>
        <v>21</v>
      </c>
      <c r="AM217" s="25">
        <f t="shared" si="109"/>
        <v>11</v>
      </c>
      <c r="AN217" s="25">
        <f t="shared" si="110"/>
        <v>22</v>
      </c>
      <c r="AO217" s="25">
        <f t="shared" si="111"/>
        <v>12</v>
      </c>
      <c r="AP217" s="25">
        <f t="shared" si="112"/>
        <v>20</v>
      </c>
      <c r="AQ217" s="26">
        <f t="shared" si="113"/>
        <v>0.21775095371489483</v>
      </c>
      <c r="AR217" s="26">
        <f t="shared" si="114"/>
        <v>0.18330831396821246</v>
      </c>
      <c r="AS217" s="26">
        <f t="shared" si="115"/>
        <v>4.2527995178677717E-2</v>
      </c>
      <c r="AT217" s="26">
        <f t="shared" si="116"/>
        <v>4.1022594074898173E-2</v>
      </c>
      <c r="AU217" s="26">
        <f t="shared" si="117"/>
        <v>3.8954641489260866E-2</v>
      </c>
      <c r="AV217" s="27">
        <f>(1/(((0-P217)^2+(0-Q217)^2))*CT217)</f>
        <v>1.4837531193467788E-2</v>
      </c>
      <c r="AW217" s="27">
        <f>(1/(((1-P217)^2+(1-Q217)^2))*CT217)</f>
        <v>0.18330831396821246</v>
      </c>
      <c r="AX217" s="27">
        <f>(1/(((2-P217)^2+(2-Q217)^2))*CT217)</f>
        <v>4.2527995178677717E-2</v>
      </c>
      <c r="AY217" s="27">
        <f>(1/(((3-P217)^2+(3-Q217)^2))*CT217)</f>
        <v>8.225540647468603E-3</v>
      </c>
      <c r="AZ217" s="27">
        <f>((1/(((4-P217)^2+(4-Q217)^2))*CT217))</f>
        <v>3.337436279022131E-3</v>
      </c>
      <c r="BA217" s="27">
        <f>((1/(((5-P217)^2+(5-Q217)^2))*CT217))</f>
        <v>1.7931114409242687E-3</v>
      </c>
      <c r="BB217" s="27">
        <f>((1/(((6-P217)^2+(6-Q217)^2))*CT217))</f>
        <v>1.1163848451481652E-3</v>
      </c>
      <c r="BC217" s="27">
        <f>((1/(((1-P217)^2+(0-Q217)^2))*CT217))</f>
        <v>3.7687822800960787E-2</v>
      </c>
      <c r="BD217" s="27">
        <f>((1/(((2-P217)^2+(0-Q217)^2))*CT217))</f>
        <v>3.8954641489260866E-2</v>
      </c>
      <c r="BE217" s="27">
        <f>((1/(((2-P217)^2+(1-Q217)^2))*CT217))</f>
        <v>0.21775095371489483</v>
      </c>
      <c r="BF217" s="27">
        <f>((1/(((3-P217)^2+(0-Q217)^2))*CT217))</f>
        <v>1.5430195154189195E-2</v>
      </c>
      <c r="BG217" s="27">
        <f>((1/(((3-P217)^2+(1-Q217)^2))*CT217))</f>
        <v>2.2867850319770566E-2</v>
      </c>
      <c r="BH217" s="27">
        <f>((1/(((3-P217)^2+(2-Q217)^2))*CT217))</f>
        <v>1.5961428158886577E-2</v>
      </c>
      <c r="BI217" s="27">
        <f>((1/(((4-P217)^2+(0-Q217)^2))*CT217))</f>
        <v>6.947092696407981E-3</v>
      </c>
      <c r="BJ217" s="27">
        <f>((1/(((4-P217)^2+(1-Q217)^2))*CT217))</f>
        <v>8.1389065687539879E-3</v>
      </c>
      <c r="BK217" s="27">
        <f>((1/(((4-P217)^2+(2-Q217)^2))*CT217))</f>
        <v>7.0527756755553303E-3</v>
      </c>
      <c r="BL217" s="27">
        <f>((1/(((4-P217)^2+(3-Q217)^2))*CT217))</f>
        <v>4.9823210227040405E-3</v>
      </c>
      <c r="BM217" s="27">
        <f>((1/(((5-P217)^2+(0-Q217)^2))*CT217))</f>
        <v>3.801093068568968E-3</v>
      </c>
      <c r="BN217" s="27">
        <f>((1/(((5-P217)^2+(1-Q217)^2))*CT217))</f>
        <v>4.1321675484001846E-3</v>
      </c>
      <c r="BO217" s="27">
        <f>((1/(((5-P217)^2+(2-Q217)^2))*CT217))</f>
        <v>3.8325151001529553E-3</v>
      </c>
      <c r="BP217" s="27">
        <f>((1/(((5-P217)^2+(3-Q217)^2))*CT217))</f>
        <v>3.1264969981376492E-3</v>
      </c>
      <c r="BQ217" s="27">
        <f>((1/(((5-P217)^2+(4-Q217)^2))*CT217))</f>
        <v>2.3879553368299274E-3</v>
      </c>
      <c r="BR217" s="27">
        <f>((1/(((6-P217)^2+(0-Q217)^2))*CT217))</f>
        <v>2.3684372669447104E-3</v>
      </c>
      <c r="BS217" s="27">
        <f>(1/(((6-P217)^2+(1-Q217)^2))*CT217)</f>
        <v>2.4928899524827952E-3</v>
      </c>
      <c r="BT217" s="27">
        <f>(1/(((6-P217)^2+(2-Q217)^2))*CT217)</f>
        <v>2.38059884657331E-3</v>
      </c>
      <c r="BU217" s="27">
        <f>(1/(((6-P217)^2+(3-Q217)^2))*CT217)</f>
        <v>2.0877528745866813E-3</v>
      </c>
      <c r="BV217" s="27">
        <f>((1/(((6-P217)^2+(4-Q217)^2))*CT217))</f>
        <v>1.7303869736943296E-3</v>
      </c>
      <c r="BW217" s="27">
        <f>((1/(((6-P217)^2+(5-Q217)^2))*CT217))</f>
        <v>1.3950368661938837E-3</v>
      </c>
      <c r="BX217" s="27">
        <f>((1/(((0-P217)^2+(1-Q217)^2))*CT217))</f>
        <v>2.1589795938125714E-2</v>
      </c>
      <c r="BY217" s="27">
        <f>((1/(((0-P217)^2+(2-Q217)^2))*CT217))</f>
        <v>1.532809057528651E-2</v>
      </c>
      <c r="BZ217" s="27">
        <f>((1/(((1-P217)^2+(2-Q217)^2))*CT217))</f>
        <v>4.1022594074898173E-2</v>
      </c>
      <c r="CA217" s="27">
        <f>((1/(((0-P217)^2+(3-Q217)^2))*CT217))</f>
        <v>8.0540446684050204E-3</v>
      </c>
      <c r="CB217" s="27">
        <f>((1/(((1-P217)^2+(3-Q217)^2))*CT217))</f>
        <v>1.2005042458380442E-2</v>
      </c>
      <c r="CC217" s="27">
        <f>((1/(((2-P217)^2+(3-Q217)^2))*CT217))</f>
        <v>1.2130704445339383E-2</v>
      </c>
      <c r="CD217" s="27">
        <f>((1/(((0-P217)^2+(4-Q217)^2))*CT217))</f>
        <v>4.4826417513870323E-3</v>
      </c>
      <c r="CE217" s="27">
        <f>((1/(((1-P217)^2+(4-Q217)^2))*CT217))</f>
        <v>5.4878762760410208E-3</v>
      </c>
      <c r="CF217" s="27">
        <f>((1/(((2-P217)^2+(4-Q217)^2))*CT217))</f>
        <v>5.5139873223724184E-3</v>
      </c>
      <c r="CG217" s="27">
        <f>((1/(((3-P217)^2+(4-Q217)^2))*CT217))</f>
        <v>4.5352692296384807E-3</v>
      </c>
      <c r="CH217" s="27">
        <f>((1/(((0-P217)^2+(5-Q217)^2))*CT217))</f>
        <v>2.7623984348774614E-3</v>
      </c>
      <c r="CI217" s="27">
        <f>((1/(((1-P217)^2+(5-Q217)^2))*CT217))</f>
        <v>3.11389340388329E-3</v>
      </c>
      <c r="CJ217" s="27">
        <f>((1/(((2-P217)^2+(5-Q217)^2))*CT217))</f>
        <v>3.1222827898881593E-3</v>
      </c>
      <c r="CK217" s="27">
        <f>((1/(((3-P217)^2+(5-Q217)^2))*CT217))</f>
        <v>2.782294392855128E-3</v>
      </c>
      <c r="CL217" s="27">
        <f>(1/(((4-P217)^2+(5-Q217)^2))*CT217)</f>
        <v>2.2802276183357183E-3</v>
      </c>
      <c r="CM217" s="27">
        <f>(1/(((0-P217)^2+(6-Q217)^2))*CT217)</f>
        <v>1.8486824567220976E-3</v>
      </c>
      <c r="CN217" s="27">
        <f>(1/(((1-P217)^2+(6-Q217)^2))*CT217)</f>
        <v>1.9997484615493655E-3</v>
      </c>
      <c r="CO217" s="27">
        <f>((1/(((2-P217)^2+(6-Q217)^2))*CT217))</f>
        <v>2.0032051082315206E-3</v>
      </c>
      <c r="CP217" s="27">
        <f>((1/(((3-P217)^2+(6-Q217)^2))*CT217))</f>
        <v>1.8575720819135504E-3</v>
      </c>
      <c r="CQ217" s="27">
        <f>((1/(((4-P217)^2+(6-Q217)^2))*CT217))</f>
        <v>1.6195007849685275E-3</v>
      </c>
      <c r="CR217" s="27">
        <f>((1/(((5-P217)^2+(6-Q217)^2)))*CT217)</f>
        <v>1.3575680179192765E-3</v>
      </c>
      <c r="CS217" s="21">
        <f t="shared" si="118"/>
        <v>0.81555305227788844</v>
      </c>
      <c r="CT217" s="28">
        <v>0.05</v>
      </c>
    </row>
    <row r="218" spans="8:98" x14ac:dyDescent="0.25">
      <c r="H218" s="2">
        <v>44600</v>
      </c>
      <c r="I218" s="1" t="s">
        <v>20</v>
      </c>
      <c r="J218" s="1" t="s">
        <v>10</v>
      </c>
      <c r="K218">
        <v>3</v>
      </c>
      <c r="L218">
        <v>1</v>
      </c>
      <c r="M218">
        <v>0.27</v>
      </c>
      <c r="N218">
        <v>0.84</v>
      </c>
      <c r="P218" s="10">
        <f>SUMIF(team,spi_matches[[#This Row],[team1]],Mxg)+SUMIF(team,spi_matches[[#This Row],[team2]],Vnxg)</f>
        <v>1.8138161252727736</v>
      </c>
      <c r="Q218" s="10">
        <f>SUMIF(team,spi_matches[[#This Row],[team1]],Mnxg)+SUMIF(team,spi_matches[[#This Row],[team2]],Vxg)</f>
        <v>1.0187958109809845</v>
      </c>
      <c r="R218" s="10">
        <f t="shared" si="92"/>
        <v>2.4153361706765883</v>
      </c>
      <c r="S218" s="21">
        <f t="shared" si="93"/>
        <v>1.6484986626519824</v>
      </c>
      <c r="T218" s="21">
        <f t="shared" si="94"/>
        <v>0.15327606414535747</v>
      </c>
      <c r="U218" s="21">
        <f t="shared" si="95"/>
        <v>0.13287021397081031</v>
      </c>
      <c r="V218" s="22">
        <f t="shared" si="96"/>
        <v>3</v>
      </c>
      <c r="W218" s="22">
        <f t="shared" si="97"/>
        <v>0</v>
      </c>
      <c r="X218" s="23"/>
      <c r="Y218" s="23"/>
      <c r="Z218" s="23"/>
      <c r="AA218" s="23"/>
      <c r="AB218" s="24">
        <f t="shared" si="98"/>
        <v>2</v>
      </c>
      <c r="AC218" s="24">
        <f t="shared" si="99"/>
        <v>1</v>
      </c>
      <c r="AD218" s="24">
        <f t="shared" si="100"/>
        <v>1</v>
      </c>
      <c r="AE218" s="24">
        <f t="shared" si="101"/>
        <v>1</v>
      </c>
      <c r="AF218" s="24">
        <f t="shared" si="102"/>
        <v>2</v>
      </c>
      <c r="AG218" s="24">
        <f t="shared" si="103"/>
        <v>2</v>
      </c>
      <c r="AH218" s="24">
        <f t="shared" si="104"/>
        <v>2</v>
      </c>
      <c r="AI218" s="24">
        <f t="shared" si="105"/>
        <v>0</v>
      </c>
      <c r="AJ218" s="24">
        <f t="shared" si="106"/>
        <v>3</v>
      </c>
      <c r="AK218" s="24">
        <f t="shared" si="107"/>
        <v>1</v>
      </c>
      <c r="AL218" s="25">
        <f t="shared" si="108"/>
        <v>21</v>
      </c>
      <c r="AM218" s="25">
        <f t="shared" si="109"/>
        <v>11</v>
      </c>
      <c r="AN218" s="25">
        <f t="shared" si="110"/>
        <v>22</v>
      </c>
      <c r="AO218" s="25">
        <f t="shared" si="111"/>
        <v>20</v>
      </c>
      <c r="AP218" s="25">
        <f t="shared" si="112"/>
        <v>31</v>
      </c>
      <c r="AQ218" s="26">
        <f t="shared" si="113"/>
        <v>1.4278486222717852</v>
      </c>
      <c r="AR218" s="26">
        <f t="shared" si="114"/>
        <v>7.5454617663315154E-2</v>
      </c>
      <c r="AS218" s="26">
        <f t="shared" si="115"/>
        <v>5.0129027316111047E-2</v>
      </c>
      <c r="AT218" s="26">
        <f t="shared" si="116"/>
        <v>4.6615294264431339E-2</v>
      </c>
      <c r="AU218" s="26">
        <f t="shared" si="117"/>
        <v>3.5526869621883166E-2</v>
      </c>
      <c r="AV218" s="27">
        <f>(1/(((0-P218)^2+(0-Q218)^2))*CT218)</f>
        <v>1.1553016986992803E-2</v>
      </c>
      <c r="AW218" s="27">
        <f>(1/(((1-P218)^2+(1-Q218)^2))*CT218)</f>
        <v>7.5454617663315154E-2</v>
      </c>
      <c r="AX218" s="27">
        <f>(1/(((2-P218)^2+(2-Q218)^2))*CT218)</f>
        <v>5.0129027316111047E-2</v>
      </c>
      <c r="AY218" s="27">
        <f>(1/(((3-P218)^2+(3-Q218)^2))*CT218)</f>
        <v>9.3769887012144296E-3</v>
      </c>
      <c r="AZ218" s="27">
        <f>((1/(((4-P218)^2+(4-Q218)^2))*CT218))</f>
        <v>3.6584531501277964E-3</v>
      </c>
      <c r="BA218" s="27">
        <f>((1/(((5-P218)^2+(5-Q218)^2))*CT218))</f>
        <v>1.9229471627329677E-3</v>
      </c>
      <c r="BB218" s="27">
        <f>((1/(((6-P218)^2+(6-Q218)^2))*CT218))</f>
        <v>1.1810131648632666E-3</v>
      </c>
      <c r="BC218" s="27">
        <f>((1/(((1-P218)^2+(0-Q218)^2))*CT218))</f>
        <v>2.9407585538089528E-2</v>
      </c>
      <c r="BD218" s="27">
        <f>((1/(((2-P218)^2+(0-Q218)^2))*CT218))</f>
        <v>4.6615294264431339E-2</v>
      </c>
      <c r="BE218" s="27">
        <f>((1/(((2-P218)^2+(1-Q218)^2))*CT218))</f>
        <v>1.4278486222717852</v>
      </c>
      <c r="BF218" s="27">
        <f>((1/(((3-P218)^2+(0-Q218)^2))*CT218))</f>
        <v>2.0450089378008542E-2</v>
      </c>
      <c r="BG218" s="27">
        <f>((1/(((3-P218)^2+(1-Q218)^2))*CT218))</f>
        <v>3.5526869621883166E-2</v>
      </c>
      <c r="BH218" s="27">
        <f>((1/(((3-P218)^2+(2-Q218)^2))*CT218))</f>
        <v>2.1098881702741761E-2</v>
      </c>
      <c r="BI218" s="27">
        <f>((1/(((4-P218)^2+(0-Q218)^2))*CT218))</f>
        <v>8.5949864392293913E-3</v>
      </c>
      <c r="BJ218" s="27">
        <f>((1/(((4-P218)^2+(1-Q218)^2))*CT218))</f>
        <v>1.0460791119102184E-2</v>
      </c>
      <c r="BK218" s="27">
        <f>((1/(((4-P218)^2+(2-Q218)^2))*CT218))</f>
        <v>8.7075222763580099E-3</v>
      </c>
      <c r="BL218" s="27">
        <f>((1/(((4-P218)^2+(3-Q218)^2))*CT218))</f>
        <v>5.744109146895493E-3</v>
      </c>
      <c r="BM218" s="27">
        <f>((1/(((5-P218)^2+(0-Q218)^2))*CT218))</f>
        <v>4.468390015077167E-3</v>
      </c>
      <c r="BN218" s="27">
        <f>((1/(((5-P218)^2+(1-Q218)^2))*CT218))</f>
        <v>4.9250792191156585E-3</v>
      </c>
      <c r="BO218" s="27">
        <f>((1/(((5-P218)^2+(2-Q218)^2))*CT218))</f>
        <v>4.4986160413936624E-3</v>
      </c>
      <c r="BP218" s="27">
        <f>((1/(((5-P218)^2+(3-Q218)^2))*CT218))</f>
        <v>3.5519088729998255E-3</v>
      </c>
      <c r="BQ218" s="27">
        <f>((1/(((5-P218)^2+(4-Q218)^2))*CT218))</f>
        <v>2.6261406109679588E-3</v>
      </c>
      <c r="BR218" s="27">
        <f>((1/(((6-P218)^2+(0-Q218)^2))*CT218))</f>
        <v>2.6936635921670504E-3</v>
      </c>
      <c r="BS218" s="27">
        <f>(1/(((6-P218)^2+(1-Q218)^2))*CT218)</f>
        <v>2.8531502865285592E-3</v>
      </c>
      <c r="BT218" s="27">
        <f>(1/(((6-P218)^2+(2-Q218)^2))*CT218)</f>
        <v>2.7046182897495514E-3</v>
      </c>
      <c r="BU218" s="27">
        <f>(1/(((6-P218)^2+(3-Q218)^2))*CT218)</f>
        <v>2.3310778088443417E-3</v>
      </c>
      <c r="BV218" s="27">
        <f>((1/(((6-P218)^2+(4-Q218)^2))*CT218))</f>
        <v>1.8930994135642248E-3</v>
      </c>
      <c r="BW218" s="27">
        <f>((1/(((6-P218)^2+(5-Q218)^2))*CT218))</f>
        <v>1.4981667430497255E-3</v>
      </c>
      <c r="BX218" s="27">
        <f>((1/(((0-P218)^2+(1-Q218)^2))*CT218))</f>
        <v>1.5196264841404395E-2</v>
      </c>
      <c r="BY218" s="27">
        <f>((1/(((0-P218)^2+(2-Q218)^2))*CT218))</f>
        <v>1.1757262575617157E-2</v>
      </c>
      <c r="BZ218" s="27">
        <f>((1/(((1-P218)^2+(2-Q218)^2))*CT218))</f>
        <v>3.0768126026838694E-2</v>
      </c>
      <c r="CA218" s="27">
        <f>((1/(((0-P218)^2+(3-Q218)^2))*CT218))</f>
        <v>6.9299118659407986E-3</v>
      </c>
      <c r="CB218" s="27">
        <f>((1/(((1-P218)^2+(3-Q218)^2))*CT218))</f>
        <v>1.0899261619644385E-2</v>
      </c>
      <c r="CC218" s="27">
        <f>((1/(((2-P218)^2+(3-Q218)^2))*CT218))</f>
        <v>1.2626790420378887E-2</v>
      </c>
      <c r="CD218" s="27">
        <f>((1/(((0-P218)^2+(4-Q218)^2))*CT218))</f>
        <v>4.105930594079584E-3</v>
      </c>
      <c r="CE218" s="27">
        <f>((1/(((1-P218)^2+(4-Q218)^2))*CT218))</f>
        <v>5.2356705678325444E-3</v>
      </c>
      <c r="CF218" s="27">
        <f>((1/(((2-P218)^2+(4-Q218)^2))*CT218))</f>
        <v>5.603972098756323E-3</v>
      </c>
      <c r="CG218" s="27">
        <f>((1/(((3-P218)^2+(4-Q218)^2))*CT218))</f>
        <v>4.8569102743669691E-3</v>
      </c>
      <c r="CH218" s="27">
        <f>((1/(((0-P218)^2+(5-Q218)^2))*CT218))</f>
        <v>2.6123417000795063E-3</v>
      </c>
      <c r="CI218" s="27">
        <f>((1/(((1-P218)^2+(5-Q218)^2))*CT218))</f>
        <v>3.0280487892119616E-3</v>
      </c>
      <c r="CJ218" s="27">
        <f>((1/(((2-P218)^2+(5-Q218)^2))*CT218))</f>
        <v>3.1476926547795571E-3</v>
      </c>
      <c r="CK218" s="27">
        <f>((1/(((3-P218)^2+(5-Q218)^2))*CT218))</f>
        <v>2.8973717917272876E-3</v>
      </c>
      <c r="CL218" s="27">
        <f>(1/(((4-P218)^2+(5-Q218)^2))*CT218)</f>
        <v>2.4237269220536437E-3</v>
      </c>
      <c r="CM218" s="27">
        <f>(1/(((0-P218)^2+(6-Q218)^2))*CT218)</f>
        <v>1.7792122746170616E-3</v>
      </c>
      <c r="CN218" s="27">
        <f>(1/(((1-P218)^2+(6-Q218)^2))*CT218)</f>
        <v>1.9627322786793956E-3</v>
      </c>
      <c r="CO218" s="27">
        <f>((1/(((2-P218)^2+(6-Q218)^2))*CT218))</f>
        <v>2.0123105425353663E-3</v>
      </c>
      <c r="CP218" s="27">
        <f>((1/(((3-P218)^2+(6-Q218)^2))*CT218))</f>
        <v>1.9069829145585044E-3</v>
      </c>
      <c r="CQ218" s="27">
        <f>((1/(((4-P218)^2+(6-Q218)^2))*CT218))</f>
        <v>1.6896575493144052E-3</v>
      </c>
      <c r="CR218" s="27">
        <f>((1/(((5-P218)^2+(6-Q218)^2)))*CT218)</f>
        <v>1.4300356683938241E-3</v>
      </c>
      <c r="CS218" s="21">
        <f t="shared" si="118"/>
        <v>1.9346449407681503</v>
      </c>
      <c r="CT218" s="28">
        <v>0.05</v>
      </c>
    </row>
    <row r="219" spans="8:98" x14ac:dyDescent="0.25">
      <c r="H219" s="2">
        <v>44600</v>
      </c>
      <c r="I219" s="1" t="s">
        <v>9</v>
      </c>
      <c r="J219" s="1" t="s">
        <v>7</v>
      </c>
      <c r="K219">
        <v>1</v>
      </c>
      <c r="L219">
        <v>1</v>
      </c>
      <c r="M219">
        <v>0.82</v>
      </c>
      <c r="N219">
        <v>1.79</v>
      </c>
      <c r="P219" s="10">
        <f>SUMIF(team,spi_matches[[#This Row],[team1]],Mxg)+SUMIF(team,spi_matches[[#This Row],[team2]],Vnxg)</f>
        <v>1.3520876168856133</v>
      </c>
      <c r="Q219" s="10">
        <f>SUMIF(team,spi_matches[[#This Row],[team1]],Mnxg)+SUMIF(team,spi_matches[[#This Row],[team2]],Vxg)</f>
        <v>1.3856028317861011</v>
      </c>
      <c r="R219" s="10">
        <f t="shared" si="92"/>
        <v>0.4466543017024317</v>
      </c>
      <c r="S219" s="21">
        <f t="shared" si="93"/>
        <v>0.23098454084980233</v>
      </c>
      <c r="T219" s="21">
        <f t="shared" si="94"/>
        <v>0.27550356163585749</v>
      </c>
      <c r="U219" s="21">
        <f t="shared" si="95"/>
        <v>0.24747935529511592</v>
      </c>
      <c r="V219" s="22">
        <f t="shared" si="96"/>
        <v>1</v>
      </c>
      <c r="W219" s="22">
        <f t="shared" si="97"/>
        <v>1</v>
      </c>
      <c r="X219" s="23"/>
      <c r="Y219" s="23"/>
      <c r="Z219" s="23"/>
      <c r="AA219" s="23"/>
      <c r="AB219" s="24">
        <f t="shared" si="98"/>
        <v>1</v>
      </c>
      <c r="AC219" s="24">
        <f t="shared" si="99"/>
        <v>1</v>
      </c>
      <c r="AD219" s="24">
        <f t="shared" si="100"/>
        <v>1</v>
      </c>
      <c r="AE219" s="24">
        <f t="shared" si="101"/>
        <v>2</v>
      </c>
      <c r="AF219" s="24">
        <f t="shared" si="102"/>
        <v>2</v>
      </c>
      <c r="AG219" s="24">
        <f t="shared" si="103"/>
        <v>1</v>
      </c>
      <c r="AH219" s="24">
        <f t="shared" si="104"/>
        <v>2</v>
      </c>
      <c r="AI219" s="24">
        <f t="shared" si="105"/>
        <v>2</v>
      </c>
      <c r="AJ219" s="24">
        <f t="shared" si="106"/>
        <v>0</v>
      </c>
      <c r="AK219" s="24">
        <f t="shared" si="107"/>
        <v>1</v>
      </c>
      <c r="AL219" s="25">
        <f t="shared" si="108"/>
        <v>11</v>
      </c>
      <c r="AM219" s="25">
        <f t="shared" si="109"/>
        <v>12</v>
      </c>
      <c r="AN219" s="25">
        <f t="shared" si="110"/>
        <v>21</v>
      </c>
      <c r="AO219" s="25">
        <f t="shared" si="111"/>
        <v>22</v>
      </c>
      <c r="AP219" s="25">
        <f t="shared" si="112"/>
        <v>1</v>
      </c>
      <c r="AQ219" s="26">
        <f t="shared" si="113"/>
        <v>0.18338177226520752</v>
      </c>
      <c r="AR219" s="26">
        <f t="shared" si="114"/>
        <v>9.9710924017213154E-2</v>
      </c>
      <c r="AS219" s="26">
        <f t="shared" si="115"/>
        <v>8.7953841812296166E-2</v>
      </c>
      <c r="AT219" s="26">
        <f t="shared" si="116"/>
        <v>6.2713670452956657E-2</v>
      </c>
      <c r="AU219" s="26">
        <f t="shared" si="117"/>
        <v>2.529301364940837E-2</v>
      </c>
      <c r="AV219" s="27">
        <f>(1/(((0-P219)^2+(0-Q219)^2))*CT219)</f>
        <v>1.3340319636709933E-2</v>
      </c>
      <c r="AW219" s="27">
        <f>(1/(((1-P219)^2+(1-Q219)^2))*CT219)</f>
        <v>0.18338177226520752</v>
      </c>
      <c r="AX219" s="27">
        <f>(1/(((2-P219)^2+(2-Q219)^2))*CT219)</f>
        <v>6.2713670452956657E-2</v>
      </c>
      <c r="AY219" s="27">
        <f>(1/(((3-P219)^2+(3-Q219)^2))*CT219)</f>
        <v>9.3951524155100833E-3</v>
      </c>
      <c r="AZ219" s="27">
        <f>((1/(((4-P219)^2+(4-Q219)^2))*CT219))</f>
        <v>3.6110175648203105E-3</v>
      </c>
      <c r="BA219" s="27">
        <f>((1/(((5-P219)^2+(5-Q219)^2))*CT219))</f>
        <v>1.8960126806117279E-3</v>
      </c>
      <c r="BB219" s="27">
        <f>((1/(((6-P219)^2+(6-Q219)^2))*CT219))</f>
        <v>1.1656166200412535E-3</v>
      </c>
      <c r="BC219" s="27">
        <f>((1/(((1-P219)^2+(0-Q219)^2))*CT219))</f>
        <v>2.4463504372126483E-2</v>
      </c>
      <c r="BD219" s="27">
        <f>((1/(((2-P219)^2+(0-Q219)^2))*CT219))</f>
        <v>2.1370392090222141E-2</v>
      </c>
      <c r="BE219" s="27">
        <f>((1/(((2-P219)^2+(1-Q219)^2))*CT219))</f>
        <v>8.7953841812296166E-2</v>
      </c>
      <c r="BF219" s="27">
        <f>((1/(((3-P219)^2+(0-Q219)^2))*CT219))</f>
        <v>1.0786298673335956E-2</v>
      </c>
      <c r="BG219" s="27">
        <f>((1/(((3-P219)^2+(1-Q219)^2))*CT219))</f>
        <v>1.7456242990696931E-2</v>
      </c>
      <c r="BH219" s="27">
        <f>((1/(((3-P219)^2+(2-Q219)^2))*CT219))</f>
        <v>1.6165017136325645E-2</v>
      </c>
      <c r="BI219" s="27">
        <f>((1/(((4-P219)^2+(0-Q219)^2))*CT219))</f>
        <v>5.5982671014082955E-3</v>
      </c>
      <c r="BJ219" s="27">
        <f>((1/(((4-P219)^2+(1-Q219)^2))*CT219))</f>
        <v>6.9831138910023266E-3</v>
      </c>
      <c r="BK219" s="27">
        <f>((1/(((4-P219)^2+(2-Q219)^2))*CT219))</f>
        <v>6.7668852578175401E-3</v>
      </c>
      <c r="BL219" s="27">
        <f>((1/(((4-P219)^2+(3-Q219)^2))*CT219))</f>
        <v>5.1987383007324394E-3</v>
      </c>
      <c r="BM219" s="27">
        <f>((1/(((5-P219)^2+(0-Q219)^2))*CT219))</f>
        <v>3.2836064061639715E-3</v>
      </c>
      <c r="BN219" s="27">
        <f>((1/(((5-P219)^2+(1-Q219)^2))*CT219))</f>
        <v>3.7158271267764978E-3</v>
      </c>
      <c r="BO219" s="27">
        <f>((1/(((5-P219)^2+(2-Q219)^2))*CT219))</f>
        <v>3.6537024780587883E-3</v>
      </c>
      <c r="BP219" s="27">
        <f>((1/(((5-P219)^2+(3-Q219)^2))*CT219))</f>
        <v>3.1419778794188596E-3</v>
      </c>
      <c r="BQ219" s="27">
        <f>((1/(((5-P219)^2+(4-Q219)^2))*CT219))</f>
        <v>2.4823335661264974E-3</v>
      </c>
      <c r="BR219" s="27">
        <f>((1/(((6-P219)^2+(0-Q219)^2))*CT219))</f>
        <v>2.1255806002921803E-3</v>
      </c>
      <c r="BS219" s="27">
        <f>(1/(((6-P219)^2+(1-Q219)^2))*CT219)</f>
        <v>2.2986625531001875E-3</v>
      </c>
      <c r="BT219" s="27">
        <f>(1/(((6-P219)^2+(2-Q219)^2))*CT219)</f>
        <v>2.2747359264420281E-3</v>
      </c>
      <c r="BU219" s="27">
        <f>(1/(((6-P219)^2+(3-Q219)^2))*CT219)</f>
        <v>2.0653162255798146E-3</v>
      </c>
      <c r="BV219" s="27">
        <f>((1/(((6-P219)^2+(4-Q219)^2))*CT219))</f>
        <v>1.7582008242801807E-3</v>
      </c>
      <c r="BW219" s="27">
        <f>((1/(((6-P219)^2+(5-Q219)^2))*CT219))</f>
        <v>1.4422956375993372E-3</v>
      </c>
      <c r="BX219" s="27">
        <f>((1/(((0-P219)^2+(1-Q219)^2))*CT219))</f>
        <v>2.529301364940837E-2</v>
      </c>
      <c r="BY219" s="27">
        <f>((1/(((0-P219)^2+(2-Q219)^2))*CT219))</f>
        <v>2.2669313433685549E-2</v>
      </c>
      <c r="BZ219" s="27">
        <f>((1/(((1-P219)^2+(2-Q219)^2))*CT219))</f>
        <v>9.9710924017213154E-2</v>
      </c>
      <c r="CA219" s="27">
        <f>((1/(((0-P219)^2+(3-Q219)^2))*CT219))</f>
        <v>1.1275433921808452E-2</v>
      </c>
      <c r="CB219" s="27">
        <f>((1/(((1-P219)^2+(3-Q219)^2))*CT219))</f>
        <v>1.8313382140429841E-2</v>
      </c>
      <c r="CC219" s="27">
        <f>((1/(((2-P219)^2+(3-Q219)^2))*CT219))</f>
        <v>1.6523088338106694E-2</v>
      </c>
      <c r="CD219" s="27">
        <f>((1/(((0-P219)^2+(4-Q219)^2))*CT219))</f>
        <v>5.7715304065080221E-3</v>
      </c>
      <c r="CE219" s="27">
        <f>((1/(((1-P219)^2+(4-Q219)^2))*CT219))</f>
        <v>7.1849008804294378E-3</v>
      </c>
      <c r="CF219" s="27">
        <f>((1/(((2-P219)^2+(4-Q219)^2))*CT219))</f>
        <v>6.8919288945231061E-3</v>
      </c>
      <c r="CG219" s="27">
        <f>((1/(((3-P219)^2+(4-Q219)^2))*CT219))</f>
        <v>5.2352250617813817E-3</v>
      </c>
      <c r="CH219" s="27">
        <f>((1/(((0-P219)^2+(5-Q219)^2))*CT219))</f>
        <v>3.3575056249467538E-3</v>
      </c>
      <c r="CI219" s="27">
        <f>((1/(((1-P219)^2+(5-Q219)^2))*CT219))</f>
        <v>3.7913735785141561E-3</v>
      </c>
      <c r="CJ219" s="27">
        <f>((1/(((2-P219)^2+(5-Q219)^2))*CT219))</f>
        <v>3.7081927193609492E-3</v>
      </c>
      <c r="CK219" s="27">
        <f>((1/(((3-P219)^2+(5-Q219)^2))*CT219))</f>
        <v>3.1686718008273763E-3</v>
      </c>
      <c r="CL219" s="27">
        <f>(1/(((4-P219)^2+(5-Q219)^2))*CT219)</f>
        <v>2.4906219517963164E-3</v>
      </c>
      <c r="CM219" s="27">
        <f>(1/(((0-P219)^2+(6-Q219)^2))*CT219)</f>
        <v>2.1625547278223624E-3</v>
      </c>
      <c r="CN219" s="27">
        <f>(1/(((1-P219)^2+(6-Q219)^2))*CT219)</f>
        <v>2.334634683423546E-3</v>
      </c>
      <c r="CO219" s="27">
        <f>((1/(((2-P219)^2+(6-Q219)^2))*CT219))</f>
        <v>2.3028260802514257E-3</v>
      </c>
      <c r="CP219" s="27">
        <f>((1/(((3-P219)^2+(6-Q219)^2))*CT219))</f>
        <v>2.0826151392989447E-3</v>
      </c>
      <c r="CQ219" s="27">
        <f>((1/(((4-P219)^2+(6-Q219)^2))*CT219))</f>
        <v>1.7665284483254788E-3</v>
      </c>
      <c r="CR219" s="27">
        <f>((1/(((5-P219)^2+(6-Q219)^2)))*CT219)</f>
        <v>1.4450897966545246E-3</v>
      </c>
      <c r="CS219" s="21">
        <f t="shared" si="118"/>
        <v>0.75396745778077523</v>
      </c>
      <c r="CT219" s="28">
        <v>0.05</v>
      </c>
    </row>
    <row r="220" spans="8:98" x14ac:dyDescent="0.25">
      <c r="H220" s="2">
        <v>44601</v>
      </c>
      <c r="I220" s="1" t="s">
        <v>22</v>
      </c>
      <c r="J220" s="1" t="s">
        <v>5</v>
      </c>
      <c r="K220">
        <v>2</v>
      </c>
      <c r="L220">
        <v>0</v>
      </c>
      <c r="M220">
        <v>1.99</v>
      </c>
      <c r="N220">
        <v>0.55000000000000004</v>
      </c>
      <c r="P220" s="10">
        <f>SUMIF(team,spi_matches[[#This Row],[team1]],Mxg)+SUMIF(team,spi_matches[[#This Row],[team2]],Vnxg)</f>
        <v>2.3867813701193104</v>
      </c>
      <c r="Q220" s="10">
        <f>SUMIF(team,spi_matches[[#This Row],[team1]],Mnxg)+SUMIF(team,spi_matches[[#This Row],[team2]],Vxg)</f>
        <v>0.87907482762530187</v>
      </c>
      <c r="R220" s="10">
        <f t="shared" si="92"/>
        <v>0.26572569785037925</v>
      </c>
      <c r="S220" s="21">
        <f t="shared" si="93"/>
        <v>0.67841667135543404</v>
      </c>
      <c r="T220" s="21">
        <f t="shared" si="94"/>
        <v>8.6772817631664126E-2</v>
      </c>
      <c r="U220" s="21">
        <f t="shared" si="95"/>
        <v>9.6210106606542486E-2</v>
      </c>
      <c r="V220" s="22">
        <f t="shared" si="96"/>
        <v>3</v>
      </c>
      <c r="W220" s="22">
        <f t="shared" si="97"/>
        <v>0</v>
      </c>
      <c r="X220" s="23"/>
      <c r="Y220" s="23"/>
      <c r="Z220" s="23"/>
      <c r="AA220" s="23"/>
      <c r="AB220" s="24">
        <f t="shared" si="98"/>
        <v>2</v>
      </c>
      <c r="AC220" s="24">
        <f t="shared" si="99"/>
        <v>1</v>
      </c>
      <c r="AD220" s="24">
        <f t="shared" si="100"/>
        <v>3</v>
      </c>
      <c r="AE220" s="24">
        <f t="shared" si="101"/>
        <v>1</v>
      </c>
      <c r="AF220" s="24">
        <f t="shared" si="102"/>
        <v>2</v>
      </c>
      <c r="AG220" s="24">
        <f t="shared" si="103"/>
        <v>0</v>
      </c>
      <c r="AH220" s="24">
        <f t="shared" si="104"/>
        <v>3</v>
      </c>
      <c r="AI220" s="24">
        <f t="shared" si="105"/>
        <v>0</v>
      </c>
      <c r="AJ220" s="24">
        <f t="shared" si="106"/>
        <v>2</v>
      </c>
      <c r="AK220" s="24">
        <f t="shared" si="107"/>
        <v>2</v>
      </c>
      <c r="AL220" s="25">
        <f t="shared" si="108"/>
        <v>21</v>
      </c>
      <c r="AM220" s="25">
        <f t="shared" si="109"/>
        <v>31</v>
      </c>
      <c r="AN220" s="25">
        <f t="shared" si="110"/>
        <v>20</v>
      </c>
      <c r="AO220" s="25">
        <f t="shared" si="111"/>
        <v>30</v>
      </c>
      <c r="AP220" s="25">
        <f t="shared" si="112"/>
        <v>22</v>
      </c>
      <c r="AQ220" s="26">
        <f t="shared" si="113"/>
        <v>0.30446456068623168</v>
      </c>
      <c r="AR220" s="26">
        <f t="shared" si="114"/>
        <v>0.12798853702827814</v>
      </c>
      <c r="AS220" s="26">
        <f t="shared" si="115"/>
        <v>5.4208041176050353E-2</v>
      </c>
      <c r="AT220" s="26">
        <f t="shared" si="116"/>
        <v>4.3523311637607504E-2</v>
      </c>
      <c r="AU220" s="26">
        <f t="shared" si="117"/>
        <v>3.5560029599387026E-2</v>
      </c>
      <c r="AV220" s="27">
        <f>(1/(((0-P220)^2+(0-Q220)^2))*CT220)</f>
        <v>7.7285750875651224E-3</v>
      </c>
      <c r="AW220" s="27">
        <f>(1/(((1-P220)^2+(1-Q220)^2))*CT220)</f>
        <v>2.5802649922726451E-2</v>
      </c>
      <c r="AX220" s="27">
        <f>(1/(((2-P220)^2+(2-Q220)^2))*CT220)</f>
        <v>3.5560029599387026E-2</v>
      </c>
      <c r="AY220" s="27">
        <f>(1/(((3-P220)^2+(3-Q220)^2))*CT220)</f>
        <v>1.0257755495613979E-2</v>
      </c>
      <c r="AZ220" s="27">
        <f>((1/(((4-P220)^2+(4-Q220)^2))*CT220))</f>
        <v>4.0509944760905199E-3</v>
      </c>
      <c r="BA220" s="27">
        <f>((1/(((5-P220)^2+(5-Q220)^2))*CT220))</f>
        <v>2.0998754624289009E-3</v>
      </c>
      <c r="BB220" s="27">
        <f>((1/(((6-P220)^2+(6-Q220)^2))*CT220))</f>
        <v>1.2729375878521233E-3</v>
      </c>
      <c r="BC220" s="27">
        <f>((1/(((1-P220)^2+(0-Q220)^2))*CT220))</f>
        <v>1.8546440383206571E-2</v>
      </c>
      <c r="BD220" s="27">
        <f>((1/(((2-P220)^2+(0-Q220)^2))*CT220))</f>
        <v>5.4208041176050353E-2</v>
      </c>
      <c r="BE220" s="27">
        <f>((1/(((2-P220)^2+(1-Q220)^2))*CT220))</f>
        <v>0.30446456068623168</v>
      </c>
      <c r="BF220" s="27">
        <f>((1/(((3-P220)^2+(0-Q220)^2))*CT220))</f>
        <v>4.3523311637607504E-2</v>
      </c>
      <c r="BG220" s="27">
        <f>((1/(((3-P220)^2+(1-Q220)^2))*CT220))</f>
        <v>0.12798853702827814</v>
      </c>
      <c r="BH220" s="27">
        <f>((1/(((3-P220)^2+(2-Q220)^2))*CT220))</f>
        <v>3.062767755782583E-2</v>
      </c>
      <c r="BI220" s="27">
        <f>((1/(((4-P220)^2+(0-Q220)^2))*CT220))</f>
        <v>1.4813731106511952E-2</v>
      </c>
      <c r="BJ220" s="27">
        <f>((1/(((4-P220)^2+(1-Q220)^2))*CT220))</f>
        <v>1.9105136461192915E-2</v>
      </c>
      <c r="BK220" s="27">
        <f>((1/(((4-P220)^2+(2-Q220)^2))*CT220))</f>
        <v>1.2956900511273323E-2</v>
      </c>
      <c r="BL220" s="27">
        <f>((1/(((4-P220)^2+(3-Q220)^2))*CT220))</f>
        <v>7.0414621653036649E-3</v>
      </c>
      <c r="BM220" s="27">
        <f>((1/(((5-P220)^2+(0-Q220)^2))*CT220))</f>
        <v>6.5774897965783083E-3</v>
      </c>
      <c r="BN220" s="27">
        <f>((1/(((5-P220)^2+(1-Q220)^2))*CT220))</f>
        <v>7.3061661286903216E-3</v>
      </c>
      <c r="BO220" s="27">
        <f>((1/(((5-P220)^2+(2-Q220)^2))*CT220))</f>
        <v>6.1839975375269397E-3</v>
      </c>
      <c r="BP220" s="27">
        <f>((1/(((5-P220)^2+(3-Q220)^2))*CT220))</f>
        <v>4.4141398268890677E-3</v>
      </c>
      <c r="BQ220" s="27">
        <f>((1/(((5-P220)^2+(4-Q220)^2))*CT220))</f>
        <v>3.0176680470359232E-3</v>
      </c>
      <c r="BR220" s="27">
        <f>((1/(((6-P220)^2+(0-Q220)^2))*CT220))</f>
        <v>3.6158201451798539E-3</v>
      </c>
      <c r="BS220" s="27">
        <f>(1/(((6-P220)^2+(1-Q220)^2))*CT220)</f>
        <v>3.8255629698686366E-3</v>
      </c>
      <c r="BT220" s="27">
        <f>(1/(((6-P220)^2+(2-Q220)^2))*CT220)</f>
        <v>3.4936152516337813E-3</v>
      </c>
      <c r="BU220" s="27">
        <f>(1/(((6-P220)^2+(3-Q220)^2))*CT220)</f>
        <v>2.8484068009504994E-3</v>
      </c>
      <c r="BV220" s="27">
        <f>((1/(((6-P220)^2+(4-Q220)^2))*CT220))</f>
        <v>2.1934131733297633E-3</v>
      </c>
      <c r="BW220" s="27">
        <f>((1/(((6-P220)^2+(5-Q220)^2))*CT220))</f>
        <v>1.6645929642687897E-3</v>
      </c>
      <c r="BX220" s="27">
        <f>((1/(((0-P220)^2+(1-Q220)^2))*CT220))</f>
        <v>8.754500372946299E-3</v>
      </c>
      <c r="BY220" s="27">
        <f>((1/(((0-P220)^2+(2-Q220)^2))*CT220))</f>
        <v>7.1909351695648013E-3</v>
      </c>
      <c r="BZ220" s="27">
        <f>((1/(((1-P220)^2+(2-Q220)^2))*CT220))</f>
        <v>1.5725071353686192E-2</v>
      </c>
      <c r="CA220" s="27">
        <f>((1/(((0-P220)^2+(3-Q220)^2))*CT220))</f>
        <v>4.9043413633620839E-3</v>
      </c>
      <c r="CB220" s="27">
        <f>((1/(((1-P220)^2+(3-Q220)^2))*CT220))</f>
        <v>7.7863595421063152E-3</v>
      </c>
      <c r="CC220" s="27">
        <f>((1/(((2-P220)^2+(3-Q220)^2))*CT220))</f>
        <v>1.0757492224965203E-2</v>
      </c>
      <c r="CD220" s="27">
        <f>((1/(((0-P220)^2+(4-Q220)^2))*CT220))</f>
        <v>3.2389924441194838E-3</v>
      </c>
      <c r="CE220" s="27">
        <f>((1/(((1-P220)^2+(4-Q220)^2))*CT220))</f>
        <v>4.2869379615079447E-3</v>
      </c>
      <c r="CF220" s="27">
        <f>((1/(((2-P220)^2+(4-Q220)^2))*CT220))</f>
        <v>5.0557273820632104E-3</v>
      </c>
      <c r="CG220" s="27">
        <f>((1/(((3-P220)^2+(4-Q220)^2))*CT220))</f>
        <v>4.9425619832515885E-3</v>
      </c>
      <c r="CH220" s="27">
        <f>((1/(((0-P220)^2+(5-Q220)^2))*CT220))</f>
        <v>2.2047070898890395E-3</v>
      </c>
      <c r="CI220" s="27">
        <f>((1/(((1-P220)^2+(5-Q220)^2))*CT220))</f>
        <v>2.6447768229117593E-3</v>
      </c>
      <c r="CJ220" s="27">
        <f>((1/(((2-P220)^2+(5-Q220)^2))*CT220))</f>
        <v>2.9185790964573362E-3</v>
      </c>
      <c r="CK220" s="27">
        <f>((1/(((3-P220)^2+(5-Q220)^2))*CT220))</f>
        <v>2.8805060052792988E-3</v>
      </c>
      <c r="CL220" s="27">
        <f>(1/(((4-P220)^2+(5-Q220)^2))*CT220)</f>
        <v>2.5530395727597307E-3</v>
      </c>
      <c r="CM220" s="27">
        <f>(1/(((0-P220)^2+(6-Q220)^2))*CT220)</f>
        <v>1.5663866001875135E-3</v>
      </c>
      <c r="CN220" s="27">
        <f>(1/(((1-P220)^2+(6-Q220)^2))*CT220)</f>
        <v>1.7763859003435802E-3</v>
      </c>
      <c r="CO220" s="27">
        <f>((1/(((2-P220)^2+(6-Q220)^2))*CT220))</f>
        <v>1.8958442542736738E-3</v>
      </c>
      <c r="CP220" s="27">
        <f>((1/(((3-P220)^2+(6-Q220)^2))*CT220))</f>
        <v>1.8797054872519274E-3</v>
      </c>
      <c r="CQ220" s="27">
        <f>((1/(((4-P220)^2+(6-Q220)^2))*CT220))</f>
        <v>1.7345242040197953E-3</v>
      </c>
      <c r="CR220" s="27">
        <f>((1/(((5-P220)^2+(6-Q220)^2)))*CT220)</f>
        <v>1.5127317755957031E-3</v>
      </c>
      <c r="CS220" s="21">
        <f t="shared" si="118"/>
        <v>0.86139959559364065</v>
      </c>
      <c r="CT220" s="28">
        <v>0.05</v>
      </c>
    </row>
    <row r="221" spans="8:98" x14ac:dyDescent="0.25">
      <c r="H221" s="2">
        <v>44601</v>
      </c>
      <c r="I221" s="1" t="s">
        <v>28</v>
      </c>
      <c r="J221" s="1" t="s">
        <v>11</v>
      </c>
      <c r="K221">
        <v>2</v>
      </c>
      <c r="L221">
        <v>3</v>
      </c>
      <c r="M221">
        <v>2.15</v>
      </c>
      <c r="N221">
        <v>0.2</v>
      </c>
      <c r="P221" s="10">
        <f>SUMIF(team,spi_matches[[#This Row],[team1]],Mxg)+SUMIF(team,spi_matches[[#This Row],[team2]],Vnxg)</f>
        <v>2.0887387219490532</v>
      </c>
      <c r="Q221" s="10">
        <f>SUMIF(team,spi_matches[[#This Row],[team1]],Mnxg)+SUMIF(team,spi_matches[[#This Row],[team2]],Vxg)</f>
        <v>0.77373512511623121</v>
      </c>
      <c r="R221" s="10">
        <f t="shared" si="92"/>
        <v>0.33292493798057293</v>
      </c>
      <c r="S221" s="21">
        <f t="shared" si="93"/>
        <v>1.1488522941129369</v>
      </c>
      <c r="T221" s="21">
        <f t="shared" si="94"/>
        <v>9.8858493508628381E-2</v>
      </c>
      <c r="U221" s="21">
        <f t="shared" si="95"/>
        <v>0.10159232640389627</v>
      </c>
      <c r="V221" s="22">
        <f t="shared" si="96"/>
        <v>3</v>
      </c>
      <c r="W221" s="22">
        <f t="shared" si="97"/>
        <v>0</v>
      </c>
      <c r="X221" s="23"/>
      <c r="Y221" s="23"/>
      <c r="Z221" s="23"/>
      <c r="AA221" s="23"/>
      <c r="AB221" s="24">
        <f t="shared" si="98"/>
        <v>2</v>
      </c>
      <c r="AC221" s="24">
        <f t="shared" si="99"/>
        <v>1</v>
      </c>
      <c r="AD221" s="24">
        <f t="shared" si="100"/>
        <v>2</v>
      </c>
      <c r="AE221" s="24">
        <f t="shared" si="101"/>
        <v>0</v>
      </c>
      <c r="AF221" s="24">
        <f t="shared" si="102"/>
        <v>3</v>
      </c>
      <c r="AG221" s="24">
        <f t="shared" si="103"/>
        <v>1</v>
      </c>
      <c r="AH221" s="24">
        <f t="shared" si="104"/>
        <v>1</v>
      </c>
      <c r="AI221" s="24">
        <f t="shared" si="105"/>
        <v>1</v>
      </c>
      <c r="AJ221" s="24">
        <f t="shared" si="106"/>
        <v>3</v>
      </c>
      <c r="AK221" s="24">
        <f t="shared" si="107"/>
        <v>0</v>
      </c>
      <c r="AL221" s="25">
        <f t="shared" si="108"/>
        <v>21</v>
      </c>
      <c r="AM221" s="25">
        <f t="shared" si="109"/>
        <v>20</v>
      </c>
      <c r="AN221" s="25">
        <f t="shared" si="110"/>
        <v>31</v>
      </c>
      <c r="AO221" s="25">
        <f t="shared" si="111"/>
        <v>11</v>
      </c>
      <c r="AP221" s="25">
        <f t="shared" si="112"/>
        <v>30</v>
      </c>
      <c r="AQ221" s="26">
        <f t="shared" si="113"/>
        <v>0.84644828231308988</v>
      </c>
      <c r="AR221" s="26">
        <f t="shared" si="114"/>
        <v>8.2434711905236241E-2</v>
      </c>
      <c r="AS221" s="26">
        <f t="shared" si="115"/>
        <v>5.6715519607238876E-2</v>
      </c>
      <c r="AT221" s="26">
        <f t="shared" si="116"/>
        <v>4.0435153472961234E-2</v>
      </c>
      <c r="AU221" s="26">
        <f t="shared" si="117"/>
        <v>3.4987956707966616E-2</v>
      </c>
      <c r="AV221" s="27">
        <f>(1/(((0-P221)^2+(0-Q221)^2))*CT221)</f>
        <v>1.0077606656402137E-2</v>
      </c>
      <c r="AW221" s="27">
        <f>(1/(((1-P221)^2+(1-Q221)^2))*CT221)</f>
        <v>4.0435153472961234E-2</v>
      </c>
      <c r="AX221" s="27">
        <f>(1/(((2-P221)^2+(2-Q221)^2))*CT221)</f>
        <v>3.307753146009465E-2</v>
      </c>
      <c r="AY221" s="27">
        <f>(1/(((3-P221)^2+(3-Q221)^2))*CT221)</f>
        <v>8.6405742832338667E-3</v>
      </c>
      <c r="AZ221" s="27">
        <f>((1/(((4-P221)^2+(4-Q221)^2))*CT221))</f>
        <v>3.555756646170664E-3</v>
      </c>
      <c r="BA221" s="27">
        <f>((1/(((5-P221)^2+(5-Q221)^2))*CT221))</f>
        <v>1.898487348260005E-3</v>
      </c>
      <c r="BB221" s="27">
        <f>((1/(((6-P221)^2+(6-Q221)^2))*CT221))</f>
        <v>1.1733836415058251E-3</v>
      </c>
      <c r="BC221" s="27">
        <f>((1/(((1-P221)^2+(0-Q221)^2))*CT221))</f>
        <v>2.8026622287685272E-2</v>
      </c>
      <c r="BD221" s="27">
        <f>((1/(((2-P221)^2+(0-Q221)^2))*CT221))</f>
        <v>8.2434711905236241E-2</v>
      </c>
      <c r="BE221" s="27">
        <f>((1/(((2-P221)^2+(1-Q221)^2))*CT221))</f>
        <v>0.84644828231308988</v>
      </c>
      <c r="BF221" s="27">
        <f>((1/(((3-P221)^2+(0-Q221)^2))*CT221))</f>
        <v>3.4987956707966616E-2</v>
      </c>
      <c r="BG221" s="27">
        <f>((1/(((3-P221)^2+(1-Q221)^2))*CT221))</f>
        <v>5.6715519607238876E-2</v>
      </c>
      <c r="BH221" s="27">
        <f>((1/(((3-P221)^2+(2-Q221)^2))*CT221))</f>
        <v>2.1421324959276754E-2</v>
      </c>
      <c r="BI221" s="27">
        <f>((1/(((4-P221)^2+(0-Q221)^2))*CT221))</f>
        <v>1.1760317992000861E-2</v>
      </c>
      <c r="BJ221" s="27">
        <f>((1/(((4-P221)^2+(1-Q221)^2))*CT221))</f>
        <v>1.3498499291147353E-2</v>
      </c>
      <c r="BK221" s="27">
        <f>((1/(((4-P221)^2+(2-Q221)^2))*CT221))</f>
        <v>9.6962265004116362E-3</v>
      </c>
      <c r="BL221" s="27">
        <f>((1/(((4-P221)^2+(3-Q221)^2))*CT221))</f>
        <v>5.8077574444447225E-3</v>
      </c>
      <c r="BM221" s="27">
        <f>((1/(((5-P221)^2+(0-Q221)^2))*CT221))</f>
        <v>5.5101833145665404E-3</v>
      </c>
      <c r="BN221" s="27">
        <f>((1/(((5-P221)^2+(1-Q221)^2))*CT221))</f>
        <v>5.8639759148888127E-3</v>
      </c>
      <c r="BO221" s="27">
        <f>((1/(((5-P221)^2+(2-Q221)^2))*CT221))</f>
        <v>5.0104378581573572E-3</v>
      </c>
      <c r="BP221" s="27">
        <f>((1/(((5-P221)^2+(3-Q221)^2))*CT221))</f>
        <v>3.7225376701109404E-3</v>
      </c>
      <c r="BQ221" s="27">
        <f>((1/(((5-P221)^2+(4-Q221)^2))*CT221))</f>
        <v>2.6477122563637405E-3</v>
      </c>
      <c r="BR221" s="27">
        <f>((1/(((6-P221)^2+(0-Q221)^2))*CT221))</f>
        <v>3.1453205737611285E-3</v>
      </c>
      <c r="BS221" s="27">
        <f>(1/(((6-P221)^2+(1-Q221)^2))*CT221)</f>
        <v>3.2575071283768992E-3</v>
      </c>
      <c r="BT221" s="27">
        <f>(1/(((6-P221)^2+(2-Q221)^2))*CT221)</f>
        <v>2.9758910575220592E-3</v>
      </c>
      <c r="BU221" s="27">
        <f>(1/(((6-P221)^2+(3-Q221)^2))*CT221)</f>
        <v>2.4686213444236669E-3</v>
      </c>
      <c r="BV221" s="27">
        <f>((1/(((6-P221)^2+(4-Q221)^2))*CT221))</f>
        <v>1.9450144547392572E-3</v>
      </c>
      <c r="BW221" s="27">
        <f>((1/(((6-P221)^2+(5-Q221)^2))*CT221))</f>
        <v>1.5078735315283743E-3</v>
      </c>
      <c r="BX221" s="27">
        <f>((1/(((0-P221)^2+(1-Q221)^2))*CT221))</f>
        <v>1.1327529240715581E-2</v>
      </c>
      <c r="BY221" s="27">
        <f>((1/(((0-P221)^2+(2-Q221)^2))*CT221))</f>
        <v>8.5228895098858407E-3</v>
      </c>
      <c r="BZ221" s="27">
        <f>((1/(((1-P221)^2+(2-Q221)^2))*CT221))</f>
        <v>1.8593736739333327E-2</v>
      </c>
      <c r="CA221" s="27">
        <f>((1/(((0-P221)^2+(3-Q221)^2))*CT221))</f>
        <v>5.3653337624679689E-3</v>
      </c>
      <c r="CB221" s="27">
        <f>((1/(((1-P221)^2+(3-Q221)^2))*CT221))</f>
        <v>8.1411913161248302E-3</v>
      </c>
      <c r="CC221" s="27">
        <f>((1/(((2-P221)^2+(3-Q221)^2))*CT221))</f>
        <v>1.0072258678038654E-2</v>
      </c>
      <c r="CD221" s="27">
        <f>((1/(((0-P221)^2+(4-Q221)^2))*CT221))</f>
        <v>3.3848703558331684E-3</v>
      </c>
      <c r="CE221" s="27">
        <f>((1/(((1-P221)^2+(4-Q221)^2))*CT221))</f>
        <v>4.3125244936134469E-3</v>
      </c>
      <c r="CF221" s="27">
        <f>((1/(((2-P221)^2+(4-Q221)^2))*CT221))</f>
        <v>4.8000032546255738E-3</v>
      </c>
      <c r="CG221" s="27">
        <f>((1/(((3-P221)^2+(4-Q221)^2))*CT221))</f>
        <v>4.4487222725965421E-3</v>
      </c>
      <c r="CH221" s="27">
        <f>((1/(((0-P221)^2+(5-Q221)^2))*CT221))</f>
        <v>2.2498054124039223E-3</v>
      </c>
      <c r="CI221" s="27">
        <f>((1/(((1-P221)^2+(5-Q221)^2))*CT221))</f>
        <v>2.6251312385515645E-3</v>
      </c>
      <c r="CJ221" s="27">
        <f>((1/(((2-P221)^2+(5-Q221)^2))*CT221))</f>
        <v>2.7981123827728652E-3</v>
      </c>
      <c r="CK221" s="27">
        <f>((1/(((3-P221)^2+(5-Q221)^2))*CT221))</f>
        <v>2.6749823794604E-3</v>
      </c>
      <c r="CL221" s="27">
        <f>(1/(((4-P221)^2+(5-Q221)^2))*CT221)</f>
        <v>2.3240427206379709E-3</v>
      </c>
      <c r="CM221" s="27">
        <f>(1/(((0-P221)^2+(6-Q221)^2))*CT221)</f>
        <v>1.5784485458980061E-3</v>
      </c>
      <c r="CN221" s="27">
        <f>(1/(((1-P221)^2+(6-Q221)^2))*CT221)</f>
        <v>1.7544354247790662E-3</v>
      </c>
      <c r="CO221" s="27">
        <f>((1/(((2-P221)^2+(6-Q221)^2))*CT221))</f>
        <v>1.8300458990559176E-3</v>
      </c>
      <c r="CP221" s="27">
        <f>((1/(((3-P221)^2+(6-Q221)^2))*CT221))</f>
        <v>1.7765623464025507E-3</v>
      </c>
      <c r="CQ221" s="27">
        <f>((1/(((4-P221)^2+(6-Q221)^2))*CT221))</f>
        <v>1.6146343109074684E-3</v>
      </c>
      <c r="CR221" s="27">
        <f>((1/(((5-P221)^2+(6-Q221)^2)))*CT221)</f>
        <v>1.3970661197915991E-3</v>
      </c>
      <c r="CS221" s="21">
        <f t="shared" si="118"/>
        <v>1.3493031140254619</v>
      </c>
      <c r="CT221" s="28">
        <v>0.05</v>
      </c>
    </row>
    <row r="222" spans="8:98" x14ac:dyDescent="0.25">
      <c r="H222" s="2">
        <v>44601</v>
      </c>
      <c r="I222" s="1" t="s">
        <v>18</v>
      </c>
      <c r="J222" s="1" t="s">
        <v>13</v>
      </c>
      <c r="K222">
        <v>1</v>
      </c>
      <c r="L222">
        <v>1</v>
      </c>
      <c r="M222">
        <v>0.48</v>
      </c>
      <c r="N222">
        <v>1.21</v>
      </c>
      <c r="P222" s="10">
        <f>SUMIF(team,spi_matches[[#This Row],[team1]],Mxg)+SUMIF(team,spi_matches[[#This Row],[team2]],Vnxg)</f>
        <v>0.67545783814888383</v>
      </c>
      <c r="Q222" s="10">
        <f>SUMIF(team,spi_matches[[#This Row],[team1]],Mnxg)+SUMIF(team,spi_matches[[#This Row],[team2]],Vxg)</f>
        <v>1.5809867508722022</v>
      </c>
      <c r="R222" s="10">
        <f t="shared" si="92"/>
        <v>0.17583493581654872</v>
      </c>
      <c r="S222" s="21">
        <f t="shared" si="93"/>
        <v>0.11676380781385395</v>
      </c>
      <c r="T222" s="21">
        <f t="shared" si="94"/>
        <v>0.16811073274978666</v>
      </c>
      <c r="U222" s="21">
        <f t="shared" si="95"/>
        <v>0.4341176450047623</v>
      </c>
      <c r="V222" s="22">
        <f t="shared" si="96"/>
        <v>0</v>
      </c>
      <c r="W222" s="22">
        <f t="shared" si="97"/>
        <v>3</v>
      </c>
      <c r="X222" s="23"/>
      <c r="Y222" s="23"/>
      <c r="Z222" s="23"/>
      <c r="AA222" s="23"/>
      <c r="AB222" s="24">
        <f t="shared" si="98"/>
        <v>1</v>
      </c>
      <c r="AC222" s="24">
        <f t="shared" si="99"/>
        <v>2</v>
      </c>
      <c r="AD222" s="24">
        <f t="shared" si="100"/>
        <v>1</v>
      </c>
      <c r="AE222" s="24">
        <f t="shared" si="101"/>
        <v>1</v>
      </c>
      <c r="AF222" s="24">
        <f t="shared" si="102"/>
        <v>0</v>
      </c>
      <c r="AG222" s="24">
        <f t="shared" si="103"/>
        <v>2</v>
      </c>
      <c r="AH222" s="24">
        <f t="shared" si="104"/>
        <v>0</v>
      </c>
      <c r="AI222" s="24">
        <f t="shared" si="105"/>
        <v>1</v>
      </c>
      <c r="AJ222" s="24">
        <f t="shared" si="106"/>
        <v>2</v>
      </c>
      <c r="AK222" s="24">
        <f t="shared" si="107"/>
        <v>2</v>
      </c>
      <c r="AL222" s="25">
        <f t="shared" si="108"/>
        <v>12</v>
      </c>
      <c r="AM222" s="25">
        <f t="shared" si="109"/>
        <v>11</v>
      </c>
      <c r="AN222" s="25">
        <f t="shared" si="110"/>
        <v>2</v>
      </c>
      <c r="AO222" s="25">
        <f t="shared" si="111"/>
        <v>1</v>
      </c>
      <c r="AP222" s="25">
        <f t="shared" si="112"/>
        <v>22</v>
      </c>
      <c r="AQ222" s="26">
        <f t="shared" si="113"/>
        <v>0.17799946684913986</v>
      </c>
      <c r="AR222" s="26">
        <f t="shared" si="114"/>
        <v>0.11289912732935735</v>
      </c>
      <c r="AS222" s="26">
        <f t="shared" si="115"/>
        <v>7.9137039822016697E-2</v>
      </c>
      <c r="AT222" s="26">
        <f t="shared" si="116"/>
        <v>6.2989039358182633E-2</v>
      </c>
      <c r="AU222" s="26">
        <f t="shared" si="117"/>
        <v>2.5906949967329253E-2</v>
      </c>
      <c r="AV222" s="27">
        <f>(1/(((0-P222)^2+(0-Q222)^2))*CT222)</f>
        <v>1.6916109373825507E-2</v>
      </c>
      <c r="AW222" s="27">
        <f>(1/(((1-P222)^2+(1-Q222)^2))*CT222)</f>
        <v>0.11289912732935735</v>
      </c>
      <c r="AX222" s="27">
        <f>(1/(((2-P222)^2+(2-Q222)^2))*CT222)</f>
        <v>2.5906949967329253E-2</v>
      </c>
      <c r="AY222" s="27">
        <f>(1/(((3-P222)^2+(3-Q222)^2))*CT222)</f>
        <v>6.7411838355428931E-3</v>
      </c>
      <c r="AZ222" s="27">
        <f>((1/(((4-P222)^2+(4-Q222)^2))*CT222))</f>
        <v>2.9578438011576718E-3</v>
      </c>
      <c r="BA222" s="27">
        <f>((1/(((5-P222)^2+(5-Q222)^2))*CT222))</f>
        <v>1.6452067809541995E-3</v>
      </c>
      <c r="BB222" s="27">
        <f>((1/(((6-P222)^2+(6-Q222)^2))*CT222))</f>
        <v>1.0443116616197753E-3</v>
      </c>
      <c r="BC222" s="27">
        <f>((1/(((1-P222)^2+(0-Q222)^2))*CT222))</f>
        <v>1.9194987402544536E-2</v>
      </c>
      <c r="BD222" s="27">
        <f>((1/(((2-P222)^2+(0-Q222)^2))*CT222))</f>
        <v>1.1753834152836578E-2</v>
      </c>
      <c r="BE222" s="27">
        <f>((1/(((2-P222)^2+(1-Q222)^2))*CT222))</f>
        <v>2.3901058681750884E-2</v>
      </c>
      <c r="BF222" s="27">
        <f>((1/(((3-P222)^2+(0-Q222)^2))*CT222))</f>
        <v>6.3266990721412928E-3</v>
      </c>
      <c r="BG222" s="27">
        <f>((1/(((3-P222)^2+(1-Q222)^2))*CT222))</f>
        <v>8.7092205838397302E-3</v>
      </c>
      <c r="BH222" s="27">
        <f>((1/(((3-P222)^2+(2-Q222)^2))*CT222))</f>
        <v>8.9620697807121282E-3</v>
      </c>
      <c r="BI222" s="27">
        <f>((1/(((4-P222)^2+(0-Q222)^2))*CT222))</f>
        <v>3.6894651851026973E-3</v>
      </c>
      <c r="BJ222" s="27">
        <f>((1/(((4-P222)^2+(1-Q222)^2))*CT222))</f>
        <v>4.3897669932049695E-3</v>
      </c>
      <c r="BK222" s="27">
        <f>((1/(((4-P222)^2+(2-Q222)^2))*CT222))</f>
        <v>4.4530922748816431E-3</v>
      </c>
      <c r="BL222" s="27">
        <f>((1/(((4-P222)^2+(3-Q222)^2))*CT222))</f>
        <v>3.8266733743606467E-3</v>
      </c>
      <c r="BM222" s="27">
        <f>((1/(((5-P222)^2+(0-Q222)^2))*CT222))</f>
        <v>2.3583588521339906E-3</v>
      </c>
      <c r="BN222" s="27">
        <f>((1/(((5-P222)^2+(1-Q222)^2))*CT222))</f>
        <v>2.6261593127719957E-3</v>
      </c>
      <c r="BO222" s="27">
        <f>((1/(((5-P222)^2+(2-Q222)^2))*CT222))</f>
        <v>2.6486927068139869E-3</v>
      </c>
      <c r="BP222" s="27">
        <f>((1/(((5-P222)^2+(3-Q222)^2))*CT222))</f>
        <v>2.4136791682067816E-3</v>
      </c>
      <c r="BQ222" s="27">
        <f>((1/(((5-P222)^2+(4-Q222)^2))*CT222))</f>
        <v>2.0363869763075321E-3</v>
      </c>
      <c r="BR222" s="27">
        <f>((1/(((6-P222)^2+(0-Q222)^2))*CT222))</f>
        <v>1.6207314454880731E-3</v>
      </c>
      <c r="BS222" s="27">
        <f>(1/(((6-P222)^2+(1-Q222)^2))*CT222)</f>
        <v>1.7428711006461574E-3</v>
      </c>
      <c r="BT222" s="27">
        <f>(1/(((6-P222)^2+(2-Q222)^2))*CT222)</f>
        <v>1.7527671868583603E-3</v>
      </c>
      <c r="BU222" s="27">
        <f>(1/(((6-P222)^2+(3-Q222)^2))*CT222)</f>
        <v>1.6466680026349821E-3</v>
      </c>
      <c r="BV222" s="27">
        <f>((1/(((6-P222)^2+(4-Q222)^2))*CT222))</f>
        <v>1.4618868126962344E-3</v>
      </c>
      <c r="BW222" s="27">
        <f>((1/(((6-P222)^2+(5-Q222)^2))*CT222))</f>
        <v>1.2487387479207543E-3</v>
      </c>
      <c r="BX222" s="27">
        <f>((1/(((0-P222)^2+(1-Q222)^2))*CT222))</f>
        <v>6.2989039358182633E-2</v>
      </c>
      <c r="BY222" s="27">
        <f>((1/(((0-P222)^2+(2-Q222)^2))*CT222))</f>
        <v>7.9137039822016697E-2</v>
      </c>
      <c r="BZ222" s="27">
        <f>((1/(((1-P222)^2+(2-Q222)^2))*CT222))</f>
        <v>0.17799946684913986</v>
      </c>
      <c r="CA222" s="27">
        <f>((1/(((0-P222)^2+(3-Q222)^2))*CT222))</f>
        <v>2.024421083614154E-2</v>
      </c>
      <c r="CB222" s="27">
        <f>((1/(((1-P222)^2+(3-Q222)^2))*CT222))</f>
        <v>2.3596857513016083E-2</v>
      </c>
      <c r="CC222" s="27">
        <f>((1/(((2-P222)^2+(3-Q222)^2))*CT222))</f>
        <v>1.3269601948538113E-2</v>
      </c>
      <c r="CD222" s="27">
        <f>((1/(((0-P222)^2+(4-Q222)^2))*CT222))</f>
        <v>7.9266079924443858E-3</v>
      </c>
      <c r="CE222" s="27">
        <f>((1/(((1-P222)^2+(4-Q222)^2))*CT222))</f>
        <v>8.3935532810565251E-3</v>
      </c>
      <c r="CF222" s="27">
        <f>((1/(((2-P222)^2+(4-Q222)^2))*CT222))</f>
        <v>6.5737255485805906E-3</v>
      </c>
      <c r="CG222" s="27">
        <f>((1/(((3-P222)^2+(4-Q222)^2))*CT222))</f>
        <v>4.4424221110788541E-3</v>
      </c>
      <c r="CH222" s="27">
        <f>((1/(((0-P222)^2+(5-Q222)^2))*CT222))</f>
        <v>4.1166172157467039E-3</v>
      </c>
      <c r="CI222" s="27">
        <f>((1/(((1-P222)^2+(5-Q222)^2))*CT222))</f>
        <v>4.239091828740351E-3</v>
      </c>
      <c r="CJ222" s="27">
        <f>((1/(((2-P222)^2+(5-Q222)^2))*CT222))</f>
        <v>3.7191136344488888E-3</v>
      </c>
      <c r="CK222" s="27">
        <f>((1/(((3-P222)^2+(5-Q222)^2))*CT222))</f>
        <v>2.9251487443805731E-3</v>
      </c>
      <c r="CL222" s="27">
        <f>(1/(((4-P222)^2+(5-Q222)^2))*CT222)</f>
        <v>2.1985528771434615E-3</v>
      </c>
      <c r="CM222" s="27">
        <f>(1/(((0-P222)^2+(6-Q222)^2))*CT222)</f>
        <v>2.5020114436757404E-3</v>
      </c>
      <c r="CN222" s="27">
        <f>(1/(((1-P222)^2+(6-Q222)^2))*CT222)</f>
        <v>2.5467318013629933E-3</v>
      </c>
      <c r="CO222" s="27">
        <f>((1/(((2-P222)^2+(6-Q222)^2))*CT222))</f>
        <v>2.3493933123567064E-3</v>
      </c>
      <c r="CP222" s="27">
        <f>((1/(((3-P222)^2+(6-Q222)^2))*CT222))</f>
        <v>2.0055212514918626E-3</v>
      </c>
      <c r="CQ222" s="27">
        <f>((1/(((4-P222)^2+(6-Q222)^2))*CT222))</f>
        <v>1.635041760768563E-3</v>
      </c>
      <c r="CR222" s="27">
        <f>((1/(((5-P222)^2+(6-Q222)^2)))*CT222)</f>
        <v>1.3078958744512663E-3</v>
      </c>
      <c r="CS222" s="21">
        <f t="shared" si="118"/>
        <v>0.71899218556840305</v>
      </c>
      <c r="CT222" s="28">
        <v>0.05</v>
      </c>
    </row>
    <row r="223" spans="8:98" x14ac:dyDescent="0.25">
      <c r="H223" s="2">
        <v>44601</v>
      </c>
      <c r="I223" s="1" t="s">
        <v>17</v>
      </c>
      <c r="J223" s="1" t="s">
        <v>8</v>
      </c>
      <c r="K223">
        <v>3</v>
      </c>
      <c r="L223">
        <v>3</v>
      </c>
      <c r="M223">
        <v>0.18</v>
      </c>
      <c r="N223">
        <v>2.1800000000000002</v>
      </c>
      <c r="P223" s="10">
        <f>SUMIF(team,spi_matches[[#This Row],[team1]],Mxg)+SUMIF(team,spi_matches[[#This Row],[team2]],Vnxg)</f>
        <v>1.5015073491170314</v>
      </c>
      <c r="Q223" s="10">
        <f>SUMIF(team,spi_matches[[#This Row],[team1]],Mnxg)+SUMIF(team,spi_matches[[#This Row],[team2]],Vxg)</f>
        <v>1.2488632707089993</v>
      </c>
      <c r="R223" s="10">
        <f t="shared" si="92"/>
        <v>2.6133972824050664</v>
      </c>
      <c r="S223" s="21">
        <f t="shared" si="93"/>
        <v>0.32593474359624064</v>
      </c>
      <c r="T223" s="21">
        <f t="shared" si="94"/>
        <v>0.25025235785179378</v>
      </c>
      <c r="U223" s="21">
        <f t="shared" si="95"/>
        <v>0.19029511862783158</v>
      </c>
      <c r="V223" s="22">
        <f t="shared" si="96"/>
        <v>3</v>
      </c>
      <c r="W223" s="22">
        <f t="shared" si="97"/>
        <v>0</v>
      </c>
      <c r="X223" s="23"/>
      <c r="Y223" s="23"/>
      <c r="Z223" s="23"/>
      <c r="AA223" s="23"/>
      <c r="AB223" s="24">
        <f t="shared" si="98"/>
        <v>2</v>
      </c>
      <c r="AC223" s="24">
        <f t="shared" si="99"/>
        <v>1</v>
      </c>
      <c r="AD223" s="24">
        <f t="shared" si="100"/>
        <v>1</v>
      </c>
      <c r="AE223" s="24">
        <f t="shared" si="101"/>
        <v>1</v>
      </c>
      <c r="AF223" s="24">
        <f t="shared" si="102"/>
        <v>2</v>
      </c>
      <c r="AG223" s="24">
        <f t="shared" si="103"/>
        <v>2</v>
      </c>
      <c r="AH223" s="24">
        <f t="shared" si="104"/>
        <v>1</v>
      </c>
      <c r="AI223" s="24">
        <f t="shared" si="105"/>
        <v>2</v>
      </c>
      <c r="AJ223" s="24">
        <f t="shared" si="106"/>
        <v>2</v>
      </c>
      <c r="AK223" s="24">
        <f t="shared" si="107"/>
        <v>0</v>
      </c>
      <c r="AL223" s="25">
        <f t="shared" si="108"/>
        <v>21</v>
      </c>
      <c r="AM223" s="25">
        <f t="shared" si="109"/>
        <v>11</v>
      </c>
      <c r="AN223" s="25">
        <f t="shared" si="110"/>
        <v>22</v>
      </c>
      <c r="AO223" s="25">
        <f t="shared" si="111"/>
        <v>12</v>
      </c>
      <c r="AP223" s="25">
        <f t="shared" si="112"/>
        <v>20</v>
      </c>
      <c r="AQ223" s="26">
        <f t="shared" si="113"/>
        <v>0.16106802247512469</v>
      </c>
      <c r="AR223" s="26">
        <f t="shared" si="114"/>
        <v>0.15951886622657832</v>
      </c>
      <c r="AS223" s="26">
        <f t="shared" si="115"/>
        <v>6.152321823740059E-2</v>
      </c>
      <c r="AT223" s="26">
        <f t="shared" si="116"/>
        <v>6.1295842611922592E-2</v>
      </c>
      <c r="AU223" s="26">
        <f t="shared" si="117"/>
        <v>2.7652505905303354E-2</v>
      </c>
      <c r="AV223" s="27">
        <f>(1/(((0-P223)^2+(0-Q223)^2))*CT223)</f>
        <v>1.3108964531899773E-2</v>
      </c>
      <c r="AW223" s="27">
        <f>(1/(((1-P223)^2+(1-Q223)^2))*CT223)</f>
        <v>0.15951886622657832</v>
      </c>
      <c r="AX223" s="27">
        <f>(1/(((2-P223)^2+(2-Q223)^2))*CT223)</f>
        <v>6.152321823740059E-2</v>
      </c>
      <c r="AY223" s="27">
        <f>(1/(((3-P223)^2+(3-Q223)^2))*CT223)</f>
        <v>9.4127213583211668E-3</v>
      </c>
      <c r="AZ223" s="27">
        <f>((1/(((4-P223)^2+(4-Q223)^2))*CT223))</f>
        <v>3.6202452959636423E-3</v>
      </c>
      <c r="BA223" s="27">
        <f>((1/(((5-P223)^2+(5-Q223)^2))*CT223))</f>
        <v>1.9003835954228118E-3</v>
      </c>
      <c r="BB223" s="27">
        <f>((1/(((6-P223)^2+(6-Q223)^2))*CT223))</f>
        <v>1.1679586062074792E-3</v>
      </c>
      <c r="BC223" s="27">
        <f>((1/(((1-P223)^2+(0-Q223)^2))*CT223))</f>
        <v>2.7606478198020937E-2</v>
      </c>
      <c r="BD223" s="27">
        <f>((1/(((2-P223)^2+(0-Q223)^2))*CT223))</f>
        <v>2.7652505905303354E-2</v>
      </c>
      <c r="BE223" s="27">
        <f>((1/(((2-P223)^2+(1-Q223)^2))*CT223))</f>
        <v>0.16106802247512469</v>
      </c>
      <c r="BF223" s="27">
        <f>((1/(((3-P223)^2+(0-Q223)^2))*CT223))</f>
        <v>1.3140122052048418E-2</v>
      </c>
      <c r="BG223" s="27">
        <f>((1/(((3-P223)^2+(1-Q223)^2))*CT223))</f>
        <v>2.166928794310867E-2</v>
      </c>
      <c r="BH223" s="27">
        <f>((1/(((3-P223)^2+(2-Q223)^2))*CT223))</f>
        <v>1.7795578982756119E-2</v>
      </c>
      <c r="BI223" s="27">
        <f>((1/(((4-P223)^2+(0-Q223)^2))*CT223))</f>
        <v>6.4085105056902866E-3</v>
      </c>
      <c r="BJ223" s="27">
        <f>((1/(((4-P223)^2+(1-Q223)^2))*CT223))</f>
        <v>7.9309707920006741E-3</v>
      </c>
      <c r="BK223" s="27">
        <f>((1/(((4-P223)^2+(2-Q223)^2))*CT223))</f>
        <v>7.3457338097049048E-3</v>
      </c>
      <c r="BL223" s="27">
        <f>((1/(((4-P223)^2+(3-Q223)^2))*CT223))</f>
        <v>5.3711777227475593E-3</v>
      </c>
      <c r="BM223" s="27">
        <f>((1/(((5-P223)^2+(0-Q223)^2))*CT223))</f>
        <v>3.6234220122232201E-3</v>
      </c>
      <c r="BN223" s="27">
        <f>((1/(((5-P223)^2+(1-Q223)^2))*CT223))</f>
        <v>4.0645833828625638E-3</v>
      </c>
      <c r="BO223" s="27">
        <f>((1/(((5-P223)^2+(2-Q223)^2))*CT223))</f>
        <v>3.9051342255457242E-3</v>
      </c>
      <c r="BP223" s="27">
        <f>((1/(((5-P223)^2+(3-Q223)^2))*CT223))</f>
        <v>3.2667075964450151E-3</v>
      </c>
      <c r="BQ223" s="27">
        <f>((1/(((5-P223)^2+(4-Q223)^2))*CT223))</f>
        <v>2.5242066200436772E-3</v>
      </c>
      <c r="BR223" s="27">
        <f>((1/(((6-P223)^2+(0-Q223)^2))*CT223))</f>
        <v>2.2939888372646663E-3</v>
      </c>
      <c r="BS223" s="27">
        <f>(1/(((6-P223)^2+(1-Q223)^2))*CT223)</f>
        <v>2.4632520897725782E-3</v>
      </c>
      <c r="BT223" s="27">
        <f>(1/(((6-P223)^2+(2-Q223)^2))*CT223)</f>
        <v>2.4037719008539182E-3</v>
      </c>
      <c r="BU223" s="27">
        <f>(1/(((6-P223)^2+(3-Q223)^2))*CT223)</f>
        <v>2.1456542200230222E-3</v>
      </c>
      <c r="BV223" s="27">
        <f>((1/(((6-P223)^2+(4-Q223)^2))*CT223))</f>
        <v>1.7982254758572291E-3</v>
      </c>
      <c r="BW223" s="27">
        <f>((1/(((6-P223)^2+(5-Q223)^2))*CT223))</f>
        <v>1.4574088488434464E-3</v>
      </c>
      <c r="BX223" s="27">
        <f>((1/(((0-P223)^2+(1-Q223)^2))*CT223))</f>
        <v>2.1584685003622681E-2</v>
      </c>
      <c r="BY223" s="27">
        <f>((1/(((0-P223)^2+(2-Q223)^2))*CT223))</f>
        <v>1.7738480622389925E-2</v>
      </c>
      <c r="BZ223" s="27">
        <f>((1/(((1-P223)^2+(2-Q223)^2))*CT223))</f>
        <v>6.1295842611922592E-2</v>
      </c>
      <c r="CA223" s="27">
        <f>((1/(((0-P223)^2+(3-Q223)^2))*CT223))</f>
        <v>9.3967225842657102E-3</v>
      </c>
      <c r="CB223" s="27">
        <f>((1/(((1-P223)^2+(3-Q223)^2))*CT223))</f>
        <v>1.5069366709572299E-2</v>
      </c>
      <c r="CC223" s="27">
        <f>((1/(((2-P223)^2+(3-Q223)^2))*CT223))</f>
        <v>1.5083071065228649E-2</v>
      </c>
      <c r="CD223" s="27">
        <f>((1/(((0-P223)^2+(4-Q223)^2))*CT223))</f>
        <v>5.089950820938354E-3</v>
      </c>
      <c r="CE223" s="27">
        <f>((1/(((1-P223)^2+(4-Q223)^2))*CT223))</f>
        <v>6.3936469250326956E-3</v>
      </c>
      <c r="CF223" s="27">
        <f>((1/(((2-P223)^2+(4-Q223)^2))*CT223))</f>
        <v>6.3961126157126222E-3</v>
      </c>
      <c r="CG223" s="27">
        <f>((1/(((3-P223)^2+(4-Q223)^2))*CT223))</f>
        <v>5.0946413550613384E-3</v>
      </c>
      <c r="CH223" s="27">
        <f>((1/(((0-P223)^2+(5-Q223)^2))*CT223))</f>
        <v>3.0626837496044827E-3</v>
      </c>
      <c r="CI223" s="27">
        <f>((1/(((1-P223)^2+(5-Q223)^2))*CT223))</f>
        <v>3.491001779486292E-3</v>
      </c>
      <c r="CJ223" s="27">
        <f>((1/(((2-P223)^2+(5-Q223)^2))*CT223))</f>
        <v>3.491736742366434E-3</v>
      </c>
      <c r="CK223" s="27">
        <f>((1/(((3-P223)^2+(5-Q223)^2))*CT223))</f>
        <v>3.0643813679671048E-3</v>
      </c>
      <c r="CL223" s="27">
        <f>(1/(((4-P223)^2+(5-Q223)^2))*CT223)</f>
        <v>2.4614182185044632E-3</v>
      </c>
      <c r="CM223" s="27">
        <f>(1/(((0-P223)^2+(6-Q223)^2))*CT223)</f>
        <v>2.0138695567026477E-3</v>
      </c>
      <c r="CN223" s="27">
        <f>(1/(((1-P223)^2+(6-Q223)^2))*CT223)</f>
        <v>2.1905987540273568E-3</v>
      </c>
      <c r="CO223" s="27">
        <f>((1/(((2-P223)^2+(6-Q223)^2))*CT223))</f>
        <v>2.1908881262767267E-3</v>
      </c>
      <c r="CP223" s="27">
        <f>((1/(((3-P223)^2+(6-Q223)^2))*CT223))</f>
        <v>2.0146034214076E-3</v>
      </c>
      <c r="CQ223" s="27">
        <f>((1/(((4-P223)^2+(6-Q223)^2))*CT223))</f>
        <v>1.7351612460730697E-3</v>
      </c>
      <c r="CR223" s="27">
        <f>((1/(((5-P223)^2+(6-Q223)^2)))*CT223)</f>
        <v>1.4362553516685361E-3</v>
      </c>
      <c r="CS223" s="21">
        <f t="shared" si="118"/>
        <v>0.76648222007586597</v>
      </c>
      <c r="CT223" s="28">
        <v>0.05</v>
      </c>
    </row>
    <row r="224" spans="8:98" x14ac:dyDescent="0.25">
      <c r="H224" s="2">
        <v>44602</v>
      </c>
      <c r="I224" s="1" t="s">
        <v>19</v>
      </c>
      <c r="J224" s="1" t="s">
        <v>14</v>
      </c>
      <c r="K224">
        <v>2</v>
      </c>
      <c r="L224">
        <v>0</v>
      </c>
      <c r="M224">
        <v>0.28000000000000003</v>
      </c>
      <c r="N224">
        <v>0.43</v>
      </c>
      <c r="P224" s="10">
        <f>SUMIF(team,spi_matches[[#This Row],[team1]],Mxg)+SUMIF(team,spi_matches[[#This Row],[team2]],Vnxg)</f>
        <v>2.5916230931060689</v>
      </c>
      <c r="Q224" s="10">
        <f>SUMIF(team,spi_matches[[#This Row],[team1]],Mnxg)+SUMIF(team,spi_matches[[#This Row],[team2]],Vxg)</f>
        <v>0.83512598617503953</v>
      </c>
      <c r="R224" s="10">
        <f t="shared" si="92"/>
        <v>5.5077283892555666</v>
      </c>
      <c r="S224" s="21">
        <f t="shared" si="93"/>
        <v>0.66071287640501042</v>
      </c>
      <c r="T224" s="21">
        <f t="shared" si="94"/>
        <v>7.3498418565270562E-2</v>
      </c>
      <c r="U224" s="21">
        <f t="shared" si="95"/>
        <v>8.7469412018778753E-2</v>
      </c>
      <c r="V224" s="22">
        <f t="shared" si="96"/>
        <v>3</v>
      </c>
      <c r="W224" s="22">
        <f t="shared" si="97"/>
        <v>0</v>
      </c>
      <c r="X224" s="23"/>
      <c r="Y224" s="23"/>
      <c r="Z224" s="23"/>
      <c r="AA224" s="23"/>
      <c r="AB224" s="24">
        <f t="shared" si="98"/>
        <v>3</v>
      </c>
      <c r="AC224" s="24">
        <f t="shared" si="99"/>
        <v>1</v>
      </c>
      <c r="AD224" s="24">
        <f t="shared" si="100"/>
        <v>2</v>
      </c>
      <c r="AE224" s="24">
        <f t="shared" si="101"/>
        <v>1</v>
      </c>
      <c r="AF224" s="24">
        <f t="shared" si="102"/>
        <v>3</v>
      </c>
      <c r="AG224" s="24">
        <f t="shared" si="103"/>
        <v>0</v>
      </c>
      <c r="AH224" s="24">
        <f t="shared" si="104"/>
        <v>2</v>
      </c>
      <c r="AI224" s="24">
        <f t="shared" si="105"/>
        <v>0</v>
      </c>
      <c r="AJ224" s="24">
        <f t="shared" si="106"/>
        <v>3</v>
      </c>
      <c r="AK224" s="24">
        <f t="shared" si="107"/>
        <v>2</v>
      </c>
      <c r="AL224" s="25">
        <f t="shared" si="108"/>
        <v>31</v>
      </c>
      <c r="AM224" s="25">
        <f t="shared" si="109"/>
        <v>21</v>
      </c>
      <c r="AN224" s="25">
        <f t="shared" si="110"/>
        <v>30</v>
      </c>
      <c r="AO224" s="25">
        <f t="shared" si="111"/>
        <v>20</v>
      </c>
      <c r="AP224" s="25">
        <f t="shared" si="112"/>
        <v>32</v>
      </c>
      <c r="AQ224" s="26">
        <f t="shared" si="113"/>
        <v>0.25779157170976402</v>
      </c>
      <c r="AR224" s="26">
        <f t="shared" si="114"/>
        <v>0.13255520784726318</v>
      </c>
      <c r="AS224" s="26">
        <f t="shared" si="115"/>
        <v>5.7856501492700843E-2</v>
      </c>
      <c r="AT224" s="26">
        <f t="shared" si="116"/>
        <v>4.7734825160536745E-2</v>
      </c>
      <c r="AU224" s="26">
        <f t="shared" si="117"/>
        <v>3.2814790380540984E-2</v>
      </c>
      <c r="AV224" s="27">
        <f>(1/(((0-P224)^2+(0-Q224)^2))*CT224)</f>
        <v>6.7440472629380537E-3</v>
      </c>
      <c r="AW224" s="27">
        <f>(1/(((1-P224)^2+(1-Q224)^2))*CT224)</f>
        <v>1.9527836359191648E-2</v>
      </c>
      <c r="AX224" s="27">
        <f>(1/(((2-P224)^2+(2-Q224)^2))*CT224)</f>
        <v>2.929202318173867E-2</v>
      </c>
      <c r="AY224" s="27">
        <f>(1/(((3-P224)^2+(3-Q224)^2))*CT224)</f>
        <v>1.0301947625161637E-2</v>
      </c>
      <c r="AZ224" s="27">
        <f>((1/(((4-P224)^2+(4-Q224)^2))*CT224))</f>
        <v>4.1666829739330467E-3</v>
      </c>
      <c r="BA224" s="27">
        <f>((1/(((5-P224)^2+(5-Q224)^2))*CT224))</f>
        <v>2.1601580141045163E-3</v>
      </c>
      <c r="BB224" s="27">
        <f>((1/(((6-P224)^2+(6-Q224)^2))*CT224))</f>
        <v>1.3057231482029794E-3</v>
      </c>
      <c r="BC224" s="27">
        <f>((1/(((1-P224)^2+(0-Q224)^2))*CT224))</f>
        <v>1.5476524591210261E-2</v>
      </c>
      <c r="BD224" s="27">
        <f>((1/(((2-P224)^2+(0-Q224)^2))*CT224))</f>
        <v>4.7734825160536745E-2</v>
      </c>
      <c r="BE224" s="27">
        <f>((1/(((2-P224)^2+(1-Q224)^2))*CT224))</f>
        <v>0.13255520784726318</v>
      </c>
      <c r="BF224" s="27">
        <f>((1/(((3-P224)^2+(0-Q224)^2))*CT224))</f>
        <v>5.7856501492700843E-2</v>
      </c>
      <c r="BG224" s="27">
        <f>((1/(((3-P224)^2+(1-Q224)^2))*CT224))</f>
        <v>0.25779157170976402</v>
      </c>
      <c r="BH224" s="27">
        <f>((1/(((3-P224)^2+(2-Q224)^2))*CT224))</f>
        <v>3.2814790380540984E-2</v>
      </c>
      <c r="BI224" s="27">
        <f>((1/(((4-P224)^2+(0-Q224)^2))*CT224))</f>
        <v>1.8650029375716439E-2</v>
      </c>
      <c r="BJ224" s="27">
        <f>((1/(((4-P224)^2+(1-Q224)^2))*CT224))</f>
        <v>2.4866851039100121E-2</v>
      </c>
      <c r="BK224" s="27">
        <f>((1/(((4-P224)^2+(2-Q224)^2))*CT224))</f>
        <v>1.4968011951660205E-2</v>
      </c>
      <c r="BL224" s="27">
        <f>((1/(((4-P224)^2+(3-Q224)^2))*CT224))</f>
        <v>7.4960214780475159E-3</v>
      </c>
      <c r="BM224" s="27">
        <f>((1/(((5-P224)^2+(0-Q224)^2))*CT224))</f>
        <v>7.6950130950142644E-3</v>
      </c>
      <c r="BN224" s="27">
        <f>((1/(((5-P224)^2+(1-Q224)^2))*CT224))</f>
        <v>8.5800634009897663E-3</v>
      </c>
      <c r="BO224" s="27">
        <f>((1/(((5-P224)^2+(2-Q224)^2))*CT224))</f>
        <v>6.9859616323861258E-3</v>
      </c>
      <c r="BP224" s="27">
        <f>((1/(((5-P224)^2+(3-Q224)^2))*CT224))</f>
        <v>4.7678264834981887E-3</v>
      </c>
      <c r="BQ224" s="27">
        <f>((1/(((5-P224)^2+(4-Q224)^2))*CT224))</f>
        <v>3.1612143082123674E-3</v>
      </c>
      <c r="BR224" s="27">
        <f>((1/(((6-P224)^2+(0-Q224)^2))*CT224))</f>
        <v>4.0602645406841173E-3</v>
      </c>
      <c r="BS224" s="27">
        <f>(1/(((6-P224)^2+(1-Q224)^2))*CT224)</f>
        <v>4.2939771565554423E-3</v>
      </c>
      <c r="BT224" s="27">
        <f>(1/(((6-P224)^2+(2-Q224)^2))*CT224)</f>
        <v>3.8538720824759032E-3</v>
      </c>
      <c r="BU224" s="27">
        <f>(1/(((6-P224)^2+(3-Q224)^2))*CT224)</f>
        <v>3.0667861436727605E-3</v>
      </c>
      <c r="BV224" s="27">
        <f>((1/(((6-P224)^2+(4-Q224)^2))*CT224))</f>
        <v>2.3112344704933475E-3</v>
      </c>
      <c r="BW224" s="27">
        <f>((1/(((6-P224)^2+(5-Q224)^2))*CT224))</f>
        <v>1.7263280644879211E-3</v>
      </c>
      <c r="BX224" s="27">
        <f>((1/(((0-P224)^2+(1-Q224)^2))*CT224))</f>
        <v>7.4143343759949633E-3</v>
      </c>
      <c r="BY224" s="27">
        <f>((1/(((0-P224)^2+(2-Q224)^2))*CT224))</f>
        <v>6.193145588253509E-3</v>
      </c>
      <c r="BZ224" s="27">
        <f>((1/(((1-P224)^2+(2-Q224)^2))*CT224))</f>
        <v>1.2852824364217256E-2</v>
      </c>
      <c r="CA224" s="27">
        <f>((1/(((0-P224)^2+(3-Q224)^2))*CT224))</f>
        <v>4.3847380500911448E-3</v>
      </c>
      <c r="CB224" s="27">
        <f>((1/(((1-P224)^2+(3-Q224)^2))*CT224))</f>
        <v>6.92526188622515E-3</v>
      </c>
      <c r="CC224" s="27">
        <f>((1/(((2-P224)^2+(3-Q224)^2))*CT224))</f>
        <v>9.9271399942023886E-3</v>
      </c>
      <c r="CD224" s="27">
        <f>((1/(((0-P224)^2+(4-Q224)^2))*CT224))</f>
        <v>2.9881184438185194E-3</v>
      </c>
      <c r="CE224" s="27">
        <f>((1/(((1-P224)^2+(4-Q224)^2))*CT224))</f>
        <v>3.9841616525724899E-3</v>
      </c>
      <c r="CF224" s="27">
        <f>((1/(((2-P224)^2+(4-Q224)^2))*CT224))</f>
        <v>4.8232540696112707E-3</v>
      </c>
      <c r="CG224" s="27">
        <f>((1/(((3-P224)^2+(4-Q224)^2))*CT224))</f>
        <v>4.9100482974532506E-3</v>
      </c>
      <c r="CH224" s="27">
        <f>((1/(((0-P224)^2+(5-Q224)^2))*CT224))</f>
        <v>2.0779060325795229E-3</v>
      </c>
      <c r="CI224" s="27">
        <f>((1/(((1-P224)^2+(5-Q224)^2))*CT224))</f>
        <v>2.5151614407589221E-3</v>
      </c>
      <c r="CJ224" s="27">
        <f>((1/(((2-P224)^2+(5-Q224)^2))*CT224))</f>
        <v>2.8254664022927065E-3</v>
      </c>
      <c r="CK224" s="27">
        <f>((1/(((3-P224)^2+(5-Q224)^2))*CT224))</f>
        <v>2.8550305833026576E-3</v>
      </c>
      <c r="CL224" s="27">
        <f>(1/(((4-P224)^2+(5-Q224)^2))*CT224)</f>
        <v>2.5866928742084567E-3</v>
      </c>
      <c r="CM224" s="27">
        <f>(1/(((0-P224)^2+(6-Q224)^2))*CT224)</f>
        <v>1.4973451844347585E-3</v>
      </c>
      <c r="CN224" s="27">
        <f>(1/(((1-P224)^2+(6-Q224)^2))*CT224)</f>
        <v>1.7117901600177373E-3</v>
      </c>
      <c r="CO224" s="27">
        <f>((1/(((2-P224)^2+(6-Q224)^2))*CT224))</f>
        <v>1.8500743098436873E-3</v>
      </c>
      <c r="CP224" s="27">
        <f>((1/(((3-P224)^2+(6-Q224)^2))*CT224))</f>
        <v>1.8627041541269221E-3</v>
      </c>
      <c r="CQ224" s="27">
        <f>((1/(((4-P224)^2+(6-Q224)^2))*CT224))</f>
        <v>1.7446253011358624E-3</v>
      </c>
      <c r="CR224" s="27">
        <f>((1/(((5-P224)^2+(6-Q224)^2)))*CT224)</f>
        <v>1.5395888536375512E-3</v>
      </c>
      <c r="CS224" s="21">
        <f t="shared" si="118"/>
        <v>0.82168070698905959</v>
      </c>
      <c r="CT224" s="28">
        <v>0.05</v>
      </c>
    </row>
    <row r="225" spans="8:98" x14ac:dyDescent="0.25">
      <c r="H225" s="2">
        <v>44602</v>
      </c>
      <c r="I225" s="1" t="s">
        <v>15</v>
      </c>
      <c r="J225" s="1" t="s">
        <v>6</v>
      </c>
      <c r="K225">
        <v>0</v>
      </c>
      <c r="L225">
        <v>1</v>
      </c>
      <c r="M225">
        <v>0.78</v>
      </c>
      <c r="N225">
        <v>1.45</v>
      </c>
      <c r="P225" s="10">
        <f>SUMIF(team,spi_matches[[#This Row],[team1]],Mxg)+SUMIF(team,spi_matches[[#This Row],[team2]],Vnxg)</f>
        <v>0.89926438349762716</v>
      </c>
      <c r="Q225" s="10">
        <f>SUMIF(team,spi_matches[[#This Row],[team1]],Mnxg)+SUMIF(team,spi_matches[[#This Row],[team2]],Vxg)</f>
        <v>1.5427128055564452</v>
      </c>
      <c r="R225" s="10">
        <f t="shared" si="92"/>
        <v>2.2819657485216298E-2</v>
      </c>
      <c r="S225" s="21">
        <f t="shared" si="93"/>
        <v>0.13891295531700448</v>
      </c>
      <c r="T225" s="21">
        <f t="shared" si="94"/>
        <v>0.22864883850780185</v>
      </c>
      <c r="U225" s="21">
        <f t="shared" si="95"/>
        <v>0.4349060360503158</v>
      </c>
      <c r="V225" s="22">
        <f t="shared" si="96"/>
        <v>0</v>
      </c>
      <c r="W225" s="22">
        <f t="shared" si="97"/>
        <v>3</v>
      </c>
      <c r="X225" s="23"/>
      <c r="Y225" s="23"/>
      <c r="Z225" s="23"/>
      <c r="AA225" s="23"/>
      <c r="AB225" s="24">
        <f t="shared" si="98"/>
        <v>1</v>
      </c>
      <c r="AC225" s="24">
        <f t="shared" si="99"/>
        <v>2</v>
      </c>
      <c r="AD225" s="24">
        <f t="shared" si="100"/>
        <v>1</v>
      </c>
      <c r="AE225" s="24">
        <f t="shared" si="101"/>
        <v>1</v>
      </c>
      <c r="AF225" s="24">
        <f t="shared" si="102"/>
        <v>0</v>
      </c>
      <c r="AG225" s="24">
        <f t="shared" si="103"/>
        <v>2</v>
      </c>
      <c r="AH225" s="24">
        <f t="shared" si="104"/>
        <v>0</v>
      </c>
      <c r="AI225" s="24">
        <f t="shared" si="105"/>
        <v>1</v>
      </c>
      <c r="AJ225" s="24">
        <f t="shared" si="106"/>
        <v>2</v>
      </c>
      <c r="AK225" s="24">
        <f t="shared" si="107"/>
        <v>2</v>
      </c>
      <c r="AL225" s="25">
        <f t="shared" si="108"/>
        <v>12</v>
      </c>
      <c r="AM225" s="25">
        <f t="shared" si="109"/>
        <v>11</v>
      </c>
      <c r="AN225" s="25">
        <f t="shared" si="110"/>
        <v>2</v>
      </c>
      <c r="AO225" s="25">
        <f t="shared" si="111"/>
        <v>1</v>
      </c>
      <c r="AP225" s="25">
        <f t="shared" si="112"/>
        <v>22</v>
      </c>
      <c r="AQ225" s="26">
        <f t="shared" si="113"/>
        <v>0.22804055783146138</v>
      </c>
      <c r="AR225" s="26">
        <f t="shared" si="114"/>
        <v>0.1641039893683337</v>
      </c>
      <c r="AS225" s="26">
        <f t="shared" si="115"/>
        <v>4.9126143683108359E-2</v>
      </c>
      <c r="AT225" s="26">
        <f t="shared" si="116"/>
        <v>4.5322138033753318E-2</v>
      </c>
      <c r="AU225" s="26">
        <f t="shared" si="117"/>
        <v>3.519316355729929E-2</v>
      </c>
      <c r="AV225" s="27">
        <f>(1/(((0-P225)^2+(0-Q225)^2))*CT225)</f>
        <v>1.5680670143078286E-2</v>
      </c>
      <c r="AW225" s="27">
        <f>(1/(((1-P225)^2+(1-Q225)^2))*CT225)</f>
        <v>0.1641039893683337</v>
      </c>
      <c r="AX225" s="27">
        <f>(1/(((2-P225)^2+(2-Q225)^2))*CT225)</f>
        <v>3.519316355729929E-2</v>
      </c>
      <c r="AY225" s="27">
        <f>(1/(((3-P225)^2+(3-Q225)^2))*CT225)</f>
        <v>7.6490305395173624E-3</v>
      </c>
      <c r="AZ225" s="27">
        <f>((1/(((4-P225)^2+(4-Q225)^2))*CT225))</f>
        <v>3.1943122394320813E-3</v>
      </c>
      <c r="BA225" s="27">
        <f>((1/(((5-P225)^2+(5-Q225)^2))*CT225))</f>
        <v>1.7379898696322971E-3</v>
      </c>
      <c r="BB225" s="27">
        <f>((1/(((6-P225)^2+(6-Q225)^2))*CT225))</f>
        <v>1.089682790508798E-3</v>
      </c>
      <c r="BC225" s="27">
        <f>((1/(((1-P225)^2+(0-Q225)^2))*CT225))</f>
        <v>2.0919535199361489E-2</v>
      </c>
      <c r="BD225" s="27">
        <f>((1/(((2-P225)^2+(0-Q225)^2))*CT225))</f>
        <v>1.392144303155529E-2</v>
      </c>
      <c r="BE225" s="27">
        <f>((1/(((2-P225)^2+(1-Q225)^2))*CT225))</f>
        <v>3.3197090553762298E-2</v>
      </c>
      <c r="BF225" s="27">
        <f>((1/(((3-P225)^2+(0-Q225)^2))*CT225))</f>
        <v>7.3604608279712758E-3</v>
      </c>
      <c r="BG225" s="27">
        <f>((1/(((3-P225)^2+(1-Q225)^2))*CT225))</f>
        <v>1.0621061652472881E-2</v>
      </c>
      <c r="BH225" s="27">
        <f>((1/(((3-P225)^2+(2-Q225)^2))*CT225))</f>
        <v>1.0817355700098166E-2</v>
      </c>
      <c r="BI225" s="27">
        <f>((1/(((4-P225)^2+(0-Q225)^2))*CT225))</f>
        <v>4.1685688666660854E-3</v>
      </c>
      <c r="BJ225" s="27">
        <f>((1/(((4-P225)^2+(1-Q225)^2))*CT225))</f>
        <v>5.0458676673537433E-3</v>
      </c>
      <c r="BK225" s="27">
        <f>((1/(((4-P225)^2+(2-Q225)^2))*CT225))</f>
        <v>5.08974599388587E-3</v>
      </c>
      <c r="BL225" s="27">
        <f>((1/(((4-P225)^2+(3-Q225)^2))*CT225))</f>
        <v>4.2595796963599093E-3</v>
      </c>
      <c r="BM225" s="27">
        <f>((1/(((5-P225)^2+(0-Q225)^2))*CT225))</f>
        <v>2.6047099390391327E-3</v>
      </c>
      <c r="BN225" s="27">
        <f>((1/(((5-P225)^2+(1-Q225)^2))*CT225))</f>
        <v>2.9221703675580716E-3</v>
      </c>
      <c r="BO225" s="27">
        <f>((1/(((5-P225)^2+(2-Q225)^2))*CT225))</f>
        <v>2.9368326921095588E-3</v>
      </c>
      <c r="BP225" s="27">
        <f>((1/(((5-P225)^2+(3-Q225)^2))*CT225))</f>
        <v>2.6399547507665747E-3</v>
      </c>
      <c r="BQ225" s="27">
        <f>((1/(((5-P225)^2+(4-Q225)^2))*CT225))</f>
        <v>2.1877727787981936E-3</v>
      </c>
      <c r="BR225" s="27">
        <f>((1/(((6-P225)^2+(0-Q225)^2))*CT225))</f>
        <v>1.7607204421320876E-3</v>
      </c>
      <c r="BS225" s="27">
        <f>(1/(((6-P225)^2+(1-Q225)^2))*CT225)</f>
        <v>1.9002706770003292E-3</v>
      </c>
      <c r="BT225" s="27">
        <f>(1/(((6-P225)^2+(2-Q225)^2))*CT225)</f>
        <v>1.9064602588941199E-3</v>
      </c>
      <c r="BU225" s="27">
        <f>(1/(((6-P225)^2+(3-Q225)^2))*CT225)</f>
        <v>1.7767550114792471E-3</v>
      </c>
      <c r="BV225" s="27">
        <f>((1/(((6-P225)^2+(4-Q225)^2))*CT225))</f>
        <v>1.5597818760696624E-3</v>
      </c>
      <c r="BW225" s="27">
        <f>((1/(((6-P225)^2+(5-Q225)^2))*CT225))</f>
        <v>1.3168173336704689E-3</v>
      </c>
      <c r="BX225" s="27">
        <f>((1/(((0-P225)^2+(1-Q225)^2))*CT225))</f>
        <v>4.5322138033753318E-2</v>
      </c>
      <c r="BY225" s="27">
        <f>((1/(((0-P225)^2+(2-Q225)^2))*CT225))</f>
        <v>4.9126143683108359E-2</v>
      </c>
      <c r="BZ225" s="27">
        <f>((1/(((1-P225)^2+(2-Q225)^2))*CT225))</f>
        <v>0.22804055783146138</v>
      </c>
      <c r="CA225" s="27">
        <f>((1/(((0-P225)^2+(3-Q225)^2))*CT225))</f>
        <v>1.7051098467670545E-2</v>
      </c>
      <c r="CB225" s="27">
        <f>((1/(((1-P225)^2+(3-Q225)^2))*CT225))</f>
        <v>2.3432004848641063E-2</v>
      </c>
      <c r="CC225" s="27">
        <f>((1/(((2-P225)^2+(3-Q225)^2))*CT225))</f>
        <v>1.4991133353893694E-2</v>
      </c>
      <c r="CD225" s="27">
        <f>((1/(((0-P225)^2+(4-Q225)^2))*CT225))</f>
        <v>7.3025356524373565E-3</v>
      </c>
      <c r="CE225" s="27">
        <f>((1/(((1-P225)^2+(4-Q225)^2))*CT225))</f>
        <v>8.2666380692723185E-3</v>
      </c>
      <c r="CF225" s="27">
        <f>((1/(((2-P225)^2+(4-Q225)^2))*CT225))</f>
        <v>6.8966665860622101E-3</v>
      </c>
      <c r="CG225" s="27">
        <f>((1/(((3-P225)^2+(4-Q225)^2))*CT225))</f>
        <v>4.7840707346842714E-3</v>
      </c>
      <c r="CH225" s="27">
        <f>((1/(((0-P225)^2+(5-Q225)^2))*CT225))</f>
        <v>3.9180312824466726E-3</v>
      </c>
      <c r="CI225" s="27">
        <f>((1/(((1-P225)^2+(5-Q225)^2))*CT225))</f>
        <v>4.179559769405739E-3</v>
      </c>
      <c r="CJ225" s="27">
        <f>((1/(((2-P225)^2+(5-Q225)^2))*CT225))</f>
        <v>3.7981067318539649E-3</v>
      </c>
      <c r="CK225" s="27">
        <f>((1/(((3-P225)^2+(5-Q225)^2))*CT225))</f>
        <v>3.0551282851998436E-3</v>
      </c>
      <c r="CL225" s="27">
        <f>(1/(((4-P225)^2+(5-Q225)^2))*CT225)</f>
        <v>2.318314169633831E-3</v>
      </c>
      <c r="CM225" s="27">
        <f>(1/(((0-P225)^2+(6-Q225)^2))*CT225)</f>
        <v>2.4182527124093898E-3</v>
      </c>
      <c r="CN225" s="27">
        <f>(1/(((1-P225)^2+(6-Q225)^2))*CT225)</f>
        <v>2.5153996795306086E-3</v>
      </c>
      <c r="CO225" s="27">
        <f>((1/(((2-P225)^2+(6-Q225)^2))*CT225))</f>
        <v>2.3720258792778674E-3</v>
      </c>
      <c r="CP225" s="27">
        <f>((1/(((3-P225)^2+(6-Q225)^2))*CT225))</f>
        <v>2.0592657282685277E-3</v>
      </c>
      <c r="CQ225" s="27">
        <f>((1/(((4-P225)^2+(6-Q225)^2))*CT225))</f>
        <v>1.6959517683783724E-3</v>
      </c>
      <c r="CR225" s="27">
        <f>((1/(((5-P225)^2+(6-Q225)^2)))*CT225)</f>
        <v>1.3630127829263863E-3</v>
      </c>
      <c r="CS225" s="21">
        <f t="shared" si="118"/>
        <v>0.80246782987512189</v>
      </c>
      <c r="CT225" s="28">
        <v>0.05</v>
      </c>
    </row>
    <row r="226" spans="8:98" x14ac:dyDescent="0.25">
      <c r="H226" s="2">
        <v>44604</v>
      </c>
      <c r="I226" s="1" t="s">
        <v>7</v>
      </c>
      <c r="J226" s="1" t="s">
        <v>11</v>
      </c>
      <c r="K226">
        <v>1</v>
      </c>
      <c r="L226">
        <v>1</v>
      </c>
      <c r="M226">
        <v>2.46</v>
      </c>
      <c r="N226">
        <v>0.69</v>
      </c>
      <c r="P226" s="10">
        <f>SUMIF(team,spi_matches[[#This Row],[team1]],Mxg)+SUMIF(team,spi_matches[[#This Row],[team2]],Vnxg)</f>
        <v>1.8841115225799365</v>
      </c>
      <c r="Q226" s="10">
        <f>SUMIF(team,spi_matches[[#This Row],[team1]],Mnxg)+SUMIF(team,spi_matches[[#This Row],[team2]],Vxg)</f>
        <v>0.93461633832322688</v>
      </c>
      <c r="R226" s="10">
        <f t="shared" si="92"/>
        <v>0.39148469139986231</v>
      </c>
      <c r="S226" s="21">
        <f t="shared" si="93"/>
        <v>3.0653227542360182</v>
      </c>
      <c r="T226" s="21">
        <f t="shared" si="94"/>
        <v>0.1342149245150715</v>
      </c>
      <c r="U226" s="21">
        <f t="shared" si="95"/>
        <v>0.12167906505821599</v>
      </c>
      <c r="V226" s="22">
        <f t="shared" si="96"/>
        <v>3</v>
      </c>
      <c r="W226" s="22">
        <f t="shared" si="97"/>
        <v>0</v>
      </c>
      <c r="X226" s="23"/>
      <c r="Y226" s="23"/>
      <c r="Z226" s="23"/>
      <c r="AA226" s="23"/>
      <c r="AB226" s="24">
        <f t="shared" si="98"/>
        <v>2</v>
      </c>
      <c r="AC226" s="24">
        <f t="shared" si="99"/>
        <v>1</v>
      </c>
      <c r="AD226" s="24">
        <f t="shared" si="100"/>
        <v>1</v>
      </c>
      <c r="AE226" s="24">
        <f t="shared" si="101"/>
        <v>1</v>
      </c>
      <c r="AF226" s="24">
        <f t="shared" si="102"/>
        <v>2</v>
      </c>
      <c r="AG226" s="24">
        <f t="shared" si="103"/>
        <v>0</v>
      </c>
      <c r="AH226" s="24">
        <f t="shared" si="104"/>
        <v>2</v>
      </c>
      <c r="AI226" s="24">
        <f t="shared" si="105"/>
        <v>2</v>
      </c>
      <c r="AJ226" s="24">
        <f t="shared" si="106"/>
        <v>3</v>
      </c>
      <c r="AK226" s="24">
        <f t="shared" si="107"/>
        <v>1</v>
      </c>
      <c r="AL226" s="25">
        <f t="shared" si="108"/>
        <v>21</v>
      </c>
      <c r="AM226" s="25">
        <f t="shared" si="109"/>
        <v>11</v>
      </c>
      <c r="AN226" s="25">
        <f t="shared" si="110"/>
        <v>20</v>
      </c>
      <c r="AO226" s="25">
        <f t="shared" si="111"/>
        <v>22</v>
      </c>
      <c r="AP226" s="25">
        <f t="shared" si="112"/>
        <v>31</v>
      </c>
      <c r="AQ226" s="26">
        <f t="shared" si="113"/>
        <v>2.824035094040044</v>
      </c>
      <c r="AR226" s="26">
        <f t="shared" si="114"/>
        <v>6.3619042449705773E-2</v>
      </c>
      <c r="AS226" s="26">
        <f t="shared" si="115"/>
        <v>5.6373736465028849E-2</v>
      </c>
      <c r="AT226" s="26">
        <f t="shared" si="116"/>
        <v>4.3536088691430365E-2</v>
      </c>
      <c r="AU226" s="26">
        <f t="shared" si="117"/>
        <v>4.0016579116730643E-2</v>
      </c>
      <c r="AV226" s="27">
        <f>(1/(((0-P226)^2+(0-Q226)^2))*CT226)</f>
        <v>1.1303563244399909E-2</v>
      </c>
      <c r="AW226" s="27">
        <f>(1/(((1-P226)^2+(1-Q226)^2))*CT226)</f>
        <v>6.3619042449705773E-2</v>
      </c>
      <c r="AX226" s="27">
        <f>(1/(((2-P226)^2+(2-Q226)^2))*CT226)</f>
        <v>4.3536088691430365E-2</v>
      </c>
      <c r="AY226" s="27">
        <f>(1/(((3-P226)^2+(3-Q226)^2))*CT226)</f>
        <v>9.0727359653447956E-3</v>
      </c>
      <c r="AZ226" s="27">
        <f>((1/(((4-P226)^2+(4-Q226)^2))*CT226))</f>
        <v>3.6039773673160278E-3</v>
      </c>
      <c r="BA226" s="27">
        <f>((1/(((5-P226)^2+(5-Q226)^2))*CT226))</f>
        <v>1.9057706694454457E-3</v>
      </c>
      <c r="BB226" s="27">
        <f>((1/(((6-P226)^2+(6-Q226)^2))*CT226))</f>
        <v>1.1737461274291714E-3</v>
      </c>
      <c r="BC226" s="27">
        <f>((1/(((1-P226)^2+(0-Q226)^2))*CT226))</f>
        <v>3.0208543759528791E-2</v>
      </c>
      <c r="BD226" s="27">
        <f>((1/(((2-P226)^2+(0-Q226)^2))*CT226))</f>
        <v>5.6373736465028849E-2</v>
      </c>
      <c r="BE226" s="27">
        <f>((1/(((2-P226)^2+(1-Q226)^2))*CT226))</f>
        <v>2.824035094040044</v>
      </c>
      <c r="BF226" s="27">
        <f>((1/(((3-P226)^2+(0-Q226)^2))*CT226))</f>
        <v>2.3599212194092861E-2</v>
      </c>
      <c r="BG226" s="27">
        <f>((1/(((3-P226)^2+(1-Q226)^2))*CT226))</f>
        <v>4.0016579116730643E-2</v>
      </c>
      <c r="BH226" s="27">
        <f>((1/(((3-P226)^2+(2-Q226)^2))*CT226))</f>
        <v>2.1006201764826815E-2</v>
      </c>
      <c r="BI226" s="27">
        <f>((1/(((4-P226)^2+(0-Q226)^2))*CT226))</f>
        <v>9.3449354466862474E-3</v>
      </c>
      <c r="BJ226" s="27">
        <f>((1/(((4-P226)^2+(1-Q226)^2))*CT226))</f>
        <v>1.1157578527733799E-2</v>
      </c>
      <c r="BK226" s="27">
        <f>((1/(((4-P226)^2+(2-Q226)^2))*CT226))</f>
        <v>8.9094377817906262E-3</v>
      </c>
      <c r="BL226" s="27">
        <f>((1/(((4-P226)^2+(3-Q226)^2))*CT226))</f>
        <v>5.7189957361662193E-3</v>
      </c>
      <c r="BM226" s="27">
        <f>((1/(((5-P226)^2+(0-Q226)^2))*CT226))</f>
        <v>4.7248847483040831E-3</v>
      </c>
      <c r="BN226" s="27">
        <f>((1/(((5-P226)^2+(1-Q226)^2))*CT226))</f>
        <v>5.1477210484296007E-3</v>
      </c>
      <c r="BO226" s="27">
        <f>((1/(((5-P226)^2+(2-Q226)^2))*CT226))</f>
        <v>4.6109283232876946E-3</v>
      </c>
      <c r="BP226" s="27">
        <f>((1/(((5-P226)^2+(3-Q226)^2))*CT226))</f>
        <v>3.5779274489135086E-3</v>
      </c>
      <c r="BQ226" s="27">
        <f>((1/(((5-P226)^2+(4-Q226)^2))*CT226))</f>
        <v>2.6170696382271201E-3</v>
      </c>
      <c r="BR226" s="27">
        <f>((1/(((6-P226)^2+(0-Q226)^2))*CT226))</f>
        <v>2.8067739893979145E-3</v>
      </c>
      <c r="BS226" s="27">
        <f>(1/(((6-P226)^2+(1-Q226)^2))*CT226)</f>
        <v>2.9507554939545173E-3</v>
      </c>
      <c r="BT226" s="27">
        <f>(1/(((6-P226)^2+(2-Q226)^2))*CT226)</f>
        <v>2.7661629201369397E-3</v>
      </c>
      <c r="BU226" s="27">
        <f>(1/(((6-P226)^2+(3-Q226)^2))*CT226)</f>
        <v>2.3577846065698221E-3</v>
      </c>
      <c r="BV226" s="27">
        <f>((1/(((6-P226)^2+(4-Q226)^2))*CT226))</f>
        <v>1.8984615471907618E-3</v>
      </c>
      <c r="BW226" s="27">
        <f>((1/(((6-P226)^2+(5-Q226)^2))*CT226))</f>
        <v>1.4939696389773918E-3</v>
      </c>
      <c r="BX226" s="27">
        <f>((1/(((0-P226)^2+(1-Q226)^2))*CT226))</f>
        <v>1.4068056321901194E-2</v>
      </c>
      <c r="BY226" s="27">
        <f>((1/(((0-P226)^2+(2-Q226)^2))*CT226))</f>
        <v>1.0672544076906709E-2</v>
      </c>
      <c r="BZ226" s="27">
        <f>((1/(((1-P226)^2+(2-Q226)^2))*CT226))</f>
        <v>2.6086563668165294E-2</v>
      </c>
      <c r="CA226" s="27">
        <f>((1/(((0-P226)^2+(3-Q226)^2))*CT226))</f>
        <v>6.3973911750449895E-3</v>
      </c>
      <c r="CB226" s="27">
        <f>((1/(((1-P226)^2+(3-Q226)^2))*CT226))</f>
        <v>9.9059669072359344E-3</v>
      </c>
      <c r="CC226" s="27">
        <f>((1/(((2-P226)^2+(3-Q226)^2))*CT226))</f>
        <v>1.1684318297244737E-2</v>
      </c>
      <c r="CD226" s="27">
        <f>((1/(((0-P226)^2+(4-Q226)^2))*CT226))</f>
        <v>3.8620616117447924E-3</v>
      </c>
      <c r="CE226" s="27">
        <f>((1/(((1-P226)^2+(4-Q226)^2))*CT226))</f>
        <v>4.9124453984027731E-3</v>
      </c>
      <c r="CF226" s="27">
        <f>((1/(((2-P226)^2+(4-Q226)^2))*CT226))</f>
        <v>5.3134922530984653E-3</v>
      </c>
      <c r="CG226" s="27">
        <f>((1/(((3-P226)^2+(4-Q226)^2))*CT226))</f>
        <v>4.6984602947926519E-3</v>
      </c>
      <c r="CH226" s="27">
        <f>((1/(((0-P226)^2+(5-Q226)^2))*CT226))</f>
        <v>2.4903845572187846E-3</v>
      </c>
      <c r="CI226" s="27">
        <f>((1/(((1-P226)^2+(5-Q226)^2))*CT226))</f>
        <v>2.8886710508305704E-3</v>
      </c>
      <c r="CJ226" s="27">
        <f>((1/(((2-P226)^2+(5-Q226)^2))*CT226))</f>
        <v>3.0228330682778521E-3</v>
      </c>
      <c r="CK226" s="27">
        <f>((1/(((3-P226)^2+(5-Q226)^2))*CT226))</f>
        <v>2.8133270707541387E-3</v>
      </c>
      <c r="CL226" s="27">
        <f>(1/(((4-P226)^2+(5-Q226)^2))*CT226)</f>
        <v>2.3804617376915623E-3</v>
      </c>
      <c r="CM226" s="27">
        <f>(1/(((0-P226)^2+(6-Q226)^2))*CT226)</f>
        <v>1.7118604754081995E-3</v>
      </c>
      <c r="CN226" s="27">
        <f>(1/(((1-P226)^2+(6-Q226)^2))*CT226)</f>
        <v>1.8910909507776599E-3</v>
      </c>
      <c r="CO226" s="27">
        <f>((1/(((2-P226)^2+(6-Q226)^2))*CT226))</f>
        <v>1.9476820064056038E-3</v>
      </c>
      <c r="CP226" s="27">
        <f>((1/(((3-P226)^2+(6-Q226)^2))*CT226))</f>
        <v>1.858506769901663E-3</v>
      </c>
      <c r="CQ226" s="27">
        <f>((1/(((4-P226)^2+(6-Q226)^2))*CT226))</f>
        <v>1.6591949969643469E-3</v>
      </c>
      <c r="CR226" s="27">
        <f>((1/(((5-P226)^2+(6-Q226)^2)))*CT226)</f>
        <v>1.4137523694480536E-3</v>
      </c>
      <c r="CS226" s="21">
        <f t="shared" si="118"/>
        <v>3.3212167438093059</v>
      </c>
      <c r="CT226" s="28">
        <v>0.05</v>
      </c>
    </row>
    <row r="227" spans="8:98" x14ac:dyDescent="0.25">
      <c r="H227" s="2">
        <v>44604</v>
      </c>
      <c r="I227" s="1" t="s">
        <v>5</v>
      </c>
      <c r="J227" s="1" t="s">
        <v>13</v>
      </c>
      <c r="K227">
        <v>0</v>
      </c>
      <c r="L227">
        <v>0</v>
      </c>
      <c r="M227">
        <v>0.18</v>
      </c>
      <c r="N227">
        <v>0.56999999999999995</v>
      </c>
      <c r="P227" s="10">
        <f>SUMIF(team,spi_matches[[#This Row],[team1]],Mxg)+SUMIF(team,spi_matches[[#This Row],[team2]],Vnxg)</f>
        <v>1.4105887646387369</v>
      </c>
      <c r="Q227" s="10">
        <f>SUMIF(team,spi_matches[[#This Row],[team1]],Mnxg)+SUMIF(team,spi_matches[[#This Row],[team2]],Vxg)</f>
        <v>0.78208920884322053</v>
      </c>
      <c r="R227" s="10">
        <f t="shared" si="92"/>
        <v>1.5593305401628359</v>
      </c>
      <c r="S227" s="21">
        <f t="shared" si="93"/>
        <v>0.34301872033056247</v>
      </c>
      <c r="T227" s="21">
        <f t="shared" si="94"/>
        <v>0.29025224589004128</v>
      </c>
      <c r="U227" s="21">
        <f t="shared" si="95"/>
        <v>0.13544244775369382</v>
      </c>
      <c r="V227" s="22">
        <f t="shared" si="96"/>
        <v>3</v>
      </c>
      <c r="W227" s="22">
        <f t="shared" si="97"/>
        <v>0</v>
      </c>
      <c r="X227" s="23"/>
      <c r="Y227" s="23"/>
      <c r="Z227" s="23"/>
      <c r="AA227" s="23"/>
      <c r="AB227" s="24">
        <f t="shared" si="98"/>
        <v>1</v>
      </c>
      <c r="AC227" s="24">
        <f t="shared" si="99"/>
        <v>1</v>
      </c>
      <c r="AD227" s="24">
        <f t="shared" si="100"/>
        <v>2</v>
      </c>
      <c r="AE227" s="24">
        <f t="shared" si="101"/>
        <v>1</v>
      </c>
      <c r="AF227" s="24">
        <f t="shared" si="102"/>
        <v>1</v>
      </c>
      <c r="AG227" s="24">
        <f t="shared" si="103"/>
        <v>0</v>
      </c>
      <c r="AH227" s="24">
        <f t="shared" si="104"/>
        <v>2</v>
      </c>
      <c r="AI227" s="24">
        <f t="shared" si="105"/>
        <v>0</v>
      </c>
      <c r="AJ227" s="24">
        <f t="shared" si="106"/>
        <v>1</v>
      </c>
      <c r="AK227" s="24">
        <f t="shared" si="107"/>
        <v>2</v>
      </c>
      <c r="AL227" s="25">
        <f t="shared" si="108"/>
        <v>11</v>
      </c>
      <c r="AM227" s="25">
        <f t="shared" si="109"/>
        <v>21</v>
      </c>
      <c r="AN227" s="25">
        <f t="shared" si="110"/>
        <v>10</v>
      </c>
      <c r="AO227" s="25">
        <f t="shared" si="111"/>
        <v>20</v>
      </c>
      <c r="AP227" s="25">
        <f t="shared" si="112"/>
        <v>12</v>
      </c>
      <c r="AQ227" s="26">
        <f t="shared" si="113"/>
        <v>0.23140836656161656</v>
      </c>
      <c r="AR227" s="26">
        <f t="shared" si="114"/>
        <v>0.12661730907560445</v>
      </c>
      <c r="AS227" s="26">
        <f t="shared" si="115"/>
        <v>6.4082298959806244E-2</v>
      </c>
      <c r="AT227" s="26">
        <f t="shared" si="116"/>
        <v>5.2133885011461691E-2</v>
      </c>
      <c r="AU227" s="26">
        <f t="shared" si="117"/>
        <v>3.0268362409128731E-2</v>
      </c>
      <c r="AV227" s="27">
        <f>(1/(((0-P227)^2+(0-Q227)^2))*CT227)</f>
        <v>1.922024102207609E-2</v>
      </c>
      <c r="AW227" s="27">
        <f>(1/(((1-P227)^2+(1-Q227)^2))*CT227)</f>
        <v>0.23140836656161656</v>
      </c>
      <c r="AX227" s="27">
        <f>(1/(((2-P227)^2+(2-Q227)^2))*CT227)</f>
        <v>2.7311773680277887E-2</v>
      </c>
      <c r="AY227" s="27">
        <f>(1/(((3-P227)^2+(3-Q227)^2))*CT227)</f>
        <v>6.7155952827415225E-3</v>
      </c>
      <c r="AZ227" s="27">
        <f>((1/(((4-P227)^2+(4-Q227)^2))*CT227))</f>
        <v>2.9308322866989033E-3</v>
      </c>
      <c r="BA227" s="27">
        <f>((1/(((5-P227)^2+(5-Q227)^2))*CT227))</f>
        <v>1.6300107428246953E-3</v>
      </c>
      <c r="BB227" s="27">
        <f>((1/(((6-P227)^2+(6-Q227)^2))*CT227))</f>
        <v>1.0354263138056771E-3</v>
      </c>
      <c r="BC227" s="27">
        <f>((1/(((1-P227)^2+(0-Q227)^2))*CT227))</f>
        <v>6.4082298959806244E-2</v>
      </c>
      <c r="BD227" s="27">
        <f>((1/(((2-P227)^2+(0-Q227)^2))*CT227))</f>
        <v>5.2133885011461691E-2</v>
      </c>
      <c r="BE227" s="27">
        <f>((1/(((2-P227)^2+(1-Q227)^2))*CT227))</f>
        <v>0.12661730907560445</v>
      </c>
      <c r="BF227" s="27">
        <f>((1/(((3-P227)^2+(0-Q227)^2))*CT227))</f>
        <v>1.5934266151662914E-2</v>
      </c>
      <c r="BG227" s="27">
        <f>((1/(((3-P227)^2+(1-Q227)^2))*CT227))</f>
        <v>1.9427184129614621E-2</v>
      </c>
      <c r="BH227" s="27">
        <f>((1/(((3-P227)^2+(2-Q227)^2))*CT227))</f>
        <v>1.247027469876507E-2</v>
      </c>
      <c r="BI227" s="27">
        <f>((1/(((4-P227)^2+(0-Q227)^2))*CT227))</f>
        <v>6.8336687039946224E-3</v>
      </c>
      <c r="BJ227" s="27">
        <f>((1/(((4-P227)^2+(1-Q227)^2))*CT227))</f>
        <v>7.4046258364365057E-3</v>
      </c>
      <c r="BK227" s="27">
        <f>((1/(((4-P227)^2+(2-Q227)^2))*CT227))</f>
        <v>6.1062308993376059E-3</v>
      </c>
      <c r="BL227" s="27">
        <f>((1/(((4-P227)^2+(3-Q227)^2))*CT227))</f>
        <v>4.301379113300031E-3</v>
      </c>
      <c r="BM227" s="27">
        <f>((1/(((5-P227)^2+(0-Q227)^2))*CT227))</f>
        <v>3.704928649957636E-3</v>
      </c>
      <c r="BN227" s="27">
        <f>((1/(((5-P227)^2+(1-Q227)^2))*CT227))</f>
        <v>3.8665698915388669E-3</v>
      </c>
      <c r="BO227" s="27">
        <f>((1/(((5-P227)^2+(2-Q227)^2))*CT227))</f>
        <v>3.4801541432028559E-3</v>
      </c>
      <c r="BP227" s="27">
        <f>((1/(((5-P227)^2+(3-Q227)^2))*CT227))</f>
        <v>2.8085152146038383E-3</v>
      </c>
      <c r="BQ227" s="27">
        <f>((1/(((5-P227)^2+(4-Q227)^2))*CT227))</f>
        <v>2.1515719735881352E-3</v>
      </c>
      <c r="BR227" s="27">
        <f>((1/(((6-P227)^2+(0-Q227)^2))*CT227))</f>
        <v>2.3068732947915151E-3</v>
      </c>
      <c r="BS227" s="27">
        <f>(1/(((6-P227)^2+(1-Q227)^2))*CT227)</f>
        <v>2.3685254497355875E-3</v>
      </c>
      <c r="BT227" s="27">
        <f>(1/(((6-P227)^2+(2-Q227)^2))*CT227)</f>
        <v>2.2176880670606003E-3</v>
      </c>
      <c r="BU227" s="27">
        <f>(1/(((6-P227)^2+(3-Q227)^2))*CT227)</f>
        <v>1.9244222596782883E-3</v>
      </c>
      <c r="BV227" s="27">
        <f>((1/(((6-P227)^2+(4-Q227)^2))*CT227))</f>
        <v>1.5914623596898474E-3</v>
      </c>
      <c r="BW227" s="27">
        <f>((1/(((6-P227)^2+(5-Q227)^2))*CT227))</f>
        <v>1.2868864467315698E-3</v>
      </c>
      <c r="BX227" s="27">
        <f>((1/(((0-P227)^2+(1-Q227)^2))*CT227))</f>
        <v>2.4542939586996066E-2</v>
      </c>
      <c r="BY227" s="27">
        <f>((1/(((0-P227)^2+(2-Q227)^2))*CT227))</f>
        <v>1.4396495905210614E-2</v>
      </c>
      <c r="BZ227" s="27">
        <f>((1/(((1-P227)^2+(2-Q227)^2))*CT227))</f>
        <v>3.0268362409128731E-2</v>
      </c>
      <c r="CA227" s="27">
        <f>((1/(((0-P227)^2+(3-Q227)^2))*CT227))</f>
        <v>7.2370536610057452E-3</v>
      </c>
      <c r="CB227" s="27">
        <f>((1/(((1-P227)^2+(3-Q227)^2))*CT227))</f>
        <v>9.8276014418102395E-3</v>
      </c>
      <c r="CC227" s="27">
        <f>((1/(((2-P227)^2+(3-Q227)^2))*CT227))</f>
        <v>9.4939102493656891E-3</v>
      </c>
      <c r="CD227" s="27">
        <f>((1/(((0-P227)^2+(4-Q227)^2))*CT227))</f>
        <v>4.0503177379316588E-3</v>
      </c>
      <c r="CE227" s="27">
        <f>((1/(((1-P227)^2+(4-Q227)^2))*CT227))</f>
        <v>4.7512560687486619E-3</v>
      </c>
      <c r="CF227" s="27">
        <f>((1/(((2-P227)^2+(4-Q227)^2))*CT227))</f>
        <v>4.6718687458280166E-3</v>
      </c>
      <c r="CG227" s="27">
        <f>((1/(((3-P227)^2+(4-Q227)^2))*CT227))</f>
        <v>3.8816325845784493E-3</v>
      </c>
      <c r="CH227" s="27">
        <f>((1/(((0-P227)^2+(5-Q227)^2))*CT227))</f>
        <v>2.5277378654113367E-3</v>
      </c>
      <c r="CI227" s="27">
        <f>((1/(((1-P227)^2+(5-Q227)^2))*CT227))</f>
        <v>2.7840644155086836E-3</v>
      </c>
      <c r="CJ227" s="27">
        <f>((1/(((2-P227)^2+(5-Q227)^2))*CT227))</f>
        <v>2.7566166032971882E-3</v>
      </c>
      <c r="CK227" s="27">
        <f>((1/(((3-P227)^2+(5-Q227)^2))*CT227))</f>
        <v>2.4609933153539377E-3</v>
      </c>
      <c r="CL227" s="27">
        <f>(1/(((4-P227)^2+(5-Q227)^2))*CT227)</f>
        <v>2.0411644085489857E-3</v>
      </c>
      <c r="CM227" s="27">
        <f>(1/(((0-P227)^2+(6-Q227)^2))*CT227)</f>
        <v>1.7113703008589717E-3</v>
      </c>
      <c r="CN227" s="27">
        <f>(1/(((1-P227)^2+(6-Q227)^2))*CT227)</f>
        <v>1.8251388387288633E-3</v>
      </c>
      <c r="CO227" s="27">
        <f>((1/(((2-P227)^2+(6-Q227)^2))*CT227))</f>
        <v>1.8133024764751941E-3</v>
      </c>
      <c r="CP227" s="27">
        <f>((1/(((3-P227)^2+(6-Q227)^2))*CT227))</f>
        <v>1.6805129111180123E-3</v>
      </c>
      <c r="CQ227" s="27">
        <f>((1/(((4-P227)^2+(6-Q227)^2))*CT227))</f>
        <v>1.4735507844301952E-3</v>
      </c>
      <c r="CR227" s="27">
        <f>((1/(((5-P227)^2+(6-Q227)^2)))*CT227)</f>
        <v>1.2465574433585772E-3</v>
      </c>
      <c r="CS227" s="21">
        <f t="shared" si="118"/>
        <v>0.76871341397429782</v>
      </c>
      <c r="CT227" s="28">
        <v>0.05</v>
      </c>
    </row>
    <row r="228" spans="8:98" x14ac:dyDescent="0.25">
      <c r="H228" s="2">
        <v>44604</v>
      </c>
      <c r="I228" s="1" t="s">
        <v>10</v>
      </c>
      <c r="J228" s="1" t="s">
        <v>8</v>
      </c>
      <c r="K228">
        <v>3</v>
      </c>
      <c r="L228">
        <v>0</v>
      </c>
      <c r="M228">
        <v>2.25</v>
      </c>
      <c r="N228">
        <v>0.28999999999999998</v>
      </c>
      <c r="P228" s="10">
        <f>SUMIF(team,spi_matches[[#This Row],[team1]],Mxg)+SUMIF(team,spi_matches[[#This Row],[team2]],Vnxg)</f>
        <v>1.3619723484375077</v>
      </c>
      <c r="Q228" s="10">
        <f>SUMIF(team,spi_matches[[#This Row],[team1]],Mnxg)+SUMIF(team,spi_matches[[#This Row],[team2]],Vxg)</f>
        <v>1.1806170756731427</v>
      </c>
      <c r="R228" s="10">
        <f t="shared" si="92"/>
        <v>1.5817918854201753</v>
      </c>
      <c r="S228" s="21">
        <f t="shared" si="93"/>
        <v>0.27242342272208009</v>
      </c>
      <c r="T228" s="21">
        <f t="shared" si="94"/>
        <v>0.38190011370342647</v>
      </c>
      <c r="U228" s="21">
        <f t="shared" si="95"/>
        <v>0.1944232546324656</v>
      </c>
      <c r="V228" s="22">
        <f t="shared" si="96"/>
        <v>1</v>
      </c>
      <c r="W228" s="22">
        <f t="shared" si="97"/>
        <v>1</v>
      </c>
      <c r="X228" s="23"/>
      <c r="Y228" s="23"/>
      <c r="Z228" s="23"/>
      <c r="AA228" s="23"/>
      <c r="AB228" s="24">
        <f t="shared" si="98"/>
        <v>1</v>
      </c>
      <c r="AC228" s="24">
        <f t="shared" si="99"/>
        <v>1</v>
      </c>
      <c r="AD228" s="24">
        <f t="shared" si="100"/>
        <v>2</v>
      </c>
      <c r="AE228" s="24">
        <f t="shared" si="101"/>
        <v>1</v>
      </c>
      <c r="AF228" s="24">
        <f t="shared" si="102"/>
        <v>1</v>
      </c>
      <c r="AG228" s="24">
        <f t="shared" si="103"/>
        <v>2</v>
      </c>
      <c r="AH228" s="24">
        <f t="shared" si="104"/>
        <v>2</v>
      </c>
      <c r="AI228" s="24">
        <f t="shared" si="105"/>
        <v>2</v>
      </c>
      <c r="AJ228" s="24">
        <f t="shared" si="106"/>
        <v>1</v>
      </c>
      <c r="AK228" s="24">
        <f t="shared" si="107"/>
        <v>0</v>
      </c>
      <c r="AL228" s="25">
        <f t="shared" si="108"/>
        <v>11</v>
      </c>
      <c r="AM228" s="25">
        <f t="shared" si="109"/>
        <v>21</v>
      </c>
      <c r="AN228" s="25">
        <f t="shared" si="110"/>
        <v>12</v>
      </c>
      <c r="AO228" s="25">
        <f t="shared" si="111"/>
        <v>22</v>
      </c>
      <c r="AP228" s="25">
        <f t="shared" si="112"/>
        <v>10</v>
      </c>
      <c r="AQ228" s="26">
        <f t="shared" si="113"/>
        <v>0.30553661234688334</v>
      </c>
      <c r="AR228" s="26">
        <f t="shared" si="114"/>
        <v>0.11371342717865088</v>
      </c>
      <c r="AS228" s="26">
        <f t="shared" si="115"/>
        <v>6.2312101152807192E-2</v>
      </c>
      <c r="AT228" s="26">
        <f t="shared" si="116"/>
        <v>4.6362076319659939E-2</v>
      </c>
      <c r="AU228" s="26">
        <f t="shared" si="117"/>
        <v>3.2789451199899809E-2</v>
      </c>
      <c r="AV228" s="27">
        <f>(1/(((0-P228)^2+(0-Q228)^2))*CT228)</f>
        <v>1.5390177833957434E-2</v>
      </c>
      <c r="AW228" s="27">
        <f>(1/(((1-P228)^2+(1-Q228)^2))*CT228)</f>
        <v>0.30553661234688334</v>
      </c>
      <c r="AX228" s="27">
        <f>(1/(((2-P228)^2+(2-Q228)^2))*CT228)</f>
        <v>4.6362076319659939E-2</v>
      </c>
      <c r="AY228" s="27">
        <f>(1/(((3-P228)^2+(3-Q228)^2))*CT228)</f>
        <v>8.3426648645320203E-3</v>
      </c>
      <c r="AZ228" s="27">
        <f>((1/(((4-P228)^2+(4-Q228)^2))*CT228))</f>
        <v>3.3538792053062145E-3</v>
      </c>
      <c r="BA228" s="27">
        <f>((1/(((5-P228)^2+(5-Q228)^2))*CT228))</f>
        <v>1.7970788121218499E-3</v>
      </c>
      <c r="BB228" s="27">
        <f>((1/(((6-P228)^2+(6-Q228)^2))*CT228))</f>
        <v>1.1176243209656757E-3</v>
      </c>
      <c r="BC228" s="27">
        <f>((1/(((1-P228)^2+(0-Q228)^2))*CT228))</f>
        <v>3.2789451199899809E-2</v>
      </c>
      <c r="BD228" s="27">
        <f>((1/(((2-P228)^2+(0-Q228)^2))*CT228))</f>
        <v>2.7763341402774474E-2</v>
      </c>
      <c r="BE228" s="27">
        <f>((1/(((2-P228)^2+(1-Q228)^2))*CT228))</f>
        <v>0.11371342717865088</v>
      </c>
      <c r="BF228" s="27">
        <f>((1/(((3-P228)^2+(0-Q228)^2))*CT228))</f>
        <v>1.2263945819298022E-2</v>
      </c>
      <c r="BG228" s="27">
        <f>((1/(((3-P228)^2+(1-Q228)^2))*CT228))</f>
        <v>1.8411072079370563E-2</v>
      </c>
      <c r="BH228" s="27">
        <f>((1/(((3-P228)^2+(2-Q228)^2))*CT228))</f>
        <v>1.4905248983882013E-2</v>
      </c>
      <c r="BI228" s="27">
        <f>((1/(((4-P228)^2+(0-Q228)^2))*CT228))</f>
        <v>5.9858399665693417E-3</v>
      </c>
      <c r="BJ228" s="27">
        <f>((1/(((4-P228)^2+(1-Q228)^2))*CT228))</f>
        <v>7.1512216014521903E-3</v>
      </c>
      <c r="BK228" s="27">
        <f>((1/(((4-P228)^2+(2-Q228)^2))*CT228))</f>
        <v>6.5525833363988695E-3</v>
      </c>
      <c r="BL228" s="27">
        <f>((1/(((4-P228)^2+(3-Q228)^2))*CT228))</f>
        <v>4.8688601176935815E-3</v>
      </c>
      <c r="BM228" s="27">
        <f>((1/(((5-P228)^2+(0-Q228)^2))*CT228))</f>
        <v>3.4178448160654949E-3</v>
      </c>
      <c r="BN228" s="27">
        <f>((1/(((5-P228)^2+(1-Q228)^2))*CT228))</f>
        <v>3.768503051832402E-3</v>
      </c>
      <c r="BO228" s="27">
        <f>((1/(((5-P228)^2+(2-Q228)^2))*CT228))</f>
        <v>3.5954064474022621E-3</v>
      </c>
      <c r="BP228" s="27">
        <f>((1/(((5-P228)^2+(3-Q228)^2))*CT228))</f>
        <v>3.0219880907189733E-3</v>
      </c>
      <c r="BQ228" s="27">
        <f>((1/(((5-P228)^2+(4-Q228)^2))*CT228))</f>
        <v>2.3602534897451451E-3</v>
      </c>
      <c r="BR228" s="27">
        <f>((1/(((6-P228)^2+(0-Q228)^2))*CT228))</f>
        <v>2.1829145120351333E-3</v>
      </c>
      <c r="BS228" s="27">
        <f>(1/(((6-P228)^2+(1-Q228)^2))*CT228)</f>
        <v>2.3208400783234647E-3</v>
      </c>
      <c r="BT228" s="27">
        <f>(1/(((6-P228)^2+(2-Q228)^2))*CT228)</f>
        <v>2.2540098851631689E-3</v>
      </c>
      <c r="BU228" s="27">
        <f>(1/(((6-P228)^2+(3-Q228)^2))*CT228)</f>
        <v>2.0143863669562757E-3</v>
      </c>
      <c r="BV228" s="27">
        <f>((1/(((6-P228)^2+(4-Q228)^2))*CT228))</f>
        <v>1.697203857659602E-3</v>
      </c>
      <c r="BW228" s="27">
        <f>((1/(((6-P228)^2+(5-Q228)^2))*CT228))</f>
        <v>1.3850804401885066E-3</v>
      </c>
      <c r="BX228" s="27">
        <f>((1/(((0-P228)^2+(1-Q228)^2))*CT228))</f>
        <v>2.6488786259884795E-2</v>
      </c>
      <c r="BY228" s="27">
        <f>((1/(((0-P228)^2+(2-Q228)^2))*CT228))</f>
        <v>1.9791343392740478E-2</v>
      </c>
      <c r="BZ228" s="27">
        <f>((1/(((1-P228)^2+(2-Q228)^2))*CT228))</f>
        <v>6.2312101152807192E-2</v>
      </c>
      <c r="CA228" s="27">
        <f>((1/(((0-P228)^2+(3-Q228)^2))*CT228))</f>
        <v>9.6803117634685302E-3</v>
      </c>
      <c r="CB228" s="27">
        <f>((1/(((1-P228)^2+(3-Q228)^2))*CT228))</f>
        <v>1.4529907200827237E-2</v>
      </c>
      <c r="CC228" s="27">
        <f>((1/(((2-P228)^2+(3-Q228)^2))*CT228))</f>
        <v>1.345086335640326E-2</v>
      </c>
      <c r="CD228" s="27">
        <f>((1/(((0-P228)^2+(4-Q228)^2))*CT228))</f>
        <v>5.1000170713217594E-3</v>
      </c>
      <c r="CE228" s="27">
        <f>((1/(((1-P228)^2+(4-Q228)^2))*CT228))</f>
        <v>6.1881616579931914E-3</v>
      </c>
      <c r="CF228" s="27">
        <f>((1/(((2-P228)^2+(4-Q228)^2))*CT228))</f>
        <v>5.9837247296180415E-3</v>
      </c>
      <c r="CG228" s="27">
        <f>((1/(((3-P228)^2+(4-Q228)^2))*CT228))</f>
        <v>4.7027598703138426E-3</v>
      </c>
      <c r="CH228" s="27">
        <f>((1/(((0-P228)^2+(5-Q228)^2))*CT228))</f>
        <v>3.0408715146478683E-3</v>
      </c>
      <c r="CI228" s="27">
        <f>((1/(((1-P228)^2+(5-Q228)^2))*CT228))</f>
        <v>3.3970368549435769E-3</v>
      </c>
      <c r="CJ228" s="27">
        <f>((1/(((2-P228)^2+(5-Q228)^2))*CT228))</f>
        <v>3.3344970268245574E-3</v>
      </c>
      <c r="CK228" s="27">
        <f>((1/(((3-P228)^2+(5-Q228)^2))*CT228))</f>
        <v>2.8950564318164628E-3</v>
      </c>
      <c r="CL228" s="27">
        <f>(1/(((4-P228)^2+(5-Q228)^2))*CT228)</f>
        <v>2.3205220299140571E-3</v>
      </c>
      <c r="CM228" s="27">
        <f>(1/(((0-P228)^2+(6-Q228)^2))*CT228)</f>
        <v>1.993507508925455E-3</v>
      </c>
      <c r="CN228" s="27">
        <f>(1/(((1-P228)^2+(6-Q228)^2))*CT228)</f>
        <v>2.1406422735992547E-3</v>
      </c>
      <c r="CO228" s="27">
        <f>((1/(((2-P228)^2+(6-Q228)^2))*CT228))</f>
        <v>2.1156381533798054E-3</v>
      </c>
      <c r="CP228" s="27">
        <f>((1/(((3-P228)^2+(6-Q228)^2))*CT228))</f>
        <v>1.9297876588233887E-3</v>
      </c>
      <c r="CQ228" s="27">
        <f>((1/(((4-P228)^2+(6-Q228)^2))*CT228))</f>
        <v>1.6564166685725315E-3</v>
      </c>
      <c r="CR228" s="27">
        <f>((1/(((5-P228)^2+(6-Q228)^2)))*CT228)</f>
        <v>1.3713020556402893E-3</v>
      </c>
      <c r="CS228" s="21">
        <f t="shared" si="118"/>
        <v>0.84874679105797191</v>
      </c>
      <c r="CT228" s="28">
        <v>0.05</v>
      </c>
    </row>
    <row r="229" spans="8:98" x14ac:dyDescent="0.25">
      <c r="H229" s="2">
        <v>44604</v>
      </c>
      <c r="I229" s="1" t="s">
        <v>16</v>
      </c>
      <c r="J229" s="1" t="s">
        <v>27</v>
      </c>
      <c r="K229">
        <v>0</v>
      </c>
      <c r="L229">
        <v>2</v>
      </c>
      <c r="M229">
        <v>0.57999999999999996</v>
      </c>
      <c r="N229">
        <v>1.99</v>
      </c>
      <c r="P229" s="10">
        <f>SUMIF(team,spi_matches[[#This Row],[team1]],Mxg)+SUMIF(team,spi_matches[[#This Row],[team2]],Vnxg)</f>
        <v>1.0826961409548657</v>
      </c>
      <c r="Q229" s="10">
        <f>SUMIF(team,spi_matches[[#This Row],[team1]],Mnxg)+SUMIF(team,spi_matches[[#This Row],[team2]],Vxg)</f>
        <v>1.9428848321324372</v>
      </c>
      <c r="R229" s="10">
        <f t="shared" si="92"/>
        <v>0.25492324917410281</v>
      </c>
      <c r="S229" s="21">
        <f t="shared" si="93"/>
        <v>0.1302768154417516</v>
      </c>
      <c r="T229" s="21">
        <f t="shared" si="94"/>
        <v>0.14272065316290744</v>
      </c>
      <c r="U229" s="21">
        <f t="shared" si="95"/>
        <v>5.182424232164653</v>
      </c>
      <c r="V229" s="22">
        <f t="shared" si="96"/>
        <v>0</v>
      </c>
      <c r="W229" s="22">
        <f t="shared" si="97"/>
        <v>3</v>
      </c>
      <c r="X229" s="23"/>
      <c r="Y229" s="23"/>
      <c r="Z229" s="23"/>
      <c r="AA229" s="23"/>
      <c r="AB229" s="24">
        <f t="shared" si="98"/>
        <v>1</v>
      </c>
      <c r="AC229" s="24">
        <f t="shared" si="99"/>
        <v>2</v>
      </c>
      <c r="AD229" s="24">
        <f t="shared" si="100"/>
        <v>2</v>
      </c>
      <c r="AE229" s="24">
        <f t="shared" si="101"/>
        <v>2</v>
      </c>
      <c r="AF229" s="24">
        <f t="shared" si="102"/>
        <v>1</v>
      </c>
      <c r="AG229" s="24">
        <f t="shared" si="103"/>
        <v>1</v>
      </c>
      <c r="AH229" s="24">
        <f t="shared" si="104"/>
        <v>1</v>
      </c>
      <c r="AI229" s="24">
        <f t="shared" si="105"/>
        <v>3</v>
      </c>
      <c r="AJ229" s="24">
        <f t="shared" si="106"/>
        <v>0</v>
      </c>
      <c r="AK229" s="24">
        <f t="shared" si="107"/>
        <v>2</v>
      </c>
      <c r="AL229" s="25">
        <f t="shared" si="108"/>
        <v>12</v>
      </c>
      <c r="AM229" s="25">
        <f t="shared" si="109"/>
        <v>22</v>
      </c>
      <c r="AN229" s="25">
        <f t="shared" si="110"/>
        <v>11</v>
      </c>
      <c r="AO229" s="25">
        <f t="shared" si="111"/>
        <v>13</v>
      </c>
      <c r="AP229" s="25">
        <f t="shared" si="112"/>
        <v>2</v>
      </c>
      <c r="AQ229" s="26">
        <f t="shared" si="113"/>
        <v>4.950105839166727</v>
      </c>
      <c r="AR229" s="26">
        <f t="shared" si="114"/>
        <v>5.9192016271524595E-2</v>
      </c>
      <c r="AS229" s="26">
        <f t="shared" si="115"/>
        <v>5.5811640546357594E-2</v>
      </c>
      <c r="AT229" s="26">
        <f t="shared" si="116"/>
        <v>4.4470884663689904E-2</v>
      </c>
      <c r="AU229" s="26">
        <f t="shared" si="117"/>
        <v>4.2535341993232584E-2</v>
      </c>
      <c r="AV229" s="27">
        <f>(1/(((0-P229)^2+(0-Q229)^2))*CT229)</f>
        <v>1.0107069432943748E-2</v>
      </c>
      <c r="AW229" s="27">
        <f>(1/(((1-P229)^2+(1-Q229)^2))*CT229)</f>
        <v>5.5811640546357594E-2</v>
      </c>
      <c r="AX229" s="27">
        <f>(1/(((2-P229)^2+(2-Q229)^2))*CT229)</f>
        <v>5.9192016271524595E-2</v>
      </c>
      <c r="AY229" s="27">
        <f>(1/(((3-P229)^2+(3-Q229)^2))*CT229)</f>
        <v>1.0430690369041949E-2</v>
      </c>
      <c r="AZ229" s="27">
        <f>((1/(((4-P229)^2+(4-Q229)^2))*CT229))</f>
        <v>3.9239123203070004E-3</v>
      </c>
      <c r="BA229" s="27">
        <f>((1/(((5-P229)^2+(5-Q229)^2))*CT229))</f>
        <v>2.0250111005343718E-3</v>
      </c>
      <c r="BB229" s="27">
        <f>((1/(((6-P229)^2+(6-Q229)^2))*CT229))</f>
        <v>1.2303131221981737E-3</v>
      </c>
      <c r="BC229" s="27">
        <f>((1/(((1-P229)^2+(0-Q229)^2))*CT229))</f>
        <v>1.3221776366398867E-2</v>
      </c>
      <c r="BD229" s="27">
        <f>((1/(((2-P229)^2+(0-Q229)^2))*CT229))</f>
        <v>1.0831307530464653E-2</v>
      </c>
      <c r="BE229" s="27">
        <f>((1/(((2-P229)^2+(1-Q229)^2))*CT229))</f>
        <v>2.8893747797256644E-2</v>
      </c>
      <c r="BF229" s="27">
        <f>((1/(((3-P229)^2+(0-Q229)^2))*CT229))</f>
        <v>6.7106387454633036E-3</v>
      </c>
      <c r="BG229" s="27">
        <f>((1/(((3-P229)^2+(1-Q229)^2))*CT229))</f>
        <v>1.0952696434347667E-2</v>
      </c>
      <c r="BH229" s="27">
        <f>((1/(((3-P229)^2+(2-Q229)^2))*CT229))</f>
        <v>1.3589481542277916E-2</v>
      </c>
      <c r="BI229" s="27">
        <f>((1/(((4-P229)^2+(0-Q229)^2))*CT229))</f>
        <v>4.0698505927645214E-3</v>
      </c>
      <c r="BJ229" s="27">
        <f>((1/(((4-P229)^2+(1-Q229)^2))*CT229))</f>
        <v>5.3193223162753449E-3</v>
      </c>
      <c r="BK229" s="27">
        <f>((1/(((4-P229)^2+(2-Q229)^2))*CT229))</f>
        <v>5.8727327496735935E-3</v>
      </c>
      <c r="BL229" s="27">
        <f>((1/(((4-P229)^2+(3-Q229)^2))*CT229))</f>
        <v>5.1931033222418384E-3</v>
      </c>
      <c r="BM229" s="27">
        <f>((1/(((5-P229)^2+(0-Q229)^2))*CT229))</f>
        <v>2.6150530514778146E-3</v>
      </c>
      <c r="BN229" s="27">
        <f>((1/(((5-P229)^2+(1-Q229)^2))*CT229))</f>
        <v>3.0798984804647402E-3</v>
      </c>
      <c r="BO229" s="27">
        <f>((1/(((5-P229)^2+(2-Q229)^2))*CT229))</f>
        <v>3.2576406060497694E-3</v>
      </c>
      <c r="BP229" s="27">
        <f>((1/(((5-P229)^2+(3-Q229)^2))*CT229))</f>
        <v>3.0371574340466445E-3</v>
      </c>
      <c r="BQ229" s="27">
        <f>((1/(((5-P229)^2+(4-Q229)^2))*CT229))</f>
        <v>2.5540184690703328E-3</v>
      </c>
      <c r="BR229" s="27">
        <f>((1/(((6-P229)^2+(0-Q229)^2))*CT229))</f>
        <v>1.7886093599262338E-3</v>
      </c>
      <c r="BS229" s="27">
        <f>(1/(((6-P229)^2+(1-Q229)^2))*CT229)</f>
        <v>1.9945024293868299E-3</v>
      </c>
      <c r="BT229" s="27">
        <f>(1/(((6-P229)^2+(2-Q229)^2))*CT229)</f>
        <v>2.0675562095085246E-3</v>
      </c>
      <c r="BU229" s="27">
        <f>(1/(((6-P229)^2+(3-Q229)^2))*CT229)</f>
        <v>1.9764900680502746E-3</v>
      </c>
      <c r="BV229" s="27">
        <f>((1/(((6-P229)^2+(4-Q229)^2))*CT229))</f>
        <v>1.7598445670556754E-3</v>
      </c>
      <c r="BW229" s="27">
        <f>((1/(((6-P229)^2+(5-Q229)^2))*CT229))</f>
        <v>1.4913873695504385E-3</v>
      </c>
      <c r="BX229" s="27">
        <f>((1/(((0-P229)^2+(1-Q229)^2))*CT229))</f>
        <v>2.4256975601580289E-2</v>
      </c>
      <c r="BY229" s="27">
        <f>((1/(((0-P229)^2+(2-Q229)^2))*CT229))</f>
        <v>4.2535341993232584E-2</v>
      </c>
      <c r="BZ229" s="27">
        <f>((1/(((1-P229)^2+(2-Q229)^2))*CT229))</f>
        <v>4.950105839166727</v>
      </c>
      <c r="CA229" s="27">
        <f>((1/(((0-P229)^2+(3-Q229)^2))*CT229))</f>
        <v>2.1836698591144163E-2</v>
      </c>
      <c r="CB229" s="27">
        <f>((1/(((1-P229)^2+(3-Q229)^2))*CT229))</f>
        <v>4.4470884663689904E-2</v>
      </c>
      <c r="CC229" s="27">
        <f>((1/(((2-P229)^2+(3-Q229)^2))*CT229))</f>
        <v>2.5524022892395404E-2</v>
      </c>
      <c r="CD229" s="27">
        <f>((1/(((0-P229)^2+(4-Q229)^2))*CT229))</f>
        <v>9.252484816888876E-3</v>
      </c>
      <c r="CE229" s="27">
        <f>((1/(((1-P229)^2+(4-Q229)^2))*CT229))</f>
        <v>1.1796455095862727E-2</v>
      </c>
      <c r="CF229" s="27">
        <f>((1/(((2-P229)^2+(4-Q229)^2))*CT229))</f>
        <v>9.8557722381403638E-3</v>
      </c>
      <c r="CG229" s="27">
        <f>((1/(((3-P229)^2+(4-Q229)^2))*CT229))</f>
        <v>6.3228895580936632E-3</v>
      </c>
      <c r="CH229" s="27">
        <f>((1/(((0-P229)^2+(5-Q229)^2))*CT229))</f>
        <v>4.7536722693083747E-3</v>
      </c>
      <c r="CI229" s="27">
        <f>((1/(((1-P229)^2+(5-Q229)^2))*CT229))</f>
        <v>5.3459973302158251E-3</v>
      </c>
      <c r="CJ229" s="27">
        <f>((1/(((2-P229)^2+(5-Q229)^2))*CT229))</f>
        <v>4.9080238685703416E-3</v>
      </c>
      <c r="CK229" s="27">
        <f>((1/(((3-P229)^2+(5-Q229)^2))*CT229))</f>
        <v>3.8396538327788903E-3</v>
      </c>
      <c r="CL229" s="27">
        <f>(1/(((4-P229)^2+(5-Q229)^2))*CT229)</f>
        <v>2.8000827774081558E-3</v>
      </c>
      <c r="CM229" s="27">
        <f>(1/(((0-P229)^2+(6-Q229)^2))*CT229)</f>
        <v>2.8356865266381103E-3</v>
      </c>
      <c r="CN229" s="27">
        <f>(1/(((1-P229)^2+(6-Q229)^2))*CT229)</f>
        <v>3.0363716999834531E-3</v>
      </c>
      <c r="CO229" s="27">
        <f>((1/(((2-P229)^2+(6-Q229)^2))*CT229))</f>
        <v>2.8899011491155969E-3</v>
      </c>
      <c r="CP229" s="27">
        <f>((1/(((3-P229)^2+(6-Q229)^2))*CT229))</f>
        <v>2.4830855227106342E-3</v>
      </c>
      <c r="CQ229" s="27">
        <f>((1/(((4-P229)^2+(6-Q229)^2))*CT229))</f>
        <v>2.0023350998589892E-3</v>
      </c>
      <c r="CR229" s="27">
        <f>((1/(((5-P229)^2+(6-Q229)^2)))*CT229)</f>
        <v>1.5720574703078122E-3</v>
      </c>
      <c r="CS229" s="21">
        <f t="shared" si="118"/>
        <v>5.4554217007693122</v>
      </c>
      <c r="CT229" s="28">
        <v>0.05</v>
      </c>
    </row>
    <row r="230" spans="8:98" x14ac:dyDescent="0.25">
      <c r="H230" s="2">
        <v>44604</v>
      </c>
      <c r="I230" s="1" t="s">
        <v>18</v>
      </c>
      <c r="J230" s="1" t="s">
        <v>22</v>
      </c>
      <c r="K230">
        <v>0</v>
      </c>
      <c r="L230">
        <v>4</v>
      </c>
      <c r="M230">
        <v>0.04</v>
      </c>
      <c r="N230">
        <v>4.76</v>
      </c>
      <c r="P230" s="10">
        <f>SUMIF(team,spi_matches[[#This Row],[team1]],Mxg)+SUMIF(team,spi_matches[[#This Row],[team2]],Vnxg)</f>
        <v>0.18257739009873522</v>
      </c>
      <c r="Q230" s="10">
        <f>SUMIF(team,spi_matches[[#This Row],[team1]],Mnxg)+SUMIF(team,spi_matches[[#This Row],[team2]],Vxg)</f>
        <v>2.8960529037837013</v>
      </c>
      <c r="R230" s="10">
        <f t="shared" si="92"/>
        <v>3.494627089660538</v>
      </c>
      <c r="S230" s="21">
        <f t="shared" si="93"/>
        <v>5.9679229723499837E-2</v>
      </c>
      <c r="T230" s="21">
        <f t="shared" si="94"/>
        <v>4.2259726678711959E-2</v>
      </c>
      <c r="U230" s="21">
        <f t="shared" si="95"/>
        <v>1.466503769740056</v>
      </c>
      <c r="V230" s="22">
        <f t="shared" si="96"/>
        <v>0</v>
      </c>
      <c r="W230" s="22">
        <f t="shared" si="97"/>
        <v>3</v>
      </c>
      <c r="X230" s="23"/>
      <c r="Y230" s="23"/>
      <c r="Z230" s="23"/>
      <c r="AA230" s="23"/>
      <c r="AB230" s="24">
        <f t="shared" si="98"/>
        <v>0</v>
      </c>
      <c r="AC230" s="24">
        <f t="shared" si="99"/>
        <v>3</v>
      </c>
      <c r="AD230" s="24">
        <f t="shared" si="100"/>
        <v>1</v>
      </c>
      <c r="AE230" s="24">
        <f t="shared" si="101"/>
        <v>3</v>
      </c>
      <c r="AF230" s="24">
        <f t="shared" si="102"/>
        <v>0</v>
      </c>
      <c r="AG230" s="24">
        <f t="shared" si="103"/>
        <v>2</v>
      </c>
      <c r="AH230" s="24">
        <f t="shared" si="104"/>
        <v>0</v>
      </c>
      <c r="AI230" s="24">
        <f t="shared" si="105"/>
        <v>4</v>
      </c>
      <c r="AJ230" s="24">
        <f t="shared" si="106"/>
        <v>1</v>
      </c>
      <c r="AK230" s="24">
        <f t="shared" si="107"/>
        <v>2</v>
      </c>
      <c r="AL230" s="25">
        <f t="shared" si="108"/>
        <v>3</v>
      </c>
      <c r="AM230" s="25">
        <f t="shared" si="109"/>
        <v>13</v>
      </c>
      <c r="AN230" s="25">
        <f t="shared" si="110"/>
        <v>2</v>
      </c>
      <c r="AO230" s="25">
        <f t="shared" si="111"/>
        <v>4</v>
      </c>
      <c r="AP230" s="25">
        <f t="shared" si="112"/>
        <v>12</v>
      </c>
      <c r="AQ230" s="26">
        <f t="shared" si="113"/>
        <v>1.1327721773593324</v>
      </c>
      <c r="AR230" s="26">
        <f t="shared" si="114"/>
        <v>7.3639359444624089E-2</v>
      </c>
      <c r="AS230" s="26">
        <f t="shared" si="115"/>
        <v>5.9791067784500433E-2</v>
      </c>
      <c r="AT230" s="26">
        <f t="shared" si="116"/>
        <v>3.9935027479582927E-2</v>
      </c>
      <c r="AU230" s="26">
        <f t="shared" si="117"/>
        <v>3.3988390921840077E-2</v>
      </c>
      <c r="AV230" s="27">
        <f>(1/(((0-P230)^2+(0-Q230)^2))*CT230)</f>
        <v>5.9379200494701773E-3</v>
      </c>
      <c r="AW230" s="27">
        <f>(1/(((1-P230)^2+(1-Q230)^2))*CT230)</f>
        <v>1.1728289303636872E-2</v>
      </c>
      <c r="AX230" s="27">
        <f>(1/(((2-P230)^2+(2-Q230)^2))*CT230)</f>
        <v>1.2177492063240238E-2</v>
      </c>
      <c r="AY230" s="27">
        <f>(1/(((3-P230)^2+(3-Q230)^2))*CT230)</f>
        <v>6.2903564409806699E-3</v>
      </c>
      <c r="AZ230" s="27">
        <f>((1/(((4-P230)^2+(4-Q230)^2))*CT230))</f>
        <v>3.1662774583134674E-3</v>
      </c>
      <c r="BA230" s="27">
        <f>((1/(((5-P230)^2+(5-Q230)^2))*CT230))</f>
        <v>1.8093551923179384E-3</v>
      </c>
      <c r="BB230" s="27">
        <f>((1/(((6-P230)^2+(6-Q230)^2))*CT230))</f>
        <v>1.1500361707526005E-3</v>
      </c>
      <c r="BC230" s="27">
        <f>((1/(((1-P230)^2+(0-Q230)^2))*CT230))</f>
        <v>5.5216269099656592E-3</v>
      </c>
      <c r="BD230" s="27">
        <f>((1/(((2-P230)^2+(0-Q230)^2))*CT230))</f>
        <v>4.2771060484542312E-3</v>
      </c>
      <c r="BE230" s="27">
        <f>((1/(((2-P230)^2+(1-Q230)^2))*CT230))</f>
        <v>7.2484341515441589E-3</v>
      </c>
      <c r="BF230" s="27">
        <f>((1/(((3-P230)^2+(0-Q230)^2))*CT230))</f>
        <v>3.0627885275792037E-3</v>
      </c>
      <c r="BG230" s="27">
        <f>((1/(((3-P230)^2+(1-Q230)^2))*CT230))</f>
        <v>4.3354279780919861E-3</v>
      </c>
      <c r="BH230" s="27">
        <f>((1/(((3-P230)^2+(2-Q230)^2))*CT230))</f>
        <v>5.720312655860235E-3</v>
      </c>
      <c r="BI230" s="27">
        <f>((1/(((4-P230)^2+(0-Q230)^2))*CT230))</f>
        <v>2.1777157324287671E-3</v>
      </c>
      <c r="BJ230" s="27">
        <f>((1/(((4-P230)^2+(1-Q230)^2))*CT230))</f>
        <v>2.7521321874158225E-3</v>
      </c>
      <c r="BK230" s="27">
        <f>((1/(((4-P230)^2+(2-Q230)^2))*CT230))</f>
        <v>3.2519000777923484E-3</v>
      </c>
      <c r="BL230" s="27">
        <f>((1/(((4-P230)^2+(3-Q230)^2))*CT230))</f>
        <v>3.4285274537539153E-3</v>
      </c>
      <c r="BM230" s="27">
        <f>((1/(((5-P230)^2+(0-Q230)^2))*CT230))</f>
        <v>1.582544757995329E-3</v>
      </c>
      <c r="BN230" s="27">
        <f>((1/(((5-P230)^2+(1-Q230)^2))*CT230))</f>
        <v>1.8654922471234622E-3</v>
      </c>
      <c r="BO230" s="27">
        <f>((1/(((5-P230)^2+(2-Q230)^2))*CT230))</f>
        <v>2.0824247532992266E-3</v>
      </c>
      <c r="BP230" s="27">
        <f>((1/(((5-P230)^2+(3-Q230)^2))*CT230))</f>
        <v>2.1534676841084995E-3</v>
      </c>
      <c r="BQ230" s="27">
        <f>((1/(((5-P230)^2+(4-Q230)^2))*CT230))</f>
        <v>2.0469773277787913E-3</v>
      </c>
      <c r="BR230" s="27">
        <f>((1/(((6-P230)^2+(0-Q230)^2))*CT230))</f>
        <v>1.1840056491148219E-3</v>
      </c>
      <c r="BS230" s="27">
        <f>(1/(((6-P230)^2+(1-Q230)^2))*CT230)</f>
        <v>1.335562032490162E-3</v>
      </c>
      <c r="BT230" s="27">
        <f>(1/(((6-P230)^2+(2-Q230)^2))*CT230)</f>
        <v>1.4431965086665821E-3</v>
      </c>
      <c r="BU230" s="27">
        <f>(1/(((6-P230)^2+(3-Q230)^2))*CT230)</f>
        <v>1.4769647778573611E-3</v>
      </c>
      <c r="BV230" s="27">
        <f>((1/(((6-P230)^2+(4-Q230)^2))*CT230))</f>
        <v>1.4260816931138027E-3</v>
      </c>
      <c r="BW230" s="27">
        <f>((1/(((6-P230)^2+(5-Q230)^2))*CT230))</f>
        <v>1.3065405690654683E-3</v>
      </c>
      <c r="BX230" s="27">
        <f>((1/(((0-P230)^2+(1-Q230)^2))*CT230))</f>
        <v>1.3780364243498459E-2</v>
      </c>
      <c r="BY230" s="27">
        <f>((1/(((0-P230)^2+(2-Q230)^2))*CT230))</f>
        <v>5.9791067784500433E-2</v>
      </c>
      <c r="BZ230" s="27">
        <f>((1/(((1-P230)^2+(2-Q230)^2))*CT230))</f>
        <v>3.3988390921840077E-2</v>
      </c>
      <c r="CA230" s="27">
        <f>((1/(((0-P230)^2+(3-Q230)^2))*CT230))</f>
        <v>1.1327721773593324</v>
      </c>
      <c r="CB230" s="27">
        <f>((1/(((1-P230)^2+(3-Q230)^2))*CT230))</f>
        <v>7.3639359444624089E-2</v>
      </c>
      <c r="CC230" s="27">
        <f>((1/(((2-P230)^2+(3-Q230)^2))*CT230))</f>
        <v>1.5088281800290546E-2</v>
      </c>
      <c r="CD230" s="27">
        <f>((1/(((0-P230)^2+(4-Q230)^2))*CT230))</f>
        <v>3.9935027479582927E-2</v>
      </c>
      <c r="CE230" s="27">
        <f>((1/(((1-P230)^2+(4-Q230)^2))*CT230))</f>
        <v>2.6498785702585043E-2</v>
      </c>
      <c r="CF230" s="27">
        <f>((1/(((2-P230)^2+(4-Q230)^2))*CT230))</f>
        <v>1.1057728980313569E-2</v>
      </c>
      <c r="CG230" s="27">
        <f>((1/(((3-P230)^2+(4-Q230)^2))*CT230))</f>
        <v>5.4605603984213755E-3</v>
      </c>
      <c r="CH230" s="27">
        <f>((1/(((0-P230)^2+(5-Q230)^2))*CT230))</f>
        <v>1.1210943599594148E-2</v>
      </c>
      <c r="CI230" s="27">
        <f>((1/(((1-P230)^2+(5-Q230)^2))*CT230))</f>
        <v>9.8139797300741873E-3</v>
      </c>
      <c r="CJ230" s="27">
        <f>((1/(((2-P230)^2+(5-Q230)^2))*CT230))</f>
        <v>6.4686246961979735E-3</v>
      </c>
      <c r="CK230" s="27">
        <f>((1/(((3-P230)^2+(5-Q230)^2))*CT230))</f>
        <v>4.0438470955188209E-3</v>
      </c>
      <c r="CL230" s="27">
        <f>(1/(((4-P230)^2+(5-Q230)^2))*CT230)</f>
        <v>2.6316746895964156E-3</v>
      </c>
      <c r="CM230" s="27">
        <f>(1/(((0-P230)^2+(6-Q230)^2))*CT230)</f>
        <v>5.171795631831096E-3</v>
      </c>
      <c r="CN230" s="27">
        <f>(1/(((1-P230)^2+(6-Q230)^2))*CT230)</f>
        <v>4.8531121647942951E-3</v>
      </c>
      <c r="CO230" s="27">
        <f>((1/(((2-P230)^2+(6-Q230)^2))*CT230))</f>
        <v>3.8647305597751206E-3</v>
      </c>
      <c r="CP230" s="27">
        <f>((1/(((3-P230)^2+(6-Q230)^2))*CT230))</f>
        <v>2.8453779932636068E-3</v>
      </c>
      <c r="CQ230" s="27">
        <f>((1/(((4-P230)^2+(6-Q230)^2))*CT230))</f>
        <v>2.0655009207513801E-3</v>
      </c>
      <c r="CR230" s="27">
        <f>((1/(((5-P230)^2+(6-Q230)^2)))*CT230)</f>
        <v>1.5224385436696432E-3</v>
      </c>
      <c r="CS230" s="21">
        <f t="shared" si="118"/>
        <v>1.5684427261422678</v>
      </c>
      <c r="CT230" s="28">
        <v>0.05</v>
      </c>
    </row>
    <row r="231" spans="8:98" x14ac:dyDescent="0.25">
      <c r="H231" s="2">
        <v>44605</v>
      </c>
      <c r="I231" s="1" t="s">
        <v>20</v>
      </c>
      <c r="J231" s="1" t="s">
        <v>17</v>
      </c>
      <c r="K231">
        <v>1</v>
      </c>
      <c r="L231">
        <v>0</v>
      </c>
      <c r="M231">
        <v>0.45</v>
      </c>
      <c r="N231">
        <v>0.56000000000000005</v>
      </c>
      <c r="P231" s="10">
        <f>SUMIF(team,spi_matches[[#This Row],[team1]],Mxg)+SUMIF(team,spi_matches[[#This Row],[team2]],Vnxg)</f>
        <v>1.5444686251740931</v>
      </c>
      <c r="Q231" s="10">
        <f>SUMIF(team,spi_matches[[#This Row],[team1]],Mnxg)+SUMIF(team,spi_matches[[#This Row],[team2]],Vxg)</f>
        <v>1.0619372906170546</v>
      </c>
      <c r="R231" s="10">
        <f t="shared" si="92"/>
        <v>1.4498026152024592</v>
      </c>
      <c r="S231" s="21">
        <f t="shared" si="93"/>
        <v>0.42251768174572302</v>
      </c>
      <c r="T231" s="21">
        <f t="shared" si="94"/>
        <v>0.24159389929547351</v>
      </c>
      <c r="U231" s="21">
        <f t="shared" si="95"/>
        <v>0.15741257024343508</v>
      </c>
      <c r="V231" s="22">
        <f t="shared" si="96"/>
        <v>3</v>
      </c>
      <c r="W231" s="22">
        <f t="shared" si="97"/>
        <v>0</v>
      </c>
      <c r="X231" s="23"/>
      <c r="Y231" s="23"/>
      <c r="Z231" s="23"/>
      <c r="AA231" s="23"/>
      <c r="AB231" s="24">
        <f t="shared" si="98"/>
        <v>2</v>
      </c>
      <c r="AC231" s="24">
        <f t="shared" si="99"/>
        <v>1</v>
      </c>
      <c r="AD231" s="24">
        <f t="shared" si="100"/>
        <v>1</v>
      </c>
      <c r="AE231" s="24">
        <f t="shared" si="101"/>
        <v>1</v>
      </c>
      <c r="AF231" s="24">
        <f t="shared" si="102"/>
        <v>2</v>
      </c>
      <c r="AG231" s="24">
        <f t="shared" si="103"/>
        <v>2</v>
      </c>
      <c r="AH231" s="24">
        <f t="shared" si="104"/>
        <v>1</v>
      </c>
      <c r="AI231" s="24">
        <f t="shared" si="105"/>
        <v>2</v>
      </c>
      <c r="AJ231" s="24">
        <f t="shared" si="106"/>
        <v>2</v>
      </c>
      <c r="AK231" s="24">
        <f t="shared" si="107"/>
        <v>0</v>
      </c>
      <c r="AL231" s="25">
        <f t="shared" si="108"/>
        <v>21</v>
      </c>
      <c r="AM231" s="25">
        <f t="shared" si="109"/>
        <v>11</v>
      </c>
      <c r="AN231" s="25">
        <f t="shared" si="110"/>
        <v>22</v>
      </c>
      <c r="AO231" s="25">
        <f t="shared" si="111"/>
        <v>12</v>
      </c>
      <c r="AP231" s="25">
        <f t="shared" si="112"/>
        <v>20</v>
      </c>
      <c r="AQ231" s="26">
        <f t="shared" si="113"/>
        <v>0.23657993077345987</v>
      </c>
      <c r="AR231" s="26">
        <f t="shared" si="114"/>
        <v>0.16650997424929537</v>
      </c>
      <c r="AS231" s="26">
        <f t="shared" si="115"/>
        <v>4.5978259558332096E-2</v>
      </c>
      <c r="AT231" s="26">
        <f t="shared" si="116"/>
        <v>4.2502270855794715E-2</v>
      </c>
      <c r="AU231" s="26">
        <f t="shared" si="117"/>
        <v>3.7447022499324849E-2</v>
      </c>
      <c r="AV231" s="27">
        <f>(1/(((0-P231)^2+(0-Q231)^2))*CT231)</f>
        <v>1.4232468006769028E-2</v>
      </c>
      <c r="AW231" s="27">
        <f>(1/(((1-P231)^2+(1-Q231)^2))*CT231)</f>
        <v>0.16650997424929537</v>
      </c>
      <c r="AX231" s="27">
        <f>(1/(((2-P231)^2+(2-Q231)^2))*CT231)</f>
        <v>4.5978259558332096E-2</v>
      </c>
      <c r="AY231" s="27">
        <f>(1/(((3-P231)^2+(3-Q231)^2))*CT231)</f>
        <v>8.5111328148209948E-3</v>
      </c>
      <c r="AZ231" s="27">
        <f>((1/(((4-P231)^2+(4-Q231)^2))*CT231))</f>
        <v>3.4102115936687164E-3</v>
      </c>
      <c r="BA231" s="27">
        <f>((1/(((5-P231)^2+(5-Q231)^2))*CT231))</f>
        <v>1.8215576622829953E-3</v>
      </c>
      <c r="BB231" s="27">
        <f>((1/(((6-P231)^2+(6-Q231)^2))*CT231))</f>
        <v>1.1302954103042824E-3</v>
      </c>
      <c r="BC231" s="27">
        <f>((1/(((1-P231)^2+(0-Q231)^2))*CT231))</f>
        <v>3.5108491378785023E-2</v>
      </c>
      <c r="BD231" s="27">
        <f>((1/(((2-P231)^2+(0-Q231)^2))*CT231))</f>
        <v>3.7447022499324849E-2</v>
      </c>
      <c r="BE231" s="27">
        <f>((1/(((2-P231)^2+(1-Q231)^2))*CT231))</f>
        <v>0.23657993077345987</v>
      </c>
      <c r="BF231" s="27">
        <f>((1/(((3-P231)^2+(0-Q231)^2))*CT231))</f>
        <v>1.5402233680751136E-2</v>
      </c>
      <c r="BG231" s="27">
        <f>((1/(((3-P231)^2+(1-Q231)^2))*CT231))</f>
        <v>2.3558149258202946E-2</v>
      </c>
      <c r="BH231" s="27">
        <f>((1/(((3-P231)^2+(2-Q231)^2))*CT231))</f>
        <v>1.6674819375842035E-2</v>
      </c>
      <c r="BI231" s="27">
        <f>((1/(((4-P231)^2+(0-Q231)^2))*CT231))</f>
        <v>6.9858305011577587E-3</v>
      </c>
      <c r="BJ231" s="27">
        <f>((1/(((4-P231)^2+(1-Q231)^2))*CT231))</f>
        <v>8.2871043285583212E-3</v>
      </c>
      <c r="BK231" s="27">
        <f>((1/(((4-P231)^2+(2-Q231)^2))*CT231))</f>
        <v>7.2363131141707825E-3</v>
      </c>
      <c r="BL231" s="27">
        <f>((1/(((4-P231)^2+(3-Q231)^2))*CT231))</f>
        <v>5.109485337372795E-3</v>
      </c>
      <c r="BM231" s="27">
        <f>((1/(((5-P231)^2+(0-Q231)^2))*CT231))</f>
        <v>3.8260207681536287E-3</v>
      </c>
      <c r="BN231" s="27">
        <f>((1/(((5-P231)^2+(1-Q231)^2))*CT231))</f>
        <v>4.1860153679314739E-3</v>
      </c>
      <c r="BO231" s="27">
        <f>((1/(((5-P231)^2+(2-Q231)^2))*CT231))</f>
        <v>3.8999556151004182E-3</v>
      </c>
      <c r="BP231" s="27">
        <f>((1/(((5-P231)^2+(3-Q231)^2))*CT231))</f>
        <v>3.1853658385604432E-3</v>
      </c>
      <c r="BQ231" s="27">
        <f>((1/(((5-P231)^2+(4-Q231)^2))*CT231))</f>
        <v>2.4303805855928904E-3</v>
      </c>
      <c r="BR231" s="27">
        <f>((1/(((6-P231)^2+(0-Q231)^2))*CT231))</f>
        <v>2.3832822502996378E-3</v>
      </c>
      <c r="BS231" s="27">
        <f>(1/(((6-P231)^2+(1-Q231)^2))*CT231)</f>
        <v>2.5181817684465911E-3</v>
      </c>
      <c r="BT231" s="27">
        <f>(1/(((6-P231)^2+(2-Q231)^2))*CT231)</f>
        <v>2.4117630584197499E-3</v>
      </c>
      <c r="BU231" s="27">
        <f>(1/(((6-P231)^2+(3-Q231)^2))*CT231)</f>
        <v>2.1179398619859025E-3</v>
      </c>
      <c r="BV231" s="27">
        <f>((1/(((6-P231)^2+(4-Q231)^2))*CT231))</f>
        <v>1.7553731426478069E-3</v>
      </c>
      <c r="BW231" s="27">
        <f>((1/(((6-P231)^2+(5-Q231)^2))*CT231))</f>
        <v>1.4140232409590064E-3</v>
      </c>
      <c r="BX231" s="27">
        <f>((1/(((0-P231)^2+(1-Q231)^2))*CT231))</f>
        <v>2.0927335768050941E-2</v>
      </c>
      <c r="BY231" s="27">
        <f>((1/(((0-P231)^2+(2-Q231)^2))*CT231))</f>
        <v>1.531231777736824E-2</v>
      </c>
      <c r="BZ231" s="27">
        <f>((1/(((1-P231)^2+(2-Q231)^2))*CT231))</f>
        <v>4.2502270855794715E-2</v>
      </c>
      <c r="CA231" s="27">
        <f>((1/(((0-P231)^2+(3-Q231)^2))*CT231))</f>
        <v>8.1413727896281068E-3</v>
      </c>
      <c r="CB231" s="27">
        <f>((1/(((1-P231)^2+(3-Q231)^2))*CT231))</f>
        <v>1.2337962000049253E-2</v>
      </c>
      <c r="CC231" s="27">
        <f>((1/(((2-P231)^2+(3-Q231)^2))*CT231))</f>
        <v>1.2614807683403362E-2</v>
      </c>
      <c r="CD231" s="27">
        <f>((1/(((0-P231)^2+(4-Q231)^2))*CT231))</f>
        <v>4.5381951583697176E-3</v>
      </c>
      <c r="CE231" s="27">
        <f>((1/(((1-P231)^2+(4-Q231)^2))*CT231))</f>
        <v>5.5999453466426376E-3</v>
      </c>
      <c r="CF231" s="27">
        <f>((1/(((2-P231)^2+(4-Q231)^2))*CT231))</f>
        <v>5.6562869125506357E-3</v>
      </c>
      <c r="CG231" s="27">
        <f>((1/(((3-P231)^2+(4-Q231)^2))*CT231))</f>
        <v>4.6508235759064173E-3</v>
      </c>
      <c r="CH231" s="27">
        <f>((1/(((0-P231)^2+(5-Q231)^2))*CT231))</f>
        <v>2.7942762345101058E-3</v>
      </c>
      <c r="CI231" s="27">
        <f>((1/(((1-P231)^2+(5-Q231)^2))*CT231))</f>
        <v>3.163599074916798E-3</v>
      </c>
      <c r="CJ231" s="27">
        <f>((1/(((2-P231)^2+(5-Q231)^2))*CT231))</f>
        <v>3.1815021384707328E-3</v>
      </c>
      <c r="CK231" s="27">
        <f>((1/(((3-P231)^2+(5-Q231)^2))*CT231))</f>
        <v>2.8365721194250574E-3</v>
      </c>
      <c r="CL231" s="27">
        <f>(1/(((4-P231)^2+(5-Q231)^2))*CT231)</f>
        <v>2.3214813099685055E-3</v>
      </c>
      <c r="CM231" s="27">
        <f>(1/(((0-P231)^2+(6-Q231)^2))*CT231)</f>
        <v>1.8677731196078775E-3</v>
      </c>
      <c r="CN231" s="27">
        <f>(1/(((1-P231)^2+(6-Q231)^2))*CT231)</f>
        <v>2.0258572801478887E-3</v>
      </c>
      <c r="CO231" s="27">
        <f>((1/(((2-P231)^2+(6-Q231)^2))*CT231))</f>
        <v>2.03318382455664E-3</v>
      </c>
      <c r="CP231" s="27">
        <f>((1/(((3-P231)^2+(6-Q231)^2))*CT231))</f>
        <v>1.8865763932097387E-3</v>
      </c>
      <c r="CQ231" s="27">
        <f>((1/(((4-P231)^2+(6-Q231)^2))*CT231))</f>
        <v>1.6439744676270294E-3</v>
      </c>
      <c r="CR231" s="27">
        <f>((1/(((5-P231)^2+(6-Q231)^2)))*CT231)</f>
        <v>1.3764564132306618E-3</v>
      </c>
      <c r="CS231" s="21">
        <f t="shared" si="118"/>
        <v>0.8215241512846313</v>
      </c>
      <c r="CT231" s="28">
        <v>0.05</v>
      </c>
    </row>
    <row r="232" spans="8:98" x14ac:dyDescent="0.25">
      <c r="H232" s="2">
        <v>44605</v>
      </c>
      <c r="I232" s="1" t="s">
        <v>28</v>
      </c>
      <c r="J232" s="1" t="s">
        <v>15</v>
      </c>
      <c r="K232">
        <v>0</v>
      </c>
      <c r="L232">
        <v>2</v>
      </c>
      <c r="M232">
        <v>1.1599999999999999</v>
      </c>
      <c r="N232">
        <v>1.66</v>
      </c>
      <c r="P232" s="10">
        <f>SUMIF(team,spi_matches[[#This Row],[team1]],Mxg)+SUMIF(team,spi_matches[[#This Row],[team2]],Vnxg)</f>
        <v>1.7456472101586138</v>
      </c>
      <c r="Q232" s="10">
        <f>SUMIF(team,spi_matches[[#This Row],[team1]],Mnxg)+SUMIF(team,spi_matches[[#This Row],[team2]],Vxg)</f>
        <v>0.58998926268749319</v>
      </c>
      <c r="R232" s="10">
        <f t="shared" si="92"/>
        <v>1.4879056327306217</v>
      </c>
      <c r="S232" s="21">
        <f t="shared" si="93"/>
        <v>0.521906268441509</v>
      </c>
      <c r="T232" s="21">
        <f t="shared" si="94"/>
        <v>0.120619859681941</v>
      </c>
      <c r="U232" s="21">
        <f t="shared" si="95"/>
        <v>0.10368468930433702</v>
      </c>
      <c r="V232" s="22">
        <f t="shared" si="96"/>
        <v>3</v>
      </c>
      <c r="W232" s="22">
        <f t="shared" si="97"/>
        <v>0</v>
      </c>
      <c r="X232" s="23"/>
      <c r="Y232" s="23"/>
      <c r="Z232" s="23"/>
      <c r="AA232" s="23"/>
      <c r="AB232" s="24">
        <f t="shared" si="98"/>
        <v>2</v>
      </c>
      <c r="AC232" s="24">
        <f t="shared" si="99"/>
        <v>1</v>
      </c>
      <c r="AD232" s="24">
        <f t="shared" si="100"/>
        <v>2</v>
      </c>
      <c r="AE232" s="24">
        <f t="shared" si="101"/>
        <v>0</v>
      </c>
      <c r="AF232" s="24">
        <f t="shared" si="102"/>
        <v>1</v>
      </c>
      <c r="AG232" s="24">
        <f t="shared" si="103"/>
        <v>1</v>
      </c>
      <c r="AH232" s="24">
        <f t="shared" si="104"/>
        <v>1</v>
      </c>
      <c r="AI232" s="24">
        <f t="shared" si="105"/>
        <v>0</v>
      </c>
      <c r="AJ232" s="24">
        <f t="shared" si="106"/>
        <v>3</v>
      </c>
      <c r="AK232" s="24">
        <f t="shared" si="107"/>
        <v>1</v>
      </c>
      <c r="AL232" s="25">
        <f t="shared" si="108"/>
        <v>21</v>
      </c>
      <c r="AM232" s="25">
        <f t="shared" si="109"/>
        <v>20</v>
      </c>
      <c r="AN232" s="25">
        <f t="shared" si="110"/>
        <v>11</v>
      </c>
      <c r="AO232" s="25">
        <f t="shared" si="111"/>
        <v>10</v>
      </c>
      <c r="AP232" s="25">
        <f t="shared" si="112"/>
        <v>31</v>
      </c>
      <c r="AQ232" s="26">
        <f t="shared" si="113"/>
        <v>0.21477280697393822</v>
      </c>
      <c r="AR232" s="26">
        <f t="shared" si="114"/>
        <v>0.12112911567626446</v>
      </c>
      <c r="AS232" s="26">
        <f t="shared" si="115"/>
        <v>6.905137269622845E-2</v>
      </c>
      <c r="AT232" s="26">
        <f t="shared" si="116"/>
        <v>5.5305018163491142E-2</v>
      </c>
      <c r="AU232" s="26">
        <f t="shared" si="117"/>
        <v>2.8710721077700885E-2</v>
      </c>
      <c r="AV232" s="27">
        <f>(1/(((0-P232)^2+(0-Q232)^2))*CT232)</f>
        <v>1.4725929052855634E-2</v>
      </c>
      <c r="AW232" s="27">
        <f>(1/(((1-P232)^2+(1-Q232)^2))*CT232)</f>
        <v>6.905137269622845E-2</v>
      </c>
      <c r="AX232" s="27">
        <f>(1/(((2-P232)^2+(2-Q232)^2))*CT232)</f>
        <v>2.4356671841785825E-2</v>
      </c>
      <c r="AY232" s="27">
        <f>(1/(((3-P232)^2+(3-Q232)^2))*CT232)</f>
        <v>6.7736426466220231E-3</v>
      </c>
      <c r="AZ232" s="27">
        <f>((1/(((4-P232)^2+(4-Q232)^2))*CT232))</f>
        <v>2.9921701377192082E-3</v>
      </c>
      <c r="BA232" s="27">
        <f>((1/(((5-P232)^2+(5-Q232)^2))*CT232))</f>
        <v>1.6645024371011695E-3</v>
      </c>
      <c r="BB232" s="27">
        <f>((1/(((6-P232)^2+(6-Q232)^2))*CT232))</f>
        <v>1.055570869628676E-3</v>
      </c>
      <c r="BC232" s="27">
        <f>((1/(((1-P232)^2+(0-Q232)^2))*CT232))</f>
        <v>5.5305018163491142E-2</v>
      </c>
      <c r="BD232" s="27">
        <f>((1/(((2-P232)^2+(0-Q232)^2))*CT232))</f>
        <v>0.12112911567626446</v>
      </c>
      <c r="BE232" s="27">
        <f>((1/(((2-P232)^2+(1-Q232)^2))*CT232))</f>
        <v>0.21477280697393822</v>
      </c>
      <c r="BF232" s="27">
        <f>((1/(((3-P232)^2+(0-Q232)^2))*CT232))</f>
        <v>2.6021496598672408E-2</v>
      </c>
      <c r="BG232" s="27">
        <f>((1/(((3-P232)^2+(1-Q232)^2))*CT232))</f>
        <v>2.8710721077700885E-2</v>
      </c>
      <c r="BH232" s="27">
        <f>((1/(((3-P232)^2+(2-Q232)^2))*CT232))</f>
        <v>1.4038905510612968E-2</v>
      </c>
      <c r="BI232" s="27">
        <f>((1/(((4-P232)^2+(0-Q232)^2))*CT232))</f>
        <v>9.207774446863725E-3</v>
      </c>
      <c r="BJ232" s="27">
        <f>((1/(((4-P232)^2+(1-Q232)^2))*CT232))</f>
        <v>9.523418962453109E-3</v>
      </c>
      <c r="BK232" s="27">
        <f>((1/(((4-P232)^2+(2-Q232)^2))*CT232))</f>
        <v>7.0718989410076998E-3</v>
      </c>
      <c r="BL232" s="27">
        <f>((1/(((4-P232)^2+(3-Q232)^2))*CT232))</f>
        <v>4.5912593465741516E-3</v>
      </c>
      <c r="BM232" s="27">
        <f>((1/(((5-P232)^2+(0-Q232)^2))*CT232))</f>
        <v>4.570843749644061E-3</v>
      </c>
      <c r="BN232" s="27">
        <f>((1/(((5-P232)^2+(1-Q232)^2))*CT232))</f>
        <v>4.647306224509192E-3</v>
      </c>
      <c r="BO232" s="27">
        <f>((1/(((5-P232)^2+(2-Q232)^2))*CT232))</f>
        <v>3.97489698010368E-3</v>
      </c>
      <c r="BP232" s="27">
        <f>((1/(((5-P232)^2+(3-Q232)^2))*CT232))</f>
        <v>3.048973124397664E-3</v>
      </c>
      <c r="BQ232" s="27">
        <f>((1/(((5-P232)^2+(4-Q232)^2))*CT232))</f>
        <v>2.2503277851753743E-3</v>
      </c>
      <c r="BR232" s="27">
        <f>((1/(((6-P232)^2+(0-Q232)^2))*CT232))</f>
        <v>2.7103789367617414E-3</v>
      </c>
      <c r="BS232" s="27">
        <f>(1/(((6-P232)^2+(1-Q232)^2))*CT232)</f>
        <v>2.7370824608991887E-3</v>
      </c>
      <c r="BT232" s="27">
        <f>(1/(((6-P232)^2+(2-Q232)^2))*CT232)</f>
        <v>2.4890918115412822E-3</v>
      </c>
      <c r="BU232" s="27">
        <f>(1/(((6-P232)^2+(3-Q232)^2))*CT232)</f>
        <v>2.0913790940198999E-3</v>
      </c>
      <c r="BV232" s="27">
        <f>((1/(((6-P232)^2+(4-Q232)^2))*CT232))</f>
        <v>1.681933527453065E-3</v>
      </c>
      <c r="BW232" s="27">
        <f>((1/(((6-P232)^2+(5-Q232)^2))*CT232))</f>
        <v>1.3316390494248775E-3</v>
      </c>
      <c r="BX232" s="27">
        <f>((1/(((0-P232)^2+(1-Q232)^2))*CT232))</f>
        <v>1.5550198747535922E-2</v>
      </c>
      <c r="BY232" s="27">
        <f>((1/(((0-P232)^2+(2-Q232)^2))*CT232))</f>
        <v>9.9296692219862336E-3</v>
      </c>
      <c r="BZ232" s="27">
        <f>((1/(((1-P232)^2+(2-Q232)^2))*CT232))</f>
        <v>1.9653160694961515E-2</v>
      </c>
      <c r="CA232" s="27">
        <f>((1/(((0-P232)^2+(3-Q232)^2))*CT232))</f>
        <v>5.6462494178364528E-3</v>
      </c>
      <c r="CB232" s="27">
        <f>((1/(((1-P232)^2+(3-Q232)^2))*CT232))</f>
        <v>7.8565191981450275E-3</v>
      </c>
      <c r="CC232" s="27">
        <f>((1/(((2-P232)^2+(3-Q232)^2))*CT232))</f>
        <v>8.5137581799014494E-3</v>
      </c>
      <c r="CD232" s="27">
        <f>((1/(((0-P232)^2+(4-Q232)^2))*CT232))</f>
        <v>3.4070488298914045E-3</v>
      </c>
      <c r="CE232" s="27">
        <f>((1/(((1-P232)^2+(4-Q232)^2))*CT232))</f>
        <v>4.1036877164692077E-3</v>
      </c>
      <c r="CF232" s="27">
        <f>((1/(((2-P232)^2+(4-Q232)^2))*CT232))</f>
        <v>4.276110665184199E-3</v>
      </c>
      <c r="CG232" s="27">
        <f>((1/(((3-P232)^2+(4-Q232)^2))*CT232))</f>
        <v>3.787427122856837E-3</v>
      </c>
      <c r="CH232" s="27">
        <f>((1/(((0-P232)^2+(5-Q232)^2))*CT232))</f>
        <v>2.2226688417878548E-3</v>
      </c>
      <c r="CI232" s="27">
        <f>((1/(((1-P232)^2+(5-Q232)^2))*CT232))</f>
        <v>2.4994770512594259E-3</v>
      </c>
      <c r="CJ232" s="27">
        <f>((1/(((2-P232)^2+(5-Q232)^2))*CT232))</f>
        <v>2.5624087403207769E-3</v>
      </c>
      <c r="CK232" s="27">
        <f>((1/(((3-P232)^2+(5-Q232)^2))*CT232))</f>
        <v>2.3785064127816208E-3</v>
      </c>
      <c r="CL232" s="27">
        <f>(1/(((4-P232)^2+(5-Q232)^2))*CT232)</f>
        <v>2.0382953957076458E-3</v>
      </c>
      <c r="CM232" s="27">
        <f>(1/(((0-P232)^2+(6-Q232)^2))*CT232)</f>
        <v>1.5472451128011923E-3</v>
      </c>
      <c r="CN232" s="27">
        <f>(1/(((1-P232)^2+(6-Q232)^2))*CT232)</f>
        <v>1.6764905694667716E-3</v>
      </c>
      <c r="CO232" s="27">
        <f>((1/(((2-P232)^2+(6-Q232)^2))*CT232))</f>
        <v>1.7045699662884915E-3</v>
      </c>
      <c r="CP232" s="27">
        <f>((1/(((3-P232)^2+(6-Q232)^2))*CT232))</f>
        <v>1.621186069431663E-3</v>
      </c>
      <c r="CQ232" s="27">
        <f>((1/(((4-P232)^2+(6-Q232)^2))*CT232))</f>
        <v>1.4555904020869556E-3</v>
      </c>
      <c r="CR232" s="27">
        <f>((1/(((5-P232)^2+(6-Q232)^2)))*CT232)</f>
        <v>1.254420947636393E-3</v>
      </c>
      <c r="CS232" s="21">
        <f t="shared" si="118"/>
        <v>0.74621081742778672</v>
      </c>
      <c r="CT232" s="28">
        <v>0.05</v>
      </c>
    </row>
    <row r="233" spans="8:98" x14ac:dyDescent="0.25">
      <c r="H233" s="2">
        <v>44605</v>
      </c>
      <c r="I233" s="1" t="s">
        <v>9</v>
      </c>
      <c r="J233" s="1" t="s">
        <v>19</v>
      </c>
      <c r="K233">
        <v>0</v>
      </c>
      <c r="L233">
        <v>1</v>
      </c>
      <c r="M233">
        <v>1.21</v>
      </c>
      <c r="N233">
        <v>2.5099999999999998</v>
      </c>
      <c r="P233" s="10">
        <f>SUMIF(team,spi_matches[[#This Row],[team1]],Mxg)+SUMIF(team,spi_matches[[#This Row],[team2]],Vnxg)</f>
        <v>1.1593078731807627</v>
      </c>
      <c r="Q233" s="10">
        <f>SUMIF(team,spi_matches[[#This Row],[team1]],Mnxg)+SUMIF(team,spi_matches[[#This Row],[team2]],Vxg)</f>
        <v>2.286750020214336</v>
      </c>
      <c r="R233" s="10">
        <f t="shared" si="92"/>
        <v>5.2410245195756905E-2</v>
      </c>
      <c r="S233" s="21">
        <f t="shared" si="93"/>
        <v>0.11658584723803081</v>
      </c>
      <c r="T233" s="21">
        <f t="shared" si="94"/>
        <v>0.12170000891349228</v>
      </c>
      <c r="U233" s="21">
        <f t="shared" si="95"/>
        <v>0.77226064108909998</v>
      </c>
      <c r="V233" s="22">
        <f t="shared" si="96"/>
        <v>0</v>
      </c>
      <c r="W233" s="22">
        <f t="shared" si="97"/>
        <v>3</v>
      </c>
      <c r="X233" s="23"/>
      <c r="Y233" s="23"/>
      <c r="Z233" s="23"/>
      <c r="AA233" s="23"/>
      <c r="AB233" s="24">
        <f t="shared" si="98"/>
        <v>1</v>
      </c>
      <c r="AC233" s="24">
        <f t="shared" si="99"/>
        <v>2</v>
      </c>
      <c r="AD233" s="24">
        <f t="shared" si="100"/>
        <v>1</v>
      </c>
      <c r="AE233" s="24">
        <f t="shared" si="101"/>
        <v>3</v>
      </c>
      <c r="AF233" s="24">
        <f t="shared" si="102"/>
        <v>2</v>
      </c>
      <c r="AG233" s="24">
        <f t="shared" si="103"/>
        <v>2</v>
      </c>
      <c r="AH233" s="24">
        <f t="shared" si="104"/>
        <v>2</v>
      </c>
      <c r="AI233" s="24">
        <f t="shared" si="105"/>
        <v>3</v>
      </c>
      <c r="AJ233" s="24">
        <f t="shared" si="106"/>
        <v>0</v>
      </c>
      <c r="AK233" s="24">
        <f t="shared" si="107"/>
        <v>2</v>
      </c>
      <c r="AL233" s="25">
        <f t="shared" si="108"/>
        <v>12</v>
      </c>
      <c r="AM233" s="25">
        <f t="shared" si="109"/>
        <v>13</v>
      </c>
      <c r="AN233" s="25">
        <f t="shared" si="110"/>
        <v>22</v>
      </c>
      <c r="AO233" s="25">
        <f t="shared" si="111"/>
        <v>23</v>
      </c>
      <c r="AP233" s="25">
        <f t="shared" si="112"/>
        <v>2</v>
      </c>
      <c r="AQ233" s="26">
        <f t="shared" si="113"/>
        <v>0.46466426858047644</v>
      </c>
      <c r="AR233" s="26">
        <f t="shared" si="114"/>
        <v>9.361463345271491E-2</v>
      </c>
      <c r="AS233" s="26">
        <f t="shared" si="115"/>
        <v>6.3372253624333227E-2</v>
      </c>
      <c r="AT233" s="26">
        <f t="shared" si="116"/>
        <v>4.1135714772335505E-2</v>
      </c>
      <c r="AU233" s="26">
        <f t="shared" si="117"/>
        <v>3.5057697143277902E-2</v>
      </c>
      <c r="AV233" s="27">
        <f>(1/(((0-P233)^2+(0-Q233)^2))*CT233)</f>
        <v>7.6066215582480451E-3</v>
      </c>
      <c r="AW233" s="27">
        <f>(1/(((1-P233)^2+(1-Q233)^2))*CT233)</f>
        <v>2.974234893770137E-2</v>
      </c>
      <c r="AX233" s="27">
        <f>(1/(((2-P233)^2+(2-Q233)^2))*CT233)</f>
        <v>6.3372253624333227E-2</v>
      </c>
      <c r="AY233" s="27">
        <f>(1/(((3-P233)^2+(3-Q233)^2))*CT233)</f>
        <v>1.2830800360823853E-2</v>
      </c>
      <c r="AZ233" s="27">
        <f>((1/(((4-P233)^2+(4-Q233)^2))*CT233))</f>
        <v>4.5434895883913161E-3</v>
      </c>
      <c r="BA233" s="27">
        <f>((1/(((5-P233)^2+(5-Q233)^2))*CT233))</f>
        <v>2.2611500338975883E-3</v>
      </c>
      <c r="BB233" s="27">
        <f>((1/(((6-P233)^2+(6-Q233)^2))*CT233))</f>
        <v>1.3433448100968828E-3</v>
      </c>
      <c r="BC233" s="27">
        <f>((1/(((1-P233)^2+(0-Q233)^2))*CT233))</f>
        <v>9.5154637309535148E-3</v>
      </c>
      <c r="BD233" s="27">
        <f>((1/(((2-P233)^2+(0-Q233)^2))*CT233))</f>
        <v>8.423196333916522E-3</v>
      </c>
      <c r="BE233" s="27">
        <f>((1/(((2-P233)^2+(1-Q233)^2))*CT233))</f>
        <v>2.1164120900848418E-2</v>
      </c>
      <c r="BF233" s="27">
        <f>((1/(((3-P233)^2+(0-Q233)^2))*CT233))</f>
        <v>5.8022321962471254E-3</v>
      </c>
      <c r="BG233" s="27">
        <f>((1/(((3-P233)^2+(1-Q233)^2))*CT233))</f>
        <v>9.9130170025892826E-3</v>
      </c>
      <c r="BH233" s="27">
        <f>((1/(((3-P233)^2+(2-Q233)^2))*CT233))</f>
        <v>1.4407672849539546E-2</v>
      </c>
      <c r="BI233" s="27">
        <f>((1/(((4-P233)^2+(0-Q233)^2))*CT233))</f>
        <v>3.7597497602406709E-3</v>
      </c>
      <c r="BJ233" s="27">
        <f>((1/(((4-P233)^2+(1-Q233)^2))*CT233))</f>
        <v>5.1412521106346748E-3</v>
      </c>
      <c r="BK233" s="27">
        <f>((1/(((4-P233)^2+(2-Q233)^2))*CT233))</f>
        <v>6.1336467653094959E-3</v>
      </c>
      <c r="BL233" s="27">
        <f>((1/(((4-P233)^2+(3-Q233)^2))*CT233))</f>
        <v>5.8286897084078903E-3</v>
      </c>
      <c r="BM233" s="27">
        <f>((1/(((5-P233)^2+(0-Q233)^2))*CT233))</f>
        <v>2.5024847586629356E-3</v>
      </c>
      <c r="BN233" s="27">
        <f>((1/(((5-P233)^2+(1-Q233)^2))*CT233))</f>
        <v>3.047546300767142E-3</v>
      </c>
      <c r="BO233" s="27">
        <f>((1/(((5-P233)^2+(2-Q233)^2))*CT233))</f>
        <v>3.3708300906039727E-3</v>
      </c>
      <c r="BP233" s="27">
        <f>((1/(((5-P233)^2+(3-Q233)^2))*CT233))</f>
        <v>3.2766169406445219E-3</v>
      </c>
      <c r="BQ233" s="27">
        <f>((1/(((5-P233)^2+(4-Q233)^2))*CT233))</f>
        <v>2.8270722578092964E-3</v>
      </c>
      <c r="BR233" s="27">
        <f>((1/(((6-P233)^2+(0-Q233)^2))*CT233))</f>
        <v>1.7444988845593456E-3</v>
      </c>
      <c r="BS233" s="27">
        <f>(1/(((6-P233)^2+(1-Q233)^2))*CT233)</f>
        <v>1.992982637885637E-3</v>
      </c>
      <c r="BT233" s="27">
        <f>(1/(((6-P233)^2+(2-Q233)^2))*CT233)</f>
        <v>2.1263452360739082E-3</v>
      </c>
      <c r="BU233" s="27">
        <f>(1/(((6-P233)^2+(3-Q233)^2))*CT233)</f>
        <v>2.0884652319009748E-3</v>
      </c>
      <c r="BV233" s="27">
        <f>((1/(((6-P233)^2+(4-Q233)^2))*CT233))</f>
        <v>1.8962719693657538E-3</v>
      </c>
      <c r="BW233" s="27">
        <f>((1/(((6-P233)^2+(5-Q233)^2))*CT233))</f>
        <v>1.6236915710701764E-3</v>
      </c>
      <c r="BX233" s="27">
        <f>((1/(((0-P233)^2+(1-Q233)^2))*CT233))</f>
        <v>1.6668220370712399E-2</v>
      </c>
      <c r="BY233" s="27">
        <f>((1/(((0-P233)^2+(2-Q233)^2))*CT233))</f>
        <v>3.5057697143277902E-2</v>
      </c>
      <c r="BZ233" s="27">
        <f>((1/(((1-P233)^2+(2-Q233)^2))*CT233))</f>
        <v>0.46466426858047644</v>
      </c>
      <c r="CA233" s="27">
        <f>((1/(((0-P233)^2+(3-Q233)^2))*CT233))</f>
        <v>2.6987344274622863E-2</v>
      </c>
      <c r="CB233" s="27">
        <f>((1/(((1-P233)^2+(3-Q233)^2))*CT233))</f>
        <v>9.361463345271491E-2</v>
      </c>
      <c r="CC233" s="27">
        <f>((1/(((2-P233)^2+(3-Q233)^2))*CT233))</f>
        <v>4.1135714772335505E-2</v>
      </c>
      <c r="CD233" s="27">
        <f>((1/(((0-P233)^2+(4-Q233)^2))*CT233))</f>
        <v>1.1684371735616058E-2</v>
      </c>
      <c r="CE233" s="27">
        <f>((1/(((1-P233)^2+(4-Q233)^2))*CT233))</f>
        <v>1.6888442931263882E-2</v>
      </c>
      <c r="CF233" s="27">
        <f>((1/(((2-P233)^2+(4-Q233)^2))*CT233))</f>
        <v>1.3728762908477871E-2</v>
      </c>
      <c r="CG233" s="27">
        <f>((1/(((3-P233)^2+(4-Q233)^2))*CT233))</f>
        <v>7.9071723284622215E-3</v>
      </c>
      <c r="CH233" s="27">
        <f>((1/(((0-P233)^2+(5-Q233)^2))*CT233))</f>
        <v>5.7433502185879823E-3</v>
      </c>
      <c r="CI233" s="27">
        <f>((1/(((1-P233)^2+(5-Q233)^2))*CT233))</f>
        <v>6.7685519177196193E-3</v>
      </c>
      <c r="CJ233" s="27">
        <f>((1/(((2-P233)^2+(5-Q233)^2))*CT233))</f>
        <v>6.1969473873859258E-3</v>
      </c>
      <c r="CK233" s="27">
        <f>((1/(((3-P233)^2+(5-Q233)^2))*CT233))</f>
        <v>4.651217757905955E-3</v>
      </c>
      <c r="CL233" s="27">
        <f>(1/(((4-P233)^2+(5-Q233)^2))*CT233)</f>
        <v>3.2401766954241159E-3</v>
      </c>
      <c r="CM233" s="27">
        <f>(1/(((0-P233)^2+(6-Q233)^2))*CT233)</f>
        <v>3.3042078082784945E-3</v>
      </c>
      <c r="CN233" s="27">
        <f>(1/(((1-P233)^2+(6-Q233)^2))*CT233)</f>
        <v>3.6196200870483308E-3</v>
      </c>
      <c r="CO233" s="27">
        <f>((1/(((2-P233)^2+(6-Q233)^2))*CT233))</f>
        <v>3.4494680304611421E-3</v>
      </c>
      <c r="CP233" s="27">
        <f>((1/(((3-P233)^2+(6-Q233)^2))*CT233))</f>
        <v>2.9109754567144251E-3</v>
      </c>
      <c r="CQ233" s="27">
        <f>((1/(((4-P233)^2+(6-Q233)^2))*CT233))</f>
        <v>2.2875174066175463E-3</v>
      </c>
      <c r="CR233" s="27">
        <f>((1/(((5-P233)^2+(6-Q233)^2)))*CT233)</f>
        <v>1.7519798249963502E-3</v>
      </c>
      <c r="CS233" s="21">
        <f t="shared" si="118"/>
        <v>1.0105464972406233</v>
      </c>
      <c r="CT233" s="28">
        <v>0.05</v>
      </c>
    </row>
    <row r="234" spans="8:98" x14ac:dyDescent="0.25">
      <c r="H234" s="2">
        <v>44605</v>
      </c>
      <c r="I234" s="1" t="s">
        <v>14</v>
      </c>
      <c r="J234" s="1" t="s">
        <v>21</v>
      </c>
      <c r="K234">
        <v>2</v>
      </c>
      <c r="L234">
        <v>2</v>
      </c>
      <c r="M234">
        <v>1.36</v>
      </c>
      <c r="N234">
        <v>0.96</v>
      </c>
      <c r="P234" s="10">
        <f>SUMIF(team,spi_matches[[#This Row],[team1]],Mxg)+SUMIF(team,spi_matches[[#This Row],[team2]],Vnxg)</f>
        <v>0.98830122478665894</v>
      </c>
      <c r="Q234" s="10">
        <f>SUMIF(team,spi_matches[[#This Row],[team1]],Mnxg)+SUMIF(team,spi_matches[[#This Row],[team2]],Vxg)</f>
        <v>1.4775543688692667</v>
      </c>
      <c r="R234" s="10">
        <f t="shared" si="92"/>
        <v>0.40602250423076292</v>
      </c>
      <c r="S234" s="21">
        <f t="shared" si="93"/>
        <v>0.1536137720028673</v>
      </c>
      <c r="T234" s="21">
        <f t="shared" si="94"/>
        <v>0.28744697880235281</v>
      </c>
      <c r="U234" s="21">
        <f t="shared" si="95"/>
        <v>0.37162047417798005</v>
      </c>
      <c r="V234" s="22">
        <f t="shared" si="96"/>
        <v>0</v>
      </c>
      <c r="W234" s="22">
        <f t="shared" si="97"/>
        <v>3</v>
      </c>
      <c r="X234" s="23"/>
      <c r="Y234" s="23"/>
      <c r="Z234" s="23"/>
      <c r="AA234" s="23"/>
      <c r="AB234" s="24">
        <f t="shared" si="98"/>
        <v>1</v>
      </c>
      <c r="AC234" s="24">
        <f t="shared" si="99"/>
        <v>1</v>
      </c>
      <c r="AD234" s="24">
        <f t="shared" si="100"/>
        <v>1</v>
      </c>
      <c r="AE234" s="24">
        <f t="shared" si="101"/>
        <v>2</v>
      </c>
      <c r="AF234" s="24">
        <f t="shared" si="102"/>
        <v>0</v>
      </c>
      <c r="AG234" s="24">
        <f t="shared" si="103"/>
        <v>1</v>
      </c>
      <c r="AH234" s="24">
        <f t="shared" si="104"/>
        <v>0</v>
      </c>
      <c r="AI234" s="24">
        <f t="shared" si="105"/>
        <v>2</v>
      </c>
      <c r="AJ234" s="24">
        <f t="shared" si="106"/>
        <v>2</v>
      </c>
      <c r="AK234" s="24">
        <f t="shared" si="107"/>
        <v>1</v>
      </c>
      <c r="AL234" s="25">
        <f t="shared" si="108"/>
        <v>11</v>
      </c>
      <c r="AM234" s="25">
        <f t="shared" si="109"/>
        <v>12</v>
      </c>
      <c r="AN234" s="25">
        <f t="shared" si="110"/>
        <v>1</v>
      </c>
      <c r="AO234" s="25">
        <f t="shared" si="111"/>
        <v>2</v>
      </c>
      <c r="AP234" s="25">
        <f t="shared" si="112"/>
        <v>21</v>
      </c>
      <c r="AQ234" s="26">
        <f t="shared" si="113"/>
        <v>0.21911081306619309</v>
      </c>
      <c r="AR234" s="26">
        <f t="shared" si="114"/>
        <v>0.18309230530563414</v>
      </c>
      <c r="AS234" s="26">
        <f t="shared" si="115"/>
        <v>4.1500750603451327E-2</v>
      </c>
      <c r="AT234" s="26">
        <f t="shared" si="116"/>
        <v>4.0009962531806345E-2</v>
      </c>
      <c r="AU234" s="26">
        <f t="shared" si="117"/>
        <v>3.9949102063695584E-2</v>
      </c>
      <c r="AV234" s="27">
        <f>(1/(((0-P234)^2+(0-Q234)^2))*CT234)</f>
        <v>1.5823254380825959E-2</v>
      </c>
      <c r="AW234" s="27">
        <f>(1/(((1-P234)^2+(1-Q234)^2))*CT234)</f>
        <v>0.21911081306619309</v>
      </c>
      <c r="AX234" s="27">
        <f>(1/(((2-P234)^2+(2-Q234)^2))*CT234)</f>
        <v>3.8565848721294961E-2</v>
      </c>
      <c r="AY234" s="27">
        <f>(1/(((3-P234)^2+(3-Q234)^2))*CT234)</f>
        <v>7.8557401270525698E-3</v>
      </c>
      <c r="AZ234" s="27">
        <f>((1/(((4-P234)^2+(4-Q234)^2))*CT234))</f>
        <v>3.2397978898863972E-3</v>
      </c>
      <c r="BA234" s="27">
        <f>((1/(((5-P234)^2+(5-Q234)^2))*CT234))</f>
        <v>1.7543028486704431E-3</v>
      </c>
      <c r="BB234" s="27">
        <f>((1/(((6-P234)^2+(6-Q234)^2))*CT234))</f>
        <v>1.0972217684293846E-3</v>
      </c>
      <c r="BC234" s="27">
        <f>((1/(((1-P234)^2+(0-Q234)^2))*CT234))</f>
        <v>2.2901073404634188E-2</v>
      </c>
      <c r="BD234" s="27">
        <f>((1/(((2-P234)^2+(0-Q234)^2))*CT234))</f>
        <v>1.5592347068421093E-2</v>
      </c>
      <c r="BE234" s="27">
        <f>((1/(((2-P234)^2+(1-Q234)^2))*CT234))</f>
        <v>3.9949102063695584E-2</v>
      </c>
      <c r="BF234" s="27">
        <f>((1/(((3-P234)^2+(0-Q234)^2))*CT234))</f>
        <v>8.0255548109129833E-3</v>
      </c>
      <c r="BG234" s="27">
        <f>((1/(((3-P234)^2+(1-Q234)^2))*CT234))</f>
        <v>1.1695933415688309E-2</v>
      </c>
      <c r="BH234" s="27">
        <f>((1/(((3-P234)^2+(2-Q234)^2))*CT234))</f>
        <v>1.1574391834848867E-2</v>
      </c>
      <c r="BI234" s="27">
        <f>((1/(((4-P234)^2+(0-Q234)^2))*CT234))</f>
        <v>4.4430635696759016E-3</v>
      </c>
      <c r="BJ234" s="27">
        <f>((1/(((4-P234)^2+(1-Q234)^2))*CT234))</f>
        <v>5.3772763277386768E-3</v>
      </c>
      <c r="BK234" s="27">
        <f>((1/(((4-P234)^2+(2-Q234)^2))*CT234))</f>
        <v>5.3514403526843226E-3</v>
      </c>
      <c r="BL234" s="27">
        <f>((1/(((4-P234)^2+(3-Q234)^2))*CT234))</f>
        <v>4.3905209588180052E-3</v>
      </c>
      <c r="BM234" s="27">
        <f>((1/(((5-P234)^2+(0-Q234)^2))*CT234))</f>
        <v>2.7356945915220296E-3</v>
      </c>
      <c r="BN234" s="27">
        <f>((1/(((5-P234)^2+(1-Q234)^2))*CT234))</f>
        <v>3.063390387146544E-3</v>
      </c>
      <c r="BO234" s="27">
        <f>((1/(((5-P234)^2+(2-Q234)^2))*CT234))</f>
        <v>3.0549879811190197E-3</v>
      </c>
      <c r="BP234" s="27">
        <f>((1/(((5-P234)^2+(3-Q234)^2))*CT234))</f>
        <v>2.7156840006330608E-3</v>
      </c>
      <c r="BQ234" s="27">
        <f>((1/(((5-P234)^2+(4-Q234)^2))*CT234))</f>
        <v>2.2265309033897966E-3</v>
      </c>
      <c r="BR234" s="27">
        <f>((1/(((6-P234)^2+(0-Q234)^2))*CT234))</f>
        <v>1.8314822737909742E-3</v>
      </c>
      <c r="BS234" s="27">
        <f>(1/(((6-P234)^2+(1-Q234)^2))*CT234)</f>
        <v>1.9727614678040585E-3</v>
      </c>
      <c r="BT234" s="27">
        <f>(1/(((6-P234)^2+(2-Q234)^2))*CT234)</f>
        <v>1.9692735003309131E-3</v>
      </c>
      <c r="BU234" s="27">
        <f>(1/(((6-P234)^2+(3-Q234)^2))*CT234)</f>
        <v>1.8224918249085389E-3</v>
      </c>
      <c r="BV234" s="27">
        <f>((1/(((6-P234)^2+(4-Q234)^2))*CT234))</f>
        <v>1.5883172745754159E-3</v>
      </c>
      <c r="BW234" s="27">
        <f>((1/(((6-P234)^2+(5-Q234)^2))*CT234))</f>
        <v>1.3324539905289914E-3</v>
      </c>
      <c r="BX234" s="27">
        <f>((1/(((0-P234)^2+(1-Q234)^2))*CT234))</f>
        <v>4.1500750603451327E-2</v>
      </c>
      <c r="BY234" s="27">
        <f>((1/(((0-P234)^2+(2-Q234)^2))*CT234))</f>
        <v>4.0009962531806345E-2</v>
      </c>
      <c r="BZ234" s="27">
        <f>((1/(((1-P234)^2+(2-Q234)^2))*CT234))</f>
        <v>0.18309230530563414</v>
      </c>
      <c r="CA234" s="27">
        <f>((1/(((0-P234)^2+(3-Q234)^2))*CT234))</f>
        <v>1.5176441257507924E-2</v>
      </c>
      <c r="CB234" s="27">
        <f>((1/(((1-P234)^2+(3-Q234)^2))*CT234))</f>
        <v>2.1570528049665971E-2</v>
      </c>
      <c r="CC234" s="27">
        <f>((1/(((2-P234)^2+(3-Q234)^2))*CT234))</f>
        <v>1.4963899092818797E-2</v>
      </c>
      <c r="CD234" s="27">
        <f>((1/(((0-P234)^2+(4-Q234)^2))*CT234))</f>
        <v>6.8124798286827038E-3</v>
      </c>
      <c r="CE234" s="27">
        <f>((1/(((1-P234)^2+(4-Q234)^2))*CT234))</f>
        <v>7.8580906487491532E-3</v>
      </c>
      <c r="CF234" s="27">
        <f>((1/(((2-P234)^2+(4-Q234)^2))*CT234))</f>
        <v>6.7693199066717101E-3</v>
      </c>
      <c r="CG234" s="27">
        <f>((1/(((3-P234)^2+(4-Q234)^2))*CT234))</f>
        <v>4.803229034487465E-3</v>
      </c>
      <c r="CH234" s="27">
        <f>((1/(((0-P234)^2+(5-Q234)^2))*CT234))</f>
        <v>3.7357027552528243E-3</v>
      </c>
      <c r="CI234" s="27">
        <f>((1/(((1-P234)^2+(5-Q234)^2))*CT234))</f>
        <v>4.0297362017801966E-3</v>
      </c>
      <c r="CJ234" s="27">
        <f>((1/(((2-P234)^2+(5-Q234)^2))*CT234))</f>
        <v>3.722687303277101E-3</v>
      </c>
      <c r="CK234" s="27">
        <f>((1/(((3-P234)^2+(5-Q234)^2))*CT234))</f>
        <v>3.0386722359485485E-3</v>
      </c>
      <c r="CL234" s="27">
        <f>(1/(((4-P234)^2+(5-Q234)^2))*CT234)</f>
        <v>2.3279686203104932E-3</v>
      </c>
      <c r="CM234" s="27">
        <f>(1/(((0-P234)^2+(6-Q234)^2))*CT234)</f>
        <v>2.3332590333105239E-3</v>
      </c>
      <c r="CN234" s="27">
        <f>(1/(((1-P234)^2+(6-Q234)^2))*CT234)</f>
        <v>2.4446708228464016E-3</v>
      </c>
      <c r="CO234" s="27">
        <f>((1/(((2-P234)^2+(6-Q234)^2))*CT234))</f>
        <v>2.3281749933040108E-3</v>
      </c>
      <c r="CP234" s="27">
        <f>((1/(((3-P234)^2+(6-Q234)^2))*CT234))</f>
        <v>2.0408624376325592E-3</v>
      </c>
      <c r="CQ234" s="27">
        <f>((1/(((4-P234)^2+(6-Q234)^2))*CT234))</f>
        <v>1.6936037734518771E-3</v>
      </c>
      <c r="CR234" s="27">
        <f>((1/(((5-P234)^2+(6-Q234)^2)))*CT234)</f>
        <v>1.3681297413898454E-3</v>
      </c>
      <c r="CS234" s="21">
        <f t="shared" si="118"/>
        <v>0.81268122498319995</v>
      </c>
      <c r="CT234" s="28">
        <v>0.05</v>
      </c>
    </row>
    <row r="235" spans="8:98" x14ac:dyDescent="0.25">
      <c r="H235" s="2">
        <v>44607</v>
      </c>
      <c r="I235" s="1" t="s">
        <v>7</v>
      </c>
      <c r="J235" s="1" t="s">
        <v>27</v>
      </c>
      <c r="K235">
        <v>2</v>
      </c>
      <c r="L235">
        <v>0</v>
      </c>
      <c r="M235">
        <v>2.83</v>
      </c>
      <c r="N235">
        <v>1.1200000000000001</v>
      </c>
      <c r="P235" s="10">
        <f>SUMIF(team,spi_matches[[#This Row],[team1]],Mxg)+SUMIF(team,spi_matches[[#This Row],[team2]],Vnxg)</f>
        <v>1.5748525062891243</v>
      </c>
      <c r="Q235" s="10">
        <f>SUMIF(team,spi_matches[[#This Row],[team1]],Mnxg)+SUMIF(team,spi_matches[[#This Row],[team2]],Vxg)</f>
        <v>1.191847266622889</v>
      </c>
      <c r="R235" s="10">
        <f t="shared" si="92"/>
        <v>1.5805572606898735</v>
      </c>
      <c r="S235" s="21">
        <f t="shared" si="93"/>
        <v>0.4061582897205343</v>
      </c>
      <c r="T235" s="21">
        <f t="shared" si="94"/>
        <v>0.22506529983690265</v>
      </c>
      <c r="U235" s="21">
        <f t="shared" si="95"/>
        <v>0.17246199777365104</v>
      </c>
      <c r="V235" s="22">
        <f t="shared" si="96"/>
        <v>3</v>
      </c>
      <c r="W235" s="22">
        <f t="shared" si="97"/>
        <v>0</v>
      </c>
      <c r="X235" s="23"/>
      <c r="Y235" s="23"/>
      <c r="Z235" s="23"/>
      <c r="AA235" s="23"/>
      <c r="AB235" s="24">
        <f t="shared" si="98"/>
        <v>2</v>
      </c>
      <c r="AC235" s="24">
        <f t="shared" si="99"/>
        <v>1</v>
      </c>
      <c r="AD235" s="24">
        <f t="shared" si="100"/>
        <v>1</v>
      </c>
      <c r="AE235" s="24">
        <f t="shared" si="101"/>
        <v>1</v>
      </c>
      <c r="AF235" s="24">
        <f t="shared" si="102"/>
        <v>2</v>
      </c>
      <c r="AG235" s="24">
        <f t="shared" si="103"/>
        <v>2</v>
      </c>
      <c r="AH235" s="24">
        <f t="shared" si="104"/>
        <v>1</v>
      </c>
      <c r="AI235" s="24">
        <f t="shared" si="105"/>
        <v>2</v>
      </c>
      <c r="AJ235" s="24">
        <f t="shared" si="106"/>
        <v>2</v>
      </c>
      <c r="AK235" s="24">
        <f t="shared" si="107"/>
        <v>0</v>
      </c>
      <c r="AL235" s="25">
        <f t="shared" si="108"/>
        <v>21</v>
      </c>
      <c r="AM235" s="25">
        <f t="shared" si="109"/>
        <v>11</v>
      </c>
      <c r="AN235" s="25">
        <f t="shared" si="110"/>
        <v>22</v>
      </c>
      <c r="AO235" s="25">
        <f t="shared" si="111"/>
        <v>12</v>
      </c>
      <c r="AP235" s="25">
        <f t="shared" si="112"/>
        <v>20</v>
      </c>
      <c r="AQ235" s="26">
        <f t="shared" si="113"/>
        <v>0.2298261320382789</v>
      </c>
      <c r="AR235" s="26">
        <f t="shared" si="114"/>
        <v>0.13614304340763253</v>
      </c>
      <c r="AS235" s="26">
        <f t="shared" si="115"/>
        <v>5.9962015367543912E-2</v>
      </c>
      <c r="AT235" s="26">
        <f t="shared" si="116"/>
        <v>5.0835416813098146E-2</v>
      </c>
      <c r="AU235" s="26">
        <f t="shared" si="117"/>
        <v>3.1225599177749426E-2</v>
      </c>
      <c r="AV235" s="27">
        <f>(1/(((0-P235)^2+(0-Q235)^2))*CT235)</f>
        <v>1.2818342499215383E-2</v>
      </c>
      <c r="AW235" s="27">
        <f>(1/(((1-P235)^2+(1-Q235)^2))*CT235)</f>
        <v>0.13614304340763253</v>
      </c>
      <c r="AX235" s="27">
        <f>(1/(((2-P235)^2+(2-Q235)^2))*CT235)</f>
        <v>5.9962015367543912E-2</v>
      </c>
      <c r="AY235" s="27">
        <f>(1/(((3-P235)^2+(3-Q235)^2))*CT235)</f>
        <v>9.4331405378510619E-3</v>
      </c>
      <c r="AZ235" s="27">
        <f>((1/(((4-P235)^2+(4-Q235)^2))*CT235))</f>
        <v>3.6318569271149592E-3</v>
      </c>
      <c r="BA235" s="27">
        <f>((1/(((5-P235)^2+(5-Q235)^2))*CT235))</f>
        <v>1.905948123716074E-3</v>
      </c>
      <c r="BB235" s="27">
        <f>((1/(((6-P235)^2+(6-Q235)^2))*CT235))</f>
        <v>1.1709529738287122E-3</v>
      </c>
      <c r="BC235" s="27">
        <f>((1/(((1-P235)^2+(0-Q235)^2))*CT235))</f>
        <v>2.8555840167652335E-2</v>
      </c>
      <c r="BD235" s="27">
        <f>((1/(((2-P235)^2+(0-Q235)^2))*CT235))</f>
        <v>3.1225599177749426E-2</v>
      </c>
      <c r="BE235" s="27">
        <f>((1/(((2-P235)^2+(1-Q235)^2))*CT235))</f>
        <v>0.2298261320382789</v>
      </c>
      <c r="BF235" s="27">
        <f>((1/(((3-P235)^2+(0-Q235)^2))*CT235))</f>
        <v>1.4486265095780597E-2</v>
      </c>
      <c r="BG235" s="27">
        <f>((1/(((3-P235)^2+(1-Q235)^2))*CT235))</f>
        <v>2.4179694757253564E-2</v>
      </c>
      <c r="BH235" s="27">
        <f>((1/(((3-P235)^2+(2-Q235)^2))*CT235))</f>
        <v>1.8627827859112944E-2</v>
      </c>
      <c r="BI235" s="27">
        <f>((1/(((4-P235)^2+(0-Q235)^2))*CT235))</f>
        <v>6.8475888446172311E-3</v>
      </c>
      <c r="BJ235" s="27">
        <f>((1/(((4-P235)^2+(1-Q235)^2))*CT235))</f>
        <v>8.4485922106261185E-3</v>
      </c>
      <c r="BK235" s="27">
        <f>((1/(((4-P235)^2+(2-Q235)^2))*CT235))</f>
        <v>7.6517519862422251E-3</v>
      </c>
      <c r="BL235" s="27">
        <f>((1/(((4-P235)^2+(3-Q235)^2))*CT235))</f>
        <v>5.4640290179449099E-3</v>
      </c>
      <c r="BM235" s="27">
        <f>((1/(((5-P235)^2+(0-Q235)^2))*CT235))</f>
        <v>3.8016640651248623E-3</v>
      </c>
      <c r="BN235" s="27">
        <f>((1/(((5-P235)^2+(1-Q235)^2))*CT235))</f>
        <v>4.248651215419944E-3</v>
      </c>
      <c r="BO235" s="27">
        <f>((1/(((5-P235)^2+(2-Q235)^2))*CT235))</f>
        <v>4.0372244385325417E-3</v>
      </c>
      <c r="BP235" s="27">
        <f>((1/(((5-P235)^2+(3-Q235)^2))*CT235))</f>
        <v>3.3330996472965622E-3</v>
      </c>
      <c r="BQ235" s="27">
        <f>((1/(((5-P235)^2+(4-Q235)^2))*CT235))</f>
        <v>2.5487633056103035E-3</v>
      </c>
      <c r="BR235" s="27">
        <f>((1/(((6-P235)^2+(0-Q235)^2))*CT235))</f>
        <v>2.3806768745077648E-3</v>
      </c>
      <c r="BS235" s="27">
        <f>(1/(((6-P235)^2+(1-Q235)^2))*CT235)</f>
        <v>2.5485842067929408E-3</v>
      </c>
      <c r="BT235" s="27">
        <f>(1/(((6-P235)^2+(2-Q235)^2))*CT235)</f>
        <v>2.4709611189505849E-3</v>
      </c>
      <c r="BU235" s="27">
        <f>(1/(((6-P235)^2+(3-Q235)^2))*CT235)</f>
        <v>2.188054856000681E-3</v>
      </c>
      <c r="BV235" s="27">
        <f>((1/(((6-P235)^2+(4-Q235)^2))*CT235))</f>
        <v>1.8203230400085626E-3</v>
      </c>
      <c r="BW235" s="27">
        <f>((1/(((6-P235)^2+(5-Q235)^2))*CT235))</f>
        <v>1.4669657970312914E-3</v>
      </c>
      <c r="BX235" s="27">
        <f>((1/(((0-P235)^2+(1-Q235)^2))*CT235))</f>
        <v>1.9865188550902389E-2</v>
      </c>
      <c r="BY235" s="27">
        <f>((1/(((0-P235)^2+(2-Q235)^2))*CT235))</f>
        <v>1.5957762957106384E-2</v>
      </c>
      <c r="BZ235" s="27">
        <f>((1/(((1-P235)^2+(2-Q235)^2))*CT235))</f>
        <v>5.0835416813098146E-2</v>
      </c>
      <c r="CA235" s="27">
        <f>((1/(((0-P235)^2+(3-Q235)^2))*CT235))</f>
        <v>8.6962923362975866E-3</v>
      </c>
      <c r="CB235" s="27">
        <f>((1/(((1-P235)^2+(3-Q235)^2))*CT235))</f>
        <v>1.3889383847861992E-2</v>
      </c>
      <c r="CC235" s="27">
        <f>((1/(((2-P235)^2+(3-Q235)^2))*CT235))</f>
        <v>1.4492053389735233E-2</v>
      </c>
      <c r="CD235" s="27">
        <f>((1/(((0-P235)^2+(4-Q235)^2))*CT235))</f>
        <v>4.82351613504134E-3</v>
      </c>
      <c r="CE235" s="27">
        <f>((1/(((1-P235)^2+(4-Q235)^2))*CT235))</f>
        <v>6.0855552304938439E-3</v>
      </c>
      <c r="CF235" s="27">
        <f>((1/(((2-P235)^2+(4-Q235)^2))*CT235))</f>
        <v>6.1984965639105159E-3</v>
      </c>
      <c r="CG235" s="27">
        <f>((1/(((3-P235)^2+(4-Q235)^2))*CT235))</f>
        <v>5.0419657162025528E-3</v>
      </c>
      <c r="CH235" s="27">
        <f>((1/(((0-P235)^2+(5-Q235)^2))*CT235))</f>
        <v>2.9442614231464104E-3</v>
      </c>
      <c r="CI235" s="27">
        <f>((1/(((1-P235)^2+(5-Q235)^2))*CT235))</f>
        <v>3.3709798418552332E-3</v>
      </c>
      <c r="CJ235" s="27">
        <f>((1/(((2-P235)^2+(5-Q235)^2))*CT235))</f>
        <v>3.4053502172889266E-3</v>
      </c>
      <c r="CK235" s="27">
        <f>((1/(((3-P235)^2+(5-Q235)^2))*CT235))</f>
        <v>3.0242412375816965E-3</v>
      </c>
      <c r="CL235" s="27">
        <f>(1/(((4-P235)^2+(5-Q235)^2))*CT235)</f>
        <v>2.4529803398570375E-3</v>
      </c>
      <c r="CM235" s="27">
        <f>(1/(((0-P235)^2+(6-Q235)^2))*CT235)</f>
        <v>1.9532399722790948E-3</v>
      </c>
      <c r="CN235" s="27">
        <f>(1/(((1-P235)^2+(6-Q235)^2))*CT235)</f>
        <v>2.132306358960414E-3</v>
      </c>
      <c r="CO235" s="27">
        <f>((1/(((2-P235)^2+(6-Q235)^2))*CT235))</f>
        <v>2.1460071964111396E-3</v>
      </c>
      <c r="CP235" s="27">
        <f>((1/(((3-P235)^2+(6-Q235)^2))*CT235))</f>
        <v>1.9881207331807964E-3</v>
      </c>
      <c r="CQ235" s="27">
        <f>((1/(((4-P235)^2+(6-Q235)^2))*CT235))</f>
        <v>1.7241573680113948E-3</v>
      </c>
      <c r="CR235" s="27">
        <f>((1/(((5-P235)^2+(6-Q235)^2)))*CT235)</f>
        <v>1.4347215444289259E-3</v>
      </c>
      <c r="CS235" s="21">
        <f t="shared" si="118"/>
        <v>0.80368558733108775</v>
      </c>
      <c r="CT235" s="28">
        <v>0.05</v>
      </c>
    </row>
    <row r="236" spans="8:98" x14ac:dyDescent="0.25">
      <c r="H236" s="2">
        <v>44611</v>
      </c>
      <c r="I236" s="1" t="s">
        <v>21</v>
      </c>
      <c r="J236" s="1" t="s">
        <v>20</v>
      </c>
      <c r="K236">
        <v>1</v>
      </c>
      <c r="L236">
        <v>1</v>
      </c>
      <c r="M236">
        <v>0.89</v>
      </c>
      <c r="N236">
        <v>1.19</v>
      </c>
      <c r="P236" s="10">
        <f>SUMIF(team,spi_matches[[#This Row],[team1]],Mxg)+SUMIF(team,spi_matches[[#This Row],[team2]],Vnxg)</f>
        <v>1.2911334692051484</v>
      </c>
      <c r="Q236" s="10">
        <f>SUMIF(team,spi_matches[[#This Row],[team1]],Mnxg)+SUMIF(team,spi_matches[[#This Row],[team2]],Vxg)</f>
        <v>0.98622356928529609</v>
      </c>
      <c r="R236" s="10">
        <f t="shared" si="92"/>
        <v>0.20243289383138219</v>
      </c>
      <c r="S236" s="21">
        <f t="shared" si="93"/>
        <v>0.27326352772084361</v>
      </c>
      <c r="T236" s="21">
        <f t="shared" si="94"/>
        <v>0.65315235872347144</v>
      </c>
      <c r="U236" s="21">
        <f t="shared" si="95"/>
        <v>0.16883472784436604</v>
      </c>
      <c r="V236" s="22">
        <f t="shared" si="96"/>
        <v>1</v>
      </c>
      <c r="W236" s="22">
        <f t="shared" si="97"/>
        <v>1</v>
      </c>
      <c r="X236" s="23"/>
      <c r="Y236" s="23"/>
      <c r="Z236" s="23"/>
      <c r="AA236" s="23"/>
      <c r="AB236" s="24">
        <f t="shared" si="98"/>
        <v>1</v>
      </c>
      <c r="AC236" s="24">
        <f t="shared" si="99"/>
        <v>1</v>
      </c>
      <c r="AD236" s="24">
        <f t="shared" si="100"/>
        <v>2</v>
      </c>
      <c r="AE236" s="24">
        <f t="shared" si="101"/>
        <v>1</v>
      </c>
      <c r="AF236" s="24">
        <f t="shared" si="102"/>
        <v>1</v>
      </c>
      <c r="AG236" s="24">
        <f t="shared" si="103"/>
        <v>0</v>
      </c>
      <c r="AH236" s="24">
        <f t="shared" si="104"/>
        <v>1</v>
      </c>
      <c r="AI236" s="24">
        <f t="shared" si="105"/>
        <v>2</v>
      </c>
      <c r="AJ236" s="24">
        <f t="shared" si="106"/>
        <v>2</v>
      </c>
      <c r="AK236" s="24">
        <f t="shared" si="107"/>
        <v>0</v>
      </c>
      <c r="AL236" s="25">
        <f t="shared" si="108"/>
        <v>11</v>
      </c>
      <c r="AM236" s="25">
        <f t="shared" si="109"/>
        <v>21</v>
      </c>
      <c r="AN236" s="25">
        <f t="shared" si="110"/>
        <v>10</v>
      </c>
      <c r="AO236" s="25">
        <f t="shared" si="111"/>
        <v>12</v>
      </c>
      <c r="AP236" s="25">
        <f t="shared" si="112"/>
        <v>20</v>
      </c>
      <c r="AQ236" s="26">
        <f t="shared" si="113"/>
        <v>0.58859200209719276</v>
      </c>
      <c r="AR236" s="26">
        <f t="shared" si="114"/>
        <v>9.9466551232636813E-2</v>
      </c>
      <c r="AS236" s="26">
        <f t="shared" si="115"/>
        <v>4.7285990970606248E-2</v>
      </c>
      <c r="AT236" s="26">
        <f t="shared" si="116"/>
        <v>4.4943765752306603E-2</v>
      </c>
      <c r="AU236" s="26">
        <f t="shared" si="117"/>
        <v>3.3895347868576418E-2</v>
      </c>
      <c r="AV236" s="27">
        <f>(1/(((0-P236)^2+(0-Q236)^2))*CT236)</f>
        <v>1.8941815019656284E-2</v>
      </c>
      <c r="AW236" s="27">
        <f>(1/(((1-P236)^2+(1-Q236)^2))*CT236)</f>
        <v>0.58859200209719276</v>
      </c>
      <c r="AX236" s="27">
        <f>(1/(((2-P236)^2+(2-Q236)^2))*CT236)</f>
        <v>3.2674732495075999E-2</v>
      </c>
      <c r="AY236" s="27">
        <f>(1/(((3-P236)^2+(3-Q236)^2))*CT236)</f>
        <v>7.1679240563105916E-3</v>
      </c>
      <c r="AZ236" s="27">
        <f>((1/(((4-P236)^2+(4-Q236)^2))*CT236))</f>
        <v>3.0449174797220983E-3</v>
      </c>
      <c r="BA236" s="27">
        <f>((1/(((5-P236)^2+(5-Q236)^2))*CT236))</f>
        <v>1.6741393450576147E-3</v>
      </c>
      <c r="BB236" s="27">
        <f>((1/(((6-P236)^2+(6-Q236)^2))*CT236))</f>
        <v>1.0568282304559294E-3</v>
      </c>
      <c r="BC236" s="27">
        <f>((1/(((1-P236)^2+(0-Q236)^2))*CT236))</f>
        <v>4.7285990970606248E-2</v>
      </c>
      <c r="BD236" s="27">
        <f>((1/(((2-P236)^2+(0-Q236)^2))*CT236))</f>
        <v>3.3895347868576418E-2</v>
      </c>
      <c r="BE236" s="27">
        <f>((1/(((2-P236)^2+(1-Q236)^2))*CT236))</f>
        <v>9.9466551232636813E-2</v>
      </c>
      <c r="BF236" s="27">
        <f>((1/(((3-P236)^2+(0-Q236)^2))*CT236))</f>
        <v>1.2844021500864819E-2</v>
      </c>
      <c r="BG236" s="27">
        <f>((1/(((3-P236)^2+(1-Q236)^2))*CT236))</f>
        <v>1.7120856684814029E-2</v>
      </c>
      <c r="BH236" s="27">
        <f>((1/(((3-P236)^2+(2-Q236)^2))*CT236))</f>
        <v>1.2664744671883596E-2</v>
      </c>
      <c r="BI236" s="27">
        <f>((1/(((4-P236)^2+(0-Q236)^2))*CT236))</f>
        <v>6.0164165311230363E-3</v>
      </c>
      <c r="BJ236" s="27">
        <f>((1/(((4-P236)^2+(1-Q236)^2))*CT236))</f>
        <v>6.8137086137966749E-3</v>
      </c>
      <c r="BK236" s="27">
        <f>((1/(((4-P236)^2+(2-Q236)^2))*CT236))</f>
        <v>5.9767857816533211E-3</v>
      </c>
      <c r="BL236" s="27">
        <f>((1/(((4-P236)^2+(3-Q236)^2))*CT236))</f>
        <v>4.3885620962193662E-3</v>
      </c>
      <c r="BM236" s="27">
        <f>((1/(((5-P236)^2+(0-Q236)^2))*CT236))</f>
        <v>3.3948185045171615E-3</v>
      </c>
      <c r="BN236" s="27">
        <f>((1/(((5-P236)^2+(1-Q236)^2))*CT236))</f>
        <v>3.6348090659861984E-3</v>
      </c>
      <c r="BO236" s="27">
        <f>((1/(((5-P236)^2+(2-Q236)^2))*CT236))</f>
        <v>3.3821642096629081E-3</v>
      </c>
      <c r="BP236" s="27">
        <f>((1/(((5-P236)^2+(3-Q236)^2))*CT236))</f>
        <v>2.8072560788865763E-3</v>
      </c>
      <c r="BQ236" s="27">
        <f>((1/(((5-P236)^2+(4-Q236)^2))*CT236))</f>
        <v>2.1892818671423835E-3</v>
      </c>
      <c r="BR236" s="27">
        <f>((1/(((6-P236)^2+(0-Q236)^2))*CT236))</f>
        <v>2.1601947797403975E-3</v>
      </c>
      <c r="BS236" s="27">
        <f>(1/(((6-P236)^2+(1-Q236)^2))*CT236)</f>
        <v>2.2549323922805078E-3</v>
      </c>
      <c r="BT236" s="27">
        <f>(1/(((6-P236)^2+(2-Q236)^2))*CT236)</f>
        <v>2.1550640422815103E-3</v>
      </c>
      <c r="BU236" s="27">
        <f>(1/(((6-P236)^2+(3-Q236)^2))*CT236)</f>
        <v>1.9063073195844848E-3</v>
      </c>
      <c r="BV236" s="27">
        <f>((1/(((6-P236)^2+(4-Q236)^2))*CT236))</f>
        <v>1.5996789186326348E-3</v>
      </c>
      <c r="BW236" s="27">
        <f>((1/(((6-P236)^2+(5-Q236)^2))*CT236))</f>
        <v>1.306034589954557E-3</v>
      </c>
      <c r="BX236" s="27">
        <f>((1/(((0-P236)^2+(1-Q236)^2))*CT236))</f>
        <v>2.9990125594990005E-2</v>
      </c>
      <c r="BY236" s="27">
        <f>((1/(((0-P236)^2+(2-Q236)^2))*CT236))</f>
        <v>1.8554470989359136E-2</v>
      </c>
      <c r="BZ236" s="27">
        <f>((1/(((1-P236)^2+(2-Q236)^2))*CT236))</f>
        <v>4.4943765752306603E-2</v>
      </c>
      <c r="CA236" s="27">
        <f>((1/(((0-P236)^2+(3-Q236)^2))*CT236))</f>
        <v>8.7377130197760569E-3</v>
      </c>
      <c r="CB236" s="27">
        <f>((1/(((1-P236)^2+(3-Q236)^2))*CT236))</f>
        <v>1.2077136546116432E-2</v>
      </c>
      <c r="CC236" s="27">
        <f>((1/(((2-P236)^2+(3-Q236)^2))*CT236))</f>
        <v>1.0970235560122178E-2</v>
      </c>
      <c r="CD236" s="27">
        <f>((1/(((0-P236)^2+(4-Q236)^2))*CT236))</f>
        <v>4.6512173031231794E-3</v>
      </c>
      <c r="CE236" s="27">
        <f>((1/(((1-P236)^2+(4-Q236)^2))*CT236))</f>
        <v>5.4539859323759609E-3</v>
      </c>
      <c r="CF236" s="27">
        <f>((1/(((2-P236)^2+(4-Q236)^2))*CT236))</f>
        <v>5.2162989844084656E-3</v>
      </c>
      <c r="CG236" s="27">
        <f>((1/(((3-P236)^2+(4-Q236)^2))*CT236))</f>
        <v>4.165599858486059E-3</v>
      </c>
      <c r="CH236" s="27">
        <f>((1/(((0-P236)^2+(5-Q236)^2))*CT236))</f>
        <v>2.812555515634722E-3</v>
      </c>
      <c r="CI236" s="27">
        <f>((1/(((1-P236)^2+(5-Q236)^2))*CT236))</f>
        <v>3.0873421570349058E-3</v>
      </c>
      <c r="CJ236" s="27">
        <f>((1/(((2-P236)^2+(5-Q236)^2))*CT236))</f>
        <v>3.0097105914863795E-3</v>
      </c>
      <c r="CK236" s="27">
        <f>((1/(((3-P236)^2+(5-Q236)^2))*CT236))</f>
        <v>2.6273439377827571E-3</v>
      </c>
      <c r="CL236" s="27">
        <f>(1/(((4-P236)^2+(5-Q236)^2))*CT236)</f>
        <v>2.132345370079715E-3</v>
      </c>
      <c r="CM236" s="27">
        <f>(1/(((0-P236)^2+(6-Q236)^2))*CT236)</f>
        <v>1.8653250440399272E-3</v>
      </c>
      <c r="CN236" s="27">
        <f>(1/(((1-P236)^2+(6-Q236)^2))*CT236)</f>
        <v>1.9823402981352617E-3</v>
      </c>
      <c r="CO236" s="27">
        <f>((1/(((2-P236)^2+(6-Q236)^2))*CT236))</f>
        <v>1.9500440936732193E-3</v>
      </c>
      <c r="CP236" s="27">
        <f>((1/(((3-P236)^2+(6-Q236)^2))*CT236))</f>
        <v>1.7820115891142353E-3</v>
      </c>
      <c r="CQ236" s="27">
        <f>((1/(((4-P236)^2+(6-Q236)^2))*CT236))</f>
        <v>1.539602645571935E-3</v>
      </c>
      <c r="CR236" s="27">
        <f>((1/(((5-P236)^2+(6-Q236)^2)))*CT236)</f>
        <v>1.2855570607489067E-3</v>
      </c>
      <c r="CS236" s="21">
        <f t="shared" si="118"/>
        <v>1.0952506142886811</v>
      </c>
      <c r="CT236" s="28">
        <v>0.05</v>
      </c>
    </row>
    <row r="237" spans="8:98" x14ac:dyDescent="0.25">
      <c r="H237" s="2">
        <v>44611</v>
      </c>
      <c r="I237" s="1" t="s">
        <v>6</v>
      </c>
      <c r="J237" s="1" t="s">
        <v>5</v>
      </c>
      <c r="K237">
        <v>2</v>
      </c>
      <c r="L237">
        <v>1</v>
      </c>
      <c r="M237">
        <v>1.67</v>
      </c>
      <c r="N237">
        <v>0.65</v>
      </c>
      <c r="P237" s="10">
        <f>SUMIF(team,spi_matches[[#This Row],[team1]],Mxg)+SUMIF(team,spi_matches[[#This Row],[team2]],Vnxg)</f>
        <v>2.31961319999983</v>
      </c>
      <c r="Q237" s="10">
        <f>SUMIF(team,spi_matches[[#This Row],[team1]],Mnxg)+SUMIF(team,spi_matches[[#This Row],[team2]],Vxg)</f>
        <v>0.81384416967920303</v>
      </c>
      <c r="R237" s="10">
        <f t="shared" si="92"/>
        <v>0.44884222155188663</v>
      </c>
      <c r="S237" s="21">
        <f t="shared" si="93"/>
        <v>0.71674749996383014</v>
      </c>
      <c r="T237" s="21">
        <f t="shared" si="94"/>
        <v>8.6210080715376225E-2</v>
      </c>
      <c r="U237" s="21">
        <f t="shared" si="95"/>
        <v>9.5299353619914803E-2</v>
      </c>
      <c r="V237" s="22">
        <f t="shared" si="96"/>
        <v>3</v>
      </c>
      <c r="W237" s="22">
        <f t="shared" si="97"/>
        <v>0</v>
      </c>
      <c r="X237" s="23"/>
      <c r="Y237" s="23"/>
      <c r="Z237" s="23"/>
      <c r="AA237" s="23"/>
      <c r="AB237" s="24">
        <f t="shared" si="98"/>
        <v>2</v>
      </c>
      <c r="AC237" s="24">
        <f t="shared" si="99"/>
        <v>1</v>
      </c>
      <c r="AD237" s="24">
        <f t="shared" si="100"/>
        <v>3</v>
      </c>
      <c r="AE237" s="24">
        <f t="shared" si="101"/>
        <v>1</v>
      </c>
      <c r="AF237" s="24">
        <f t="shared" si="102"/>
        <v>2</v>
      </c>
      <c r="AG237" s="24">
        <f t="shared" si="103"/>
        <v>0</v>
      </c>
      <c r="AH237" s="24">
        <f t="shared" si="104"/>
        <v>3</v>
      </c>
      <c r="AI237" s="24">
        <f t="shared" si="105"/>
        <v>0</v>
      </c>
      <c r="AJ237" s="24">
        <f t="shared" si="106"/>
        <v>2</v>
      </c>
      <c r="AK237" s="24">
        <f t="shared" si="107"/>
        <v>2</v>
      </c>
      <c r="AL237" s="25">
        <f t="shared" si="108"/>
        <v>21</v>
      </c>
      <c r="AM237" s="25">
        <f t="shared" si="109"/>
        <v>31</v>
      </c>
      <c r="AN237" s="25">
        <f t="shared" si="110"/>
        <v>20</v>
      </c>
      <c r="AO237" s="25">
        <f t="shared" si="111"/>
        <v>30</v>
      </c>
      <c r="AP237" s="25">
        <f t="shared" si="112"/>
        <v>22</v>
      </c>
      <c r="AQ237" s="26">
        <f t="shared" si="113"/>
        <v>0.36547946788370711</v>
      </c>
      <c r="AR237" s="26">
        <f t="shared" si="114"/>
        <v>0.10048631542572567</v>
      </c>
      <c r="AS237" s="26">
        <f t="shared" si="115"/>
        <v>6.5402657400452716E-2</v>
      </c>
      <c r="AT237" s="26">
        <f t="shared" si="116"/>
        <v>4.4433838378105162E-2</v>
      </c>
      <c r="AU237" s="26">
        <f t="shared" si="117"/>
        <v>3.3131929822605981E-2</v>
      </c>
      <c r="AV237" s="27">
        <f>(1/(((0-P237)^2+(0-Q237)^2))*CT237)</f>
        <v>8.2741076429745895E-3</v>
      </c>
      <c r="AW237" s="27">
        <f>(1/(((1-P237)^2+(1-Q237)^2))*CT237)</f>
        <v>2.8152630193061596E-2</v>
      </c>
      <c r="AX237" s="27">
        <f>(1/(((2-P237)^2+(2-Q237)^2))*CT237)</f>
        <v>3.3131929822605981E-2</v>
      </c>
      <c r="AY237" s="27">
        <f>(1/(((3-P237)^2+(3-Q237)^2))*CT237)</f>
        <v>9.5379738472516819E-3</v>
      </c>
      <c r="AZ237" s="27">
        <f>((1/(((4-P237)^2+(4-Q237)^2))*CT237))</f>
        <v>3.8534787838550612E-3</v>
      </c>
      <c r="BA237" s="27">
        <f>((1/(((5-P237)^2+(5-Q237)^2))*CT237))</f>
        <v>2.023605435652099E-3</v>
      </c>
      <c r="BB237" s="27">
        <f>((1/(((6-P237)^2+(6-Q237)^2))*CT237))</f>
        <v>1.2363549899752401E-3</v>
      </c>
      <c r="BC237" s="27">
        <f>((1/(((1-P237)^2+(0-Q237)^2))*CT237))</f>
        <v>2.0801080130698722E-2</v>
      </c>
      <c r="BD237" s="27">
        <f>((1/(((2-P237)^2+(0-Q237)^2))*CT237))</f>
        <v>6.5402657400452716E-2</v>
      </c>
      <c r="BE237" s="27">
        <f>((1/(((2-P237)^2+(1-Q237)^2))*CT237))</f>
        <v>0.36547946788370711</v>
      </c>
      <c r="BF237" s="27">
        <f>((1/(((3-P237)^2+(0-Q237)^2))*CT237))</f>
        <v>4.4433838378105162E-2</v>
      </c>
      <c r="BG237" s="27">
        <f>((1/(((3-P237)^2+(1-Q237)^2))*CT237))</f>
        <v>0.10048631542572567</v>
      </c>
      <c r="BH237" s="27">
        <f>((1/(((3-P237)^2+(2-Q237)^2))*CT237))</f>
        <v>2.673951435323399E-2</v>
      </c>
      <c r="BI237" s="27">
        <f>((1/(((4-P237)^2+(0-Q237)^2))*CT237))</f>
        <v>1.4342913290624657E-2</v>
      </c>
      <c r="BJ237" s="27">
        <f>((1/(((4-P237)^2+(1-Q237)^2))*CT237))</f>
        <v>1.7492586173667508E-2</v>
      </c>
      <c r="BK237" s="27">
        <f>((1/(((4-P237)^2+(2-Q237)^2))*CT237))</f>
        <v>1.1818471721329701E-2</v>
      </c>
      <c r="BL237" s="27">
        <f>((1/(((4-P237)^2+(3-Q237)^2))*CT237))</f>
        <v>6.5763712376150883E-3</v>
      </c>
      <c r="BM237" s="27">
        <f>((1/(((5-P237)^2+(0-Q237)^2))*CT237))</f>
        <v>6.3720114909762912E-3</v>
      </c>
      <c r="BN237" s="27">
        <f>((1/(((5-P237)^2+(1-Q237)^2))*CT237))</f>
        <v>6.9260448380333225E-3</v>
      </c>
      <c r="BO237" s="27">
        <f>((1/(((5-P237)^2+(2-Q237)^2))*CT237))</f>
        <v>5.8197468085094302E-3</v>
      </c>
      <c r="BP237" s="27">
        <f>((1/(((5-P237)^2+(3-Q237)^2))*CT237))</f>
        <v>4.1792913613282285E-3</v>
      </c>
      <c r="BQ237" s="27">
        <f>((1/(((5-P237)^2+(4-Q237)^2))*CT237))</f>
        <v>2.8841612890555127E-3</v>
      </c>
      <c r="BR237" s="27">
        <f>((1/(((6-P237)^2+(0-Q237)^2))*CT237))</f>
        <v>3.5192458648803195E-3</v>
      </c>
      <c r="BS237" s="27">
        <f>(1/(((6-P237)^2+(1-Q237)^2))*CT237)</f>
        <v>3.681911969310741E-3</v>
      </c>
      <c r="BT237" s="27">
        <f>(1/(((6-P237)^2+(2-Q237)^2))*CT237)</f>
        <v>3.3439866838205507E-3</v>
      </c>
      <c r="BU237" s="27">
        <f>(1/(((6-P237)^2+(3-Q237)^2))*CT237)</f>
        <v>2.7285837901445697E-3</v>
      </c>
      <c r="BV237" s="27">
        <f>((1/(((6-P237)^2+(4-Q237)^2))*CT237))</f>
        <v>2.1099863314071525E-3</v>
      </c>
      <c r="BW237" s="27">
        <f>((1/(((6-P237)^2+(5-Q237)^2))*CT237))</f>
        <v>1.6093135412037691E-3</v>
      </c>
      <c r="BX237" s="27">
        <f>((1/(((0-P237)^2+(1-Q237)^2))*CT237))</f>
        <v>9.233168051962181E-3</v>
      </c>
      <c r="BY237" s="27">
        <f>((1/(((0-P237)^2+(2-Q237)^2))*CT237))</f>
        <v>7.3664053932162299E-3</v>
      </c>
      <c r="BZ237" s="27">
        <f>((1/(((1-P237)^2+(2-Q237)^2))*CT237))</f>
        <v>1.5881361647455988E-2</v>
      </c>
      <c r="CA237" s="27">
        <f>((1/(((0-P237)^2+(3-Q237)^2))*CT237))</f>
        <v>4.9213166546355431E-3</v>
      </c>
      <c r="CB237" s="27">
        <f>((1/(((1-P237)^2+(3-Q237)^2))*CT237))</f>
        <v>7.6679397912031051E-3</v>
      </c>
      <c r="CC237" s="27">
        <f>((1/(((2-P237)^2+(3-Q237)^2))*CT237))</f>
        <v>1.0242900318300843E-2</v>
      </c>
      <c r="CD237" s="27">
        <f>((1/(((0-P237)^2+(4-Q237)^2))*CT237))</f>
        <v>3.219120157798171E-3</v>
      </c>
      <c r="CE237" s="27">
        <f>((1/(((1-P237)^2+(4-Q237)^2))*CT237))</f>
        <v>4.2041650254814036E-3</v>
      </c>
      <c r="CF237" s="27">
        <f>((1/(((2-P237)^2+(4-Q237)^2))*CT237))</f>
        <v>4.876268788860022E-3</v>
      </c>
      <c r="CG237" s="27">
        <f>((1/(((3-P237)^2+(4-Q237)^2))*CT237))</f>
        <v>4.7105307389441195E-3</v>
      </c>
      <c r="CH237" s="27">
        <f>((1/(((0-P237)^2+(5-Q237)^2))*CT237))</f>
        <v>2.1829765692049697E-3</v>
      </c>
      <c r="CI237" s="27">
        <f>((1/(((1-P237)^2+(5-Q237)^2))*CT237))</f>
        <v>2.5953425515539649E-3</v>
      </c>
      <c r="CJ237" s="27">
        <f>((1/(((2-P237)^2+(5-Q237)^2))*CT237))</f>
        <v>2.8367099167393734E-3</v>
      </c>
      <c r="CK237" s="27">
        <f>((1/(((3-P237)^2+(5-Q237)^2))*CT237))</f>
        <v>2.7798121627163252E-3</v>
      </c>
      <c r="CL237" s="27">
        <f>(1/(((4-P237)^2+(5-Q237)^2))*CT237)</f>
        <v>2.4572922081792501E-3</v>
      </c>
      <c r="CM237" s="27">
        <f>(1/(((0-P237)^2+(6-Q237)^2))*CT237)</f>
        <v>1.5490994333471613E-3</v>
      </c>
      <c r="CN237" s="27">
        <f>(1/(((1-P237)^2+(6-Q237)^2))*CT237)</f>
        <v>1.7459568958407248E-3</v>
      </c>
      <c r="CO237" s="27">
        <f>((1/(((2-P237)^2+(6-Q237)^2))*CT237))</f>
        <v>1.8519640058328288E-3</v>
      </c>
      <c r="CP237" s="27">
        <f>((1/(((3-P237)^2+(6-Q237)^2))*CT237))</f>
        <v>1.827542925410203E-3</v>
      </c>
      <c r="CQ237" s="27">
        <f>((1/(((4-P237)^2+(6-Q237)^2))*CT237))</f>
        <v>1.6823737513718667E-3</v>
      </c>
      <c r="CR237" s="27">
        <f>((1/(((5-P237)^2+(6-Q237)^2)))*CT237)</f>
        <v>1.4671066318605157E-3</v>
      </c>
      <c r="CS237" s="21">
        <f t="shared" si="118"/>
        <v>0.8982569342991209</v>
      </c>
      <c r="CT237" s="28">
        <v>0.05</v>
      </c>
    </row>
    <row r="238" spans="8:98" x14ac:dyDescent="0.25">
      <c r="H238" s="2">
        <v>44611</v>
      </c>
      <c r="I238" s="1" t="s">
        <v>17</v>
      </c>
      <c r="J238" s="1" t="s">
        <v>16</v>
      </c>
      <c r="K238">
        <v>0</v>
      </c>
      <c r="L238">
        <v>1</v>
      </c>
      <c r="M238">
        <v>1.1499999999999999</v>
      </c>
      <c r="N238">
        <v>1.81</v>
      </c>
      <c r="P238" s="10">
        <f>SUMIF(team,spi_matches[[#This Row],[team1]],Mxg)+SUMIF(team,spi_matches[[#This Row],[team2]],Vnxg)</f>
        <v>1.4715204076146224</v>
      </c>
      <c r="Q238" s="10">
        <f>SUMIF(team,spi_matches[[#This Row],[team1]],Mnxg)+SUMIF(team,spi_matches[[#This Row],[team2]],Vxg)</f>
        <v>1.1977366645153971</v>
      </c>
      <c r="R238" s="10">
        <f t="shared" si="92"/>
        <v>0.47824176449140454</v>
      </c>
      <c r="S238" s="21">
        <f t="shared" si="93"/>
        <v>0.32337619835824793</v>
      </c>
      <c r="T238" s="21">
        <f t="shared" si="94"/>
        <v>0.27478911891734448</v>
      </c>
      <c r="U238" s="21">
        <f t="shared" si="95"/>
        <v>0.1848053867433041</v>
      </c>
      <c r="V238" s="22">
        <f t="shared" si="96"/>
        <v>3</v>
      </c>
      <c r="W238" s="22">
        <f t="shared" si="97"/>
        <v>0</v>
      </c>
      <c r="X238" s="23"/>
      <c r="Y238" s="23"/>
      <c r="Z238" s="23"/>
      <c r="AA238" s="23"/>
      <c r="AB238" s="24">
        <f t="shared" si="98"/>
        <v>1</v>
      </c>
      <c r="AC238" s="24">
        <f t="shared" si="99"/>
        <v>1</v>
      </c>
      <c r="AD238" s="24">
        <f t="shared" si="100"/>
        <v>2</v>
      </c>
      <c r="AE238" s="24">
        <f t="shared" si="101"/>
        <v>1</v>
      </c>
      <c r="AF238" s="24">
        <f t="shared" si="102"/>
        <v>1</v>
      </c>
      <c r="AG238" s="24">
        <f t="shared" si="103"/>
        <v>2</v>
      </c>
      <c r="AH238" s="24">
        <f t="shared" si="104"/>
        <v>2</v>
      </c>
      <c r="AI238" s="24">
        <f t="shared" si="105"/>
        <v>2</v>
      </c>
      <c r="AJ238" s="24">
        <f t="shared" si="106"/>
        <v>1</v>
      </c>
      <c r="AK238" s="24">
        <f t="shared" si="107"/>
        <v>0</v>
      </c>
      <c r="AL238" s="25">
        <f t="shared" si="108"/>
        <v>11</v>
      </c>
      <c r="AM238" s="25">
        <f t="shared" si="109"/>
        <v>21</v>
      </c>
      <c r="AN238" s="25">
        <f t="shared" si="110"/>
        <v>12</v>
      </c>
      <c r="AO238" s="25">
        <f t="shared" si="111"/>
        <v>22</v>
      </c>
      <c r="AP238" s="25">
        <f t="shared" si="112"/>
        <v>10</v>
      </c>
      <c r="AQ238" s="26">
        <f t="shared" si="113"/>
        <v>0.19125484666804637</v>
      </c>
      <c r="AR238" s="26">
        <f t="shared" si="114"/>
        <v>0.15703987718107093</v>
      </c>
      <c r="AS238" s="26">
        <f t="shared" si="115"/>
        <v>5.7739523904172342E-2</v>
      </c>
      <c r="AT238" s="26">
        <f t="shared" si="116"/>
        <v>5.4176044506566524E-2</v>
      </c>
      <c r="AU238" s="26">
        <f t="shared" si="117"/>
        <v>3.0176752257297303E-2</v>
      </c>
      <c r="AV238" s="27">
        <f>(1/(((0-P238)^2+(0-Q238)^2))*CT238)</f>
        <v>1.3889099433937128E-2</v>
      </c>
      <c r="AW238" s="27">
        <f>(1/(((1-P238)^2+(1-Q238)^2))*CT238)</f>
        <v>0.19125484666804637</v>
      </c>
      <c r="AX238" s="27">
        <f>(1/(((2-P238)^2+(2-Q238)^2))*CT238)</f>
        <v>5.4176044506566524E-2</v>
      </c>
      <c r="AY238" s="27">
        <f>(1/(((3-P238)^2+(3-Q238)^2))*CT238)</f>
        <v>8.9535085571046669E-3</v>
      </c>
      <c r="AZ238" s="27">
        <f>((1/(((4-P238)^2+(4-Q238)^2))*CT238))</f>
        <v>3.5097845086870688E-3</v>
      </c>
      <c r="BA238" s="27">
        <f>((1/(((5-P238)^2+(5-Q238)^2))*CT238))</f>
        <v>1.8582266217292845E-3</v>
      </c>
      <c r="BB238" s="27">
        <f>((1/(((6-P238)^2+(6-Q238)^2))*CT238))</f>
        <v>1.1476086212734236E-3</v>
      </c>
      <c r="BC238" s="27">
        <f>((1/(((1-P238)^2+(0-Q238)^2))*CT238))</f>
        <v>3.0176752257297303E-2</v>
      </c>
      <c r="BD238" s="27">
        <f>((1/(((2-P238)^2+(0-Q238)^2))*CT238))</f>
        <v>2.917384688609986E-2</v>
      </c>
      <c r="BE238" s="27">
        <f>((1/(((2-P238)^2+(1-Q238)^2))*CT238))</f>
        <v>0.15703987718107093</v>
      </c>
      <c r="BF238" s="27">
        <f>((1/(((3-P238)^2+(0-Q238)^2))*CT238))</f>
        <v>1.3259704908050778E-2</v>
      </c>
      <c r="BG238" s="27">
        <f>((1/(((3-P238)^2+(1-Q238)^2))*CT238))</f>
        <v>2.1049532619495652E-2</v>
      </c>
      <c r="BH238" s="27">
        <f>((1/(((3-P238)^2+(2-Q238)^2))*CT238))</f>
        <v>1.6779219862458797E-2</v>
      </c>
      <c r="BI238" s="27">
        <f>((1/(((4-P238)^2+(0-Q238)^2))*CT238))</f>
        <v>6.387505290211936E-3</v>
      </c>
      <c r="BJ238" s="27">
        <f>((1/(((4-P238)^2+(1-Q238)^2))*CT238))</f>
        <v>7.7732586015929698E-3</v>
      </c>
      <c r="BK238" s="27">
        <f>((1/(((4-P238)^2+(2-Q238)^2))*CT238))</f>
        <v>7.1054666460641973E-3</v>
      </c>
      <c r="BL238" s="27">
        <f>((1/(((4-P238)^2+(3-Q238)^2))*CT238))</f>
        <v>5.1859891858536365E-3</v>
      </c>
      <c r="BM238" s="27">
        <f>((1/(((5-P238)^2+(0-Q238)^2))*CT238))</f>
        <v>3.6010753628436956E-3</v>
      </c>
      <c r="BN238" s="27">
        <f>((1/(((5-P238)^2+(1-Q238)^2))*CT238))</f>
        <v>4.0034371838628246E-3</v>
      </c>
      <c r="BO238" s="27">
        <f>((1/(((5-P238)^2+(2-Q238)^2))*CT238))</f>
        <v>3.8186027176232255E-3</v>
      </c>
      <c r="BP238" s="27">
        <f>((1/(((5-P238)^2+(3-Q238)^2))*CT238))</f>
        <v>3.1850539200750263E-3</v>
      </c>
      <c r="BQ238" s="27">
        <f>((1/(((5-P238)^2+(4-Q238)^2))*CT238))</f>
        <v>2.4627086758031319E-3</v>
      </c>
      <c r="BR238" s="27">
        <f>((1/(((6-P238)^2+(0-Q238)^2))*CT238))</f>
        <v>2.2787659469495065E-3</v>
      </c>
      <c r="BS238" s="27">
        <f>(1/(((6-P238)^2+(1-Q238)^2))*CT238)</f>
        <v>2.4335367995255881E-3</v>
      </c>
      <c r="BT238" s="27">
        <f>(1/(((6-P238)^2+(2-Q238)^2))*CT238)</f>
        <v>2.363981931241647E-3</v>
      </c>
      <c r="BU238" s="27">
        <f>(1/(((6-P238)^2+(3-Q238)^2))*CT238)</f>
        <v>2.1047951800312573E-3</v>
      </c>
      <c r="BV238" s="27">
        <f>((1/(((6-P238)^2+(4-Q238)^2))*CT238))</f>
        <v>1.7630585289961681E-3</v>
      </c>
      <c r="BW238" s="27">
        <f>((1/(((6-P238)^2+(5-Q238)^2))*CT238))</f>
        <v>1.4300286730999261E-3</v>
      </c>
      <c r="BX238" s="27">
        <f>((1/(((0-P238)^2+(1-Q238)^2))*CT238))</f>
        <v>2.2681167084658772E-2</v>
      </c>
      <c r="BY238" s="27">
        <f>((1/(((0-P238)^2+(2-Q238)^2))*CT238))</f>
        <v>1.779993659772677E-2</v>
      </c>
      <c r="BZ238" s="27">
        <f>((1/(((1-P238)^2+(2-Q238)^2))*CT238))</f>
        <v>5.7739523904172342E-2</v>
      </c>
      <c r="CA238" s="27">
        <f>((1/(((0-P238)^2+(3-Q238)^2))*CT238))</f>
        <v>9.2361254324808788E-3</v>
      </c>
      <c r="CB238" s="27">
        <f>((1/(((1-P238)^2+(3-Q238)^2))*CT238))</f>
        <v>1.44072097702201E-2</v>
      </c>
      <c r="CC238" s="27">
        <f>((1/(((2-P238)^2+(3-Q238)^2))*CT238))</f>
        <v>1.4174570225117606E-2</v>
      </c>
      <c r="CD238" s="27">
        <f>((1/(((0-P238)^2+(4-Q238)^2))*CT238))</f>
        <v>4.990990208861559E-3</v>
      </c>
      <c r="CE238" s="27">
        <f>((1/(((1-P238)^2+(4-Q238)^2))*CT238))</f>
        <v>6.1919418024269013E-3</v>
      </c>
      <c r="CF238" s="27">
        <f>((1/(((2-P238)^2+(4-Q238)^2))*CT238))</f>
        <v>6.148571261665646E-3</v>
      </c>
      <c r="CG238" s="27">
        <f>((1/(((3-P238)^2+(4-Q238)^2))*CT238))</f>
        <v>4.9072867946202761E-3</v>
      </c>
      <c r="CH238" s="27">
        <f>((1/(((0-P238)^2+(5-Q238)^2))*CT238))</f>
        <v>3.0079568672551379E-3</v>
      </c>
      <c r="CI238" s="27">
        <f>((1/(((1-P238)^2+(5-Q238)^2))*CT238))</f>
        <v>3.4061017527820463E-3</v>
      </c>
      <c r="CJ238" s="27">
        <f>((1/(((2-P238)^2+(5-Q238)^2))*CT238))</f>
        <v>3.39293656317936E-3</v>
      </c>
      <c r="CK238" s="27">
        <f>((1/(((3-P238)^2+(5-Q238)^2))*CT238))</f>
        <v>2.9773501652964828E-3</v>
      </c>
      <c r="CL238" s="27">
        <f>(1/(((4-P238)^2+(5-Q238)^2))*CT238)</f>
        <v>2.3980337441472412E-3</v>
      </c>
      <c r="CM238" s="27">
        <f>(1/(((0-P238)^2+(6-Q238)^2))*CT238)</f>
        <v>1.9819951239522246E-3</v>
      </c>
      <c r="CN238" s="27">
        <f>(1/(((1-P238)^2+(6-Q238)^2))*CT238)</f>
        <v>2.147391393086302E-3</v>
      </c>
      <c r="CO238" s="27">
        <f>((1/(((2-P238)^2+(6-Q238)^2))*CT238))</f>
        <v>2.1421511061108056E-3</v>
      </c>
      <c r="CP238" s="27">
        <f>((1/(((3-P238)^2+(6-Q238)^2))*CT238))</f>
        <v>1.968660266639445E-3</v>
      </c>
      <c r="CQ238" s="27">
        <f>((1/(((4-P238)^2+(6-Q238)^2))*CT238))</f>
        <v>1.6975079996190874E-3</v>
      </c>
      <c r="CR238" s="27">
        <f>((1/(((5-P238)^2+(6-Q238)^2)))*CT238)</f>
        <v>1.4079786792850824E-3</v>
      </c>
      <c r="CS238" s="21">
        <f t="shared" si="118"/>
        <v>0.78297070401889668</v>
      </c>
      <c r="CT238" s="28">
        <v>0.05</v>
      </c>
    </row>
    <row r="239" spans="8:98" x14ac:dyDescent="0.25">
      <c r="H239" s="2">
        <v>44611</v>
      </c>
      <c r="I239" s="1" t="s">
        <v>27</v>
      </c>
      <c r="J239" s="1" t="s">
        <v>9</v>
      </c>
      <c r="K239">
        <v>0</v>
      </c>
      <c r="L239">
        <v>3</v>
      </c>
      <c r="M239">
        <v>0.06</v>
      </c>
      <c r="N239">
        <v>0.74</v>
      </c>
      <c r="P239" s="10">
        <f>SUMIF(team,spi_matches[[#This Row],[team1]],Mxg)+SUMIF(team,spi_matches[[#This Row],[team2]],Vnxg)</f>
        <v>1.3303361051575213</v>
      </c>
      <c r="Q239" s="10">
        <f>SUMIF(team,spi_matches[[#This Row],[team1]],Mnxg)+SUMIF(team,spi_matches[[#This Row],[team2]],Vxg)</f>
        <v>0.52948277062724858</v>
      </c>
      <c r="R239" s="10">
        <f t="shared" si="92"/>
        <v>1.6580713239295606</v>
      </c>
      <c r="S239" s="21">
        <f t="shared" si="93"/>
        <v>0.3634469958648735</v>
      </c>
      <c r="T239" s="21">
        <f t="shared" si="94"/>
        <v>0.20551402447991579</v>
      </c>
      <c r="U239" s="21">
        <f t="shared" si="95"/>
        <v>0.11716600415277392</v>
      </c>
      <c r="V239" s="22">
        <f t="shared" si="96"/>
        <v>3</v>
      </c>
      <c r="W239" s="22">
        <f t="shared" si="97"/>
        <v>0</v>
      </c>
      <c r="X239" s="23"/>
      <c r="Y239" s="23"/>
      <c r="Z239" s="23"/>
      <c r="AA239" s="23"/>
      <c r="AB239" s="24">
        <f t="shared" si="98"/>
        <v>1</v>
      </c>
      <c r="AC239" s="24">
        <f t="shared" si="99"/>
        <v>1</v>
      </c>
      <c r="AD239" s="24">
        <f t="shared" si="100"/>
        <v>1</v>
      </c>
      <c r="AE239" s="24">
        <f t="shared" si="101"/>
        <v>0</v>
      </c>
      <c r="AF239" s="24">
        <f t="shared" si="102"/>
        <v>2</v>
      </c>
      <c r="AG239" s="24">
        <f t="shared" si="103"/>
        <v>1</v>
      </c>
      <c r="AH239" s="24">
        <f t="shared" si="104"/>
        <v>2</v>
      </c>
      <c r="AI239" s="24">
        <f t="shared" si="105"/>
        <v>0</v>
      </c>
      <c r="AJ239" s="24">
        <f t="shared" si="106"/>
        <v>0</v>
      </c>
      <c r="AK239" s="24">
        <f t="shared" si="107"/>
        <v>1</v>
      </c>
      <c r="AL239" s="25">
        <f t="shared" si="108"/>
        <v>11</v>
      </c>
      <c r="AM239" s="25">
        <f t="shared" si="109"/>
        <v>10</v>
      </c>
      <c r="AN239" s="25">
        <f t="shared" si="110"/>
        <v>21</v>
      </c>
      <c r="AO239" s="25">
        <f t="shared" si="111"/>
        <v>20</v>
      </c>
      <c r="AP239" s="25">
        <f t="shared" si="112"/>
        <v>1</v>
      </c>
      <c r="AQ239" s="26">
        <f t="shared" si="113"/>
        <v>0.15128208289668749</v>
      </c>
      <c r="AR239" s="26">
        <f t="shared" si="114"/>
        <v>0.12837829183626068</v>
      </c>
      <c r="AS239" s="26">
        <f t="shared" si="115"/>
        <v>7.4645115266804229E-2</v>
      </c>
      <c r="AT239" s="26">
        <f t="shared" si="116"/>
        <v>6.8605764091310292E-2</v>
      </c>
      <c r="AU239" s="26">
        <f t="shared" si="117"/>
        <v>2.511073059002817E-2</v>
      </c>
      <c r="AV239" s="27">
        <f>(1/(((0-P239)^2+(0-Q239)^2))*CT239)</f>
        <v>2.4388505096286747E-2</v>
      </c>
      <c r="AW239" s="27">
        <f>(1/(((1-P239)^2+(1-Q239)^2))*CT239)</f>
        <v>0.15128208289668749</v>
      </c>
      <c r="AX239" s="27">
        <f>(1/(((2-P239)^2+(2-Q239)^2))*CT239)</f>
        <v>1.9150699757795379E-2</v>
      </c>
      <c r="AY239" s="27">
        <f>(1/(((3-P239)^2+(3-Q239)^2))*CT239)</f>
        <v>5.6235170700210252E-3</v>
      </c>
      <c r="AZ239" s="27">
        <f>((1/(((4-P239)^2+(4-Q239)^2))*CT239))</f>
        <v>2.6080250290449699E-3</v>
      </c>
      <c r="BA239" s="27">
        <f>((1/(((5-P239)^2+(5-Q239)^2))*CT239))</f>
        <v>1.4946808464234226E-3</v>
      </c>
      <c r="BB239" s="27">
        <f>((1/(((6-P239)^2+(6-Q239)^2))*CT239))</f>
        <v>9.6651378365675267E-4</v>
      </c>
      <c r="BC239" s="27">
        <f>((1/(((1-P239)^2+(0-Q239)^2))*CT239))</f>
        <v>0.12837829183626068</v>
      </c>
      <c r="BD239" s="27">
        <f>((1/(((2-P239)^2+(0-Q239)^2))*CT239))</f>
        <v>6.8605764091310292E-2</v>
      </c>
      <c r="BE239" s="27">
        <f>((1/(((2-P239)^2+(1-Q239)^2))*CT239))</f>
        <v>7.4645115266804229E-2</v>
      </c>
      <c r="BF239" s="27">
        <f>((1/(((3-P239)^2+(0-Q239)^2))*CT239))</f>
        <v>1.6296574044264888E-2</v>
      </c>
      <c r="BG239" s="27">
        <f>((1/(((3-P239)^2+(1-Q239)^2))*CT239))</f>
        <v>1.6615910681930149E-2</v>
      </c>
      <c r="BH239" s="27">
        <f>((1/(((3-P239)^2+(2-Q239)^2))*CT239))</f>
        <v>1.0100605171579515E-2</v>
      </c>
      <c r="BI239" s="27">
        <f>((1/(((4-P239)^2+(0-Q239)^2))*CT239))</f>
        <v>6.7499545212685239E-3</v>
      </c>
      <c r="BJ239" s="27">
        <f>((1/(((4-P239)^2+(1-Q239)^2))*CT239))</f>
        <v>6.8041172983389995E-3</v>
      </c>
      <c r="BK239" s="27">
        <f>((1/(((4-P239)^2+(2-Q239)^2))*CT239))</f>
        <v>5.3824058131968925E-3</v>
      </c>
      <c r="BL239" s="27">
        <f>((1/(((4-P239)^2+(3-Q239)^2))*CT239))</f>
        <v>3.7791293327449267E-3</v>
      </c>
      <c r="BM239" s="27">
        <f>((1/(((5-P239)^2+(0-Q239)^2))*CT239))</f>
        <v>3.6372140552331463E-3</v>
      </c>
      <c r="BN239" s="27">
        <f>((1/(((5-P239)^2+(1-Q239)^2))*CT239))</f>
        <v>3.6528827520930524E-3</v>
      </c>
      <c r="BO239" s="27">
        <f>((1/(((5-P239)^2+(2-Q239)^2))*CT239))</f>
        <v>3.1992108907308164E-3</v>
      </c>
      <c r="BP239" s="27">
        <f>((1/(((5-P239)^2+(3-Q239)^2))*CT239))</f>
        <v>2.5549455760393424E-3</v>
      </c>
      <c r="BQ239" s="27">
        <f>((1/(((5-P239)^2+(4-Q239)^2))*CT239))</f>
        <v>1.9599447701931006E-3</v>
      </c>
      <c r="BR239" s="27">
        <f>((1/(((6-P239)^2+(0-Q239)^2))*CT239))</f>
        <v>2.2638659974837413E-3</v>
      </c>
      <c r="BS239" s="27">
        <f>(1/(((6-P239)^2+(1-Q239)^2))*CT239)</f>
        <v>2.2699262503945868E-3</v>
      </c>
      <c r="BT239" s="27">
        <f>(1/(((6-P239)^2+(2-Q239)^2))*CT239)</f>
        <v>2.086098995358646E-3</v>
      </c>
      <c r="BU239" s="27">
        <f>(1/(((6-P239)^2+(3-Q239)^2))*CT239)</f>
        <v>1.7915228974450374E-3</v>
      </c>
      <c r="BV239" s="27">
        <f>((1/(((6-P239)^2+(4-Q239)^2))*CT239))</f>
        <v>1.4770939334708742E-3</v>
      </c>
      <c r="BW239" s="27">
        <f>((1/(((6-P239)^2+(5-Q239)^2))*CT239))</f>
        <v>1.1964216887319721E-3</v>
      </c>
      <c r="BX239" s="27">
        <f>((1/(((0-P239)^2+(1-Q239)^2))*CT239))</f>
        <v>2.511073059002817E-2</v>
      </c>
      <c r="BY239" s="27">
        <f>((1/(((0-P239)^2+(2-Q239)^2))*CT239))</f>
        <v>1.2715479456701812E-2</v>
      </c>
      <c r="BZ239" s="27">
        <f>((1/(((1-P239)^2+(2-Q239)^2))*CT239))</f>
        <v>2.2011471052054296E-2</v>
      </c>
      <c r="CA239" s="27">
        <f>((1/(((0-P239)^2+(3-Q239)^2))*CT239))</f>
        <v>6.350617973994087E-3</v>
      </c>
      <c r="CB239" s="27">
        <f>((1/(((1-P239)^2+(3-Q239)^2))*CT239))</f>
        <v>8.0481895677830297E-3</v>
      </c>
      <c r="CC239" s="27">
        <f>((1/(((2-P239)^2+(3-Q239)^2))*CT239))</f>
        <v>7.6313681501903492E-3</v>
      </c>
      <c r="CD239" s="27">
        <f>((1/(((0-P239)^2+(4-Q239)^2))*CT239))</f>
        <v>3.6194420231075823E-3</v>
      </c>
      <c r="CE239" s="27">
        <f>((1/(((1-P239)^2+(4-Q239)^2))*CT239))</f>
        <v>4.1140033841714644E-3</v>
      </c>
      <c r="CF239" s="27">
        <f>((1/(((2-P239)^2+(4-Q239)^2))*CT239))</f>
        <v>4.0022606140151127E-3</v>
      </c>
      <c r="CG239" s="27">
        <f>((1/(((3-P239)^2+(4-Q239)^2))*CT239))</f>
        <v>3.3710287700912753E-3</v>
      </c>
      <c r="CH239" s="27">
        <f>((1/(((0-P239)^2+(5-Q239)^2))*CT239))</f>
        <v>2.2982885823099263E-3</v>
      </c>
      <c r="CI239" s="27">
        <f>((1/(((1-P239)^2+(5-Q239)^2))*CT239))</f>
        <v>2.488224943181812E-3</v>
      </c>
      <c r="CJ239" s="27">
        <f>((1/(((2-P239)^2+(5-Q239)^2))*CT239))</f>
        <v>2.4469053315897609E-3</v>
      </c>
      <c r="CK239" s="27">
        <f>((1/(((3-P239)^2+(5-Q239)^2))*CT239))</f>
        <v>2.1955533894693359E-3</v>
      </c>
      <c r="CL239" s="27">
        <f>(1/(((4-P239)^2+(5-Q239)^2))*CT239)</f>
        <v>1.8441590033892953E-3</v>
      </c>
      <c r="CM239" s="27">
        <f>(1/(((0-P239)^2+(6-Q239)^2))*CT239)</f>
        <v>1.5774685542744409E-3</v>
      </c>
      <c r="CN239" s="27">
        <f>(1/(((1-P239)^2+(6-Q239)^2))*CT239)</f>
        <v>1.6646867604127207E-3</v>
      </c>
      <c r="CO239" s="27">
        <f>((1/(((2-P239)^2+(6-Q239)^2))*CT239))</f>
        <v>1.6460900749456298E-3</v>
      </c>
      <c r="CP239" s="27">
        <f>((1/(((3-P239)^2+(6-Q239)^2))*CT239))</f>
        <v>1.5283819171566146E-3</v>
      </c>
      <c r="CQ239" s="27">
        <f>((1/(((4-P239)^2+(6-Q239)^2))*CT239))</f>
        <v>1.349394216665061E-3</v>
      </c>
      <c r="CR239" s="27">
        <f>((1/(((5-P239)^2+(6-Q239)^2)))*CT239)</f>
        <v>1.1522597972421485E-3</v>
      </c>
      <c r="CS239" s="21">
        <f t="shared" si="118"/>
        <v>0.68612702449756302</v>
      </c>
      <c r="CT239" s="28">
        <v>0.05</v>
      </c>
    </row>
    <row r="240" spans="8:98" x14ac:dyDescent="0.25">
      <c r="H240" s="2">
        <v>44611</v>
      </c>
      <c r="I240" s="1" t="s">
        <v>13</v>
      </c>
      <c r="J240" s="1" t="s">
        <v>12</v>
      </c>
      <c r="K240">
        <v>0</v>
      </c>
      <c r="L240">
        <v>1</v>
      </c>
      <c r="M240">
        <v>0.63</v>
      </c>
      <c r="N240">
        <v>1.19</v>
      </c>
      <c r="P240" s="10">
        <f>SUMIF(team,spi_matches[[#This Row],[team1]],Mxg)+SUMIF(team,spi_matches[[#This Row],[team2]],Vnxg)</f>
        <v>0.69133922954058924</v>
      </c>
      <c r="Q240" s="10">
        <f>SUMIF(team,spi_matches[[#This Row],[team1]],Mnxg)+SUMIF(team,spi_matches[[#This Row],[team2]],Vxg)</f>
        <v>1.1934170029457141</v>
      </c>
      <c r="R240" s="10">
        <f t="shared" si="92"/>
        <v>3.7741769897641137E-3</v>
      </c>
      <c r="S240" s="21">
        <f t="shared" si="93"/>
        <v>0.14023435387396052</v>
      </c>
      <c r="T240" s="21">
        <f t="shared" si="94"/>
        <v>0.43524744168471174</v>
      </c>
      <c r="U240" s="21">
        <f t="shared" si="95"/>
        <v>0.29297523451241964</v>
      </c>
      <c r="V240" s="22">
        <f t="shared" si="96"/>
        <v>1</v>
      </c>
      <c r="W240" s="22">
        <f t="shared" si="97"/>
        <v>1</v>
      </c>
      <c r="X240" s="23"/>
      <c r="Y240" s="23"/>
      <c r="Z240" s="23"/>
      <c r="AA240" s="23"/>
      <c r="AB240" s="24">
        <f t="shared" si="98"/>
        <v>1</v>
      </c>
      <c r="AC240" s="24">
        <f t="shared" si="99"/>
        <v>1</v>
      </c>
      <c r="AD240" s="24">
        <f t="shared" si="100"/>
        <v>0</v>
      </c>
      <c r="AE240" s="24">
        <f t="shared" si="101"/>
        <v>1</v>
      </c>
      <c r="AF240" s="24">
        <f t="shared" si="102"/>
        <v>1</v>
      </c>
      <c r="AG240" s="24">
        <f t="shared" si="103"/>
        <v>2</v>
      </c>
      <c r="AH240" s="24">
        <f t="shared" si="104"/>
        <v>0</v>
      </c>
      <c r="AI240" s="24">
        <f t="shared" si="105"/>
        <v>2</v>
      </c>
      <c r="AJ240" s="24">
        <f t="shared" si="106"/>
        <v>1</v>
      </c>
      <c r="AK240" s="24">
        <f t="shared" si="107"/>
        <v>0</v>
      </c>
      <c r="AL240" s="25">
        <f t="shared" si="108"/>
        <v>11</v>
      </c>
      <c r="AM240" s="25">
        <f t="shared" si="109"/>
        <v>1</v>
      </c>
      <c r="AN240" s="25">
        <f t="shared" si="110"/>
        <v>12</v>
      </c>
      <c r="AO240" s="25">
        <f t="shared" si="111"/>
        <v>2</v>
      </c>
      <c r="AP240" s="25">
        <f t="shared" si="112"/>
        <v>10</v>
      </c>
      <c r="AQ240" s="26">
        <f t="shared" si="113"/>
        <v>0.37684198028508131</v>
      </c>
      <c r="AR240" s="26">
        <f t="shared" si="114"/>
        <v>9.7019546467803058E-2</v>
      </c>
      <c r="AS240" s="26">
        <f t="shared" si="115"/>
        <v>6.7037823600889571E-2</v>
      </c>
      <c r="AT240" s="26">
        <f t="shared" si="116"/>
        <v>4.430557849612346E-2</v>
      </c>
      <c r="AU240" s="26">
        <f t="shared" si="117"/>
        <v>3.2905222910974252E-2</v>
      </c>
      <c r="AV240" s="27">
        <f>(1/(((0-P240)^2+(0-Q240)^2))*CT240)</f>
        <v>2.6285435699689705E-2</v>
      </c>
      <c r="AW240" s="27">
        <f>(1/(((1-P240)^2+(1-Q240)^2))*CT240)</f>
        <v>0.37684198028508131</v>
      </c>
      <c r="AX240" s="27">
        <f>(1/(((2-P240)^2+(2-Q240)^2))*CT240)</f>
        <v>2.115802846455412E-2</v>
      </c>
      <c r="AY240" s="27">
        <f>(1/(((3-P240)^2+(3-Q240)^2))*CT240)</f>
        <v>5.818244999969956E-3</v>
      </c>
      <c r="AZ240" s="27">
        <f>((1/(((4-P240)^2+(4-Q240)^2))*CT240))</f>
        <v>2.6561632461671193E-3</v>
      </c>
      <c r="BA240" s="27">
        <f>((1/(((5-P240)^2+(5-Q240)^2))*CT240))</f>
        <v>1.5126473161354386E-3</v>
      </c>
      <c r="BB240" s="27">
        <f>((1/(((6-P240)^2+(6-Q240)^2))*CT240))</f>
        <v>9.7494167311408834E-4</v>
      </c>
      <c r="BC240" s="27">
        <f>((1/(((1-P240)^2+(0-Q240)^2))*CT240))</f>
        <v>3.2905222910974252E-2</v>
      </c>
      <c r="BD240" s="27">
        <f>((1/(((2-P240)^2+(0-Q240)^2))*CT240))</f>
        <v>1.5939622469517072E-2</v>
      </c>
      <c r="BE240" s="27">
        <f>((1/(((2-P240)^2+(1-Q240)^2))*CT240))</f>
        <v>2.8571377156534634E-2</v>
      </c>
      <c r="BF240" s="27">
        <f>((1/(((3-P240)^2+(0-Q240)^2))*CT240))</f>
        <v>7.4028464906773644E-3</v>
      </c>
      <c r="BG240" s="27">
        <f>((1/(((3-P240)^2+(1-Q240)^2))*CT240))</f>
        <v>9.3156279686876821E-3</v>
      </c>
      <c r="BH240" s="27">
        <f>((1/(((3-P240)^2+(2-Q240)^2))*CT240))</f>
        <v>8.3605179976511557E-3</v>
      </c>
      <c r="BI240" s="27">
        <f>((1/(((4-P240)^2+(0-Q240)^2))*CT240))</f>
        <v>4.0415535604930155E-3</v>
      </c>
      <c r="BJ240" s="27">
        <f>((1/(((4-P240)^2+(1-Q240)^2))*CT240))</f>
        <v>4.5518079461556648E-3</v>
      </c>
      <c r="BK240" s="27">
        <f>((1/(((4-P240)^2+(2-Q240)^2))*CT240))</f>
        <v>4.3111579175018023E-3</v>
      </c>
      <c r="BL240" s="27">
        <f>((1/(((4-P240)^2+(3-Q240)^2))*CT240))</f>
        <v>3.5184066310344989E-3</v>
      </c>
      <c r="BM240" s="27">
        <f>((1/(((5-P240)^2+(0-Q240)^2))*CT240))</f>
        <v>2.5014005619632259E-3</v>
      </c>
      <c r="BN240" s="27">
        <f>((1/(((5-P240)^2+(1-Q240)^2))*CT240))</f>
        <v>2.6878876801122143E-3</v>
      </c>
      <c r="BO240" s="27">
        <f>((1/(((5-P240)^2+(2-Q240)^2))*CT240))</f>
        <v>2.6021156349369879E-3</v>
      </c>
      <c r="BP240" s="27">
        <f>((1/(((5-P240)^2+(3-Q240)^2))*CT240))</f>
        <v>2.2906044240468054E-3</v>
      </c>
      <c r="BQ240" s="27">
        <f>((1/(((5-P240)^2+(4-Q240)^2))*CT240))</f>
        <v>1.89096930044293E-3</v>
      </c>
      <c r="BR240" s="27">
        <f>((1/(((6-P240)^2+(0-Q240)^2))*CT240))</f>
        <v>1.6888398207934305E-3</v>
      </c>
      <c r="BS240" s="27">
        <f>(1/(((6-P240)^2+(1-Q240)^2))*CT240)</f>
        <v>1.7718376761970377E-3</v>
      </c>
      <c r="BT240" s="27">
        <f>(1/(((6-P240)^2+(2-Q240)^2))*CT240)</f>
        <v>1.7341568544092922E-3</v>
      </c>
      <c r="BU240" s="27">
        <f>(1/(((6-P240)^2+(3-Q240)^2))*CT240)</f>
        <v>1.590046497135485E-3</v>
      </c>
      <c r="BV240" s="27">
        <f>((1/(((6-P240)^2+(4-Q240)^2))*CT240))</f>
        <v>1.3866245581336811E-3</v>
      </c>
      <c r="BW240" s="27">
        <f>((1/(((6-P240)^2+(5-Q240)^2))*CT240))</f>
        <v>1.1717298165622966E-3</v>
      </c>
      <c r="BX240" s="27">
        <f>((1/(((0-P240)^2+(1-Q240)^2))*CT240))</f>
        <v>9.7019546467803058E-2</v>
      </c>
      <c r="BY240" s="27">
        <f>((1/(((0-P240)^2+(2-Q240)^2))*CT240))</f>
        <v>4.430557849612346E-2</v>
      </c>
      <c r="BZ240" s="27">
        <f>((1/(((1-P240)^2+(2-Q240)^2))*CT240))</f>
        <v>6.7037823600889571E-2</v>
      </c>
      <c r="CA240" s="27">
        <f>((1/(((0-P240)^2+(3-Q240)^2))*CT240))</f>
        <v>1.3362938279720307E-2</v>
      </c>
      <c r="CB240" s="27">
        <f>((1/(((1-P240)^2+(3-Q240)^2))*CT240))</f>
        <v>1.4885322301940403E-2</v>
      </c>
      <c r="CC240" s="27">
        <f>((1/(((2-P240)^2+(3-Q240)^2))*CT240))</f>
        <v>1.0047554800795375E-2</v>
      </c>
      <c r="CD240" s="27">
        <f>((1/(((0-P240)^2+(4-Q240)^2))*CT240))</f>
        <v>5.9845421313960839E-3</v>
      </c>
      <c r="CE240" s="27">
        <f>((1/(((1-P240)^2+(4-Q240)^2))*CT240))</f>
        <v>6.2718105421399398E-3</v>
      </c>
      <c r="CF240" s="27">
        <f>((1/(((2-P240)^2+(4-Q240)^2))*CT240))</f>
        <v>5.214035570191556E-3</v>
      </c>
      <c r="CG240" s="27">
        <f>((1/(((3-P240)^2+(4-Q240)^2))*CT240))</f>
        <v>3.7859219617178844E-3</v>
      </c>
      <c r="CH240" s="27">
        <f>((1/(((0-P240)^2+(5-Q240)^2))*CT240))</f>
        <v>3.3404542813270793E-3</v>
      </c>
      <c r="CI240" s="27">
        <f>((1/(((1-P240)^2+(5-Q240)^2))*CT240))</f>
        <v>3.4280984094409704E-3</v>
      </c>
      <c r="CJ240" s="27">
        <f>((1/(((2-P240)^2+(5-Q240)^2))*CT240))</f>
        <v>3.0859116966609683E-3</v>
      </c>
      <c r="CK240" s="27">
        <f>((1/(((3-P240)^2+(5-Q240)^2))*CT240))</f>
        <v>2.5227057815859198E-3</v>
      </c>
      <c r="CL240" s="27">
        <f>(1/(((4-P240)^2+(5-Q240)^2))*CT240)</f>
        <v>1.9656166313282647E-3</v>
      </c>
      <c r="CM240" s="27">
        <f>(1/(((0-P240)^2+(6-Q240)^2))*CT240)</f>
        <v>2.1203340425015151E-3</v>
      </c>
      <c r="CN240" s="27">
        <f>(1/(((1-P240)^2+(6-Q240)^2))*CT240)</f>
        <v>2.1553106900922868E-3</v>
      </c>
      <c r="CO240" s="27">
        <f>((1/(((2-P240)^2+(6-Q240)^2))*CT240))</f>
        <v>2.0148426917122471E-3</v>
      </c>
      <c r="CP240" s="27">
        <f>((1/(((3-P240)^2+(6-Q240)^2))*CT240))</f>
        <v>1.7585104641671453E-3</v>
      </c>
      <c r="CQ240" s="27">
        <f>((1/(((4-P240)^2+(6-Q240)^2))*CT240))</f>
        <v>1.4684082449844356E-3</v>
      </c>
      <c r="CR240" s="27">
        <f>((1/(((5-P240)^2+(6-Q240)^2)))*CT240)</f>
        <v>1.1999674259011942E-3</v>
      </c>
      <c r="CS240" s="21">
        <f t="shared" si="118"/>
        <v>0.86845703007109187</v>
      </c>
      <c r="CT240" s="28">
        <v>0.05</v>
      </c>
    </row>
    <row r="241" spans="8:98" x14ac:dyDescent="0.25">
      <c r="H241" s="2">
        <v>44611</v>
      </c>
      <c r="I241" s="1" t="s">
        <v>11</v>
      </c>
      <c r="J241" s="1" t="s">
        <v>10</v>
      </c>
      <c r="K241">
        <v>2</v>
      </c>
      <c r="L241">
        <v>0</v>
      </c>
      <c r="M241">
        <v>2.44</v>
      </c>
      <c r="N241">
        <v>0.27</v>
      </c>
      <c r="P241" s="10">
        <f>SUMIF(team,spi_matches[[#This Row],[team1]],Mxg)+SUMIF(team,spi_matches[[#This Row],[team2]],Vnxg)</f>
        <v>1.5544804946826785</v>
      </c>
      <c r="Q241" s="10">
        <f>SUMIF(team,spi_matches[[#This Row],[team1]],Mnxg)+SUMIF(team,spi_matches[[#This Row],[team2]],Vxg)</f>
        <v>1.1196777542558496</v>
      </c>
      <c r="R241" s="10">
        <f t="shared" si="92"/>
        <v>1.5060970803746976</v>
      </c>
      <c r="S241" s="21">
        <f t="shared" si="93"/>
        <v>0.41589476573366202</v>
      </c>
      <c r="T241" s="21">
        <f t="shared" si="94"/>
        <v>0.23577185758607763</v>
      </c>
      <c r="U241" s="21">
        <f t="shared" si="95"/>
        <v>0.16416571151597478</v>
      </c>
      <c r="V241" s="22">
        <f t="shared" si="96"/>
        <v>3</v>
      </c>
      <c r="W241" s="22">
        <f t="shared" si="97"/>
        <v>0</v>
      </c>
      <c r="X241" s="23"/>
      <c r="Y241" s="23"/>
      <c r="Z241" s="23"/>
      <c r="AA241" s="23"/>
      <c r="AB241" s="24">
        <f t="shared" si="98"/>
        <v>2</v>
      </c>
      <c r="AC241" s="24">
        <f t="shared" si="99"/>
        <v>1</v>
      </c>
      <c r="AD241" s="24">
        <f t="shared" si="100"/>
        <v>1</v>
      </c>
      <c r="AE241" s="24">
        <f t="shared" si="101"/>
        <v>1</v>
      </c>
      <c r="AF241" s="24">
        <f t="shared" si="102"/>
        <v>2</v>
      </c>
      <c r="AG241" s="24">
        <f t="shared" si="103"/>
        <v>2</v>
      </c>
      <c r="AH241" s="24">
        <f t="shared" si="104"/>
        <v>1</v>
      </c>
      <c r="AI241" s="24">
        <f t="shared" si="105"/>
        <v>2</v>
      </c>
      <c r="AJ241" s="24">
        <f t="shared" si="106"/>
        <v>2</v>
      </c>
      <c r="AK241" s="24">
        <f t="shared" si="107"/>
        <v>0</v>
      </c>
      <c r="AL241" s="25">
        <f t="shared" si="108"/>
        <v>21</v>
      </c>
      <c r="AM241" s="25">
        <f t="shared" si="109"/>
        <v>11</v>
      </c>
      <c r="AN241" s="25">
        <f t="shared" si="110"/>
        <v>22</v>
      </c>
      <c r="AO241" s="25">
        <f t="shared" si="111"/>
        <v>12</v>
      </c>
      <c r="AP241" s="25">
        <f t="shared" si="112"/>
        <v>20</v>
      </c>
      <c r="AQ241" s="26">
        <f t="shared" si="113"/>
        <v>0.23495092954328989</v>
      </c>
      <c r="AR241" s="26">
        <f t="shared" si="114"/>
        <v>0.15538982802688409</v>
      </c>
      <c r="AS241" s="26">
        <f t="shared" si="115"/>
        <v>5.1363448600051355E-2</v>
      </c>
      <c r="AT241" s="26">
        <f t="shared" si="116"/>
        <v>4.6192966251995267E-2</v>
      </c>
      <c r="AU241" s="26">
        <f t="shared" si="117"/>
        <v>3.4431327644400621E-2</v>
      </c>
      <c r="AV241" s="27">
        <f>(1/(((0-P241)^2+(0-Q241)^2))*CT241)</f>
        <v>1.3623651970019957E-2</v>
      </c>
      <c r="AW241" s="27">
        <f>(1/(((1-P241)^2+(1-Q241)^2))*CT241)</f>
        <v>0.15538982802688409</v>
      </c>
      <c r="AX241" s="27">
        <f>(1/(((2-P241)^2+(2-Q241)^2))*CT241)</f>
        <v>5.1363448600051355E-2</v>
      </c>
      <c r="AY241" s="27">
        <f>(1/(((3-P241)^2+(3-Q241)^2))*CT241)</f>
        <v>8.888670206911883E-3</v>
      </c>
      <c r="AZ241" s="27">
        <f>((1/(((4-P241)^2+(4-Q241)^2))*CT241))</f>
        <v>3.5021799938727942E-3</v>
      </c>
      <c r="BA241" s="27">
        <f>((1/(((5-P241)^2+(5-Q241)^2))*CT241))</f>
        <v>1.8567684790342883E-3</v>
      </c>
      <c r="BB241" s="27">
        <f>((1/(((6-P241)^2+(6-Q241)^2))*CT241))</f>
        <v>1.1473103093032676E-3</v>
      </c>
      <c r="BC241" s="27">
        <f>((1/(((1-P241)^2+(0-Q241)^2))*CT241))</f>
        <v>3.2028145978861812E-2</v>
      </c>
      <c r="BD241" s="27">
        <f>((1/(((2-P241)^2+(0-Q241)^2))*CT241))</f>
        <v>3.4431327644400621E-2</v>
      </c>
      <c r="BE241" s="27">
        <f>((1/(((2-P241)^2+(1-Q241)^2))*CT241))</f>
        <v>0.23495092954328989</v>
      </c>
      <c r="BF241" s="27">
        <f>((1/(((3-P241)^2+(0-Q241)^2))*CT241))</f>
        <v>1.4955709055158348E-2</v>
      </c>
      <c r="BG241" s="27">
        <f>((1/(((3-P241)^2+(1-Q241)^2))*CT241))</f>
        <v>2.3765959615930733E-2</v>
      </c>
      <c r="BH241" s="27">
        <f>((1/(((3-P241)^2+(2-Q241)^2))*CT241))</f>
        <v>1.7455090429503974E-2</v>
      </c>
      <c r="BI241" s="27">
        <f>((1/(((4-P241)^2+(0-Q241)^2))*CT241))</f>
        <v>6.9115723112826242E-3</v>
      </c>
      <c r="BJ241" s="27">
        <f>((1/(((4-P241)^2+(1-Q241)^2))*CT241))</f>
        <v>8.3404388092742626E-3</v>
      </c>
      <c r="BK241" s="27">
        <f>((1/(((4-P241)^2+(2-Q241)^2))*CT241))</f>
        <v>7.4013406028143229E-3</v>
      </c>
      <c r="BL241" s="27">
        <f>((1/(((4-P241)^2+(3-Q241)^2))*CT241))</f>
        <v>5.2542105831995525E-3</v>
      </c>
      <c r="BM241" s="27">
        <f>((1/(((5-P241)^2+(0-Q241)^2))*CT241))</f>
        <v>3.8094416896004473E-3</v>
      </c>
      <c r="BN241" s="27">
        <f>((1/(((5-P241)^2+(1-Q241)^2))*CT241))</f>
        <v>4.2066553333485667E-3</v>
      </c>
      <c r="BO241" s="27">
        <f>((1/(((5-P241)^2+(2-Q241)^2))*CT241))</f>
        <v>3.9536405853456674E-3</v>
      </c>
      <c r="BP241" s="27">
        <f>((1/(((5-P241)^2+(3-Q241)^2))*CT241))</f>
        <v>3.2452325372425285E-3</v>
      </c>
      <c r="BQ241" s="27">
        <f>((1/(((5-P241)^2+(4-Q241)^2))*CT241))</f>
        <v>2.4791920296262475E-3</v>
      </c>
      <c r="BR241" s="27">
        <f>((1/(((6-P241)^2+(0-Q241)^2))*CT241))</f>
        <v>2.3791032574388879E-3</v>
      </c>
      <c r="BS241" s="27">
        <f>(1/(((6-P241)^2+(1-Q241)^2))*CT241)</f>
        <v>2.5281936013404485E-3</v>
      </c>
      <c r="BT241" s="27">
        <f>(1/(((6-P241)^2+(2-Q241)^2))*CT241)</f>
        <v>2.4345577571826386E-3</v>
      </c>
      <c r="BU241" s="27">
        <f>(1/(((6-P241)^2+(3-Q241)^2))*CT241)</f>
        <v>2.146083434087712E-3</v>
      </c>
      <c r="BV241" s="27">
        <f>((1/(((6-P241)^2+(4-Q241)^2))*CT241))</f>
        <v>1.7819657990060197E-3</v>
      </c>
      <c r="BW241" s="27">
        <f>((1/(((6-P241)^2+(5-Q241)^2))*CT241))</f>
        <v>1.4359751357266425E-3</v>
      </c>
      <c r="BX241" s="27">
        <f>((1/(((0-P241)^2+(1-Q241)^2))*CT241))</f>
        <v>2.0569932153376661E-2</v>
      </c>
      <c r="BY241" s="27">
        <f>((1/(((0-P241)^2+(2-Q241)^2))*CT241))</f>
        <v>1.5667218921412346E-2</v>
      </c>
      <c r="BZ241" s="27">
        <f>((1/(((1-P241)^2+(2-Q241)^2))*CT241))</f>
        <v>4.6192966251995267E-2</v>
      </c>
      <c r="CA241" s="27">
        <f>((1/(((0-P241)^2+(3-Q241)^2))*CT241))</f>
        <v>8.4005074928044966E-3</v>
      </c>
      <c r="CB241" s="27">
        <f>((1/(((1-P241)^2+(3-Q241)^2))*CT241))</f>
        <v>1.3010464376681879E-2</v>
      </c>
      <c r="CC241" s="27">
        <f>((1/(((2-P241)^2+(3-Q241)^2))*CT241))</f>
        <v>1.3390109621032837E-2</v>
      </c>
      <c r="CD241" s="27">
        <f>((1/(((0-P241)^2+(4-Q241)^2))*CT241))</f>
        <v>4.6673723152524009E-3</v>
      </c>
      <c r="CE241" s="27">
        <f>((1/(((1-P241)^2+(4-Q241)^2))*CT241))</f>
        <v>5.8114499303976268E-3</v>
      </c>
      <c r="CF241" s="27">
        <f>((1/(((2-P241)^2+(4-Q241)^2))*CT241))</f>
        <v>5.8859926527954319E-3</v>
      </c>
      <c r="CG241" s="27">
        <f>((1/(((3-P241)^2+(4-Q241)^2))*CT241))</f>
        <v>4.8142735679849854E-3</v>
      </c>
      <c r="CH241" s="27">
        <f>((1/(((0-P241)^2+(5-Q241)^2))*CT241))</f>
        <v>2.8615070086591837E-3</v>
      </c>
      <c r="CI241" s="27">
        <f>((1/(((1-P241)^2+(5-Q241)^2))*CT241))</f>
        <v>3.2542868468848837E-3</v>
      </c>
      <c r="CJ241" s="27">
        <f>((1/(((2-P241)^2+(5-Q241)^2))*CT241))</f>
        <v>3.2775304580036201E-3</v>
      </c>
      <c r="CK241" s="27">
        <f>((1/(((3-P241)^2+(5-Q241)^2))*CT241))</f>
        <v>2.9160593584855055E-3</v>
      </c>
      <c r="CL241" s="27">
        <f>(1/(((4-P241)^2+(5-Q241)^2))*CT241)</f>
        <v>2.3767120570889356E-3</v>
      </c>
      <c r="CM241" s="27">
        <f>(1/(((0-P241)^2+(6-Q241)^2))*CT241)</f>
        <v>1.9059268921807961E-3</v>
      </c>
      <c r="CN241" s="27">
        <f>(1/(((1-P241)^2+(6-Q241)^2))*CT241)</f>
        <v>2.0725393891884605E-3</v>
      </c>
      <c r="CO241" s="27">
        <f>((1/(((2-P241)^2+(6-Q241)^2))*CT241))</f>
        <v>2.0819425218264373E-3</v>
      </c>
      <c r="CP241" s="27">
        <f>((1/(((3-P241)^2+(6-Q241)^2))*CT241))</f>
        <v>1.929974960708007E-3</v>
      </c>
      <c r="CQ241" s="27">
        <f>((1/(((4-P241)^2+(6-Q241)^2))*CT241))</f>
        <v>1.6779587206980141E-3</v>
      </c>
      <c r="CR241" s="27">
        <f>((1/(((5-P241)^2+(6-Q241)^2)))*CT241)</f>
        <v>1.4009860185170079E-3</v>
      </c>
      <c r="CS241" s="21">
        <f t="shared" si="118"/>
        <v>0.81583233483571416</v>
      </c>
      <c r="CT241" s="28">
        <v>0.05</v>
      </c>
    </row>
    <row r="242" spans="8:98" x14ac:dyDescent="0.25">
      <c r="H242" s="2">
        <v>44611</v>
      </c>
      <c r="I242" s="1" t="s">
        <v>19</v>
      </c>
      <c r="J242" s="1" t="s">
        <v>18</v>
      </c>
      <c r="K242">
        <v>3</v>
      </c>
      <c r="L242">
        <v>1</v>
      </c>
      <c r="M242">
        <v>3.67</v>
      </c>
      <c r="N242">
        <v>0.54</v>
      </c>
      <c r="P242" s="10">
        <f>SUMIF(team,spi_matches[[#This Row],[team1]],Mxg)+SUMIF(team,spi_matches[[#This Row],[team2]],Vnxg)</f>
        <v>3.1454553936281804</v>
      </c>
      <c r="Q242" s="10">
        <f>SUMIF(team,spi_matches[[#This Row],[team1]],Mnxg)+SUMIF(team,spi_matches[[#This Row],[team2]],Vxg)</f>
        <v>0.58652571240607854</v>
      </c>
      <c r="R242" s="10">
        <f t="shared" si="92"/>
        <v>0.27731168598866024</v>
      </c>
      <c r="S242" s="21">
        <f t="shared" si="93"/>
        <v>0.69364658526009093</v>
      </c>
      <c r="T242" s="21">
        <f t="shared" si="94"/>
        <v>4.6570770479912045E-2</v>
      </c>
      <c r="U242" s="21">
        <f t="shared" si="95"/>
        <v>6.5766975774796163E-2</v>
      </c>
      <c r="V242" s="22">
        <f t="shared" si="96"/>
        <v>3</v>
      </c>
      <c r="W242" s="22">
        <f t="shared" si="97"/>
        <v>0</v>
      </c>
      <c r="X242" s="23"/>
      <c r="Y242" s="23"/>
      <c r="Z242" s="23"/>
      <c r="AA242" s="23"/>
      <c r="AB242" s="24">
        <f t="shared" si="98"/>
        <v>3</v>
      </c>
      <c r="AC242" s="24">
        <f t="shared" si="99"/>
        <v>1</v>
      </c>
      <c r="AD242" s="24">
        <f t="shared" si="100"/>
        <v>3</v>
      </c>
      <c r="AE242" s="24">
        <f t="shared" si="101"/>
        <v>0</v>
      </c>
      <c r="AF242" s="24">
        <f t="shared" si="102"/>
        <v>4</v>
      </c>
      <c r="AG242" s="24">
        <f t="shared" si="103"/>
        <v>1</v>
      </c>
      <c r="AH242" s="24">
        <f t="shared" si="104"/>
        <v>4</v>
      </c>
      <c r="AI242" s="24">
        <f t="shared" si="105"/>
        <v>0</v>
      </c>
      <c r="AJ242" s="24">
        <f t="shared" si="106"/>
        <v>2</v>
      </c>
      <c r="AK242" s="24">
        <f t="shared" si="107"/>
        <v>1</v>
      </c>
      <c r="AL242" s="25">
        <f t="shared" si="108"/>
        <v>31</v>
      </c>
      <c r="AM242" s="25">
        <f t="shared" si="109"/>
        <v>30</v>
      </c>
      <c r="AN242" s="25">
        <f t="shared" si="110"/>
        <v>41</v>
      </c>
      <c r="AO242" s="25">
        <f t="shared" si="111"/>
        <v>40</v>
      </c>
      <c r="AP242" s="25">
        <f t="shared" si="112"/>
        <v>21</v>
      </c>
      <c r="AQ242" s="26">
        <f t="shared" si="113"/>
        <v>0.26025636767128518</v>
      </c>
      <c r="AR242" s="26">
        <f t="shared" si="114"/>
        <v>0.13692264815060545</v>
      </c>
      <c r="AS242" s="26">
        <f t="shared" si="115"/>
        <v>5.5481120187229151E-2</v>
      </c>
      <c r="AT242" s="26">
        <f t="shared" si="116"/>
        <v>4.6543715118520824E-2</v>
      </c>
      <c r="AU242" s="26">
        <f t="shared" si="117"/>
        <v>3.3714781351510986E-2</v>
      </c>
      <c r="AV242" s="27">
        <f>(1/(((0-P242)^2+(0-Q242)^2))*CT242)</f>
        <v>4.8838130880812973E-3</v>
      </c>
      <c r="AW242" s="27">
        <f>(1/(((1-P242)^2+(1-Q242)^2))*CT242)</f>
        <v>1.0473529569663052E-2</v>
      </c>
      <c r="AX242" s="27">
        <f>(1/(((2-P242)^2+(2-Q242)^2))*CT242)</f>
        <v>1.5105842314647911E-2</v>
      </c>
      <c r="AY242" s="27">
        <f>(1/(((3-P242)^2+(3-Q242)^2))*CT242)</f>
        <v>8.5528341112562148E-3</v>
      </c>
      <c r="AZ242" s="27">
        <f>((1/(((4-P242)^2+(4-Q242)^2))*CT242))</f>
        <v>4.038102502641752E-3</v>
      </c>
      <c r="BA242" s="27">
        <f>((1/(((5-P242)^2+(5-Q242)^2))*CT242))</f>
        <v>2.1816825857924175E-3</v>
      </c>
      <c r="BB242" s="27">
        <f>((1/(((6-P242)^2+(6-Q242)^2))*CT242))</f>
        <v>1.3349663078293995E-3</v>
      </c>
      <c r="BC242" s="27">
        <f>((1/(((1-P242)^2+(0-Q242)^2))*CT242))</f>
        <v>1.0107153499734629E-2</v>
      </c>
      <c r="BD242" s="27">
        <f>((1/(((2-P242)^2+(0-Q242)^2))*CT242))</f>
        <v>3.0191769604540637E-2</v>
      </c>
      <c r="BE242" s="27">
        <f>((1/(((2-P242)^2+(1-Q242)^2))*CT242))</f>
        <v>3.3714781351510986E-2</v>
      </c>
      <c r="BF242" s="27">
        <f>((1/(((3-P242)^2+(0-Q242)^2))*CT242))</f>
        <v>0.13692264815060545</v>
      </c>
      <c r="BG242" s="27">
        <f>((1/(((3-P242)^2+(1-Q242)^2))*CT242))</f>
        <v>0.26025636767128518</v>
      </c>
      <c r="BH242" s="27">
        <f>((1/(((3-P242)^2+(2-Q242)^2))*CT242))</f>
        <v>2.4763915278695592E-2</v>
      </c>
      <c r="BI242" s="27">
        <f>((1/(((4-P242)^2+(0-Q242)^2))*CT242))</f>
        <v>4.6543715118520824E-2</v>
      </c>
      <c r="BJ242" s="27">
        <f>((1/(((4-P242)^2+(1-Q242)^2))*CT242))</f>
        <v>5.5481120187229151E-2</v>
      </c>
      <c r="BK242" s="27">
        <f>((1/(((4-P242)^2+(2-Q242)^2))*CT242))</f>
        <v>1.8327397391322373E-2</v>
      </c>
      <c r="BL242" s="27">
        <f>((1/(((4-P242)^2+(3-Q242)^2))*CT242))</f>
        <v>7.6276433237432084E-3</v>
      </c>
      <c r="BM242" s="27">
        <f>((1/(((5-P242)^2+(0-Q242)^2))*CT242))</f>
        <v>1.3215807419314527E-2</v>
      </c>
      <c r="BN242" s="27">
        <f>((1/(((5-P242)^2+(1-Q242)^2))*CT242))</f>
        <v>1.3849277326204019E-2</v>
      </c>
      <c r="BO242" s="27">
        <f>((1/(((5-P242)^2+(2-Q242)^2))*CT242))</f>
        <v>9.1958331141833907E-3</v>
      </c>
      <c r="BP242" s="27">
        <f>((1/(((5-P242)^2+(3-Q242)^2))*CT242))</f>
        <v>5.3971236889537675E-3</v>
      </c>
      <c r="BQ242" s="27">
        <f>((1/(((5-P242)^2+(4-Q242)^2))*CT242))</f>
        <v>3.3132017871550152E-3</v>
      </c>
      <c r="BR242" s="27">
        <f>((1/(((6-P242)^2+(0-Q242)^2))*CT242))</f>
        <v>5.8875912897102152E-3</v>
      </c>
      <c r="BS242" s="27">
        <f>(1/(((6-P242)^2+(1-Q242)^2))*CT242)</f>
        <v>6.0100589903433928E-3</v>
      </c>
      <c r="BT242" s="27">
        <f>(1/(((6-P242)^2+(2-Q242)^2))*CT242)</f>
        <v>4.9278880112481665E-3</v>
      </c>
      <c r="BU242" s="27">
        <f>(1/(((6-P242)^2+(3-Q242)^2))*CT242)</f>
        <v>3.5782571521021794E-3</v>
      </c>
      <c r="BV242" s="27">
        <f>((1/(((6-P242)^2+(4-Q242)^2))*CT242))</f>
        <v>2.525222985011507E-3</v>
      </c>
      <c r="BW242" s="27">
        <f>((1/(((6-P242)^2+(5-Q242)^2))*CT242))</f>
        <v>1.8098119186769138E-3</v>
      </c>
      <c r="BX242" s="27">
        <f>((1/(((0-P242)^2+(1-Q242)^2))*CT242))</f>
        <v>4.9677836153483E-3</v>
      </c>
      <c r="BY242" s="27">
        <f>((1/(((0-P242)^2+(2-Q242)^2))*CT242))</f>
        <v>4.2045782290916203E-3</v>
      </c>
      <c r="BZ242" s="27">
        <f>((1/(((1-P242)^2+(2-Q242)^2))*CT242))</f>
        <v>7.5747379612403788E-3</v>
      </c>
      <c r="CA242" s="27">
        <f>((1/(((0-P242)^2+(3-Q242)^2))*CT242))</f>
        <v>3.1809149641582645E-3</v>
      </c>
      <c r="CB242" s="27">
        <f>((1/(((1-P242)^2+(3-Q242)^2))*CT242))</f>
        <v>4.7948582320447731E-3</v>
      </c>
      <c r="CC242" s="27">
        <f>((1/(((2-P242)^2+(3-Q242)^2))*CT242))</f>
        <v>7.0058171584208148E-3</v>
      </c>
      <c r="CD242" s="27">
        <f>((1/(((0-P242)^2+(4-Q242)^2))*CT242))</f>
        <v>2.3206490613493632E-3</v>
      </c>
      <c r="CE242" s="27">
        <f>((1/(((1-P242)^2+(4-Q242)^2))*CT242))</f>
        <v>3.0760172025181861E-3</v>
      </c>
      <c r="CF242" s="27">
        <f>((1/(((2-P242)^2+(4-Q242)^2))*CT242))</f>
        <v>3.8568715668560677E-3</v>
      </c>
      <c r="CG242" s="27">
        <f>((1/(((3-P242)^2+(4-Q242)^2))*CT242))</f>
        <v>4.2834022335926222E-3</v>
      </c>
      <c r="CH242" s="27">
        <f>((1/(((0-P242)^2+(5-Q242)^2))*CT242))</f>
        <v>1.7022641350560191E-3</v>
      </c>
      <c r="CI242" s="27">
        <f>((1/(((1-P242)^2+(5-Q242)^2))*CT242))</f>
        <v>2.0762624370501024E-3</v>
      </c>
      <c r="CJ242" s="27">
        <f>((1/(((2-P242)^2+(5-Q242)^2))*CT242))</f>
        <v>2.4049071635016549E-3</v>
      </c>
      <c r="CK242" s="27">
        <f>((1/(((3-P242)^2+(5-Q242)^2))*CT242))</f>
        <v>2.5641140620123481E-3</v>
      </c>
      <c r="CL242" s="27">
        <f>(1/(((4-P242)^2+(5-Q242)^2))*CT242)</f>
        <v>2.4741449659544477E-3</v>
      </c>
      <c r="CM242" s="27">
        <f>(1/(((0-P242)^2+(6-Q242)^2))*CT242)</f>
        <v>1.2755234312679085E-3</v>
      </c>
      <c r="CN242" s="27">
        <f>(1/(((1-P242)^2+(6-Q242)^2))*CT242)</f>
        <v>1.4745485818439923E-3</v>
      </c>
      <c r="CO242" s="27">
        <f>((1/(((2-P242)^2+(6-Q242)^2))*CT242))</f>
        <v>1.6330384891699674E-3</v>
      </c>
      <c r="CP242" s="27">
        <f>((1/(((3-P242)^2+(6-Q242)^2))*CT242))</f>
        <v>1.7049216338421405E-3</v>
      </c>
      <c r="CQ242" s="27">
        <f>((1/(((4-P242)^2+(6-Q242)^2))*CT242))</f>
        <v>1.6646718157017017E-3</v>
      </c>
      <c r="CR242" s="27">
        <f>((1/(((5-P242)^2+(6-Q242)^2)))*CT242)</f>
        <v>1.5269488347754952E-3</v>
      </c>
      <c r="CS242" s="21">
        <f t="shared" si="118"/>
        <v>0.8059843315147992</v>
      </c>
      <c r="CT242" s="28">
        <v>0.05</v>
      </c>
    </row>
    <row r="243" spans="8:98" x14ac:dyDescent="0.25">
      <c r="H243" s="2">
        <v>44611</v>
      </c>
      <c r="I243" s="1" t="s">
        <v>22</v>
      </c>
      <c r="J243" s="1" t="s">
        <v>28</v>
      </c>
      <c r="K243">
        <v>2</v>
      </c>
      <c r="L243">
        <v>3</v>
      </c>
      <c r="M243">
        <v>2.54</v>
      </c>
      <c r="N243">
        <v>2.23</v>
      </c>
      <c r="P243" s="10">
        <f>SUMIF(team,spi_matches[[#This Row],[team1]],Mxg)+SUMIF(team,spi_matches[[#This Row],[team2]],Vnxg)</f>
        <v>1.8921142476836834</v>
      </c>
      <c r="Q243" s="10">
        <f>SUMIF(team,spi_matches[[#This Row],[team1]],Mnxg)+SUMIF(team,spi_matches[[#This Row],[team2]],Vxg)</f>
        <v>1.2557224180880593</v>
      </c>
      <c r="R243" s="10">
        <f t="shared" si="92"/>
        <v>1.3689727546706578</v>
      </c>
      <c r="S243" s="21">
        <f t="shared" si="93"/>
        <v>0.85831504318654461</v>
      </c>
      <c r="T243" s="21">
        <f t="shared" si="94"/>
        <v>0.1754202064414111</v>
      </c>
      <c r="U243" s="21">
        <f t="shared" si="95"/>
        <v>0.15020733327590693</v>
      </c>
      <c r="V243" s="22">
        <f t="shared" si="96"/>
        <v>3</v>
      </c>
      <c r="W243" s="22">
        <f t="shared" si="97"/>
        <v>0</v>
      </c>
      <c r="X243" s="23"/>
      <c r="Y243" s="23"/>
      <c r="Z243" s="23"/>
      <c r="AA243" s="23"/>
      <c r="AB243" s="24">
        <f t="shared" si="98"/>
        <v>2</v>
      </c>
      <c r="AC243" s="24">
        <f t="shared" si="99"/>
        <v>1</v>
      </c>
      <c r="AD243" s="24">
        <f t="shared" si="100"/>
        <v>2</v>
      </c>
      <c r="AE243" s="24">
        <f t="shared" si="101"/>
        <v>2</v>
      </c>
      <c r="AF243" s="24">
        <f t="shared" si="102"/>
        <v>1</v>
      </c>
      <c r="AG243" s="24">
        <f t="shared" si="103"/>
        <v>1</v>
      </c>
      <c r="AH243" s="24">
        <f t="shared" si="104"/>
        <v>3</v>
      </c>
      <c r="AI243" s="24">
        <f t="shared" si="105"/>
        <v>1</v>
      </c>
      <c r="AJ243" s="24">
        <f t="shared" si="106"/>
        <v>1</v>
      </c>
      <c r="AK243" s="24">
        <f t="shared" si="107"/>
        <v>2</v>
      </c>
      <c r="AL243" s="25">
        <f t="shared" si="108"/>
        <v>21</v>
      </c>
      <c r="AM243" s="25">
        <f t="shared" si="109"/>
        <v>22</v>
      </c>
      <c r="AN243" s="25">
        <f t="shared" si="110"/>
        <v>11</v>
      </c>
      <c r="AO243" s="25">
        <f t="shared" si="111"/>
        <v>31</v>
      </c>
      <c r="AP243" s="25">
        <f t="shared" si="112"/>
        <v>12</v>
      </c>
      <c r="AQ243" s="26">
        <f t="shared" si="113"/>
        <v>0.64907002632159272</v>
      </c>
      <c r="AR243" s="26">
        <f t="shared" si="114"/>
        <v>8.8403501880402025E-2</v>
      </c>
      <c r="AS243" s="26">
        <f t="shared" si="115"/>
        <v>5.8054357932563083E-2</v>
      </c>
      <c r="AT243" s="26">
        <f t="shared" si="116"/>
        <v>3.8675599117392864E-2</v>
      </c>
      <c r="AU243" s="26">
        <f t="shared" si="117"/>
        <v>3.7042059669868829E-2</v>
      </c>
      <c r="AV243" s="27">
        <f>(1/(((0-P243)^2+(0-Q243)^2))*CT243)</f>
        <v>9.6956814192956809E-3</v>
      </c>
      <c r="AW243" s="27">
        <f>(1/(((1-P243)^2+(1-Q243)^2))*CT243)</f>
        <v>5.8054357932563083E-2</v>
      </c>
      <c r="AX243" s="27">
        <f>(1/(((2-P243)^2+(2-Q243)^2))*CT243)</f>
        <v>8.8403501880402025E-2</v>
      </c>
      <c r="AY243" s="27">
        <f>(1/(((3-P243)^2+(3-Q243)^2))*CT243)</f>
        <v>1.1709834636127884E-2</v>
      </c>
      <c r="AZ243" s="27">
        <f>((1/(((4-P243)^2+(4-Q243)^2))*CT243))</f>
        <v>4.1756297284642847E-3</v>
      </c>
      <c r="BA243" s="27">
        <f>((1/(((5-P243)^2+(5-Q243)^2))*CT243))</f>
        <v>2.1116141410644027E-3</v>
      </c>
      <c r="BB243" s="27">
        <f>((1/(((6-P243)^2+(6-Q243)^2))*CT243))</f>
        <v>1.2695867034937941E-3</v>
      </c>
      <c r="BC243" s="27">
        <f>((1/(((1-P243)^2+(0-Q243)^2))*CT243))</f>
        <v>2.1072980338988006E-2</v>
      </c>
      <c r="BD243" s="27">
        <f>((1/(((2-P243)^2+(0-Q243)^2))*CT243))</f>
        <v>3.1476668866325677E-2</v>
      </c>
      <c r="BE243" s="27">
        <f>((1/(((2-P243)^2+(1-Q243)^2))*CT243))</f>
        <v>0.64907002632159272</v>
      </c>
      <c r="BF243" s="27">
        <f>((1/(((3-P243)^2+(0-Q243)^2))*CT243))</f>
        <v>1.7830081687025517E-2</v>
      </c>
      <c r="BG243" s="27">
        <f>((1/(((3-P243)^2+(1-Q243)^2))*CT243))</f>
        <v>3.8675599117392864E-2</v>
      </c>
      <c r="BH243" s="27">
        <f>((1/(((3-P243)^2+(2-Q243)^2))*CT243))</f>
        <v>2.8068442733291895E-2</v>
      </c>
      <c r="BI243" s="27">
        <f>((1/(((4-P243)^2+(0-Q243)^2))*CT243))</f>
        <v>8.3056186796602177E-3</v>
      </c>
      <c r="BJ243" s="27">
        <f>((1/(((4-P243)^2+(1-Q243)^2))*CT243))</f>
        <v>1.1089975343384123E-2</v>
      </c>
      <c r="BK243" s="27">
        <f>((1/(((4-P243)^2+(2-Q243)^2))*CT243))</f>
        <v>1.0005740365779843E-2</v>
      </c>
      <c r="BL243" s="27">
        <f>((1/(((4-P243)^2+(3-Q243)^2))*CT243))</f>
        <v>6.6794139920031545E-3</v>
      </c>
      <c r="BM243" s="27">
        <f>((1/(((5-P243)^2+(0-Q243)^2))*CT243))</f>
        <v>4.4500643255648755E-3</v>
      </c>
      <c r="BN243" s="27">
        <f>((1/(((5-P243)^2+(1-Q243)^2))*CT243))</f>
        <v>5.1417329989508808E-3</v>
      </c>
      <c r="BO243" s="27">
        <f>((1/(((5-P243)^2+(2-Q243)^2))*CT243))</f>
        <v>4.8957676534054761E-3</v>
      </c>
      <c r="BP243" s="27">
        <f>((1/(((5-P243)^2+(3-Q243)^2))*CT243))</f>
        <v>3.9365559040184786E-3</v>
      </c>
      <c r="BQ243" s="27">
        <f>((1/(((5-P243)^2+(4-Q243)^2))*CT243))</f>
        <v>2.9086655803536969E-3</v>
      </c>
      <c r="BR243" s="27">
        <f>((1/(((6-P243)^2+(0-Q243)^2))*CT243))</f>
        <v>2.709797370351397E-3</v>
      </c>
      <c r="BS243" s="27">
        <f>(1/(((6-P243)^2+(1-Q243)^2))*CT243)</f>
        <v>2.9515730726203783E-3</v>
      </c>
      <c r="BT243" s="27">
        <f>(1/(((6-P243)^2+(2-Q243)^2))*CT243)</f>
        <v>2.868835497352422E-3</v>
      </c>
      <c r="BU243" s="27">
        <f>(1/(((6-P243)^2+(3-Q243)^2))*CT243)</f>
        <v>2.5103892916667151E-3</v>
      </c>
      <c r="BV243" s="27">
        <f>((1/(((6-P243)^2+(4-Q243)^2))*CT243))</f>
        <v>2.048694619262225E-3</v>
      </c>
      <c r="BW243" s="27">
        <f>((1/(((6-P243)^2+(5-Q243)^2))*CT243))</f>
        <v>1.61841942755428E-3</v>
      </c>
      <c r="BX243" s="27">
        <f>((1/(((0-P243)^2+(1-Q243)^2))*CT243))</f>
        <v>1.3715576271072314E-2</v>
      </c>
      <c r="BY243" s="27">
        <f>((1/(((0-P243)^2+(2-Q243)^2))*CT243))</f>
        <v>1.2094690458171157E-2</v>
      </c>
      <c r="BZ243" s="27">
        <f>((1/(((1-P243)^2+(2-Q243)^2))*CT243))</f>
        <v>3.7042059669868829E-2</v>
      </c>
      <c r="CA243" s="27">
        <f>((1/(((0-P243)^2+(3-Q243)^2))*CT243))</f>
        <v>7.549904176870831E-3</v>
      </c>
      <c r="CB243" s="27">
        <f>((1/(((1-P243)^2+(3-Q243)^2))*CT243))</f>
        <v>1.3026355579697222E-2</v>
      </c>
      <c r="CC243" s="27">
        <f>((1/(((2-P243)^2+(3-Q243)^2))*CT243))</f>
        <v>1.6371201308342947E-2</v>
      </c>
      <c r="CD243" s="27">
        <f>((1/(((0-P243)^2+(4-Q243)^2))*CT243))</f>
        <v>4.4999819120595296E-3</v>
      </c>
      <c r="CE243" s="27">
        <f>((1/(((1-P243)^2+(4-Q243)^2))*CT243))</f>
        <v>6.0046159085687945E-3</v>
      </c>
      <c r="CF243" s="27">
        <f>((1/(((2-P243)^2+(4-Q243)^2))*CT243))</f>
        <v>6.6289270517351827E-3</v>
      </c>
      <c r="CG243" s="27">
        <f>((1/(((3-P243)^2+(4-Q243)^2))*CT243))</f>
        <v>5.7087594480427981E-3</v>
      </c>
      <c r="CH243" s="27">
        <f>((1/(((0-P243)^2+(5-Q243)^2))*CT243))</f>
        <v>2.8409557509122786E-3</v>
      </c>
      <c r="CI243" s="27">
        <f>((1/(((1-P243)^2+(5-Q243)^2))*CT243))</f>
        <v>3.3748479131885997E-3</v>
      </c>
      <c r="CJ243" s="27">
        <f>((1/(((2-P243)^2+(5-Q243)^2))*CT243))</f>
        <v>3.5634733853842204E-3</v>
      </c>
      <c r="CK243" s="27">
        <f>((1/(((3-P243)^2+(5-Q243)^2))*CT243))</f>
        <v>3.2793281654850698E-3</v>
      </c>
      <c r="CL243" s="27">
        <f>(1/(((4-P243)^2+(5-Q243)^2))*CT243)</f>
        <v>2.7081487231459798E-3</v>
      </c>
      <c r="CM243" s="27">
        <f>(1/(((0-P243)^2+(6-Q243)^2))*CT243)</f>
        <v>1.9165704538334095E-3</v>
      </c>
      <c r="CN243" s="27">
        <f>(1/(((1-P243)^2+(6-Q243)^2))*CT243)</f>
        <v>2.1455509490314753E-3</v>
      </c>
      <c r="CO243" s="27">
        <f>((1/(((2-P243)^2+(6-Q243)^2))*CT243))</f>
        <v>2.2202674878924497E-3</v>
      </c>
      <c r="CP243" s="27">
        <f>((1/(((3-P243)^2+(6-Q243)^2))*CT243))</f>
        <v>2.1065421070689335E-3</v>
      </c>
      <c r="CQ243" s="27">
        <f>((1/(((4-P243)^2+(6-Q243)^2))*CT243))</f>
        <v>1.8551944918807216E-3</v>
      </c>
      <c r="CR243" s="27">
        <f>((1/(((5-P243)^2+(6-Q243)^2)))*CT243)</f>
        <v>1.5543820636541969E-3</v>
      </c>
      <c r="CS243" s="21">
        <f t="shared" si="118"/>
        <v>1.1839425829038623</v>
      </c>
      <c r="CT243" s="28">
        <v>0.05</v>
      </c>
    </row>
    <row r="244" spans="8:98" x14ac:dyDescent="0.25">
      <c r="H244" s="2">
        <v>44612</v>
      </c>
      <c r="I244" s="1" t="s">
        <v>8</v>
      </c>
      <c r="J244" s="1" t="s">
        <v>7</v>
      </c>
      <c r="K244">
        <v>2</v>
      </c>
      <c r="L244">
        <v>4</v>
      </c>
      <c r="M244">
        <v>1.53</v>
      </c>
      <c r="N244">
        <v>2.42</v>
      </c>
      <c r="P244" s="10">
        <f>SUMIF(team,spi_matches[[#This Row],[team1]],Mxg)+SUMIF(team,spi_matches[[#This Row],[team2]],Vnxg)</f>
        <v>1.4707093892838783</v>
      </c>
      <c r="Q244" s="10">
        <f>SUMIF(team,spi_matches[[#This Row],[team1]],Mnxg)+SUMIF(team,spi_matches[[#This Row],[team2]],Vxg)</f>
        <v>1.8207805911283139</v>
      </c>
      <c r="R244" s="10">
        <f t="shared" si="92"/>
        <v>0.3625792764876235</v>
      </c>
      <c r="S244" s="21">
        <f t="shared" si="93"/>
        <v>0.18369657766849878</v>
      </c>
      <c r="T244" s="21">
        <f t="shared" si="94"/>
        <v>0.24652190470439678</v>
      </c>
      <c r="U244" s="21">
        <f t="shared" si="95"/>
        <v>0.38205836254081876</v>
      </c>
      <c r="V244" s="22">
        <f t="shared" si="96"/>
        <v>0</v>
      </c>
      <c r="W244" s="22">
        <f t="shared" si="97"/>
        <v>3</v>
      </c>
      <c r="X244" s="23"/>
      <c r="Y244" s="23"/>
      <c r="Z244" s="23"/>
      <c r="AA244" s="23"/>
      <c r="AB244" s="24">
        <f t="shared" si="98"/>
        <v>1</v>
      </c>
      <c r="AC244" s="24">
        <f t="shared" si="99"/>
        <v>2</v>
      </c>
      <c r="AD244" s="24">
        <f t="shared" si="100"/>
        <v>2</v>
      </c>
      <c r="AE244" s="24">
        <f t="shared" si="101"/>
        <v>2</v>
      </c>
      <c r="AF244" s="24">
        <f t="shared" si="102"/>
        <v>1</v>
      </c>
      <c r="AG244" s="24">
        <f t="shared" si="103"/>
        <v>1</v>
      </c>
      <c r="AH244" s="24">
        <f t="shared" si="104"/>
        <v>2</v>
      </c>
      <c r="AI244" s="24">
        <f t="shared" si="105"/>
        <v>1</v>
      </c>
      <c r="AJ244" s="24">
        <f t="shared" si="106"/>
        <v>1</v>
      </c>
      <c r="AK244" s="24">
        <f t="shared" si="107"/>
        <v>3</v>
      </c>
      <c r="AL244" s="25">
        <f t="shared" si="108"/>
        <v>12</v>
      </c>
      <c r="AM244" s="25">
        <f t="shared" si="109"/>
        <v>22</v>
      </c>
      <c r="AN244" s="25">
        <f t="shared" si="110"/>
        <v>11</v>
      </c>
      <c r="AO244" s="25">
        <f t="shared" si="111"/>
        <v>21</v>
      </c>
      <c r="AP244" s="25">
        <f t="shared" si="112"/>
        <v>13</v>
      </c>
      <c r="AQ244" s="26">
        <f t="shared" si="113"/>
        <v>0.19709332621971823</v>
      </c>
      <c r="AR244" s="26">
        <f t="shared" si="114"/>
        <v>0.16011879681925176</v>
      </c>
      <c r="AS244" s="26">
        <f t="shared" si="115"/>
        <v>5.585043917651597E-2</v>
      </c>
      <c r="AT244" s="26">
        <f t="shared" si="116"/>
        <v>5.2420279457412934E-2</v>
      </c>
      <c r="AU244" s="26">
        <f t="shared" si="117"/>
        <v>3.1014950418159361E-2</v>
      </c>
      <c r="AV244" s="27">
        <f>(1/(((0-P244)^2+(0-Q244)^2))*CT244)</f>
        <v>9.1270387746638492E-3</v>
      </c>
      <c r="AW244" s="27">
        <f>(1/(((1-P244)^2+(1-Q244)^2))*CT244)</f>
        <v>5.585043917651597E-2</v>
      </c>
      <c r="AX244" s="27">
        <f>(1/(((2-P244)^2+(2-Q244)^2))*CT244)</f>
        <v>0.16011879681925176</v>
      </c>
      <c r="AY244" s="27">
        <f>(1/(((3-P244)^2+(3-Q244)^2))*CT244)</f>
        <v>1.3407384332456071E-2</v>
      </c>
      <c r="AZ244" s="27">
        <f>((1/(((4-P244)^2+(4-Q244)^2))*CT244))</f>
        <v>4.485790181702737E-3</v>
      </c>
      <c r="BA244" s="27">
        <f>((1/(((5-P244)^2+(5-Q244)^2))*CT244))</f>
        <v>2.2159851336457045E-3</v>
      </c>
      <c r="BB244" s="27">
        <f>((1/(((6-P244)^2+(6-Q244)^2))*CT244))</f>
        <v>1.3164702861606695E-3</v>
      </c>
      <c r="BC244" s="27">
        <f>((1/(((1-P244)^2+(0-Q244)^2))*CT244))</f>
        <v>1.4137035926333474E-2</v>
      </c>
      <c r="BD244" s="27">
        <f>((1/(((2-P244)^2+(0-Q244)^2))*CT244))</f>
        <v>1.3906695208317131E-2</v>
      </c>
      <c r="BE244" s="27">
        <f>((1/(((2-P244)^2+(1-Q244)^2))*CT244))</f>
        <v>5.2420279457412934E-2</v>
      </c>
      <c r="BF244" s="27">
        <f>((1/(((3-P244)^2+(0-Q244)^2))*CT244))</f>
        <v>8.8433409929681243E-3</v>
      </c>
      <c r="BG244" s="27">
        <f>((1/(((3-P244)^2+(1-Q244)^2))*CT244))</f>
        <v>1.6598003212664424E-2</v>
      </c>
      <c r="BH244" s="27">
        <f>((1/(((3-P244)^2+(2-Q244)^2))*CT244))</f>
        <v>2.1089488292026615E-2</v>
      </c>
      <c r="BI244" s="27">
        <f>((1/(((4-P244)^2+(0-Q244)^2))*CT244))</f>
        <v>5.1479770802077959E-3</v>
      </c>
      <c r="BJ244" s="27">
        <f>((1/(((4-P244)^2+(1-Q244)^2))*CT244))</f>
        <v>7.0711438523189847E-3</v>
      </c>
      <c r="BK244" s="27">
        <f>((1/(((4-P244)^2+(2-Q244)^2))*CT244))</f>
        <v>7.7767384374561842E-3</v>
      </c>
      <c r="BL244" s="27">
        <f>((1/(((4-P244)^2+(3-Q244)^2))*CT244))</f>
        <v>6.4202411959371989E-3</v>
      </c>
      <c r="BM244" s="27">
        <f>((1/(((5-P244)^2+(0-Q244)^2))*CT244))</f>
        <v>3.1703490340185304E-3</v>
      </c>
      <c r="BN244" s="27">
        <f>((1/(((5-P244)^2+(1-Q244)^2))*CT244))</f>
        <v>3.808196963003798E-3</v>
      </c>
      <c r="BO244" s="27">
        <f>((1/(((5-P244)^2+(2-Q244)^2))*CT244))</f>
        <v>4.0038399030288422E-3</v>
      </c>
      <c r="BP244" s="27">
        <f>((1/(((5-P244)^2+(3-Q244)^2))*CT244))</f>
        <v>3.6110337110322843E-3</v>
      </c>
      <c r="BQ244" s="27">
        <f>((1/(((5-P244)^2+(4-Q244)^2))*CT244))</f>
        <v>2.9061506122628538E-3</v>
      </c>
      <c r="BR244" s="27">
        <f>((1/(((6-P244)^2+(0-Q244)^2))*CT244))</f>
        <v>2.0982206109586453E-3</v>
      </c>
      <c r="BS244" s="27">
        <f>(1/(((6-P244)^2+(1-Q244)^2))*CT244)</f>
        <v>2.3598091411086985E-3</v>
      </c>
      <c r="BT244" s="27">
        <f>(1/(((6-P244)^2+(2-Q244)^2))*CT244)</f>
        <v>2.4334934711604046E-3</v>
      </c>
      <c r="BU244" s="27">
        <f>(1/(((6-P244)^2+(3-Q244)^2))*CT244)</f>
        <v>2.2825805660115503E-3</v>
      </c>
      <c r="BV244" s="27">
        <f>((1/(((6-P244)^2+(4-Q244)^2))*CT244))</f>
        <v>1.9791421636572979E-3</v>
      </c>
      <c r="BW244" s="27">
        <f>((1/(((6-P244)^2+(5-Q244)^2))*CT244))</f>
        <v>1.6328178366129974E-3</v>
      </c>
      <c r="BX244" s="27">
        <f>((1/(((0-P244)^2+(1-Q244)^2))*CT244))</f>
        <v>1.7626320608155631E-2</v>
      </c>
      <c r="BY244" s="27">
        <f>((1/(((0-P244)^2+(2-Q244)^2))*CT244))</f>
        <v>2.2777946366468224E-2</v>
      </c>
      <c r="BZ244" s="27">
        <f>((1/(((1-P244)^2+(2-Q244)^2))*CT244))</f>
        <v>0.19709332621971823</v>
      </c>
      <c r="CA244" s="27">
        <f>((1/(((0-P244)^2+(3-Q244)^2))*CT244))</f>
        <v>1.4070458296111544E-2</v>
      </c>
      <c r="CB244" s="27">
        <f>((1/(((1-P244)^2+(3-Q244)^2))*CT244))</f>
        <v>3.1014950418159361E-2</v>
      </c>
      <c r="CC244" s="27">
        <f>((1/(((2-P244)^2+(3-Q244)^2))*CT244))</f>
        <v>2.9927450505619482E-2</v>
      </c>
      <c r="CD244" s="27">
        <f>((1/(((0-P244)^2+(4-Q244)^2))*CT244))</f>
        <v>7.2338137322459466E-3</v>
      </c>
      <c r="CE244" s="27">
        <f>((1/(((1-P244)^2+(4-Q244)^2))*CT244))</f>
        <v>1.0059219508115693E-2</v>
      </c>
      <c r="CF244" s="27">
        <f>((1/(((2-P244)^2+(4-Q244)^2))*CT244))</f>
        <v>9.9420462562525569E-3</v>
      </c>
      <c r="CG244" s="27">
        <f>((1/(((3-P244)^2+(4-Q244)^2))*CT244))</f>
        <v>7.0544477759354809E-3</v>
      </c>
      <c r="CH244" s="27">
        <f>((1/(((0-P244)^2+(5-Q244)^2))*CT244))</f>
        <v>4.0748394275533445E-3</v>
      </c>
      <c r="CI244" s="27">
        <f>((1/(((1-P244)^2+(5-Q244)^2))*CT244))</f>
        <v>4.8407380814792294E-3</v>
      </c>
      <c r="CJ244" s="27">
        <f>((1/(((2-P244)^2+(5-Q244)^2))*CT244))</f>
        <v>4.8134385349188694E-3</v>
      </c>
      <c r="CK244" s="27">
        <f>((1/(((3-P244)^2+(5-Q244)^2))*CT244))</f>
        <v>4.0173014497797898E-3</v>
      </c>
      <c r="CL244" s="27">
        <f>(1/(((4-P244)^2+(5-Q244)^2))*CT244)</f>
        <v>3.0294314641187156E-3</v>
      </c>
      <c r="CM244" s="27">
        <f>(1/(((0-P244)^2+(6-Q244)^2))*CT244)</f>
        <v>2.5472695569614327E-3</v>
      </c>
      <c r="CN244" s="27">
        <f>(1/(((1-P244)^2+(6-Q244)^2))*CT244)</f>
        <v>2.8268643619635703E-3</v>
      </c>
      <c r="CO244" s="27">
        <f>((1/(((2-P244)^2+(6-Q244)^2))*CT244))</f>
        <v>2.8175326281297038E-3</v>
      </c>
      <c r="CP244" s="27">
        <f>((1/(((3-P244)^2+(6-Q244)^2))*CT244))</f>
        <v>2.5246653952505377E-3</v>
      </c>
      <c r="CQ244" s="27">
        <f>((1/(((4-P244)^2+(6-Q244)^2))*CT244))</f>
        <v>2.0952776503253005E-3</v>
      </c>
      <c r="CR244" s="27">
        <f>((1/(((5-P244)^2+(6-Q244)^2)))*CT244)</f>
        <v>1.6710243035561051E-3</v>
      </c>
      <c r="CS244" s="21">
        <f t="shared" si="118"/>
        <v>0.81227684491371432</v>
      </c>
      <c r="CT244" s="28">
        <v>0.05</v>
      </c>
    </row>
    <row r="245" spans="8:98" x14ac:dyDescent="0.25">
      <c r="H245" s="2">
        <v>44612</v>
      </c>
      <c r="I245" s="1" t="s">
        <v>15</v>
      </c>
      <c r="J245" s="1" t="s">
        <v>14</v>
      </c>
      <c r="K245">
        <v>2</v>
      </c>
      <c r="L245">
        <v>1</v>
      </c>
      <c r="M245">
        <v>0.57999999999999996</v>
      </c>
      <c r="N245">
        <v>0.13</v>
      </c>
      <c r="P245" s="10">
        <f>SUMIF(team,spi_matches[[#This Row],[team1]],Mxg)+SUMIF(team,spi_matches[[#This Row],[team2]],Vnxg)</f>
        <v>1.2690297609867227</v>
      </c>
      <c r="Q245" s="10">
        <f>SUMIF(team,spi_matches[[#This Row],[team1]],Mnxg)+SUMIF(team,spi_matches[[#This Row],[team2]],Vxg)</f>
        <v>1.3500066454103241</v>
      </c>
      <c r="R245" s="10">
        <f t="shared" si="92"/>
        <v>1.9631782263707724</v>
      </c>
      <c r="S245" s="21">
        <f t="shared" si="93"/>
        <v>0.21518518681314927</v>
      </c>
      <c r="T245" s="21">
        <f t="shared" si="94"/>
        <v>0.3385553889186077</v>
      </c>
      <c r="U245" s="21">
        <f t="shared" si="95"/>
        <v>0.25174328308767435</v>
      </c>
      <c r="V245" s="22">
        <f t="shared" si="96"/>
        <v>1</v>
      </c>
      <c r="W245" s="22">
        <f t="shared" si="97"/>
        <v>1</v>
      </c>
      <c r="X245" s="23"/>
      <c r="Y245" s="23"/>
      <c r="Z245" s="23"/>
      <c r="AA245" s="23"/>
      <c r="AB245" s="24">
        <f t="shared" si="98"/>
        <v>1</v>
      </c>
      <c r="AC245" s="24">
        <f t="shared" si="99"/>
        <v>1</v>
      </c>
      <c r="AD245" s="24">
        <f t="shared" si="100"/>
        <v>1</v>
      </c>
      <c r="AE245" s="24">
        <f t="shared" si="101"/>
        <v>2</v>
      </c>
      <c r="AF245" s="24">
        <f t="shared" si="102"/>
        <v>2</v>
      </c>
      <c r="AG245" s="24">
        <f t="shared" si="103"/>
        <v>1</v>
      </c>
      <c r="AH245" s="24">
        <f t="shared" si="104"/>
        <v>2</v>
      </c>
      <c r="AI245" s="24">
        <f t="shared" si="105"/>
        <v>2</v>
      </c>
      <c r="AJ245" s="24">
        <f t="shared" si="106"/>
        <v>0</v>
      </c>
      <c r="AK245" s="24">
        <f t="shared" si="107"/>
        <v>1</v>
      </c>
      <c r="AL245" s="25">
        <f t="shared" si="108"/>
        <v>11</v>
      </c>
      <c r="AM245" s="25">
        <f t="shared" si="109"/>
        <v>12</v>
      </c>
      <c r="AN245" s="25">
        <f t="shared" si="110"/>
        <v>21</v>
      </c>
      <c r="AO245" s="25">
        <f t="shared" si="111"/>
        <v>22</v>
      </c>
      <c r="AP245" s="25">
        <f t="shared" si="112"/>
        <v>1</v>
      </c>
      <c r="AQ245" s="26">
        <f t="shared" si="113"/>
        <v>0.25656595361977946</v>
      </c>
      <c r="AR245" s="26">
        <f t="shared" si="114"/>
        <v>0.10103696800391404</v>
      </c>
      <c r="AS245" s="26">
        <f t="shared" si="115"/>
        <v>7.6124108477813174E-2</v>
      </c>
      <c r="AT245" s="26">
        <f t="shared" si="116"/>
        <v>5.2257041654972164E-2</v>
      </c>
      <c r="AU245" s="26">
        <f t="shared" si="117"/>
        <v>2.8852681441823694E-2</v>
      </c>
      <c r="AV245" s="27">
        <f>(1/(((0-P245)^2+(0-Q245)^2))*CT245)</f>
        <v>1.4564713961727038E-2</v>
      </c>
      <c r="AW245" s="27">
        <f>(1/(((1-P245)^2+(1-Q245)^2))*CT245)</f>
        <v>0.25656595361977946</v>
      </c>
      <c r="AX245" s="27">
        <f>(1/(((2-P245)^2+(2-Q245)^2))*CT245)</f>
        <v>5.2257041654972164E-2</v>
      </c>
      <c r="AY245" s="27">
        <f>(1/(((3-P245)^2+(3-Q245)^2))*CT245)</f>
        <v>8.7431907440804063E-3</v>
      </c>
      <c r="AZ245" s="27">
        <f>((1/(((4-P245)^2+(4-Q245)^2))*CT245))</f>
        <v>3.4528805221506181E-3</v>
      </c>
      <c r="BA245" s="27">
        <f>((1/(((5-P245)^2+(5-Q245)^2))*CT245))</f>
        <v>1.8353614411142473E-3</v>
      </c>
      <c r="BB245" s="27">
        <f>((1/(((6-P245)^2+(6-Q245)^2))*CT245))</f>
        <v>1.1362469747838127E-3</v>
      </c>
      <c r="BC245" s="27">
        <f>((1/(((1-P245)^2+(0-Q245)^2))*CT245))</f>
        <v>2.6386686960890672E-2</v>
      </c>
      <c r="BD245" s="27">
        <f>((1/(((2-P245)^2+(0-Q245)^2))*CT245))</f>
        <v>2.1214888108196092E-2</v>
      </c>
      <c r="BE245" s="27">
        <f>((1/(((2-P245)^2+(1-Q245)^2))*CT245))</f>
        <v>7.6124108477813174E-2</v>
      </c>
      <c r="BF245" s="27">
        <f>((1/(((3-P245)^2+(0-Q245)^2))*CT245))</f>
        <v>1.0376079096320975E-2</v>
      </c>
      <c r="BG245" s="27">
        <f>((1/(((3-P245)^2+(1-Q245)^2))*CT245))</f>
        <v>1.6031999253953187E-2</v>
      </c>
      <c r="BH245" s="27">
        <f>((1/(((3-P245)^2+(2-Q245)^2))*CT245))</f>
        <v>1.4625231388156197E-2</v>
      </c>
      <c r="BI245" s="27">
        <f>((1/(((4-P245)^2+(0-Q245)^2))*CT245))</f>
        <v>5.3875151339728847E-3</v>
      </c>
      <c r="BJ245" s="27">
        <f>((1/(((4-P245)^2+(1-Q245)^2))*CT245))</f>
        <v>6.5956942716595725E-3</v>
      </c>
      <c r="BK245" s="27">
        <f>((1/(((4-P245)^2+(2-Q245)^2))*CT245))</f>
        <v>6.3446222630324086E-3</v>
      </c>
      <c r="BL245" s="27">
        <f>((1/(((4-P245)^2+(3-Q245)^2))*CT245))</f>
        <v>4.9112649752340492E-3</v>
      </c>
      <c r="BM245" s="27">
        <f>((1/(((5-P245)^2+(0-Q245)^2))*CT245))</f>
        <v>3.1760839623352667E-3</v>
      </c>
      <c r="BN245" s="27">
        <f>((1/(((5-P245)^2+(1-Q245)^2))*CT245))</f>
        <v>3.5605831429503898E-3</v>
      </c>
      <c r="BO245" s="27">
        <f>((1/(((5-P245)^2+(2-Q245)^2))*CT245))</f>
        <v>3.4861109158513311E-3</v>
      </c>
      <c r="BP245" s="27">
        <f>((1/(((5-P245)^2+(3-Q245)^2))*CT245))</f>
        <v>3.0043351965766438E-3</v>
      </c>
      <c r="BQ245" s="27">
        <f>((1/(((5-P245)^2+(4-Q245)^2))*CT245))</f>
        <v>2.3874777323410782E-3</v>
      </c>
      <c r="BR245" s="27">
        <f>((1/(((6-P245)^2+(0-Q245)^2))*CT245))</f>
        <v>2.0657232709620139E-3</v>
      </c>
      <c r="BS245" s="27">
        <f>(1/(((6-P245)^2+(1-Q245)^2))*CT245)</f>
        <v>2.2217695683441714E-3</v>
      </c>
      <c r="BT245" s="27">
        <f>(1/(((6-P245)^2+(2-Q245)^2))*CT245)</f>
        <v>2.1925429125006454E-3</v>
      </c>
      <c r="BU245" s="27">
        <f>(1/(((6-P245)^2+(3-Q245)^2))*CT245)</f>
        <v>1.9916702397376669E-3</v>
      </c>
      <c r="BV245" s="27">
        <f>((1/(((6-P245)^2+(4-Q245)^2))*CT245))</f>
        <v>1.7004174487747934E-3</v>
      </c>
      <c r="BW245" s="27">
        <f>((1/(((6-P245)^2+(5-Q245)^2))*CT245))</f>
        <v>1.4003824935460516E-3</v>
      </c>
      <c r="BX245" s="27">
        <f>((1/(((0-P245)^2+(1-Q245)^2))*CT245))</f>
        <v>2.8852681441823694E-2</v>
      </c>
      <c r="BY245" s="27">
        <f>((1/(((0-P245)^2+(2-Q245)^2))*CT245))</f>
        <v>2.459506808680724E-2</v>
      </c>
      <c r="BZ245" s="27">
        <f>((1/(((1-P245)^2+(2-Q245)^2))*CT245))</f>
        <v>0.10103696800391404</v>
      </c>
      <c r="CA245" s="27">
        <f>((1/(((0-P245)^2+(3-Q245)^2))*CT245))</f>
        <v>1.1539576604748273E-2</v>
      </c>
      <c r="CB245" s="27">
        <f>((1/(((1-P245)^2+(3-Q245)^2))*CT245))</f>
        <v>1.7890015233102366E-2</v>
      </c>
      <c r="CC245" s="27">
        <f>((1/(((2-P245)^2+(3-Q245)^2))*CT245))</f>
        <v>1.5352514172587732E-2</v>
      </c>
      <c r="CD245" s="27">
        <f>((1/(((0-P245)^2+(4-Q245)^2))*CT245))</f>
        <v>5.7917956181200653E-3</v>
      </c>
      <c r="CE245" s="27">
        <f>((1/(((1-P245)^2+(4-Q245)^2))*CT245))</f>
        <v>7.0473734958731125E-3</v>
      </c>
      <c r="CF245" s="27">
        <f>((1/(((2-P245)^2+(4-Q245)^2))*CT245))</f>
        <v>6.6165727971985253E-3</v>
      </c>
      <c r="CG245" s="27">
        <f>((1/(((3-P245)^2+(4-Q245)^2))*CT245))</f>
        <v>4.9906561204503888E-3</v>
      </c>
      <c r="CH245" s="27">
        <f>((1/(((0-P245)^2+(5-Q245)^2))*CT245))</f>
        <v>3.3483141321086342E-3</v>
      </c>
      <c r="CI245" s="27">
        <f>((1/(((1-P245)^2+(5-Q245)^2))*CT245))</f>
        <v>3.7327838872176985E-3</v>
      </c>
      <c r="CJ245" s="27">
        <f>((1/(((2-P245)^2+(5-Q245)^2))*CT245))</f>
        <v>3.6083447790922537E-3</v>
      </c>
      <c r="CK245" s="27">
        <f>((1/(((3-P245)^2+(5-Q245)^2))*CT245))</f>
        <v>3.0639677807893866E-3</v>
      </c>
      <c r="CL245" s="27">
        <f>(1/(((4-P245)^2+(5-Q245)^2))*CT245)</f>
        <v>2.4060845140347329E-3</v>
      </c>
      <c r="CM245" s="27">
        <f>(1/(((0-P245)^2+(6-Q245)^2))*CT245)</f>
        <v>2.1521228249526954E-3</v>
      </c>
      <c r="CN245" s="27">
        <f>(1/(((1-P245)^2+(6-Q245)^2))*CT245)</f>
        <v>2.3046981279147304E-3</v>
      </c>
      <c r="CO245" s="27">
        <f>((1/(((2-P245)^2+(6-Q245)^2))*CT245))</f>
        <v>2.2566480717645886E-3</v>
      </c>
      <c r="CP245" s="27">
        <f>((1/(((3-P245)^2+(6-Q245)^2))*CT245))</f>
        <v>2.0309767691473091E-3</v>
      </c>
      <c r="CQ245" s="27">
        <f>((1/(((4-P245)^2+(6-Q245)^2))*CT245))</f>
        <v>1.7193571314105555E-3</v>
      </c>
      <c r="CR245" s="27">
        <f>((1/(((5-P245)^2+(6-Q245)^2)))*CT245)</f>
        <v>1.4067634946163484E-3</v>
      </c>
      <c r="CS245" s="21">
        <f t="shared" si="118"/>
        <v>0.80548385881943152</v>
      </c>
      <c r="CT245" s="28">
        <v>0.05</v>
      </c>
    </row>
    <row r="246" spans="8:98" x14ac:dyDescent="0.25">
      <c r="H246" s="2">
        <v>44615</v>
      </c>
      <c r="I246" s="1" t="s">
        <v>16</v>
      </c>
      <c r="J246" s="1" t="s">
        <v>13</v>
      </c>
      <c r="K246">
        <v>1</v>
      </c>
      <c r="L246">
        <v>4</v>
      </c>
      <c r="M246">
        <v>1.75</v>
      </c>
      <c r="N246">
        <v>0.86</v>
      </c>
      <c r="P246" s="10">
        <f>SUMIF(team,spi_matches[[#This Row],[team1]],Mxg)+SUMIF(team,spi_matches[[#This Row],[team2]],Vnxg)</f>
        <v>0.96474779413516432</v>
      </c>
      <c r="Q246" s="10">
        <f>SUMIF(team,spi_matches[[#This Row],[team1]],Mnxg)+SUMIF(team,spi_matches[[#This Row],[team2]],Vxg)</f>
        <v>1.5794552703170357</v>
      </c>
      <c r="R246" s="10">
        <f t="shared" si="92"/>
        <v>1.1342369128025491</v>
      </c>
      <c r="S246" s="21">
        <f t="shared" si="93"/>
        <v>0.14331323623648706</v>
      </c>
      <c r="T246" s="21">
        <f t="shared" si="94"/>
        <v>0.21733906623789809</v>
      </c>
      <c r="U246" s="21">
        <f t="shared" si="95"/>
        <v>0.48173891920657136</v>
      </c>
      <c r="V246" s="22">
        <f t="shared" si="96"/>
        <v>0</v>
      </c>
      <c r="W246" s="22">
        <f t="shared" si="97"/>
        <v>3</v>
      </c>
      <c r="X246" s="23"/>
      <c r="Y246" s="23"/>
      <c r="Z246" s="23"/>
      <c r="AA246" s="23"/>
      <c r="AB246" s="24">
        <f t="shared" si="98"/>
        <v>1</v>
      </c>
      <c r="AC246" s="24">
        <f t="shared" si="99"/>
        <v>2</v>
      </c>
      <c r="AD246" s="24">
        <f t="shared" si="100"/>
        <v>1</v>
      </c>
      <c r="AE246" s="24">
        <f t="shared" si="101"/>
        <v>1</v>
      </c>
      <c r="AF246" s="24">
        <f t="shared" si="102"/>
        <v>0</v>
      </c>
      <c r="AG246" s="24">
        <f t="shared" si="103"/>
        <v>2</v>
      </c>
      <c r="AH246" s="24">
        <f t="shared" si="104"/>
        <v>2</v>
      </c>
      <c r="AI246" s="24">
        <f t="shared" si="105"/>
        <v>2</v>
      </c>
      <c r="AJ246" s="24">
        <f t="shared" si="106"/>
        <v>0</v>
      </c>
      <c r="AK246" s="24">
        <f t="shared" si="107"/>
        <v>1</v>
      </c>
      <c r="AL246" s="25">
        <f t="shared" si="108"/>
        <v>12</v>
      </c>
      <c r="AM246" s="25">
        <f t="shared" si="109"/>
        <v>11</v>
      </c>
      <c r="AN246" s="25">
        <f t="shared" si="110"/>
        <v>2</v>
      </c>
      <c r="AO246" s="25">
        <f t="shared" si="111"/>
        <v>22</v>
      </c>
      <c r="AP246" s="25">
        <f t="shared" si="112"/>
        <v>1</v>
      </c>
      <c r="AQ246" s="26">
        <f t="shared" si="113"/>
        <v>0.28074023028575218</v>
      </c>
      <c r="AR246" s="26">
        <f t="shared" si="114"/>
        <v>0.14836305332042118</v>
      </c>
      <c r="AS246" s="26">
        <f t="shared" si="115"/>
        <v>4.5142806634366275E-2</v>
      </c>
      <c r="AT246" s="26">
        <f t="shared" si="116"/>
        <v>4.004468989275331E-2</v>
      </c>
      <c r="AU246" s="26">
        <f t="shared" si="117"/>
        <v>3.9478669433942244E-2</v>
      </c>
      <c r="AV246" s="27">
        <f>(1/(((0-P246)^2+(0-Q246)^2))*CT246)</f>
        <v>1.4596761867360209E-2</v>
      </c>
      <c r="AW246" s="27">
        <f>(1/(((1-P246)^2+(1-Q246)^2))*CT246)</f>
        <v>0.14836305332042118</v>
      </c>
      <c r="AX246" s="27">
        <f>(1/(((2-P246)^2+(2-Q246)^2))*CT246)</f>
        <v>4.004468989275331E-2</v>
      </c>
      <c r="AY246" s="27">
        <f>(1/(((3-P246)^2+(3-Q246)^2))*CT246)</f>
        <v>8.1166210784813491E-3</v>
      </c>
      <c r="AZ246" s="27">
        <f>((1/(((4-P246)^2+(4-Q246)^2))*CT246))</f>
        <v>3.3174553855151441E-3</v>
      </c>
      <c r="BA246" s="27">
        <f>((1/(((5-P246)^2+(5-Q246)^2))*CT246))</f>
        <v>1.7867744419937321E-3</v>
      </c>
      <c r="BB246" s="27">
        <f>((1/(((6-P246)^2+(6-Q246)^2))*CT246))</f>
        <v>1.113710251373162E-3</v>
      </c>
      <c r="BC246" s="27">
        <f>((1/(((1-P246)^2+(0-Q246)^2))*CT246))</f>
        <v>2.0032679960273896E-2</v>
      </c>
      <c r="BD246" s="27">
        <f>((1/(((2-P246)^2+(0-Q246)^2))*CT246))</f>
        <v>1.4019637269606014E-2</v>
      </c>
      <c r="BE246" s="27">
        <f>((1/(((2-P246)^2+(1-Q246)^2))*CT246))</f>
        <v>3.552358647376562E-2</v>
      </c>
      <c r="BF246" s="27">
        <f>((1/(((3-P246)^2+(0-Q246)^2))*CT246))</f>
        <v>7.5336030800956105E-3</v>
      </c>
      <c r="BG246" s="27">
        <f>((1/(((3-P246)^2+(1-Q246)^2))*CT246))</f>
        <v>1.1165649224088713E-2</v>
      </c>
      <c r="BH246" s="27">
        <f>((1/(((3-P246)^2+(2-Q246)^2))*CT246))</f>
        <v>1.157646061732482E-2</v>
      </c>
      <c r="BI246" s="27">
        <f>((1/(((4-P246)^2+(0-Q246)^2))*CT246))</f>
        <v>4.2707903489875984E-3</v>
      </c>
      <c r="BJ246" s="27">
        <f>((1/(((4-P246)^2+(1-Q246)^2))*CT246))</f>
        <v>5.2364112083224095E-3</v>
      </c>
      <c r="BK246" s="27">
        <f>((1/(((4-P246)^2+(2-Q246)^2))*CT246))</f>
        <v>5.3250326310767641E-3</v>
      </c>
      <c r="BL246" s="27">
        <f>((1/(((4-P246)^2+(3-Q246)^2))*CT246))</f>
        <v>4.4520809377165673E-3</v>
      </c>
      <c r="BM246" s="27">
        <f>((1/(((5-P246)^2+(0-Q246)^2))*CT246))</f>
        <v>2.662698987302876E-3</v>
      </c>
      <c r="BN246" s="27">
        <f>((1/(((5-P246)^2+(1-Q246)^2))*CT246))</f>
        <v>3.0085993998943739E-3</v>
      </c>
      <c r="BO246" s="27">
        <f>((1/(((5-P246)^2+(2-Q246)^2))*CT246))</f>
        <v>3.0376452518362843E-3</v>
      </c>
      <c r="BP246" s="27">
        <f>((1/(((5-P246)^2+(3-Q246)^2))*CT246))</f>
        <v>2.7320601370193903E-3</v>
      </c>
      <c r="BQ246" s="27">
        <f>((1/(((5-P246)^2+(4-Q246)^2))*CT246))</f>
        <v>2.258121623684997E-3</v>
      </c>
      <c r="BR246" s="27">
        <f>((1/(((6-P246)^2+(0-Q246)^2))*CT246))</f>
        <v>1.7954324661398559E-3</v>
      </c>
      <c r="BS246" s="27">
        <f>(1/(((6-P246)^2+(1-Q246)^2))*CT246)</f>
        <v>1.9463179667807463E-3</v>
      </c>
      <c r="BT246" s="27">
        <f>(1/(((6-P246)^2+(2-Q246)^2))*CT246)</f>
        <v>1.9584324555118461E-3</v>
      </c>
      <c r="BU246" s="27">
        <f>(1/(((6-P246)^2+(3-Q246)^2))*CT246)</f>
        <v>1.8267034158083865E-3</v>
      </c>
      <c r="BV246" s="27">
        <f>((1/(((6-P246)^2+(4-Q246)^2))*CT246))</f>
        <v>1.6019068296633248E-3</v>
      </c>
      <c r="BW246" s="27">
        <f>((1/(((6-P246)^2+(5-Q246)^2))*CT246))</f>
        <v>1.3493859515870113E-3</v>
      </c>
      <c r="BX246" s="27">
        <f>((1/(((0-P246)^2+(1-Q246)^2))*CT246))</f>
        <v>3.9478669433942244E-2</v>
      </c>
      <c r="BY246" s="27">
        <f>((1/(((0-P246)^2+(2-Q246)^2))*CT246))</f>
        <v>4.5142806634366275E-2</v>
      </c>
      <c r="BZ246" s="27">
        <f>((1/(((1-P246)^2+(2-Q246)^2))*CT246))</f>
        <v>0.28074023028575218</v>
      </c>
      <c r="CA246" s="27">
        <f>((1/(((0-P246)^2+(3-Q246)^2))*CT246))</f>
        <v>1.6956707558483327E-2</v>
      </c>
      <c r="CB246" s="27">
        <f>((1/(((1-P246)^2+(3-Q246)^2))*CT246))</f>
        <v>2.4762404149668394E-2</v>
      </c>
      <c r="CC246" s="27">
        <f>((1/(((2-P246)^2+(3-Q246)^2))*CT246))</f>
        <v>1.6182829942276735E-2</v>
      </c>
      <c r="CD246" s="27">
        <f>((1/(((0-P246)^2+(4-Q246)^2))*CT246))</f>
        <v>7.3640141687671481E-3</v>
      </c>
      <c r="CE246" s="27">
        <f>((1/(((1-P246)^2+(4-Q246)^2))*CT246))</f>
        <v>8.5320162537082054E-3</v>
      </c>
      <c r="CF246" s="27">
        <f>((1/(((2-P246)^2+(4-Q246)^2))*CT246))</f>
        <v>7.2141911493021505E-3</v>
      </c>
      <c r="CG246" s="27">
        <f>((1/(((3-P246)^2+(4-Q246)^2))*CT246))</f>
        <v>4.9993559180421757E-3</v>
      </c>
      <c r="CH246" s="27">
        <f>((1/(((0-P246)^2+(5-Q246)^2))*CT246))</f>
        <v>3.9585572140400788E-3</v>
      </c>
      <c r="CI246" s="27">
        <f>((1/(((1-P246)^2+(5-Q246)^2))*CT246))</f>
        <v>4.2730043079763731E-3</v>
      </c>
      <c r="CJ246" s="27">
        <f>((1/(((2-P246)^2+(5-Q246)^2))*CT246))</f>
        <v>3.9148524669877626E-3</v>
      </c>
      <c r="CK246" s="27">
        <f>((1/(((3-P246)^2+(5-Q246)^2))*CT246))</f>
        <v>3.1560918862799034E-3</v>
      </c>
      <c r="CL246" s="27">
        <f>(1/(((4-P246)^2+(5-Q246)^2))*CT246)</f>
        <v>2.3908708287795283E-3</v>
      </c>
      <c r="CM246" s="27">
        <f>(1/(((0-P246)^2+(6-Q246)^2))*CT246)</f>
        <v>2.4423657833166292E-3</v>
      </c>
      <c r="CN246" s="27">
        <f>(1/(((1-P246)^2+(6-Q246)^2))*CT246)</f>
        <v>2.558531731896266E-3</v>
      </c>
      <c r="CO246" s="27">
        <f>((1/(((2-P246)^2+(6-Q246)^2))*CT246))</f>
        <v>2.4256580868885001E-3</v>
      </c>
      <c r="CP246" s="27">
        <f>((1/(((3-P246)^2+(6-Q246)^2))*CT246))</f>
        <v>2.1111773658455358E-3</v>
      </c>
      <c r="CQ246" s="27">
        <f>((1/(((4-P246)^2+(6-Q246)^2))*CT246))</f>
        <v>1.7388902163026324E-3</v>
      </c>
      <c r="CR246" s="27">
        <f>((1/(((5-P246)^2+(6-Q246)^2)))*CT246)</f>
        <v>1.3956938239492889E-3</v>
      </c>
      <c r="CS246" s="21">
        <f t="shared" si="118"/>
        <v>0.84239122168095626</v>
      </c>
      <c r="CT246" s="28">
        <v>0.05</v>
      </c>
    </row>
    <row r="247" spans="8:98" x14ac:dyDescent="0.25">
      <c r="H247" s="2">
        <v>44615</v>
      </c>
      <c r="I247" s="1" t="s">
        <v>9</v>
      </c>
      <c r="J247" s="1" t="s">
        <v>28</v>
      </c>
      <c r="K247">
        <v>1</v>
      </c>
      <c r="L247">
        <v>0</v>
      </c>
      <c r="M247">
        <v>1.57</v>
      </c>
      <c r="N247">
        <v>0.08</v>
      </c>
      <c r="P247" s="10">
        <f>SUMIF(team,spi_matches[[#This Row],[team1]],Mxg)+SUMIF(team,spi_matches[[#This Row],[team2]],Vnxg)</f>
        <v>0.95146856816841296</v>
      </c>
      <c r="Q247" s="10">
        <f>SUMIF(team,spi_matches[[#This Row],[team1]],Mnxg)+SUMIF(team,spi_matches[[#This Row],[team2]],Vxg)</f>
        <v>1.7669478176383224</v>
      </c>
      <c r="R247" s="10">
        <f t="shared" si="92"/>
        <v>3.2283740715983318</v>
      </c>
      <c r="S247" s="21">
        <f t="shared" si="93"/>
        <v>0.12976231520776269</v>
      </c>
      <c r="T247" s="21">
        <f t="shared" si="94"/>
        <v>0.15567935507900946</v>
      </c>
      <c r="U247" s="21">
        <f t="shared" si="95"/>
        <v>1.1056963614184427</v>
      </c>
      <c r="V247" s="22">
        <f t="shared" si="96"/>
        <v>0</v>
      </c>
      <c r="W247" s="22">
        <f t="shared" si="97"/>
        <v>3</v>
      </c>
      <c r="X247" s="23"/>
      <c r="Y247" s="23"/>
      <c r="Z247" s="23"/>
      <c r="AA247" s="23"/>
      <c r="AB247" s="24">
        <f t="shared" si="98"/>
        <v>1</v>
      </c>
      <c r="AC247" s="24">
        <f t="shared" si="99"/>
        <v>2</v>
      </c>
      <c r="AD247" s="24">
        <f t="shared" si="100"/>
        <v>1</v>
      </c>
      <c r="AE247" s="24">
        <f t="shared" si="101"/>
        <v>1</v>
      </c>
      <c r="AF247" s="24">
        <f t="shared" si="102"/>
        <v>0</v>
      </c>
      <c r="AG247" s="24">
        <f t="shared" si="103"/>
        <v>2</v>
      </c>
      <c r="AH247" s="24">
        <f t="shared" si="104"/>
        <v>2</v>
      </c>
      <c r="AI247" s="24">
        <f t="shared" si="105"/>
        <v>2</v>
      </c>
      <c r="AJ247" s="24">
        <f t="shared" si="106"/>
        <v>0</v>
      </c>
      <c r="AK247" s="24">
        <f t="shared" si="107"/>
        <v>1</v>
      </c>
      <c r="AL247" s="25">
        <f t="shared" si="108"/>
        <v>12</v>
      </c>
      <c r="AM247" s="25">
        <f t="shared" si="109"/>
        <v>11</v>
      </c>
      <c r="AN247" s="25">
        <f t="shared" si="110"/>
        <v>2</v>
      </c>
      <c r="AO247" s="25">
        <f t="shared" si="111"/>
        <v>22</v>
      </c>
      <c r="AP247" s="25">
        <f t="shared" si="112"/>
        <v>1</v>
      </c>
      <c r="AQ247" s="26">
        <f t="shared" si="113"/>
        <v>0.88232253355230028</v>
      </c>
      <c r="AR247" s="26">
        <f t="shared" si="114"/>
        <v>8.4664792338655634E-2</v>
      </c>
      <c r="AS247" s="26">
        <f t="shared" si="115"/>
        <v>5.2104731231288372E-2</v>
      </c>
      <c r="AT247" s="26">
        <f t="shared" si="116"/>
        <v>4.3337640279594948E-2</v>
      </c>
      <c r="AU247" s="26">
        <f t="shared" si="117"/>
        <v>3.3478375242806106E-2</v>
      </c>
      <c r="AV247" s="27">
        <f>(1/(((0-P247)^2+(0-Q247)^2))*CT247)</f>
        <v>1.2414966707127398E-2</v>
      </c>
      <c r="AW247" s="27">
        <f>(1/(((1-P247)^2+(1-Q247)^2))*CT247)</f>
        <v>8.4664792338655634E-2</v>
      </c>
      <c r="AX247" s="27">
        <f>(1/(((2-P247)^2+(2-Q247)^2))*CT247)</f>
        <v>4.3337640279594948E-2</v>
      </c>
      <c r="AY247" s="27">
        <f>(1/(((3-P247)^2+(3-Q247)^2))*CT247)</f>
        <v>8.7460006766070433E-3</v>
      </c>
      <c r="AZ247" s="27">
        <f>((1/(((4-P247)^2+(4-Q247)^2))*CT247))</f>
        <v>3.5013843920629743E-3</v>
      </c>
      <c r="BA247" s="27">
        <f>((1/(((5-P247)^2+(5-Q247)^2))*CT247))</f>
        <v>1.8626668287803974E-3</v>
      </c>
      <c r="BB247" s="27">
        <f>((1/(((6-P247)^2+(6-Q247)^2))*CT247))</f>
        <v>1.1519038561810667E-3</v>
      </c>
      <c r="BC247" s="27">
        <f>((1/(((1-P247)^2+(0-Q247)^2))*CT247))</f>
        <v>1.6002765840556325E-2</v>
      </c>
      <c r="BD247" s="27">
        <f>((1/(((2-P247)^2+(0-Q247)^2))*CT247))</f>
        <v>1.1844067393701556E-2</v>
      </c>
      <c r="BE247" s="27">
        <f>((1/(((2-P247)^2+(1-Q247)^2))*CT247))</f>
        <v>2.9627397812781453E-2</v>
      </c>
      <c r="BF247" s="27">
        <f>((1/(((3-P247)^2+(0-Q247)^2))*CT247))</f>
        <v>6.8319211680359163E-3</v>
      </c>
      <c r="BG247" s="27">
        <f>((1/(((3-P247)^2+(1-Q247)^2))*CT247))</f>
        <v>1.0449997844415505E-2</v>
      </c>
      <c r="BH247" s="27">
        <f>((1/(((3-P247)^2+(2-Q247)^2))*CT247))</f>
        <v>1.1762507409091419E-2</v>
      </c>
      <c r="BI247" s="27">
        <f>((1/(((4-P247)^2+(0-Q247)^2))*CT247))</f>
        <v>4.027175872128236E-3</v>
      </c>
      <c r="BJ247" s="27">
        <f>((1/(((4-P247)^2+(1-Q247)^2))*CT247))</f>
        <v>5.0598310623627789E-3</v>
      </c>
      <c r="BK247" s="27">
        <f>((1/(((4-P247)^2+(2-Q247)^2))*CT247))</f>
        <v>5.3488194003937081E-3</v>
      </c>
      <c r="BL247" s="27">
        <f>((1/(((4-P247)^2+(3-Q247)^2))*CT247))</f>
        <v>4.6236524563062079E-3</v>
      </c>
      <c r="BM247" s="27">
        <f>((1/(((5-P247)^2+(0-Q247)^2))*CT247))</f>
        <v>2.5624322072166916E-3</v>
      </c>
      <c r="BN247" s="27">
        <f>((1/(((5-P247)^2+(1-Q247)^2))*CT247))</f>
        <v>2.9448461456589646E-3</v>
      </c>
      <c r="BO247" s="27">
        <f>((1/(((5-P247)^2+(2-Q247)^2))*CT247))</f>
        <v>3.0404526002134119E-3</v>
      </c>
      <c r="BP247" s="27">
        <f>((1/(((5-P247)^2+(3-Q247)^2))*CT247))</f>
        <v>2.7915767839193791E-3</v>
      </c>
      <c r="BQ247" s="27">
        <f>((1/(((5-P247)^2+(4-Q247)^2))*CT247))</f>
        <v>2.3389483433058612E-3</v>
      </c>
      <c r="BR247" s="27">
        <f>((1/(((6-P247)^2+(0-Q247)^2))*CT247))</f>
        <v>1.747654477651741E-3</v>
      </c>
      <c r="BS247" s="27">
        <f>(1/(((6-P247)^2+(1-Q247)^2))*CT247)</f>
        <v>1.9174809339480049E-3</v>
      </c>
      <c r="BT247" s="27">
        <f>(1/(((6-P247)^2+(2-Q247)^2))*CT247)</f>
        <v>1.957561404749752E-3</v>
      </c>
      <c r="BU247" s="27">
        <f>(1/(((6-P247)^2+(3-Q247)^2))*CT247)</f>
        <v>1.85129733326775E-3</v>
      </c>
      <c r="BV247" s="27">
        <f>((1/(((6-P247)^2+(4-Q247)^2))*CT247))</f>
        <v>1.6407326089500013E-3</v>
      </c>
      <c r="BW247" s="27">
        <f>((1/(((6-P247)^2+(5-Q247)^2))*CT247))</f>
        <v>1.3911961091080374E-3</v>
      </c>
      <c r="BX247" s="27">
        <f>((1/(((0-P247)^2+(1-Q247)^2))*CT247))</f>
        <v>3.3478375242806106E-2</v>
      </c>
      <c r="BY247" s="27">
        <f>((1/(((0-P247)^2+(2-Q247)^2))*CT247))</f>
        <v>5.2104731231288372E-2</v>
      </c>
      <c r="BZ247" s="27">
        <f>((1/(((1-P247)^2+(2-Q247)^2))*CT247))</f>
        <v>0.88232253355230028</v>
      </c>
      <c r="CA247" s="27">
        <f>((1/(((0-P247)^2+(3-Q247)^2))*CT247))</f>
        <v>2.0612520669543763E-2</v>
      </c>
      <c r="CB247" s="27">
        <f>((1/(((1-P247)^2+(3-Q247)^2))*CT247))</f>
        <v>3.283483520880931E-2</v>
      </c>
      <c r="CC247" s="27">
        <f>((1/(((2-P247)^2+(3-Q247)^2))*CT247))</f>
        <v>1.9085165217059333E-2</v>
      </c>
      <c r="CD247" s="27">
        <f>((1/(((0-P247)^2+(4-Q247)^2))*CT247))</f>
        <v>8.4863500241253772E-3</v>
      </c>
      <c r="CE247" s="27">
        <f>((1/(((1-P247)^2+(4-Q247)^2))*CT247))</f>
        <v>1.0022294897621201E-2</v>
      </c>
      <c r="CF247" s="27">
        <f>((1/(((2-P247)^2+(4-Q247)^2))*CT247))</f>
        <v>8.2156574420088977E-3</v>
      </c>
      <c r="CG247" s="27">
        <f>((1/(((3-P247)^2+(4-Q247)^2))*CT247))</f>
        <v>5.4448419089348256E-3</v>
      </c>
      <c r="CH247" s="27">
        <f>((1/(((0-P247)^2+(5-Q247)^2))*CT247))</f>
        <v>4.4022149356720544E-3</v>
      </c>
      <c r="CI247" s="27">
        <f>((1/(((1-P247)^2+(5-Q247)^2))*CT247))</f>
        <v>4.782409129826172E-3</v>
      </c>
      <c r="CJ247" s="27">
        <f>((1/(((2-P247)^2+(5-Q247)^2))*CT247))</f>
        <v>4.3282381456322015E-3</v>
      </c>
      <c r="CK247" s="27">
        <f>((1/(((3-P247)^2+(5-Q247)^2))*CT247))</f>
        <v>3.4131772328873616E-3</v>
      </c>
      <c r="CL247" s="27">
        <f>(1/(((4-P247)^2+(5-Q247)^2))*CT247)</f>
        <v>2.5321365727308059E-3</v>
      </c>
      <c r="CM247" s="27">
        <f>(1/(((0-P247)^2+(6-Q247)^2))*CT247)</f>
        <v>2.6561803196600148E-3</v>
      </c>
      <c r="CN247" s="27">
        <f>(1/(((1-P247)^2+(6-Q247)^2))*CT247)</f>
        <v>2.7900094771634229E-3</v>
      </c>
      <c r="CO247" s="27">
        <f>((1/(((2-P247)^2+(6-Q247)^2))*CT247))</f>
        <v>2.6290676422889001E-3</v>
      </c>
      <c r="CP247" s="27">
        <f>((1/(((3-P247)^2+(6-Q247)^2))*CT247))</f>
        <v>2.2608872317871841E-3</v>
      </c>
      <c r="CQ247" s="27">
        <f>((1/(((4-P247)^2+(6-Q247)^2))*CT247))</f>
        <v>1.8374061193829748E-3</v>
      </c>
      <c r="CR247" s="27">
        <f>((1/(((5-P247)^2+(6-Q247)^2)))*CT247)</f>
        <v>1.457329216914362E-3</v>
      </c>
      <c r="CS247" s="21">
        <f t="shared" si="118"/>
        <v>1.3911380317052149</v>
      </c>
      <c r="CT247" s="28">
        <v>0.05</v>
      </c>
    </row>
    <row r="248" spans="8:98" x14ac:dyDescent="0.25">
      <c r="H248" s="2">
        <v>44615</v>
      </c>
      <c r="I248" s="1" t="s">
        <v>19</v>
      </c>
      <c r="J248" s="1" t="s">
        <v>8</v>
      </c>
      <c r="K248">
        <v>6</v>
      </c>
      <c r="L248">
        <v>0</v>
      </c>
      <c r="M248">
        <v>5.21</v>
      </c>
      <c r="N248">
        <v>0.14000000000000001</v>
      </c>
      <c r="P248" s="10">
        <f>SUMIF(team,spi_matches[[#This Row],[team1]],Mxg)+SUMIF(team,spi_matches[[#This Row],[team2]],Vnxg)</f>
        <v>2.5456903097723043</v>
      </c>
      <c r="Q248" s="10">
        <f>SUMIF(team,spi_matches[[#This Row],[team1]],Mnxg)+SUMIF(team,spi_matches[[#This Row],[team2]],Vxg)</f>
        <v>0.84213024434411388</v>
      </c>
      <c r="R248" s="10">
        <f t="shared" si="92"/>
        <v>7.5915330054639245</v>
      </c>
      <c r="S248" s="21">
        <f t="shared" si="93"/>
        <v>0.63593818281143843</v>
      </c>
      <c r="T248" s="21">
        <f t="shared" si="94"/>
        <v>7.6044131299659867E-2</v>
      </c>
      <c r="U248" s="21">
        <f t="shared" si="95"/>
        <v>8.9183572857946328E-2</v>
      </c>
      <c r="V248" s="22">
        <f t="shared" si="96"/>
        <v>3</v>
      </c>
      <c r="W248" s="22">
        <f t="shared" si="97"/>
        <v>0</v>
      </c>
      <c r="X248" s="23"/>
      <c r="Y248" s="23"/>
      <c r="Z248" s="23"/>
      <c r="AA248" s="23"/>
      <c r="AB248" s="24">
        <f t="shared" si="98"/>
        <v>3</v>
      </c>
      <c r="AC248" s="24">
        <f t="shared" si="99"/>
        <v>1</v>
      </c>
      <c r="AD248" s="24">
        <f t="shared" si="100"/>
        <v>2</v>
      </c>
      <c r="AE248" s="24">
        <f t="shared" si="101"/>
        <v>1</v>
      </c>
      <c r="AF248" s="24">
        <f t="shared" si="102"/>
        <v>3</v>
      </c>
      <c r="AG248" s="24">
        <f t="shared" si="103"/>
        <v>0</v>
      </c>
      <c r="AH248" s="24">
        <f t="shared" si="104"/>
        <v>2</v>
      </c>
      <c r="AI248" s="24">
        <f t="shared" si="105"/>
        <v>0</v>
      </c>
      <c r="AJ248" s="24">
        <f t="shared" si="106"/>
        <v>3</v>
      </c>
      <c r="AK248" s="24">
        <f t="shared" si="107"/>
        <v>2</v>
      </c>
      <c r="AL248" s="25">
        <f t="shared" si="108"/>
        <v>31</v>
      </c>
      <c r="AM248" s="25">
        <f t="shared" si="109"/>
        <v>21</v>
      </c>
      <c r="AN248" s="25">
        <f t="shared" si="110"/>
        <v>30</v>
      </c>
      <c r="AO248" s="25">
        <f t="shared" si="111"/>
        <v>20</v>
      </c>
      <c r="AP248" s="25">
        <f t="shared" si="112"/>
        <v>32</v>
      </c>
      <c r="AQ248" s="26">
        <f t="shared" si="113"/>
        <v>0.21615064252743388</v>
      </c>
      <c r="AR248" s="26">
        <f t="shared" si="114"/>
        <v>0.15494229961409509</v>
      </c>
      <c r="AS248" s="26">
        <f t="shared" si="115"/>
        <v>5.4610154089907298E-2</v>
      </c>
      <c r="AT248" s="26">
        <f t="shared" si="116"/>
        <v>4.9654343077688595E-2</v>
      </c>
      <c r="AU248" s="26">
        <f t="shared" si="117"/>
        <v>3.2319374041375616E-2</v>
      </c>
      <c r="AV248" s="27">
        <f>(1/(((0-P248)^2+(0-Q248)^2))*CT248)</f>
        <v>6.9543713249188835E-3</v>
      </c>
      <c r="AW248" s="27">
        <f>(1/(((1-P248)^2+(1-Q248)^2))*CT248)</f>
        <v>2.0711812010625514E-2</v>
      </c>
      <c r="AX248" s="27">
        <f>(1/(((2-P248)^2+(2-Q248)^2))*CT248)</f>
        <v>3.0516827772343543E-2</v>
      </c>
      <c r="AY248" s="27">
        <f>(1/(((3-P248)^2+(3-Q248)^2))*CT248)</f>
        <v>1.0282143715988712E-2</v>
      </c>
      <c r="AZ248" s="27">
        <f>((1/(((4-P248)^2+(4-Q248)^2))*CT248))</f>
        <v>4.1366216703296417E-3</v>
      </c>
      <c r="BA248" s="27">
        <f>((1/(((5-P248)^2+(5-Q248)^2))*CT248))</f>
        <v>2.1448625623389831E-3</v>
      </c>
      <c r="BB248" s="27">
        <f>((1/(((6-P248)^2+(6-Q248)^2))*CT248))</f>
        <v>1.2974922431145917E-3</v>
      </c>
      <c r="BC248" s="27">
        <f>((1/(((1-P248)^2+(0-Q248)^2))*CT248))</f>
        <v>1.6137663918835501E-2</v>
      </c>
      <c r="BD248" s="27">
        <f>((1/(((2-P248)^2+(0-Q248)^2))*CT248))</f>
        <v>4.9654343077688595E-2</v>
      </c>
      <c r="BE248" s="27">
        <f>((1/(((2-P248)^2+(1-Q248)^2))*CT248))</f>
        <v>0.15494229961409509</v>
      </c>
      <c r="BF248" s="27">
        <f>((1/(((3-P248)^2+(0-Q248)^2))*CT248))</f>
        <v>5.4610154089907298E-2</v>
      </c>
      <c r="BG248" s="27">
        <f>((1/(((3-P248)^2+(1-Q248)^2))*CT248))</f>
        <v>0.21615064252743388</v>
      </c>
      <c r="BH248" s="27">
        <f>((1/(((3-P248)^2+(2-Q248)^2))*CT248))</f>
        <v>3.2319374041375616E-2</v>
      </c>
      <c r="BI248" s="27">
        <f>((1/(((4-P248)^2+(0-Q248)^2))*CT248))</f>
        <v>1.770412845529179E-2</v>
      </c>
      <c r="BJ248" s="27">
        <f>((1/(((4-P248)^2+(1-Q248)^2))*CT248))</f>
        <v>2.3365146157606018E-2</v>
      </c>
      <c r="BK248" s="27">
        <f>((1/(((4-P248)^2+(2-Q248)^2))*CT248))</f>
        <v>1.4468936302306466E-2</v>
      </c>
      <c r="BL248" s="27">
        <f>((1/(((4-P248)^2+(3-Q248)^2))*CT248))</f>
        <v>7.3839771645605613E-3</v>
      </c>
      <c r="BM248" s="27">
        <f>((1/(((5-P248)^2+(0-Q248)^2))*CT248))</f>
        <v>7.4263093957946946E-3</v>
      </c>
      <c r="BN248" s="27">
        <f>((1/(((5-P248)^2+(1-Q248)^2))*CT248))</f>
        <v>8.2664318394176841E-3</v>
      </c>
      <c r="BO248" s="27">
        <f>((1/(((5-P248)^2+(2-Q248)^2))*CT248))</f>
        <v>6.7895130131260502E-3</v>
      </c>
      <c r="BP248" s="27">
        <f>((1/(((5-P248)^2+(3-Q248)^2))*CT248))</f>
        <v>4.6816313097983219E-3</v>
      </c>
      <c r="BQ248" s="27">
        <f>((1/(((5-P248)^2+(4-Q248)^2))*CT248))</f>
        <v>3.1258249346549564E-3</v>
      </c>
      <c r="BR248" s="27">
        <f>((1/(((6-P248)^2+(0-Q248)^2))*CT248))</f>
        <v>3.9552459852547394E-3</v>
      </c>
      <c r="BS248" s="27">
        <f>(1/(((6-P248)^2+(1-Q248)^2))*CT248)</f>
        <v>4.1815885623921988E-3</v>
      </c>
      <c r="BT248" s="27">
        <f>(1/(((6-P248)^2+(2-Q248)^2))*CT248)</f>
        <v>3.7670692101619886E-3</v>
      </c>
      <c r="BU248" s="27">
        <f>(1/(((6-P248)^2+(3-Q248)^2))*CT248)</f>
        <v>3.0141077147102621E-3</v>
      </c>
      <c r="BV248" s="27">
        <f>((1/(((6-P248)^2+(4-Q248)^2))*CT248))</f>
        <v>2.2826467393174134E-3</v>
      </c>
      <c r="BW248" s="27">
        <f>((1/(((6-P248)^2+(5-Q248)^2))*CT248))</f>
        <v>1.7111487577094152E-3</v>
      </c>
      <c r="BX248" s="27">
        <f>((1/(((0-P248)^2+(1-Q248)^2))*CT248))</f>
        <v>7.6858491987093925E-3</v>
      </c>
      <c r="BY248" s="27">
        <f>((1/(((0-P248)^2+(2-Q248)^2))*CT248))</f>
        <v>6.3928796418879332E-3</v>
      </c>
      <c r="BZ248" s="27">
        <f>((1/(((1-P248)^2+(2-Q248)^2))*CT248))</f>
        <v>1.3405469398231177E-2</v>
      </c>
      <c r="CA248" s="27">
        <f>((1/(((0-P248)^2+(3-Q248)^2))*CT248))</f>
        <v>4.4895631430550342E-3</v>
      </c>
      <c r="CB248" s="27">
        <f>((1/(((1-P248)^2+(3-Q248)^2))*CT248))</f>
        <v>7.0966675533368556E-3</v>
      </c>
      <c r="CC248" s="27">
        <f>((1/(((2-P248)^2+(3-Q248)^2))*CT248))</f>
        <v>1.009248797041659E-2</v>
      </c>
      <c r="CD248" s="27">
        <f>((1/(((0-P248)^2+(4-Q248)^2))*CT248))</f>
        <v>3.0390184661583611E-3</v>
      </c>
      <c r="CE248" s="27">
        <f>((1/(((1-P248)^2+(4-Q248)^2))*CT248))</f>
        <v>4.0448820345446923E-3</v>
      </c>
      <c r="CF248" s="27">
        <f>((1/(((2-P248)^2+(4-Q248)^2))*CT248))</f>
        <v>4.8685874251909499E-3</v>
      </c>
      <c r="CG248" s="27">
        <f>((1/(((3-P248)^2+(4-Q248)^2))*CT248))</f>
        <v>4.9122965025786029E-3</v>
      </c>
      <c r="CH248" s="27">
        <f>((1/(((0-P248)^2+(5-Q248)^2))*CT248))</f>
        <v>2.1036316203360867E-3</v>
      </c>
      <c r="CI248" s="27">
        <f>((1/(((1-P248)^2+(5-Q248)^2))*CT248))</f>
        <v>2.5410326668150233E-3</v>
      </c>
      <c r="CJ248" s="27">
        <f>((1/(((2-P248)^2+(5-Q248)^2))*CT248))</f>
        <v>2.8432258645592809E-3</v>
      </c>
      <c r="CK248" s="27">
        <f>((1/(((3-P248)^2+(5-Q248)^2))*CT248))</f>
        <v>2.8580773341680202E-3</v>
      </c>
      <c r="CL248" s="27">
        <f>(1/(((4-P248)^2+(5-Q248)^2))*CT248)</f>
        <v>2.5769346971821171E-3</v>
      </c>
      <c r="CM248" s="27">
        <f>(1/(((0-P248)^2+(6-Q248)^2))*CT248)</f>
        <v>1.5112972688590286E-3</v>
      </c>
      <c r="CN248" s="27">
        <f>(1/(((1-P248)^2+(6-Q248)^2))*CT248)</f>
        <v>1.7245673512763381E-3</v>
      </c>
      <c r="CO248" s="27">
        <f>((1/(((2-P248)^2+(6-Q248)^2))*CT248))</f>
        <v>1.8586394426691106E-3</v>
      </c>
      <c r="CP248" s="27">
        <f>((1/(((3-P248)^2+(6-Q248)^2))*CT248))</f>
        <v>1.8649745232950294E-3</v>
      </c>
      <c r="CQ248" s="27">
        <f>((1/(((4-P248)^2+(6-Q248)^2))*CT248))</f>
        <v>1.7410296958337572E-3</v>
      </c>
      <c r="CR248" s="27">
        <f>((1/(((5-P248)^2+(6-Q248)^2)))*CT248)</f>
        <v>1.5324610588429554E-3</v>
      </c>
      <c r="CS248" s="21">
        <f t="shared" si="118"/>
        <v>0.80116588696904478</v>
      </c>
      <c r="CT248" s="28">
        <v>0.05</v>
      </c>
    </row>
    <row r="249" spans="8:98" x14ac:dyDescent="0.25">
      <c r="H249" s="2">
        <v>44616</v>
      </c>
      <c r="I249" s="1" t="s">
        <v>6</v>
      </c>
      <c r="J249" s="1" t="s">
        <v>15</v>
      </c>
      <c r="K249">
        <v>2</v>
      </c>
      <c r="L249">
        <v>1</v>
      </c>
      <c r="M249">
        <v>2.82</v>
      </c>
      <c r="N249">
        <v>0.99</v>
      </c>
      <c r="P249" s="10">
        <f>SUMIF(team,spi_matches[[#This Row],[team1]],Mxg)+SUMIF(team,spi_matches[[#This Row],[team2]],Vnxg)</f>
        <v>2.0411696426848347</v>
      </c>
      <c r="Q249" s="10">
        <f>SUMIF(team,spi_matches[[#This Row],[team1]],Mnxg)+SUMIF(team,spi_matches[[#This Row],[team2]],Vxg)</f>
        <v>0.40463157397801885</v>
      </c>
      <c r="R249" s="10">
        <f t="shared" si="92"/>
        <v>0.94923291965911938</v>
      </c>
      <c r="S249" s="21">
        <f t="shared" si="93"/>
        <v>0.65496953636379363</v>
      </c>
      <c r="T249" s="21">
        <f t="shared" si="94"/>
        <v>7.8189444662958088E-2</v>
      </c>
      <c r="U249" s="21">
        <f t="shared" si="95"/>
        <v>8.4302208303504211E-2</v>
      </c>
      <c r="V249" s="22">
        <f t="shared" si="96"/>
        <v>3</v>
      </c>
      <c r="W249" s="22">
        <f t="shared" si="97"/>
        <v>0</v>
      </c>
      <c r="X249" s="23"/>
      <c r="Y249" s="23"/>
      <c r="Z249" s="23"/>
      <c r="AA249" s="23"/>
      <c r="AB249" s="24">
        <f t="shared" si="98"/>
        <v>2</v>
      </c>
      <c r="AC249" s="24">
        <f t="shared" si="99"/>
        <v>0</v>
      </c>
      <c r="AD249" s="24">
        <f t="shared" si="100"/>
        <v>2</v>
      </c>
      <c r="AE249" s="24">
        <f t="shared" si="101"/>
        <v>1</v>
      </c>
      <c r="AF249" s="24">
        <f t="shared" si="102"/>
        <v>3</v>
      </c>
      <c r="AG249" s="24">
        <f t="shared" si="103"/>
        <v>0</v>
      </c>
      <c r="AH249" s="24">
        <f t="shared" si="104"/>
        <v>1</v>
      </c>
      <c r="AI249" s="24">
        <f t="shared" si="105"/>
        <v>0</v>
      </c>
      <c r="AJ249" s="24">
        <f t="shared" si="106"/>
        <v>3</v>
      </c>
      <c r="AK249" s="24">
        <f t="shared" si="107"/>
        <v>1</v>
      </c>
      <c r="AL249" s="25">
        <f t="shared" si="108"/>
        <v>20</v>
      </c>
      <c r="AM249" s="25">
        <f t="shared" si="109"/>
        <v>21</v>
      </c>
      <c r="AN249" s="25">
        <f t="shared" si="110"/>
        <v>30</v>
      </c>
      <c r="AO249" s="25">
        <f t="shared" si="111"/>
        <v>10</v>
      </c>
      <c r="AP249" s="25">
        <f t="shared" si="112"/>
        <v>31</v>
      </c>
      <c r="AQ249" s="26">
        <f t="shared" si="113"/>
        <v>0.30225789646076562</v>
      </c>
      <c r="AR249" s="26">
        <f t="shared" si="114"/>
        <v>0.14038693360843305</v>
      </c>
      <c r="AS249" s="26">
        <f t="shared" si="115"/>
        <v>4.6164540783250045E-2</v>
      </c>
      <c r="AT249" s="26">
        <f t="shared" si="116"/>
        <v>4.007177863732983E-2</v>
      </c>
      <c r="AU249" s="26">
        <f t="shared" si="117"/>
        <v>3.9252037761759881E-2</v>
      </c>
      <c r="AV249" s="27">
        <f>(1/(((0-P249)^2+(0-Q249)^2))*CT249)</f>
        <v>1.1547076845685787E-2</v>
      </c>
      <c r="AW249" s="27">
        <f>(1/(((1-P249)^2+(1-Q249)^2))*CT249)</f>
        <v>3.4758482378395822E-2</v>
      </c>
      <c r="AX249" s="27">
        <f>(1/(((2-P249)^2+(2-Q249)^2))*CT249)</f>
        <v>1.9631744946655729E-2</v>
      </c>
      <c r="AY249" s="27">
        <f>(1/(((3-P249)^2+(3-Q249)^2))*CT249)</f>
        <v>6.5314287143065407E-3</v>
      </c>
      <c r="AZ249" s="27">
        <f>((1/(((4-P249)^2+(4-Q249)^2))*CT249))</f>
        <v>2.9826367909296918E-3</v>
      </c>
      <c r="BA249" s="27">
        <f>((1/(((5-P249)^2+(5-Q249)^2))*CT249))</f>
        <v>1.673803314625913E-3</v>
      </c>
      <c r="BB249" s="27">
        <f>((1/(((6-P249)^2+(6-Q249)^2))*CT249))</f>
        <v>1.0642716723586053E-3</v>
      </c>
      <c r="BC249" s="27">
        <f>((1/(((1-P249)^2+(0-Q249)^2))*CT249))</f>
        <v>4.007177863732983E-2</v>
      </c>
      <c r="BD249" s="27">
        <f>((1/(((2-P249)^2+(0-Q249)^2))*CT249))</f>
        <v>0.30225789646076562</v>
      </c>
      <c r="BE249" s="27">
        <f>((1/(((2-P249)^2+(1-Q249)^2))*CT249))</f>
        <v>0.14038693360843305</v>
      </c>
      <c r="BF249" s="27">
        <f>((1/(((3-P249)^2+(0-Q249)^2))*CT249))</f>
        <v>4.6164540783250045E-2</v>
      </c>
      <c r="BG249" s="27">
        <f>((1/(((3-P249)^2+(1-Q249)^2))*CT249))</f>
        <v>3.9252037761759881E-2</v>
      </c>
      <c r="BH249" s="27">
        <f>((1/(((3-P249)^2+(2-Q249)^2))*CT249))</f>
        <v>1.4431863420959409E-2</v>
      </c>
      <c r="BI249" s="27">
        <f>((1/(((4-P249)^2+(0-Q249)^2))*CT249))</f>
        <v>1.2497678308177256E-2</v>
      </c>
      <c r="BJ249" s="27">
        <f>((1/(((4-P249)^2+(1-Q249)^2))*CT249))</f>
        <v>1.1928960848628552E-2</v>
      </c>
      <c r="BK249" s="27">
        <f>((1/(((4-P249)^2+(2-Q249)^2))*CT249))</f>
        <v>7.8342685145645369E-3</v>
      </c>
      <c r="BL249" s="27">
        <f>((1/(((4-P249)^2+(3-Q249)^2))*CT249))</f>
        <v>4.729047503998403E-3</v>
      </c>
      <c r="BM249" s="27">
        <f>((1/(((5-P249)^2+(0-Q249)^2))*CT249))</f>
        <v>5.6063844107923991E-3</v>
      </c>
      <c r="BN249" s="27">
        <f>((1/(((5-P249)^2+(1-Q249)^2))*CT249))</f>
        <v>5.4889919853802613E-3</v>
      </c>
      <c r="BO249" s="27">
        <f>((1/(((5-P249)^2+(2-Q249)^2))*CT249))</f>
        <v>4.4248267300534107E-3</v>
      </c>
      <c r="BP249" s="27">
        <f>((1/(((5-P249)^2+(3-Q249)^2))*CT249))</f>
        <v>3.2277609441279768E-3</v>
      </c>
      <c r="BQ249" s="27">
        <f>((1/(((5-P249)^2+(4-Q249)^2))*CT249))</f>
        <v>2.3061293336235282E-3</v>
      </c>
      <c r="BR249" s="27">
        <f>((1/(((6-P249)^2+(0-Q249)^2))*CT249))</f>
        <v>3.1573501088390486E-3</v>
      </c>
      <c r="BS249" s="27">
        <f>(1/(((6-P249)^2+(1-Q249)^2))*CT249)</f>
        <v>3.1197741130425823E-3</v>
      </c>
      <c r="BT249" s="27">
        <f>(1/(((6-P249)^2+(2-Q249)^2))*CT249)</f>
        <v>2.744607938574917E-3</v>
      </c>
      <c r="BU249" s="27">
        <f>(1/(((6-P249)^2+(3-Q249)^2))*CT249)</f>
        <v>2.2313185577840576E-3</v>
      </c>
      <c r="BV249" s="27">
        <f>((1/(((6-P249)^2+(4-Q249)^2))*CT249))</f>
        <v>1.7483121495734473E-3</v>
      </c>
      <c r="BW249" s="27">
        <f>((1/(((6-P249)^2+(5-Q249)^2))*CT249))</f>
        <v>1.3590742441354909E-3</v>
      </c>
      <c r="BX249" s="27">
        <f>((1/(((0-P249)^2+(1-Q249)^2))*CT249))</f>
        <v>1.1059898685462399E-2</v>
      </c>
      <c r="BY249" s="27">
        <f>((1/(((0-P249)^2+(2-Q249)^2))*CT249))</f>
        <v>7.4498173690686681E-3</v>
      </c>
      <c r="BZ249" s="27">
        <f>((1/(((1-P249)^2+(2-Q249)^2))*CT249))</f>
        <v>1.3777009470393873E-2</v>
      </c>
      <c r="CA249" s="27">
        <f>((1/(((0-P249)^2+(3-Q249)^2))*CT249))</f>
        <v>4.5861837020310043E-3</v>
      </c>
      <c r="CB249" s="27">
        <f>((1/(((1-P249)^2+(3-Q249)^2))*CT249))</f>
        <v>6.3938852019410925E-3</v>
      </c>
      <c r="CC249" s="27">
        <f>((1/(((2-P249)^2+(3-Q249)^2))*CT249))</f>
        <v>7.4210046599851162E-3</v>
      </c>
      <c r="CD249" s="27">
        <f>((1/(((0-P249)^2+(4-Q249)^2))*CT249))</f>
        <v>2.9251658969821439E-3</v>
      </c>
      <c r="CE249" s="27">
        <f>((1/(((1-P249)^2+(4-Q249)^2))*CT249))</f>
        <v>3.568698938946869E-3</v>
      </c>
      <c r="CF249" s="27">
        <f>((1/(((2-P249)^2+(4-Q249)^2))*CT249))</f>
        <v>3.8674638521278663E-3</v>
      </c>
      <c r="CG249" s="27">
        <f>((1/(((3-P249)^2+(4-Q249)^2))*CT249))</f>
        <v>3.6111434700003202E-3</v>
      </c>
      <c r="CH249" s="27">
        <f>((1/(((0-P249)^2+(5-Q249)^2))*CT249))</f>
        <v>1.9775520566306022E-3</v>
      </c>
      <c r="CI249" s="27">
        <f>((1/(((1-P249)^2+(5-Q249)^2))*CT249))</f>
        <v>2.2521056426371981E-3</v>
      </c>
      <c r="CJ249" s="27">
        <f>((1/(((2-P249)^2+(5-Q249)^2))*CT249))</f>
        <v>2.3675244687075469E-3</v>
      </c>
      <c r="CK249" s="27">
        <f>((1/(((3-P249)^2+(5-Q249)^2))*CT249))</f>
        <v>2.2689354046751069E-3</v>
      </c>
      <c r="CL249" s="27">
        <f>(1/(((4-P249)^2+(5-Q249)^2))*CT249)</f>
        <v>2.003652470943178E-3</v>
      </c>
      <c r="CM249" s="27">
        <f>(1/(((0-P249)^2+(6-Q249)^2))*CT249)</f>
        <v>1.409462287889642E-3</v>
      </c>
      <c r="CN249" s="27">
        <f>(1/(((1-P249)^2+(6-Q249)^2))*CT249)</f>
        <v>1.5435823349677317E-3</v>
      </c>
      <c r="CO249" s="27">
        <f>((1/(((2-P249)^2+(6-Q249)^2))*CT249))</f>
        <v>1.5969419067169838E-3</v>
      </c>
      <c r="CP249" s="27">
        <f>((1/(((3-P249)^2+(6-Q249)^2))*CT249))</f>
        <v>1.5514698504534453E-3</v>
      </c>
      <c r="CQ249" s="27">
        <f>((1/(((4-P249)^2+(6-Q249)^2))*CT249))</f>
        <v>1.4226708325312245E-3</v>
      </c>
      <c r="CR249" s="27">
        <f>((1/(((5-P249)^2+(6-Q249)^2)))*CT249)</f>
        <v>1.2480398004122142E-3</v>
      </c>
      <c r="CS249" s="21">
        <f t="shared" si="118"/>
        <v>0.81746118933025602</v>
      </c>
      <c r="CT249" s="28">
        <v>0.05</v>
      </c>
    </row>
    <row r="250" spans="8:98" x14ac:dyDescent="0.25">
      <c r="H250" s="2">
        <v>44617</v>
      </c>
      <c r="I250" s="1" t="s">
        <v>11</v>
      </c>
      <c r="J250" s="1" t="s">
        <v>18</v>
      </c>
      <c r="K250">
        <v>2</v>
      </c>
      <c r="L250">
        <v>0</v>
      </c>
      <c r="M250">
        <v>2.97</v>
      </c>
      <c r="N250">
        <v>0.44</v>
      </c>
      <c r="P250" s="10">
        <f>SUMIF(team,spi_matches[[#This Row],[team1]],Mxg)+SUMIF(team,spi_matches[[#This Row],[team2]],Vnxg)</f>
        <v>2.0088929662157278</v>
      </c>
      <c r="Q250" s="10">
        <f>SUMIF(team,spi_matches[[#This Row],[team1]],Mnxg)+SUMIF(team,spi_matches[[#This Row],[team2]],Vxg)</f>
        <v>1.0136642961869158</v>
      </c>
      <c r="R250" s="10">
        <f t="shared" si="92"/>
        <v>1.2528174551092321</v>
      </c>
      <c r="S250" s="21">
        <f t="shared" si="93"/>
        <v>188.36387712891664</v>
      </c>
      <c r="T250" s="21">
        <f t="shared" si="94"/>
        <v>0.12764587357587259</v>
      </c>
      <c r="U250" s="21">
        <f t="shared" si="95"/>
        <v>0.120963091312548</v>
      </c>
      <c r="V250" s="22">
        <f t="shared" si="96"/>
        <v>3</v>
      </c>
      <c r="W250" s="22">
        <f t="shared" si="97"/>
        <v>0</v>
      </c>
      <c r="X250" s="23"/>
      <c r="Y250" s="23"/>
      <c r="Z250" s="23"/>
      <c r="AA250" s="23"/>
      <c r="AB250" s="24">
        <f t="shared" si="98"/>
        <v>2</v>
      </c>
      <c r="AC250" s="24">
        <f t="shared" si="99"/>
        <v>1</v>
      </c>
      <c r="AD250" s="24">
        <f t="shared" si="100"/>
        <v>2</v>
      </c>
      <c r="AE250" s="24">
        <f t="shared" si="101"/>
        <v>2</v>
      </c>
      <c r="AF250" s="24">
        <f t="shared" si="102"/>
        <v>3</v>
      </c>
      <c r="AG250" s="24">
        <f t="shared" si="103"/>
        <v>1</v>
      </c>
      <c r="AH250" s="24">
        <f t="shared" si="104"/>
        <v>1</v>
      </c>
      <c r="AI250" s="24">
        <f t="shared" si="105"/>
        <v>1</v>
      </c>
      <c r="AJ250" s="24">
        <f t="shared" si="106"/>
        <v>2</v>
      </c>
      <c r="AK250" s="24">
        <f t="shared" si="107"/>
        <v>0</v>
      </c>
      <c r="AL250" s="25">
        <f t="shared" si="108"/>
        <v>21</v>
      </c>
      <c r="AM250" s="25">
        <f t="shared" si="109"/>
        <v>22</v>
      </c>
      <c r="AN250" s="25">
        <f t="shared" si="110"/>
        <v>31</v>
      </c>
      <c r="AO250" s="25">
        <f t="shared" si="111"/>
        <v>11</v>
      </c>
      <c r="AP250" s="25">
        <f t="shared" si="112"/>
        <v>20</v>
      </c>
      <c r="AQ250" s="26">
        <f t="shared" si="113"/>
        <v>188.11289174279065</v>
      </c>
      <c r="AR250" s="26">
        <f t="shared" si="114"/>
        <v>5.1390778067866766E-2</v>
      </c>
      <c r="AS250" s="26">
        <f t="shared" si="115"/>
        <v>5.089162817529095E-2</v>
      </c>
      <c r="AT250" s="26">
        <f t="shared" si="116"/>
        <v>4.9113417828725248E-2</v>
      </c>
      <c r="AU250" s="26">
        <f t="shared" si="117"/>
        <v>4.8657330631859029E-2</v>
      </c>
      <c r="AV250" s="27">
        <f>(1/(((0-P250)^2+(0-Q250)^2))*CT250)</f>
        <v>9.8752435691563077E-3</v>
      </c>
      <c r="AW250" s="27">
        <f>(1/(((1-P250)^2+(1-Q250)^2))*CT250)</f>
        <v>4.9113417828725248E-2</v>
      </c>
      <c r="AX250" s="27">
        <f>(1/(((2-P250)^2+(2-Q250)^2))*CT250)</f>
        <v>5.1390778067866766E-2</v>
      </c>
      <c r="AY250" s="27">
        <f>(1/(((3-P250)^2+(3-Q250)^2))*CT250)</f>
        <v>1.0146468986443044E-2</v>
      </c>
      <c r="AZ250" s="27">
        <f>((1/(((4-P250)^2+(4-Q250)^2))*CT250))</f>
        <v>3.8811715203902726E-3</v>
      </c>
      <c r="BA250" s="27">
        <f>((1/(((5-P250)^2+(5-Q250)^2))*CT250))</f>
        <v>2.013077464054189E-3</v>
      </c>
      <c r="BB250" s="27">
        <f>((1/(((6-P250)^2+(6-Q250)^2))*CT250))</f>
        <v>1.2257161392367384E-3</v>
      </c>
      <c r="BC250" s="27">
        <f>((1/(((1-P250)^2+(0-Q250)^2))*CT250))</f>
        <v>2.4445331485038562E-2</v>
      </c>
      <c r="BD250" s="27">
        <f>((1/(((2-P250)^2+(0-Q250)^2))*CT250))</f>
        <v>4.8657330631859029E-2</v>
      </c>
      <c r="BE250" s="27">
        <f>((1/(((2-P250)^2+(1-Q250)^2))*CT250))</f>
        <v>188.11289174279065</v>
      </c>
      <c r="BF250" s="27">
        <f>((1/(((3-P250)^2+(0-Q250)^2))*CT250))</f>
        <v>2.4877992629810053E-2</v>
      </c>
      <c r="BG250" s="27">
        <f>((1/(((3-P250)^2+(1-Q250)^2))*CT250))</f>
        <v>5.089162817529095E-2</v>
      </c>
      <c r="BH250" s="27">
        <f>((1/(((3-P250)^2+(2-Q250)^2))*CT250))</f>
        <v>2.5573468758983975E-2</v>
      </c>
      <c r="BI250" s="27">
        <f>((1/(((4-P250)^2+(0-Q250)^2))*CT250))</f>
        <v>1.0015980446021974E-2</v>
      </c>
      <c r="BJ250" s="27">
        <f>((1/(((4-P250)^2+(1-Q250)^2))*CT250))</f>
        <v>1.2611313974109271E-2</v>
      </c>
      <c r="BK250" s="27">
        <f>((1/(((4-P250)^2+(2-Q250)^2))*CT250))</f>
        <v>1.0126858466160644E-2</v>
      </c>
      <c r="BL250" s="27">
        <f>((1/(((4-P250)^2+(3-Q250)^2))*CT250))</f>
        <v>6.3210831493547828E-3</v>
      </c>
      <c r="BM250" s="27">
        <f>((1/(((5-P250)^2+(0-Q250)^2))*CT250))</f>
        <v>5.0129149769218579E-3</v>
      </c>
      <c r="BN250" s="27">
        <f>((1/(((5-P250)^2+(1-Q250)^2))*CT250))</f>
        <v>5.5885228725901367E-3</v>
      </c>
      <c r="BO250" s="27">
        <f>((1/(((5-P250)^2+(2-Q250)^2))*CT250))</f>
        <v>5.0405362911675276E-3</v>
      </c>
      <c r="BP250" s="27">
        <f>((1/(((5-P250)^2+(3-Q250)^2))*CT250))</f>
        <v>3.8782987326570597E-3</v>
      </c>
      <c r="BQ250" s="27">
        <f>((1/(((5-P250)^2+(4-Q250)^2))*CT250))</f>
        <v>2.7987807265371385E-3</v>
      </c>
      <c r="BR250" s="27">
        <f>((1/(((6-P250)^2+(0-Q250)^2))*CT250))</f>
        <v>2.9487303092571686E-3</v>
      </c>
      <c r="BS250" s="27">
        <f>(1/(((6-P250)^2+(1-Q250)^2))*CT250)</f>
        <v>3.1389049431727063E-3</v>
      </c>
      <c r="BT250" s="27">
        <f>(1/(((6-P250)^2+(2-Q250)^2))*CT250)</f>
        <v>2.958265942118584E-3</v>
      </c>
      <c r="BU250" s="27">
        <f>(1/(((6-P250)^2+(3-Q250)^2))*CT250)</f>
        <v>2.5157910058675546E-3</v>
      </c>
      <c r="BV250" s="27">
        <f>((1/(((6-P250)^2+(4-Q250)^2))*CT250))</f>
        <v>2.0123043321547155E-3</v>
      </c>
      <c r="BW250" s="27">
        <f>((1/(((6-P250)^2+(5-Q250)^2))*CT250))</f>
        <v>1.5713482769467773E-3</v>
      </c>
      <c r="BX250" s="27">
        <f>((1/(((0-P250)^2+(1-Q250)^2))*CT250))</f>
        <v>1.2389001783221748E-2</v>
      </c>
      <c r="BY250" s="27">
        <f>((1/(((0-P250)^2+(2-Q250)^2))*CT250))</f>
        <v>9.9830107718524696E-3</v>
      </c>
      <c r="BZ250" s="27">
        <f>((1/(((1-P250)^2+(2-Q250)^2))*CT250))</f>
        <v>2.5116501158892732E-2</v>
      </c>
      <c r="CA250" s="27">
        <f>((1/(((0-P250)^2+(3-Q250)^2))*CT250))</f>
        <v>6.264737420499965E-3</v>
      </c>
      <c r="CB250" s="27">
        <f>((1/(((1-P250)^2+(3-Q250)^2))*CT250))</f>
        <v>1.0073750845599881E-2</v>
      </c>
      <c r="CC250" s="27">
        <f>((1/(((2-P250)^2+(3-Q250)^2))*CT250))</f>
        <v>1.2672316213551965E-2</v>
      </c>
      <c r="CD250" s="27">
        <f>((1/(((0-P250)^2+(4-Q250)^2))*CT250))</f>
        <v>3.8598557743013753E-3</v>
      </c>
      <c r="CE250" s="27">
        <f>((1/(((1-P250)^2+(4-Q250)^2))*CT250))</f>
        <v>5.0321727166230124E-3</v>
      </c>
      <c r="CF250" s="27">
        <f>((1/(((2-P250)^2+(4-Q250)^2))*CT250))</f>
        <v>5.6064622196041686E-3</v>
      </c>
      <c r="CG250" s="27">
        <f>((1/(((3-P250)^2+(4-Q250)^2))*CT250))</f>
        <v>5.0502530029447167E-3</v>
      </c>
      <c r="CH250" s="27">
        <f>((1/(((0-P250)^2+(5-Q250)^2))*CT250))</f>
        <v>2.509218455436613E-3</v>
      </c>
      <c r="CI250" s="27">
        <f>((1/(((1-P250)^2+(5-Q250)^2))*CT250))</f>
        <v>2.9570510756167833E-3</v>
      </c>
      <c r="CJ250" s="27">
        <f>((1/(((2-P250)^2+(5-Q250)^2))*CT250))</f>
        <v>3.1464447063138143E-3</v>
      </c>
      <c r="CK250" s="27">
        <f>((1/(((3-P250)^2+(5-Q250)^2))*CT250))</f>
        <v>2.9632851056972716E-3</v>
      </c>
      <c r="CL250" s="27">
        <f>(1/(((4-P250)^2+(5-Q250)^2))*CT250)</f>
        <v>2.5182092258747148E-3</v>
      </c>
      <c r="CM250" s="27">
        <f>(1/(((0-P250)^2+(6-Q250)^2))*CT250)</f>
        <v>1.730152016954308E-3</v>
      </c>
      <c r="CN250" s="27">
        <f>(1/(((1-P250)^2+(6-Q250)^2))*CT250)</f>
        <v>1.9318886559624349E-3</v>
      </c>
      <c r="CO250" s="27">
        <f>((1/(((2-P250)^2+(6-Q250)^2))*CT250))</f>
        <v>2.0109700155066272E-3</v>
      </c>
      <c r="CP250" s="27">
        <f>((1/(((3-P250)^2+(6-Q250)^2))*CT250))</f>
        <v>1.934547532223883E-3</v>
      </c>
      <c r="CQ250" s="27">
        <f>((1/(((4-P250)^2+(6-Q250)^2))*CT250))</f>
        <v>1.7344217980644547E-3</v>
      </c>
      <c r="CR250" s="27">
        <f>((1/(((5-P250)^2+(6-Q250)^2)))*CT250)</f>
        <v>1.4788408178050664E-3</v>
      </c>
      <c r="CS250" s="21">
        <f t="shared" si="118"/>
        <v>188.6124860938051</v>
      </c>
      <c r="CT250" s="28">
        <v>0.05</v>
      </c>
    </row>
    <row r="251" spans="8:98" x14ac:dyDescent="0.25">
      <c r="H251" s="2">
        <v>44618</v>
      </c>
      <c r="I251" s="1" t="s">
        <v>8</v>
      </c>
      <c r="J251" s="1" t="s">
        <v>28</v>
      </c>
      <c r="K251">
        <v>0</v>
      </c>
      <c r="L251">
        <v>4</v>
      </c>
      <c r="M251">
        <v>0.18</v>
      </c>
      <c r="N251">
        <v>2.79</v>
      </c>
      <c r="P251" s="10">
        <f>SUMIF(team,spi_matches[[#This Row],[team1]],Mxg)+SUMIF(team,spi_matches[[#This Row],[team2]],Vnxg)</f>
        <v>1.070090340566678</v>
      </c>
      <c r="Q251" s="10">
        <f>SUMIF(team,spi_matches[[#This Row],[team1]],Mnxg)+SUMIF(team,spi_matches[[#This Row],[team2]],Vxg)</f>
        <v>2.202125576980535</v>
      </c>
      <c r="R251" s="10">
        <f t="shared" si="92"/>
        <v>1.1378571516105738</v>
      </c>
      <c r="S251" s="21">
        <f t="shared" si="93"/>
        <v>0.11493294211392564</v>
      </c>
      <c r="T251" s="21">
        <f t="shared" si="94"/>
        <v>0.11717187170154381</v>
      </c>
      <c r="U251" s="21">
        <f t="shared" si="95"/>
        <v>1.3811410439800889</v>
      </c>
      <c r="V251" s="22">
        <f t="shared" si="96"/>
        <v>0</v>
      </c>
      <c r="W251" s="22">
        <f t="shared" si="97"/>
        <v>3</v>
      </c>
      <c r="X251" s="23"/>
      <c r="Y251" s="23"/>
      <c r="Z251" s="23"/>
      <c r="AA251" s="23"/>
      <c r="AB251" s="24">
        <f t="shared" si="98"/>
        <v>1</v>
      </c>
      <c r="AC251" s="24">
        <f t="shared" si="99"/>
        <v>2</v>
      </c>
      <c r="AD251" s="24">
        <f t="shared" si="100"/>
        <v>1</v>
      </c>
      <c r="AE251" s="24">
        <f t="shared" si="101"/>
        <v>3</v>
      </c>
      <c r="AF251" s="24">
        <f t="shared" si="102"/>
        <v>2</v>
      </c>
      <c r="AG251" s="24">
        <f t="shared" si="103"/>
        <v>2</v>
      </c>
      <c r="AH251" s="24">
        <f t="shared" si="104"/>
        <v>0</v>
      </c>
      <c r="AI251" s="24">
        <f t="shared" si="105"/>
        <v>2</v>
      </c>
      <c r="AJ251" s="24">
        <f t="shared" si="106"/>
        <v>1</v>
      </c>
      <c r="AK251" s="24">
        <f t="shared" si="107"/>
        <v>1</v>
      </c>
      <c r="AL251" s="25">
        <f t="shared" si="108"/>
        <v>12</v>
      </c>
      <c r="AM251" s="25">
        <f t="shared" si="109"/>
        <v>13</v>
      </c>
      <c r="AN251" s="25">
        <f t="shared" si="110"/>
        <v>22</v>
      </c>
      <c r="AO251" s="25">
        <f t="shared" si="111"/>
        <v>2</v>
      </c>
      <c r="AP251" s="25">
        <f t="shared" si="112"/>
        <v>11</v>
      </c>
      <c r="AQ251" s="26">
        <f t="shared" si="113"/>
        <v>1.0924805615767177</v>
      </c>
      <c r="AR251" s="26">
        <f t="shared" si="114"/>
        <v>7.7940348263339759E-2</v>
      </c>
      <c r="AS251" s="26">
        <f t="shared" si="115"/>
        <v>5.5212823574199044E-2</v>
      </c>
      <c r="AT251" s="26">
        <f t="shared" si="116"/>
        <v>4.2160361483634529E-2</v>
      </c>
      <c r="AU251" s="26">
        <f t="shared" si="117"/>
        <v>3.4482317278620549E-2</v>
      </c>
      <c r="AV251" s="27">
        <f>(1/(((0-P251)^2+(0-Q251)^2))*CT251)</f>
        <v>8.3410482555662507E-3</v>
      </c>
      <c r="AW251" s="27">
        <f>(1/(((1-P251)^2+(1-Q251)^2))*CT251)</f>
        <v>3.4482317278620549E-2</v>
      </c>
      <c r="AX251" s="27">
        <f>(1/(((2-P251)^2+(2-Q251)^2))*CT251)</f>
        <v>5.5212823574199044E-2</v>
      </c>
      <c r="AY251" s="27">
        <f>(1/(((3-P251)^2+(3-Q251)^2))*CT251)</f>
        <v>1.146485306725618E-2</v>
      </c>
      <c r="AZ251" s="27">
        <f>((1/(((4-P251)^2+(4-Q251)^2))*CT251))</f>
        <v>4.2312915157695337E-3</v>
      </c>
      <c r="BA251" s="27">
        <f>((1/(((5-P251)^2+(5-Q251)^2))*CT251))</f>
        <v>2.1484777554131029E-3</v>
      </c>
      <c r="BB251" s="27">
        <f>((1/(((6-P251)^2+(6-Q251)^2))*CT251))</f>
        <v>1.2910602547191281E-3</v>
      </c>
      <c r="BC251" s="27">
        <f>((1/(((1-P251)^2+(0-Q251)^2))*CT251))</f>
        <v>1.0300210528039158E-2</v>
      </c>
      <c r="BD251" s="27">
        <f>((1/(((2-P251)^2+(0-Q251)^2))*CT251))</f>
        <v>8.7503011808832635E-3</v>
      </c>
      <c r="BE251" s="27">
        <f>((1/(((2-P251)^2+(1-Q251)^2))*CT251))</f>
        <v>2.1646540861685871E-2</v>
      </c>
      <c r="BF251" s="27">
        <f>((1/(((3-P251)^2+(0-Q251)^2))*CT251))</f>
        <v>5.8316461941030932E-3</v>
      </c>
      <c r="BG251" s="27">
        <f>((1/(((3-P251)^2+(1-Q251)^2))*CT251))</f>
        <v>9.6718211866682162E-3</v>
      </c>
      <c r="BH251" s="27">
        <f>((1/(((3-P251)^2+(2-Q251)^2))*CT251))</f>
        <v>1.327878041209864E-2</v>
      </c>
      <c r="BI251" s="27">
        <f>((1/(((4-P251)^2+(0-Q251)^2))*CT251))</f>
        <v>3.7219751085557384E-3</v>
      </c>
      <c r="BJ251" s="27">
        <f>((1/(((4-P251)^2+(1-Q251)^2))*CT251))</f>
        <v>4.9853050579326923E-3</v>
      </c>
      <c r="BK251" s="27">
        <f>((1/(((4-P251)^2+(2-Q251)^2))*CT251))</f>
        <v>5.7969499816528484E-3</v>
      </c>
      <c r="BL251" s="27">
        <f>((1/(((4-P251)^2+(3-Q251)^2))*CT251))</f>
        <v>5.4224205464265211E-3</v>
      </c>
      <c r="BM251" s="27">
        <f>((1/(((5-P251)^2+(0-Q251)^2))*CT251))</f>
        <v>2.4638373976378636E-3</v>
      </c>
      <c r="BN251" s="27">
        <f>((1/(((5-P251)^2+(1-Q251)^2))*CT251))</f>
        <v>2.9604549823170042E-3</v>
      </c>
      <c r="BO251" s="27">
        <f>((1/(((5-P251)^2+(2-Q251)^2))*CT251))</f>
        <v>3.2289219070841153E-3</v>
      </c>
      <c r="BP251" s="27">
        <f>((1/(((5-P251)^2+(3-Q251)^2))*CT251))</f>
        <v>3.109299296610375E-3</v>
      </c>
      <c r="BQ251" s="27">
        <f>((1/(((5-P251)^2+(4-Q251)^2))*CT251))</f>
        <v>2.6771550645411715E-3</v>
      </c>
      <c r="BR251" s="27">
        <f>((1/(((6-P251)^2+(0-Q251)^2))*CT251))</f>
        <v>1.7150678063566586E-3</v>
      </c>
      <c r="BS251" s="27">
        <f>(1/(((6-P251)^2+(1-Q251)^2))*CT251)</f>
        <v>1.9418142993610915E-3</v>
      </c>
      <c r="BT251" s="27">
        <f>(1/(((6-P251)^2+(2-Q251)^2))*CT251)</f>
        <v>2.0538212906822603E-3</v>
      </c>
      <c r="BU251" s="27">
        <f>(1/(((6-P251)^2+(3-Q251)^2))*CT251)</f>
        <v>2.0047622851359962E-3</v>
      </c>
      <c r="BV251" s="27">
        <f>((1/(((6-P251)^2+(4-Q251)^2))*CT251))</f>
        <v>1.8157809140094687E-3</v>
      </c>
      <c r="BW251" s="27">
        <f>((1/(((6-P251)^2+(5-Q251)^2))*CT251))</f>
        <v>1.5560758121436027E-3</v>
      </c>
      <c r="BX251" s="27">
        <f>((1/(((0-P251)^2+(1-Q251)^2))*CT251))</f>
        <v>1.9303534350417869E-2</v>
      </c>
      <c r="BY251" s="27">
        <f>((1/(((0-P251)^2+(2-Q251)^2))*CT251))</f>
        <v>4.2160361483634529E-2</v>
      </c>
      <c r="BZ251" s="27">
        <f>((1/(((1-P251)^2+(2-Q251)^2))*CT251))</f>
        <v>1.0924805615767177</v>
      </c>
      <c r="CA251" s="27">
        <f>((1/(((0-P251)^2+(3-Q251)^2))*CT251))</f>
        <v>2.8063134142103537E-2</v>
      </c>
      <c r="CB251" s="27">
        <f>((1/(((1-P251)^2+(3-Q251)^2))*CT251))</f>
        <v>7.7940348263339759E-2</v>
      </c>
      <c r="CC251" s="27">
        <f>((1/(((2-P251)^2+(3-Q251)^2))*CT251))</f>
        <v>3.3303680410893911E-2</v>
      </c>
      <c r="CD251" s="27">
        <f>((1/(((0-P251)^2+(4-Q251)^2))*CT251))</f>
        <v>1.1422186027336455E-2</v>
      </c>
      <c r="CE251" s="27">
        <f>((1/(((1-P251)^2+(4-Q251)^2))*CT251))</f>
        <v>1.5445136096393442E-2</v>
      </c>
      <c r="CF251" s="27">
        <f>((1/(((2-P251)^2+(4-Q251)^2))*CT251))</f>
        <v>1.2203800294899918E-2</v>
      </c>
      <c r="CG251" s="27">
        <f>((1/(((3-P251)^2+(4-Q251)^2))*CT251))</f>
        <v>7.187105342839447E-3</v>
      </c>
      <c r="CH251" s="27">
        <f>((1/(((0-P251)^2+(5-Q251)^2))*CT251))</f>
        <v>5.5721515129614867E-3</v>
      </c>
      <c r="CI251" s="27">
        <f>((1/(((1-P251)^2+(5-Q251)^2))*CT251))</f>
        <v>6.3832389888422618E-3</v>
      </c>
      <c r="CJ251" s="27">
        <f>((1/(((2-P251)^2+(5-Q251)^2))*CT251))</f>
        <v>5.7518646101647319E-3</v>
      </c>
      <c r="CK251" s="27">
        <f>((1/(((3-P251)^2+(5-Q251)^2))*CT251))</f>
        <v>4.3280103553130439E-3</v>
      </c>
      <c r="CL251" s="27">
        <f>(1/(((4-P251)^2+(5-Q251)^2))*CT251)</f>
        <v>3.0464637079893522E-3</v>
      </c>
      <c r="CM251" s="27">
        <f>(1/(((0-P251)^2+(6-Q251)^2))*CT251)</f>
        <v>3.2115217128475754E-3</v>
      </c>
      <c r="CN251" s="27">
        <f>(1/(((1-P251)^2+(6-Q251)^2))*CT251)</f>
        <v>3.4653005757764631E-3</v>
      </c>
      <c r="CO251" s="27">
        <f>((1/(((2-P251)^2+(6-Q251)^2))*CT251))</f>
        <v>3.2704144601290682E-3</v>
      </c>
      <c r="CP251" s="27">
        <f>((1/(((3-P251)^2+(6-Q251)^2))*CT251))</f>
        <v>2.7550635907092492E-3</v>
      </c>
      <c r="CQ251" s="27">
        <f>((1/(((4-P251)^2+(6-Q251)^2))*CT251))</f>
        <v>2.1731363130220636E-3</v>
      </c>
      <c r="CR251" s="27">
        <f>((1/(((5-P251)^2+(6-Q251)^2)))*CT251)</f>
        <v>1.6740301637571471E-3</v>
      </c>
      <c r="CS251" s="21">
        <f t="shared" si="118"/>
        <v>1.6132458577955584</v>
      </c>
      <c r="CT251" s="28">
        <v>0.05</v>
      </c>
    </row>
    <row r="252" spans="8:98" x14ac:dyDescent="0.25">
      <c r="H252" s="2">
        <v>44618</v>
      </c>
      <c r="I252" s="1" t="s">
        <v>7</v>
      </c>
      <c r="J252" s="1" t="s">
        <v>16</v>
      </c>
      <c r="K252">
        <v>0</v>
      </c>
      <c r="L252">
        <v>0</v>
      </c>
      <c r="M252">
        <v>2.5299999999999998</v>
      </c>
      <c r="N252">
        <v>0.53</v>
      </c>
      <c r="P252" s="10">
        <f>SUMIF(team,spi_matches[[#This Row],[team1]],Mxg)+SUMIF(team,spi_matches[[#This Row],[team2]],Vnxg)</f>
        <v>1.7990372234453638</v>
      </c>
      <c r="Q252" s="10">
        <f>SUMIF(team,spi_matches[[#This Row],[team1]],Mnxg)+SUMIF(team,spi_matches[[#This Row],[team2]],Vxg)</f>
        <v>0.94477473561935921</v>
      </c>
      <c r="R252" s="10">
        <f t="shared" si="92"/>
        <v>0.70634466201657209</v>
      </c>
      <c r="S252" s="21">
        <f t="shared" si="93"/>
        <v>1.3794564521889257</v>
      </c>
      <c r="T252" s="21">
        <f t="shared" si="94"/>
        <v>0.14876316417056049</v>
      </c>
      <c r="U252" s="21">
        <f t="shared" si="95"/>
        <v>0.12727842106722331</v>
      </c>
      <c r="V252" s="22">
        <f t="shared" si="96"/>
        <v>3</v>
      </c>
      <c r="W252" s="22">
        <f t="shared" si="97"/>
        <v>0</v>
      </c>
      <c r="X252" s="23"/>
      <c r="Y252" s="23"/>
      <c r="Z252" s="23"/>
      <c r="AA252" s="23"/>
      <c r="AB252" s="24">
        <f t="shared" si="98"/>
        <v>2</v>
      </c>
      <c r="AC252" s="24">
        <f t="shared" si="99"/>
        <v>1</v>
      </c>
      <c r="AD252" s="24">
        <f t="shared" si="100"/>
        <v>1</v>
      </c>
      <c r="AE252" s="24">
        <f t="shared" si="101"/>
        <v>1</v>
      </c>
      <c r="AF252" s="24">
        <f t="shared" si="102"/>
        <v>2</v>
      </c>
      <c r="AG252" s="24">
        <f t="shared" si="103"/>
        <v>0</v>
      </c>
      <c r="AH252" s="24">
        <f t="shared" si="104"/>
        <v>2</v>
      </c>
      <c r="AI252" s="24">
        <f t="shared" si="105"/>
        <v>2</v>
      </c>
      <c r="AJ252" s="24">
        <f t="shared" si="106"/>
        <v>3</v>
      </c>
      <c r="AK252" s="24">
        <f t="shared" si="107"/>
        <v>1</v>
      </c>
      <c r="AL252" s="25">
        <f t="shared" si="108"/>
        <v>21</v>
      </c>
      <c r="AM252" s="25">
        <f t="shared" si="109"/>
        <v>11</v>
      </c>
      <c r="AN252" s="25">
        <f t="shared" si="110"/>
        <v>20</v>
      </c>
      <c r="AO252" s="25">
        <f t="shared" si="111"/>
        <v>22</v>
      </c>
      <c r="AP252" s="25">
        <f t="shared" si="112"/>
        <v>31</v>
      </c>
      <c r="AQ252" s="26">
        <f t="shared" si="113"/>
        <v>1.1511224020263453</v>
      </c>
      <c r="AR252" s="26">
        <f t="shared" si="114"/>
        <v>7.7941069515517852E-2</v>
      </c>
      <c r="AS252" s="26">
        <f t="shared" si="115"/>
        <v>5.359141020766587E-2</v>
      </c>
      <c r="AT252" s="26">
        <f t="shared" si="116"/>
        <v>4.3331822064048391E-2</v>
      </c>
      <c r="AU252" s="26">
        <f t="shared" si="117"/>
        <v>3.4593423686963297E-2</v>
      </c>
      <c r="AV252" s="27">
        <f>(1/(((0-P252)^2+(0-Q252)^2))*CT252)</f>
        <v>1.210907594322936E-2</v>
      </c>
      <c r="AW252" s="27">
        <f>(1/(((1-P252)^2+(1-Q252)^2))*CT252)</f>
        <v>7.7941069515517852E-2</v>
      </c>
      <c r="AX252" s="27">
        <f>(1/(((2-P252)^2+(2-Q252)^2))*CT252)</f>
        <v>4.3331822064048391E-2</v>
      </c>
      <c r="AY252" s="27">
        <f>(1/(((3-P252)^2+(3-Q252)^2))*CT252)</f>
        <v>8.8241588161455716E-3</v>
      </c>
      <c r="AZ252" s="27">
        <f>((1/(((4-P252)^2+(4-Q252)^2))*CT252))</f>
        <v>3.5264316661156193E-3</v>
      </c>
      <c r="BA252" s="27">
        <f>((1/(((5-P252)^2+(5-Q252)^2))*CT252))</f>
        <v>1.8732895946852669E-3</v>
      </c>
      <c r="BB252" s="27">
        <f>((1/(((6-P252)^2+(6-Q252)^2))*CT252))</f>
        <v>1.1573165708184255E-3</v>
      </c>
      <c r="BC252" s="27">
        <f>((1/(((1-P252)^2+(0-Q252)^2))*CT252))</f>
        <v>3.2657117947325613E-2</v>
      </c>
      <c r="BD252" s="27">
        <f>((1/(((2-P252)^2+(0-Q252)^2))*CT252))</f>
        <v>5.359141020766587E-2</v>
      </c>
      <c r="BE252" s="27">
        <f>((1/(((2-P252)^2+(1-Q252)^2))*CT252))</f>
        <v>1.1511224020263453</v>
      </c>
      <c r="BF252" s="27">
        <f>((1/(((3-P252)^2+(0-Q252)^2))*CT252))</f>
        <v>2.1414093435856259E-2</v>
      </c>
      <c r="BG252" s="27">
        <f>((1/(((3-P252)^2+(1-Q252)^2))*CT252))</f>
        <v>3.4593423686963297E-2</v>
      </c>
      <c r="BH252" s="27">
        <f>((1/(((3-P252)^2+(2-Q252)^2))*CT252))</f>
        <v>1.9563254649676093E-2</v>
      </c>
      <c r="BI252" s="27">
        <f>((1/(((4-P252)^2+(0-Q252)^2))*CT252))</f>
        <v>8.7156049297762491E-3</v>
      </c>
      <c r="BJ252" s="27">
        <f>((1/(((4-P252)^2+(1-Q252)^2))*CT252))</f>
        <v>1.0315048453344243E-2</v>
      </c>
      <c r="BK252" s="27">
        <f>((1/(((4-P252)^2+(2-Q252)^2))*CT252))</f>
        <v>8.3924476330387281E-3</v>
      </c>
      <c r="BL252" s="27">
        <f>((1/(((4-P252)^2+(3-Q252)^2))*CT252))</f>
        <v>5.5137806834584168E-3</v>
      </c>
      <c r="BM252" s="27">
        <f>((1/(((5-P252)^2+(0-Q252)^2))*CT252))</f>
        <v>4.4888291902806304E-3</v>
      </c>
      <c r="BN252" s="27">
        <f>((1/(((5-P252)^2+(1-Q252)^2))*CT252))</f>
        <v>4.8784235734868845E-3</v>
      </c>
      <c r="BO252" s="27">
        <f>((1/(((5-P252)^2+(2-Q252)^2))*CT252))</f>
        <v>4.4015390030339952E-3</v>
      </c>
      <c r="BP252" s="27">
        <f>((1/(((5-P252)^2+(3-Q252)^2))*CT252))</f>
        <v>3.4553978936604883E-3</v>
      </c>
      <c r="BQ252" s="27">
        <f>((1/(((5-P252)^2+(4-Q252)^2))*CT252))</f>
        <v>2.5535525795606986E-3</v>
      </c>
      <c r="BR252" s="27">
        <f>((1/(((6-P252)^2+(0-Q252)^2))*CT252))</f>
        <v>2.6967716198386237E-3</v>
      </c>
      <c r="BS252" s="27">
        <f>(1/(((6-P252)^2+(1-Q252)^2))*CT252)</f>
        <v>2.8326785374339913E-3</v>
      </c>
      <c r="BT252" s="27">
        <f>(1/(((6-P252)^2+(2-Q252)^2))*CT252)</f>
        <v>2.6650195270309499E-3</v>
      </c>
      <c r="BU252" s="27">
        <f>(1/(((6-P252)^2+(3-Q252)^2))*CT252)</f>
        <v>2.2860237075301268E-3</v>
      </c>
      <c r="BV252" s="27">
        <f>((1/(((6-P252)^2+(4-Q252)^2))*CT252))</f>
        <v>1.8530536143521556E-3</v>
      </c>
      <c r="BW252" s="27">
        <f>((1/(((6-P252)^2+(5-Q252)^2))*CT252))</f>
        <v>1.4665792892666236E-3</v>
      </c>
      <c r="BX252" s="27">
        <f>((1/(((0-P252)^2+(1-Q252)^2))*CT252))</f>
        <v>1.5434076798772909E-2</v>
      </c>
      <c r="BY252" s="27">
        <f>((1/(((0-P252)^2+(2-Q252)^2))*CT252))</f>
        <v>1.149415962572888E-2</v>
      </c>
      <c r="BZ252" s="27">
        <f>((1/(((1-P252)^2+(2-Q252)^2))*CT252))</f>
        <v>2.8539450638225314E-2</v>
      </c>
      <c r="CA252" s="27">
        <f>((1/(((0-P252)^2+(3-Q252)^2))*CT252))</f>
        <v>6.7019764148250035E-3</v>
      </c>
      <c r="CB252" s="27">
        <f>((1/(((1-P252)^2+(3-Q252)^2))*CT252))</f>
        <v>1.0282963775953252E-2</v>
      </c>
      <c r="CC252" s="27">
        <f>((1/(((2-P252)^2+(3-Q252)^2))*CT252))</f>
        <v>1.1725152322729918E-2</v>
      </c>
      <c r="CD252" s="27">
        <f>((1/(((0-P252)^2+(4-Q252)^2))*CT252))</f>
        <v>3.9774284602224911E-3</v>
      </c>
      <c r="CE252" s="27">
        <f>((1/(((1-P252)^2+(4-Q252)^2))*CT252))</f>
        <v>5.0136059737463327E-3</v>
      </c>
      <c r="CF252" s="27">
        <f>((1/(((2-P252)^2+(4-Q252)^2))*CT252))</f>
        <v>5.3334542513200764E-3</v>
      </c>
      <c r="CG252" s="27">
        <f>((1/(((3-P252)^2+(4-Q252)^2))*CT252))</f>
        <v>4.6396336219165562E-3</v>
      </c>
      <c r="CH252" s="27">
        <f>((1/(((0-P252)^2+(5-Q252)^2))*CT252))</f>
        <v>2.5404713760507438E-3</v>
      </c>
      <c r="CI252" s="27">
        <f>((1/(((1-P252)^2+(5-Q252)^2))*CT252))</f>
        <v>2.9268328497100179E-3</v>
      </c>
      <c r="CJ252" s="27">
        <f>((1/(((2-P252)^2+(5-Q252)^2))*CT252))</f>
        <v>3.0330165723591786E-3</v>
      </c>
      <c r="CK252" s="27">
        <f>((1/(((3-P252)^2+(5-Q252)^2))*CT252))</f>
        <v>2.7953006579636069E-3</v>
      </c>
      <c r="CL252" s="27">
        <f>(1/(((4-P252)^2+(5-Q252)^2))*CT252)</f>
        <v>2.3486209199367076E-3</v>
      </c>
      <c r="CM252" s="27">
        <f>(1/(((0-P252)^2+(6-Q252)^2))*CT252)</f>
        <v>1.7366033051909903E-3</v>
      </c>
      <c r="CN252" s="27">
        <f>(1/(((1-P252)^2+(6-Q252)^2))*CT252)</f>
        <v>1.908851358241738E-3</v>
      </c>
      <c r="CO252" s="27">
        <f>((1/(((2-P252)^2+(6-Q252)^2))*CT252))</f>
        <v>1.9534539958999445E-3</v>
      </c>
      <c r="CP252" s="27">
        <f>((1/(((3-P252)^2+(6-Q252)^2))*CT252))</f>
        <v>1.8520155107377798E-3</v>
      </c>
      <c r="CQ252" s="27">
        <f>((1/(((4-P252)^2+(6-Q252)^2))*CT252))</f>
        <v>1.6447617506471176E-3</v>
      </c>
      <c r="CR252" s="27">
        <f>((1/(((5-P252)^2+(6-Q252)^2)))*CT252)</f>
        <v>1.3965908870447723E-3</v>
      </c>
      <c r="CS252" s="21">
        <f t="shared" si="118"/>
        <v>1.6554980374267096</v>
      </c>
      <c r="CT252" s="28">
        <v>0.05</v>
      </c>
    </row>
    <row r="253" spans="8:98" x14ac:dyDescent="0.25">
      <c r="H253" s="2">
        <v>44618</v>
      </c>
      <c r="I253" s="1" t="s">
        <v>13</v>
      </c>
      <c r="J253" s="1" t="s">
        <v>9</v>
      </c>
      <c r="K253">
        <v>1</v>
      </c>
      <c r="L253">
        <v>1</v>
      </c>
      <c r="M253">
        <v>0.99</v>
      </c>
      <c r="N253">
        <v>0.22</v>
      </c>
      <c r="P253" s="10">
        <f>SUMIF(team,spi_matches[[#This Row],[team1]],Mxg)+SUMIF(team,spi_matches[[#This Row],[team2]],Vnxg)</f>
        <v>1.0951450777756109</v>
      </c>
      <c r="Q253" s="10">
        <f>SUMIF(team,spi_matches[[#This Row],[team1]],Mnxg)+SUMIF(team,spi_matches[[#This Row],[team2]],Vxg)</f>
        <v>0.63564184742396357</v>
      </c>
      <c r="R253" s="10">
        <f t="shared" si="92"/>
        <v>0.18381363271044471</v>
      </c>
      <c r="S253" s="21">
        <f t="shared" si="93"/>
        <v>0.29313170521789966</v>
      </c>
      <c r="T253" s="21">
        <f t="shared" si="94"/>
        <v>0.41278374538807117</v>
      </c>
      <c r="U253" s="21">
        <f t="shared" si="95"/>
        <v>0.14131976426707454</v>
      </c>
      <c r="V253" s="22">
        <f t="shared" si="96"/>
        <v>1</v>
      </c>
      <c r="W253" s="22">
        <f t="shared" si="97"/>
        <v>1</v>
      </c>
      <c r="X253" s="23"/>
      <c r="Y253" s="23"/>
      <c r="Z253" s="23"/>
      <c r="AA253" s="23"/>
      <c r="AB253" s="24">
        <f t="shared" si="98"/>
        <v>1</v>
      </c>
      <c r="AC253" s="24">
        <f t="shared" si="99"/>
        <v>1</v>
      </c>
      <c r="AD253" s="24">
        <f t="shared" si="100"/>
        <v>1</v>
      </c>
      <c r="AE253" s="24">
        <f t="shared" si="101"/>
        <v>0</v>
      </c>
      <c r="AF253" s="24">
        <f t="shared" si="102"/>
        <v>2</v>
      </c>
      <c r="AG253" s="24">
        <f t="shared" si="103"/>
        <v>1</v>
      </c>
      <c r="AH253" s="24">
        <f t="shared" si="104"/>
        <v>2</v>
      </c>
      <c r="AI253" s="24">
        <f t="shared" si="105"/>
        <v>0</v>
      </c>
      <c r="AJ253" s="24">
        <f t="shared" si="106"/>
        <v>0</v>
      </c>
      <c r="AK253" s="24">
        <f t="shared" si="107"/>
        <v>1</v>
      </c>
      <c r="AL253" s="25">
        <f t="shared" si="108"/>
        <v>11</v>
      </c>
      <c r="AM253" s="25">
        <f t="shared" si="109"/>
        <v>10</v>
      </c>
      <c r="AN253" s="25">
        <f t="shared" si="110"/>
        <v>21</v>
      </c>
      <c r="AO253" s="25">
        <f t="shared" si="111"/>
        <v>20</v>
      </c>
      <c r="AP253" s="25">
        <f t="shared" si="112"/>
        <v>1</v>
      </c>
      <c r="AQ253" s="26">
        <f t="shared" si="113"/>
        <v>0.35258581350816043</v>
      </c>
      <c r="AR253" s="26">
        <f t="shared" si="114"/>
        <v>0.12103807754650253</v>
      </c>
      <c r="AS253" s="26">
        <f t="shared" si="115"/>
        <v>5.2547541952255743E-2</v>
      </c>
      <c r="AT253" s="26">
        <f t="shared" si="116"/>
        <v>4.0889661271232884E-2</v>
      </c>
      <c r="AU253" s="26">
        <f t="shared" si="117"/>
        <v>3.7534730753358829E-2</v>
      </c>
      <c r="AV253" s="27">
        <f>(1/(((0-P253)^2+(0-Q253)^2))*CT253)</f>
        <v>3.1184059365795443E-2</v>
      </c>
      <c r="AW253" s="27">
        <f>(1/(((1-P253)^2+(1-Q253)^2))*CT253)</f>
        <v>0.35258581350816043</v>
      </c>
      <c r="AX253" s="27">
        <f>(1/(((2-P253)^2+(2-Q253)^2))*CT253)</f>
        <v>1.8655076450317897E-2</v>
      </c>
      <c r="AY253" s="27">
        <f>(1/(((3-P253)^2+(3-Q253)^2))*CT253)</f>
        <v>5.4237807357247151E-3</v>
      </c>
      <c r="AZ253" s="27">
        <f>((1/(((4-P253)^2+(4-Q253)^2))*CT253))</f>
        <v>2.530737336301569E-3</v>
      </c>
      <c r="BA253" s="27">
        <f>((1/(((5-P253)^2+(5-Q253)^2))*CT253))</f>
        <v>1.4579166222916727E-3</v>
      </c>
      <c r="BB253" s="27">
        <f>((1/(((6-P253)^2+(6-Q253)^2))*CT253))</f>
        <v>9.4636136947951529E-4</v>
      </c>
      <c r="BC253" s="27">
        <f>((1/(((1-P253)^2+(0-Q253)^2))*CT253))</f>
        <v>0.12103807754650253</v>
      </c>
      <c r="BD253" s="27">
        <f>((1/(((2-P253)^2+(0-Q253)^2))*CT253))</f>
        <v>4.0889661271232884E-2</v>
      </c>
      <c r="BE253" s="27">
        <f>((1/(((2-P253)^2+(1-Q253)^2))*CT253))</f>
        <v>5.2547541952255743E-2</v>
      </c>
      <c r="BF253" s="27">
        <f>((1/(((3-P253)^2+(0-Q253)^2))*CT253))</f>
        <v>1.2399216585705515E-2</v>
      </c>
      <c r="BG253" s="27">
        <f>((1/(((3-P253)^2+(1-Q253)^2))*CT253))</f>
        <v>1.3293526707506529E-2</v>
      </c>
      <c r="BH253" s="27">
        <f>((1/(((3-P253)^2+(2-Q253)^2))*CT253))</f>
        <v>9.1075586300625802E-3</v>
      </c>
      <c r="BI253" s="27">
        <f>((1/(((4-P253)^2+(0-Q253)^2))*CT253))</f>
        <v>5.6546868162433801E-3</v>
      </c>
      <c r="BJ253" s="27">
        <f>((1/(((4-P253)^2+(1-Q253)^2))*CT253))</f>
        <v>5.8336665448176887E-3</v>
      </c>
      <c r="BK253" s="27">
        <f>((1/(((4-P253)^2+(2-Q253)^2))*CT253))</f>
        <v>4.8545313996912962E-3</v>
      </c>
      <c r="BL253" s="27">
        <f>((1/(((4-P253)^2+(3-Q253)^2))*CT253))</f>
        <v>3.5642055579406407E-3</v>
      </c>
      <c r="BM253" s="27">
        <f>((1/(((5-P253)^2+(0-Q253)^2))*CT253))</f>
        <v>3.1944937106205291E-3</v>
      </c>
      <c r="BN253" s="27">
        <f>((1/(((5-P253)^2+(1-Q253)^2))*CT253))</f>
        <v>3.2508381514003005E-3</v>
      </c>
      <c r="BO253" s="27">
        <f>((1/(((5-P253)^2+(2-Q253)^2))*CT253))</f>
        <v>2.9223761147122362E-3</v>
      </c>
      <c r="BP253" s="27">
        <f>((1/(((5-P253)^2+(3-Q253)^2))*CT253))</f>
        <v>2.3994531430597851E-3</v>
      </c>
      <c r="BQ253" s="27">
        <f>((1/(((5-P253)^2+(4-Q253)^2))*CT253))</f>
        <v>1.8820484307054562E-3</v>
      </c>
      <c r="BR253" s="27">
        <f>((1/(((6-P253)^2+(0-Q253)^2))*CT253))</f>
        <v>2.0440164749098832E-3</v>
      </c>
      <c r="BS253" s="27">
        <f>(1/(((6-P253)^2+(1-Q253)^2))*CT253)</f>
        <v>2.0669391751962076E-3</v>
      </c>
      <c r="BT253" s="27">
        <f>(1/(((6-P253)^2+(2-Q253)^2))*CT253)</f>
        <v>1.9290811900192929E-3</v>
      </c>
      <c r="BU253" s="27">
        <f>(1/(((6-P253)^2+(3-Q253)^2))*CT253)</f>
        <v>1.6864662707884726E-3</v>
      </c>
      <c r="BV253" s="27">
        <f>((1/(((6-P253)^2+(4-Q253)^2))*CT253))</f>
        <v>1.4133673279425789E-3</v>
      </c>
      <c r="BW253" s="27">
        <f>((1/(((6-P253)^2+(5-Q253)^2))*CT253))</f>
        <v>1.1599522165862076E-3</v>
      </c>
      <c r="BX253" s="27">
        <f>((1/(((0-P253)^2+(1-Q253)^2))*CT253))</f>
        <v>3.7534730753358829E-2</v>
      </c>
      <c r="BY253" s="27">
        <f>((1/(((0-P253)^2+(2-Q253)^2))*CT253))</f>
        <v>1.6335513625192775E-2</v>
      </c>
      <c r="BZ253" s="27">
        <f>((1/(((1-P253)^2+(2-Q253)^2))*CT253))</f>
        <v>2.6730452593007159E-2</v>
      </c>
      <c r="CA253" s="27">
        <f>((1/(((0-P253)^2+(3-Q253)^2))*CT253))</f>
        <v>7.36427759917287E-3</v>
      </c>
      <c r="CB253" s="27">
        <f>((1/(((1-P253)^2+(3-Q253)^2))*CT253))</f>
        <v>8.9297800432410791E-3</v>
      </c>
      <c r="CC253" s="27">
        <f>((1/(((2-P253)^2+(3-Q253)^2))*CT253))</f>
        <v>7.8015876463930524E-3</v>
      </c>
      <c r="CD253" s="27">
        <f>((1/(((0-P253)^2+(4-Q253)^2))*CT253))</f>
        <v>3.9941689861320235E-3</v>
      </c>
      <c r="CE253" s="27">
        <f>((1/(((1-P253)^2+(4-Q253)^2))*CT253))</f>
        <v>4.4138580307744764E-3</v>
      </c>
      <c r="CF253" s="27">
        <f>((1/(((2-P253)^2+(4-Q253)^2))*CT253))</f>
        <v>4.1194073802908676E-3</v>
      </c>
      <c r="CG253" s="27">
        <f>((1/(((3-P253)^2+(4-Q253)^2))*CT253))</f>
        <v>3.3450682668858347E-3</v>
      </c>
      <c r="CH253" s="27">
        <f>((1/(((0-P253)^2+(5-Q253)^2))*CT253))</f>
        <v>2.4695059447843687E-3</v>
      </c>
      <c r="CI253" s="27">
        <f>((1/(((1-P253)^2+(5-Q253)^2))*CT253))</f>
        <v>2.6237526151026221E-3</v>
      </c>
      <c r="CJ253" s="27">
        <f>((1/(((2-P253)^2+(5-Q253)^2))*CT253))</f>
        <v>2.5168142680508463E-3</v>
      </c>
      <c r="CK253" s="27">
        <f>((1/(((3-P253)^2+(5-Q253)^2))*CT253))</f>
        <v>2.2049652470625849E-3</v>
      </c>
      <c r="CL253" s="27">
        <f>(1/(((4-P253)^2+(5-Q253)^2))*CT253)</f>
        <v>1.8191208680119126E-3</v>
      </c>
      <c r="CM253" s="27">
        <f>(1/(((0-P253)^2+(6-Q253)^2))*CT253)</f>
        <v>1.668018811060484E-3</v>
      </c>
      <c r="CN253" s="27">
        <f>(1/(((1-P253)^2+(6-Q253)^2))*CT253)</f>
        <v>1.7369922139858929E-3</v>
      </c>
      <c r="CO253" s="27">
        <f>((1/(((2-P253)^2+(6-Q253)^2))*CT253))</f>
        <v>1.6894688180029297E-3</v>
      </c>
      <c r="CP253" s="27">
        <f>((1/(((3-P253)^2+(6-Q253)^2))*CT253))</f>
        <v>1.5429807789559885E-3</v>
      </c>
      <c r="CQ253" s="27">
        <f>((1/(((4-P253)^2+(6-Q253)^2))*CT253))</f>
        <v>1.3435615807242493E-3</v>
      </c>
      <c r="CR253" s="27">
        <f>((1/(((5-P253)^2+(6-Q253)^2)))*CT253)</f>
        <v>1.1357381968836746E-3</v>
      </c>
      <c r="CS253" s="21">
        <f t="shared" si="118"/>
        <v>0.84723521487304554</v>
      </c>
      <c r="CT253" s="28">
        <v>0.05</v>
      </c>
    </row>
    <row r="254" spans="8:98" x14ac:dyDescent="0.25">
      <c r="H254" s="2">
        <v>44618</v>
      </c>
      <c r="I254" s="1" t="s">
        <v>5</v>
      </c>
      <c r="J254" s="1" t="s">
        <v>20</v>
      </c>
      <c r="K254">
        <v>0</v>
      </c>
      <c r="L254">
        <v>2</v>
      </c>
      <c r="M254">
        <v>0.56999999999999995</v>
      </c>
      <c r="N254">
        <v>2.33</v>
      </c>
      <c r="P254" s="10">
        <f>SUMIF(team,spi_matches[[#This Row],[team1]],Mxg)+SUMIF(team,spi_matches[[#This Row],[team2]],Vnxg)</f>
        <v>1.5222831091906626</v>
      </c>
      <c r="Q254" s="10">
        <f>SUMIF(team,spi_matches[[#This Row],[team1]],Mnxg)+SUMIF(team,spi_matches[[#This Row],[team2]],Vxg)</f>
        <v>0.85770782188365424</v>
      </c>
      <c r="R254" s="10">
        <f t="shared" si="92"/>
        <v>3.0744873777924093</v>
      </c>
      <c r="S254" s="21">
        <f t="shared" si="93"/>
        <v>0.41292081416291881</v>
      </c>
      <c r="T254" s="21">
        <f t="shared" si="94"/>
        <v>0.23291430901049703</v>
      </c>
      <c r="U254" s="21">
        <f t="shared" si="95"/>
        <v>0.13601910779125181</v>
      </c>
      <c r="V254" s="22">
        <f t="shared" si="96"/>
        <v>3</v>
      </c>
      <c r="W254" s="22">
        <f t="shared" si="97"/>
        <v>0</v>
      </c>
      <c r="X254" s="23"/>
      <c r="Y254" s="23"/>
      <c r="Z254" s="23"/>
      <c r="AA254" s="23"/>
      <c r="AB254" s="24">
        <f t="shared" si="98"/>
        <v>2</v>
      </c>
      <c r="AC254" s="24">
        <f t="shared" si="99"/>
        <v>1</v>
      </c>
      <c r="AD254" s="24">
        <f t="shared" si="100"/>
        <v>1</v>
      </c>
      <c r="AE254" s="24">
        <f t="shared" si="101"/>
        <v>1</v>
      </c>
      <c r="AF254" s="24">
        <f t="shared" si="102"/>
        <v>2</v>
      </c>
      <c r="AG254" s="24">
        <f t="shared" si="103"/>
        <v>0</v>
      </c>
      <c r="AH254" s="24">
        <f t="shared" si="104"/>
        <v>1</v>
      </c>
      <c r="AI254" s="24">
        <f t="shared" si="105"/>
        <v>0</v>
      </c>
      <c r="AJ254" s="24">
        <f t="shared" si="106"/>
        <v>2</v>
      </c>
      <c r="AK254" s="24">
        <f t="shared" si="107"/>
        <v>2</v>
      </c>
      <c r="AL254" s="25">
        <f t="shared" si="108"/>
        <v>21</v>
      </c>
      <c r="AM254" s="25">
        <f t="shared" si="109"/>
        <v>11</v>
      </c>
      <c r="AN254" s="25">
        <f t="shared" si="110"/>
        <v>20</v>
      </c>
      <c r="AO254" s="25">
        <f t="shared" si="111"/>
        <v>10</v>
      </c>
      <c r="AP254" s="25">
        <f t="shared" si="112"/>
        <v>22</v>
      </c>
      <c r="AQ254" s="26">
        <f t="shared" si="113"/>
        <v>0.2012392378938985</v>
      </c>
      <c r="AR254" s="26">
        <f t="shared" si="114"/>
        <v>0.17063290914031104</v>
      </c>
      <c r="AS254" s="26">
        <f t="shared" si="115"/>
        <v>5.1873885200865701E-2</v>
      </c>
      <c r="AT254" s="26">
        <f t="shared" si="116"/>
        <v>4.958141613975748E-2</v>
      </c>
      <c r="AU254" s="26">
        <f t="shared" si="117"/>
        <v>3.2614831892784989E-2</v>
      </c>
      <c r="AV254" s="27">
        <f>(1/(((0-P254)^2+(0-Q254)^2))*CT254)</f>
        <v>1.6377287785730166E-2</v>
      </c>
      <c r="AW254" s="27">
        <f>(1/(((1-P254)^2+(1-Q254)^2))*CT254)</f>
        <v>0.17063290914031104</v>
      </c>
      <c r="AX254" s="27">
        <f>(1/(((2-P254)^2+(2-Q254)^2))*CT254)</f>
        <v>3.2614831892784989E-2</v>
      </c>
      <c r="AY254" s="27">
        <f>(1/(((3-P254)^2+(3-Q254)^2))*CT254)</f>
        <v>7.3821844126969616E-3</v>
      </c>
      <c r="AZ254" s="27">
        <f>((1/(((4-P254)^2+(4-Q254)^2))*CT254))</f>
        <v>3.1224471801460231E-3</v>
      </c>
      <c r="BA254" s="27">
        <f>((1/(((5-P254)^2+(5-Q254)^2))*CT254))</f>
        <v>1.7092206043889998E-3</v>
      </c>
      <c r="BB254" s="27">
        <f>((1/(((6-P254)^2+(6-Q254)^2))*CT254))</f>
        <v>1.0754279944388673E-3</v>
      </c>
      <c r="BC254" s="27">
        <f>((1/(((1-P254)^2+(0-Q254)^2))*CT254))</f>
        <v>4.958141613975748E-2</v>
      </c>
      <c r="BD254" s="27">
        <f>((1/(((2-P254)^2+(0-Q254)^2))*CT254))</f>
        <v>5.1873885200865701E-2</v>
      </c>
      <c r="BE254" s="27">
        <f>((1/(((2-P254)^2+(1-Q254)^2))*CT254))</f>
        <v>0.2012392378938985</v>
      </c>
      <c r="BF254" s="27">
        <f>((1/(((3-P254)^2+(0-Q254)^2))*CT254))</f>
        <v>1.7127335370273847E-2</v>
      </c>
      <c r="BG254" s="27">
        <f>((1/(((3-P254)^2+(1-Q254)^2))*CT254))</f>
        <v>2.2687113717260482E-2</v>
      </c>
      <c r="BH254" s="27">
        <f>((1/(((3-P254)^2+(2-Q254)^2))*CT254))</f>
        <v>1.4332895599872851E-2</v>
      </c>
      <c r="BI254" s="27">
        <f>((1/(((4-P254)^2+(0-Q254)^2))*CT254))</f>
        <v>7.2729984114597267E-3</v>
      </c>
      <c r="BJ254" s="27">
        <f>((1/(((4-P254)^2+(1-Q254)^2))*CT254))</f>
        <v>8.1177686192208231E-3</v>
      </c>
      <c r="BK254" s="27">
        <f>((1/(((4-P254)^2+(2-Q254)^2))*CT254))</f>
        <v>6.7168979480271068E-3</v>
      </c>
      <c r="BL254" s="27">
        <f>((1/(((4-P254)^2+(3-Q254)^2))*CT254))</f>
        <v>4.6604851624541558E-3</v>
      </c>
      <c r="BM254" s="27">
        <f>((1/(((5-P254)^2+(0-Q254)^2))*CT254))</f>
        <v>3.8970622251026906E-3</v>
      </c>
      <c r="BN254" s="27">
        <f>((1/(((5-P254)^2+(1-Q254)^2))*CT254))</f>
        <v>4.127196281238755E-3</v>
      </c>
      <c r="BO254" s="27">
        <f>((1/(((5-P254)^2+(2-Q254)^2))*CT254))</f>
        <v>3.7315253506057851E-3</v>
      </c>
      <c r="BP254" s="27">
        <f>((1/(((5-P254)^2+(3-Q254)^2))*CT254))</f>
        <v>2.9968957166918854E-3</v>
      </c>
      <c r="BQ254" s="27">
        <f>((1/(((5-P254)^2+(4-Q254)^2))*CT254))</f>
        <v>2.2759845267465765E-3</v>
      </c>
      <c r="BR254" s="27">
        <f>((1/(((6-P254)^2+(0-Q254)^2))*CT254))</f>
        <v>2.4055102046244112E-3</v>
      </c>
      <c r="BS254" s="27">
        <f>(1/(((6-P254)^2+(1-Q254)^2))*CT254)</f>
        <v>2.4912562364204482E-3</v>
      </c>
      <c r="BT254" s="27">
        <f>(1/(((6-P254)^2+(2-Q254)^2))*CT254)</f>
        <v>2.3413961679718148E-3</v>
      </c>
      <c r="BU254" s="27">
        <f>(1/(((6-P254)^2+(3-Q254)^2))*CT254)</f>
        <v>2.0292731309544021E-3</v>
      </c>
      <c r="BV254" s="27">
        <f>((1/(((6-P254)^2+(4-Q254)^2))*CT254))</f>
        <v>1.670902477583276E-3</v>
      </c>
      <c r="BW254" s="27">
        <f>((1/(((6-P254)^2+(5-Q254)^2))*CT254))</f>
        <v>1.3437777818881532E-3</v>
      </c>
      <c r="BX254" s="27">
        <f>((1/(((0-P254)^2+(1-Q254)^2))*CT254))</f>
        <v>2.138952398033904E-2</v>
      </c>
      <c r="BY254" s="27">
        <f>((1/(((0-P254)^2+(2-Q254)^2))*CT254))</f>
        <v>1.3803852233025649E-2</v>
      </c>
      <c r="BZ254" s="27">
        <f>((1/(((1-P254)^2+(2-Q254)^2))*CT254))</f>
        <v>3.1693489648410483E-2</v>
      </c>
      <c r="CA254" s="27">
        <f>((1/(((0-P254)^2+(3-Q254)^2))*CT254))</f>
        <v>7.2392826912662999E-3</v>
      </c>
      <c r="CB254" s="27">
        <f>((1/(((1-P254)^2+(3-Q254)^2))*CT254))</f>
        <v>1.0283420482846365E-2</v>
      </c>
      <c r="CC254" s="27">
        <f>((1/(((2-P254)^2+(3-Q254)^2))*CT254))</f>
        <v>1.0378548842361373E-2</v>
      </c>
      <c r="CD254" s="27">
        <f>((1/(((0-P254)^2+(4-Q254)^2))*CT254))</f>
        <v>4.1012698689359079E-3</v>
      </c>
      <c r="CE254" s="27">
        <f>((1/(((1-P254)^2+(4-Q254)^2))*CT254))</f>
        <v>4.927671743155523E-3</v>
      </c>
      <c r="CF254" s="27">
        <f>((1/(((2-P254)^2+(4-Q254)^2))*CT254))</f>
        <v>4.9494103149748184E-3</v>
      </c>
      <c r="CG254" s="27">
        <f>((1/(((3-P254)^2+(4-Q254)^2))*CT254))</f>
        <v>4.146745926603284E-3</v>
      </c>
      <c r="CH254" s="27">
        <f>((1/(((0-P254)^2+(5-Q254)^2))*CT254))</f>
        <v>2.5672714521308045E-3</v>
      </c>
      <c r="CI254" s="27">
        <f>((1/(((1-P254)^2+(5-Q254)^2))*CT254))</f>
        <v>2.8683928356198467E-3</v>
      </c>
      <c r="CJ254" s="27">
        <f>((1/(((2-P254)^2+(5-Q254)^2))*CT254))</f>
        <v>2.8757451624904112E-3</v>
      </c>
      <c r="CK254" s="27">
        <f>((1/(((3-P254)^2+(5-Q254)^2))*CT254))</f>
        <v>2.5850171159142736E-3</v>
      </c>
      <c r="CL254" s="27">
        <f>(1/(((4-P254)^2+(5-Q254)^2))*CT254)</f>
        <v>2.1461377769016366E-3</v>
      </c>
      <c r="CM254" s="27">
        <f>(1/(((0-P254)^2+(6-Q254)^2))*CT254)</f>
        <v>1.7384946168308457E-3</v>
      </c>
      <c r="CN254" s="27">
        <f>(1/(((1-P254)^2+(6-Q254)^2))*CT254)</f>
        <v>1.8715412636894681E-3</v>
      </c>
      <c r="CO254" s="27">
        <f>((1/(((2-P254)^2+(6-Q254)^2))*CT254))</f>
        <v>1.8746684925602436E-3</v>
      </c>
      <c r="CP254" s="27">
        <f>((1/(((3-P254)^2+(6-Q254)^2))*CT254))</f>
        <v>1.7466140804764992E-3</v>
      </c>
      <c r="CQ254" s="27">
        <f>((1/(((4-P254)^2+(6-Q254)^2))*CT254))</f>
        <v>1.5345778837093514E-3</v>
      </c>
      <c r="CR254" s="27">
        <f>((1/(((5-P254)^2+(6-Q254)^2)))*CT254)</f>
        <v>1.2974313790096951E-3</v>
      </c>
      <c r="CS254" s="21">
        <f t="shared" si="118"/>
        <v>0.78185423096466777</v>
      </c>
      <c r="CT254" s="28">
        <v>0.05</v>
      </c>
    </row>
    <row r="255" spans="8:98" x14ac:dyDescent="0.25">
      <c r="H255" s="2">
        <v>44618</v>
      </c>
      <c r="I255" s="1" t="s">
        <v>27</v>
      </c>
      <c r="J255" s="1" t="s">
        <v>17</v>
      </c>
      <c r="K255">
        <v>0</v>
      </c>
      <c r="L255">
        <v>2</v>
      </c>
      <c r="M255">
        <v>0.08</v>
      </c>
      <c r="N255">
        <v>1.37</v>
      </c>
      <c r="P255" s="10">
        <f>SUMIF(team,spi_matches[[#This Row],[team1]],Mxg)+SUMIF(team,spi_matches[[#This Row],[team2]],Vnxg)</f>
        <v>1.4300139446759332</v>
      </c>
      <c r="Q255" s="10">
        <f>SUMIF(team,spi_matches[[#This Row],[team1]],Mnxg)+SUMIF(team,spi_matches[[#This Row],[team2]],Vxg)</f>
        <v>0.70246682957611939</v>
      </c>
      <c r="R255" s="10">
        <f t="shared" si="92"/>
        <v>2.2681381844356312</v>
      </c>
      <c r="S255" s="21">
        <f t="shared" si="93"/>
        <v>0.3567642216018202</v>
      </c>
      <c r="T255" s="21">
        <f t="shared" si="94"/>
        <v>0.23938977445953599</v>
      </c>
      <c r="U255" s="21">
        <f t="shared" si="95"/>
        <v>0.12677037145333198</v>
      </c>
      <c r="V255" s="22">
        <f t="shared" si="96"/>
        <v>3</v>
      </c>
      <c r="W255" s="22">
        <f t="shared" si="97"/>
        <v>0</v>
      </c>
      <c r="X255" s="23"/>
      <c r="Y255" s="23"/>
      <c r="Z255" s="23"/>
      <c r="AA255" s="23"/>
      <c r="AB255" s="24">
        <f t="shared" si="98"/>
        <v>1</v>
      </c>
      <c r="AC255" s="24">
        <f t="shared" si="99"/>
        <v>1</v>
      </c>
      <c r="AD255" s="24">
        <f t="shared" si="100"/>
        <v>2</v>
      </c>
      <c r="AE255" s="24">
        <f t="shared" si="101"/>
        <v>1</v>
      </c>
      <c r="AF255" s="24">
        <f t="shared" si="102"/>
        <v>1</v>
      </c>
      <c r="AG255" s="24">
        <f t="shared" si="103"/>
        <v>0</v>
      </c>
      <c r="AH255" s="24">
        <f t="shared" si="104"/>
        <v>2</v>
      </c>
      <c r="AI255" s="24">
        <f t="shared" si="105"/>
        <v>0</v>
      </c>
      <c r="AJ255" s="24">
        <f t="shared" si="106"/>
        <v>1</v>
      </c>
      <c r="AK255" s="24">
        <f t="shared" si="107"/>
        <v>2</v>
      </c>
      <c r="AL255" s="25">
        <f t="shared" si="108"/>
        <v>11</v>
      </c>
      <c r="AM255" s="25">
        <f t="shared" si="109"/>
        <v>21</v>
      </c>
      <c r="AN255" s="25">
        <f t="shared" si="110"/>
        <v>10</v>
      </c>
      <c r="AO255" s="25">
        <f t="shared" si="111"/>
        <v>20</v>
      </c>
      <c r="AP255" s="25">
        <f t="shared" si="112"/>
        <v>12</v>
      </c>
      <c r="AQ255" s="26">
        <f t="shared" si="113"/>
        <v>0.18285682178598067</v>
      </c>
      <c r="AR255" s="26">
        <f t="shared" si="114"/>
        <v>0.12094528197729869</v>
      </c>
      <c r="AS255" s="26">
        <f t="shared" si="115"/>
        <v>7.3705911487941686E-2</v>
      </c>
      <c r="AT255" s="26">
        <f t="shared" si="116"/>
        <v>6.1099018603090152E-2</v>
      </c>
      <c r="AU255" s="26">
        <f t="shared" si="117"/>
        <v>2.6759370818125988E-2</v>
      </c>
      <c r="AV255" s="27">
        <f>(1/(((0-P255)^2+(0-Q255)^2))*CT255)</f>
        <v>1.9697450868633056E-2</v>
      </c>
      <c r="AW255" s="27">
        <f>(1/(((1-P255)^2+(1-Q255)^2))*CT255)</f>
        <v>0.18285682178598067</v>
      </c>
      <c r="AX255" s="27">
        <f>(1/(((2-P255)^2+(2-Q255)^2))*CT255)</f>
        <v>2.4894491771465237E-2</v>
      </c>
      <c r="AY255" s="27">
        <f>(1/(((3-P255)^2+(3-Q255)^2))*CT255)</f>
        <v>6.4570160650247862E-3</v>
      </c>
      <c r="AZ255" s="27">
        <f>((1/(((4-P255)^2+(4-Q255)^2))*CT255))</f>
        <v>2.8606486499660475E-3</v>
      </c>
      <c r="BA255" s="27">
        <f>((1/(((5-P255)^2+(5-Q255)^2))*CT255))</f>
        <v>1.6018662748791064E-3</v>
      </c>
      <c r="BB255" s="27">
        <f>((1/(((6-P255)^2+(6-Q255)^2))*CT255))</f>
        <v>1.0214790435871014E-3</v>
      </c>
      <c r="BC255" s="27">
        <f>((1/(((1-P255)^2+(0-Q255)^2))*CT255))</f>
        <v>7.3705911487941686E-2</v>
      </c>
      <c r="BD255" s="27">
        <f>((1/(((2-P255)^2+(0-Q255)^2))*CT255))</f>
        <v>6.1099018603090152E-2</v>
      </c>
      <c r="BE255" s="27">
        <f>((1/(((2-P255)^2+(1-Q255)^2))*CT255))</f>
        <v>0.12094528197729869</v>
      </c>
      <c r="BF255" s="27">
        <f>((1/(((3-P255)^2+(0-Q255)^2))*CT255))</f>
        <v>1.6901508275867845E-2</v>
      </c>
      <c r="BG255" s="27">
        <f>((1/(((3-P255)^2+(1-Q255)^2))*CT255))</f>
        <v>1.9581870654656108E-2</v>
      </c>
      <c r="BH255" s="27">
        <f>((1/(((3-P255)^2+(2-Q255)^2))*CT255))</f>
        <v>1.2052698615066713E-2</v>
      </c>
      <c r="BI255" s="27">
        <f>((1/(((4-P255)^2+(0-Q255)^2))*CT255))</f>
        <v>7.0439520350204154E-3</v>
      </c>
      <c r="BJ255" s="27">
        <f>((1/(((4-P255)^2+(1-Q255)^2))*CT255))</f>
        <v>7.4700961085969854E-3</v>
      </c>
      <c r="BK255" s="27">
        <f>((1/(((4-P255)^2+(2-Q255)^2))*CT255))</f>
        <v>6.0325123559508238E-3</v>
      </c>
      <c r="BL255" s="27">
        <f>((1/(((4-P255)^2+(3-Q255)^2))*CT255))</f>
        <v>4.2075192261549696E-3</v>
      </c>
      <c r="BM255" s="27">
        <f>((1/(((5-P255)^2+(0-Q255)^2))*CT255))</f>
        <v>3.7769313860589698E-3</v>
      </c>
      <c r="BN255" s="27">
        <f>((1/(((5-P255)^2+(1-Q255)^2))*CT255))</f>
        <v>3.8961059941182833E-3</v>
      </c>
      <c r="BO255" s="27">
        <f>((1/(((5-P255)^2+(2-Q255)^2))*CT255))</f>
        <v>3.4653894456133645E-3</v>
      </c>
      <c r="BP255" s="27">
        <f>((1/(((5-P255)^2+(3-Q255)^2))*CT255))</f>
        <v>2.7741622576643024E-3</v>
      </c>
      <c r="BQ255" s="27">
        <f>((1/(((5-P255)^2+(4-Q255)^2))*CT255))</f>
        <v>2.1169822864639111E-3</v>
      </c>
      <c r="BR255" s="27">
        <f>((1/(((6-P255)^2+(0-Q255)^2))*CT255))</f>
        <v>2.3388276238067583E-3</v>
      </c>
      <c r="BS255" s="27">
        <f>(1/(((6-P255)^2+(1-Q255)^2))*CT255)</f>
        <v>2.3839836123284519E-3</v>
      </c>
      <c r="BT255" s="27">
        <f>(1/(((6-P255)^2+(2-Q255)^2))*CT255)</f>
        <v>2.2154905895351274E-3</v>
      </c>
      <c r="BU255" s="27">
        <f>(1/(((6-P255)^2+(3-Q255)^2))*CT255)</f>
        <v>1.9110643244388374E-3</v>
      </c>
      <c r="BV255" s="27">
        <f>((1/(((6-P255)^2+(4-Q255)^2))*CT255))</f>
        <v>1.5743817827650252E-3</v>
      </c>
      <c r="BW255" s="27">
        <f>((1/(((6-P255)^2+(5-Q255)^2))*CT255))</f>
        <v>1.2705329593828548E-3</v>
      </c>
      <c r="BX255" s="27">
        <f>((1/(((0-P255)^2+(1-Q255)^2))*CT255))</f>
        <v>2.3436044004968563E-2</v>
      </c>
      <c r="BY255" s="27">
        <f>((1/(((0-P255)^2+(2-Q255)^2))*CT255))</f>
        <v>1.3410102737381833E-2</v>
      </c>
      <c r="BZ255" s="27">
        <f>((1/(((1-P255)^2+(2-Q255)^2))*CT255))</f>
        <v>2.6759370818125988E-2</v>
      </c>
      <c r="CA255" s="27">
        <f>((1/(((0-P255)^2+(3-Q255)^2))*CT255))</f>
        <v>6.8272447828317878E-3</v>
      </c>
      <c r="CB255" s="27">
        <f>((1/(((1-P255)^2+(3-Q255)^2))*CT255))</f>
        <v>9.1515243592367648E-3</v>
      </c>
      <c r="CC255" s="27">
        <f>((1/(((2-P255)^2+(3-Q255)^2))*CT255))</f>
        <v>8.9229264467687221E-3</v>
      </c>
      <c r="CD255" s="27">
        <f>((1/(((0-P255)^2+(4-Q255)^2))*CT255))</f>
        <v>3.8703689907546956E-3</v>
      </c>
      <c r="CE255" s="27">
        <f>((1/(((1-P255)^2+(4-Q255)^2))*CT255))</f>
        <v>4.5213528564113552E-3</v>
      </c>
      <c r="CF255" s="27">
        <f>((1/(((2-P255)^2+(4-Q255)^2))*CT255))</f>
        <v>4.4648401863205045E-3</v>
      </c>
      <c r="CG255" s="27">
        <f>((1/(((3-P255)^2+(4-Q255)^2))*CT255))</f>
        <v>3.7485246114626961E-3</v>
      </c>
      <c r="CH255" s="27">
        <f>((1/(((0-P255)^2+(5-Q255)^2))*CT255))</f>
        <v>2.4373917856496284E-3</v>
      </c>
      <c r="CI255" s="27">
        <f>((1/(((1-P255)^2+(5-Q255)^2))*CT255))</f>
        <v>2.6804328920239807E-3</v>
      </c>
      <c r="CJ255" s="27">
        <f>((1/(((2-P255)^2+(5-Q255)^2))*CT255))</f>
        <v>2.6604694819788062E-3</v>
      </c>
      <c r="CK255" s="27">
        <f>((1/(((3-P255)^2+(5-Q255)^2))*CT255))</f>
        <v>2.3884991779484191E-3</v>
      </c>
      <c r="CL255" s="27">
        <f>(1/(((4-P255)^2+(5-Q255)^2))*CT255)</f>
        <v>1.9941277185817922E-3</v>
      </c>
      <c r="CM255" s="27">
        <f>(1/(((0-P255)^2+(6-Q255)^2))*CT255)</f>
        <v>1.6606441980154046E-3</v>
      </c>
      <c r="CN255" s="27">
        <f>(1/(((1-P255)^2+(6-Q255)^2))*CT255)</f>
        <v>1.7699885891911194E-3</v>
      </c>
      <c r="CO255" s="27">
        <f>((1/(((2-P255)^2+(6-Q255)^2))*CT255))</f>
        <v>1.7612615719657283E-3</v>
      </c>
      <c r="CP255" s="27">
        <f>((1/(((3-P255)^2+(6-Q255)^2))*CT255))</f>
        <v>1.6378023704018852E-3</v>
      </c>
      <c r="CQ255" s="27">
        <f>((1/(((4-P255)^2+(6-Q255)^2))*CT255))</f>
        <v>1.4422236821000271E-3</v>
      </c>
      <c r="CR255" s="27">
        <f>((1/(((5-P255)^2+(6-Q255)^2)))*CT255)</f>
        <v>1.2252301912123046E-3</v>
      </c>
      <c r="CS255" s="21">
        <f t="shared" si="118"/>
        <v>0.72292436751468814</v>
      </c>
      <c r="CT255" s="28">
        <v>0.05</v>
      </c>
    </row>
    <row r="256" spans="8:98" x14ac:dyDescent="0.25">
      <c r="H256" s="2">
        <v>44618</v>
      </c>
      <c r="I256" s="1" t="s">
        <v>10</v>
      </c>
      <c r="J256" s="1" t="s">
        <v>22</v>
      </c>
      <c r="K256">
        <v>0</v>
      </c>
      <c r="L256">
        <v>1</v>
      </c>
      <c r="M256">
        <v>0.67</v>
      </c>
      <c r="N256">
        <v>1.96</v>
      </c>
      <c r="P256" s="10">
        <f>SUMIF(team,spi_matches[[#This Row],[team1]],Mxg)+SUMIF(team,spi_matches[[#This Row],[team2]],Vnxg)</f>
        <v>0.49697189490900928</v>
      </c>
      <c r="Q256" s="10">
        <f>SUMIF(team,spi_matches[[#This Row],[team1]],Mnxg)+SUMIF(team,spi_matches[[#This Row],[team2]],Vxg)</f>
        <v>2.3281995915791676</v>
      </c>
      <c r="R256" s="10">
        <f t="shared" si="92"/>
        <v>0.16550966439044476</v>
      </c>
      <c r="S256" s="21">
        <f t="shared" si="93"/>
        <v>8.0787503395860605E-2</v>
      </c>
      <c r="T256" s="21">
        <f t="shared" si="94"/>
        <v>6.8464482624875006E-2</v>
      </c>
      <c r="U256" s="21">
        <f t="shared" si="95"/>
        <v>0.55529232868839129</v>
      </c>
      <c r="V256" s="22">
        <f t="shared" si="96"/>
        <v>0</v>
      </c>
      <c r="W256" s="22">
        <f t="shared" si="97"/>
        <v>3</v>
      </c>
      <c r="X256" s="23"/>
      <c r="Y256" s="23"/>
      <c r="Z256" s="23"/>
      <c r="AA256" s="23"/>
      <c r="AB256" s="24">
        <f t="shared" si="98"/>
        <v>0</v>
      </c>
      <c r="AC256" s="24">
        <f t="shared" si="99"/>
        <v>2</v>
      </c>
      <c r="AD256" s="24">
        <f t="shared" si="100"/>
        <v>1</v>
      </c>
      <c r="AE256" s="24">
        <f t="shared" si="101"/>
        <v>2</v>
      </c>
      <c r="AF256" s="24">
        <f t="shared" si="102"/>
        <v>0</v>
      </c>
      <c r="AG256" s="24">
        <f t="shared" si="103"/>
        <v>3</v>
      </c>
      <c r="AH256" s="24">
        <f t="shared" si="104"/>
        <v>1</v>
      </c>
      <c r="AI256" s="24">
        <f t="shared" si="105"/>
        <v>3</v>
      </c>
      <c r="AJ256" s="24">
        <f t="shared" si="106"/>
        <v>0</v>
      </c>
      <c r="AK256" s="24">
        <f t="shared" si="107"/>
        <v>1</v>
      </c>
      <c r="AL256" s="25">
        <f t="shared" si="108"/>
        <v>2</v>
      </c>
      <c r="AM256" s="25">
        <f t="shared" si="109"/>
        <v>12</v>
      </c>
      <c r="AN256" s="25">
        <f t="shared" si="110"/>
        <v>3</v>
      </c>
      <c r="AO256" s="25">
        <f t="shared" si="111"/>
        <v>13</v>
      </c>
      <c r="AP256" s="25">
        <f t="shared" si="112"/>
        <v>1</v>
      </c>
      <c r="AQ256" s="26">
        <f t="shared" si="113"/>
        <v>0.14096577038109437</v>
      </c>
      <c r="AR256" s="26">
        <f t="shared" si="114"/>
        <v>0.13859927552941972</v>
      </c>
      <c r="AS256" s="26">
        <f t="shared" si="115"/>
        <v>7.1602785805474925E-2</v>
      </c>
      <c r="AT256" s="26">
        <f t="shared" si="116"/>
        <v>7.0987126496146843E-2</v>
      </c>
      <c r="AU256" s="26">
        <f t="shared" si="117"/>
        <v>2.486207491204934E-2</v>
      </c>
      <c r="AV256" s="27">
        <f>(1/(((0-P256)^2+(0-Q256)^2))*CT256)</f>
        <v>8.822240737886778E-3</v>
      </c>
      <c r="AW256" s="27">
        <f>(1/(((1-P256)^2+(1-Q256)^2))*CT256)</f>
        <v>2.4787430069317475E-2</v>
      </c>
      <c r="AX256" s="27">
        <f>(1/(((2-P256)^2+(2-Q256)^2))*CT256)</f>
        <v>2.1125494908741722E-2</v>
      </c>
      <c r="AY256" s="27">
        <f>(1/(((3-P256)^2+(3-Q256)^2))*CT256)</f>
        <v>7.4443917149378995E-3</v>
      </c>
      <c r="AZ256" s="27">
        <f>((1/(((4-P256)^2+(4-Q256)^2))*CT256))</f>
        <v>3.3187039309314249E-3</v>
      </c>
      <c r="BA256" s="27">
        <f>((1/(((5-P256)^2+(5-Q256)^2))*CT256))</f>
        <v>1.8237672188487573E-3</v>
      </c>
      <c r="BB256" s="27">
        <f>((1/(((6-P256)^2+(6-Q256)^2))*CT256))</f>
        <v>1.142454044210947E-3</v>
      </c>
      <c r="BC256" s="27">
        <f>((1/(((1-P256)^2+(0-Q256)^2))*CT256))</f>
        <v>8.8128234703180874E-3</v>
      </c>
      <c r="BD256" s="27">
        <f>((1/(((2-P256)^2+(0-Q256)^2))*CT256))</f>
        <v>6.5107499840688825E-3</v>
      </c>
      <c r="BE256" s="27">
        <f>((1/(((2-P256)^2+(1-Q256)^2))*CT256))</f>
        <v>1.242789447549543E-2</v>
      </c>
      <c r="BF256" s="27">
        <f>((1/(((3-P256)^2+(0-Q256)^2))*CT256))</f>
        <v>4.2787473726011889E-3</v>
      </c>
      <c r="BG256" s="27">
        <f>((1/(((3-P256)^2+(1-Q256)^2))*CT256))</f>
        <v>6.227220942594057E-3</v>
      </c>
      <c r="BH256" s="27">
        <f>((1/(((3-P256)^2+(2-Q256)^2))*CT256))</f>
        <v>7.8457652271469933E-3</v>
      </c>
      <c r="BI256" s="27">
        <f>((1/(((4-P256)^2+(0-Q256)^2))*CT256))</f>
        <v>2.8261809557583151E-3</v>
      </c>
      <c r="BJ256" s="27">
        <f>((1/(((4-P256)^2+(1-Q256)^2))*CT256))</f>
        <v>3.5624410263389765E-3</v>
      </c>
      <c r="BK256" s="27">
        <f>((1/(((4-P256)^2+(2-Q256)^2))*CT256))</f>
        <v>4.0391242901487955E-3</v>
      </c>
      <c r="BL256" s="27">
        <f>((1/(((4-P256)^2+(3-Q256)^2))*CT256))</f>
        <v>3.9300384942019765E-3</v>
      </c>
      <c r="BM256" s="27">
        <f>((1/(((5-P256)^2+(0-Q256)^2))*CT256))</f>
        <v>1.9456937076337813E-3</v>
      </c>
      <c r="BN256" s="27">
        <f>((1/(((5-P256)^2+(1-Q256)^2))*CT256))</f>
        <v>2.2684608885947676E-3</v>
      </c>
      <c r="BO256" s="27">
        <f>((1/(((5-P256)^2+(2-Q256)^2))*CT256))</f>
        <v>2.45278666668275E-3</v>
      </c>
      <c r="BP256" s="27">
        <f>((1/(((5-P256)^2+(3-Q256)^2))*CT256))</f>
        <v>2.4121288122889782E-3</v>
      </c>
      <c r="BQ256" s="27">
        <f>((1/(((5-P256)^2+(4-Q256)^2))*CT256))</f>
        <v>2.1671122005849979E-3</v>
      </c>
      <c r="BR256" s="27">
        <f>((1/(((6-P256)^2+(0-Q256)^2))*CT256))</f>
        <v>1.4004099187736162E-3</v>
      </c>
      <c r="BS256" s="27">
        <f>(1/(((6-P256)^2+(1-Q256)^2))*CT256)</f>
        <v>1.5601873888161089E-3</v>
      </c>
      <c r="BT256" s="27">
        <f>(1/(((6-P256)^2+(2-Q256)^2))*CT256)</f>
        <v>1.6452221124178116E-3</v>
      </c>
      <c r="BU256" s="27">
        <f>(1/(((6-P256)^2+(3-Q256)^2))*CT256)</f>
        <v>1.6268291925732902E-3</v>
      </c>
      <c r="BV256" s="27">
        <f>((1/(((6-P256)^2+(4-Q256)^2))*CT256))</f>
        <v>1.5115679571256414E-3</v>
      </c>
      <c r="BW256" s="27">
        <f>((1/(((6-P256)^2+(5-Q256)^2))*CT256))</f>
        <v>1.3361183116961479E-3</v>
      </c>
      <c r="BX256" s="27">
        <f>((1/(((0-P256)^2+(1-Q256)^2))*CT256))</f>
        <v>2.486207491204934E-2</v>
      </c>
      <c r="BY256" s="27">
        <f>((1/(((0-P256)^2+(2-Q256)^2))*CT256))</f>
        <v>0.14096577038109437</v>
      </c>
      <c r="BZ256" s="27">
        <f>((1/(((1-P256)^2+(2-Q256)^2))*CT256))</f>
        <v>0.13859927552941972</v>
      </c>
      <c r="CA256" s="27">
        <f>((1/(((0-P256)^2+(3-Q256)^2))*CT256))</f>
        <v>7.1602785805474925E-2</v>
      </c>
      <c r="CB256" s="27">
        <f>((1/(((1-P256)^2+(3-Q256)^2))*CT256))</f>
        <v>7.0987126496146843E-2</v>
      </c>
      <c r="CC256" s="27">
        <f>((1/(((2-P256)^2+(3-Q256)^2))*CT256))</f>
        <v>1.8447398512770306E-2</v>
      </c>
      <c r="CD256" s="27">
        <f>((1/(((0-P256)^2+(4-Q256)^2))*CT256))</f>
        <v>1.6437107827241389E-2</v>
      </c>
      <c r="CE256" s="27">
        <f>((1/(((1-P256)^2+(4-Q256)^2))*CT256))</f>
        <v>1.6404447694017145E-2</v>
      </c>
      <c r="CF256" s="27">
        <f>((1/(((2-P256)^2+(4-Q256)^2))*CT256))</f>
        <v>9.893134185874999E-3</v>
      </c>
      <c r="CG256" s="27">
        <f>((1/(((3-P256)^2+(4-Q256)^2))*CT256))</f>
        <v>5.5187234112622505E-3</v>
      </c>
      <c r="CH256" s="27">
        <f>((1/(((0-P256)^2+(5-Q256)^2))*CT256))</f>
        <v>6.7700237282001382E-3</v>
      </c>
      <c r="CI256" s="27">
        <f>((1/(((1-P256)^2+(5-Q256)^2))*CT256))</f>
        <v>6.7644767643588351E-3</v>
      </c>
      <c r="CJ256" s="27">
        <f>((1/(((2-P256)^2+(5-Q256)^2))*CT256))</f>
        <v>5.3205011884519251E-3</v>
      </c>
      <c r="CK256" s="27">
        <f>((1/(((3-P256)^2+(5-Q256)^2))*CT256))</f>
        <v>3.7303224231386998E-3</v>
      </c>
      <c r="CL256" s="27">
        <f>(1/(((4-P256)^2+(5-Q256)^2))*CT256)</f>
        <v>2.5760284758501338E-3</v>
      </c>
      <c r="CM256" s="27">
        <f>(1/(((0-P256)^2+(6-Q256)^2))*CT256)</f>
        <v>3.6418995080658317E-3</v>
      </c>
      <c r="CN256" s="27">
        <f>(1/(((1-P256)^2+(6-Q256)^2))*CT256)</f>
        <v>3.640293693784344E-3</v>
      </c>
      <c r="CO256" s="27">
        <f>((1/(((2-P256)^2+(6-Q256)^2))*CT256))</f>
        <v>3.1763755469887602E-3</v>
      </c>
      <c r="CP256" s="27">
        <f>((1/(((3-P256)^2+(6-Q256)^2))*CT256))</f>
        <v>2.5319958268009428E-3</v>
      </c>
      <c r="CQ256" s="27">
        <f>((1/(((4-P256)^2+(6-Q256)^2))*CT256))</f>
        <v>1.9414969391823211E-3</v>
      </c>
      <c r="CR256" s="27">
        <f>((1/(((5-P256)^2+(6-Q256)^2)))*CT256)</f>
        <v>1.4810698382177925E-3</v>
      </c>
      <c r="CS256" s="21">
        <f t="shared" si="118"/>
        <v>0.70454431470912693</v>
      </c>
      <c r="CT256" s="28">
        <v>0.05</v>
      </c>
    </row>
    <row r="257" spans="8:98" x14ac:dyDescent="0.25">
      <c r="H257" s="2">
        <v>44619</v>
      </c>
      <c r="I257" s="1" t="s">
        <v>21</v>
      </c>
      <c r="J257" s="1" t="s">
        <v>15</v>
      </c>
      <c r="K257">
        <v>1</v>
      </c>
      <c r="L257">
        <v>0</v>
      </c>
      <c r="M257">
        <v>1.53</v>
      </c>
      <c r="N257">
        <v>1.06</v>
      </c>
      <c r="P257" s="10">
        <f>SUMIF(team,spi_matches[[#This Row],[team1]],Mxg)+SUMIF(team,spi_matches[[#This Row],[team2]],Vnxg)</f>
        <v>1.2635549759732969</v>
      </c>
      <c r="Q257" s="10">
        <f>SUMIF(team,spi_matches[[#This Row],[team1]],Mnxg)+SUMIF(team,spi_matches[[#This Row],[team2]],Vxg)</f>
        <v>0.83305772733186378</v>
      </c>
      <c r="R257" s="10">
        <f t="shared" si="92"/>
        <v>0.12249574595236912</v>
      </c>
      <c r="S257" s="21">
        <f t="shared" si="93"/>
        <v>0.28361267011040237</v>
      </c>
      <c r="T257" s="21">
        <f t="shared" si="94"/>
        <v>0.57375151620561482</v>
      </c>
      <c r="U257" s="21">
        <f t="shared" si="95"/>
        <v>0.15102475534874304</v>
      </c>
      <c r="V257" s="22">
        <f t="shared" si="96"/>
        <v>1</v>
      </c>
      <c r="W257" s="22">
        <f t="shared" si="97"/>
        <v>1</v>
      </c>
      <c r="X257" s="23"/>
      <c r="Y257" s="23"/>
      <c r="Z257" s="23"/>
      <c r="AA257" s="23"/>
      <c r="AB257" s="24">
        <f t="shared" si="98"/>
        <v>1</v>
      </c>
      <c r="AC257" s="24">
        <f t="shared" si="99"/>
        <v>1</v>
      </c>
      <c r="AD257" s="24">
        <f t="shared" si="100"/>
        <v>2</v>
      </c>
      <c r="AE257" s="24">
        <f t="shared" si="101"/>
        <v>1</v>
      </c>
      <c r="AF257" s="24">
        <f t="shared" si="102"/>
        <v>1</v>
      </c>
      <c r="AG257" s="24">
        <f t="shared" si="103"/>
        <v>0</v>
      </c>
      <c r="AH257" s="24">
        <f t="shared" si="104"/>
        <v>2</v>
      </c>
      <c r="AI257" s="24">
        <f t="shared" si="105"/>
        <v>0</v>
      </c>
      <c r="AJ257" s="24">
        <f t="shared" si="106"/>
        <v>1</v>
      </c>
      <c r="AK257" s="24">
        <f t="shared" si="107"/>
        <v>2</v>
      </c>
      <c r="AL257" s="25">
        <f t="shared" si="108"/>
        <v>11</v>
      </c>
      <c r="AM257" s="25">
        <f t="shared" si="109"/>
        <v>21</v>
      </c>
      <c r="AN257" s="25">
        <f t="shared" si="110"/>
        <v>10</v>
      </c>
      <c r="AO257" s="25">
        <f t="shared" si="111"/>
        <v>20</v>
      </c>
      <c r="AP257" s="25">
        <f t="shared" si="112"/>
        <v>12</v>
      </c>
      <c r="AQ257" s="26">
        <f t="shared" si="113"/>
        <v>0.51371122082663445</v>
      </c>
      <c r="AR257" s="26">
        <f t="shared" si="114"/>
        <v>8.7685301605451016E-2</v>
      </c>
      <c r="AS257" s="26">
        <f t="shared" si="115"/>
        <v>6.5492482302633784E-2</v>
      </c>
      <c r="AT257" s="26">
        <f t="shared" si="116"/>
        <v>4.0442065734247759E-2</v>
      </c>
      <c r="AU257" s="26">
        <f t="shared" si="117"/>
        <v>3.4935340094519839E-2</v>
      </c>
      <c r="AV257" s="27">
        <f>(1/(((0-P257)^2+(0-Q257)^2))*CT257)</f>
        <v>2.182875784938295E-2</v>
      </c>
      <c r="AW257" s="27">
        <f>(1/(((1-P257)^2+(1-Q257)^2))*CT257)</f>
        <v>0.51371122082663445</v>
      </c>
      <c r="AX257" s="27">
        <f>(1/(((2-P257)^2+(2-Q257)^2))*CT257)</f>
        <v>2.6259048629052595E-2</v>
      </c>
      <c r="AY257" s="27">
        <f>(1/(((3-P257)^2+(3-Q257)^2))*CT257)</f>
        <v>6.4843440862230126E-3</v>
      </c>
      <c r="AZ257" s="27">
        <f>((1/(((4-P257)^2+(4-Q257)^2))*CT257))</f>
        <v>2.8542633575413547E-3</v>
      </c>
      <c r="BA257" s="27">
        <f>((1/(((5-P257)^2+(5-Q257)^2))*CT257))</f>
        <v>1.5961982734659084E-3</v>
      </c>
      <c r="BB257" s="27">
        <f>((1/(((6-P257)^2+(6-Q257)^2))*CT257))</f>
        <v>1.0176831833145364E-3</v>
      </c>
      <c r="BC257" s="27">
        <f>((1/(((1-P257)^2+(0-Q257)^2))*CT257))</f>
        <v>6.5492482302633784E-2</v>
      </c>
      <c r="BD257" s="27">
        <f>((1/(((2-P257)^2+(0-Q257)^2))*CT257))</f>
        <v>4.0442065734247759E-2</v>
      </c>
      <c r="BE257" s="27">
        <f>((1/(((2-P257)^2+(1-Q257)^2))*CT257))</f>
        <v>8.7685301605451016E-2</v>
      </c>
      <c r="BF257" s="27">
        <f>((1/(((3-P257)^2+(0-Q257)^2))*CT257))</f>
        <v>1.347989938596518E-2</v>
      </c>
      <c r="BG257" s="27">
        <f>((1/(((3-P257)^2+(1-Q257)^2))*CT257))</f>
        <v>1.643055389014075E-2</v>
      </c>
      <c r="BH257" s="27">
        <f>((1/(((3-P257)^2+(2-Q257)^2))*CT257))</f>
        <v>1.1423360837578327E-2</v>
      </c>
      <c r="BI257" s="27">
        <f>((1/(((4-P257)^2+(0-Q257)^2))*CT257))</f>
        <v>6.1108882665392213E-3</v>
      </c>
      <c r="BJ257" s="27">
        <f>((1/(((4-P257)^2+(1-Q257)^2))*CT257))</f>
        <v>6.6524737541250045E-3</v>
      </c>
      <c r="BK257" s="27">
        <f>((1/(((4-P257)^2+(2-Q257)^2))*CT257))</f>
        <v>5.6497905226579048E-3</v>
      </c>
      <c r="BL257" s="27">
        <f>((1/(((4-P257)^2+(3-Q257)^2))*CT257))</f>
        <v>4.1038200204580521E-3</v>
      </c>
      <c r="BM257" s="27">
        <f>((1/(((5-P257)^2+(0-Q257)^2))*CT257))</f>
        <v>3.4118033094767105E-3</v>
      </c>
      <c r="BN257" s="27">
        <f>((1/(((5-P257)^2+(1-Q257)^2))*CT257))</f>
        <v>3.5742647147428137E-3</v>
      </c>
      <c r="BO257" s="27">
        <f>((1/(((5-P257)^2+(2-Q257)^2))*CT257))</f>
        <v>3.2631163587366766E-3</v>
      </c>
      <c r="BP257" s="27">
        <f>((1/(((5-P257)^2+(3-Q257)^2))*CT257))</f>
        <v>2.6800080712118882E-3</v>
      </c>
      <c r="BQ257" s="27">
        <f>((1/(((5-P257)^2+(4-Q257)^2))*CT257))</f>
        <v>2.0841544227894397E-3</v>
      </c>
      <c r="BR257" s="27">
        <f>((1/(((6-P257)^2+(0-Q257)^2))*CT257))</f>
        <v>2.1618913631643796E-3</v>
      </c>
      <c r="BS257" s="27">
        <f>(1/(((6-P257)^2+(1-Q257)^2))*CT257)</f>
        <v>2.2260033423637492E-3</v>
      </c>
      <c r="BT257" s="27">
        <f>(1/(((6-P257)^2+(2-Q257)^2))*CT257)</f>
        <v>2.1012229941475475E-3</v>
      </c>
      <c r="BU257" s="27">
        <f>(1/(((6-P257)^2+(3-Q257)^2))*CT257)</f>
        <v>1.8430088035498956E-3</v>
      </c>
      <c r="BV257" s="27">
        <f>((1/(((6-P257)^2+(4-Q257)^2))*CT257))</f>
        <v>1.5401943839588451E-3</v>
      </c>
      <c r="BW257" s="27">
        <f>((1/(((6-P257)^2+(5-Q257)^2))*CT257))</f>
        <v>1.2563660264634548E-3</v>
      </c>
      <c r="BX257" s="27">
        <f>((1/(((0-P257)^2+(1-Q257)^2))*CT257))</f>
        <v>3.0779820927256469E-2</v>
      </c>
      <c r="BY257" s="27">
        <f>((1/(((0-P257)^2+(2-Q257)^2))*CT257))</f>
        <v>1.6901453517805847E-2</v>
      </c>
      <c r="BZ257" s="27">
        <f>((1/(((1-P257)^2+(2-Q257)^2))*CT257))</f>
        <v>3.4935340094519839E-2</v>
      </c>
      <c r="CA257" s="27">
        <f>((1/(((0-P257)^2+(3-Q257)^2))*CT257))</f>
        <v>7.9463336532664477E-3</v>
      </c>
      <c r="CB257" s="27">
        <f>((1/(((1-P257)^2+(3-Q257)^2))*CT257))</f>
        <v>1.0492959139721744E-2</v>
      </c>
      <c r="CC257" s="27">
        <f>((1/(((2-P257)^2+(3-Q257)^2))*CT257))</f>
        <v>9.5456461685491188E-3</v>
      </c>
      <c r="CD257" s="27">
        <f>((1/(((0-P257)^2+(4-Q257)^2))*CT257))</f>
        <v>4.3006703451776585E-3</v>
      </c>
      <c r="CE257" s="27">
        <f>((1/(((1-P257)^2+(4-Q257)^2))*CT257))</f>
        <v>4.9509928038053673E-3</v>
      </c>
      <c r="CF257" s="27">
        <f>((1/(((2-P257)^2+(4-Q257)^2))*CT257))</f>
        <v>4.7295301676655768E-3</v>
      </c>
      <c r="CG257" s="27">
        <f>((1/(((3-P257)^2+(4-Q257)^2))*CT257))</f>
        <v>3.8329553063629362E-3</v>
      </c>
      <c r="CH257" s="27">
        <f>((1/(((0-P257)^2+(5-Q257)^2))*CT257))</f>
        <v>2.6371337112897457E-3</v>
      </c>
      <c r="CI257" s="27">
        <f>((1/(((1-P257)^2+(5-Q257)^2))*CT257))</f>
        <v>2.8681452048826112E-3</v>
      </c>
      <c r="CJ257" s="27">
        <f>((1/(((2-P257)^2+(5-Q257)^2))*CT257))</f>
        <v>2.7923976585015019E-3</v>
      </c>
      <c r="CK257" s="27">
        <f>((1/(((3-P257)^2+(5-Q257)^2))*CT257))</f>
        <v>2.4535482920100445E-3</v>
      </c>
      <c r="CL257" s="27">
        <f>(1/(((4-P257)^2+(5-Q257)^2))*CT257)</f>
        <v>2.0119478093568633E-3</v>
      </c>
      <c r="CM257" s="27">
        <f>(1/(((0-P257)^2+(6-Q257)^2))*CT257)</f>
        <v>1.7671676325378624E-3</v>
      </c>
      <c r="CN257" s="27">
        <f>(1/(((1-P257)^2+(6-Q257)^2))*CT257)</f>
        <v>1.8679889465914577E-3</v>
      </c>
      <c r="CO257" s="27">
        <f>((1/(((2-P257)^2+(6-Q257)^2))*CT257))</f>
        <v>1.8355599841675752E-3</v>
      </c>
      <c r="CP257" s="27">
        <f>((1/(((3-P257)^2+(6-Q257)^2))*CT257))</f>
        <v>1.6827915244830031E-3</v>
      </c>
      <c r="CQ257" s="27">
        <f>((1/(((4-P257)^2+(6-Q257)^2))*CT257))</f>
        <v>1.4626116752364917E-3</v>
      </c>
      <c r="CR257" s="27">
        <f>((1/(((5-P257)^2+(6-Q257)^2)))*CT257)</f>
        <v>1.2297607855548977E-3</v>
      </c>
      <c r="CS257" s="21">
        <f t="shared" si="118"/>
        <v>1.0083889416647602</v>
      </c>
      <c r="CT257" s="28">
        <v>0.05</v>
      </c>
    </row>
    <row r="258" spans="8:98" x14ac:dyDescent="0.25">
      <c r="H258" s="2">
        <v>44621</v>
      </c>
      <c r="I258" s="1" t="s">
        <v>9</v>
      </c>
      <c r="J258" s="1" t="s">
        <v>14</v>
      </c>
      <c r="K258">
        <v>0</v>
      </c>
      <c r="L258">
        <v>2</v>
      </c>
      <c r="M258">
        <v>1.31</v>
      </c>
      <c r="N258">
        <v>1.68</v>
      </c>
      <c r="P258" s="10">
        <f>SUMIF(team,spi_matches[[#This Row],[team1]],Mxg)+SUMIF(team,spi_matches[[#This Row],[team2]],Vnxg)</f>
        <v>1.5016290707810849</v>
      </c>
      <c r="Q258" s="10">
        <f>SUMIF(team,spi_matches[[#This Row],[team1]],Mnxg)+SUMIF(team,spi_matches[[#This Row],[team2]],Vxg)</f>
        <v>1.2191142392237788</v>
      </c>
      <c r="R258" s="10">
        <f t="shared" si="92"/>
        <v>0.24913738525469814</v>
      </c>
      <c r="S258" s="21">
        <f t="shared" si="93"/>
        <v>0.33593128336026806</v>
      </c>
      <c r="T258" s="21">
        <f t="shared" si="94"/>
        <v>0.2543479980920314</v>
      </c>
      <c r="U258" s="21">
        <f t="shared" si="95"/>
        <v>0.18500079499761099</v>
      </c>
      <c r="V258" s="22">
        <f t="shared" si="96"/>
        <v>3</v>
      </c>
      <c r="W258" s="22">
        <f t="shared" si="97"/>
        <v>0</v>
      </c>
      <c r="X258" s="23"/>
      <c r="Y258" s="23"/>
      <c r="Z258" s="23"/>
      <c r="AA258" s="23"/>
      <c r="AB258" s="24">
        <f t="shared" si="98"/>
        <v>2</v>
      </c>
      <c r="AC258" s="24">
        <f t="shared" si="99"/>
        <v>1</v>
      </c>
      <c r="AD258" s="24">
        <f t="shared" si="100"/>
        <v>1</v>
      </c>
      <c r="AE258" s="24">
        <f t="shared" si="101"/>
        <v>1</v>
      </c>
      <c r="AF258" s="24">
        <f t="shared" si="102"/>
        <v>2</v>
      </c>
      <c r="AG258" s="24">
        <f t="shared" si="103"/>
        <v>2</v>
      </c>
      <c r="AH258" s="24">
        <f t="shared" si="104"/>
        <v>1</v>
      </c>
      <c r="AI258" s="24">
        <f t="shared" si="105"/>
        <v>2</v>
      </c>
      <c r="AJ258" s="24">
        <f t="shared" si="106"/>
        <v>2</v>
      </c>
      <c r="AK258" s="24">
        <f t="shared" si="107"/>
        <v>0</v>
      </c>
      <c r="AL258" s="25">
        <f t="shared" si="108"/>
        <v>21</v>
      </c>
      <c r="AM258" s="25">
        <f t="shared" si="109"/>
        <v>11</v>
      </c>
      <c r="AN258" s="25">
        <f t="shared" si="110"/>
        <v>22</v>
      </c>
      <c r="AO258" s="25">
        <f t="shared" si="111"/>
        <v>12</v>
      </c>
      <c r="AP258" s="25">
        <f t="shared" si="112"/>
        <v>20</v>
      </c>
      <c r="AQ258" s="26">
        <f t="shared" si="113"/>
        <v>0.1686997045265286</v>
      </c>
      <c r="AR258" s="26">
        <f t="shared" si="114"/>
        <v>0.16686536188372192</v>
      </c>
      <c r="AS258" s="26">
        <f t="shared" si="115"/>
        <v>5.8264454248039999E-2</v>
      </c>
      <c r="AT258" s="26">
        <f t="shared" si="116"/>
        <v>5.8044079637522977E-2</v>
      </c>
      <c r="AU258" s="26">
        <f t="shared" si="117"/>
        <v>2.8824871478428674E-2</v>
      </c>
      <c r="AV258" s="27">
        <f>(1/(((0-P258)^2+(0-Q258)^2))*CT258)</f>
        <v>1.3364948048469072E-2</v>
      </c>
      <c r="AW258" s="27">
        <f>(1/(((1-P258)^2+(1-Q258)^2))*CT258)</f>
        <v>0.16686536188372192</v>
      </c>
      <c r="AX258" s="27">
        <f>(1/(((2-P258)^2+(2-Q258)^2))*CT258)</f>
        <v>5.8264454248039999E-2</v>
      </c>
      <c r="AY258" s="27">
        <f>(1/(((3-P258)^2+(3-Q258)^2))*CT258)</f>
        <v>9.2307643436381481E-3</v>
      </c>
      <c r="AZ258" s="27">
        <f>((1/(((4-P258)^2+(4-Q258)^2))*CT258))</f>
        <v>3.5777707029713683E-3</v>
      </c>
      <c r="BA258" s="27">
        <f>((1/(((5-P258)^2+(5-Q258)^2))*CT258))</f>
        <v>1.884396333068339E-3</v>
      </c>
      <c r="BB258" s="27">
        <f>((1/(((6-P258)^2+(6-Q258)^2))*CT258))</f>
        <v>1.1603025321224945E-3</v>
      </c>
      <c r="BC258" s="27">
        <f>((1/(((1-P258)^2+(0-Q258)^2))*CT258))</f>
        <v>2.8770830932197369E-2</v>
      </c>
      <c r="BD258" s="27">
        <f>((1/(((2-P258)^2+(0-Q258)^2))*CT258))</f>
        <v>2.8824871478428674E-2</v>
      </c>
      <c r="BE258" s="27">
        <f>((1/(((2-P258)^2+(1-Q258)^2))*CT258))</f>
        <v>0.1686997045265286</v>
      </c>
      <c r="BF258" s="27">
        <f>((1/(((3-P258)^2+(0-Q258)^2))*CT258))</f>
        <v>1.3399958032562234E-2</v>
      </c>
      <c r="BG258" s="27">
        <f>((1/(((3-P258)^2+(1-Q258)^2))*CT258))</f>
        <v>2.1804292169843895E-2</v>
      </c>
      <c r="BH258" s="27">
        <f>((1/(((3-P258)^2+(2-Q258)^2))*CT258))</f>
        <v>1.7513760482466487E-2</v>
      </c>
      <c r="BI258" s="27">
        <f>((1/(((4-P258)^2+(0-Q258)^2))*CT258))</f>
        <v>6.4698982312516931E-3</v>
      </c>
      <c r="BJ258" s="27">
        <f>((1/(((4-P258)^2+(1-Q258)^2))*CT258))</f>
        <v>7.9492919755014095E-3</v>
      </c>
      <c r="BK258" s="27">
        <f>((1/(((4-P258)^2+(2-Q258)^2))*CT258))</f>
        <v>7.2975230658399838E-3</v>
      </c>
      <c r="BL258" s="27">
        <f>((1/(((4-P258)^2+(3-Q258)^2))*CT258))</f>
        <v>5.3115706849594614E-3</v>
      </c>
      <c r="BM258" s="27">
        <f>((1/(((5-P258)^2+(0-Q258)^2))*CT258))</f>
        <v>3.6430300669775591E-3</v>
      </c>
      <c r="BN258" s="27">
        <f>((1/(((5-P258)^2+(1-Q258)^2))*CT258))</f>
        <v>4.0694706800814282E-3</v>
      </c>
      <c r="BO258" s="27">
        <f>((1/(((5-P258)^2+(2-Q258)^2))*CT258))</f>
        <v>3.8915406664858342E-3</v>
      </c>
      <c r="BP258" s="27">
        <f>((1/(((5-P258)^2+(3-Q258)^2))*CT258))</f>
        <v>3.2446140660965712E-3</v>
      </c>
      <c r="BQ258" s="27">
        <f>((1/(((5-P258)^2+(4-Q258)^2))*CT258))</f>
        <v>2.5035143366785246E-3</v>
      </c>
      <c r="BR258" s="27">
        <f>((1/(((6-P258)^2+(0-Q258)^2))*CT258))</f>
        <v>2.3018582785051078E-3</v>
      </c>
      <c r="BS258" s="27">
        <f>(1/(((6-P258)^2+(1-Q258)^2))*CT258)</f>
        <v>2.4650757841035019E-3</v>
      </c>
      <c r="BT258" s="27">
        <f>(1/(((6-P258)^2+(2-Q258)^2))*CT258)</f>
        <v>2.3986425308720289E-3</v>
      </c>
      <c r="BU258" s="27">
        <f>(1/(((6-P258)^2+(3-Q258)^2))*CT258)</f>
        <v>2.1361227008324739E-3</v>
      </c>
      <c r="BV258" s="27">
        <f>((1/(((6-P258)^2+(4-Q258)^2))*CT258))</f>
        <v>1.7877148259899983E-3</v>
      </c>
      <c r="BW258" s="27">
        <f>((1/(((6-P258)^2+(5-Q258)^2))*CT258))</f>
        <v>1.4479978440651946E-3</v>
      </c>
      <c r="BX258" s="27">
        <f>((1/(((0-P258)^2+(1-Q258)^2))*CT258))</f>
        <v>2.1711746107539679E-2</v>
      </c>
      <c r="BY258" s="27">
        <f>((1/(((0-P258)^2+(2-Q258)^2))*CT258))</f>
        <v>1.7454002539266194E-2</v>
      </c>
      <c r="BZ258" s="27">
        <f>((1/(((1-P258)^2+(2-Q258)^2))*CT258))</f>
        <v>5.8044079637522977E-2</v>
      </c>
      <c r="CA258" s="27">
        <f>((1/(((0-P258)^2+(3-Q258)^2))*CT258))</f>
        <v>9.2141373570600107E-3</v>
      </c>
      <c r="CB258" s="27">
        <f>((1/(((1-P258)^2+(3-Q258)^2))*CT258))</f>
        <v>1.4606276919909506E-2</v>
      </c>
      <c r="CC258" s="27">
        <f>((1/(((2-P258)^2+(3-Q258)^2))*CT258))</f>
        <v>1.462019221941567E-2</v>
      </c>
      <c r="CD258" s="27">
        <f>((1/(((0-P258)^2+(4-Q258)^2))*CT258))</f>
        <v>5.005899211585875E-3</v>
      </c>
      <c r="CE258" s="27">
        <f>((1/(((1-P258)^2+(4-Q258)^2))*CT258))</f>
        <v>6.261774218242866E-3</v>
      </c>
      <c r="CF258" s="27">
        <f>((1/(((2-P258)^2+(4-Q258)^2))*CT258))</f>
        <v>6.2643302838535034E-3</v>
      </c>
      <c r="CG258" s="27">
        <f>((1/(((3-P258)^2+(4-Q258)^2))*CT258))</f>
        <v>5.0108027616050828E-3</v>
      </c>
      <c r="CH258" s="27">
        <f>((1/(((0-P258)^2+(5-Q258)^2))*CT258))</f>
        <v>3.0211504089511705E-3</v>
      </c>
      <c r="CI258" s="27">
        <f>((1/(((1-P258)^2+(5-Q258)^2))*CT258))</f>
        <v>3.4371988698507815E-3</v>
      </c>
      <c r="CJ258" s="27">
        <f>((1/(((2-P258)^2+(5-Q258)^2))*CT258))</f>
        <v>3.4379688979074667E-3</v>
      </c>
      <c r="CK258" s="27">
        <f>((1/(((3-P258)^2+(5-Q258)^2))*CT258))</f>
        <v>3.0229357552398247E-3</v>
      </c>
      <c r="CL258" s="27">
        <f>(1/(((4-P258)^2+(5-Q258)^2))*CT258)</f>
        <v>2.4346355812299571E-3</v>
      </c>
      <c r="CM258" s="27">
        <f>(1/(((0-P258)^2+(6-Q258)^2))*CT258)</f>
        <v>1.9910991081168818E-3</v>
      </c>
      <c r="CN258" s="27">
        <f>(1/(((1-P258)^2+(6-Q258)^2))*CT258)</f>
        <v>2.1637059598387212E-3</v>
      </c>
      <c r="CO258" s="27">
        <f>((1/(((2-P258)^2+(6-Q258)^2))*CT258))</f>
        <v>2.1640110706980936E-3</v>
      </c>
      <c r="CP258" s="27">
        <f>((1/(((3-P258)^2+(6-Q258)^2))*CT258))</f>
        <v>1.9918744192715227E-3</v>
      </c>
      <c r="CQ258" s="27">
        <f>((1/(((4-P258)^2+(6-Q258)^2))*CT258))</f>
        <v>1.7182882877046183E-3</v>
      </c>
      <c r="CR258" s="27">
        <f>((1/(((5-P258)^2+(6-Q258)^2)))*CT258)</f>
        <v>1.4246853828006117E-3</v>
      </c>
      <c r="CS258" s="21">
        <f t="shared" si="118"/>
        <v>0.77528007644991048</v>
      </c>
      <c r="CT258" s="28">
        <v>0.05</v>
      </c>
    </row>
    <row r="259" spans="8:98" x14ac:dyDescent="0.25">
      <c r="H259" s="2">
        <v>44625</v>
      </c>
      <c r="I259" s="1" t="s">
        <v>14</v>
      </c>
      <c r="J259" s="1" t="s">
        <v>8</v>
      </c>
      <c r="K259">
        <v>1</v>
      </c>
      <c r="L259">
        <v>0</v>
      </c>
      <c r="M259">
        <v>0.32</v>
      </c>
      <c r="N259">
        <v>1.91</v>
      </c>
      <c r="P259" s="10">
        <f>SUMIF(team,spi_matches[[#This Row],[team1]],Mxg)+SUMIF(team,spi_matches[[#This Row],[team2]],Vnxg)</f>
        <v>1.354433457190606</v>
      </c>
      <c r="Q259" s="10">
        <f>SUMIF(team,spi_matches[[#This Row],[team1]],Mnxg)+SUMIF(team,spi_matches[[#This Row],[team2]],Vxg)</f>
        <v>1.4042932451493078</v>
      </c>
      <c r="R259" s="10">
        <f t="shared" ref="R259:R322" si="119">IF(M259="","",(M259-P259)^2+(N259-Q259)^2)</f>
        <v>1.3257918992569273</v>
      </c>
      <c r="S259" s="21">
        <f t="shared" ref="S259:S322" si="120">SUM(BC259:BW259)</f>
        <v>0.22825610541488878</v>
      </c>
      <c r="T259" s="21">
        <f t="shared" ref="T259:T322" si="121">SUM(AV259:BB259)</f>
        <v>0.26713270377465903</v>
      </c>
      <c r="U259" s="21">
        <f t="shared" ref="U259:U322" si="122">SUM(BX259:CR259)</f>
        <v>0.25317781287770369</v>
      </c>
      <c r="V259" s="22">
        <f t="shared" ref="V259:V322" si="123">IF(AND(S259&gt;T259,S259&gt;U259),3,IF(AND(T259&gt;S259,T259&gt;U259),1,0))</f>
        <v>1</v>
      </c>
      <c r="W259" s="22">
        <f t="shared" ref="W259:W322" si="124">IF(AND(S259&gt;T259,S259&gt;U259),0,IF(AND(T259&gt;S259,T259&gt;U259),1,3))</f>
        <v>1</v>
      </c>
      <c r="X259" s="23"/>
      <c r="Y259" s="23"/>
      <c r="Z259" s="23"/>
      <c r="AA259" s="23"/>
      <c r="AB259" s="24">
        <f t="shared" ref="AB259:AB322" si="125">IF(AL259&lt;9,0,ROUND(LEFT(AL259,1),0))</f>
        <v>1</v>
      </c>
      <c r="AC259" s="24">
        <f t="shared" ref="AC259:AC322" si="126">ROUND(RIGHT(AL259,1),0)</f>
        <v>1</v>
      </c>
      <c r="AD259" s="24">
        <f t="shared" ref="AD259:AD322" si="127">IF(AM259&lt;9,0,ROUND(LEFT(AM259,1),1))</f>
        <v>1</v>
      </c>
      <c r="AE259" s="24">
        <f t="shared" ref="AE259:AE322" si="128">ROUND(RIGHT(AM259,1),1)</f>
        <v>2</v>
      </c>
      <c r="AF259" s="24">
        <f t="shared" ref="AF259:AF322" si="129">IF(AN259&lt;9,0,ROUND(LEFT(AN259,1),1))</f>
        <v>2</v>
      </c>
      <c r="AG259" s="24">
        <f t="shared" ref="AG259:AG322" si="130">ROUND(RIGHT(AN259,1),1)</f>
        <v>1</v>
      </c>
      <c r="AH259" s="24">
        <f t="shared" ref="AH259:AH322" si="131">IF(AO259&lt;9,0,ROUND(LEFT(AO259,1),1))</f>
        <v>2</v>
      </c>
      <c r="AI259" s="24">
        <f t="shared" ref="AI259:AI322" si="132">ROUND(RIGHT(AO259,1),1)</f>
        <v>2</v>
      </c>
      <c r="AJ259" s="24">
        <f t="shared" ref="AJ259:AJ322" si="133">IF(AP259&lt;9,0,ROUND(LEFT(AP259,1),1))</f>
        <v>0</v>
      </c>
      <c r="AK259" s="24">
        <f t="shared" ref="AK259:AK322" si="134">ROUND(RIGHT(AP259,1),1)</f>
        <v>1</v>
      </c>
      <c r="AL259" s="25">
        <f t="shared" ref="AL259:AL322" si="135">SUMIFS($AV$1:$CR$1,AV259:CR259,(LARGE(AV259:CR259,1)))</f>
        <v>11</v>
      </c>
      <c r="AM259" s="25">
        <f t="shared" ref="AM259:AM322" si="136">SUMIFS($AV$1:$CR$1,AV259:CR259,(LARGE(AV259:CR259,2)))</f>
        <v>12</v>
      </c>
      <c r="AN259" s="25">
        <f t="shared" ref="AN259:AN322" si="137">SUMIFS($AV$1:$CR$1,AV259:CR259,(LARGE(AV259:CR259,3)))</f>
        <v>21</v>
      </c>
      <c r="AO259" s="25">
        <f t="shared" ref="AO259:AO322" si="138">SUMIFS($AV$1:$CR$1,AV259:CR259,(LARGE(AV259:CR259,4)))</f>
        <v>22</v>
      </c>
      <c r="AP259" s="25">
        <f t="shared" ref="AP259:AP322" si="139">SUMIFS($AV$1:$CR$1,AV259:CR259,(LARGE(AV259:CR259,5)))</f>
        <v>1</v>
      </c>
      <c r="AQ259" s="26">
        <f t="shared" ref="AQ259:AQ322" si="140">SUMIF($AV$1:$CR$1,AL259,AV259:CR259)</f>
        <v>0.1729648330276167</v>
      </c>
      <c r="AR259" s="26">
        <f t="shared" ref="AR259:AR322" si="141">SUMIF($AV$1:$CR$1,AM259,AV259:CR259)</f>
        <v>0.1040605220398233</v>
      </c>
      <c r="AS259" s="26">
        <f t="shared" ref="AS259:AS322" si="142">SUMIF($AV$1:$CR$1,AN259,AV259:CR259)</f>
        <v>8.6175815421091095E-2</v>
      </c>
      <c r="AT259" s="26">
        <f t="shared" ref="AT259:AT322" si="143">SUMIF($AV$1:$CR$1,AO259,AV259:CR259)</f>
        <v>6.4798508476704181E-2</v>
      </c>
      <c r="AU259" s="26">
        <f t="shared" ref="AU259:AU322" si="144">SUMIF($AV$1:$CR$1,AP259,AV259:CR259)</f>
        <v>2.5025738746685733E-2</v>
      </c>
      <c r="AV259" s="27">
        <f>(1/(((0-P259)^2+(0-Q259)^2))*CT259)</f>
        <v>1.3135324418369102E-2</v>
      </c>
      <c r="AW259" s="27">
        <f>(1/(((1-P259)^2+(1-Q259)^2))*CT259)</f>
        <v>0.1729648330276167</v>
      </c>
      <c r="AX259" s="27">
        <f>(1/(((2-P259)^2+(2-Q259)^2))*CT259)</f>
        <v>6.4798508476704181E-2</v>
      </c>
      <c r="AY259" s="27">
        <f>(1/(((3-P259)^2+(3-Q259)^2))*CT259)</f>
        <v>9.5162521798336074E-3</v>
      </c>
      <c r="AZ259" s="27">
        <f>((1/(((4-P259)^2+(4-Q259)^2))*CT259))</f>
        <v>3.639880186924337E-3</v>
      </c>
      <c r="BA259" s="27">
        <f>((1/(((5-P259)^2+(5-Q259)^2))*CT259))</f>
        <v>1.9069949060824332E-3</v>
      </c>
      <c r="BB259" s="27">
        <f>((1/(((6-P259)^2+(6-Q259)^2))*CT259))</f>
        <v>1.170910579128722E-3</v>
      </c>
      <c r="BC259" s="27">
        <f>((1/(((1-P259)^2+(0-Q259)^2))*CT259))</f>
        <v>2.383605454197181E-2</v>
      </c>
      <c r="BD259" s="27">
        <f>((1/(((2-P259)^2+(0-Q259)^2))*CT259))</f>
        <v>2.0931049242799347E-2</v>
      </c>
      <c r="BE259" s="27">
        <f>((1/(((2-P259)^2+(1-Q259)^2))*CT259))</f>
        <v>8.6175815421091095E-2</v>
      </c>
      <c r="BF259" s="27">
        <f>((1/(((3-P259)^2+(0-Q259)^2))*CT259))</f>
        <v>1.0683923304977208E-2</v>
      </c>
      <c r="BG259" s="27">
        <f>((1/(((3-P259)^2+(1-Q259)^2))*CT259))</f>
        <v>1.7413458659144839E-2</v>
      </c>
      <c r="BH259" s="27">
        <f>((1/(((3-P259)^2+(2-Q259)^2))*CT259))</f>
        <v>1.6325167109828634E-2</v>
      </c>
      <c r="BI259" s="27">
        <f>((1/(((4-P259)^2+(0-Q259)^2))*CT259))</f>
        <v>5.5734762318595064E-3</v>
      </c>
      <c r="BJ259" s="27">
        <f>((1/(((4-P259)^2+(1-Q259)^2))*CT259))</f>
        <v>6.980826806846991E-3</v>
      </c>
      <c r="BK259" s="27">
        <f>((1/(((4-P259)^2+(2-Q259)^2))*CT259))</f>
        <v>6.7991236857773297E-3</v>
      </c>
      <c r="BL259" s="27">
        <f>((1/(((4-P259)^2+(3-Q259)^2))*CT259))</f>
        <v>5.2381787407010244E-3</v>
      </c>
      <c r="BM259" s="27">
        <f>((1/(((5-P259)^2+(0-Q259)^2))*CT259))</f>
        <v>3.2760687573630091E-3</v>
      </c>
      <c r="BN259" s="27">
        <f>((1/(((5-P259)^2+(1-Q259)^2))*CT259))</f>
        <v>3.7164750408952814E-3</v>
      </c>
      <c r="BO259" s="27">
        <f>((1/(((5-P259)^2+(2-Q259)^2))*CT259))</f>
        <v>3.6643400180570345E-3</v>
      </c>
      <c r="BP259" s="27">
        <f>((1/(((5-P259)^2+(3-Q259)^2))*CT259))</f>
        <v>3.1572761502321428E-3</v>
      </c>
      <c r="BQ259" s="27">
        <f>((1/(((5-P259)^2+(4-Q259)^2))*CT259))</f>
        <v>2.4965237186400807E-3</v>
      </c>
      <c r="BR259" s="27">
        <f>((1/(((6-P259)^2+(0-Q259)^2))*CT259))</f>
        <v>2.1228422562284319E-3</v>
      </c>
      <c r="BS259" s="27">
        <f>(1/(((6-P259)^2+(1-Q259)^2))*CT259)</f>
        <v>2.2994064991303325E-3</v>
      </c>
      <c r="BT259" s="27">
        <f>(1/(((6-P259)^2+(2-Q259)^2))*CT259)</f>
        <v>2.2793420225893368E-3</v>
      </c>
      <c r="BU259" s="27">
        <f>(1/(((6-P259)^2+(3-Q259)^2))*CT259)</f>
        <v>2.0723182236124993E-3</v>
      </c>
      <c r="BV259" s="27">
        <f>((1/(((6-P259)^2+(4-Q259)^2))*CT259))</f>
        <v>1.7656001862131759E-3</v>
      </c>
      <c r="BW259" s="27">
        <f>((1/(((6-P259)^2+(5-Q259)^2))*CT259))</f>
        <v>1.4488387969296378E-3</v>
      </c>
      <c r="BX259" s="27">
        <f>((1/(((0-P259)^2+(1-Q259)^2))*CT259))</f>
        <v>2.5025738746685733E-2</v>
      </c>
      <c r="BY259" s="27">
        <f>((1/(((0-P259)^2+(2-Q259)^2))*CT259))</f>
        <v>2.2837760486545847E-2</v>
      </c>
      <c r="BZ259" s="27">
        <f>((1/(((1-P259)^2+(2-Q259)^2))*CT259))</f>
        <v>0.1040605220398233</v>
      </c>
      <c r="CA259" s="27">
        <f>((1/(((0-P259)^2+(3-Q259)^2))*CT259))</f>
        <v>1.1413518530475904E-2</v>
      </c>
      <c r="CB259" s="27">
        <f>((1/(((1-P259)^2+(3-Q259)^2))*CT259))</f>
        <v>1.8713253324425617E-2</v>
      </c>
      <c r="CC259" s="27">
        <f>((1/(((2-P259)^2+(3-Q259)^2))*CT259))</f>
        <v>1.6874582853115494E-2</v>
      </c>
      <c r="CD259" s="27">
        <f>((1/(((0-P259)^2+(4-Q259)^2))*CT259))</f>
        <v>5.8328195756741762E-3</v>
      </c>
      <c r="CE259" s="27">
        <f>((1/(((1-P259)^2+(4-Q259)^2))*CT259))</f>
        <v>7.2851075763263693E-3</v>
      </c>
      <c r="CF259" s="27">
        <f>((1/(((2-P259)^2+(4-Q259)^2))*CT259))</f>
        <v>6.9886576841265233E-3</v>
      </c>
      <c r="CG259" s="27">
        <f>((1/(((3-P259)^2+(4-Q259)^2))*CT259))</f>
        <v>5.2934796123827125E-3</v>
      </c>
      <c r="CH259" s="27">
        <f>((1/(((0-P259)^2+(5-Q259)^2))*CT259))</f>
        <v>3.3867085241836648E-3</v>
      </c>
      <c r="CI259" s="27">
        <f>((1/(((1-P259)^2+(5-Q259)^2))*CT259))</f>
        <v>3.8300293804922232E-3</v>
      </c>
      <c r="CJ259" s="27">
        <f>((1/(((2-P259)^2+(5-Q259)^2))*CT259))</f>
        <v>3.7464792756771409E-3</v>
      </c>
      <c r="CK259" s="27">
        <f>((1/(((3-P259)^2+(5-Q259)^2))*CT259))</f>
        <v>3.1975450397860256E-3</v>
      </c>
      <c r="CL259" s="27">
        <f>(1/(((4-P259)^2+(5-Q259)^2))*CT259)</f>
        <v>2.5090162251619991E-3</v>
      </c>
      <c r="CM259" s="27">
        <f>(1/(((0-P259)^2+(6-Q259)^2))*CT259)</f>
        <v>2.1781736869634456E-3</v>
      </c>
      <c r="CN259" s="27">
        <f>(1/(((1-P259)^2+(6-Q259)^2))*CT259)</f>
        <v>2.3533682544279173E-3</v>
      </c>
      <c r="CO259" s="27">
        <f>((1/(((2-P259)^2+(6-Q259)^2))*CT259))</f>
        <v>2.3215562769968437E-3</v>
      </c>
      <c r="CP259" s="27">
        <f>((1/(((3-P259)^2+(6-Q259)^2))*CT259))</f>
        <v>2.0983355738204428E-3</v>
      </c>
      <c r="CQ259" s="27">
        <f>((1/(((4-P259)^2+(6-Q259)^2))*CT259))</f>
        <v>1.7781227867674288E-3</v>
      </c>
      <c r="CR259" s="27">
        <f>((1/(((5-P259)^2+(6-Q259)^2)))*CT259)</f>
        <v>1.4530374238448732E-3</v>
      </c>
      <c r="CS259" s="21">
        <f t="shared" ref="CS259:CS322" si="145">SUM(AV259:CR259)</f>
        <v>0.74856662206725144</v>
      </c>
      <c r="CT259" s="28">
        <v>0.05</v>
      </c>
    </row>
    <row r="260" spans="8:98" x14ac:dyDescent="0.25">
      <c r="H260" s="2">
        <v>44625</v>
      </c>
      <c r="I260" s="1" t="s">
        <v>20</v>
      </c>
      <c r="J260" s="1" t="s">
        <v>27</v>
      </c>
      <c r="K260">
        <v>2</v>
      </c>
      <c r="L260">
        <v>1</v>
      </c>
      <c r="M260">
        <v>1.91</v>
      </c>
      <c r="N260">
        <v>1.74</v>
      </c>
      <c r="P260" s="10">
        <f>SUMIF(team,spi_matches[[#This Row],[team1]],Mxg)+SUMIF(team,spi_matches[[#This Row],[team2]],Vnxg)</f>
        <v>1.4142918542912981</v>
      </c>
      <c r="Q260" s="10">
        <f>SUMIF(team,spi_matches[[#This Row],[team1]],Mnxg)+SUMIF(team,spi_matches[[#This Row],[team2]],Vxg)</f>
        <v>1.3643328096600134</v>
      </c>
      <c r="R260" s="10">
        <f t="shared" si="119"/>
        <v>0.38685240361989931</v>
      </c>
      <c r="S260" s="21">
        <f t="shared" si="120"/>
        <v>0.25438167515561372</v>
      </c>
      <c r="T260" s="21">
        <f t="shared" si="121"/>
        <v>0.26053668958471421</v>
      </c>
      <c r="U260" s="21">
        <f t="shared" si="122"/>
        <v>0.2291010049933023</v>
      </c>
      <c r="V260" s="22">
        <f t="shared" si="123"/>
        <v>1</v>
      </c>
      <c r="W260" s="22">
        <f t="shared" si="124"/>
        <v>1</v>
      </c>
      <c r="X260" s="23"/>
      <c r="Y260" s="23"/>
      <c r="Z260" s="23"/>
      <c r="AA260" s="23"/>
      <c r="AB260" s="24">
        <f t="shared" si="125"/>
        <v>1</v>
      </c>
      <c r="AC260" s="24">
        <f t="shared" si="126"/>
        <v>1</v>
      </c>
      <c r="AD260" s="24">
        <f t="shared" si="127"/>
        <v>2</v>
      </c>
      <c r="AE260" s="24">
        <f t="shared" si="128"/>
        <v>1</v>
      </c>
      <c r="AF260" s="24">
        <f t="shared" si="129"/>
        <v>1</v>
      </c>
      <c r="AG260" s="24">
        <f t="shared" si="130"/>
        <v>2</v>
      </c>
      <c r="AH260" s="24">
        <f t="shared" si="131"/>
        <v>2</v>
      </c>
      <c r="AI260" s="24">
        <f t="shared" si="132"/>
        <v>2</v>
      </c>
      <c r="AJ260" s="24">
        <f t="shared" si="133"/>
        <v>1</v>
      </c>
      <c r="AK260" s="24">
        <f t="shared" si="134"/>
        <v>0</v>
      </c>
      <c r="AL260" s="25">
        <f t="shared" si="135"/>
        <v>11</v>
      </c>
      <c r="AM260" s="25">
        <f t="shared" si="136"/>
        <v>21</v>
      </c>
      <c r="AN260" s="25">
        <f t="shared" si="137"/>
        <v>12</v>
      </c>
      <c r="AO260" s="25">
        <f t="shared" si="138"/>
        <v>22</v>
      </c>
      <c r="AP260" s="25">
        <f t="shared" si="139"/>
        <v>10</v>
      </c>
      <c r="AQ260" s="26">
        <f t="shared" si="140"/>
        <v>0.16427043373924305</v>
      </c>
      <c r="AR260" s="26">
        <f t="shared" si="141"/>
        <v>0.10508784302224615</v>
      </c>
      <c r="AS260" s="26">
        <f t="shared" si="142"/>
        <v>8.6849203702604891E-2</v>
      </c>
      <c r="AT260" s="26">
        <f t="shared" si="143"/>
        <v>6.6923043597758441E-2</v>
      </c>
      <c r="AU260" s="26">
        <f t="shared" si="144"/>
        <v>2.4593690636842164E-2</v>
      </c>
      <c r="AV260" s="27">
        <f>(1/(((0-P260)^2+(0-Q260)^2))*CT260)</f>
        <v>1.2947915445962894E-2</v>
      </c>
      <c r="AW260" s="27">
        <f>(1/(((1-P260)^2+(1-Q260)^2))*CT260)</f>
        <v>0.16427043373924305</v>
      </c>
      <c r="AX260" s="27">
        <f>(1/(((2-P260)^2+(2-Q260)^2))*CT260)</f>
        <v>6.6923043597758441E-2</v>
      </c>
      <c r="AY260" s="27">
        <f>(1/(((3-P260)^2+(3-Q260)^2))*CT260)</f>
        <v>9.6341387988066393E-3</v>
      </c>
      <c r="AZ260" s="27">
        <f>((1/(((4-P260)^2+(4-Q260)^2))*CT260))</f>
        <v>3.6676713718570295E-3</v>
      </c>
      <c r="BA260" s="27">
        <f>((1/(((5-P260)^2+(5-Q260)^2))*CT260))</f>
        <v>1.917517683456966E-3</v>
      </c>
      <c r="BB260" s="27">
        <f>((1/(((6-P260)^2+(6-Q260)^2))*CT260))</f>
        <v>1.1759689476291875E-3</v>
      </c>
      <c r="BC260" s="27">
        <f>((1/(((1-P260)^2+(0-Q260)^2))*CT260))</f>
        <v>2.4593690636842164E-2</v>
      </c>
      <c r="BD260" s="27">
        <f>((1/(((2-P260)^2+(0-Q260)^2))*CT260))</f>
        <v>2.2681311652772311E-2</v>
      </c>
      <c r="BE260" s="27">
        <f>((1/(((2-P260)^2+(1-Q260)^2))*CT260))</f>
        <v>0.10508784302224615</v>
      </c>
      <c r="BF260" s="27">
        <f>((1/(((3-P260)^2+(0-Q260)^2))*CT260))</f>
        <v>1.1426287897649693E-2</v>
      </c>
      <c r="BG260" s="27">
        <f>((1/(((3-P260)^2+(1-Q260)^2))*CT260))</f>
        <v>1.888781932097849E-2</v>
      </c>
      <c r="BH260" s="27">
        <f>((1/(((3-P260)^2+(2-Q260)^2))*CT260))</f>
        <v>1.7131835399607383E-2</v>
      </c>
      <c r="BI260" s="27">
        <f>((1/(((4-P260)^2+(0-Q260)^2))*CT260))</f>
        <v>5.849806934463654E-3</v>
      </c>
      <c r="BJ260" s="27">
        <f>((1/(((4-P260)^2+(1-Q260)^2))*CT260))</f>
        <v>7.3328566858408967E-3</v>
      </c>
      <c r="BK260" s="27">
        <f>((1/(((4-P260)^2+(2-Q260)^2))*CT260))</f>
        <v>7.0522265697067548E-3</v>
      </c>
      <c r="BL260" s="27">
        <f>((1/(((4-P260)^2+(3-Q260)^2))*CT260))</f>
        <v>5.3411420703130931E-3</v>
      </c>
      <c r="BM260" s="27">
        <f>((1/(((5-P260)^2+(0-Q260)^2))*CT260))</f>
        <v>3.3970375431708714E-3</v>
      </c>
      <c r="BN260" s="27">
        <f>((1/(((5-P260)^2+(1-Q260)^2))*CT260))</f>
        <v>3.8491024651919805E-3</v>
      </c>
      <c r="BO260" s="27">
        <f>((1/(((5-P260)^2+(2-Q260)^2))*CT260))</f>
        <v>3.7703479031822918E-3</v>
      </c>
      <c r="BP260" s="27">
        <f>((1/(((5-P260)^2+(3-Q260)^2))*CT260))</f>
        <v>3.2190132819557671E-3</v>
      </c>
      <c r="BQ260" s="27">
        <f>((1/(((5-P260)^2+(4-Q260)^2))*CT260))</f>
        <v>2.5247368102148749E-3</v>
      </c>
      <c r="BR260" s="27">
        <f>((1/(((6-P260)^2+(0-Q260)^2))*CT260))</f>
        <v>2.1843482245351531E-3</v>
      </c>
      <c r="BS260" s="27">
        <f>(1/(((6-P260)^2+(1-Q260)^2))*CT260)</f>
        <v>2.3627862012027198E-3</v>
      </c>
      <c r="BT260" s="27">
        <f>(1/(((6-P260)^2+(2-Q260)^2))*CT260)</f>
        <v>2.3328738532759782E-3</v>
      </c>
      <c r="BU260" s="27">
        <f>(1/(((6-P260)^2+(3-Q260)^2))*CT260)</f>
        <v>2.1093373892299813E-3</v>
      </c>
      <c r="BV260" s="27">
        <f>((1/(((6-P260)^2+(4-Q260)^2))*CT260))</f>
        <v>1.7872806625815155E-3</v>
      </c>
      <c r="BW260" s="27">
        <f>((1/(((6-P260)^2+(5-Q260)^2))*CT260))</f>
        <v>1.4599906306520579E-3</v>
      </c>
      <c r="BX260" s="27">
        <f>((1/(((0-P260)^2+(1-Q260)^2))*CT260))</f>
        <v>2.3441603980475002E-2</v>
      </c>
      <c r="BY260" s="27">
        <f>((1/(((0-P260)^2+(2-Q260)^2))*CT260))</f>
        <v>2.0796123643903545E-2</v>
      </c>
      <c r="BZ260" s="27">
        <f>((1/(((1-P260)^2+(2-Q260)^2))*CT260))</f>
        <v>8.6849203702604891E-2</v>
      </c>
      <c r="CA260" s="27">
        <f>((1/(((0-P260)^2+(3-Q260)^2))*CT260))</f>
        <v>1.0693749270136395E-2</v>
      </c>
      <c r="CB260" s="27">
        <f>((1/(((1-P260)^2+(3-Q260)^2))*CT260))</f>
        <v>1.7562069370103458E-2</v>
      </c>
      <c r="CC260" s="27">
        <f>((1/(((2-P260)^2+(3-Q260)^2))*CT260))</f>
        <v>1.6564731782492213E-2</v>
      </c>
      <c r="CD260" s="27">
        <f>((1/(((0-P260)^2+(4-Q260)^2))*CT260))</f>
        <v>5.5884885262963251E-3</v>
      </c>
      <c r="CE260" s="27">
        <f>((1/(((1-P260)^2+(4-Q260)^2))*CT260))</f>
        <v>7.0240707950394686E-3</v>
      </c>
      <c r="CF260" s="27">
        <f>((1/(((2-P260)^2+(4-Q260)^2))*CT260))</f>
        <v>6.8589029031902674E-3</v>
      </c>
      <c r="CG260" s="27">
        <f>((1/(((3-P260)^2+(4-Q260)^2))*CT260))</f>
        <v>5.2847352676801728E-3</v>
      </c>
      <c r="CH260" s="27">
        <f>((1/(((0-P260)^2+(5-Q260)^2))*CT260))</f>
        <v>3.2855186615711757E-3</v>
      </c>
      <c r="CI260" s="27">
        <f>((1/(((1-P260)^2+(5-Q260)^2))*CT260))</f>
        <v>3.7342098025168568E-3</v>
      </c>
      <c r="CJ260" s="27">
        <f>((1/(((2-P260)^2+(5-Q260)^2))*CT260))</f>
        <v>3.6870083968787398E-3</v>
      </c>
      <c r="CK260" s="27">
        <f>((1/(((3-P260)^2+(5-Q260)^2))*CT260))</f>
        <v>3.1781250936751639E-3</v>
      </c>
      <c r="CL260" s="27">
        <f>(1/(((4-P260)^2+(5-Q260)^2))*CT260)</f>
        <v>2.5120626063953868E-3</v>
      </c>
      <c r="CM260" s="27">
        <f>(1/(((0-P260)^2+(6-Q260)^2))*CT260)</f>
        <v>2.1285987168678062E-3</v>
      </c>
      <c r="CN260" s="27">
        <f>(1/(((1-P260)^2+(6-Q260)^2))*CT260)</f>
        <v>2.3082908965150616E-3</v>
      </c>
      <c r="CO260" s="27">
        <f>((1/(((2-P260)^2+(6-Q260)^2))*CT260))</f>
        <v>2.2901674882280054E-3</v>
      </c>
      <c r="CP260" s="27">
        <f>((1/(((3-P260)^2+(6-Q260)^2))*CT260))</f>
        <v>2.0829965281601655E-3</v>
      </c>
      <c r="CQ260" s="27">
        <f>((1/(((4-P260)^2+(6-Q260)^2))*CT260))</f>
        <v>1.7746041914640136E-3</v>
      </c>
      <c r="CR260" s="27">
        <f>((1/(((5-P260)^2+(6-Q260)^2)))*CT260)</f>
        <v>1.455743369108226E-3</v>
      </c>
      <c r="CS260" s="21">
        <f t="shared" si="145"/>
        <v>0.74401936973363025</v>
      </c>
      <c r="CT260" s="28">
        <v>0.05</v>
      </c>
    </row>
    <row r="261" spans="8:98" x14ac:dyDescent="0.25">
      <c r="H261" s="2">
        <v>44625</v>
      </c>
      <c r="I261" s="1" t="s">
        <v>15</v>
      </c>
      <c r="J261" s="1" t="s">
        <v>13</v>
      </c>
      <c r="K261">
        <v>0</v>
      </c>
      <c r="L261">
        <v>2</v>
      </c>
      <c r="M261">
        <v>0.82</v>
      </c>
      <c r="N261">
        <v>2.37</v>
      </c>
      <c r="P261" s="10">
        <f>SUMIF(team,spi_matches[[#This Row],[team1]],Mxg)+SUMIF(team,spi_matches[[#This Row],[team2]],Vnxg)</f>
        <v>0.85097697217460821</v>
      </c>
      <c r="Q261" s="10">
        <f>SUMIF(team,spi_matches[[#This Row],[team1]],Mnxg)+SUMIF(team,spi_matches[[#This Row],[team2]],Vxg)</f>
        <v>1.1895272665739245</v>
      </c>
      <c r="R261" s="10">
        <f t="shared" si="119"/>
        <v>1.3944754471675369</v>
      </c>
      <c r="S261" s="21">
        <f t="shared" si="120"/>
        <v>0.15907755944888521</v>
      </c>
      <c r="T261" s="21">
        <f t="shared" si="121"/>
        <v>0.92054867469520929</v>
      </c>
      <c r="U261" s="21">
        <f t="shared" si="122"/>
        <v>0.26104962102401169</v>
      </c>
      <c r="V261" s="22">
        <f t="shared" si="123"/>
        <v>1</v>
      </c>
      <c r="W261" s="22">
        <f t="shared" si="124"/>
        <v>1</v>
      </c>
      <c r="X261" s="23"/>
      <c r="Y261" s="23"/>
      <c r="Z261" s="23"/>
      <c r="AA261" s="23"/>
      <c r="AB261" s="24">
        <f t="shared" si="125"/>
        <v>1</v>
      </c>
      <c r="AC261" s="24">
        <f t="shared" si="126"/>
        <v>1</v>
      </c>
      <c r="AD261" s="24">
        <f t="shared" si="127"/>
        <v>1</v>
      </c>
      <c r="AE261" s="24">
        <f t="shared" si="128"/>
        <v>2</v>
      </c>
      <c r="AF261" s="24">
        <f t="shared" si="129"/>
        <v>0</v>
      </c>
      <c r="AG261" s="24">
        <f t="shared" si="130"/>
        <v>1</v>
      </c>
      <c r="AH261" s="24">
        <f t="shared" si="131"/>
        <v>2</v>
      </c>
      <c r="AI261" s="24">
        <f t="shared" si="132"/>
        <v>1</v>
      </c>
      <c r="AJ261" s="24">
        <f t="shared" si="133"/>
        <v>0</v>
      </c>
      <c r="AK261" s="24">
        <f t="shared" si="134"/>
        <v>2</v>
      </c>
      <c r="AL261" s="25">
        <f t="shared" si="135"/>
        <v>11</v>
      </c>
      <c r="AM261" s="25">
        <f t="shared" si="136"/>
        <v>12</v>
      </c>
      <c r="AN261" s="25">
        <f t="shared" si="137"/>
        <v>1</v>
      </c>
      <c r="AO261" s="25">
        <f t="shared" si="138"/>
        <v>21</v>
      </c>
      <c r="AP261" s="25">
        <f t="shared" si="139"/>
        <v>2</v>
      </c>
      <c r="AQ261" s="26">
        <f t="shared" si="140"/>
        <v>0.86016403442334244</v>
      </c>
      <c r="AR261" s="26">
        <f t="shared" si="141"/>
        <v>7.3629687337558591E-2</v>
      </c>
      <c r="AS261" s="26">
        <f t="shared" si="142"/>
        <v>6.578234219050666E-2</v>
      </c>
      <c r="AT261" s="26">
        <f t="shared" si="143"/>
        <v>3.6868411756931611E-2</v>
      </c>
      <c r="AU261" s="26">
        <f t="shared" si="144"/>
        <v>3.6204917722294644E-2</v>
      </c>
      <c r="AV261" s="27">
        <f>(1/(((0-P261)^2+(0-Q261)^2))*CT261)</f>
        <v>2.3373912821310364E-2</v>
      </c>
      <c r="AW261" s="27">
        <f>(1/(((1-P261)^2+(1-Q261)^2))*CT261)</f>
        <v>0.86016403442334244</v>
      </c>
      <c r="AX261" s="27">
        <f>(1/(((2-P261)^2+(2-Q261)^2))*CT261)</f>
        <v>2.5289310085450645E-2</v>
      </c>
      <c r="AY261" s="27">
        <f>(1/(((3-P261)^2+(3-Q261)^2))*CT261)</f>
        <v>6.3322307501406071E-3</v>
      </c>
      <c r="AZ261" s="27">
        <f>((1/(((4-P261)^2+(4-Q261)^2))*CT261))</f>
        <v>2.8066074025843851E-3</v>
      </c>
      <c r="BA261" s="27">
        <f>((1/(((5-P261)^2+(5-Q261)^2))*CT261))</f>
        <v>1.5755924575299792E-3</v>
      </c>
      <c r="BB261" s="27">
        <f>((1/(((6-P261)^2+(6-Q261)^2))*CT261))</f>
        <v>1.0069867548508085E-3</v>
      </c>
      <c r="BC261" s="27">
        <f>((1/(((1-P261)^2+(0-Q261)^2))*CT261))</f>
        <v>3.4790281174968032E-2</v>
      </c>
      <c r="BD261" s="27">
        <f>((1/(((2-P261)^2+(0-Q261)^2))*CT261))</f>
        <v>1.8280004831289606E-2</v>
      </c>
      <c r="BE261" s="27">
        <f>((1/(((2-P261)^2+(1-Q261)^2))*CT261))</f>
        <v>3.6868411756931611E-2</v>
      </c>
      <c r="BF261" s="27">
        <f>((1/(((3-P261)^2+(0-Q261)^2))*CT261))</f>
        <v>8.287372817777262E-3</v>
      </c>
      <c r="BG261" s="27">
        <f>((1/(((3-P261)^2+(1-Q261)^2))*CT261))</f>
        <v>1.0742937376356343E-2</v>
      </c>
      <c r="BH261" s="27">
        <f>((1/(((3-P261)^2+(2-Q261)^2))*CT261))</f>
        <v>9.4783746626974121E-3</v>
      </c>
      <c r="BI261" s="27">
        <f>((1/(((4-P261)^2+(0-Q261)^2))*CT261))</f>
        <v>4.4125481352331273E-3</v>
      </c>
      <c r="BJ261" s="27">
        <f>((1/(((4-P261)^2+(1-Q261)^2))*CT261))</f>
        <v>5.0239811629346001E-3</v>
      </c>
      <c r="BK261" s="27">
        <f>((1/(((4-P261)^2+(2-Q261)^2))*CT261))</f>
        <v>4.7289319097221123E-3</v>
      </c>
      <c r="BL261" s="27">
        <f>((1/(((4-P261)^2+(3-Q261)^2))*CT261))</f>
        <v>3.789556083223896E-3</v>
      </c>
      <c r="BM261" s="27">
        <f>((1/(((5-P261)^2+(0-Q261)^2))*CT261))</f>
        <v>2.6839344275211676E-3</v>
      </c>
      <c r="BN261" s="27">
        <f>((1/(((5-P261)^2+(1-Q261)^2))*CT261))</f>
        <v>2.8984981870139774E-3</v>
      </c>
      <c r="BO261" s="27">
        <f>((1/(((5-P261)^2+(2-Q261)^2))*CT261))</f>
        <v>2.7977884722248463E-3</v>
      </c>
      <c r="BP261" s="27">
        <f>((1/(((5-P261)^2+(3-Q261)^2))*CT261))</f>
        <v>2.4399523334070719E-3</v>
      </c>
      <c r="BQ261" s="27">
        <f>((1/(((5-P261)^2+(4-Q261)^2))*CT261))</f>
        <v>1.9909888584312536E-3</v>
      </c>
      <c r="BR261" s="27">
        <f>((1/(((6-P261)^2+(0-Q261)^2))*CT261))</f>
        <v>1.7903555741557481E-3</v>
      </c>
      <c r="BS261" s="27">
        <f>(1/(((6-P261)^2+(1-Q261)^2))*CT261)</f>
        <v>1.8833555970943355E-3</v>
      </c>
      <c r="BT261" s="27">
        <f>(1/(((6-P261)^2+(2-Q261)^2))*CT261)</f>
        <v>1.8403121274422705E-3</v>
      </c>
      <c r="BU261" s="27">
        <f>(1/(((6-P261)^2+(3-Q261)^2))*CT261)</f>
        <v>1.6784015096013847E-3</v>
      </c>
      <c r="BV261" s="27">
        <f>((1/(((6-P261)^2+(4-Q261)^2))*CT261))</f>
        <v>1.4530155031328555E-3</v>
      </c>
      <c r="BW261" s="27">
        <f>((1/(((6-P261)^2+(5-Q261)^2))*CT261))</f>
        <v>1.2185569477263243E-3</v>
      </c>
      <c r="BX261" s="27">
        <f>((1/(((0-P261)^2+(1-Q261)^2))*CT261))</f>
        <v>6.578234219050666E-2</v>
      </c>
      <c r="BY261" s="27">
        <f>((1/(((0-P261)^2+(2-Q261)^2))*CT261))</f>
        <v>3.6204917722294644E-2</v>
      </c>
      <c r="BZ261" s="27">
        <f>((1/(((1-P261)^2+(2-Q261)^2))*CT261))</f>
        <v>7.3629687337558591E-2</v>
      </c>
      <c r="CA261" s="27">
        <f>((1/(((0-P261)^2+(3-Q261)^2))*CT261))</f>
        <v>1.2493836398039871E-2</v>
      </c>
      <c r="CB261" s="27">
        <f>((1/(((1-P261)^2+(3-Q261)^2))*CT261))</f>
        <v>1.5151426165345708E-2</v>
      </c>
      <c r="CC261" s="27">
        <f>((1/(((2-P261)^2+(3-Q261)^2))*CT261))</f>
        <v>1.0874138414424334E-2</v>
      </c>
      <c r="CD261" s="27">
        <f>((1/(((0-P261)^2+(4-Q261)^2))*CT261))</f>
        <v>5.7985006241125618E-3</v>
      </c>
      <c r="CE261" s="27">
        <f>((1/(((1-P261)^2+(4-Q261)^2))*CT261))</f>
        <v>6.3123623142519849E-3</v>
      </c>
      <c r="CF261" s="27">
        <f>((1/(((2-P261)^2+(4-Q261)^2))*CT261))</f>
        <v>5.4235753186240611E-3</v>
      </c>
      <c r="CG261" s="27">
        <f>((1/(((3-P261)^2+(4-Q261)^2))*CT261))</f>
        <v>3.9945492108854341E-3</v>
      </c>
      <c r="CH261" s="27">
        <f>((1/(((0-P261)^2+(5-Q261)^2))*CT261))</f>
        <v>3.2800082150636679E-3</v>
      </c>
      <c r="CI261" s="27">
        <f>((1/(((1-P261)^2+(5-Q261)^2))*CT261))</f>
        <v>3.4383378054810912E-3</v>
      </c>
      <c r="CJ261" s="27">
        <f>((1/(((2-P261)^2+(5-Q261)^2))*CT261))</f>
        <v>3.1565743509637798E-3</v>
      </c>
      <c r="CK261" s="27">
        <f>((1/(((3-P261)^2+(5-Q261)^2))*CT261))</f>
        <v>2.6126028666016475E-3</v>
      </c>
      <c r="CL261" s="27">
        <f>(1/(((4-P261)^2+(5-Q261)^2))*CT261)</f>
        <v>2.0461573415569375E-3</v>
      </c>
      <c r="CM261" s="27">
        <f>(1/(((0-P261)^2+(6-Q261)^2))*CT261)</f>
        <v>2.095135078537516E-3</v>
      </c>
      <c r="CN261" s="27">
        <f>(1/(((1-P261)^2+(6-Q261)^2))*CT261)</f>
        <v>2.1586284727102552E-3</v>
      </c>
      <c r="CO261" s="27">
        <f>((1/(((2-P261)^2+(6-Q261)^2))*CT261))</f>
        <v>2.0440783554157081E-3</v>
      </c>
      <c r="CP261" s="27">
        <f>((1/(((3-P261)^2+(6-Q261)^2))*CT261))</f>
        <v>1.8012210042125248E-3</v>
      </c>
      <c r="CQ261" s="27">
        <f>((1/(((4-P261)^2+(6-Q261)^2))*CT261))</f>
        <v>1.5125392247530545E-3</v>
      </c>
      <c r="CR261" s="27">
        <f>((1/(((5-P261)^2+(6-Q261)^2)))*CT261)</f>
        <v>1.2390026126717424E-3</v>
      </c>
      <c r="CS261" s="21">
        <f t="shared" si="145"/>
        <v>1.3406758551681064</v>
      </c>
      <c r="CT261" s="28">
        <v>0.05</v>
      </c>
    </row>
    <row r="262" spans="8:98" x14ac:dyDescent="0.25">
      <c r="H262" s="2">
        <v>44625</v>
      </c>
      <c r="I262" s="1" t="s">
        <v>9</v>
      </c>
      <c r="J262" s="1" t="s">
        <v>12</v>
      </c>
      <c r="K262">
        <v>0</v>
      </c>
      <c r="L262">
        <v>4</v>
      </c>
      <c r="M262">
        <v>0.83</v>
      </c>
      <c r="N262">
        <v>1.92</v>
      </c>
      <c r="P262" s="10">
        <f>SUMIF(team,spi_matches[[#This Row],[team1]],Mxg)+SUMIF(team,spi_matches[[#This Row],[team2]],Vnxg)</f>
        <v>0.82821771191803284</v>
      </c>
      <c r="Q262" s="10">
        <f>SUMIF(team,spi_matches[[#This Row],[team1]],Mnxg)+SUMIF(team,spi_matches[[#This Row],[team2]],Vxg)</f>
        <v>1.5044599997327013</v>
      </c>
      <c r="R262" s="10">
        <f t="shared" si="119"/>
        <v>0.17267666837295367</v>
      </c>
      <c r="S262" s="21">
        <f t="shared" si="120"/>
        <v>0.13421744477178391</v>
      </c>
      <c r="T262" s="21">
        <f t="shared" si="121"/>
        <v>0.23691961380213428</v>
      </c>
      <c r="U262" s="21">
        <f t="shared" si="122"/>
        <v>0.39700874559037824</v>
      </c>
      <c r="V262" s="22">
        <f t="shared" si="123"/>
        <v>0</v>
      </c>
      <c r="W262" s="22">
        <f t="shared" si="124"/>
        <v>3</v>
      </c>
      <c r="X262" s="23"/>
      <c r="Y262" s="23"/>
      <c r="Z262" s="23"/>
      <c r="AA262" s="23"/>
      <c r="AB262" s="24">
        <f t="shared" si="125"/>
        <v>1</v>
      </c>
      <c r="AC262" s="24">
        <f t="shared" si="126"/>
        <v>2</v>
      </c>
      <c r="AD262" s="24">
        <f t="shared" si="127"/>
        <v>1</v>
      </c>
      <c r="AE262" s="24">
        <f t="shared" si="128"/>
        <v>1</v>
      </c>
      <c r="AF262" s="24">
        <f t="shared" si="129"/>
        <v>0</v>
      </c>
      <c r="AG262" s="24">
        <f t="shared" si="130"/>
        <v>2</v>
      </c>
      <c r="AH262" s="24">
        <f t="shared" si="131"/>
        <v>0</v>
      </c>
      <c r="AI262" s="24">
        <f t="shared" si="132"/>
        <v>1</v>
      </c>
      <c r="AJ262" s="24">
        <f t="shared" si="133"/>
        <v>2</v>
      </c>
      <c r="AK262" s="24">
        <f t="shared" si="134"/>
        <v>2</v>
      </c>
      <c r="AL262" s="25">
        <f t="shared" si="135"/>
        <v>12</v>
      </c>
      <c r="AM262" s="25">
        <f t="shared" si="136"/>
        <v>11</v>
      </c>
      <c r="AN262" s="25">
        <f t="shared" si="137"/>
        <v>2</v>
      </c>
      <c r="AO262" s="25">
        <f t="shared" si="138"/>
        <v>1</v>
      </c>
      <c r="AP262" s="25">
        <f t="shared" si="139"/>
        <v>22</v>
      </c>
      <c r="AQ262" s="26">
        <f t="shared" si="140"/>
        <v>0.18177254278879951</v>
      </c>
      <c r="AR262" s="26">
        <f t="shared" si="141"/>
        <v>0.17606312896346024</v>
      </c>
      <c r="AS262" s="26">
        <f t="shared" si="142"/>
        <v>5.3676607680994963E-2</v>
      </c>
      <c r="AT262" s="26">
        <f t="shared" si="143"/>
        <v>5.3167480869365291E-2</v>
      </c>
      <c r="AU262" s="26">
        <f t="shared" si="144"/>
        <v>3.0890251693847889E-2</v>
      </c>
      <c r="AV262" s="27">
        <f>(1/(((0-P262)^2+(0-Q262)^2))*CT262)</f>
        <v>1.6952919716000901E-2</v>
      </c>
      <c r="AW262" s="27">
        <f>(1/(((1-P262)^2+(1-Q262)^2))*CT262)</f>
        <v>0.17606312896346024</v>
      </c>
      <c r="AX262" s="27">
        <f>(1/(((2-P262)^2+(2-Q262)^2))*CT262)</f>
        <v>3.0890251693847889E-2</v>
      </c>
      <c r="AY262" s="27">
        <f>(1/(((3-P262)^2+(3-Q262)^2))*CT262)</f>
        <v>7.1908527988374348E-3</v>
      </c>
      <c r="AZ262" s="27">
        <f>((1/(((4-P262)^2+(4-Q262)^2))*CT262))</f>
        <v>3.0697591514803673E-3</v>
      </c>
      <c r="BA262" s="27">
        <f>((1/(((5-P262)^2+(5-Q262)^2))*CT262))</f>
        <v>1.6879023146375743E-3</v>
      </c>
      <c r="BB262" s="27">
        <f>((1/(((6-P262)^2+(6-Q262)^2))*CT262))</f>
        <v>1.0647991638698278E-3</v>
      </c>
      <c r="BC262" s="27">
        <f>((1/(((1-P262)^2+(0-Q262)^2))*CT262))</f>
        <v>2.1806359961208277E-2</v>
      </c>
      <c r="BD262" s="27">
        <f>((1/(((2-P262)^2+(0-Q262)^2))*CT262))</f>
        <v>1.3749584131439011E-2</v>
      </c>
      <c r="BE262" s="27">
        <f>((1/(((2-P262)^2+(1-Q262)^2))*CT262))</f>
        <v>3.0720954028399618E-2</v>
      </c>
      <c r="BF262" s="27">
        <f>((1/(((3-P262)^2+(0-Q262)^2))*CT262))</f>
        <v>7.1632845815990526E-3</v>
      </c>
      <c r="BG262" s="27">
        <f>((1/(((3-P262)^2+(1-Q262)^2))*CT262))</f>
        <v>1.0058099205635157E-2</v>
      </c>
      <c r="BH262" s="27">
        <f>((1/(((3-P262)^2+(2-Q262)^2))*CT262))</f>
        <v>1.0076179547440306E-2</v>
      </c>
      <c r="BI262" s="27">
        <f>((1/(((4-P262)^2+(0-Q262)^2))*CT262))</f>
        <v>4.0572550834205795E-3</v>
      </c>
      <c r="BJ262" s="27">
        <f>((1/(((4-P262)^2+(1-Q262)^2))*CT262))</f>
        <v>4.8474588209807962E-3</v>
      </c>
      <c r="BK262" s="27">
        <f>((1/(((4-P262)^2+(2-Q262)^2))*CT262))</f>
        <v>4.851654466760379E-3</v>
      </c>
      <c r="BL262" s="27">
        <f>((1/(((4-P262)^2+(3-Q262)^2))*CT262))</f>
        <v>4.0660843529744381E-3</v>
      </c>
      <c r="BM262" s="27">
        <f>((1/(((5-P262)^2+(0-Q262)^2))*CT262))</f>
        <v>2.5423081580747712E-3</v>
      </c>
      <c r="BN262" s="27">
        <f>((1/(((5-P262)^2+(1-Q262)^2))*CT262))</f>
        <v>2.8315380913852394E-3</v>
      </c>
      <c r="BO262" s="27">
        <f>((1/(((5-P262)^2+(2-Q262)^2))*CT262))</f>
        <v>2.8329691554569228E-3</v>
      </c>
      <c r="BP262" s="27">
        <f>((1/(((5-P262)^2+(3-Q262)^2))*CT262))</f>
        <v>2.5457720456110631E-3</v>
      </c>
      <c r="BQ262" s="27">
        <f>((1/(((5-P262)^2+(4-Q262)^2))*CT262))</f>
        <v>2.115821118452836E-3</v>
      </c>
      <c r="BR262" s="27">
        <f>((1/(((6-P262)^2+(0-Q262)^2))*CT262))</f>
        <v>1.7235001215185613E-3</v>
      </c>
      <c r="BS262" s="27">
        <f>(1/(((6-P262)^2+(1-Q262)^2))*CT262)</f>
        <v>1.8517275853867394E-3</v>
      </c>
      <c r="BT262" s="27">
        <f>(1/(((6-P262)^2+(2-Q262)^2))*CT262)</f>
        <v>1.8523395023727473E-3</v>
      </c>
      <c r="BU262" s="27">
        <f>(1/(((6-P262)^2+(3-Q262)^2))*CT262)</f>
        <v>1.725091375491713E-3</v>
      </c>
      <c r="BV262" s="27">
        <f>((1/(((6-P262)^2+(4-Q262)^2))*CT262))</f>
        <v>1.5162978396149503E-3</v>
      </c>
      <c r="BW262" s="27">
        <f>((1/(((6-P262)^2+(5-Q262)^2))*CT262))</f>
        <v>1.2831655985607706E-3</v>
      </c>
      <c r="BX262" s="27">
        <f>((1/(((0-P262)^2+(1-Q262)^2))*CT262))</f>
        <v>5.3167480869365291E-2</v>
      </c>
      <c r="BY262" s="27">
        <f>((1/(((0-P262)^2+(2-Q262)^2))*CT262))</f>
        <v>5.3676607680994963E-2</v>
      </c>
      <c r="BZ262" s="27">
        <f>((1/(((1-P262)^2+(2-Q262)^2))*CT262))</f>
        <v>0.18177254278879951</v>
      </c>
      <c r="CA262" s="27">
        <f>((1/(((0-P262)^2+(3-Q262)^2))*CT262))</f>
        <v>1.7108145376355296E-2</v>
      </c>
      <c r="CB262" s="27">
        <f>((1/(((1-P262)^2+(3-Q262)^2))*CT262))</f>
        <v>2.2063862069636574E-2</v>
      </c>
      <c r="CC262" s="27">
        <f>((1/(((2-P262)^2+(3-Q262)^2))*CT262))</f>
        <v>1.3851514336360282E-2</v>
      </c>
      <c r="CD262" s="27">
        <f>((1/(((0-P262)^2+(4-Q262)^2))*CT262))</f>
        <v>7.232054752987398E-3</v>
      </c>
      <c r="CE262" s="27">
        <f>((1/(((1-P262)^2+(4-Q262)^2))*CT262))</f>
        <v>7.990757509590286E-3</v>
      </c>
      <c r="CF262" s="27">
        <f>((1/(((2-P262)^2+(4-Q262)^2))*CT262))</f>
        <v>6.5782604391171262E-3</v>
      </c>
      <c r="CG262" s="27">
        <f>((1/(((3-P262)^2+(4-Q262)^2))*CT262))</f>
        <v>4.5685639200929544E-3</v>
      </c>
      <c r="CH262" s="27">
        <f>((1/(((0-P262)^2+(5-Q262)^2))*CT262))</f>
        <v>3.8745439794835752E-3</v>
      </c>
      <c r="CI262" s="27">
        <f>((1/(((1-P262)^2+(5-Q262)^2))*CT262))</f>
        <v>4.0821961467650547E-3</v>
      </c>
      <c r="CJ262" s="27">
        <f>((1/(((2-P262)^2+(5-Q262)^2))*CT262))</f>
        <v>3.6786686944490776E-3</v>
      </c>
      <c r="CK262" s="27">
        <f>((1/(((3-P262)^2+(5-Q262)^2))*CT262))</f>
        <v>2.952388914219433E-3</v>
      </c>
      <c r="CL262" s="27">
        <f>(1/(((4-P262)^2+(5-Q262)^2))*CT262)</f>
        <v>2.2442656209384674E-3</v>
      </c>
      <c r="CM262" s="27">
        <f>(1/(((0-P262)^2+(6-Q262)^2))*CT262)</f>
        <v>2.3928225500836372E-3</v>
      </c>
      <c r="CN262" s="27">
        <f>(1/(((1-P262)^2+(6-Q262)^2))*CT262)</f>
        <v>2.4704303020303248E-3</v>
      </c>
      <c r="CO262" s="27">
        <f>((1/(((2-P262)^2+(6-Q262)^2))*CT262))</f>
        <v>2.3166430725615732E-3</v>
      </c>
      <c r="CP262" s="27">
        <f>((1/(((3-P262)^2+(6-Q262)^2))*CT262))</f>
        <v>2.0058958735093379E-3</v>
      </c>
      <c r="CQ262" s="27">
        <f>((1/(((4-P262)^2+(6-Q262)^2))*CT262))</f>
        <v>1.6517959454673701E-3</v>
      </c>
      <c r="CR262" s="27">
        <f>((1/(((5-P262)^2+(6-Q262)^2)))*CT262)</f>
        <v>1.3293047475706294E-3</v>
      </c>
      <c r="CS262" s="21">
        <f t="shared" si="145"/>
        <v>0.76814580416429667</v>
      </c>
      <c r="CT262" s="28">
        <v>0.05</v>
      </c>
    </row>
    <row r="263" spans="8:98" x14ac:dyDescent="0.25">
      <c r="H263" s="2">
        <v>44625</v>
      </c>
      <c r="I263" s="1" t="s">
        <v>18</v>
      </c>
      <c r="J263" s="1" t="s">
        <v>5</v>
      </c>
      <c r="K263">
        <v>1</v>
      </c>
      <c r="L263">
        <v>3</v>
      </c>
      <c r="M263">
        <v>0.93</v>
      </c>
      <c r="N263">
        <v>2.2400000000000002</v>
      </c>
      <c r="P263" s="10">
        <f>SUMIF(team,spi_matches[[#This Row],[team1]],Mxg)+SUMIF(team,spi_matches[[#This Row],[team2]],Vnxg)</f>
        <v>1.0380172467839532</v>
      </c>
      <c r="Q263" s="10">
        <f>SUMIF(team,spi_matches[[#This Row],[team1]],Mnxg)+SUMIF(team,spi_matches[[#This Row],[team2]],Vxg)</f>
        <v>1.9126521176603879</v>
      </c>
      <c r="R263" s="10">
        <f t="shared" si="119"/>
        <v>0.11882436167501412</v>
      </c>
      <c r="S263" s="21">
        <f t="shared" si="120"/>
        <v>0.12838846116164246</v>
      </c>
      <c r="T263" s="21">
        <f t="shared" si="121"/>
        <v>0.14100774786310907</v>
      </c>
      <c r="U263" s="21">
        <f t="shared" si="122"/>
        <v>5.7420159710324219</v>
      </c>
      <c r="V263" s="22">
        <f t="shared" si="123"/>
        <v>0</v>
      </c>
      <c r="W263" s="22">
        <f t="shared" si="124"/>
        <v>3</v>
      </c>
      <c r="X263" s="23"/>
      <c r="Y263" s="23"/>
      <c r="Z263" s="23"/>
      <c r="AA263" s="23"/>
      <c r="AB263" s="24">
        <f t="shared" si="125"/>
        <v>1</v>
      </c>
      <c r="AC263" s="24">
        <f t="shared" si="126"/>
        <v>2</v>
      </c>
      <c r="AD263" s="24">
        <f t="shared" si="127"/>
        <v>1</v>
      </c>
      <c r="AE263" s="24">
        <f t="shared" si="128"/>
        <v>1</v>
      </c>
      <c r="AF263" s="24">
        <f t="shared" si="129"/>
        <v>2</v>
      </c>
      <c r="AG263" s="24">
        <f t="shared" si="130"/>
        <v>2</v>
      </c>
      <c r="AH263" s="24">
        <f t="shared" si="131"/>
        <v>0</v>
      </c>
      <c r="AI263" s="24">
        <f t="shared" si="132"/>
        <v>2</v>
      </c>
      <c r="AJ263" s="24">
        <f t="shared" si="133"/>
        <v>1</v>
      </c>
      <c r="AK263" s="24">
        <f t="shared" si="134"/>
        <v>3</v>
      </c>
      <c r="AL263" s="25">
        <f t="shared" si="135"/>
        <v>12</v>
      </c>
      <c r="AM263" s="25">
        <f t="shared" si="136"/>
        <v>11</v>
      </c>
      <c r="AN263" s="25">
        <f t="shared" si="137"/>
        <v>22</v>
      </c>
      <c r="AO263" s="25">
        <f t="shared" si="138"/>
        <v>2</v>
      </c>
      <c r="AP263" s="25">
        <f t="shared" si="139"/>
        <v>13</v>
      </c>
      <c r="AQ263" s="26">
        <f t="shared" si="140"/>
        <v>5.5096639712826301</v>
      </c>
      <c r="AR263" s="26">
        <f t="shared" si="141"/>
        <v>5.9924792066410153E-2</v>
      </c>
      <c r="AS263" s="26">
        <f t="shared" si="142"/>
        <v>5.3588243603366705E-2</v>
      </c>
      <c r="AT263" s="26">
        <f t="shared" si="143"/>
        <v>4.6078300829111324E-2</v>
      </c>
      <c r="AU263" s="26">
        <f t="shared" si="144"/>
        <v>4.2237908748248135E-2</v>
      </c>
      <c r="AV263" s="27">
        <f>(1/(((0-P263)^2+(0-Q263)^2))*CT263)</f>
        <v>1.0558061261706978E-2</v>
      </c>
      <c r="AW263" s="27">
        <f>(1/(((1-P263)^2+(1-Q263)^2))*CT263)</f>
        <v>5.9924792066410153E-2</v>
      </c>
      <c r="AX263" s="27">
        <f>(1/(((2-P263)^2+(2-Q263)^2))*CT263)</f>
        <v>5.3588243603366705E-2</v>
      </c>
      <c r="AY263" s="27">
        <f>(1/(((3-P263)^2+(3-Q263)^2))*CT263)</f>
        <v>9.9369959851029633E-3</v>
      </c>
      <c r="AZ263" s="27">
        <f>((1/(((4-P263)^2+(4-Q263)^2))*CT263))</f>
        <v>3.8079678340443312E-3</v>
      </c>
      <c r="BA263" s="27">
        <f>((1/(((5-P263)^2+(5-Q263)^2))*CT263))</f>
        <v>1.9818443804408815E-3</v>
      </c>
      <c r="BB263" s="27">
        <f>((1/(((6-P263)^2+(6-Q263)^2))*CT263))</f>
        <v>1.2098427320370562E-3</v>
      </c>
      <c r="BC263" s="27">
        <f>((1/(((1-P263)^2+(0-Q263)^2))*CT263))</f>
        <v>1.3662383891499489E-2</v>
      </c>
      <c r="BD263" s="27">
        <f>((1/(((2-P263)^2+(0-Q263)^2))*CT263))</f>
        <v>1.0908339763172863E-2</v>
      </c>
      <c r="BE263" s="27">
        <f>((1/(((2-P263)^2+(1-Q263)^2))*CT263))</f>
        <v>2.8435835048567438E-2</v>
      </c>
      <c r="BF263" s="27">
        <f>((1/(((3-P263)^2+(0-Q263)^2))*CT263))</f>
        <v>6.6599051339484468E-3</v>
      </c>
      <c r="BG263" s="27">
        <f>((1/(((3-P263)^2+(1-Q263)^2))*CT263))</f>
        <v>1.0678489407671113E-2</v>
      </c>
      <c r="BH263" s="27">
        <f>((1/(((3-P263)^2+(2-Q263)^2))*CT263))</f>
        <v>1.2963423003509868E-2</v>
      </c>
      <c r="BI263" s="27">
        <f>((1/(((4-P263)^2+(0-Q263)^2))*CT263))</f>
        <v>4.0220149157920793E-3</v>
      </c>
      <c r="BJ263" s="27">
        <f>((1/(((4-P263)^2+(1-Q263)^2))*CT263))</f>
        <v>5.2049307626232076E-3</v>
      </c>
      <c r="BK263" s="27">
        <f>((1/(((4-P263)^2+(2-Q263)^2))*CT263))</f>
        <v>5.6941307801053704E-3</v>
      </c>
      <c r="BL263" s="27">
        <f>((1/(((4-P263)^2+(3-Q263)^2))*CT263))</f>
        <v>5.022265083454369E-3</v>
      </c>
      <c r="BM263" s="27">
        <f>((1/(((5-P263)^2+(0-Q263)^2))*CT263))</f>
        <v>2.5832390052453673E-3</v>
      </c>
      <c r="BN263" s="27">
        <f>((1/(((5-P263)^2+(1-Q263)^2))*CT263))</f>
        <v>3.0247592470359994E-3</v>
      </c>
      <c r="BO263" s="27">
        <f>((1/(((5-P263)^2+(2-Q263)^2))*CT263))</f>
        <v>3.1837122322724526E-3</v>
      </c>
      <c r="BP263" s="27">
        <f>((1/(((5-P263)^2+(3-Q263)^2))*CT263))</f>
        <v>2.9621497534134582E-3</v>
      </c>
      <c r="BQ263" s="27">
        <f>((1/(((5-P263)^2+(4-Q263)^2))*CT263))</f>
        <v>2.4932273326132015E-3</v>
      </c>
      <c r="BR263" s="27">
        <f>((1/(((6-P263)^2+(0-Q263)^2))*CT263))</f>
        <v>1.768064520613508E-3</v>
      </c>
      <c r="BS263" s="27">
        <f>(1/(((6-P263)^2+(1-Q263)^2))*CT263)</f>
        <v>1.9643118533700888E-3</v>
      </c>
      <c r="BT263" s="27">
        <f>(1/(((6-P263)^2+(2-Q263)^2))*CT263)</f>
        <v>2.0301351230978424E-3</v>
      </c>
      <c r="BU263" s="27">
        <f>(1/(((6-P263)^2+(3-Q263)^2))*CT263)</f>
        <v>1.9377142480416082E-3</v>
      </c>
      <c r="BV263" s="27">
        <f>((1/(((6-P263)^2+(4-Q263)^2))*CT263))</f>
        <v>1.7254293836847401E-3</v>
      </c>
      <c r="BW263" s="27">
        <f>((1/(((6-P263)^2+(5-Q263)^2))*CT263))</f>
        <v>1.4640006719099082E-3</v>
      </c>
      <c r="BX263" s="27">
        <f>((1/(((0-P263)^2+(1-Q263)^2))*CT263))</f>
        <v>2.6172341727098154E-2</v>
      </c>
      <c r="BY263" s="27">
        <f>((1/(((0-P263)^2+(2-Q263)^2))*CT263))</f>
        <v>4.6078300829111324E-2</v>
      </c>
      <c r="BZ263" s="27">
        <f>((1/(((1-P263)^2+(2-Q263)^2))*CT263))</f>
        <v>5.5096639712826301</v>
      </c>
      <c r="CA263" s="27">
        <f>((1/(((0-P263)^2+(3-Q263)^2))*CT263))</f>
        <v>2.2125800717940219E-2</v>
      </c>
      <c r="CB263" s="27">
        <f>((1/(((1-P263)^2+(3-Q263)^2))*CT263))</f>
        <v>4.2237908748248135E-2</v>
      </c>
      <c r="CC263" s="27">
        <f>((1/(((2-P263)^2+(3-Q263)^2))*CT263))</f>
        <v>2.3722133337426284E-2</v>
      </c>
      <c r="CD263" s="27">
        <f>((1/(((0-P263)^2+(4-Q263)^2))*CT263))</f>
        <v>9.200476754709086E-3</v>
      </c>
      <c r="CE263" s="27">
        <f>((1/(((1-P263)^2+(4-Q263)^2))*CT263))</f>
        <v>1.1471924834286183E-2</v>
      </c>
      <c r="CF263" s="27">
        <f>((1/(((2-P263)^2+(4-Q263)^2))*CT263))</f>
        <v>9.4653371791151228E-3</v>
      </c>
      <c r="CG263" s="27">
        <f>((1/(((3-P263)^2+(4-Q263)^2))*CT263))</f>
        <v>6.092807466919572E-3</v>
      </c>
      <c r="CH263" s="27">
        <f>((1/(((0-P263)^2+(5-Q263)^2))*CT263))</f>
        <v>4.7128921418398279E-3</v>
      </c>
      <c r="CI263" s="27">
        <f>((1/(((1-P263)^2+(5-Q263)^2))*CT263))</f>
        <v>5.2448493635917888E-3</v>
      </c>
      <c r="CJ263" s="27">
        <f>((1/(((2-P263)^2+(5-Q263)^2))*CT263))</f>
        <v>4.7814276661883263E-3</v>
      </c>
      <c r="CK263" s="27">
        <f>((1/(((3-P263)^2+(5-Q263)^2))*CT263))</f>
        <v>3.7366154610262536E-3</v>
      </c>
      <c r="CL263" s="27">
        <f>(1/(((4-P263)^2+(5-Q263)^2))*CT263)</f>
        <v>2.7314853565506402E-3</v>
      </c>
      <c r="CM263" s="27">
        <f>(1/(((0-P263)^2+(6-Q263)^2))*CT263)</f>
        <v>2.8115329619391831E-3</v>
      </c>
      <c r="CN263" s="27">
        <f>(1/(((1-P263)^2+(6-Q263)^2))*CT263)</f>
        <v>2.9926038354651831E-3</v>
      </c>
      <c r="CO263" s="27">
        <f>((1/(((2-P263)^2+(6-Q263)^2))*CT263))</f>
        <v>2.8357815581847088E-3</v>
      </c>
      <c r="CP263" s="27">
        <f>((1/(((3-P263)^2+(6-Q263)^2))*CT263))</f>
        <v>2.4324048040393824E-3</v>
      </c>
      <c r="CQ263" s="27">
        <f>((1/(((4-P263)^2+(6-Q263)^2))*CT263))</f>
        <v>1.9623422948732215E-3</v>
      </c>
      <c r="CR263" s="27">
        <f>((1/(((5-P263)^2+(6-Q263)^2)))*CT263)</f>
        <v>1.5430327112399783E-3</v>
      </c>
      <c r="CS263" s="21">
        <f t="shared" si="145"/>
        <v>6.0114121800571736</v>
      </c>
      <c r="CT263" s="28">
        <v>0.05</v>
      </c>
    </row>
    <row r="264" spans="8:98" x14ac:dyDescent="0.25">
      <c r="H264" s="2">
        <v>44625</v>
      </c>
      <c r="I264" s="1" t="s">
        <v>17</v>
      </c>
      <c r="J264" s="1" t="s">
        <v>11</v>
      </c>
      <c r="K264">
        <v>4</v>
      </c>
      <c r="L264">
        <v>0</v>
      </c>
      <c r="M264">
        <v>2.59</v>
      </c>
      <c r="N264">
        <v>1.39</v>
      </c>
      <c r="P264" s="10">
        <f>SUMIF(team,spi_matches[[#This Row],[team1]],Mxg)+SUMIF(team,spi_matches[[#This Row],[team2]],Vnxg)</f>
        <v>1.5565947067491952</v>
      </c>
      <c r="Q264" s="10">
        <f>SUMIF(team,spi_matches[[#This Row],[team1]],Mnxg)+SUMIF(team,spi_matches[[#This Row],[team2]],Vxg)</f>
        <v>1.1875782672192647</v>
      </c>
      <c r="R264" s="10">
        <f t="shared" si="119"/>
        <v>1.108901058020737</v>
      </c>
      <c r="S264" s="21">
        <f t="shared" si="120"/>
        <v>0.39065120533702535</v>
      </c>
      <c r="T264" s="21">
        <f t="shared" si="121"/>
        <v>0.23232203808331039</v>
      </c>
      <c r="U264" s="21">
        <f t="shared" si="122"/>
        <v>0.17374743969015397</v>
      </c>
      <c r="V264" s="22">
        <f t="shared" si="123"/>
        <v>3</v>
      </c>
      <c r="W264" s="22">
        <f t="shared" si="124"/>
        <v>0</v>
      </c>
      <c r="X264" s="23"/>
      <c r="Y264" s="23"/>
      <c r="Z264" s="23"/>
      <c r="AA264" s="23"/>
      <c r="AB264" s="24">
        <f t="shared" si="125"/>
        <v>2</v>
      </c>
      <c r="AC264" s="24">
        <f t="shared" si="126"/>
        <v>1</v>
      </c>
      <c r="AD264" s="24">
        <f t="shared" si="127"/>
        <v>1</v>
      </c>
      <c r="AE264" s="24">
        <f t="shared" si="128"/>
        <v>1</v>
      </c>
      <c r="AF264" s="24">
        <f t="shared" si="129"/>
        <v>2</v>
      </c>
      <c r="AG264" s="24">
        <f t="shared" si="130"/>
        <v>2</v>
      </c>
      <c r="AH264" s="24">
        <f t="shared" si="131"/>
        <v>1</v>
      </c>
      <c r="AI264" s="24">
        <f t="shared" si="132"/>
        <v>2</v>
      </c>
      <c r="AJ264" s="24">
        <f t="shared" si="133"/>
        <v>2</v>
      </c>
      <c r="AK264" s="24">
        <f t="shared" si="134"/>
        <v>0</v>
      </c>
      <c r="AL264" s="25">
        <f t="shared" si="135"/>
        <v>21</v>
      </c>
      <c r="AM264" s="25">
        <f t="shared" si="136"/>
        <v>11</v>
      </c>
      <c r="AN264" s="25">
        <f t="shared" si="137"/>
        <v>22</v>
      </c>
      <c r="AO264" s="25">
        <f t="shared" si="138"/>
        <v>12</v>
      </c>
      <c r="AP264" s="25">
        <f t="shared" si="139"/>
        <v>20</v>
      </c>
      <c r="AQ264" s="26">
        <f t="shared" si="140"/>
        <v>0.2157089057937307</v>
      </c>
      <c r="AR264" s="26">
        <f t="shared" si="141"/>
        <v>0.14493456286357445</v>
      </c>
      <c r="AS264" s="26">
        <f t="shared" si="142"/>
        <v>5.8367757840761952E-2</v>
      </c>
      <c r="AT264" s="26">
        <f t="shared" si="143"/>
        <v>5.1555600567408461E-2</v>
      </c>
      <c r="AU264" s="26">
        <f t="shared" si="144"/>
        <v>3.1114837247065166E-2</v>
      </c>
      <c r="AV264" s="27">
        <f>(1/(((0-P264)^2+(0-Q264)^2))*CT264)</f>
        <v>1.304349225080513E-2</v>
      </c>
      <c r="AW264" s="27">
        <f>(1/(((1-P264)^2+(1-Q264)^2))*CT264)</f>
        <v>0.14493456286357445</v>
      </c>
      <c r="AX264" s="27">
        <f>(1/(((2-P264)^2+(2-Q264)^2))*CT264)</f>
        <v>5.8367757840761952E-2</v>
      </c>
      <c r="AY264" s="27">
        <f>(1/(((3-P264)^2+(3-Q264)^2))*CT264)</f>
        <v>9.3139504693301404E-3</v>
      </c>
      <c r="AZ264" s="27">
        <f>((1/(((4-P264)^2+(4-Q264)^2))*CT264))</f>
        <v>3.6023196381995688E-3</v>
      </c>
      <c r="BA264" s="27">
        <f>((1/(((5-P264)^2+(5-Q264)^2))*CT264))</f>
        <v>1.8945422399952027E-3</v>
      </c>
      <c r="BB264" s="27">
        <f>((1/(((6-P264)^2+(6-Q264)^2))*CT264))</f>
        <v>1.1654127806439757E-3</v>
      </c>
      <c r="BC264" s="27">
        <f>((1/(((1-P264)^2+(0-Q264)^2))*CT264))</f>
        <v>2.9067404729085217E-2</v>
      </c>
      <c r="BD264" s="27">
        <f>((1/(((2-P264)^2+(0-Q264)^2))*CT264))</f>
        <v>3.1114837247065166E-2</v>
      </c>
      <c r="BE264" s="27">
        <f>((1/(((2-P264)^2+(1-Q264)^2))*CT264))</f>
        <v>0.2157089057937307</v>
      </c>
      <c r="BF264" s="27">
        <f>((1/(((3-P264)^2+(0-Q264)^2))*CT264))</f>
        <v>1.4311225142996088E-2</v>
      </c>
      <c r="BG264" s="27">
        <f>((1/(((3-P264)^2+(1-Q264)^2))*CT264))</f>
        <v>2.3600441353151206E-2</v>
      </c>
      <c r="BH264" s="27">
        <f>((1/(((3-P264)^2+(2-Q264)^2))*CT264))</f>
        <v>1.8225241227496664E-2</v>
      </c>
      <c r="BI264" s="27">
        <f>((1/(((4-P264)^2+(0-Q264)^2))*CT264))</f>
        <v>6.7745430743806241E-3</v>
      </c>
      <c r="BJ264" s="27">
        <f>((1/(((4-P264)^2+(1-Q264)^2))*CT264))</f>
        <v>8.325819235100184E-3</v>
      </c>
      <c r="BK264" s="27">
        <f>((1/(((4-P264)^2+(2-Q264)^2))*CT264))</f>
        <v>7.5411841043133091E-3</v>
      </c>
      <c r="BL264" s="27">
        <f>((1/(((4-P264)^2+(3-Q264)^2))*CT264))</f>
        <v>5.402425623354485E-3</v>
      </c>
      <c r="BM264" s="27">
        <f>((1/(((5-P264)^2+(0-Q264)^2))*CT264))</f>
        <v>3.7686409736506945E-3</v>
      </c>
      <c r="BN264" s="27">
        <f>((1/(((5-P264)^2+(1-Q264)^2))*CT264))</f>
        <v>4.2044274636233864E-3</v>
      </c>
      <c r="BO264" s="27">
        <f>((1/(((5-P264)^2+(2-Q264)^2))*CT264))</f>
        <v>3.9945453411288079E-3</v>
      </c>
      <c r="BP264" s="27">
        <f>((1/(((5-P264)^2+(3-Q264)^2))*CT264))</f>
        <v>3.3020927727226896E-3</v>
      </c>
      <c r="BQ264" s="27">
        <f>((1/(((5-P264)^2+(4-Q264)^2))*CT264))</f>
        <v>2.5294995272870028E-3</v>
      </c>
      <c r="BR264" s="27">
        <f>((1/(((6-P264)^2+(0-Q264)^2))*CT264))</f>
        <v>2.3635976381845831E-3</v>
      </c>
      <c r="BS264" s="27">
        <f>(1/(((6-P264)^2+(1-Q264)^2))*CT264)</f>
        <v>2.5279290395234222E-3</v>
      </c>
      <c r="BT264" s="27">
        <f>(1/(((6-P264)^2+(2-Q264)^2))*CT264)</f>
        <v>2.4505143533390997E-3</v>
      </c>
      <c r="BU264" s="27">
        <f>(1/(((6-P264)^2+(3-Q264)^2))*CT264)</f>
        <v>2.1712015773241813E-3</v>
      </c>
      <c r="BV264" s="27">
        <f>((1/(((6-P264)^2+(4-Q264)^2))*CT264))</f>
        <v>1.8080850371894844E-3</v>
      </c>
      <c r="BW264" s="27">
        <f>((1/(((6-P264)^2+(5-Q264)^2))*CT264))</f>
        <v>1.4586440823783143E-3</v>
      </c>
      <c r="BX264" s="27">
        <f>((1/(((0-P264)^2+(1-Q264)^2))*CT264))</f>
        <v>2.0340312239262831E-2</v>
      </c>
      <c r="BY264" s="27">
        <f>((1/(((0-P264)^2+(2-Q264)^2))*CT264))</f>
        <v>1.6217884538738778E-2</v>
      </c>
      <c r="BZ264" s="27">
        <f>((1/(((1-P264)^2+(2-Q264)^2))*CT264))</f>
        <v>5.1555600567408461E-2</v>
      </c>
      <c r="CA264" s="27">
        <f>((1/(((0-P264)^2+(3-Q264)^2))*CT264))</f>
        <v>8.7598510372664858E-3</v>
      </c>
      <c r="CB264" s="27">
        <f>((1/(((1-P264)^2+(3-Q264)^2))*CT264))</f>
        <v>1.39094818573164E-2</v>
      </c>
      <c r="CC264" s="27">
        <f>((1/(((2-P264)^2+(3-Q264)^2))*CT264))</f>
        <v>1.4361704973791009E-2</v>
      </c>
      <c r="CD264" s="27">
        <f>((1/(((0-P264)^2+(4-Q264)^2))*CT264))</f>
        <v>4.8390048173313589E-3</v>
      </c>
      <c r="CE264" s="27">
        <f>((1/(((1-P264)^2+(4-Q264)^2))*CT264))</f>
        <v>6.0830849614437804E-3</v>
      </c>
      <c r="CF264" s="27">
        <f>((1/(((2-P264)^2+(4-Q264)^2))*CT264))</f>
        <v>6.1680236830158426E-3</v>
      </c>
      <c r="CG264" s="27">
        <f>((1/(((3-P264)^2+(4-Q264)^2))*CT264))</f>
        <v>5.0034349363365996E-3</v>
      </c>
      <c r="CH264" s="27">
        <f>((1/(((0-P264)^2+(5-Q264)^2))*CT264))</f>
        <v>2.9485397462174147E-3</v>
      </c>
      <c r="CI264" s="27">
        <f>((1/(((1-P264)^2+(5-Q264)^2))*CT264))</f>
        <v>3.3682832837673101E-3</v>
      </c>
      <c r="CJ264" s="27">
        <f>((1/(((2-P264)^2+(5-Q264)^2))*CT264))</f>
        <v>3.3941640568712337E-3</v>
      </c>
      <c r="CK264" s="27">
        <f>((1/(((3-P264)^2+(5-Q264)^2))*CT264))</f>
        <v>3.0087895813674004E-3</v>
      </c>
      <c r="CL264" s="27">
        <f>(1/(((4-P264)^2+(5-Q264)^2))*CT264)</f>
        <v>2.4384547558336926E-3</v>
      </c>
      <c r="CM264" s="27">
        <f>(1/(((0-P264)^2+(6-Q264)^2))*CT264)</f>
        <v>1.9544694600564325E-3</v>
      </c>
      <c r="CN264" s="27">
        <f>(1/(((1-P264)^2+(6-Q264)^2))*CT264)</f>
        <v>2.13045177160113E-3</v>
      </c>
      <c r="CO264" s="27">
        <f>((1/(((2-P264)^2+(6-Q264)^2))*CT264))</f>
        <v>2.1407765049030105E-3</v>
      </c>
      <c r="CP264" s="27">
        <f>((1/(((3-P264)^2+(6-Q264)^2))*CT264))</f>
        <v>1.9807611227546751E-3</v>
      </c>
      <c r="CQ264" s="27">
        <f>((1/(((4-P264)^2+(6-Q264)^2))*CT264))</f>
        <v>1.7164651918694851E-3</v>
      </c>
      <c r="CR264" s="27">
        <f>((1/(((5-P264)^2+(6-Q264)^2)))*CT264)</f>
        <v>1.4279006030006884E-3</v>
      </c>
      <c r="CS264" s="21">
        <f t="shared" si="145"/>
        <v>0.79672068311048949</v>
      </c>
      <c r="CT264" s="28">
        <v>0.05</v>
      </c>
    </row>
    <row r="265" spans="8:98" x14ac:dyDescent="0.25">
      <c r="H265" s="2">
        <v>44625</v>
      </c>
      <c r="I265" s="1" t="s">
        <v>19</v>
      </c>
      <c r="J265" s="1" t="s">
        <v>21</v>
      </c>
      <c r="K265">
        <v>1</v>
      </c>
      <c r="L265">
        <v>0</v>
      </c>
      <c r="M265">
        <v>2.4300000000000002</v>
      </c>
      <c r="N265">
        <v>1.54</v>
      </c>
      <c r="P265" s="10">
        <f>SUMIF(team,spi_matches[[#This Row],[team1]],Mxg)+SUMIF(team,spi_matches[[#This Row],[team2]],Vnxg)</f>
        <v>2.1795580773683572</v>
      </c>
      <c r="Q265" s="10">
        <f>SUMIF(team,spi_matches[[#This Row],[team1]],Mnxg)+SUMIF(team,spi_matches[[#This Row],[team2]],Vxg)</f>
        <v>0.91539136806407284</v>
      </c>
      <c r="R265" s="10">
        <f t="shared" si="119"/>
        <v>0.45285709970030441</v>
      </c>
      <c r="S265" s="21">
        <f t="shared" si="120"/>
        <v>1.5678293197200306</v>
      </c>
      <c r="T265" s="21">
        <f t="shared" si="121"/>
        <v>0.10319447791691785</v>
      </c>
      <c r="U265" s="21">
        <f t="shared" si="122"/>
        <v>0.1062356703975702</v>
      </c>
      <c r="V265" s="22">
        <f t="shared" si="123"/>
        <v>3</v>
      </c>
      <c r="W265" s="22">
        <f t="shared" si="124"/>
        <v>0</v>
      </c>
      <c r="X265" s="23"/>
      <c r="Y265" s="23"/>
      <c r="Z265" s="23"/>
      <c r="AA265" s="23"/>
      <c r="AB265" s="24">
        <f t="shared" si="125"/>
        <v>2</v>
      </c>
      <c r="AC265" s="24">
        <f t="shared" si="126"/>
        <v>1</v>
      </c>
      <c r="AD265" s="24">
        <f t="shared" si="127"/>
        <v>3</v>
      </c>
      <c r="AE265" s="24">
        <f t="shared" si="128"/>
        <v>1</v>
      </c>
      <c r="AF265" s="24">
        <f t="shared" si="129"/>
        <v>2</v>
      </c>
      <c r="AG265" s="24">
        <f t="shared" si="130"/>
        <v>0</v>
      </c>
      <c r="AH265" s="24">
        <f t="shared" si="131"/>
        <v>2</v>
      </c>
      <c r="AI265" s="24">
        <f t="shared" si="132"/>
        <v>2</v>
      </c>
      <c r="AJ265" s="24">
        <f t="shared" si="133"/>
        <v>1</v>
      </c>
      <c r="AK265" s="24">
        <f t="shared" si="134"/>
        <v>1</v>
      </c>
      <c r="AL265" s="25">
        <f t="shared" si="135"/>
        <v>21</v>
      </c>
      <c r="AM265" s="25">
        <f t="shared" si="136"/>
        <v>31</v>
      </c>
      <c r="AN265" s="25">
        <f t="shared" si="137"/>
        <v>20</v>
      </c>
      <c r="AO265" s="25">
        <f t="shared" si="138"/>
        <v>22</v>
      </c>
      <c r="AP265" s="25">
        <f t="shared" si="139"/>
        <v>11</v>
      </c>
      <c r="AQ265" s="26">
        <f t="shared" si="140"/>
        <v>1.2690444309195947</v>
      </c>
      <c r="AR265" s="26">
        <f t="shared" si="141"/>
        <v>7.3498761807219537E-2</v>
      </c>
      <c r="AS265" s="26">
        <f t="shared" si="142"/>
        <v>5.7459213792030263E-2</v>
      </c>
      <c r="AT265" s="26">
        <f t="shared" si="143"/>
        <v>4.1369598898768095E-2</v>
      </c>
      <c r="AU265" s="26">
        <f t="shared" si="144"/>
        <v>3.5752186134801633E-2</v>
      </c>
      <c r="AV265" s="27">
        <f>(1/(((0-P265)^2+(0-Q265)^2))*CT265)</f>
        <v>8.9470810710484752E-3</v>
      </c>
      <c r="AW265" s="27">
        <f>(1/(((1-P265)^2+(1-Q265)^2))*CT265)</f>
        <v>3.5752186134801633E-2</v>
      </c>
      <c r="AX265" s="27">
        <f>(1/(((2-P265)^2+(2-Q265)^2))*CT265)</f>
        <v>4.1369598898768095E-2</v>
      </c>
      <c r="AY265" s="27">
        <f>(1/(((3-P265)^2+(3-Q265)^2))*CT265)</f>
        <v>9.9627034306521579E-3</v>
      </c>
      <c r="AZ265" s="27">
        <f>((1/(((4-P265)^2+(4-Q265)^2))*CT265))</f>
        <v>3.8974748336191392E-3</v>
      </c>
      <c r="BA265" s="27">
        <f>((1/(((5-P265)^2+(5-Q265)^2))*CT265))</f>
        <v>2.0293097002920435E-3</v>
      </c>
      <c r="BB265" s="27">
        <f>((1/(((6-P265)^2+(6-Q265)^2))*CT265))</f>
        <v>1.2361238477363225E-3</v>
      </c>
      <c r="BC265" s="27">
        <f>((1/(((1-P265)^2+(0-Q265)^2))*CT265))</f>
        <v>2.242857895855345E-2</v>
      </c>
      <c r="BD265" s="27">
        <f>((1/(((2-P265)^2+(0-Q265)^2))*CT265))</f>
        <v>5.7459213792030263E-2</v>
      </c>
      <c r="BE265" s="27">
        <f>((1/(((2-P265)^2+(1-Q265)^2))*CT265))</f>
        <v>1.2690444309195947</v>
      </c>
      <c r="BF265" s="27">
        <f>((1/(((3-P265)^2+(0-Q265)^2))*CT265))</f>
        <v>3.3089216422864325E-2</v>
      </c>
      <c r="BG265" s="27">
        <f>((1/(((3-P265)^2+(1-Q265)^2))*CT265))</f>
        <v>7.3498761807219537E-2</v>
      </c>
      <c r="BH265" s="27">
        <f>((1/(((3-P265)^2+(2-Q265)^2))*CT265))</f>
        <v>2.7034321429367781E-2</v>
      </c>
      <c r="BI265" s="27">
        <f>((1/(((4-P265)^2+(0-Q265)^2))*CT265))</f>
        <v>1.2042533794672572E-2</v>
      </c>
      <c r="BJ265" s="27">
        <f>((1/(((4-P265)^2+(1-Q265)^2))*CT265))</f>
        <v>1.505494718065787E-2</v>
      </c>
      <c r="BK265" s="27">
        <f>((1/(((4-P265)^2+(2-Q265)^2))*CT265))</f>
        <v>1.1134903484629387E-2</v>
      </c>
      <c r="BL265" s="27">
        <f>((1/(((4-P265)^2+(3-Q265)^2))*CT265))</f>
        <v>6.5277543635428566E-3</v>
      </c>
      <c r="BM265" s="27">
        <f>((1/(((5-P265)^2+(0-Q265)^2))*CT265))</f>
        <v>5.686448763237744E-3</v>
      </c>
      <c r="BN265" s="27">
        <f>((1/(((5-P265)^2+(1-Q265)^2))*CT265))</f>
        <v>6.2797887592239525E-3</v>
      </c>
      <c r="BO265" s="27">
        <f>((1/(((5-P265)^2+(2-Q265)^2))*CT265))</f>
        <v>5.4756904664258893E-3</v>
      </c>
      <c r="BP265" s="27">
        <f>((1/(((5-P265)^2+(3-Q265)^2))*CT265))</f>
        <v>4.0648801083698555E-3</v>
      </c>
      <c r="BQ265" s="27">
        <f>((1/(((5-P265)^2+(4-Q265)^2))*CT265))</f>
        <v>2.8620978761687479E-3</v>
      </c>
      <c r="BR265" s="27">
        <f>((1/(((6-P265)^2+(0-Q265)^2))*CT265))</f>
        <v>3.2396601075217637E-3</v>
      </c>
      <c r="BS265" s="27">
        <f>(1/(((6-P265)^2+(1-Q265)^2))*CT265)</f>
        <v>3.4239691980529918E-3</v>
      </c>
      <c r="BT265" s="27">
        <f>(1/(((6-P265)^2+(2-Q265)^2))*CT265)</f>
        <v>3.170144367823668E-3</v>
      </c>
      <c r="BU265" s="27">
        <f>(1/(((6-P265)^2+(3-Q265)^2))*CT265)</f>
        <v>2.6397246329059047E-3</v>
      </c>
      <c r="BV265" s="27">
        <f>((1/(((6-P265)^2+(4-Q265)^2))*CT265))</f>
        <v>2.0737778061899652E-3</v>
      </c>
      <c r="BW265" s="27">
        <f>((1/(((6-P265)^2+(5-Q265)^2))*CT265))</f>
        <v>1.5984754809776113E-3</v>
      </c>
      <c r="BX265" s="27">
        <f>((1/(((0-P265)^2+(1-Q265)^2))*CT265))</f>
        <v>1.0509429827880699E-2</v>
      </c>
      <c r="BY265" s="27">
        <f>((1/(((0-P265)^2+(2-Q265)^2))*CT265))</f>
        <v>8.4361854829911129E-3</v>
      </c>
      <c r="BZ265" s="27">
        <f>((1/(((1-P265)^2+(2-Q265)^2))*CT265))</f>
        <v>1.947242849159363E-2</v>
      </c>
      <c r="CA265" s="27">
        <f>((1/(((0-P265)^2+(3-Q265)^2))*CT265))</f>
        <v>5.4968814998099759E-3</v>
      </c>
      <c r="CB265" s="27">
        <f>((1/(((1-P265)^2+(3-Q265)^2))*CT265))</f>
        <v>8.7154317990498064E-3</v>
      </c>
      <c r="CC265" s="27">
        <f>((1/(((2-P265)^2+(3-Q265)^2))*CT265))</f>
        <v>1.142117246284107E-2</v>
      </c>
      <c r="CD265" s="27">
        <f>((1/(((0-P265)^2+(4-Q265)^2))*CT265))</f>
        <v>3.5050126316415828E-3</v>
      </c>
      <c r="CE265" s="27">
        <f>((1/(((1-P265)^2+(4-Q265)^2))*CT265))</f>
        <v>4.584561828907598E-3</v>
      </c>
      <c r="CF265" s="27">
        <f>((1/(((2-P265)^2+(4-Q265)^2))*CT265))</f>
        <v>5.2372190429209077E-3</v>
      </c>
      <c r="CG265" s="27">
        <f>((1/(((3-P265)^2+(4-Q265)^2))*CT265))</f>
        <v>4.9077657278080696E-3</v>
      </c>
      <c r="CH265" s="27">
        <f>((1/(((0-P265)^2+(5-Q265)^2))*CT265))</f>
        <v>2.3326878378495471E-3</v>
      </c>
      <c r="CI265" s="27">
        <f>((1/(((1-P265)^2+(5-Q265)^2))*CT265))</f>
        <v>2.7661928187228406E-3</v>
      </c>
      <c r="CJ265" s="27">
        <f>((1/(((2-P265)^2+(5-Q265)^2))*CT265))</f>
        <v>2.9910981128823452E-3</v>
      </c>
      <c r="CK265" s="27">
        <f>((1/(((3-P265)^2+(5-Q265)^2))*CT265))</f>
        <v>2.880656815187105E-3</v>
      </c>
      <c r="CL265" s="27">
        <f>(1/(((4-P265)^2+(5-Q265)^2))*CT265)</f>
        <v>2.5002454653789002E-3</v>
      </c>
      <c r="CM265" s="27">
        <f>(1/(((0-P265)^2+(6-Q265)^2))*CT265)</f>
        <v>1.6337883986501424E-3</v>
      </c>
      <c r="CN265" s="27">
        <f>(1/(((1-P265)^2+(6-Q265)^2))*CT265)</f>
        <v>1.8352259150974104E-3</v>
      </c>
      <c r="CO265" s="27">
        <f>((1/(((2-P265)^2+(6-Q265)^2))*CT265))</f>
        <v>1.931584360314424E-3</v>
      </c>
      <c r="CP265" s="27">
        <f>((1/(((3-P265)^2+(6-Q265)^2))*CT265))</f>
        <v>1.8849167907412678E-3</v>
      </c>
      <c r="CQ265" s="27">
        <f>((1/(((4-P265)^2+(6-Q265)^2))*CT265))</f>
        <v>1.7142512098198015E-3</v>
      </c>
      <c r="CR265" s="27">
        <f>((1/(((5-P265)^2+(6-Q265)^2)))*CT265)</f>
        <v>1.4789338774819788E-3</v>
      </c>
      <c r="CS265" s="21">
        <f t="shared" si="145"/>
        <v>1.7772594680345186</v>
      </c>
      <c r="CT265" s="28">
        <v>0.05</v>
      </c>
    </row>
    <row r="266" spans="8:98" x14ac:dyDescent="0.25">
      <c r="H266" s="2">
        <v>44626</v>
      </c>
      <c r="I266" s="1" t="s">
        <v>16</v>
      </c>
      <c r="J266" s="1" t="s">
        <v>6</v>
      </c>
      <c r="K266">
        <v>2</v>
      </c>
      <c r="L266">
        <v>3</v>
      </c>
      <c r="M266">
        <v>1.45</v>
      </c>
      <c r="N266">
        <v>0.93</v>
      </c>
      <c r="P266" s="10">
        <f>SUMIF(team,spi_matches[[#This Row],[team1]],Mxg)+SUMIF(team,spi_matches[[#This Row],[team2]],Vnxg)</f>
        <v>1.0130352054581833</v>
      </c>
      <c r="Q266" s="10">
        <f>SUMIF(team,spi_matches[[#This Row],[team1]],Mnxg)+SUMIF(team,spi_matches[[#This Row],[team2]],Vxg)</f>
        <v>1.9326408092995564</v>
      </c>
      <c r="R266" s="10">
        <f t="shared" si="119"/>
        <v>1.1962268241418412</v>
      </c>
      <c r="S266" s="21">
        <f t="shared" si="120"/>
        <v>0.12516817245226544</v>
      </c>
      <c r="T266" s="21">
        <f t="shared" si="121"/>
        <v>0.13586546986712239</v>
      </c>
      <c r="U266" s="21">
        <f t="shared" si="122"/>
        <v>10.860385302131325</v>
      </c>
      <c r="V266" s="22">
        <f t="shared" si="123"/>
        <v>0</v>
      </c>
      <c r="W266" s="22">
        <f t="shared" si="124"/>
        <v>3</v>
      </c>
      <c r="X266" s="23"/>
      <c r="Y266" s="23"/>
      <c r="Z266" s="23"/>
      <c r="AA266" s="23"/>
      <c r="AB266" s="24">
        <f t="shared" si="125"/>
        <v>1</v>
      </c>
      <c r="AC266" s="24">
        <f t="shared" si="126"/>
        <v>2</v>
      </c>
      <c r="AD266" s="24">
        <f t="shared" si="127"/>
        <v>1</v>
      </c>
      <c r="AE266" s="24">
        <f t="shared" si="128"/>
        <v>1</v>
      </c>
      <c r="AF266" s="24">
        <f t="shared" si="129"/>
        <v>2</v>
      </c>
      <c r="AG266" s="24">
        <f t="shared" si="130"/>
        <v>2</v>
      </c>
      <c r="AH266" s="24">
        <f t="shared" si="131"/>
        <v>0</v>
      </c>
      <c r="AI266" s="24">
        <f t="shared" si="132"/>
        <v>2</v>
      </c>
      <c r="AJ266" s="24">
        <f t="shared" si="133"/>
        <v>1</v>
      </c>
      <c r="AK266" s="24">
        <f t="shared" si="134"/>
        <v>3</v>
      </c>
      <c r="AL266" s="25">
        <f t="shared" si="135"/>
        <v>12</v>
      </c>
      <c r="AM266" s="25">
        <f t="shared" si="136"/>
        <v>11</v>
      </c>
      <c r="AN266" s="25">
        <f t="shared" si="137"/>
        <v>22</v>
      </c>
      <c r="AO266" s="25">
        <f t="shared" si="138"/>
        <v>2</v>
      </c>
      <c r="AP266" s="25">
        <f t="shared" si="139"/>
        <v>13</v>
      </c>
      <c r="AQ266" s="26">
        <f t="shared" si="140"/>
        <v>10.622077388032672</v>
      </c>
      <c r="AR266" s="26">
        <f t="shared" si="141"/>
        <v>5.7472004517903734E-2</v>
      </c>
      <c r="AS266" s="26">
        <f t="shared" si="142"/>
        <v>5.1091479213751602E-2</v>
      </c>
      <c r="AT266" s="26">
        <f t="shared" si="143"/>
        <v>4.8507069399560593E-2</v>
      </c>
      <c r="AU266" s="26">
        <f t="shared" si="144"/>
        <v>4.3881760966860472E-2</v>
      </c>
      <c r="AV266" s="27">
        <f>(1/(((0-P266)^2+(0-Q266)^2))*CT266)</f>
        <v>1.0501243627563316E-2</v>
      </c>
      <c r="AW266" s="27">
        <f>(1/(((1-P266)^2+(1-Q266)^2))*CT266)</f>
        <v>5.7472004517903734E-2</v>
      </c>
      <c r="AX266" s="27">
        <f>(1/(((2-P266)^2+(2-Q266)^2))*CT266)</f>
        <v>5.1091479213751602E-2</v>
      </c>
      <c r="AY266" s="27">
        <f>(1/(((3-P266)^2+(3-Q266)^2))*CT266)</f>
        <v>9.8284256902483429E-3</v>
      </c>
      <c r="AZ266" s="27">
        <f>((1/(((4-P266)^2+(4-Q266)^2))*CT266))</f>
        <v>3.7890463000540137E-3</v>
      </c>
      <c r="BA266" s="27">
        <f>((1/(((5-P266)^2+(5-Q266)^2))*CT266))</f>
        <v>1.9759268346257255E-3</v>
      </c>
      <c r="BB266" s="27">
        <f>((1/(((6-P266)^2+(6-Q266)^2))*CT266))</f>
        <v>1.2073436829756466E-3</v>
      </c>
      <c r="BC266" s="27">
        <f>((1/(((1-P266)^2+(0-Q266)^2))*CT266))</f>
        <v>1.3385911715492853E-2</v>
      </c>
      <c r="BD266" s="27">
        <f>((1/(((2-P266)^2+(0-Q266)^2))*CT266))</f>
        <v>1.0617514644425525E-2</v>
      </c>
      <c r="BE266" s="27">
        <f>((1/(((2-P266)^2+(1-Q266)^2))*CT266))</f>
        <v>2.7116167619560729E-2</v>
      </c>
      <c r="BF266" s="27">
        <f>((1/(((3-P266)^2+(0-Q266)^2))*CT266))</f>
        <v>6.5077647588668661E-3</v>
      </c>
      <c r="BG266" s="27">
        <f>((1/(((3-P266)^2+(1-Q266)^2))*CT266))</f>
        <v>1.0378077571285994E-2</v>
      </c>
      <c r="BH266" s="27">
        <f>((1/(((3-P266)^2+(2-Q266)^2))*CT266))</f>
        <v>1.2650009008121169E-2</v>
      </c>
      <c r="BI266" s="27">
        <f>((1/(((4-P266)^2+(0-Q266)^2))*CT266))</f>
        <v>3.9503647160532909E-3</v>
      </c>
      <c r="BJ266" s="27">
        <f>((1/(((4-P266)^2+(1-Q266)^2))*CT266))</f>
        <v>5.1063251466125876E-3</v>
      </c>
      <c r="BK266" s="27">
        <f>((1/(((4-P266)^2+(2-Q266)^2))*CT266))</f>
        <v>5.6013020463359505E-3</v>
      </c>
      <c r="BL266" s="27">
        <f>((1/(((4-P266)^2+(3-Q266)^2))*CT266))</f>
        <v>4.9695790568500559E-3</v>
      </c>
      <c r="BM266" s="27">
        <f>((1/(((5-P266)^2+(0-Q266)^2))*CT266))</f>
        <v>2.5469934593749443E-3</v>
      </c>
      <c r="BN266" s="27">
        <f>((1/(((5-P266)^2+(1-Q266)^2))*CT266))</f>
        <v>2.98227802420947E-3</v>
      </c>
      <c r="BO266" s="27">
        <f>((1/(((5-P266)^2+(2-Q266)^2))*CT266))</f>
        <v>3.144569929571735E-3</v>
      </c>
      <c r="BP266" s="27">
        <f>((1/(((5-P266)^2+(3-Q266)^2))*CT266))</f>
        <v>2.9351087522248884E-3</v>
      </c>
      <c r="BQ266" s="27">
        <f>((1/(((5-P266)^2+(4-Q266)^2))*CT266))</f>
        <v>2.478946026775712E-3</v>
      </c>
      <c r="BR266" s="27">
        <f>((1/(((6-P266)^2+(0-Q266)^2))*CT266))</f>
        <v>1.7479511520061134E-3</v>
      </c>
      <c r="BS266" s="27">
        <f>(1/(((6-P266)^2+(1-Q266)^2))*CT266)</f>
        <v>1.9425293566798952E-3</v>
      </c>
      <c r="BT266" s="27">
        <f>(1/(((6-P266)^2+(2-Q266)^2))*CT266)</f>
        <v>2.0101023625987125E-3</v>
      </c>
      <c r="BU266" s="27">
        <f>(1/(((6-P266)^2+(3-Q266)^2))*CT266)</f>
        <v>1.9224060400445946E-3</v>
      </c>
      <c r="BV266" s="27">
        <f>((1/(((6-P266)^2+(4-Q266)^2))*CT266))</f>
        <v>1.715631246498654E-3</v>
      </c>
      <c r="BW266" s="27">
        <f>((1/(((6-P266)^2+(5-Q266)^2))*CT266))</f>
        <v>1.4586398186756907E-3</v>
      </c>
      <c r="BX266" s="27">
        <f>((1/(((0-P266)^2+(1-Q266)^2))*CT266))</f>
        <v>2.6370484541909274E-2</v>
      </c>
      <c r="BY266" s="27">
        <f>((1/(((0-P266)^2+(2-Q266)^2))*CT266))</f>
        <v>4.8507069399560593E-2</v>
      </c>
      <c r="BZ266" s="27">
        <f>((1/(((1-P266)^2+(2-Q266)^2))*CT266))</f>
        <v>10.622077388032672</v>
      </c>
      <c r="CA266" s="27">
        <f>((1/(((0-P266)^2+(3-Q266)^2))*CT266))</f>
        <v>2.3089398782038799E-2</v>
      </c>
      <c r="CB266" s="27">
        <f>((1/(((1-P266)^2+(3-Q266)^2))*CT266))</f>
        <v>4.3881760966860472E-2</v>
      </c>
      <c r="CC266" s="27">
        <f>((1/(((2-P266)^2+(3-Q266)^2))*CT266))</f>
        <v>2.3659061779507509E-2</v>
      </c>
      <c r="CD266" s="27">
        <f>((1/(((0-P266)^2+(4-Q266)^2))*CT266))</f>
        <v>9.4335807365565419E-3</v>
      </c>
      <c r="CE266" s="27">
        <f>((1/(((1-P266)^2+(4-Q266)^2))*CT266))</f>
        <v>1.169824898328699E-2</v>
      </c>
      <c r="CF266" s="27">
        <f>((1/(((2-P266)^2+(4-Q266)^2))*CT266))</f>
        <v>9.5273055385639589E-3</v>
      </c>
      <c r="CG266" s="27">
        <f>((1/(((3-P266)^2+(4-Q266)^2))*CT266))</f>
        <v>6.0812431328072002E-3</v>
      </c>
      <c r="CH266" s="27">
        <f>((1/(((0-P266)^2+(5-Q266)^2))*CT266))</f>
        <v>4.7915977307035895E-3</v>
      </c>
      <c r="CI266" s="27">
        <f>((1/(((1-P266)^2+(5-Q266)^2))*CT266))</f>
        <v>5.3141387653757276E-3</v>
      </c>
      <c r="CJ266" s="27">
        <f>((1/(((2-P266)^2+(5-Q266)^2))*CT266))</f>
        <v>4.8156604149725037E-3</v>
      </c>
      <c r="CK266" s="27">
        <f>((1/(((3-P266)^2+(5-Q266)^2))*CT266))</f>
        <v>3.7434335964694112E-3</v>
      </c>
      <c r="CL266" s="27">
        <f>(1/(((4-P266)^2+(5-Q266)^2))*CT266)</f>
        <v>2.7276717972705908E-3</v>
      </c>
      <c r="CM266" s="27">
        <f>(1/(((0-P266)^2+(6-Q266)^2))*CT266)</f>
        <v>2.8458163270577951E-3</v>
      </c>
      <c r="CN266" s="27">
        <f>(1/(((1-P266)^2+(6-Q266)^2))*CT266)</f>
        <v>3.02232031253478E-3</v>
      </c>
      <c r="CO266" s="27">
        <f>((1/(((2-P266)^2+(6-Q266)^2))*CT266))</f>
        <v>2.8542868916303717E-3</v>
      </c>
      <c r="CP266" s="27">
        <f>((1/(((3-P266)^2+(6-Q266)^2))*CT266))</f>
        <v>2.4400432712659852E-3</v>
      </c>
      <c r="CQ266" s="27">
        <f>((1/(((4-P266)^2+(6-Q266)^2))*CT266))</f>
        <v>1.9634507977152496E-3</v>
      </c>
      <c r="CR266" s="27">
        <f>((1/(((5-P266)^2+(6-Q266)^2)))*CT266)</f>
        <v>1.5413403325676147E-3</v>
      </c>
      <c r="CS266" s="21">
        <f t="shared" si="145"/>
        <v>11.121418944450713</v>
      </c>
      <c r="CT266" s="28">
        <v>0.05</v>
      </c>
    </row>
    <row r="267" spans="8:98" x14ac:dyDescent="0.25">
      <c r="H267" s="2">
        <v>44626</v>
      </c>
      <c r="I267" s="1" t="s">
        <v>22</v>
      </c>
      <c r="J267" s="1" t="s">
        <v>7</v>
      </c>
      <c r="K267">
        <v>4</v>
      </c>
      <c r="L267">
        <v>1</v>
      </c>
      <c r="M267">
        <v>3.42</v>
      </c>
      <c r="N267">
        <v>0.48</v>
      </c>
      <c r="P267" s="10">
        <f>SUMIF(team,spi_matches[[#This Row],[team1]],Mxg)+SUMIF(team,spi_matches[[#This Row],[team2]],Vnxg)</f>
        <v>2.2927332964008835</v>
      </c>
      <c r="Q267" s="10">
        <f>SUMIF(team,spi_matches[[#This Row],[team1]],Mnxg)+SUMIF(team,spi_matches[[#This Row],[team2]],Vxg)</f>
        <v>0.87437743223583819</v>
      </c>
      <c r="R267" s="10">
        <f t="shared" si="119"/>
        <v>1.4262637801001512</v>
      </c>
      <c r="S267" s="21">
        <f t="shared" si="120"/>
        <v>0.82897817397545359</v>
      </c>
      <c r="T267" s="21">
        <f t="shared" si="121"/>
        <v>9.2114015274744776E-2</v>
      </c>
      <c r="U267" s="21">
        <f t="shared" si="122"/>
        <v>9.9403726006941584E-2</v>
      </c>
      <c r="V267" s="22">
        <f t="shared" si="123"/>
        <v>3</v>
      </c>
      <c r="W267" s="22">
        <f t="shared" si="124"/>
        <v>0</v>
      </c>
      <c r="X267" s="23"/>
      <c r="Y267" s="23"/>
      <c r="Z267" s="23"/>
      <c r="AA267" s="23"/>
      <c r="AB267" s="24">
        <f t="shared" si="125"/>
        <v>2</v>
      </c>
      <c r="AC267" s="24">
        <f t="shared" si="126"/>
        <v>1</v>
      </c>
      <c r="AD267" s="24">
        <f t="shared" si="127"/>
        <v>3</v>
      </c>
      <c r="AE267" s="24">
        <f t="shared" si="128"/>
        <v>1</v>
      </c>
      <c r="AF267" s="24">
        <f t="shared" si="129"/>
        <v>2</v>
      </c>
      <c r="AG267" s="24">
        <f t="shared" si="130"/>
        <v>0</v>
      </c>
      <c r="AH267" s="24">
        <f t="shared" si="131"/>
        <v>3</v>
      </c>
      <c r="AI267" s="24">
        <f t="shared" si="132"/>
        <v>0</v>
      </c>
      <c r="AJ267" s="24">
        <f t="shared" si="133"/>
        <v>2</v>
      </c>
      <c r="AK267" s="24">
        <f t="shared" si="134"/>
        <v>2</v>
      </c>
      <c r="AL267" s="25">
        <f t="shared" si="135"/>
        <v>21</v>
      </c>
      <c r="AM267" s="25">
        <f t="shared" si="136"/>
        <v>31</v>
      </c>
      <c r="AN267" s="25">
        <f t="shared" si="137"/>
        <v>20</v>
      </c>
      <c r="AO267" s="25">
        <f t="shared" si="138"/>
        <v>30</v>
      </c>
      <c r="AP267" s="25">
        <f t="shared" si="139"/>
        <v>22</v>
      </c>
      <c r="AQ267" s="26">
        <f t="shared" si="140"/>
        <v>0.49273796697291561</v>
      </c>
      <c r="AR267" s="26">
        <f t="shared" si="141"/>
        <v>9.6897869071380219E-2</v>
      </c>
      <c r="AS267" s="26">
        <f t="shared" si="142"/>
        <v>5.8807708282330153E-2</v>
      </c>
      <c r="AT267" s="26">
        <f t="shared" si="143"/>
        <v>3.953312692688133E-2</v>
      </c>
      <c r="AU267" s="26">
        <f t="shared" si="144"/>
        <v>3.6962593063620056E-2</v>
      </c>
      <c r="AV267" s="27">
        <f>(1/(((0-P267)^2+(0-Q267)^2))*CT267)</f>
        <v>8.3040451564663307E-3</v>
      </c>
      <c r="AW267" s="27">
        <f>(1/(((1-P267)^2+(1-Q267)^2))*CT267)</f>
        <v>2.9639458422599858E-2</v>
      </c>
      <c r="AX267" s="27">
        <f>(1/(((2-P267)^2+(2-Q267)^2))*CT267)</f>
        <v>3.6962593063620056E-2</v>
      </c>
      <c r="AY267" s="27">
        <f>(1/(((3-P267)^2+(3-Q267)^2))*CT267)</f>
        <v>9.963141377189318E-3</v>
      </c>
      <c r="AZ267" s="27">
        <f>((1/(((4-P267)^2+(4-Q267)^2))*CT267))</f>
        <v>3.9418883559927146E-3</v>
      </c>
      <c r="BA267" s="27">
        <f>((1/(((5-P267)^2+(5-Q267)^2))*CT267))</f>
        <v>2.0533834880663948E-3</v>
      </c>
      <c r="BB267" s="27">
        <f>((1/(((6-P267)^2+(6-Q267)^2))*CT267))</f>
        <v>1.249505410810112E-3</v>
      </c>
      <c r="BC267" s="27">
        <f>((1/(((1-P267)^2+(0-Q267)^2))*CT267))</f>
        <v>2.0528019503712545E-2</v>
      </c>
      <c r="BD267" s="27">
        <f>((1/(((2-P267)^2+(0-Q267)^2))*CT267))</f>
        <v>5.8807708282330153E-2</v>
      </c>
      <c r="BE267" s="27">
        <f>((1/(((2-P267)^2+(1-Q267)^2))*CT267))</f>
        <v>0.49273796697291561</v>
      </c>
      <c r="BF267" s="27">
        <f>((1/(((3-P267)^2+(0-Q267)^2))*CT267))</f>
        <v>3.953312692688133E-2</v>
      </c>
      <c r="BG267" s="27">
        <f>((1/(((3-P267)^2+(1-Q267)^2))*CT267))</f>
        <v>9.6897869071380219E-2</v>
      </c>
      <c r="BH267" s="27">
        <f>((1/(((3-P267)^2+(2-Q267)^2))*CT267))</f>
        <v>2.8292507211138018E-2</v>
      </c>
      <c r="BI267" s="27">
        <f>((1/(((4-P267)^2+(0-Q267)^2))*CT267))</f>
        <v>1.358955814212137E-2</v>
      </c>
      <c r="BJ267" s="27">
        <f>((1/(((4-P267)^2+(1-Q267)^2))*CT267))</f>
        <v>1.7061698289933962E-2</v>
      </c>
      <c r="BK267" s="27">
        <f>((1/(((4-P267)^2+(2-Q267)^2))*CT267))</f>
        <v>1.1956614432768242E-2</v>
      </c>
      <c r="BL267" s="27">
        <f>((1/(((4-P267)^2+(3-Q267)^2))*CT267))</f>
        <v>6.7267310855326961E-3</v>
      </c>
      <c r="BM267" s="27">
        <f>((1/(((5-P267)^2+(0-Q267)^2))*CT267))</f>
        <v>6.1775459584723844E-3</v>
      </c>
      <c r="BN267" s="27">
        <f>((1/(((5-P267)^2+(1-Q267)^2))*CT267))</f>
        <v>6.807283326063937E-3</v>
      </c>
      <c r="BO267" s="27">
        <f>((1/(((5-P267)^2+(2-Q267)^2))*CT267))</f>
        <v>5.8164429465972734E-3</v>
      </c>
      <c r="BP267" s="27">
        <f>((1/(((5-P267)^2+(3-Q267)^2))*CT267))</f>
        <v>4.2202767347613076E-3</v>
      </c>
      <c r="BQ267" s="27">
        <f>((1/(((5-P267)^2+(4-Q267)^2))*CT267))</f>
        <v>2.9241801994397357E-3</v>
      </c>
      <c r="BR267" s="27">
        <f>((1/(((6-P267)^2+(0-Q267)^2))*CT267))</f>
        <v>3.4462883505906637E-3</v>
      </c>
      <c r="BS267" s="27">
        <f>(1/(((6-P267)^2+(1-Q267)^2))*CT267)</f>
        <v>3.6338245995653547E-3</v>
      </c>
      <c r="BT267" s="27">
        <f>(1/(((6-P267)^2+(2-Q267)^2))*CT267)</f>
        <v>3.330923393231839E-3</v>
      </c>
      <c r="BU267" s="27">
        <f>(1/(((6-P267)^2+(3-Q267)^2))*CT267)</f>
        <v>2.7379110980547084E-3</v>
      </c>
      <c r="BV267" s="27">
        <f>((1/(((6-P267)^2+(4-Q267)^2))*CT267))</f>
        <v>2.1264522158245271E-3</v>
      </c>
      <c r="BW267" s="27">
        <f>((1/(((6-P267)^2+(5-Q267)^2))*CT267))</f>
        <v>1.625245234137614E-3</v>
      </c>
      <c r="BX267" s="27">
        <f>((1/(((0-P267)^2+(1-Q267)^2))*CT267))</f>
        <v>9.4833346551916782E-3</v>
      </c>
      <c r="BY267" s="27">
        <f>((1/(((0-P267)^2+(2-Q267)^2))*CT267))</f>
        <v>7.6644184847556576E-3</v>
      </c>
      <c r="BZ267" s="27">
        <f>((1/(((1-P267)^2+(2-Q267)^2))*CT267))</f>
        <v>1.7017305172759453E-2</v>
      </c>
      <c r="CA267" s="27">
        <f>((1/(((0-P267)^2+(3-Q267)^2))*CT267))</f>
        <v>5.115143271991209E-3</v>
      </c>
      <c r="CB267" s="27">
        <f>((1/(((1-P267)^2+(3-Q267)^2))*CT267))</f>
        <v>8.0782874250725344E-3</v>
      </c>
      <c r="CC267" s="27">
        <f>((1/(((2-P267)^2+(3-Q267)^2))*CT267))</f>
        <v>1.0860206355686058E-2</v>
      </c>
      <c r="CD267" s="27">
        <f>((1/(((0-P267)^2+(4-Q267)^2))*CT267))</f>
        <v>3.3275340173061782E-3</v>
      </c>
      <c r="CE267" s="27">
        <f>((1/(((1-P267)^2+(4-Q267)^2))*CT267))</f>
        <v>4.3703711933425551E-3</v>
      </c>
      <c r="CF267" s="27">
        <f>((1/(((2-P267)^2+(4-Q267)^2))*CT267))</f>
        <v>5.0734590092635489E-3</v>
      </c>
      <c r="CG267" s="27">
        <f>((1/(((3-P267)^2+(4-Q267)^2))*CT267))</f>
        <v>4.8686711848795056E-3</v>
      </c>
      <c r="CH267" s="27">
        <f>((1/(((0-P267)^2+(5-Q267)^2))*CT267))</f>
        <v>2.2444283428685371E-3</v>
      </c>
      <c r="CI267" s="27">
        <f>((1/(((1-P267)^2+(5-Q267)^2))*CT267))</f>
        <v>2.6749524642787855E-3</v>
      </c>
      <c r="CJ267" s="27">
        <f>((1/(((2-P267)^2+(5-Q267)^2))*CT267))</f>
        <v>2.9228733765594415E-3</v>
      </c>
      <c r="CK267" s="27">
        <f>((1/(((3-P267)^2+(5-Q267)^2))*CT267))</f>
        <v>2.8537203883788791E-3</v>
      </c>
      <c r="CL267" s="27">
        <f>(1/(((4-P267)^2+(5-Q267)^2))*CT267)</f>
        <v>2.5080859224334649E-3</v>
      </c>
      <c r="CM267" s="27">
        <f>(1/(((0-P267)^2+(6-Q267)^2))*CT267)</f>
        <v>1.5858600819913544E-3</v>
      </c>
      <c r="CN267" s="27">
        <f>(1/(((1-P267)^2+(6-Q267)^2))*CT267)</f>
        <v>1.7893462699197329E-3</v>
      </c>
      <c r="CO267" s="27">
        <f>((1/(((2-P267)^2+(6-Q267)^2))*CT267))</f>
        <v>1.896978908154684E-3</v>
      </c>
      <c r="CP267" s="27">
        <f>((1/(((3-P267)^2+(6-Q267)^2))*CT267))</f>
        <v>1.8676066427482008E-3</v>
      </c>
      <c r="CQ267" s="27">
        <f>((1/(((4-P267)^2+(6-Q267)^2))*CT267))</f>
        <v>1.7131051613784615E-3</v>
      </c>
      <c r="CR267" s="27">
        <f>((1/(((5-P267)^2+(6-Q267)^2)))*CT267)</f>
        <v>1.4880376779816671E-3</v>
      </c>
      <c r="CS267" s="21">
        <f t="shared" si="145"/>
        <v>1.0204959152571402</v>
      </c>
      <c r="CT267" s="28">
        <v>0.05</v>
      </c>
    </row>
    <row r="268" spans="8:98" x14ac:dyDescent="0.25">
      <c r="H268" s="2">
        <v>44627</v>
      </c>
      <c r="I268" s="1" t="s">
        <v>28</v>
      </c>
      <c r="J268" s="1" t="s">
        <v>10</v>
      </c>
      <c r="K268">
        <v>5</v>
      </c>
      <c r="L268">
        <v>0</v>
      </c>
      <c r="M268">
        <v>3.11</v>
      </c>
      <c r="N268">
        <v>0.27</v>
      </c>
      <c r="P268" s="10">
        <f>SUMIF(team,spi_matches[[#This Row],[team1]],Mxg)+SUMIF(team,spi_matches[[#This Row],[team2]],Vnxg)</f>
        <v>2.1790039766397165</v>
      </c>
      <c r="Q268" s="10">
        <f>SUMIF(team,spi_matches[[#This Row],[team1]],Mnxg)+SUMIF(team,spi_matches[[#This Row],[team2]],Vxg)</f>
        <v>0.68542905473686433</v>
      </c>
      <c r="R268" s="10">
        <f t="shared" si="119"/>
        <v>1.0393348950322261</v>
      </c>
      <c r="S268" s="21">
        <f t="shared" si="120"/>
        <v>0.72037947456175466</v>
      </c>
      <c r="T268" s="21">
        <f t="shared" si="121"/>
        <v>8.6403376778318303E-2</v>
      </c>
      <c r="U268" s="21">
        <f t="shared" si="122"/>
        <v>9.3608812490856383E-2</v>
      </c>
      <c r="V268" s="22">
        <f t="shared" si="123"/>
        <v>3</v>
      </c>
      <c r="W268" s="22">
        <f t="shared" si="124"/>
        <v>0</v>
      </c>
      <c r="X268" s="23"/>
      <c r="Y268" s="23"/>
      <c r="Z268" s="23"/>
      <c r="AA268" s="23"/>
      <c r="AB268" s="24">
        <f t="shared" si="125"/>
        <v>2</v>
      </c>
      <c r="AC268" s="24">
        <f t="shared" si="126"/>
        <v>1</v>
      </c>
      <c r="AD268" s="24">
        <f t="shared" si="127"/>
        <v>2</v>
      </c>
      <c r="AE268" s="24">
        <f t="shared" si="128"/>
        <v>0</v>
      </c>
      <c r="AF268" s="24">
        <f t="shared" si="129"/>
        <v>3</v>
      </c>
      <c r="AG268" s="24">
        <f t="shared" si="130"/>
        <v>1</v>
      </c>
      <c r="AH268" s="24">
        <f t="shared" si="131"/>
        <v>3</v>
      </c>
      <c r="AI268" s="24">
        <f t="shared" si="132"/>
        <v>0</v>
      </c>
      <c r="AJ268" s="24">
        <f t="shared" si="133"/>
        <v>1</v>
      </c>
      <c r="AK268" s="24">
        <f t="shared" si="134"/>
        <v>1</v>
      </c>
      <c r="AL268" s="25">
        <f t="shared" si="135"/>
        <v>21</v>
      </c>
      <c r="AM268" s="25">
        <f t="shared" si="136"/>
        <v>20</v>
      </c>
      <c r="AN268" s="25">
        <f t="shared" si="137"/>
        <v>31</v>
      </c>
      <c r="AO268" s="25">
        <f t="shared" si="138"/>
        <v>30</v>
      </c>
      <c r="AP268" s="25">
        <f t="shared" si="139"/>
        <v>11</v>
      </c>
      <c r="AQ268" s="26">
        <f t="shared" si="140"/>
        <v>0.38168724666086185</v>
      </c>
      <c r="AR268" s="26">
        <f t="shared" si="141"/>
        <v>9.9630289385500642E-2</v>
      </c>
      <c r="AS268" s="26">
        <f t="shared" si="142"/>
        <v>6.468394422443019E-2</v>
      </c>
      <c r="AT268" s="26">
        <f t="shared" si="143"/>
        <v>4.3712122264977192E-2</v>
      </c>
      <c r="AU268" s="26">
        <f t="shared" si="144"/>
        <v>3.3579465069397414E-2</v>
      </c>
      <c r="AV268" s="27">
        <f>(1/(((0-P268)^2+(0-Q268)^2))*CT268)</f>
        <v>9.582451720333245E-3</v>
      </c>
      <c r="AW268" s="27">
        <f>(1/(((1-P268)^2+(1-Q268)^2))*CT268)</f>
        <v>3.3579465069397414E-2</v>
      </c>
      <c r="AX268" s="27">
        <f>(1/(((2-P268)^2+(2-Q268)^2))*CT268)</f>
        <v>2.840684428629834E-2</v>
      </c>
      <c r="AY268" s="27">
        <f>(1/(((3-P268)^2+(3-Q268)^2))*CT268)</f>
        <v>8.2901236461602242E-3</v>
      </c>
      <c r="AZ268" s="27">
        <f>((1/(((4-P268)^2+(4-Q268)^2))*CT268))</f>
        <v>3.4959150415249038E-3</v>
      </c>
      <c r="BA268" s="27">
        <f>((1/(((5-P268)^2+(5-Q268)^2))*CT268))</f>
        <v>1.8815708448342433E-3</v>
      </c>
      <c r="BB268" s="27">
        <f>((1/(((6-P268)^2+(6-Q268)^2))*CT268))</f>
        <v>1.1670061697699313E-3</v>
      </c>
      <c r="BC268" s="27">
        <f>((1/(((1-P268)^2+(0-Q268)^2))*CT268))</f>
        <v>2.6883695283096538E-2</v>
      </c>
      <c r="BD268" s="27">
        <f>((1/(((2-P268)^2+(0-Q268)^2))*CT268))</f>
        <v>9.9630289385500642E-2</v>
      </c>
      <c r="BE268" s="27">
        <f>((1/(((2-P268)^2+(1-Q268)^2))*CT268))</f>
        <v>0.38168724666086185</v>
      </c>
      <c r="BF268" s="27">
        <f>((1/(((3-P268)^2+(0-Q268)^2))*CT268))</f>
        <v>4.3712122264977192E-2</v>
      </c>
      <c r="BG268" s="27">
        <f>((1/(((3-P268)^2+(1-Q268)^2))*CT268))</f>
        <v>6.468394422443019E-2</v>
      </c>
      <c r="BH268" s="27">
        <f>((1/(((3-P268)^2+(2-Q268)^2))*CT268))</f>
        <v>2.0814849395789689E-2</v>
      </c>
      <c r="BI268" s="27">
        <f>((1/(((4-P268)^2+(0-Q268)^2))*CT268))</f>
        <v>1.3207110316877711E-2</v>
      </c>
      <c r="BJ268" s="27">
        <f>((1/(((4-P268)^2+(1-Q268)^2))*CT268))</f>
        <v>1.4641368192620336E-2</v>
      </c>
      <c r="BK268" s="27">
        <f>((1/(((4-P268)^2+(2-Q268)^2))*CT268))</f>
        <v>9.9125253592914006E-3</v>
      </c>
      <c r="BL268" s="27">
        <f>((1/(((4-P268)^2+(3-Q268)^2))*CT268))</f>
        <v>5.7648416110078456E-3</v>
      </c>
      <c r="BM268" s="27">
        <f>((1/(((5-P268)^2+(0-Q268)^2))*CT268))</f>
        <v>5.9327241753950972E-3</v>
      </c>
      <c r="BN268" s="27">
        <f>((1/(((5-P268)^2+(1-Q268)^2))*CT268))</f>
        <v>6.2058042453701882E-3</v>
      </c>
      <c r="BO268" s="27">
        <f>((1/(((5-P268)^2+(2-Q268)^2))*CT268))</f>
        <v>5.162028148144932E-3</v>
      </c>
      <c r="BP268" s="27">
        <f>((1/(((5-P268)^2+(3-Q268)^2))*CT268))</f>
        <v>3.7550908072665583E-3</v>
      </c>
      <c r="BQ268" s="27">
        <f>((1/(((5-P268)^2+(4-Q268)^2))*CT268))</f>
        <v>2.6393025028921685E-3</v>
      </c>
      <c r="BR268" s="27">
        <f>((1/(((6-P268)^2+(0-Q268)^2))*CT268))</f>
        <v>3.3178888703969595E-3</v>
      </c>
      <c r="BS268" s="27">
        <f>(1/(((6-P268)^2+(1-Q268)^2))*CT268)</f>
        <v>3.4015999312022138E-3</v>
      </c>
      <c r="BT268" s="27">
        <f>(1/(((6-P268)^2+(2-Q268)^2))*CT268)</f>
        <v>3.0622042612977523E-3</v>
      </c>
      <c r="BU268" s="27">
        <f>(1/(((6-P268)^2+(3-Q268)^2))*CT268)</f>
        <v>2.5053552882248063E-3</v>
      </c>
      <c r="BV268" s="27">
        <f>((1/(((6-P268)^2+(4-Q268)^2))*CT268))</f>
        <v>1.9541638241976841E-3</v>
      </c>
      <c r="BW268" s="27">
        <f>((1/(((6-P268)^2+(5-Q268)^2))*CT268))</f>
        <v>1.5053198129127171E-3</v>
      </c>
      <c r="BX268" s="27">
        <f>((1/(((0-P268)^2+(1-Q268)^2))*CT268))</f>
        <v>1.0315631056822278E-2</v>
      </c>
      <c r="BY268" s="27">
        <f>((1/(((0-P268)^2+(2-Q268)^2))*CT268))</f>
        <v>7.7206304088303524E-3</v>
      </c>
      <c r="BZ268" s="27">
        <f>((1/(((1-P268)^2+(2-Q268)^2))*CT268))</f>
        <v>1.6035163718013386E-2</v>
      </c>
      <c r="CA268" s="27">
        <f>((1/(((0-P268)^2+(3-Q268)^2))*CT268))</f>
        <v>4.9479001008267548E-3</v>
      </c>
      <c r="CB268" s="27">
        <f>((1/(((1-P268)^2+(3-Q268)^2))*CT268))</f>
        <v>7.4103835957603755E-3</v>
      </c>
      <c r="CC268" s="27">
        <f>((1/(((2-P268)^2+(3-Q268)^2))*CT268))</f>
        <v>9.2776752998790357E-3</v>
      </c>
      <c r="CD268" s="27">
        <f>((1/(((0-P268)^2+(4-Q268)^2))*CT268))</f>
        <v>3.1777428084279686E-3</v>
      </c>
      <c r="CE268" s="27">
        <f>((1/(((1-P268)^2+(4-Q268)^2))*CT268))</f>
        <v>4.0399369002591771E-3</v>
      </c>
      <c r="CF268" s="27">
        <f>((1/(((2-P268)^2+(4-Q268)^2))*CT268))</f>
        <v>4.5378544746551615E-3</v>
      </c>
      <c r="CG268" s="27">
        <f>((1/(((3-P268)^2+(4-Q268)^2))*CT268))</f>
        <v>4.2880120396716417E-3</v>
      </c>
      <c r="CH268" s="27">
        <f>((1/(((0-P268)^2+(5-Q268)^2))*CT268))</f>
        <v>2.1400829131505562E-3</v>
      </c>
      <c r="CI268" s="27">
        <f>((1/(((1-P268)^2+(5-Q268)^2))*CT268))</f>
        <v>2.4993035917177161E-3</v>
      </c>
      <c r="CJ268" s="27">
        <f>((1/(((2-P268)^2+(5-Q268)^2))*CT268))</f>
        <v>2.6813152473799035E-3</v>
      </c>
      <c r="CK268" s="27">
        <f>((1/(((3-P268)^2+(5-Q268)^2))*CT268))</f>
        <v>2.5920761284403556E-3</v>
      </c>
      <c r="CL268" s="27">
        <f>(1/(((4-P268)^2+(5-Q268)^2))*CT268)</f>
        <v>2.2798207319474901E-3</v>
      </c>
      <c r="CM268" s="27">
        <f>(1/(((0-P268)^2+(6-Q268)^2))*CT268)</f>
        <v>1.5154857182160155E-3</v>
      </c>
      <c r="CN268" s="27">
        <f>(1/(((1-P268)^2+(6-Q268)^2))*CT268)</f>
        <v>1.6872104385244079E-3</v>
      </c>
      <c r="CO268" s="27">
        <f>((1/(((2-P268)^2+(6-Q268)^2))*CT268))</f>
        <v>1.7682398601664856E-3</v>
      </c>
      <c r="CP268" s="27">
        <f>((1/(((3-P268)^2+(6-Q268)^2))*CT268))</f>
        <v>1.7289851227846372E-3</v>
      </c>
      <c r="CQ268" s="27">
        <f>((1/(((4-P268)^2+(6-Q268)^2))*CT268))</f>
        <v>1.584249224413379E-3</v>
      </c>
      <c r="CR268" s="27">
        <f>((1/(((5-P268)^2+(6-Q268)^2)))*CT268)</f>
        <v>1.3811131109693502E-3</v>
      </c>
      <c r="CS268" s="21">
        <f t="shared" si="145"/>
        <v>0.90039166383092939</v>
      </c>
      <c r="CT268" s="28">
        <v>0.05</v>
      </c>
    </row>
    <row r="269" spans="8:98" x14ac:dyDescent="0.25">
      <c r="H269" s="2">
        <v>44630</v>
      </c>
      <c r="I269" s="1" t="s">
        <v>15</v>
      </c>
      <c r="J269" s="1" t="s">
        <v>16</v>
      </c>
      <c r="K269">
        <v>4</v>
      </c>
      <c r="L269">
        <v>0</v>
      </c>
      <c r="M269">
        <v>1.37</v>
      </c>
      <c r="N269">
        <v>0.56000000000000005</v>
      </c>
      <c r="P269" s="10">
        <f>SUMIF(team,spi_matches[[#This Row],[team1]],Mxg)+SUMIF(team,spi_matches[[#This Row],[team2]],Vnxg)</f>
        <v>1.1931100361505487</v>
      </c>
      <c r="Q269" s="10">
        <f>SUMIF(team,spi_matches[[#This Row],[team1]],Mnxg)+SUMIF(team,spi_matches[[#This Row],[team2]],Vxg)</f>
        <v>1.3058842973857963</v>
      </c>
      <c r="R269" s="10">
        <f t="shared" si="119"/>
        <v>0.58763344439736309</v>
      </c>
      <c r="S269" s="21">
        <f t="shared" si="120"/>
        <v>0.20372679908160293</v>
      </c>
      <c r="T269" s="21">
        <f t="shared" si="121"/>
        <v>0.456551347491782</v>
      </c>
      <c r="U269" s="21">
        <f t="shared" si="122"/>
        <v>0.24961843719668567</v>
      </c>
      <c r="V269" s="22">
        <f t="shared" si="123"/>
        <v>1</v>
      </c>
      <c r="W269" s="22">
        <f t="shared" si="124"/>
        <v>1</v>
      </c>
      <c r="X269" s="23"/>
      <c r="Y269" s="23"/>
      <c r="Z269" s="23"/>
      <c r="AA269" s="23"/>
      <c r="AB269" s="24">
        <f t="shared" si="125"/>
        <v>1</v>
      </c>
      <c r="AC269" s="24">
        <f t="shared" si="126"/>
        <v>1</v>
      </c>
      <c r="AD269" s="24">
        <f t="shared" si="127"/>
        <v>1</v>
      </c>
      <c r="AE269" s="24">
        <f t="shared" si="128"/>
        <v>2</v>
      </c>
      <c r="AF269" s="24">
        <f t="shared" si="129"/>
        <v>2</v>
      </c>
      <c r="AG269" s="24">
        <f t="shared" si="130"/>
        <v>1</v>
      </c>
      <c r="AH269" s="24">
        <f t="shared" si="131"/>
        <v>2</v>
      </c>
      <c r="AI269" s="24">
        <f t="shared" si="132"/>
        <v>2</v>
      </c>
      <c r="AJ269" s="24">
        <f t="shared" si="133"/>
        <v>0</v>
      </c>
      <c r="AK269" s="24">
        <f t="shared" si="134"/>
        <v>1</v>
      </c>
      <c r="AL269" s="25">
        <f t="shared" si="135"/>
        <v>11</v>
      </c>
      <c r="AM269" s="25">
        <f t="shared" si="136"/>
        <v>12</v>
      </c>
      <c r="AN269" s="25">
        <f t="shared" si="137"/>
        <v>21</v>
      </c>
      <c r="AO269" s="25">
        <f t="shared" si="138"/>
        <v>22</v>
      </c>
      <c r="AP269" s="25">
        <f t="shared" si="139"/>
        <v>1</v>
      </c>
      <c r="AQ269" s="26">
        <f t="shared" si="140"/>
        <v>0.38209739380105895</v>
      </c>
      <c r="AR269" s="26">
        <f t="shared" si="141"/>
        <v>9.6322763925162161E-2</v>
      </c>
      <c r="AS269" s="26">
        <f t="shared" si="142"/>
        <v>6.7146845654047091E-2</v>
      </c>
      <c r="AT269" s="26">
        <f t="shared" si="143"/>
        <v>4.4135767814425443E-2</v>
      </c>
      <c r="AU269" s="26">
        <f t="shared" si="144"/>
        <v>3.2958121342727069E-2</v>
      </c>
      <c r="AV269" s="27">
        <f>(1/(((0-P269)^2+(0-Q269)^2))*CT269)</f>
        <v>1.5980335971471686E-2</v>
      </c>
      <c r="AW269" s="27">
        <f>(1/(((1-P269)^2+(1-Q269)^2))*CT269)</f>
        <v>0.38209739380105895</v>
      </c>
      <c r="AX269" s="27">
        <f>(1/(((2-P269)^2+(2-Q269)^2))*CT269)</f>
        <v>4.4135767814425443E-2</v>
      </c>
      <c r="AY269" s="27">
        <f>(1/(((3-P269)^2+(3-Q269)^2))*CT269)</f>
        <v>8.1501195221993523E-3</v>
      </c>
      <c r="AZ269" s="27">
        <f>((1/(((4-P269)^2+(4-Q269)^2))*CT269))</f>
        <v>3.3031882854828681E-3</v>
      </c>
      <c r="BA269" s="27">
        <f>((1/(((5-P269)^2+(5-Q269)^2))*CT269))</f>
        <v>1.7768994668805292E-3</v>
      </c>
      <c r="BB269" s="27">
        <f>((1/(((6-P269)^2+(6-Q269)^2))*CT269))</f>
        <v>1.1076426302631373E-3</v>
      </c>
      <c r="BC269" s="27">
        <f>((1/(((1-P269)^2+(0-Q269)^2))*CT269))</f>
        <v>2.8692341636920138E-2</v>
      </c>
      <c r="BD269" s="27">
        <f>((1/(((2-P269)^2+(0-Q269)^2))*CT269))</f>
        <v>2.1218761419758106E-2</v>
      </c>
      <c r="BE269" s="27">
        <f>((1/(((2-P269)^2+(1-Q269)^2))*CT269))</f>
        <v>6.7146845654047091E-2</v>
      </c>
      <c r="BF269" s="27">
        <f>((1/(((3-P269)^2+(0-Q269)^2))*CT269))</f>
        <v>1.0059987424097487E-2</v>
      </c>
      <c r="BG269" s="27">
        <f>((1/(((3-P269)^2+(1-Q269)^2))*CT269))</f>
        <v>1.4887968580525428E-2</v>
      </c>
      <c r="BH269" s="27">
        <f>((1/(((3-P269)^2+(2-Q269)^2))*CT269))</f>
        <v>1.3345262396215444E-2</v>
      </c>
      <c r="BI269" s="27">
        <f>((1/(((4-P269)^2+(0-Q269)^2))*CT269))</f>
        <v>5.217047396229124E-3</v>
      </c>
      <c r="BJ269" s="27">
        <f>((1/(((4-P269)^2+(1-Q269)^2))*CT269))</f>
        <v>6.271797260916246E-3</v>
      </c>
      <c r="BK269" s="27">
        <f>((1/(((4-P269)^2+(2-Q269)^2))*CT269))</f>
        <v>5.9805551499249841E-3</v>
      </c>
      <c r="BL269" s="27">
        <f>((1/(((4-P269)^2+(3-Q269)^2))*CT269))</f>
        <v>4.6517429461241412E-3</v>
      </c>
      <c r="BM269" s="27">
        <f>((1/(((5-P269)^2+(0-Q269)^2))*CT269))</f>
        <v>3.0868494358556333E-3</v>
      </c>
      <c r="BN269" s="27">
        <f>((1/(((5-P269)^2+(1-Q269)^2))*CT269))</f>
        <v>3.4279501507462036E-3</v>
      </c>
      <c r="BO269" s="27">
        <f>((1/(((5-P269)^2+(2-Q269)^2))*CT269))</f>
        <v>3.339074804459725E-3</v>
      </c>
      <c r="BP269" s="27">
        <f>((1/(((5-P269)^2+(3-Q269)^2))*CT269))</f>
        <v>2.8797797010676634E-3</v>
      </c>
      <c r="BQ269" s="27">
        <f>((1/(((5-P269)^2+(4-Q269)^2))*CT269))</f>
        <v>2.2987796966306043E-3</v>
      </c>
      <c r="BR269" s="27">
        <f>((1/(((6-P269)^2+(0-Q269)^2))*CT269))</f>
        <v>2.0151925428099804E-3</v>
      </c>
      <c r="BS269" s="27">
        <f>(1/(((6-P269)^2+(1-Q269)^2))*CT269)</f>
        <v>2.1551950500348872E-3</v>
      </c>
      <c r="BT269" s="27">
        <f>(1/(((6-P269)^2+(2-Q269)^2))*CT269)</f>
        <v>2.1197229948396209E-3</v>
      </c>
      <c r="BU269" s="27">
        <f>(1/(((6-P269)^2+(3-Q269)^2))*CT269)</f>
        <v>1.9248374728285643E-3</v>
      </c>
      <c r="BV269" s="27">
        <f>((1/(((6-P269)^2+(4-Q269)^2))*CT269))</f>
        <v>1.6466624327075427E-3</v>
      </c>
      <c r="BW269" s="27">
        <f>((1/(((6-P269)^2+(5-Q269)^2))*CT269))</f>
        <v>1.360444934864255E-3</v>
      </c>
      <c r="BX269" s="27">
        <f>((1/(((0-P269)^2+(1-Q269)^2))*CT269))</f>
        <v>3.2958121342727069E-2</v>
      </c>
      <c r="BY269" s="27">
        <f>((1/(((0-P269)^2+(2-Q269)^2))*CT269))</f>
        <v>2.624247398219285E-2</v>
      </c>
      <c r="BZ269" s="27">
        <f>((1/(((1-P269)^2+(2-Q269)^2))*CT269))</f>
        <v>9.6322763925162161E-2</v>
      </c>
      <c r="CA269" s="27">
        <f>((1/(((0-P269)^2+(3-Q269)^2))*CT269))</f>
        <v>1.1645403322624204E-2</v>
      </c>
      <c r="CB269" s="27">
        <f>((1/(((1-P269)^2+(3-Q269)^2))*CT269))</f>
        <v>1.7197972222046866E-2</v>
      </c>
      <c r="CC269" s="27">
        <f>((1/(((2-P269)^2+(3-Q269)^2))*CT269))</f>
        <v>1.4200110229210272E-2</v>
      </c>
      <c r="CD269" s="27">
        <f>((1/(((0-P269)^2+(4-Q269)^2))*CT269))</f>
        <v>5.7591936172876265E-3</v>
      </c>
      <c r="CE269" s="27">
        <f>((1/(((1-P269)^2+(4-Q269)^2))*CT269))</f>
        <v>6.8534920323578058E-3</v>
      </c>
      <c r="CF269" s="27">
        <f>((1/(((2-P269)^2+(4-Q269)^2))*CT269))</f>
        <v>6.3216473121137972E-3</v>
      </c>
      <c r="CG269" s="27">
        <f>((1/(((3-P269)^2+(4-Q269)^2))*CT269))</f>
        <v>4.7514467098007454E-3</v>
      </c>
      <c r="CH269" s="27">
        <f>((1/(((0-P269)^2+(5-Q269)^2))*CT269))</f>
        <v>3.3178495086051384E-3</v>
      </c>
      <c r="CI269" s="27">
        <f>((1/(((1-P269)^2+(5-Q269)^2))*CT269))</f>
        <v>3.6539604961513001E-3</v>
      </c>
      <c r="CJ269" s="27">
        <f>((1/(((2-P269)^2+(5-Q269)^2))*CT269))</f>
        <v>3.4970996570935771E-3</v>
      </c>
      <c r="CK269" s="27">
        <f>((1/(((3-P269)^2+(5-Q269)^2))*CT269))</f>
        <v>2.9565956096158797E-3</v>
      </c>
      <c r="CL269" s="27">
        <f>(1/(((4-P269)^2+(5-Q269)^2))*CT269)</f>
        <v>2.3228671959631981E-3</v>
      </c>
      <c r="CM269" s="27">
        <f>(1/(((0-P269)^2+(6-Q269)^2))*CT269)</f>
        <v>2.1314477659356741E-3</v>
      </c>
      <c r="CN269" s="27">
        <f>(1/(((1-P269)^2+(6-Q269)^2))*CT269)</f>
        <v>2.2653121117209543E-3</v>
      </c>
      <c r="CO269" s="27">
        <f>((1/(((2-P269)^2+(6-Q269)^2))*CT269))</f>
        <v>2.2040225167431395E-3</v>
      </c>
      <c r="CP269" s="27">
        <f>((1/(((3-P269)^2+(6-Q269)^2))*CT269))</f>
        <v>1.9763178956239305E-3</v>
      </c>
      <c r="CQ269" s="27">
        <f>((1/(((4-P269)^2+(6-Q269)^2))*CT269))</f>
        <v>1.6714943044481116E-3</v>
      </c>
      <c r="CR269" s="27">
        <f>((1/(((5-P269)^2+(6-Q269)^2)))*CT269)</f>
        <v>1.3688454392613355E-3</v>
      </c>
      <c r="CS269" s="21">
        <f t="shared" si="145"/>
        <v>0.90989658377007054</v>
      </c>
      <c r="CT269" s="28">
        <v>0.05</v>
      </c>
    </row>
    <row r="270" spans="8:98" x14ac:dyDescent="0.25">
      <c r="H270" s="2">
        <v>44630</v>
      </c>
      <c r="I270" s="1" t="s">
        <v>11</v>
      </c>
      <c r="J270" s="1" t="s">
        <v>20</v>
      </c>
      <c r="K270">
        <v>1</v>
      </c>
      <c r="L270">
        <v>2</v>
      </c>
      <c r="M270">
        <v>0.19</v>
      </c>
      <c r="N270">
        <v>0.91</v>
      </c>
      <c r="P270" s="10">
        <f>SUMIF(team,spi_matches[[#This Row],[team1]],Mxg)+SUMIF(team,spi_matches[[#This Row],[team2]],Vnxg)</f>
        <v>1.1487022214334273</v>
      </c>
      <c r="Q270" s="10">
        <f>SUMIF(team,spi_matches[[#This Row],[team1]],Mnxg)+SUMIF(team,spi_matches[[#This Row],[team2]],Vxg)</f>
        <v>1.1774038041599111</v>
      </c>
      <c r="R270" s="10">
        <f t="shared" si="119"/>
        <v>0.99061474386058035</v>
      </c>
      <c r="S270" s="21">
        <f t="shared" si="120"/>
        <v>0.20933030416192377</v>
      </c>
      <c r="T270" s="21">
        <f t="shared" si="121"/>
        <v>1.0005456528740224</v>
      </c>
      <c r="U270" s="21">
        <f t="shared" si="122"/>
        <v>0.21930767772705345</v>
      </c>
      <c r="V270" s="22">
        <f t="shared" si="123"/>
        <v>1</v>
      </c>
      <c r="W270" s="22">
        <f t="shared" si="124"/>
        <v>1</v>
      </c>
      <c r="X270" s="23"/>
      <c r="Y270" s="23"/>
      <c r="Z270" s="23"/>
      <c r="AA270" s="23"/>
      <c r="AB270" s="24">
        <f t="shared" si="125"/>
        <v>1</v>
      </c>
      <c r="AC270" s="24">
        <f t="shared" si="126"/>
        <v>1</v>
      </c>
      <c r="AD270" s="24">
        <f t="shared" si="127"/>
        <v>1</v>
      </c>
      <c r="AE270" s="24">
        <f t="shared" si="128"/>
        <v>2</v>
      </c>
      <c r="AF270" s="24">
        <f t="shared" si="129"/>
        <v>2</v>
      </c>
      <c r="AG270" s="24">
        <f t="shared" si="130"/>
        <v>1</v>
      </c>
      <c r="AH270" s="24">
        <f t="shared" si="131"/>
        <v>0</v>
      </c>
      <c r="AI270" s="24">
        <f t="shared" si="132"/>
        <v>1</v>
      </c>
      <c r="AJ270" s="24">
        <f t="shared" si="133"/>
        <v>2</v>
      </c>
      <c r="AK270" s="24">
        <f t="shared" si="134"/>
        <v>2</v>
      </c>
      <c r="AL270" s="25">
        <f t="shared" si="135"/>
        <v>11</v>
      </c>
      <c r="AM270" s="25">
        <f t="shared" si="136"/>
        <v>12</v>
      </c>
      <c r="AN270" s="25">
        <f t="shared" si="137"/>
        <v>21</v>
      </c>
      <c r="AO270" s="25">
        <f t="shared" si="138"/>
        <v>1</v>
      </c>
      <c r="AP270" s="25">
        <f t="shared" si="139"/>
        <v>22</v>
      </c>
      <c r="AQ270" s="26">
        <f t="shared" si="140"/>
        <v>0.9331063453176649</v>
      </c>
      <c r="AR270" s="26">
        <f t="shared" si="141"/>
        <v>7.1553600912647272E-2</v>
      </c>
      <c r="AS270" s="26">
        <f t="shared" si="142"/>
        <v>6.6121821314186105E-2</v>
      </c>
      <c r="AT270" s="26">
        <f t="shared" si="143"/>
        <v>3.700992649123707E-2</v>
      </c>
      <c r="AU270" s="26">
        <f t="shared" si="144"/>
        <v>3.5679309562286571E-2</v>
      </c>
      <c r="AV270" s="27">
        <f>(1/(((0-P270)^2+(0-Q270)^2))*CT270)</f>
        <v>1.8478847092190023E-2</v>
      </c>
      <c r="AW270" s="27">
        <f>(1/(((1-P270)^2+(1-Q270)^2))*CT270)</f>
        <v>0.9331063453176649</v>
      </c>
      <c r="AX270" s="27">
        <f>(1/(((2-P270)^2+(2-Q270)^2))*CT270)</f>
        <v>3.5679309562286571E-2</v>
      </c>
      <c r="AY270" s="27">
        <f>(1/(((3-P270)^2+(3-Q270)^2))*CT270)</f>
        <v>7.408328939852893E-3</v>
      </c>
      <c r="AZ270" s="27">
        <f>((1/(((4-P270)^2+(4-Q270)^2))*CT270))</f>
        <v>3.1061788263795319E-3</v>
      </c>
      <c r="BA270" s="27">
        <f>((1/(((5-P270)^2+(5-Q270)^2))*CT270))</f>
        <v>1.6980963784458333E-3</v>
      </c>
      <c r="BB270" s="27">
        <f>((1/(((6-P270)^2+(6-Q270)^2))*CT270))</f>
        <v>1.0685467572026876E-3</v>
      </c>
      <c r="BC270" s="27">
        <f>((1/(((1-P270)^2+(0-Q270)^2))*CT270))</f>
        <v>3.5501477969707582E-2</v>
      </c>
      <c r="BD270" s="27">
        <f>((1/(((2-P270)^2+(0-Q270)^2))*CT270))</f>
        <v>2.3685595968399975E-2</v>
      </c>
      <c r="BE270" s="27">
        <f>((1/(((2-P270)^2+(1-Q270)^2))*CT270))</f>
        <v>6.6121821314186105E-2</v>
      </c>
      <c r="BF270" s="27">
        <f>((1/(((3-P270)^2+(0-Q270)^2))*CT270))</f>
        <v>1.0387272453675558E-2</v>
      </c>
      <c r="BG270" s="27">
        <f>((1/(((3-P270)^2+(1-Q270)^2))*CT270))</f>
        <v>1.4455982737467375E-2</v>
      </c>
      <c r="BH270" s="27">
        <f>((1/(((3-P270)^2+(2-Q270)^2))*CT270))</f>
        <v>1.2183330964115285E-2</v>
      </c>
      <c r="BI270" s="27">
        <f>((1/(((4-P270)^2+(0-Q270)^2))*CT270))</f>
        <v>5.2542098425767689E-3</v>
      </c>
      <c r="BJ270" s="27">
        <f>((1/(((4-P270)^2+(1-Q270)^2))*CT270))</f>
        <v>6.1264215525313739E-3</v>
      </c>
      <c r="BK270" s="27">
        <f>((1/(((4-P270)^2+(2-Q270)^2))*CT270))</f>
        <v>5.677583528098256E-3</v>
      </c>
      <c r="BL270" s="27">
        <f>((1/(((4-P270)^2+(3-Q270)^2))*CT270))</f>
        <v>4.3661426571147402E-3</v>
      </c>
      <c r="BM270" s="27">
        <f>((1/(((5-P270)^2+(0-Q270)^2))*CT270))</f>
        <v>3.0828470193646103E-3</v>
      </c>
      <c r="BN270" s="27">
        <f>((1/(((5-P270)^2+(1-Q270)^2))*CT270))</f>
        <v>3.3638396160604865E-3</v>
      </c>
      <c r="BO270" s="27">
        <f>((1/(((5-P270)^2+(2-Q270)^2))*CT270))</f>
        <v>3.2239014210987066E-3</v>
      </c>
      <c r="BP270" s="27">
        <f>((1/(((5-P270)^2+(3-Q270)^2))*CT270))</f>
        <v>2.7541606251447887E-3</v>
      </c>
      <c r="BQ270" s="27">
        <f>((1/(((5-P270)^2+(4-Q270)^2))*CT270))</f>
        <v>2.1930263297517375E-3</v>
      </c>
      <c r="BR270" s="27">
        <f>((1/(((6-P270)^2+(0-Q270)^2))*CT270))</f>
        <v>2.0063102587124441E-3</v>
      </c>
      <c r="BS270" s="27">
        <f>(1/(((6-P270)^2+(1-Q270)^2))*CT270)</f>
        <v>2.1216501362378011E-3</v>
      </c>
      <c r="BT270" s="27">
        <f>(1/(((6-P270)^2+(2-Q270)^2))*CT270)</f>
        <v>2.0651126177394781E-3</v>
      </c>
      <c r="BU270" s="27">
        <f>(1/(((6-P270)^2+(3-Q270)^2))*CT270)</f>
        <v>1.8617157022812862E-3</v>
      </c>
      <c r="BV270" s="27">
        <f>((1/(((6-P270)^2+(4-Q270)^2))*CT270))</f>
        <v>1.5871937880675086E-3</v>
      </c>
      <c r="BW270" s="27">
        <f>((1/(((6-P270)^2+(5-Q270)^2))*CT270))</f>
        <v>1.3107076595919164E-3</v>
      </c>
      <c r="BX270" s="27">
        <f>((1/(((0-P270)^2+(1-Q270)^2))*CT270))</f>
        <v>3.700992649123707E-2</v>
      </c>
      <c r="BY270" s="27">
        <f>((1/(((0-P270)^2+(2-Q270)^2))*CT270))</f>
        <v>2.5047825128321384E-2</v>
      </c>
      <c r="BZ270" s="27">
        <f>((1/(((1-P270)^2+(2-Q270)^2))*CT270))</f>
        <v>7.1553600912647272E-2</v>
      </c>
      <c r="CA270" s="27">
        <f>((1/(((0-P270)^2+(3-Q270)^2))*CT270))</f>
        <v>1.0772672785251541E-2</v>
      </c>
      <c r="CB270" s="27">
        <f>((1/(((1-P270)^2+(3-Q270)^2))*CT270))</f>
        <v>1.495229063289138E-2</v>
      </c>
      <c r="CC270" s="27">
        <f>((1/(((2-P270)^2+(3-Q270)^2))*CT270))</f>
        <v>1.2356159473607766E-2</v>
      </c>
      <c r="CD270" s="27">
        <f>((1/(((0-P270)^2+(4-Q270)^2))*CT270))</f>
        <v>5.3841214910268524E-3</v>
      </c>
      <c r="CE270" s="27">
        <f>((1/(((1-P270)^2+(4-Q270)^2))*CT270))</f>
        <v>6.258478959577058E-3</v>
      </c>
      <c r="CF270" s="27">
        <f>((1/(((2-P270)^2+(4-Q270)^2))*CT270))</f>
        <v>5.7525767105850653E-3</v>
      </c>
      <c r="CG270" s="27">
        <f>((1/(((3-P270)^2+(4-Q270)^2))*CT270))</f>
        <v>4.3881386769715324E-3</v>
      </c>
      <c r="CH270" s="27">
        <f>((1/(((0-P270)^2+(5-Q270)^2))*CT270))</f>
        <v>3.1383855143312074E-3</v>
      </c>
      <c r="CI270" s="27">
        <f>((1/(((1-P270)^2+(5-Q270)^2))*CT270))</f>
        <v>3.416618178525288E-3</v>
      </c>
      <c r="CJ270" s="27">
        <f>((1/(((2-P270)^2+(5-Q270)^2))*CT270))</f>
        <v>3.2601006950800553E-3</v>
      </c>
      <c r="CK270" s="27">
        <f>((1/(((3-P270)^2+(5-Q270)^2))*CT270))</f>
        <v>2.7716885103337128E-3</v>
      </c>
      <c r="CL270" s="27">
        <f>(1/(((4-P270)^2+(5-Q270)^2))*CT270)</f>
        <v>2.1985617212928561E-3</v>
      </c>
      <c r="CM270" s="27">
        <f>(1/(((0-P270)^2+(6-Q270)^2))*CT270)</f>
        <v>2.0344264950297487E-3</v>
      </c>
      <c r="CN270" s="27">
        <f>(1/(((1-P270)^2+(6-Q270)^2))*CT270)</f>
        <v>2.1478081703362375E-3</v>
      </c>
      <c r="CO270" s="27">
        <f>((1/(((2-P270)^2+(6-Q270)^2))*CT270))</f>
        <v>2.0848846633547725E-3</v>
      </c>
      <c r="CP270" s="27">
        <f>((1/(((3-P270)^2+(6-Q270)^2))*CT270))</f>
        <v>1.8737302526607366E-3</v>
      </c>
      <c r="CQ270" s="27">
        <f>((1/(((4-P270)^2+(6-Q270)^2))*CT270))</f>
        <v>1.5929993114205479E-3</v>
      </c>
      <c r="CR270" s="27">
        <f>((1/(((5-P270)^2+(6-Q270)^2)))*CT270)</f>
        <v>1.3126829525713461E-3</v>
      </c>
      <c r="CS270" s="21">
        <f t="shared" si="145"/>
        <v>1.429183634763</v>
      </c>
      <c r="CT270" s="28">
        <v>0.05</v>
      </c>
    </row>
    <row r="271" spans="8:98" x14ac:dyDescent="0.25">
      <c r="H271" s="2">
        <v>44630</v>
      </c>
      <c r="I271" s="1" t="s">
        <v>18</v>
      </c>
      <c r="J271" s="1" t="s">
        <v>12</v>
      </c>
      <c r="K271">
        <v>1</v>
      </c>
      <c r="L271">
        <v>3</v>
      </c>
      <c r="M271">
        <v>0.1</v>
      </c>
      <c r="N271">
        <v>2.0299999999999998</v>
      </c>
      <c r="P271" s="10">
        <f>SUMIF(team,spi_matches[[#This Row],[team1]],Mxg)+SUMIF(team,spi_matches[[#This Row],[team2]],Vnxg)</f>
        <v>0.42009926809794623</v>
      </c>
      <c r="Q271" s="10">
        <f>SUMIF(team,spi_matches[[#This Row],[team1]],Mnxg)+SUMIF(team,spi_matches[[#This Row],[team2]],Vxg)</f>
        <v>2.0268118902175245</v>
      </c>
      <c r="R271" s="10">
        <f t="shared" si="119"/>
        <v>0.10247370548082595</v>
      </c>
      <c r="S271" s="21">
        <f t="shared" si="120"/>
        <v>8.5391843614247204E-2</v>
      </c>
      <c r="T271" s="21">
        <f t="shared" si="121"/>
        <v>7.9962027221420762E-2</v>
      </c>
      <c r="U271" s="21">
        <f t="shared" si="122"/>
        <v>0.64105103730151158</v>
      </c>
      <c r="V271" s="22">
        <f t="shared" si="123"/>
        <v>0</v>
      </c>
      <c r="W271" s="22">
        <f t="shared" si="124"/>
        <v>3</v>
      </c>
      <c r="X271" s="23"/>
      <c r="Y271" s="23"/>
      <c r="Z271" s="23"/>
      <c r="AA271" s="23"/>
      <c r="AB271" s="24">
        <f t="shared" si="125"/>
        <v>0</v>
      </c>
      <c r="AC271" s="24">
        <f t="shared" si="126"/>
        <v>2</v>
      </c>
      <c r="AD271" s="24">
        <f t="shared" si="127"/>
        <v>1</v>
      </c>
      <c r="AE271" s="24">
        <f t="shared" si="128"/>
        <v>2</v>
      </c>
      <c r="AF271" s="24">
        <f t="shared" si="129"/>
        <v>0</v>
      </c>
      <c r="AG271" s="24">
        <f t="shared" si="130"/>
        <v>3</v>
      </c>
      <c r="AH271" s="24">
        <f t="shared" si="131"/>
        <v>0</v>
      </c>
      <c r="AI271" s="24">
        <f t="shared" si="132"/>
        <v>1</v>
      </c>
      <c r="AJ271" s="24">
        <f t="shared" si="133"/>
        <v>1</v>
      </c>
      <c r="AK271" s="24">
        <f t="shared" si="134"/>
        <v>3</v>
      </c>
      <c r="AL271" s="25">
        <f t="shared" si="135"/>
        <v>2</v>
      </c>
      <c r="AM271" s="25">
        <f t="shared" si="136"/>
        <v>12</v>
      </c>
      <c r="AN271" s="25">
        <f t="shared" si="137"/>
        <v>3</v>
      </c>
      <c r="AO271" s="25">
        <f t="shared" si="138"/>
        <v>1</v>
      </c>
      <c r="AP271" s="25">
        <f t="shared" si="139"/>
        <v>13</v>
      </c>
      <c r="AQ271" s="26">
        <f t="shared" si="140"/>
        <v>0.28216342426534174</v>
      </c>
      <c r="AR271" s="26">
        <f t="shared" si="141"/>
        <v>0.14836630758563074</v>
      </c>
      <c r="AS271" s="26">
        <f t="shared" si="142"/>
        <v>4.4500673831437458E-2</v>
      </c>
      <c r="AT271" s="26">
        <f t="shared" si="143"/>
        <v>4.0623124510747947E-2</v>
      </c>
      <c r="AU271" s="26">
        <f t="shared" si="144"/>
        <v>3.8959623586778833E-2</v>
      </c>
      <c r="AV271" s="27">
        <f>(1/(((0-P271)^2+(0-Q271)^2))*CT271)</f>
        <v>1.1670109802759301E-2</v>
      </c>
      <c r="AW271" s="27">
        <f>(1/(((1-P271)^2+(1-Q271)^2))*CT271)</f>
        <v>3.5954991108445349E-2</v>
      </c>
      <c r="AX271" s="27">
        <f>(1/(((2-P271)^2+(2-Q271)^2))*CT271)</f>
        <v>2.0025591102406891E-2</v>
      </c>
      <c r="AY271" s="27">
        <f>(1/(((3-P271)^2+(3-Q271)^2))*CT271)</f>
        <v>6.5763662454864829E-3</v>
      </c>
      <c r="AZ271" s="27">
        <f>((1/(((4-P271)^2+(4-Q271)^2))*CT271))</f>
        <v>2.992370550269758E-3</v>
      </c>
      <c r="BA271" s="27">
        <f>((1/(((5-P271)^2+(5-Q271)^2))*CT271))</f>
        <v>1.6769891919510994E-3</v>
      </c>
      <c r="BB271" s="27">
        <f>((1/(((6-P271)^2+(6-Q271)^2))*CT271))</f>
        <v>1.0656092201018969E-3</v>
      </c>
      <c r="BC271" s="27">
        <f>((1/(((1-P271)^2+(0-Q271)^2))*CT271))</f>
        <v>1.1250488925241484E-2</v>
      </c>
      <c r="BD271" s="27">
        <f>((1/(((2-P271)^2+(0-Q271)^2))*CT271))</f>
        <v>7.5711085010306814E-3</v>
      </c>
      <c r="BE271" s="27">
        <f>((1/(((2-P271)^2+(1-Q271)^2))*CT271))</f>
        <v>1.4082805281788702E-2</v>
      </c>
      <c r="BF271" s="27">
        <f>((1/(((3-P271)^2+(0-Q271)^2))*CT271))</f>
        <v>4.6451762496763221E-3</v>
      </c>
      <c r="BG271" s="27">
        <f>((1/(((3-P271)^2+(1-Q271)^2))*CT271))</f>
        <v>6.4848904790607564E-3</v>
      </c>
      <c r="BH271" s="27">
        <f>((1/(((3-P271)^2+(2-Q271)^2))*CT271))</f>
        <v>7.5113346070101242E-3</v>
      </c>
      <c r="BI271" s="27">
        <f>((1/(((4-P271)^2+(0-Q271)^2))*CT271))</f>
        <v>2.954444413193816E-3</v>
      </c>
      <c r="BJ271" s="27">
        <f>((1/(((4-P271)^2+(1-Q271)^2))*CT271))</f>
        <v>3.6048943745087014E-3</v>
      </c>
      <c r="BK271" s="27">
        <f>((1/(((4-P271)^2+(2-Q271)^2))*CT271))</f>
        <v>3.9012490474471372E-3</v>
      </c>
      <c r="BL271" s="27">
        <f>((1/(((4-P271)^2+(3-Q271)^2))*CT271))</f>
        <v>3.6329857925753066E-3</v>
      </c>
      <c r="BM271" s="27">
        <f>((1/(((5-P271)^2+(0-Q271)^2))*CT271))</f>
        <v>1.9933456419586001E-3</v>
      </c>
      <c r="BN271" s="27">
        <f>((1/(((5-P271)^2+(1-Q271)^2))*CT271))</f>
        <v>2.2696494864831991E-3</v>
      </c>
      <c r="BO271" s="27">
        <f>((1/(((5-P271)^2+(2-Q271)^2))*CT271))</f>
        <v>2.383652765377592E-3</v>
      </c>
      <c r="BP271" s="27">
        <f>((1/(((5-P271)^2+(3-Q271)^2))*CT271))</f>
        <v>2.2807528468966479E-3</v>
      </c>
      <c r="BQ271" s="27">
        <f>((1/(((5-P271)^2+(4-Q271)^2))*CT271))</f>
        <v>2.0105382741084665E-3</v>
      </c>
      <c r="BR271" s="27">
        <f>((1/(((6-P271)^2+(0-Q271)^2))*CT271))</f>
        <v>1.4187110376055077E-3</v>
      </c>
      <c r="BS271" s="27">
        <f>(1/(((6-P271)^2+(1-Q271)^2))*CT271)</f>
        <v>1.5532950359670972E-3</v>
      </c>
      <c r="BT271" s="27">
        <f>(1/(((6-P271)^2+(2-Q271)^2))*CT271)</f>
        <v>1.6058576004207754E-3</v>
      </c>
      <c r="BU271" s="27">
        <f>(1/(((6-P271)^2+(3-Q271)^2))*CT271)</f>
        <v>1.5584875143974484E-3</v>
      </c>
      <c r="BV271" s="27">
        <f>((1/(((6-P271)^2+(4-Q271)^2))*CT271))</f>
        <v>1.4273983724231757E-3</v>
      </c>
      <c r="BW271" s="27">
        <f>((1/(((6-P271)^2+(5-Q271)^2))*CT271))</f>
        <v>1.250777367075665E-3</v>
      </c>
      <c r="BX271" s="27">
        <f>((1/(((0-P271)^2+(1-Q271)^2))*CT271))</f>
        <v>4.0623124510747947E-2</v>
      </c>
      <c r="BY271" s="27">
        <f>((1/(((0-P271)^2+(2-Q271)^2))*CT271))</f>
        <v>0.28216342426534174</v>
      </c>
      <c r="BZ271" s="27">
        <f>((1/(((1-P271)^2+(2-Q271)^2))*CT271))</f>
        <v>0.14836630758563074</v>
      </c>
      <c r="CA271" s="27">
        <f>((1/(((0-P271)^2+(3-Q271)^2))*CT271))</f>
        <v>4.4500673831437458E-2</v>
      </c>
      <c r="CB271" s="27">
        <f>((1/(((1-P271)^2+(3-Q271)^2))*CT271))</f>
        <v>3.8959623586778833E-2</v>
      </c>
      <c r="CC271" s="27">
        <f>((1/(((2-P271)^2+(3-Q271)^2))*CT271))</f>
        <v>1.4521453825848817E-2</v>
      </c>
      <c r="CD271" s="27">
        <f>((1/(((0-P271)^2+(4-Q271)^2))*CT271))</f>
        <v>1.228514898629203E-2</v>
      </c>
      <c r="CE271" s="27">
        <f>((1/(((1-P271)^2+(4-Q271)^2))*CT271))</f>
        <v>1.1821012352966275E-2</v>
      </c>
      <c r="CF271" s="27">
        <f>((1/(((2-P271)^2+(4-Q271)^2))*CT271))</f>
        <v>7.8252678546705413E-3</v>
      </c>
      <c r="CG271" s="27">
        <f>((1/(((3-P271)^2+(4-Q271)^2))*CT271))</f>
        <v>4.7396244180859448E-3</v>
      </c>
      <c r="CH271" s="27">
        <f>((1/(((0-P271)^2+(5-Q271)^2))*CT271))</f>
        <v>5.5454929928242195E-3</v>
      </c>
      <c r="CI271" s="27">
        <f>((1/(((1-P271)^2+(5-Q271)^2))*CT271))</f>
        <v>5.4489187652934125E-3</v>
      </c>
      <c r="CJ271" s="27">
        <f>((1/(((2-P271)^2+(5-Q271)^2))*CT271))</f>
        <v>4.4107526228297856E-3</v>
      </c>
      <c r="CK271" s="27">
        <f>((1/(((3-P271)^2+(5-Q271)^2))*CT271))</f>
        <v>3.2266942458038829E-3</v>
      </c>
      <c r="CL271" s="27">
        <f>(1/(((4-P271)^2+(5-Q271)^2))*CT271)</f>
        <v>2.3088783479772064E-3</v>
      </c>
      <c r="CM271" s="27">
        <f>(1/(((0-P271)^2+(6-Q271)^2))*CT271)</f>
        <v>3.1323007762864268E-3</v>
      </c>
      <c r="CN271" s="27">
        <f>(1/(((1-P271)^2+(6-Q271)^2))*CT271)</f>
        <v>3.1012543516206808E-3</v>
      </c>
      <c r="CO271" s="27">
        <f>((1/(((2-P271)^2+(6-Q271)^2))*CT271))</f>
        <v>2.7348841467864683E-3</v>
      </c>
      <c r="CP271" s="27">
        <f>((1/(((3-P271)^2+(6-Q271)^2))*CT271))</f>
        <v>2.2279543485029217E-3</v>
      </c>
      <c r="CQ271" s="27">
        <f>((1/(((4-P271)^2+(6-Q271)^2))*CT271))</f>
        <v>1.7481348184483045E-3</v>
      </c>
      <c r="CR271" s="27">
        <f>((1/(((5-P271)^2+(6-Q271)^2)))*CT271)</f>
        <v>1.3601106673379927E-3</v>
      </c>
      <c r="CS271" s="21">
        <f t="shared" si="145"/>
        <v>0.80640490813717958</v>
      </c>
      <c r="CT271" s="28">
        <v>0.05</v>
      </c>
    </row>
    <row r="272" spans="8:98" x14ac:dyDescent="0.25">
      <c r="H272" s="2">
        <v>44630</v>
      </c>
      <c r="I272" s="1" t="s">
        <v>8</v>
      </c>
      <c r="J272" s="1" t="s">
        <v>17</v>
      </c>
      <c r="K272">
        <v>0</v>
      </c>
      <c r="L272">
        <v>3</v>
      </c>
      <c r="M272">
        <v>0.21</v>
      </c>
      <c r="N272">
        <v>1.28</v>
      </c>
      <c r="P272" s="10">
        <f>SUMIF(team,spi_matches[[#This Row],[team1]],Mxg)+SUMIF(team,spi_matches[[#This Row],[team2]],Vnxg)</f>
        <v>1.4503231720697314</v>
      </c>
      <c r="Q272" s="10">
        <f>SUMIF(team,spi_matches[[#This Row],[team1]],Mnxg)+SUMIF(team,spi_matches[[#This Row],[team2]],Vxg)</f>
        <v>1.5548466625020345</v>
      </c>
      <c r="R272" s="10">
        <f t="shared" si="119"/>
        <v>1.6139422590616277</v>
      </c>
      <c r="S272" s="21">
        <f t="shared" si="120"/>
        <v>0.22347552248710223</v>
      </c>
      <c r="T272" s="21">
        <f t="shared" si="121"/>
        <v>0.22733525290367601</v>
      </c>
      <c r="U272" s="21">
        <f t="shared" si="122"/>
        <v>0.2810731703025216</v>
      </c>
      <c r="V272" s="22">
        <f t="shared" si="123"/>
        <v>0</v>
      </c>
      <c r="W272" s="22">
        <f t="shared" si="124"/>
        <v>3</v>
      </c>
      <c r="X272" s="23"/>
      <c r="Y272" s="23"/>
      <c r="Z272" s="23"/>
      <c r="AA272" s="23"/>
      <c r="AB272" s="24">
        <f t="shared" si="125"/>
        <v>1</v>
      </c>
      <c r="AC272" s="24">
        <f t="shared" si="126"/>
        <v>2</v>
      </c>
      <c r="AD272" s="24">
        <f t="shared" si="127"/>
        <v>2</v>
      </c>
      <c r="AE272" s="24">
        <f t="shared" si="128"/>
        <v>2</v>
      </c>
      <c r="AF272" s="24">
        <f t="shared" si="129"/>
        <v>1</v>
      </c>
      <c r="AG272" s="24">
        <f t="shared" si="130"/>
        <v>1</v>
      </c>
      <c r="AH272" s="24">
        <f t="shared" si="131"/>
        <v>2</v>
      </c>
      <c r="AI272" s="24">
        <f t="shared" si="132"/>
        <v>1</v>
      </c>
      <c r="AJ272" s="24">
        <f t="shared" si="133"/>
        <v>1</v>
      </c>
      <c r="AK272" s="24">
        <f t="shared" si="134"/>
        <v>3</v>
      </c>
      <c r="AL272" s="25">
        <f t="shared" si="135"/>
        <v>12</v>
      </c>
      <c r="AM272" s="25">
        <f t="shared" si="136"/>
        <v>22</v>
      </c>
      <c r="AN272" s="25">
        <f t="shared" si="137"/>
        <v>11</v>
      </c>
      <c r="AO272" s="25">
        <f t="shared" si="138"/>
        <v>21</v>
      </c>
      <c r="AP272" s="25">
        <f t="shared" si="139"/>
        <v>13</v>
      </c>
      <c r="AQ272" s="26">
        <f t="shared" si="140"/>
        <v>0.12470306541930715</v>
      </c>
      <c r="AR272" s="26">
        <f t="shared" si="141"/>
        <v>9.9938815648355467E-2</v>
      </c>
      <c r="AS272" s="26">
        <f t="shared" si="142"/>
        <v>9.7915232310297029E-2</v>
      </c>
      <c r="AT272" s="26">
        <f t="shared" si="143"/>
        <v>8.1967289162509588E-2</v>
      </c>
      <c r="AU272" s="26">
        <f t="shared" si="144"/>
        <v>2.1822062544108213E-2</v>
      </c>
      <c r="AV272" s="27">
        <f>(1/(((0-P272)^2+(0-Q272)^2))*CT272)</f>
        <v>1.105953571017603E-2</v>
      </c>
      <c r="AW272" s="27">
        <f>(1/(((1-P272)^2+(1-Q272)^2))*CT272)</f>
        <v>9.7915232310297029E-2</v>
      </c>
      <c r="AX272" s="27">
        <f>(1/(((2-P272)^2+(2-Q272)^2))*CT272)</f>
        <v>9.9938815648355467E-2</v>
      </c>
      <c r="AY272" s="27">
        <f>(1/(((3-P272)^2+(3-Q272)^2))*CT272)</f>
        <v>1.1135940695595051E-2</v>
      </c>
      <c r="AZ272" s="27">
        <f>((1/(((4-P272)^2+(4-Q272)^2))*CT272))</f>
        <v>4.0065300764557275E-3</v>
      </c>
      <c r="BA272" s="27">
        <f>((1/(((5-P272)^2+(5-Q272)^2))*CT272))</f>
        <v>2.0433778798848974E-3</v>
      </c>
      <c r="BB272" s="27">
        <f>((1/(((6-P272)^2+(6-Q272)^2))*CT272))</f>
        <v>1.2358205829118237E-3</v>
      </c>
      <c r="BC272" s="27">
        <f>((1/(((1-P272)^2+(0-Q272)^2))*CT272))</f>
        <v>1.908149977191995E-2</v>
      </c>
      <c r="BD272" s="27">
        <f>((1/(((2-P272)^2+(0-Q272)^2))*CT272))</f>
        <v>1.8384429577013282E-2</v>
      </c>
      <c r="BE272" s="27">
        <f>((1/(((2-P272)^2+(1-Q272)^2))*CT272))</f>
        <v>8.1967289162509588E-2</v>
      </c>
      <c r="BF272" s="27">
        <f>((1/(((3-P272)^2+(0-Q272)^2))*CT272))</f>
        <v>1.037549666365966E-2</v>
      </c>
      <c r="BG272" s="27">
        <f>((1/(((3-P272)^2+(1-Q272)^2))*CT272))</f>
        <v>1.8454589837750997E-2</v>
      </c>
      <c r="BH272" s="27">
        <f>((1/(((3-P272)^2+(2-Q272)^2))*CT272))</f>
        <v>1.9233286091858544E-2</v>
      </c>
      <c r="BI272" s="27">
        <f>((1/(((4-P272)^2+(0-Q272)^2))*CT272))</f>
        <v>5.6063867513443701E-3</v>
      </c>
      <c r="BJ272" s="27">
        <f>((1/(((4-P272)^2+(1-Q272)^2))*CT272))</f>
        <v>7.3435384819638926E-3</v>
      </c>
      <c r="BK272" s="27">
        <f>((1/(((4-P272)^2+(2-Q272)^2))*CT272))</f>
        <v>7.4637856143079471E-3</v>
      </c>
      <c r="BL272" s="27">
        <f>((1/(((4-P272)^2+(3-Q272)^2))*CT272))</f>
        <v>5.8211825199815876E-3</v>
      </c>
      <c r="BM272" s="27">
        <f>((1/(((5-P272)^2+(0-Q272)^2))*CT272))</f>
        <v>3.3293927247794023E-3</v>
      </c>
      <c r="BN272" s="27">
        <f>((1/(((5-P272)^2+(1-Q272)^2))*CT272))</f>
        <v>3.8735486544258617E-3</v>
      </c>
      <c r="BO272" s="27">
        <f>((1/(((5-P272)^2+(2-Q272)^2))*CT272))</f>
        <v>3.9067483922459213E-3</v>
      </c>
      <c r="BP272" s="27">
        <f>((1/(((5-P272)^2+(3-Q272)^2))*CT272))</f>
        <v>3.4039832898094743E-3</v>
      </c>
      <c r="BQ272" s="27">
        <f>((1/(((5-P272)^2+(4-Q272)^2))*CT272))</f>
        <v>2.6912133417371538E-3</v>
      </c>
      <c r="BR272" s="27">
        <f>((1/(((6-P272)^2+(0-Q272)^2))*CT272))</f>
        <v>2.1629003652010623E-3</v>
      </c>
      <c r="BS272" s="27">
        <f>(1/(((6-P272)^2+(1-Q272)^2))*CT272)</f>
        <v>2.3801120815324915E-3</v>
      </c>
      <c r="BT272" s="27">
        <f>(1/(((6-P272)^2+(2-Q272)^2))*CT272)</f>
        <v>2.3926054252539305E-3</v>
      </c>
      <c r="BU272" s="27">
        <f>(1/(((6-P272)^2+(3-Q272)^2))*CT272)</f>
        <v>2.1941346263069802E-3</v>
      </c>
      <c r="BV272" s="27">
        <f>((1/(((6-P272)^2+(4-Q272)^2))*CT272))</f>
        <v>1.8741799936012457E-3</v>
      </c>
      <c r="BW272" s="27">
        <f>((1/(((6-P272)^2+(5-Q272)^2))*CT272))</f>
        <v>1.5352191198988894E-3</v>
      </c>
      <c r="BX272" s="27">
        <f>((1/(((0-P272)^2+(1-Q272)^2))*CT272))</f>
        <v>2.0735770476305069E-2</v>
      </c>
      <c r="BY272" s="27">
        <f>((1/(((0-P272)^2+(2-Q272)^2))*CT272))</f>
        <v>2.1724029426000279E-2</v>
      </c>
      <c r="BZ272" s="27">
        <f>((1/(((1-P272)^2+(2-Q272)^2))*CT272))</f>
        <v>0.12470306541930715</v>
      </c>
      <c r="CA272" s="27">
        <f>((1/(((0-P272)^2+(3-Q272)^2))*CT272))</f>
        <v>1.1927749881316124E-2</v>
      </c>
      <c r="CB272" s="27">
        <f>((1/(((1-P272)^2+(3-Q272)^2))*CT272))</f>
        <v>2.1822062544108213E-2</v>
      </c>
      <c r="CC272" s="27">
        <f>((1/(((2-P272)^2+(3-Q272)^2))*CT272))</f>
        <v>2.0915139554887871E-2</v>
      </c>
      <c r="CD272" s="27">
        <f>((1/(((0-P272)^2+(4-Q272)^2))*CT272))</f>
        <v>6.1864250886535521E-3</v>
      </c>
      <c r="CE272" s="27">
        <f>((1/(((1-P272)^2+(4-Q272)^2))*CT272))</f>
        <v>8.0885655175384936E-3</v>
      </c>
      <c r="CF272" s="27">
        <f>((1/(((2-P272)^2+(4-Q272)^2))*CT272))</f>
        <v>7.9606179200449184E-3</v>
      </c>
      <c r="CG272" s="27">
        <f>((1/(((3-P272)^2+(4-Q272)^2))*CT272))</f>
        <v>5.9663926598158288E-3</v>
      </c>
      <c r="CH272" s="27">
        <f>((1/(((0-P272)^2+(5-Q272)^2))*CT272))</f>
        <v>3.5784528642140061E-3</v>
      </c>
      <c r="CI272" s="27">
        <f>((1/(((1-P272)^2+(5-Q272)^2))*CT272))</f>
        <v>4.1418595243108008E-3</v>
      </c>
      <c r="CJ272" s="27">
        <f>((1/(((2-P272)^2+(5-Q272)^2))*CT272))</f>
        <v>4.1080495464770736E-3</v>
      </c>
      <c r="CK272" s="27">
        <f>((1/(((3-P272)^2+(5-Q272)^2))*CT272))</f>
        <v>3.5037118838995339E-3</v>
      </c>
      <c r="CL272" s="27">
        <f>(1/(((4-P272)^2+(5-Q272)^2))*CT272)</f>
        <v>2.7218389303172051E-3</v>
      </c>
      <c r="CM272" s="27">
        <f>(1/(((0-P272)^2+(6-Q272)^2))*CT272)</f>
        <v>2.286987105401728E-3</v>
      </c>
      <c r="CN272" s="27">
        <f>(1/(((1-P272)^2+(6-Q272)^2))*CT272)</f>
        <v>2.5047365628944555E-3</v>
      </c>
      <c r="CO272" s="27">
        <f>((1/(((2-P272)^2+(6-Q272)^2))*CT272))</f>
        <v>2.4923319905788711E-3</v>
      </c>
      <c r="CP272" s="27">
        <f>((1/(((3-P272)^2+(6-Q272)^2))*CT272))</f>
        <v>2.2562274338261993E-3</v>
      </c>
      <c r="CQ272" s="27">
        <f>((1/(((4-P272)^2+(6-Q272)^2))*CT272))</f>
        <v>1.9040191472005719E-3</v>
      </c>
      <c r="CR272" s="27">
        <f>((1/(((5-P272)^2+(6-Q272)^2)))*CT272)</f>
        <v>1.5451368254237473E-3</v>
      </c>
      <c r="CS272" s="21">
        <f t="shared" si="145"/>
        <v>0.73188394569329984</v>
      </c>
      <c r="CT272" s="28">
        <v>0.05</v>
      </c>
    </row>
    <row r="273" spans="8:98" x14ac:dyDescent="0.25">
      <c r="H273" s="2">
        <v>44632</v>
      </c>
      <c r="I273" s="1" t="s">
        <v>27</v>
      </c>
      <c r="J273" s="1" t="s">
        <v>19</v>
      </c>
      <c r="K273">
        <v>0</v>
      </c>
      <c r="L273">
        <v>2</v>
      </c>
      <c r="M273">
        <v>0.69</v>
      </c>
      <c r="N273">
        <v>0.25</v>
      </c>
      <c r="P273" s="10">
        <f>SUMIF(team,spi_matches[[#This Row],[team1]],Mxg)+SUMIF(team,spi_matches[[#This Row],[team2]],Vnxg)</f>
        <v>1.2576204181852293</v>
      </c>
      <c r="Q273" s="10">
        <f>SUMIF(team,spi_matches[[#This Row],[team1]],Mnxg)+SUMIF(team,spi_matches[[#This Row],[team2]],Vxg)</f>
        <v>1.8695479466306335</v>
      </c>
      <c r="R273" s="10">
        <f t="shared" si="119"/>
        <v>2.945128490576276</v>
      </c>
      <c r="S273" s="21">
        <f t="shared" si="120"/>
        <v>0.15233556864324491</v>
      </c>
      <c r="T273" s="21">
        <f t="shared" si="121"/>
        <v>0.17774736149426379</v>
      </c>
      <c r="U273" s="21">
        <f t="shared" si="122"/>
        <v>0.80539898571136181</v>
      </c>
      <c r="V273" s="22">
        <f t="shared" si="123"/>
        <v>0</v>
      </c>
      <c r="W273" s="22">
        <f t="shared" si="124"/>
        <v>3</v>
      </c>
      <c r="X273" s="23"/>
      <c r="Y273" s="23"/>
      <c r="Z273" s="23"/>
      <c r="AA273" s="23"/>
      <c r="AB273" s="24">
        <f t="shared" si="125"/>
        <v>1</v>
      </c>
      <c r="AC273" s="24">
        <f t="shared" si="126"/>
        <v>2</v>
      </c>
      <c r="AD273" s="24">
        <f t="shared" si="127"/>
        <v>2</v>
      </c>
      <c r="AE273" s="24">
        <f t="shared" si="128"/>
        <v>2</v>
      </c>
      <c r="AF273" s="24">
        <f t="shared" si="129"/>
        <v>1</v>
      </c>
      <c r="AG273" s="24">
        <f t="shared" si="130"/>
        <v>1</v>
      </c>
      <c r="AH273" s="24">
        <f t="shared" si="131"/>
        <v>2</v>
      </c>
      <c r="AI273" s="24">
        <f t="shared" si="132"/>
        <v>1</v>
      </c>
      <c r="AJ273" s="24">
        <f t="shared" si="133"/>
        <v>1</v>
      </c>
      <c r="AK273" s="24">
        <f t="shared" si="134"/>
        <v>3</v>
      </c>
      <c r="AL273" s="25">
        <f t="shared" si="135"/>
        <v>12</v>
      </c>
      <c r="AM273" s="25">
        <f t="shared" si="136"/>
        <v>22</v>
      </c>
      <c r="AN273" s="25">
        <f t="shared" si="137"/>
        <v>11</v>
      </c>
      <c r="AO273" s="25">
        <f t="shared" si="138"/>
        <v>21</v>
      </c>
      <c r="AP273" s="25">
        <f t="shared" si="139"/>
        <v>13</v>
      </c>
      <c r="AQ273" s="26">
        <f t="shared" si="140"/>
        <v>0.59962090938921964</v>
      </c>
      <c r="AR273" s="26">
        <f t="shared" si="141"/>
        <v>8.8005674620524874E-2</v>
      </c>
      <c r="AS273" s="26">
        <f t="shared" si="142"/>
        <v>6.079161050192336E-2</v>
      </c>
      <c r="AT273" s="26">
        <f t="shared" si="143"/>
        <v>3.8248492154037299E-2</v>
      </c>
      <c r="AU273" s="26">
        <f t="shared" si="144"/>
        <v>3.7194351930698991E-2</v>
      </c>
      <c r="AV273" s="27">
        <f>(1/(((0-P273)^2+(0-Q273)^2))*CT273)</f>
        <v>9.8486874430238243E-3</v>
      </c>
      <c r="AW273" s="27">
        <f>(1/(((1-P273)^2+(1-Q273)^2))*CT273)</f>
        <v>6.079161050192336E-2</v>
      </c>
      <c r="AX273" s="27">
        <f>(1/(((2-P273)^2+(2-Q273)^2))*CT273)</f>
        <v>8.8005674620524874E-2</v>
      </c>
      <c r="AY273" s="27">
        <f>(1/(((3-P273)^2+(3-Q273)^2))*CT273)</f>
        <v>1.1590686177953015E-2</v>
      </c>
      <c r="AZ273" s="27">
        <f>((1/(((4-P273)^2+(4-Q273)^2))*CT273))</f>
        <v>4.1461185987838002E-3</v>
      </c>
      <c r="BA273" s="27">
        <f>((1/(((5-P273)^2+(5-Q273)^2))*CT273))</f>
        <v>2.1003871649987594E-3</v>
      </c>
      <c r="BB273" s="27">
        <f>((1/(((6-P273)^2+(6-Q273)^2))*CT273))</f>
        <v>1.2641969870561735E-3</v>
      </c>
      <c r="BC273" s="27">
        <f>((1/(((1-P273)^2+(0-Q273)^2))*CT273))</f>
        <v>1.4038721808965322E-2</v>
      </c>
      <c r="BD273" s="27">
        <f>((1/(((2-P273)^2+(0-Q273)^2))*CT273))</f>
        <v>1.235685519826351E-2</v>
      </c>
      <c r="BE273" s="27">
        <f>((1/(((2-P273)^2+(1-Q273)^2))*CT273))</f>
        <v>3.8248492154037299E-2</v>
      </c>
      <c r="BF273" s="27">
        <f>((1/(((3-P273)^2+(0-Q273)^2))*CT273))</f>
        <v>7.6556827507053135E-3</v>
      </c>
      <c r="BG273" s="27">
        <f>((1/(((3-P273)^2+(1-Q273)^2))*CT273))</f>
        <v>1.3185653178721279E-2</v>
      </c>
      <c r="BH273" s="27">
        <f>((1/(((3-P273)^2+(2-Q273)^2))*CT273))</f>
        <v>1.6377846910304594E-2</v>
      </c>
      <c r="BI273" s="27">
        <f>((1/(((4-P273)^2+(0-Q273)^2))*CT273))</f>
        <v>4.5389122005261556E-3</v>
      </c>
      <c r="BJ273" s="27">
        <f>((1/(((4-P273)^2+(1-Q273)^2))*CT273))</f>
        <v>6.0410116532375359E-3</v>
      </c>
      <c r="BK273" s="27">
        <f>((1/(((4-P273)^2+(2-Q273)^2))*CT273))</f>
        <v>6.6333552752008132E-3</v>
      </c>
      <c r="BL273" s="27">
        <f>((1/(((4-P273)^2+(3-Q273)^2))*CT273))</f>
        <v>5.6827431672694471E-3</v>
      </c>
      <c r="BM273" s="27">
        <f>((1/(((5-P273)^2+(0-Q273)^2))*CT273))</f>
        <v>2.8570425408063981E-3</v>
      </c>
      <c r="BN273" s="27">
        <f>((1/(((5-P273)^2+(1-Q273)^2))*CT273))</f>
        <v>3.3871853886084783E-3</v>
      </c>
      <c r="BO273" s="27">
        <f>((1/(((5-P273)^2+(2-Q273)^2))*CT273))</f>
        <v>3.5657176486097878E-3</v>
      </c>
      <c r="BP273" s="27">
        <f>((1/(((5-P273)^2+(3-Q273)^2))*CT273))</f>
        <v>3.2715390256232457E-3</v>
      </c>
      <c r="BQ273" s="27">
        <f>((1/(((5-P273)^2+(4-Q273)^2))*CT273))</f>
        <v>2.6962563347669131E-3</v>
      </c>
      <c r="BR273" s="27">
        <f>((1/(((6-P273)^2+(0-Q273)^2))*CT273))</f>
        <v>1.9241593646434068E-3</v>
      </c>
      <c r="BS273" s="27">
        <f>(1/(((6-P273)^2+(1-Q273)^2))*CT273)</f>
        <v>2.150881985572345E-3</v>
      </c>
      <c r="BT273" s="27">
        <f>(1/(((6-P273)^2+(2-Q273)^2))*CT273)</f>
        <v>2.2215131313991564E-3</v>
      </c>
      <c r="BU273" s="27">
        <f>(1/(((6-P273)^2+(3-Q273)^2))*CT273)</f>
        <v>2.1036611917320306E-3</v>
      </c>
      <c r="BV273" s="27">
        <f>((1/(((6-P273)^2+(4-Q273)^2))*CT273))</f>
        <v>1.8498656408554599E-3</v>
      </c>
      <c r="BW273" s="27">
        <f>((1/(((6-P273)^2+(5-Q273)^2))*CT273))</f>
        <v>1.5484720933964346E-3</v>
      </c>
      <c r="BX273" s="27">
        <f>((1/(((0-P273)^2+(1-Q273)^2))*CT273))</f>
        <v>2.1388336169735407E-2</v>
      </c>
      <c r="BY273" s="27">
        <f>((1/(((0-P273)^2+(2-Q273)^2))*CT273))</f>
        <v>3.1276842285214379E-2</v>
      </c>
      <c r="BZ273" s="27">
        <f>((1/(((1-P273)^2+(2-Q273)^2))*CT273))</f>
        <v>0.59962090938921964</v>
      </c>
      <c r="CA273" s="27">
        <f>((1/(((0-P273)^2+(3-Q273)^2))*CT273))</f>
        <v>1.7485385078312966E-2</v>
      </c>
      <c r="CB273" s="27">
        <f>((1/(((1-P273)^2+(3-Q273)^2))*CT273))</f>
        <v>3.7194351930698991E-2</v>
      </c>
      <c r="CC273" s="27">
        <f>((1/(((2-P273)^2+(3-Q273)^2))*CT273))</f>
        <v>2.7336606134890046E-2</v>
      </c>
      <c r="CD273" s="27">
        <f>((1/(((0-P273)^2+(4-Q273)^2))*CT273))</f>
        <v>8.1693538849700389E-3</v>
      </c>
      <c r="CE273" s="27">
        <f>((1/(((1-P273)^2+(4-Q273)^2))*CT273))</f>
        <v>1.0857305356898217E-2</v>
      </c>
      <c r="CF273" s="27">
        <f>((1/(((2-P273)^2+(4-Q273)^2))*CT273))</f>
        <v>9.8232726545472281E-3</v>
      </c>
      <c r="CG273" s="27">
        <f>((1/(((3-P273)^2+(4-Q273)^2))*CT273))</f>
        <v>6.6009105443491593E-3</v>
      </c>
      <c r="CH273" s="27">
        <f>((1/(((0-P273)^2+(5-Q273)^2))*CT273))</f>
        <v>4.3931561332633739E-3</v>
      </c>
      <c r="CI273" s="27">
        <f>((1/(((1-P273)^2+(5-Q273)^2))*CT273))</f>
        <v>5.0678594805657062E-3</v>
      </c>
      <c r="CJ273" s="27">
        <f>((1/(((2-P273)^2+(5-Q273)^2))*CT273))</f>
        <v>4.8305176639354755E-3</v>
      </c>
      <c r="CK273" s="27">
        <f>((1/(((3-P273)^2+(5-Q273)^2))*CT273))</f>
        <v>3.8954108168500349E-3</v>
      </c>
      <c r="CL273" s="27">
        <f>(1/(((4-P273)^2+(5-Q273)^2))*CT273)</f>
        <v>2.886773387198041E-3</v>
      </c>
      <c r="CM273" s="27">
        <f>(1/(((0-P273)^2+(6-Q273)^2))*CT273)</f>
        <v>2.6820806511968502E-3</v>
      </c>
      <c r="CN273" s="27">
        <f>(1/(((1-P273)^2+(6-Q273)^2))*CT273)</f>
        <v>2.9193666644482408E-3</v>
      </c>
      <c r="CO273" s="27">
        <f>((1/(((2-P273)^2+(6-Q273)^2))*CT273))</f>
        <v>2.839011855313843E-3</v>
      </c>
      <c r="CP273" s="27">
        <f>((1/(((3-P273)^2+(6-Q273)^2))*CT273))</f>
        <v>2.4879928504289621E-3</v>
      </c>
      <c r="CQ273" s="27">
        <f>((1/(((4-P273)^2+(6-Q273)^2))*CT273))</f>
        <v>2.0340682067942328E-3</v>
      </c>
      <c r="CR273" s="27">
        <f>((1/(((5-P273)^2+(6-Q273)^2)))*CT273)</f>
        <v>1.6094745725307607E-3</v>
      </c>
      <c r="CS273" s="21">
        <f t="shared" si="145"/>
        <v>1.1354819158488707</v>
      </c>
      <c r="CT273" s="28">
        <v>0.05</v>
      </c>
    </row>
    <row r="274" spans="8:98" x14ac:dyDescent="0.25">
      <c r="H274" s="2">
        <v>44632</v>
      </c>
      <c r="I274" s="1" t="s">
        <v>5</v>
      </c>
      <c r="J274" s="1" t="s">
        <v>9</v>
      </c>
      <c r="K274">
        <v>2</v>
      </c>
      <c r="L274">
        <v>0</v>
      </c>
      <c r="M274">
        <v>1.83</v>
      </c>
      <c r="N274">
        <v>0.77</v>
      </c>
      <c r="P274" s="10">
        <f>SUMIF(team,spi_matches[[#This Row],[team1]],Mxg)+SUMIF(team,spi_matches[[#This Row],[team2]],Vnxg)</f>
        <v>1.5590360428228212</v>
      </c>
      <c r="Q274" s="10">
        <f>SUMIF(team,spi_matches[[#This Row],[team1]],Mnxg)+SUMIF(team,spi_matches[[#This Row],[team2]],Vxg)</f>
        <v>0.67013919266679234</v>
      </c>
      <c r="R274" s="10">
        <f t="shared" si="119"/>
        <v>8.3393646930356072E-2</v>
      </c>
      <c r="S274" s="21">
        <f t="shared" si="120"/>
        <v>0.42005401292950689</v>
      </c>
      <c r="T274" s="21">
        <f t="shared" si="121"/>
        <v>0.1737757518003471</v>
      </c>
      <c r="U274" s="21">
        <f t="shared" si="122"/>
        <v>0.11739844366996137</v>
      </c>
      <c r="V274" s="22">
        <f t="shared" si="123"/>
        <v>3</v>
      </c>
      <c r="W274" s="22">
        <f t="shared" si="124"/>
        <v>0</v>
      </c>
      <c r="X274" s="23"/>
      <c r="Y274" s="23"/>
      <c r="Z274" s="23"/>
      <c r="AA274" s="23"/>
      <c r="AB274" s="24">
        <f t="shared" si="125"/>
        <v>2</v>
      </c>
      <c r="AC274" s="24">
        <f t="shared" si="126"/>
        <v>1</v>
      </c>
      <c r="AD274" s="24">
        <f t="shared" si="127"/>
        <v>1</v>
      </c>
      <c r="AE274" s="24">
        <f t="shared" si="128"/>
        <v>1</v>
      </c>
      <c r="AF274" s="24">
        <f t="shared" si="129"/>
        <v>2</v>
      </c>
      <c r="AG274" s="24">
        <f t="shared" si="130"/>
        <v>0</v>
      </c>
      <c r="AH274" s="24">
        <f t="shared" si="131"/>
        <v>1</v>
      </c>
      <c r="AI274" s="24">
        <f t="shared" si="132"/>
        <v>0</v>
      </c>
      <c r="AJ274" s="24">
        <f t="shared" si="133"/>
        <v>2</v>
      </c>
      <c r="AK274" s="24">
        <f t="shared" si="134"/>
        <v>2</v>
      </c>
      <c r="AL274" s="25">
        <f t="shared" si="135"/>
        <v>21</v>
      </c>
      <c r="AM274" s="25">
        <f t="shared" si="136"/>
        <v>11</v>
      </c>
      <c r="AN274" s="25">
        <f t="shared" si="137"/>
        <v>20</v>
      </c>
      <c r="AO274" s="25">
        <f t="shared" si="138"/>
        <v>10</v>
      </c>
      <c r="AP274" s="25">
        <f t="shared" si="139"/>
        <v>22</v>
      </c>
      <c r="AQ274" s="26">
        <f t="shared" si="140"/>
        <v>0.16487645801151732</v>
      </c>
      <c r="AR274" s="26">
        <f t="shared" si="141"/>
        <v>0.11867198002049822</v>
      </c>
      <c r="AS274" s="26">
        <f t="shared" si="142"/>
        <v>7.7695761380277131E-2</v>
      </c>
      <c r="AT274" s="26">
        <f t="shared" si="143"/>
        <v>6.5650585144228057E-2</v>
      </c>
      <c r="AU274" s="26">
        <f t="shared" si="144"/>
        <v>2.5471490296086793E-2</v>
      </c>
      <c r="AV274" s="27">
        <f>(1/(((0-P274)^2+(0-Q274)^2))*CT274)</f>
        <v>1.7363040817952268E-2</v>
      </c>
      <c r="AW274" s="27">
        <f>(1/(((1-P274)^2+(1-Q274)^2))*CT274)</f>
        <v>0.11867198002049822</v>
      </c>
      <c r="AX274" s="27">
        <f>(1/(((2-P274)^2+(2-Q274)^2))*CT274)</f>
        <v>2.5471490296086793E-2</v>
      </c>
      <c r="AY274" s="27">
        <f>(1/(((3-P274)^2+(3-Q274)^2))*CT274)</f>
        <v>6.6625549753049282E-3</v>
      </c>
      <c r="AZ274" s="27">
        <f>((1/(((4-P274)^2+(4-Q274)^2))*CT274))</f>
        <v>2.9331916265286648E-3</v>
      </c>
      <c r="BA274" s="27">
        <f>((1/(((5-P274)^2+(5-Q274)^2))*CT274))</f>
        <v>1.6346318295993216E-3</v>
      </c>
      <c r="BB274" s="27">
        <f>((1/(((6-P274)^2+(6-Q274)^2))*CT274))</f>
        <v>1.0388622343768864E-3</v>
      </c>
      <c r="BC274" s="27">
        <f>((1/(((1-P274)^2+(0-Q274)^2))*CT274))</f>
        <v>6.5650585144228057E-2</v>
      </c>
      <c r="BD274" s="27">
        <f>((1/(((2-P274)^2+(0-Q274)^2))*CT274))</f>
        <v>7.7695761380277131E-2</v>
      </c>
      <c r="BE274" s="27">
        <f>((1/(((2-P274)^2+(1-Q274)^2))*CT274))</f>
        <v>0.16487645801151732</v>
      </c>
      <c r="BF274" s="27">
        <f>((1/(((3-P274)^2+(0-Q274)^2))*CT274))</f>
        <v>1.9798344646169155E-2</v>
      </c>
      <c r="BG274" s="27">
        <f>((1/(((3-P274)^2+(1-Q274)^2))*CT274))</f>
        <v>2.2881354959298956E-2</v>
      </c>
      <c r="BH274" s="27">
        <f>((1/(((3-P274)^2+(2-Q274)^2))*CT274))</f>
        <v>1.3004216069338407E-2</v>
      </c>
      <c r="BI274" s="27">
        <f>((1/(((4-P274)^2+(0-Q274)^2))*CT274))</f>
        <v>7.803487486755971E-3</v>
      </c>
      <c r="BJ274" s="27">
        <f>((1/(((4-P274)^2+(1-Q274)^2))*CT274))</f>
        <v>8.2411516670233501E-3</v>
      </c>
      <c r="BK274" s="27">
        <f>((1/(((4-P274)^2+(2-Q274)^2))*CT274))</f>
        <v>6.4709549573821945E-3</v>
      </c>
      <c r="BL274" s="27">
        <f>((1/(((4-P274)^2+(3-Q274)^2))*CT274))</f>
        <v>4.3911432173064291E-3</v>
      </c>
      <c r="BM274" s="27">
        <f>((1/(((5-P274)^2+(0-Q274)^2))*CT274))</f>
        <v>4.0685735310223509E-3</v>
      </c>
      <c r="BN274" s="27">
        <f>((1/(((5-P274)^2+(1-Q274)^2))*CT274))</f>
        <v>4.1844361863912884E-3</v>
      </c>
      <c r="BO274" s="27">
        <f>((1/(((5-P274)^2+(2-Q274)^2))*CT274))</f>
        <v>3.6741032982450825E-3</v>
      </c>
      <c r="BP274" s="27">
        <f>((1/(((5-P274)^2+(3-Q274)^2))*CT274))</f>
        <v>2.8954480906792247E-3</v>
      </c>
      <c r="BQ274" s="27">
        <f>((1/(((5-P274)^2+(4-Q274)^2))*CT274))</f>
        <v>2.1807201185857251E-3</v>
      </c>
      <c r="BR274" s="27">
        <f>((1/(((6-P274)^2+(0-Q274)^2))*CT274))</f>
        <v>2.4787758036174125E-3</v>
      </c>
      <c r="BS274" s="27">
        <f>(1/(((6-P274)^2+(1-Q274)^2))*CT274)</f>
        <v>2.5213089661249451E-3</v>
      </c>
      <c r="BT274" s="27">
        <f>(1/(((6-P274)^2+(2-Q274)^2))*CT274)</f>
        <v>2.3265887935980819E-3</v>
      </c>
      <c r="BU274" s="27">
        <f>(1/(((6-P274)^2+(3-Q274)^2))*CT274)</f>
        <v>1.9880389832980833E-3</v>
      </c>
      <c r="BV274" s="27">
        <f>((1/(((6-P274)^2+(4-Q274)^2))*CT274))</f>
        <v>1.6228426730900691E-3</v>
      </c>
      <c r="BW274" s="27">
        <f>((1/(((6-P274)^2+(5-Q274)^2))*CT274))</f>
        <v>1.2997189455577571E-3</v>
      </c>
      <c r="BX274" s="27">
        <f>((1/(((0-P274)^2+(1-Q274)^2))*CT274))</f>
        <v>1.9689678575904215E-2</v>
      </c>
      <c r="BY274" s="27">
        <f>((1/(((0-P274)^2+(2-Q274)^2))*CT274))</f>
        <v>1.1907247827097773E-2</v>
      </c>
      <c r="BZ274" s="27">
        <f>((1/(((1-P274)^2+(2-Q274)^2))*CT274))</f>
        <v>2.4026320575983817E-2</v>
      </c>
      <c r="CA274" s="27">
        <f>((1/(((0-P274)^2+(3-Q274)^2))*CT274))</f>
        <v>6.3622582579439761E-3</v>
      </c>
      <c r="CB274" s="27">
        <f>((1/(((1-P274)^2+(3-Q274)^2))*CT274))</f>
        <v>8.7096289642891612E-3</v>
      </c>
      <c r="CC274" s="27">
        <f>((1/(((2-P274)^2+(3-Q274)^2))*CT274))</f>
        <v>8.892524005558039E-3</v>
      </c>
      <c r="CD274" s="27">
        <f>((1/(((0-P274)^2+(4-Q274)^2))*CT274))</f>
        <v>3.6986170425248443E-3</v>
      </c>
      <c r="CE274" s="27">
        <f>((1/(((1-P274)^2+(4-Q274)^2))*CT274))</f>
        <v>4.3857747491699043E-3</v>
      </c>
      <c r="CF274" s="27">
        <f>((1/(((2-P274)^2+(4-Q274)^2))*CT274))</f>
        <v>4.4316724794862799E-3</v>
      </c>
      <c r="CG274" s="27">
        <f>((1/(((3-P274)^2+(4-Q274)^2))*CT274))</f>
        <v>3.7981365989401012E-3</v>
      </c>
      <c r="CH274" s="27">
        <f>((1/(((0-P274)^2+(5-Q274)^2))*CT274))</f>
        <v>2.3609084934000236E-3</v>
      </c>
      <c r="CI274" s="27">
        <f>((1/(((1-P274)^2+(5-Q274)^2))*CT274))</f>
        <v>2.6232651424934355E-3</v>
      </c>
      <c r="CJ274" s="27">
        <f>((1/(((2-P274)^2+(5-Q274)^2))*CT274))</f>
        <v>2.6396167439531014E-3</v>
      </c>
      <c r="CK274" s="27">
        <f>((1/(((3-P274)^2+(5-Q274)^2))*CT274))</f>
        <v>2.4010674104491983E-3</v>
      </c>
      <c r="CL274" s="27">
        <f>(1/(((4-P274)^2+(5-Q274)^2))*CT274)</f>
        <v>2.0237999152459669E-3</v>
      </c>
      <c r="CM274" s="27">
        <f>(1/(((0-P274)^2+(6-Q274)^2))*CT274)</f>
        <v>1.6213757189579956E-3</v>
      </c>
      <c r="CN274" s="27">
        <f>(1/(((1-P274)^2+(6-Q274)^2))*CT274)</f>
        <v>1.7409508624607148E-3</v>
      </c>
      <c r="CO274" s="27">
        <f>((1/(((2-P274)^2+(6-Q274)^2))*CT274))</f>
        <v>1.7481377258416907E-3</v>
      </c>
      <c r="CP274" s="27">
        <f>((1/(((3-P274)^2+(6-Q274)^2))*CT274))</f>
        <v>1.640215816436572E-3</v>
      </c>
      <c r="CQ274" s="27">
        <f>((1/(((4-P274)^2+(6-Q274)^2))*CT274))</f>
        <v>1.4549381813726459E-3</v>
      </c>
      <c r="CR274" s="27">
        <f>((1/(((5-P274)^2+(6-Q274)^2)))*CT274)</f>
        <v>1.242308582451903E-3</v>
      </c>
      <c r="CS274" s="21">
        <f t="shared" si="145"/>
        <v>0.71122820839981549</v>
      </c>
      <c r="CT274" s="28">
        <v>0.05</v>
      </c>
    </row>
    <row r="275" spans="8:98" x14ac:dyDescent="0.25">
      <c r="H275" s="2">
        <v>44632</v>
      </c>
      <c r="I275" s="1" t="s">
        <v>7</v>
      </c>
      <c r="J275" s="1" t="s">
        <v>28</v>
      </c>
      <c r="K275">
        <v>3</v>
      </c>
      <c r="L275">
        <v>2</v>
      </c>
      <c r="M275">
        <v>1.18</v>
      </c>
      <c r="N275">
        <v>1.85</v>
      </c>
      <c r="P275" s="10">
        <f>SUMIF(team,spi_matches[[#This Row],[team1]],Mxg)+SUMIF(team,spi_matches[[#This Row],[team2]],Vnxg)</f>
        <v>1.3247964456688657</v>
      </c>
      <c r="Q275" s="10">
        <f>SUMIF(team,spi_matches[[#This Row],[team1]],Mnxg)+SUMIF(team,spi_matches[[#This Row],[team2]],Vxg)</f>
        <v>1.5367306620584307</v>
      </c>
      <c r="R275" s="10">
        <f t="shared" si="119"/>
        <v>0.11910368877268601</v>
      </c>
      <c r="S275" s="21">
        <f t="shared" si="120"/>
        <v>0.19984173696793944</v>
      </c>
      <c r="T275" s="21">
        <f t="shared" si="121"/>
        <v>0.23080097829236404</v>
      </c>
      <c r="U275" s="21">
        <f t="shared" si="122"/>
        <v>0.31875644898490252</v>
      </c>
      <c r="V275" s="22">
        <f t="shared" si="123"/>
        <v>0</v>
      </c>
      <c r="W275" s="22">
        <f t="shared" si="124"/>
        <v>3</v>
      </c>
      <c r="X275" s="23"/>
      <c r="Y275" s="23"/>
      <c r="Z275" s="23"/>
      <c r="AA275" s="23"/>
      <c r="AB275" s="24">
        <f t="shared" si="125"/>
        <v>1</v>
      </c>
      <c r="AC275" s="24">
        <f t="shared" si="126"/>
        <v>2</v>
      </c>
      <c r="AD275" s="24">
        <f t="shared" si="127"/>
        <v>1</v>
      </c>
      <c r="AE275" s="24">
        <f t="shared" si="128"/>
        <v>1</v>
      </c>
      <c r="AF275" s="24">
        <f t="shared" si="129"/>
        <v>2</v>
      </c>
      <c r="AG275" s="24">
        <f t="shared" si="130"/>
        <v>2</v>
      </c>
      <c r="AH275" s="24">
        <f t="shared" si="131"/>
        <v>2</v>
      </c>
      <c r="AI275" s="24">
        <f t="shared" si="132"/>
        <v>1</v>
      </c>
      <c r="AJ275" s="24">
        <f t="shared" si="133"/>
        <v>0</v>
      </c>
      <c r="AK275" s="24">
        <f t="shared" si="134"/>
        <v>2</v>
      </c>
      <c r="AL275" s="25">
        <f t="shared" si="135"/>
        <v>12</v>
      </c>
      <c r="AM275" s="25">
        <f t="shared" si="136"/>
        <v>11</v>
      </c>
      <c r="AN275" s="25">
        <f t="shared" si="137"/>
        <v>22</v>
      </c>
      <c r="AO275" s="25">
        <f t="shared" si="138"/>
        <v>21</v>
      </c>
      <c r="AP275" s="25">
        <f t="shared" si="139"/>
        <v>2</v>
      </c>
      <c r="AQ275" s="26">
        <f t="shared" si="140"/>
        <v>0.15619571681640085</v>
      </c>
      <c r="AR275" s="26">
        <f t="shared" si="141"/>
        <v>0.12704138523407141</v>
      </c>
      <c r="AS275" s="26">
        <f t="shared" si="142"/>
        <v>7.4569178147606982E-2</v>
      </c>
      <c r="AT275" s="26">
        <f t="shared" si="143"/>
        <v>6.7206139906159285E-2</v>
      </c>
      <c r="AU275" s="26">
        <f t="shared" si="144"/>
        <v>2.5384523467720077E-2</v>
      </c>
      <c r="AV275" s="27">
        <f>(1/(((0-P275)^2+(0-Q275)^2))*CT275)</f>
        <v>1.2145866758011705E-2</v>
      </c>
      <c r="AW275" s="27">
        <f>(1/(((1-P275)^2+(1-Q275)^2))*CT275)</f>
        <v>0.12704138523407141</v>
      </c>
      <c r="AX275" s="27">
        <f>(1/(((2-P275)^2+(2-Q275)^2))*CT275)</f>
        <v>7.4569178147606982E-2</v>
      </c>
      <c r="AY275" s="27">
        <f>(1/(((3-P275)^2+(3-Q275)^2))*CT275)</f>
        <v>1.0106187523737639E-2</v>
      </c>
      <c r="AZ275" s="27">
        <f>((1/(((4-P275)^2+(4-Q275)^2))*CT275))</f>
        <v>3.780887043137629E-3</v>
      </c>
      <c r="BA275" s="27">
        <f>((1/(((5-P275)^2+(5-Q275)^2))*CT275))</f>
        <v>1.9606800768300066E-3</v>
      </c>
      <c r="BB275" s="27">
        <f>((1/(((6-P275)^2+(6-Q275)^2))*CT275))</f>
        <v>1.196793508968662E-3</v>
      </c>
      <c r="BC275" s="27">
        <f>((1/(((1-P275)^2+(0-Q275)^2))*CT275))</f>
        <v>2.0267253252745934E-2</v>
      </c>
      <c r="BD275" s="27">
        <f>((1/(((2-P275)^2+(0-Q275)^2))*CT275))</f>
        <v>1.7746600754694624E-2</v>
      </c>
      <c r="BE275" s="27">
        <f>((1/(((2-P275)^2+(1-Q275)^2))*CT275))</f>
        <v>6.7206139906159285E-2</v>
      </c>
      <c r="BF275" s="27">
        <f>((1/(((3-P275)^2+(0-Q275)^2))*CT275))</f>
        <v>9.6752070229604806E-3</v>
      </c>
      <c r="BG275" s="27">
        <f>((1/(((3-P275)^2+(1-Q275)^2))*CT275))</f>
        <v>1.615829048100725E-2</v>
      </c>
      <c r="BH275" s="27">
        <f>((1/(((3-P275)^2+(2-Q275)^2))*CT275))</f>
        <v>1.6551219549440686E-2</v>
      </c>
      <c r="BI275" s="27">
        <f>((1/(((4-P275)^2+(0-Q275)^2))*CT275))</f>
        <v>5.2530636160879572E-3</v>
      </c>
      <c r="BJ275" s="27">
        <f>((1/(((4-P275)^2+(1-Q275)^2))*CT275))</f>
        <v>6.7161026800144743E-3</v>
      </c>
      <c r="BK275" s="27">
        <f>((1/(((4-P275)^2+(2-Q275)^2))*CT275))</f>
        <v>6.7830341056868519E-3</v>
      </c>
      <c r="BL275" s="27">
        <f>((1/(((4-P275)^2+(3-Q275)^2))*CT275))</f>
        <v>5.3775750230831039E-3</v>
      </c>
      <c r="BM275" s="27">
        <f>((1/(((5-P275)^2+(0-Q275)^2))*CT275))</f>
        <v>3.1508642048893804E-3</v>
      </c>
      <c r="BN275" s="27">
        <f>((1/(((5-P275)^2+(1-Q275)^2))*CT275))</f>
        <v>3.6244488290562982E-3</v>
      </c>
      <c r="BO275" s="27">
        <f>((1/(((5-P275)^2+(2-Q275)^2))*CT275))</f>
        <v>3.6438528417441908E-3</v>
      </c>
      <c r="BP275" s="27">
        <f>((1/(((5-P275)^2+(3-Q275)^2))*CT275))</f>
        <v>3.1952396917998612E-3</v>
      </c>
      <c r="BQ275" s="27">
        <f>((1/(((5-P275)^2+(4-Q275)^2))*CT275))</f>
        <v>2.5543022960385301E-3</v>
      </c>
      <c r="BR275" s="27">
        <f>((1/(((6-P275)^2+(0-Q275)^2))*CT275))</f>
        <v>2.0644889021037239E-3</v>
      </c>
      <c r="BS275" s="27">
        <f>(1/(((6-P275)^2+(1-Q275)^2))*CT275)</f>
        <v>2.2577840185664944E-3</v>
      </c>
      <c r="BT275" s="27">
        <f>(1/(((6-P275)^2+(2-Q275)^2))*CT275)</f>
        <v>2.265298457711134E-3</v>
      </c>
      <c r="BU275" s="27">
        <f>(1/(((6-P275)^2+(3-Q275)^2))*CT275)</f>
        <v>2.0834474515813769E-3</v>
      </c>
      <c r="BV275" s="27">
        <f>((1/(((6-P275)^2+(4-Q275)^2))*CT275))</f>
        <v>1.7904959262203914E-3</v>
      </c>
      <c r="BW275" s="27">
        <f>((1/(((6-P275)^2+(5-Q275)^2))*CT275))</f>
        <v>1.4770279563474091E-3</v>
      </c>
      <c r="BX275" s="27">
        <f>((1/(((0-P275)^2+(1-Q275)^2))*CT275))</f>
        <v>2.4471831483880626E-2</v>
      </c>
      <c r="BY275" s="27">
        <f>((1/(((0-P275)^2+(2-Q275)^2))*CT275))</f>
        <v>2.5384523467720077E-2</v>
      </c>
      <c r="BZ275" s="27">
        <f>((1/(((1-P275)^2+(2-Q275)^2))*CT275))</f>
        <v>0.15619571681640085</v>
      </c>
      <c r="CA275" s="27">
        <f>((1/(((0-P275)^2+(3-Q275)^2))*CT275))</f>
        <v>1.2832875888708482E-2</v>
      </c>
      <c r="CB275" s="27">
        <f>((1/(((1-P275)^2+(3-Q275)^2))*CT275))</f>
        <v>2.225535910197347E-2</v>
      </c>
      <c r="CC275" s="27">
        <f>((1/(((2-P275)^2+(3-Q275)^2))*CT275))</f>
        <v>1.9252561685608502E-2</v>
      </c>
      <c r="CD275" s="27">
        <f>((1/(((0-P275)^2+(4-Q275)^2))*CT275))</f>
        <v>6.3915885028785263E-3</v>
      </c>
      <c r="CE275" s="27">
        <f>((1/(((1-P275)^2+(4-Q275)^2))*CT275))</f>
        <v>8.0995419943671789E-3</v>
      </c>
      <c r="CF275" s="27">
        <f>((1/(((2-P275)^2+(4-Q275)^2))*CT275))</f>
        <v>7.6644848211673087E-3</v>
      </c>
      <c r="CG275" s="27">
        <f>((1/(((3-P275)^2+(4-Q275)^2))*CT275))</f>
        <v>5.6344359181916912E-3</v>
      </c>
      <c r="CH275" s="27">
        <f>((1/(((0-P275)^2+(5-Q275)^2))*CT275))</f>
        <v>3.6365434456951647E-3</v>
      </c>
      <c r="CI275" s="27">
        <f>((1/(((1-P275)^2+(5-Q275)^2))*CT275))</f>
        <v>4.1323245570328015E-3</v>
      </c>
      <c r="CJ275" s="27">
        <f>((1/(((2-P275)^2+(5-Q275)^2))*CT275))</f>
        <v>4.0160209204825976E-3</v>
      </c>
      <c r="CK275" s="27">
        <f>((1/(((3-P275)^2+(5-Q275)^2))*CT275))</f>
        <v>3.3782547854817472E-3</v>
      </c>
      <c r="CL275" s="27">
        <f>(1/(((4-P275)^2+(5-Q275)^2))*CT275)</f>
        <v>2.610836733872491E-3</v>
      </c>
      <c r="CM275" s="27">
        <f>(1/(((0-P275)^2+(6-Q275)^2))*CT275)</f>
        <v>2.3067136785090594E-3</v>
      </c>
      <c r="CN275" s="27">
        <f>(1/(((1-P275)^2+(6-Q275)^2))*CT275)</f>
        <v>2.4967210669426432E-3</v>
      </c>
      <c r="CO275" s="27">
        <f>((1/(((2-P275)^2+(6-Q275)^2))*CT275))</f>
        <v>2.4537862458742072E-3</v>
      </c>
      <c r="CP275" s="27">
        <f>((1/(((3-P275)^2+(6-Q275)^2))*CT275))</f>
        <v>2.2000186434333342E-3</v>
      </c>
      <c r="CQ275" s="27">
        <f>((1/(((4-P275)^2+(6-Q275)^2))*CT275))</f>
        <v>1.8465524351138824E-3</v>
      </c>
      <c r="CR275" s="27">
        <f>((1/(((5-P275)^2+(6-Q275)^2)))*CT275)</f>
        <v>1.4957567915679514E-3</v>
      </c>
      <c r="CS275" s="21">
        <f t="shared" si="145"/>
        <v>0.74939916424520636</v>
      </c>
      <c r="CT275" s="28">
        <v>0.05</v>
      </c>
    </row>
    <row r="276" spans="8:98" x14ac:dyDescent="0.25">
      <c r="H276" s="2">
        <v>44633</v>
      </c>
      <c r="I276" s="1" t="s">
        <v>12</v>
      </c>
      <c r="J276" s="1" t="s">
        <v>20</v>
      </c>
      <c r="K276">
        <v>1</v>
      </c>
      <c r="L276">
        <v>0</v>
      </c>
      <c r="M276">
        <v>1.1499999999999999</v>
      </c>
      <c r="N276">
        <v>0.27</v>
      </c>
      <c r="P276" s="10">
        <f>SUMIF(team,spi_matches[[#This Row],[team1]],Mxg)+SUMIF(team,spi_matches[[#This Row],[team2]],Vnxg)</f>
        <v>1.4532593150825179</v>
      </c>
      <c r="Q276" s="10">
        <f>SUMIF(team,spi_matches[[#This Row],[team1]],Mnxg)+SUMIF(team,spi_matches[[#This Row],[team2]],Vxg)</f>
        <v>0.86598234440934041</v>
      </c>
      <c r="R276" s="10">
        <f t="shared" si="119"/>
        <v>0.44716116703197156</v>
      </c>
      <c r="S276" s="21">
        <f t="shared" si="120"/>
        <v>0.36205079414785507</v>
      </c>
      <c r="T276" s="21">
        <f t="shared" si="121"/>
        <v>0.28583961346270598</v>
      </c>
      <c r="U276" s="21">
        <f t="shared" si="122"/>
        <v>0.14135033424643317</v>
      </c>
      <c r="V276" s="22">
        <f t="shared" si="123"/>
        <v>3</v>
      </c>
      <c r="W276" s="22">
        <f t="shared" si="124"/>
        <v>0</v>
      </c>
      <c r="X276" s="23"/>
      <c r="Y276" s="23"/>
      <c r="Z276" s="23"/>
      <c r="AA276" s="23"/>
      <c r="AB276" s="24">
        <f t="shared" si="125"/>
        <v>1</v>
      </c>
      <c r="AC276" s="24">
        <f t="shared" si="126"/>
        <v>1</v>
      </c>
      <c r="AD276" s="24">
        <f t="shared" si="127"/>
        <v>2</v>
      </c>
      <c r="AE276" s="24">
        <f t="shared" si="128"/>
        <v>1</v>
      </c>
      <c r="AF276" s="24">
        <f t="shared" si="129"/>
        <v>1</v>
      </c>
      <c r="AG276" s="24">
        <f t="shared" si="130"/>
        <v>0</v>
      </c>
      <c r="AH276" s="24">
        <f t="shared" si="131"/>
        <v>2</v>
      </c>
      <c r="AI276" s="24">
        <f t="shared" si="132"/>
        <v>0</v>
      </c>
      <c r="AJ276" s="24">
        <f t="shared" si="133"/>
        <v>1</v>
      </c>
      <c r="AK276" s="24">
        <f t="shared" si="134"/>
        <v>2</v>
      </c>
      <c r="AL276" s="25">
        <f t="shared" si="135"/>
        <v>11</v>
      </c>
      <c r="AM276" s="25">
        <f t="shared" si="136"/>
        <v>21</v>
      </c>
      <c r="AN276" s="25">
        <f t="shared" si="137"/>
        <v>10</v>
      </c>
      <c r="AO276" s="25">
        <f t="shared" si="138"/>
        <v>20</v>
      </c>
      <c r="AP276" s="25">
        <f t="shared" si="139"/>
        <v>12</v>
      </c>
      <c r="AQ276" s="26">
        <f t="shared" si="140"/>
        <v>0.22380903953371473</v>
      </c>
      <c r="AR276" s="26">
        <f t="shared" si="141"/>
        <v>0.15778539560521967</v>
      </c>
      <c r="AS276" s="26">
        <f t="shared" si="142"/>
        <v>5.2335775626463868E-2</v>
      </c>
      <c r="AT276" s="26">
        <f t="shared" si="143"/>
        <v>4.7671222756606513E-2</v>
      </c>
      <c r="AU276" s="26">
        <f t="shared" si="144"/>
        <v>3.3524646199046854E-2</v>
      </c>
      <c r="AV276" s="27">
        <f>(1/(((0-P276)^2+(0-Q276)^2))*CT276)</f>
        <v>1.74709838371995E-2</v>
      </c>
      <c r="AW276" s="27">
        <f>(1/(((1-P276)^2+(1-Q276)^2))*CT276)</f>
        <v>0.22380903953371473</v>
      </c>
      <c r="AX276" s="27">
        <f>(1/(((2-P276)^2+(2-Q276)^2))*CT276)</f>
        <v>3.1547305360002185E-2</v>
      </c>
      <c r="AY276" s="27">
        <f>(1/(((3-P276)^2+(3-Q276)^2))*CT276)</f>
        <v>7.1979335703847465E-3</v>
      </c>
      <c r="AZ276" s="27">
        <f>((1/(((4-P276)^2+(4-Q276)^2))*CT276))</f>
        <v>3.0659883884335565E-3</v>
      </c>
      <c r="BA276" s="27">
        <f>((1/(((5-P276)^2+(5-Q276)^2))*CT276))</f>
        <v>1.6852339301937783E-3</v>
      </c>
      <c r="BB276" s="27">
        <f>((1/(((6-P276)^2+(6-Q276)^2))*CT276))</f>
        <v>1.0631288427774797E-3</v>
      </c>
      <c r="BC276" s="27">
        <f>((1/(((1-P276)^2+(0-Q276)^2))*CT276))</f>
        <v>5.2335775626463868E-2</v>
      </c>
      <c r="BD276" s="27">
        <f>((1/(((2-P276)^2+(0-Q276)^2))*CT276))</f>
        <v>4.7671222756606513E-2</v>
      </c>
      <c r="BE276" s="27">
        <f>((1/(((2-P276)^2+(1-Q276)^2))*CT276))</f>
        <v>0.15778539560521967</v>
      </c>
      <c r="BF276" s="27">
        <f>((1/(((3-P276)^2+(0-Q276)^2))*CT276))</f>
        <v>1.5911748771114287E-2</v>
      </c>
      <c r="BG276" s="27">
        <f>((1/(((3-P276)^2+(1-Q276)^2))*CT276))</f>
        <v>2.0743724949947369E-2</v>
      </c>
      <c r="BH276" s="27">
        <f>((1/(((3-P276)^2+(2-Q276)^2))*CT276))</f>
        <v>1.3592856155331576E-2</v>
      </c>
      <c r="BI276" s="27">
        <f>((1/(((4-P276)^2+(0-Q276)^2))*CT276))</f>
        <v>6.9100730338105725E-3</v>
      </c>
      <c r="BJ276" s="27">
        <f>((1/(((4-P276)^2+(1-Q276)^2))*CT276))</f>
        <v>7.6877555378079849E-3</v>
      </c>
      <c r="BK276" s="27">
        <f>((1/(((4-P276)^2+(2-Q276)^2))*CT276))</f>
        <v>6.4334463785710831E-3</v>
      </c>
      <c r="BL276" s="27">
        <f>((1/(((4-P276)^2+(3-Q276)^2))*CT276))</f>
        <v>4.5290185434063842E-3</v>
      </c>
      <c r="BM276" s="27">
        <f>((1/(((5-P276)^2+(0-Q276)^2))*CT276))</f>
        <v>3.7511361515605059E-3</v>
      </c>
      <c r="BN276" s="27">
        <f>((1/(((5-P276)^2+(1-Q276)^2))*CT276))</f>
        <v>3.9690949696882857E-3</v>
      </c>
      <c r="BO276" s="27">
        <f>((1/(((5-P276)^2+(2-Q276)^2))*CT276))</f>
        <v>3.6061075991510256E-3</v>
      </c>
      <c r="BP276" s="27">
        <f>((1/(((5-P276)^2+(3-Q276)^2))*CT276))</f>
        <v>2.9182764394351086E-3</v>
      </c>
      <c r="BQ276" s="27">
        <f>((1/(((5-P276)^2+(4-Q276)^2))*CT276))</f>
        <v>2.2319997549095673E-3</v>
      </c>
      <c r="BR276" s="27">
        <f>((1/(((6-P276)^2+(0-Q276)^2))*CT276))</f>
        <v>2.3339645316817303E-3</v>
      </c>
      <c r="BS276" s="27">
        <f>(1/(((6-P276)^2+(1-Q276)^2))*CT276)</f>
        <v>2.4165315984634814E-3</v>
      </c>
      <c r="BT276" s="27">
        <f>(1/(((6-P276)^2+(2-Q276)^2))*CT276)</f>
        <v>2.2769865935950251E-3</v>
      </c>
      <c r="BU276" s="27">
        <f>(1/(((6-P276)^2+(3-Q276)^2))*CT276)</f>
        <v>1.9820126634464319E-3</v>
      </c>
      <c r="BV276" s="27">
        <f>((1/(((6-P276)^2+(4-Q276)^2))*CT276))</f>
        <v>1.6396174859253218E-3</v>
      </c>
      <c r="BW276" s="27">
        <f>((1/(((6-P276)^2+(5-Q276)^2))*CT276))</f>
        <v>1.3240490017192351E-3</v>
      </c>
      <c r="BX276" s="27">
        <f>((1/(((0-P276)^2+(1-Q276)^2))*CT276))</f>
        <v>2.3475022965823968E-2</v>
      </c>
      <c r="BY276" s="27">
        <f>((1/(((0-P276)^2+(2-Q276)^2))*CT276))</f>
        <v>1.4714716895567723E-2</v>
      </c>
      <c r="BZ276" s="27">
        <f>((1/(((1-P276)^2+(2-Q276)^2))*CT276))</f>
        <v>3.3524646199046854E-2</v>
      </c>
      <c r="CA276" s="27">
        <f>((1/(((0-P276)^2+(3-Q276)^2))*CT276))</f>
        <v>7.5007568362131585E-3</v>
      </c>
      <c r="CB276" s="27">
        <f>((1/(((1-P276)^2+(3-Q276)^2))*CT276))</f>
        <v>1.0505359563125476E-2</v>
      </c>
      <c r="CC276" s="27">
        <f>((1/(((2-P276)^2+(3-Q276)^2))*CT276))</f>
        <v>1.0302997280290056E-2</v>
      </c>
      <c r="CD276" s="27">
        <f>((1/(((0-P276)^2+(4-Q276)^2))*CT276))</f>
        <v>4.1896997847849313E-3</v>
      </c>
      <c r="CE276" s="27">
        <f>((1/(((1-P276)^2+(4-Q276)^2))*CT276))</f>
        <v>4.9862824019030246E-3</v>
      </c>
      <c r="CF276" s="27">
        <f>((1/(((2-P276)^2+(4-Q276)^2))*CT276))</f>
        <v>4.9402271824764074E-3</v>
      </c>
      <c r="CG276" s="27">
        <f>((1/(((3-P276)^2+(4-Q276)^2))*CT276))</f>
        <v>4.0935043463398357E-3</v>
      </c>
      <c r="CH276" s="27">
        <f>((1/(((0-P276)^2+(5-Q276)^2))*CT276))</f>
        <v>2.6038866656329582E-3</v>
      </c>
      <c r="CI276" s="27">
        <f>((1/(((1-P276)^2+(5-Q276)^2))*CT276))</f>
        <v>2.8909176991498845E-3</v>
      </c>
      <c r="CJ276" s="27">
        <f>((1/(((2-P276)^2+(5-Q276)^2))*CT276))</f>
        <v>2.875376464950508E-3</v>
      </c>
      <c r="CK276" s="27">
        <f>((1/(((3-P276)^2+(5-Q276)^2))*CT276))</f>
        <v>2.5664045996642813E-3</v>
      </c>
      <c r="CL276" s="27">
        <f>(1/(((4-P276)^2+(5-Q276)^2))*CT276)</f>
        <v>2.1208017055857702E-3</v>
      </c>
      <c r="CM276" s="27">
        <f>(1/(((0-P276)^2+(6-Q276)^2))*CT276)</f>
        <v>1.7562284688878748E-3</v>
      </c>
      <c r="CN276" s="27">
        <f>(1/(((1-P276)^2+(6-Q276)^2))*CT276)</f>
        <v>1.8822763182958298E-3</v>
      </c>
      <c r="CO276" s="27">
        <f>((1/(((2-P276)^2+(6-Q276)^2))*CT276))</f>
        <v>1.8756755246953857E-3</v>
      </c>
      <c r="CP276" s="27">
        <f>((1/(((3-P276)^2+(6-Q276)^2))*CT276))</f>
        <v>1.7390975259583465E-3</v>
      </c>
      <c r="CQ276" s="27">
        <f>((1/(((4-P276)^2+(6-Q276)^2))*CT276))</f>
        <v>1.5223468921599309E-3</v>
      </c>
      <c r="CR276" s="27">
        <f>((1/(((5-P276)^2+(6-Q276)^2)))*CT276)</f>
        <v>1.2841089258809732E-3</v>
      </c>
      <c r="CS276" s="21">
        <f t="shared" si="145"/>
        <v>0.78924074185699422</v>
      </c>
      <c r="CT276" s="28">
        <v>0.05</v>
      </c>
    </row>
    <row r="277" spans="8:98" x14ac:dyDescent="0.25">
      <c r="H277" s="2">
        <v>44633</v>
      </c>
      <c r="I277" s="1" t="s">
        <v>21</v>
      </c>
      <c r="J277" s="1" t="s">
        <v>17</v>
      </c>
      <c r="K277">
        <v>2</v>
      </c>
      <c r="L277">
        <v>1</v>
      </c>
      <c r="M277">
        <v>1.51</v>
      </c>
      <c r="N277">
        <v>1.33</v>
      </c>
      <c r="P277" s="10">
        <f>SUMIF(team,spi_matches[[#This Row],[team1]],Mxg)+SUMIF(team,spi_matches[[#This Row],[team2]],Vnxg)</f>
        <v>1.4275642423557189</v>
      </c>
      <c r="Q277" s="10">
        <f>SUMIF(team,spi_matches[[#This Row],[team1]],Mnxg)+SUMIF(team,spi_matches[[#This Row],[team2]],Vxg)</f>
        <v>0.97163899901730488</v>
      </c>
      <c r="R277" s="10">
        <f t="shared" si="119"/>
        <v>0.13521826116370592</v>
      </c>
      <c r="S277" s="21">
        <f t="shared" si="120"/>
        <v>0.33864190851114007</v>
      </c>
      <c r="T277" s="21">
        <f t="shared" si="121"/>
        <v>0.33873590693936656</v>
      </c>
      <c r="U277" s="21">
        <f t="shared" si="122"/>
        <v>0.15546802795347517</v>
      </c>
      <c r="V277" s="22">
        <f t="shared" si="123"/>
        <v>1</v>
      </c>
      <c r="W277" s="22">
        <f t="shared" si="124"/>
        <v>1</v>
      </c>
      <c r="X277" s="23"/>
      <c r="Y277" s="23"/>
      <c r="Z277" s="23"/>
      <c r="AA277" s="23"/>
      <c r="AB277" s="24">
        <f t="shared" si="125"/>
        <v>1</v>
      </c>
      <c r="AC277" s="24">
        <f t="shared" si="126"/>
        <v>1</v>
      </c>
      <c r="AD277" s="24">
        <f t="shared" si="127"/>
        <v>2</v>
      </c>
      <c r="AE277" s="24">
        <f t="shared" si="128"/>
        <v>1</v>
      </c>
      <c r="AF277" s="24">
        <f t="shared" si="129"/>
        <v>1</v>
      </c>
      <c r="AG277" s="24">
        <f t="shared" si="130"/>
        <v>0</v>
      </c>
      <c r="AH277" s="24">
        <f t="shared" si="131"/>
        <v>1</v>
      </c>
      <c r="AI277" s="24">
        <f t="shared" si="132"/>
        <v>2</v>
      </c>
      <c r="AJ277" s="24">
        <f t="shared" si="133"/>
        <v>2</v>
      </c>
      <c r="AK277" s="24">
        <f t="shared" si="134"/>
        <v>0</v>
      </c>
      <c r="AL277" s="25">
        <f t="shared" si="135"/>
        <v>11</v>
      </c>
      <c r="AM277" s="25">
        <f t="shared" si="136"/>
        <v>21</v>
      </c>
      <c r="AN277" s="25">
        <f t="shared" si="137"/>
        <v>10</v>
      </c>
      <c r="AO277" s="25">
        <f t="shared" si="138"/>
        <v>12</v>
      </c>
      <c r="AP277" s="25">
        <f t="shared" si="139"/>
        <v>20</v>
      </c>
      <c r="AQ277" s="26">
        <f t="shared" si="140"/>
        <v>0.27230812459827303</v>
      </c>
      <c r="AR277" s="26">
        <f t="shared" si="141"/>
        <v>0.15221300524479797</v>
      </c>
      <c r="AS277" s="26">
        <f t="shared" si="142"/>
        <v>4.43697641856702E-2</v>
      </c>
      <c r="AT277" s="26">
        <f t="shared" si="143"/>
        <v>4.0311607770801429E-2</v>
      </c>
      <c r="AU277" s="26">
        <f t="shared" si="144"/>
        <v>3.9315438297523438E-2</v>
      </c>
      <c r="AV277" s="27">
        <f>(1/(((0-P277)^2+(0-Q277)^2))*CT277)</f>
        <v>1.6767146528277942E-2</v>
      </c>
      <c r="AW277" s="27">
        <f>(1/(((1-P277)^2+(1-Q277)^2))*CT277)</f>
        <v>0.27230812459827303</v>
      </c>
      <c r="AX277" s="27">
        <f>(1/(((2-P277)^2+(2-Q277)^2))*CT277)</f>
        <v>3.6095634937912083E-2</v>
      </c>
      <c r="AY277" s="27">
        <f>(1/(((3-P277)^2+(3-Q277)^2))*CT277)</f>
        <v>7.5909365018379431E-3</v>
      </c>
      <c r="AZ277" s="27">
        <f>((1/(((4-P277)^2+(4-Q277)^2))*CT277))</f>
        <v>3.166882801032906E-3</v>
      </c>
      <c r="BA277" s="27">
        <f>((1/(((5-P277)^2+(5-Q277)^2))*CT277))</f>
        <v>1.7247332853694221E-3</v>
      </c>
      <c r="BB277" s="27">
        <f>((1/(((6-P277)^2+(6-Q277)^2))*CT277))</f>
        <v>1.082448286663269E-3</v>
      </c>
      <c r="BC277" s="27">
        <f>((1/(((1-P277)^2+(0-Q277)^2))*CT277))</f>
        <v>4.43697641856702E-2</v>
      </c>
      <c r="BD277" s="27">
        <f>((1/(((2-P277)^2+(0-Q277)^2))*CT277))</f>
        <v>3.9315438297523438E-2</v>
      </c>
      <c r="BE277" s="27">
        <f>((1/(((2-P277)^2+(1-Q277)^2))*CT277))</f>
        <v>0.15221300524479797</v>
      </c>
      <c r="BF277" s="27">
        <f>((1/(((3-P277)^2+(0-Q277)^2))*CT277))</f>
        <v>1.4634275310134906E-2</v>
      </c>
      <c r="BG277" s="27">
        <f>((1/(((3-P277)^2+(1-Q277)^2))*CT277))</f>
        <v>2.0215427250655314E-2</v>
      </c>
      <c r="BH277" s="27">
        <f>((1/(((3-P277)^2+(2-Q277)^2))*CT277))</f>
        <v>1.4163982704210759E-2</v>
      </c>
      <c r="BI277" s="27">
        <f>((1/(((4-P277)^2+(0-Q277)^2))*CT277))</f>
        <v>6.6124375622466777E-3</v>
      </c>
      <c r="BJ277" s="27">
        <f>((1/(((4-P277)^2+(1-Q277)^2))*CT277))</f>
        <v>7.5548899696873091E-3</v>
      </c>
      <c r="BK277" s="27">
        <f>((1/(((4-P277)^2+(2-Q277)^2))*CT277))</f>
        <v>6.5146986597207114E-3</v>
      </c>
      <c r="BL277" s="27">
        <f>((1/(((4-P277)^2+(3-Q277)^2))*CT277))</f>
        <v>4.6591053398427982E-3</v>
      </c>
      <c r="BM277" s="27">
        <f>((1/(((5-P277)^2+(0-Q277)^2))*CT277))</f>
        <v>3.6479363265090868E-3</v>
      </c>
      <c r="BN277" s="27">
        <f>((1/(((5-P277)^2+(1-Q277)^2))*CT277))</f>
        <v>3.917543055803426E-3</v>
      </c>
      <c r="BO277" s="27">
        <f>((1/(((5-P277)^2+(2-Q277)^2))*CT277))</f>
        <v>3.6179911900720268E-3</v>
      </c>
      <c r="BP277" s="27">
        <f>((1/(((5-P277)^2+(3-Q277)^2))*CT277))</f>
        <v>2.9626916080102627E-3</v>
      </c>
      <c r="BQ277" s="27">
        <f>((1/(((5-P277)^2+(4-Q277)^2))*CT277))</f>
        <v>2.2796420908996807E-3</v>
      </c>
      <c r="BR277" s="27">
        <f>((1/(((6-P277)^2+(0-Q277)^2))*CT277))</f>
        <v>2.2881985002211856E-3</v>
      </c>
      <c r="BS277" s="27">
        <f>(1/(((6-P277)^2+(1-Q277)^2))*CT277)</f>
        <v>2.3914321943550713E-3</v>
      </c>
      <c r="BT277" s="27">
        <f>(1/(((6-P277)^2+(2-Q277)^2))*CT277)</f>
        <v>2.2763803348244305E-3</v>
      </c>
      <c r="BU277" s="27">
        <f>(1/(((6-P277)^2+(3-Q277)^2))*CT277)</f>
        <v>1.9982880979123579E-3</v>
      </c>
      <c r="BV277" s="27">
        <f>((1/(((6-P277)^2+(4-Q277)^2))*CT277))</f>
        <v>1.662336882512854E-3</v>
      </c>
      <c r="BW277" s="27">
        <f>((1/(((6-P277)^2+(5-Q277)^2))*CT277))</f>
        <v>1.3464437055296433E-3</v>
      </c>
      <c r="BX277" s="27">
        <f>((1/(((0-P277)^2+(1-Q277)^2))*CT277))</f>
        <v>2.4524903418560746E-2</v>
      </c>
      <c r="BY277" s="27">
        <f>((1/(((0-P277)^2+(2-Q277)^2))*CT277))</f>
        <v>1.6152656746184879E-2</v>
      </c>
      <c r="BZ277" s="27">
        <f>((1/(((1-P277)^2+(2-Q277)^2))*CT277))</f>
        <v>4.0311607770801429E-2</v>
      </c>
      <c r="CA277" s="27">
        <f>((1/(((0-P277)^2+(3-Q277)^2))*CT277))</f>
        <v>8.1271898496986326E-3</v>
      </c>
      <c r="CB277" s="27">
        <f>((1/(((1-P277)^2+(3-Q277)^2))*CT277))</f>
        <v>1.1635863927818443E-2</v>
      </c>
      <c r="CC277" s="27">
        <f>((1/(((2-P277)^2+(3-Q277)^2))*CT277))</f>
        <v>1.1256365637299759E-2</v>
      </c>
      <c r="CD277" s="27">
        <f>((1/(((0-P277)^2+(4-Q277)^2))*CT277))</f>
        <v>4.4607370313665155E-3</v>
      </c>
      <c r="CE277" s="27">
        <f>((1/(((1-P277)^2+(4-Q277)^2))*CT277))</f>
        <v>5.345431665291514E-3</v>
      </c>
      <c r="CF277" s="27">
        <f>((1/(((2-P277)^2+(4-Q277)^2))*CT277))</f>
        <v>5.2639042338509367E-3</v>
      </c>
      <c r="CG277" s="27">
        <f>((1/(((3-P277)^2+(4-Q277)^2))*CT277))</f>
        <v>4.2942323627478806E-3</v>
      </c>
      <c r="CH277" s="27">
        <f>((1/(((0-P277)^2+(5-Q277)^2))*CT277))</f>
        <v>2.7373813260037163E-3</v>
      </c>
      <c r="CI277" s="27">
        <f>((1/(((1-P277)^2+(5-Q277)^2))*CT277))</f>
        <v>3.046829117192857E-3</v>
      </c>
      <c r="CJ277" s="27">
        <f>((1/(((2-P277)^2+(5-Q277)^2))*CT277))</f>
        <v>3.0201671569728798E-3</v>
      </c>
      <c r="CK277" s="27">
        <f>((1/(((3-P277)^2+(5-Q277)^2))*CT277))</f>
        <v>2.6737615369462064E-3</v>
      </c>
      <c r="CL277" s="27">
        <f>(1/(((4-P277)^2+(5-Q277)^2))*CT277)</f>
        <v>2.1886514143522845E-3</v>
      </c>
      <c r="CM277" s="27">
        <f>(1/(((0-P277)^2+(6-Q277)^2))*CT277)</f>
        <v>1.8300033723035289E-3</v>
      </c>
      <c r="CN277" s="27">
        <f>(1/(((1-P277)^2+(6-Q277)^2))*CT277)</f>
        <v>1.9633077001767543E-3</v>
      </c>
      <c r="CO277" s="27">
        <f>((1/(((2-P277)^2+(6-Q277)^2))*CT277))</f>
        <v>1.9522025040299654E-3</v>
      </c>
      <c r="CP277" s="27">
        <f>((1/(((3-P277)^2+(6-Q277)^2))*CT277))</f>
        <v>1.8013494476995359E-3</v>
      </c>
      <c r="CQ277" s="27">
        <f>((1/(((4-P277)^2+(6-Q277)^2))*CT277))</f>
        <v>1.5673077123222337E-3</v>
      </c>
      <c r="CR277" s="27">
        <f>((1/(((5-P277)^2+(6-Q277)^2)))*CT277)</f>
        <v>1.3141740218544809E-3</v>
      </c>
      <c r="CS277" s="21">
        <f t="shared" si="145"/>
        <v>0.83284584340398193</v>
      </c>
      <c r="CT277" s="28">
        <v>0.05</v>
      </c>
    </row>
    <row r="278" spans="8:98" x14ac:dyDescent="0.25">
      <c r="H278" s="2">
        <v>44633</v>
      </c>
      <c r="I278" s="1" t="s">
        <v>11</v>
      </c>
      <c r="J278" s="1" t="s">
        <v>16</v>
      </c>
      <c r="K278">
        <v>1</v>
      </c>
      <c r="L278">
        <v>2</v>
      </c>
      <c r="M278">
        <v>1.41</v>
      </c>
      <c r="N278">
        <v>1.34</v>
      </c>
      <c r="P278" s="10">
        <f>SUMIF(team,spi_matches[[#This Row],[team1]],Mxg)+SUMIF(team,spi_matches[[#This Row],[team2]],Vnxg)</f>
        <v>1.3791409408574422</v>
      </c>
      <c r="Q278" s="10">
        <f>SUMIF(team,spi_matches[[#This Row],[team1]],Mnxg)+SUMIF(team,spi_matches[[#This Row],[team2]],Vxg)</f>
        <v>1.2181422219313489</v>
      </c>
      <c r="R278" s="10">
        <f t="shared" si="119"/>
        <v>1.5801599606992518E-2</v>
      </c>
      <c r="S278" s="21">
        <f t="shared" si="120"/>
        <v>0.27239927045211532</v>
      </c>
      <c r="T278" s="21">
        <f t="shared" si="121"/>
        <v>0.34124754298553417</v>
      </c>
      <c r="U278" s="21">
        <f t="shared" si="122"/>
        <v>0.19986600499333065</v>
      </c>
      <c r="V278" s="22">
        <f t="shared" si="123"/>
        <v>1</v>
      </c>
      <c r="W278" s="22">
        <f t="shared" si="124"/>
        <v>1</v>
      </c>
      <c r="X278" s="23"/>
      <c r="Y278" s="23"/>
      <c r="Z278" s="23"/>
      <c r="AA278" s="23"/>
      <c r="AB278" s="24">
        <f t="shared" si="125"/>
        <v>1</v>
      </c>
      <c r="AC278" s="24">
        <f t="shared" si="126"/>
        <v>1</v>
      </c>
      <c r="AD278" s="24">
        <f t="shared" si="127"/>
        <v>2</v>
      </c>
      <c r="AE278" s="24">
        <f t="shared" si="128"/>
        <v>1</v>
      </c>
      <c r="AF278" s="24">
        <f t="shared" si="129"/>
        <v>1</v>
      </c>
      <c r="AG278" s="24">
        <f t="shared" si="130"/>
        <v>2</v>
      </c>
      <c r="AH278" s="24">
        <f t="shared" si="131"/>
        <v>2</v>
      </c>
      <c r="AI278" s="24">
        <f t="shared" si="132"/>
        <v>2</v>
      </c>
      <c r="AJ278" s="24">
        <f t="shared" si="133"/>
        <v>1</v>
      </c>
      <c r="AK278" s="24">
        <f t="shared" si="134"/>
        <v>0</v>
      </c>
      <c r="AL278" s="25">
        <f t="shared" si="135"/>
        <v>11</v>
      </c>
      <c r="AM278" s="25">
        <f t="shared" si="136"/>
        <v>21</v>
      </c>
      <c r="AN278" s="25">
        <f t="shared" si="137"/>
        <v>12</v>
      </c>
      <c r="AO278" s="25">
        <f t="shared" si="138"/>
        <v>22</v>
      </c>
      <c r="AP278" s="25">
        <f t="shared" si="139"/>
        <v>10</v>
      </c>
      <c r="AQ278" s="26">
        <f t="shared" si="140"/>
        <v>0.2613232924102894</v>
      </c>
      <c r="AR278" s="26">
        <f t="shared" si="141"/>
        <v>0.11545957521123905</v>
      </c>
      <c r="AS278" s="26">
        <f t="shared" si="142"/>
        <v>6.6220829356285607E-2</v>
      </c>
      <c r="AT278" s="26">
        <f t="shared" si="143"/>
        <v>5.0162146306491739E-2</v>
      </c>
      <c r="AU278" s="26">
        <f t="shared" si="144"/>
        <v>3.0719732756006504E-2</v>
      </c>
      <c r="AV278" s="27">
        <f>(1/(((0-P278)^2+(0-Q278)^2))*CT278)</f>
        <v>1.4767121573091608E-2</v>
      </c>
      <c r="AW278" s="27">
        <f>(1/(((1-P278)^2+(1-Q278)^2))*CT278)</f>
        <v>0.2613232924102894</v>
      </c>
      <c r="AX278" s="27">
        <f>(1/(((2-P278)^2+(2-Q278)^2))*CT278)</f>
        <v>5.0162146306491739E-2</v>
      </c>
      <c r="AY278" s="27">
        <f>(1/(((3-P278)^2+(3-Q278)^2))*CT278)</f>
        <v>8.6174191501658653E-3</v>
      </c>
      <c r="AZ278" s="27">
        <f>((1/(((4-P278)^2+(4-Q278)^2))*CT278))</f>
        <v>3.4228675842583357E-3</v>
      </c>
      <c r="BA278" s="27">
        <f>((1/(((5-P278)^2+(5-Q278)^2))*CT278))</f>
        <v>1.8239475764855553E-3</v>
      </c>
      <c r="BB278" s="27">
        <f>((1/(((6-P278)^2+(6-Q278)^2))*CT278))</f>
        <v>1.1307483847516294E-3</v>
      </c>
      <c r="BC278" s="27">
        <f>((1/(((1-P278)^2+(0-Q278)^2))*CT278))</f>
        <v>3.0719732756006504E-2</v>
      </c>
      <c r="BD278" s="27">
        <f>((1/(((2-P278)^2+(0-Q278)^2))*CT278))</f>
        <v>2.6747459054738326E-2</v>
      </c>
      <c r="BE278" s="27">
        <f>((1/(((2-P278)^2+(1-Q278)^2))*CT278))</f>
        <v>0.11545957521123905</v>
      </c>
      <c r="BF278" s="27">
        <f>((1/(((3-P278)^2+(0-Q278)^2))*CT278))</f>
        <v>1.2162329455954768E-2</v>
      </c>
      <c r="BG278" s="27">
        <f>((1/(((3-P278)^2+(1-Q278)^2))*CT278))</f>
        <v>1.8693195221684805E-2</v>
      </c>
      <c r="BH278" s="27">
        <f>((1/(((3-P278)^2+(2-Q278)^2))*CT278))</f>
        <v>1.5439314859453258E-2</v>
      </c>
      <c r="BI278" s="27">
        <f>((1/(((4-P278)^2+(0-Q278)^2))*CT278))</f>
        <v>5.9860362434239756E-3</v>
      </c>
      <c r="BJ278" s="27">
        <f>((1/(((4-P278)^2+(1-Q278)^2))*CT278))</f>
        <v>7.229102152361032E-3</v>
      </c>
      <c r="BK278" s="27">
        <f>((1/(((4-P278)^2+(2-Q278)^2))*CT278))</f>
        <v>6.6843098642155726E-3</v>
      </c>
      <c r="BL278" s="27">
        <f>((1/(((4-P278)^2+(3-Q278)^2))*CT278))</f>
        <v>4.9781363491548424E-3</v>
      </c>
      <c r="BM278" s="27">
        <f>((1/(((5-P278)^2+(0-Q278)^2))*CT278))</f>
        <v>3.425950291005351E-3</v>
      </c>
      <c r="BN278" s="27">
        <f>((1/(((5-P278)^2+(1-Q278)^2))*CT278))</f>
        <v>3.7999100067599824E-3</v>
      </c>
      <c r="BO278" s="27">
        <f>((1/(((5-P278)^2+(2-Q278)^2))*CT278))</f>
        <v>3.643804441039759E-3</v>
      </c>
      <c r="BP278" s="27">
        <f>((1/(((5-P278)^2+(3-Q278)^2))*CT278))</f>
        <v>3.0701899204111632E-3</v>
      </c>
      <c r="BQ278" s="27">
        <f>((1/(((5-P278)^2+(4-Q278)^2))*CT278))</f>
        <v>2.3981559496576033E-3</v>
      </c>
      <c r="BR278" s="27">
        <f>((1/(((6-P278)^2+(0-Q278)^2))*CT278))</f>
        <v>2.189505280015895E-3</v>
      </c>
      <c r="BS278" s="27">
        <f>(1/(((6-P278)^2+(1-Q278)^2))*CT278)</f>
        <v>2.3364568441367772E-3</v>
      </c>
      <c r="BT278" s="27">
        <f>(1/(((6-P278)^2+(2-Q278)^2))*CT278)</f>
        <v>2.2764896862563361E-3</v>
      </c>
      <c r="BU278" s="27">
        <f>(1/(((6-P278)^2+(3-Q278)^2))*CT278)</f>
        <v>2.0385401852739083E-3</v>
      </c>
      <c r="BV278" s="27">
        <f>((1/(((6-P278)^2+(4-Q278)^2))*CT278))</f>
        <v>1.7187404257539348E-3</v>
      </c>
      <c r="BW278" s="27">
        <f>((1/(((6-P278)^2+(5-Q278)^2))*CT278))</f>
        <v>1.402336253572573E-3</v>
      </c>
      <c r="BX278" s="27">
        <f>((1/(((0-P278)^2+(1-Q278)^2))*CT278))</f>
        <v>2.5646079053098826E-2</v>
      </c>
      <c r="BY278" s="27">
        <f>((1/(((0-P278)^2+(2-Q278)^2))*CT278))</f>
        <v>1.9893915141468429E-2</v>
      </c>
      <c r="BZ278" s="27">
        <f>((1/(((1-P278)^2+(2-Q278)^2))*CT278))</f>
        <v>6.6220829356285607E-2</v>
      </c>
      <c r="CA278" s="27">
        <f>((1/(((0-P278)^2+(3-Q278)^2))*CT278))</f>
        <v>9.8482447022955055E-3</v>
      </c>
      <c r="CB278" s="27">
        <f>((1/(((1-P278)^2+(3-Q278)^2))*CT278))</f>
        <v>1.5065845302666865E-2</v>
      </c>
      <c r="CC278" s="27">
        <f>((1/(((2-P278)^2+(3-Q278)^2))*CT278))</f>
        <v>1.4043038098760978E-2</v>
      </c>
      <c r="CD278" s="27">
        <f>((1/(((0-P278)^2+(4-Q278)^2))*CT278))</f>
        <v>5.1863118038526735E-3</v>
      </c>
      <c r="CE278" s="27">
        <f>((1/(((1-P278)^2+(4-Q278)^2))*CT278))</f>
        <v>6.3431808908477041E-3</v>
      </c>
      <c r="CF278" s="27">
        <f>((1/(((2-P278)^2+(4-Q278)^2))*CT278))</f>
        <v>6.1544531391764983E-3</v>
      </c>
      <c r="CG278" s="27">
        <f>((1/(((3-P278)^2+(4-Q278)^2))*CT278))</f>
        <v>4.8235000364539628E-3</v>
      </c>
      <c r="CH278" s="27">
        <f>((1/(((0-P278)^2+(5-Q278)^2))*CT278))</f>
        <v>3.0855668436922E-3</v>
      </c>
      <c r="CI278" s="27">
        <f>((1/(((1-P278)^2+(5-Q278)^2))*CT278))</f>
        <v>3.461118735419311E-3</v>
      </c>
      <c r="CJ278" s="27">
        <f>((1/(((2-P278)^2+(5-Q278)^2))*CT278))</f>
        <v>3.4041593131978066E-3</v>
      </c>
      <c r="CK278" s="27">
        <f>((1/(((3-P278)^2+(5-Q278)^2))*CT278))</f>
        <v>2.953401408049592E-3</v>
      </c>
      <c r="CL278" s="27">
        <f>(1/(((4-P278)^2+(5-Q278)^2))*CT278)</f>
        <v>2.3616821275097631E-3</v>
      </c>
      <c r="CM278" s="27">
        <f>(1/(((0-P278)^2+(6-Q278)^2))*CT278)</f>
        <v>2.0187180752733883E-3</v>
      </c>
      <c r="CN278" s="27">
        <f>(1/(((1-P278)^2+(6-Q278)^2))*CT278)</f>
        <v>2.1729766168998585E-3</v>
      </c>
      <c r="CO278" s="27">
        <f>((1/(((2-P278)^2+(6-Q278)^2))*CT278))</f>
        <v>2.1503868963571762E-3</v>
      </c>
      <c r="CP278" s="27">
        <f>((1/(((3-P278)^2+(6-Q278)^2))*CT278))</f>
        <v>1.9612959505178147E-3</v>
      </c>
      <c r="CQ278" s="27">
        <f>((1/(((4-P278)^2+(6-Q278)^2))*CT278))</f>
        <v>1.6815163608671229E-3</v>
      </c>
      <c r="CR278" s="27">
        <f>((1/(((5-P278)^2+(6-Q278)^2)))*CT278)</f>
        <v>1.3897851406395069E-3</v>
      </c>
      <c r="CS278" s="21">
        <f t="shared" si="145"/>
        <v>0.81351281843098011</v>
      </c>
      <c r="CT278" s="28">
        <v>0.05</v>
      </c>
    </row>
    <row r="279" spans="8:98" x14ac:dyDescent="0.25">
      <c r="H279" s="2">
        <v>44633</v>
      </c>
      <c r="I279" s="1" t="s">
        <v>10</v>
      </c>
      <c r="J279" s="1" t="s">
        <v>15</v>
      </c>
      <c r="K279">
        <v>0</v>
      </c>
      <c r="L279">
        <v>1</v>
      </c>
      <c r="M279">
        <v>0.47</v>
      </c>
      <c r="N279">
        <v>0.75</v>
      </c>
      <c r="P279" s="10">
        <f>SUMIF(team,spi_matches[[#This Row],[team1]],Mxg)+SUMIF(team,spi_matches[[#This Row],[team2]],Vnxg)</f>
        <v>1.0739681942792318</v>
      </c>
      <c r="Q279" s="10">
        <f>SUMIF(team,spi_matches[[#This Row],[team1]],Mnxg)+SUMIF(team,spi_matches[[#This Row],[team2]],Vxg)</f>
        <v>0.93558620975466988</v>
      </c>
      <c r="R279" s="10">
        <f t="shared" si="119"/>
        <v>0.3992198209520203</v>
      </c>
      <c r="S279" s="21">
        <f t="shared" si="120"/>
        <v>0.22290602826206418</v>
      </c>
      <c r="T279" s="21">
        <f t="shared" si="121"/>
        <v>5.2586630239352345</v>
      </c>
      <c r="U279" s="21">
        <f t="shared" si="122"/>
        <v>0.18173951948685124</v>
      </c>
      <c r="V279" s="22">
        <f t="shared" si="123"/>
        <v>1</v>
      </c>
      <c r="W279" s="22">
        <f t="shared" si="124"/>
        <v>1</v>
      </c>
      <c r="X279" s="23"/>
      <c r="Y279" s="23"/>
      <c r="Z279" s="23"/>
      <c r="AA279" s="23"/>
      <c r="AB279" s="24">
        <f t="shared" si="125"/>
        <v>1</v>
      </c>
      <c r="AC279" s="24">
        <f t="shared" si="126"/>
        <v>1</v>
      </c>
      <c r="AD279" s="24">
        <f t="shared" si="127"/>
        <v>2</v>
      </c>
      <c r="AE279" s="24">
        <f t="shared" si="128"/>
        <v>1</v>
      </c>
      <c r="AF279" s="24">
        <f t="shared" si="129"/>
        <v>1</v>
      </c>
      <c r="AG279" s="24">
        <f t="shared" si="130"/>
        <v>0</v>
      </c>
      <c r="AH279" s="24">
        <f t="shared" si="131"/>
        <v>1</v>
      </c>
      <c r="AI279" s="24">
        <f t="shared" si="132"/>
        <v>2</v>
      </c>
      <c r="AJ279" s="24">
        <f t="shared" si="133"/>
        <v>0</v>
      </c>
      <c r="AK279" s="24">
        <f t="shared" si="134"/>
        <v>1</v>
      </c>
      <c r="AL279" s="25">
        <f t="shared" si="135"/>
        <v>11</v>
      </c>
      <c r="AM279" s="25">
        <f t="shared" si="136"/>
        <v>21</v>
      </c>
      <c r="AN279" s="25">
        <f t="shared" si="137"/>
        <v>10</v>
      </c>
      <c r="AO279" s="25">
        <f t="shared" si="138"/>
        <v>12</v>
      </c>
      <c r="AP279" s="25">
        <f t="shared" si="139"/>
        <v>1</v>
      </c>
      <c r="AQ279" s="26">
        <f t="shared" si="140"/>
        <v>5.1972728120406764</v>
      </c>
      <c r="AR279" s="26">
        <f t="shared" si="141"/>
        <v>5.8025909251267299E-2</v>
      </c>
      <c r="AS279" s="26">
        <f t="shared" si="142"/>
        <v>5.6767036676080844E-2</v>
      </c>
      <c r="AT279" s="26">
        <f t="shared" si="143"/>
        <v>4.3919440794102559E-2</v>
      </c>
      <c r="AU279" s="26">
        <f t="shared" si="144"/>
        <v>4.3194423973308964E-2</v>
      </c>
      <c r="AV279" s="27">
        <f>(1/(((0-P279)^2+(0-Q279)^2))*CT279)</f>
        <v>2.4645970028115968E-2</v>
      </c>
      <c r="AW279" s="27">
        <f>(1/(((1-P279)^2+(1-Q279)^2))*CT279)</f>
        <v>5.1972728120406764</v>
      </c>
      <c r="AX279" s="27">
        <f>(1/(((2-P279)^2+(2-Q279)^2))*CT279)</f>
        <v>2.5119170089537492E-2</v>
      </c>
      <c r="AY279" s="27">
        <f>(1/(((3-P279)^2+(3-Q279)^2))*CT279)</f>
        <v>6.2724217012552295E-3</v>
      </c>
      <c r="AZ279" s="27">
        <f>((1/(((4-P279)^2+(4-Q279)^2))*CT279))</f>
        <v>2.7851593775964933E-3</v>
      </c>
      <c r="BA279" s="27">
        <f>((1/(((5-P279)^2+(5-Q279)^2))*CT279))</f>
        <v>1.5657692676187846E-3</v>
      </c>
      <c r="BB279" s="27">
        <f>((1/(((6-P279)^2+(6-Q279)^2))*CT279))</f>
        <v>1.0017214304343589E-3</v>
      </c>
      <c r="BC279" s="27">
        <f>((1/(((1-P279)^2+(0-Q279)^2))*CT279))</f>
        <v>5.6767036676080844E-2</v>
      </c>
      <c r="BD279" s="27">
        <f>((1/(((2-P279)^2+(0-Q279)^2))*CT279))</f>
        <v>2.8854092143651235E-2</v>
      </c>
      <c r="BE279" s="27">
        <f>((1/(((2-P279)^2+(1-Q279)^2))*CT279))</f>
        <v>5.8025909251267299E-2</v>
      </c>
      <c r="BF279" s="27">
        <f>((1/(((3-P279)^2+(0-Q279)^2))*CT279))</f>
        <v>1.0905315514561942E-2</v>
      </c>
      <c r="BG279" s="27">
        <f>((1/(((3-P279)^2+(1-Q279)^2))*CT279))</f>
        <v>1.3463488818179773E-2</v>
      </c>
      <c r="BH279" s="27">
        <f>((1/(((3-P279)^2+(2-Q279)^2))*CT279))</f>
        <v>1.0325084813134404E-2</v>
      </c>
      <c r="BI279" s="27">
        <f>((1/(((4-P279)^2+(0-Q279)^2))*CT279))</f>
        <v>5.2983031098080375E-3</v>
      </c>
      <c r="BJ279" s="27">
        <f>((1/(((4-P279)^2+(1-Q279)^2))*CT279))</f>
        <v>5.8371587297788479E-3</v>
      </c>
      <c r="BK279" s="27">
        <f>((1/(((4-P279)^2+(2-Q279)^2))*CT279))</f>
        <v>5.1574897012305774E-3</v>
      </c>
      <c r="BL279" s="27">
        <f>((1/(((4-P279)^2+(3-Q279)^2))*CT279))</f>
        <v>3.8991017203264793E-3</v>
      </c>
      <c r="BM279" s="27">
        <f>((1/(((5-P279)^2+(0-Q279)^2))*CT279))</f>
        <v>3.0695472296944203E-3</v>
      </c>
      <c r="BN279" s="27">
        <f>((1/(((5-P279)^2+(1-Q279)^2))*CT279))</f>
        <v>3.2429890891215057E-3</v>
      </c>
      <c r="BO279" s="27">
        <f>((1/(((5-P279)^2+(2-Q279)^2))*CT279))</f>
        <v>3.0217501119490053E-3</v>
      </c>
      <c r="BP279" s="27">
        <f>((1/(((5-P279)^2+(3-Q279)^2))*CT279))</f>
        <v>2.5412276013029311E-3</v>
      </c>
      <c r="BQ279" s="27">
        <f>((1/(((5-P279)^2+(4-Q279)^2))*CT279))</f>
        <v>2.0157748396988206E-3</v>
      </c>
      <c r="BR279" s="27">
        <f>((1/(((6-P279)^2+(0-Q279)^2))*CT279))</f>
        <v>1.9887744891322807E-3</v>
      </c>
      <c r="BS279" s="27">
        <f>(1/(((6-P279)^2+(1-Q279)^2))*CT279)</f>
        <v>2.0601617934082736E-3</v>
      </c>
      <c r="BT279" s="27">
        <f>(1/(((6-P279)^2+(2-Q279)^2))*CT279)</f>
        <v>1.9685995715876914E-3</v>
      </c>
      <c r="BU279" s="27">
        <f>(1/(((6-P279)^2+(3-Q279)^2))*CT279)</f>
        <v>1.7526890145860943E-3</v>
      </c>
      <c r="BV279" s="27">
        <f>((1/(((6-P279)^2+(4-Q279)^2))*CT279))</f>
        <v>1.4856006127350052E-3</v>
      </c>
      <c r="BW279" s="27">
        <f>((1/(((6-P279)^2+(5-Q279)^2))*CT279))</f>
        <v>1.2259334308287401E-3</v>
      </c>
      <c r="BX279" s="27">
        <f>((1/(((0-P279)^2+(1-Q279)^2))*CT279))</f>
        <v>4.3194423973308964E-2</v>
      </c>
      <c r="BY279" s="27">
        <f>((1/(((0-P279)^2+(2-Q279)^2))*CT279))</f>
        <v>2.1868588684282996E-2</v>
      </c>
      <c r="BZ279" s="27">
        <f>((1/(((1-P279)^2+(2-Q279)^2))*CT279))</f>
        <v>4.3919440794102559E-2</v>
      </c>
      <c r="CA279" s="27">
        <f>((1/(((0-P279)^2+(3-Q279)^2))*CT279))</f>
        <v>9.233248889911165E-3</v>
      </c>
      <c r="CB279" s="27">
        <f>((1/(((1-P279)^2+(3-Q279)^2))*CT279))</f>
        <v>1.1717077777692028E-2</v>
      </c>
      <c r="CC279" s="27">
        <f>((1/(((2-P279)^2+(3-Q279)^2))*CT279))</f>
        <v>9.7668855337777923E-3</v>
      </c>
      <c r="CD279" s="27">
        <f>((1/(((0-P279)^2+(4-Q279)^2))*CT279))</f>
        <v>4.7420155922857634E-3</v>
      </c>
      <c r="CE279" s="27">
        <f>((1/(((1-P279)^2+(4-Q279)^2))*CT279))</f>
        <v>5.3213549369135965E-3</v>
      </c>
      <c r="CF279" s="27">
        <f>((1/(((2-P279)^2+(4-Q279)^2))*CT279))</f>
        <v>4.8789213776933163E-3</v>
      </c>
      <c r="CG279" s="27">
        <f>((1/(((3-P279)^2+(4-Q279)^2))*CT279))</f>
        <v>3.8167267669594455E-3</v>
      </c>
      <c r="CH279" s="27">
        <f>((1/(((0-P279)^2+(5-Q279)^2))*CT279))</f>
        <v>2.8291957157854397E-3</v>
      </c>
      <c r="CI279" s="27">
        <f>((1/(((1-P279)^2+(5-Q279)^2))*CT279))</f>
        <v>3.0257312874755558E-3</v>
      </c>
      <c r="CJ279" s="27">
        <f>((1/(((2-P279)^2+(5-Q279)^2))*CT279))</f>
        <v>2.8773675673682978E-3</v>
      </c>
      <c r="CK279" s="27">
        <f>((1/(((3-P279)^2+(5-Q279)^2))*CT279))</f>
        <v>2.4716919622174605E-3</v>
      </c>
      <c r="CL279" s="27">
        <f>(1/(((4-P279)^2+(5-Q279)^2))*CT279)</f>
        <v>1.9935312632534063E-3</v>
      </c>
      <c r="CM279" s="27">
        <f>(1/(((0-P279)^2+(6-Q279)^2))*CT279)</f>
        <v>1.8655536718930937E-3</v>
      </c>
      <c r="CN279" s="27">
        <f>(1/(((1-P279)^2+(6-Q279)^2))*CT279)</f>
        <v>1.9490321594117903E-3</v>
      </c>
      <c r="CO279" s="27">
        <f>((1/(((2-P279)^2+(6-Q279)^2))*CT279))</f>
        <v>1.8863780231216335E-3</v>
      </c>
      <c r="CP279" s="27">
        <f>((1/(((3-P279)^2+(6-Q279)^2))*CT279))</f>
        <v>1.7031199302660707E-3</v>
      </c>
      <c r="CQ279" s="27">
        <f>((1/(((4-P279)^2+(6-Q279)^2))*CT279))</f>
        <v>1.4615631188471176E-3</v>
      </c>
      <c r="CR279" s="27">
        <f>((1/(((5-P279)^2+(6-Q279)^2)))*CT279)</f>
        <v>1.2176704602837355E-3</v>
      </c>
      <c r="CS279" s="21">
        <f t="shared" si="145"/>
        <v>5.6633085716841487</v>
      </c>
      <c r="CT279" s="28">
        <v>0.05</v>
      </c>
    </row>
    <row r="280" spans="8:98" x14ac:dyDescent="0.25">
      <c r="H280" s="2">
        <v>44633</v>
      </c>
      <c r="I280" s="1" t="s">
        <v>8</v>
      </c>
      <c r="J280" s="1" t="s">
        <v>18</v>
      </c>
      <c r="K280">
        <v>2</v>
      </c>
      <c r="L280">
        <v>1</v>
      </c>
      <c r="M280">
        <v>2.91</v>
      </c>
      <c r="N280">
        <v>1.51</v>
      </c>
      <c r="P280" s="10">
        <f>SUMIF(team,spi_matches[[#This Row],[team1]],Mxg)+SUMIF(team,spi_matches[[#This Row],[team2]],Vnxg)</f>
        <v>2.1740831437014614</v>
      </c>
      <c r="Q280" s="10">
        <f>SUMIF(team,spi_matches[[#This Row],[team1]],Mnxg)+SUMIF(team,spi_matches[[#This Row],[team2]],Vxg)</f>
        <v>1.4056917247970304</v>
      </c>
      <c r="R280" s="10">
        <f t="shared" si="119"/>
        <v>0.55245383566014261</v>
      </c>
      <c r="S280" s="21">
        <f t="shared" si="120"/>
        <v>0.51039855994206729</v>
      </c>
      <c r="T280" s="21">
        <f t="shared" si="121"/>
        <v>0.19450608500857777</v>
      </c>
      <c r="U280" s="21">
        <f t="shared" si="122"/>
        <v>0.14221023110194897</v>
      </c>
      <c r="V280" s="22">
        <f t="shared" si="123"/>
        <v>3</v>
      </c>
      <c r="W280" s="22">
        <f t="shared" si="124"/>
        <v>0</v>
      </c>
      <c r="X280" s="23"/>
      <c r="Y280" s="23"/>
      <c r="Z280" s="23"/>
      <c r="AA280" s="23"/>
      <c r="AB280" s="24">
        <f t="shared" si="125"/>
        <v>2</v>
      </c>
      <c r="AC280" s="24">
        <f t="shared" si="126"/>
        <v>1</v>
      </c>
      <c r="AD280" s="24">
        <f t="shared" si="127"/>
        <v>2</v>
      </c>
      <c r="AE280" s="24">
        <f t="shared" si="128"/>
        <v>2</v>
      </c>
      <c r="AF280" s="24">
        <f t="shared" si="129"/>
        <v>3</v>
      </c>
      <c r="AG280" s="24">
        <f t="shared" si="130"/>
        <v>1</v>
      </c>
      <c r="AH280" s="24">
        <f t="shared" si="131"/>
        <v>3</v>
      </c>
      <c r="AI280" s="24">
        <f t="shared" si="132"/>
        <v>2</v>
      </c>
      <c r="AJ280" s="24">
        <f t="shared" si="133"/>
        <v>1</v>
      </c>
      <c r="AK280" s="24">
        <f t="shared" si="134"/>
        <v>1</v>
      </c>
      <c r="AL280" s="25">
        <f t="shared" si="135"/>
        <v>21</v>
      </c>
      <c r="AM280" s="25">
        <f t="shared" si="136"/>
        <v>22</v>
      </c>
      <c r="AN280" s="25">
        <f t="shared" si="137"/>
        <v>31</v>
      </c>
      <c r="AO280" s="25">
        <f t="shared" si="138"/>
        <v>32</v>
      </c>
      <c r="AP280" s="25">
        <f t="shared" si="139"/>
        <v>11</v>
      </c>
      <c r="AQ280" s="26">
        <f t="shared" si="140"/>
        <v>0.25655403654192915</v>
      </c>
      <c r="AR280" s="26">
        <f t="shared" si="141"/>
        <v>0.13037562600762029</v>
      </c>
      <c r="AS280" s="26">
        <f t="shared" si="142"/>
        <v>5.9051089448219275E-2</v>
      </c>
      <c r="AT280" s="26">
        <f t="shared" si="143"/>
        <v>4.8293268585287583E-2</v>
      </c>
      <c r="AU280" s="26">
        <f t="shared" si="144"/>
        <v>3.2403209909850482E-2</v>
      </c>
      <c r="AV280" s="27">
        <f>(1/(((0-P280)^2+(0-Q280)^2))*CT280)</f>
        <v>7.4597842202156683E-3</v>
      </c>
      <c r="AW280" s="27">
        <f>(1/(((1-P280)^2+(1-Q280)^2))*CT280)</f>
        <v>3.2403209909850482E-2</v>
      </c>
      <c r="AX280" s="27">
        <f>(1/(((2-P280)^2+(2-Q280)^2))*CT280)</f>
        <v>0.13037562600762029</v>
      </c>
      <c r="AY280" s="27">
        <f>(1/(((3-P280)^2+(3-Q280)^2))*CT280)</f>
        <v>1.5508889163800679E-2</v>
      </c>
      <c r="AZ280" s="27">
        <f>((1/(((4-P280)^2+(4-Q280)^2))*CT280))</f>
        <v>4.9680021943530692E-3</v>
      </c>
      <c r="BA280" s="27">
        <f>((1/(((5-P280)^2+(5-Q280)^2))*CT280))</f>
        <v>2.391788543423143E-3</v>
      </c>
      <c r="BB280" s="27">
        <f>((1/(((6-P280)^2+(6-Q280)^2))*CT280))</f>
        <v>1.3987849693144791E-3</v>
      </c>
      <c r="BC280" s="27">
        <f>((1/(((1-P280)^2+(0-Q280)^2))*CT280))</f>
        <v>1.490561561408185E-2</v>
      </c>
      <c r="BD280" s="27">
        <f>((1/(((2-P280)^2+(0-Q280)^2))*CT280))</f>
        <v>2.4921818186792483E-2</v>
      </c>
      <c r="BE280" s="27">
        <f>((1/(((2-P280)^2+(1-Q280)^2))*CT280))</f>
        <v>0.25655403654192915</v>
      </c>
      <c r="BF280" s="27">
        <f>((1/(((3-P280)^2+(0-Q280)^2))*CT280))</f>
        <v>1.8810372747103309E-2</v>
      </c>
      <c r="BG280" s="27">
        <f>((1/(((3-P280)^2+(1-Q280)^2))*CT280))</f>
        <v>5.9051089448219275E-2</v>
      </c>
      <c r="BH280" s="27">
        <f>((1/(((3-P280)^2+(2-Q280)^2))*CT280))</f>
        <v>4.8293268585287583E-2</v>
      </c>
      <c r="BI280" s="27">
        <f>((1/(((4-P280)^2+(0-Q280)^2))*CT280))</f>
        <v>9.4162994339013206E-3</v>
      </c>
      <c r="BJ280" s="27">
        <f>((1/(((4-P280)^2+(1-Q280)^2))*CT280))</f>
        <v>1.4291601847135228E-2</v>
      </c>
      <c r="BK280" s="27">
        <f>((1/(((4-P280)^2+(2-Q280)^2))*CT280))</f>
        <v>1.3560518330543307E-2</v>
      </c>
      <c r="BL280" s="27">
        <f>((1/(((4-P280)^2+(3-Q280)^2))*CT280))</f>
        <v>8.5094922430841765E-3</v>
      </c>
      <c r="BM280" s="27">
        <f>((1/(((5-P280)^2+(0-Q280)^2))*CT280))</f>
        <v>5.0191856847594564E-3</v>
      </c>
      <c r="BN280" s="27">
        <f>((1/(((5-P280)^2+(1-Q280)^2))*CT280))</f>
        <v>6.1346743682927866E-3</v>
      </c>
      <c r="BO280" s="27">
        <f>((1/(((5-P280)^2+(2-Q280)^2))*CT280))</f>
        <v>5.9959167293676639E-3</v>
      </c>
      <c r="BP280" s="27">
        <f>((1/(((5-P280)^2+(3-Q280)^2))*CT280))</f>
        <v>4.7494093124785773E-3</v>
      </c>
      <c r="BQ280" s="27">
        <f>((1/(((5-P280)^2+(4-Q280)^2))*CT280))</f>
        <v>3.3976066498580615E-3</v>
      </c>
      <c r="BR280" s="27">
        <f>((1/(((6-P280)^2+(0-Q280)^2))*CT280))</f>
        <v>3.009580877365403E-3</v>
      </c>
      <c r="BS280" s="27">
        <f>(1/(((6-P280)^2+(1-Q280)^2))*CT280)</f>
        <v>3.3778704272607188E-3</v>
      </c>
      <c r="BT280" s="27">
        <f>(1/(((6-P280)^2+(2-Q280)^2))*CT280)</f>
        <v>3.3353696616116981E-3</v>
      </c>
      <c r="BU280" s="27">
        <f>(1/(((6-P280)^2+(3-Q280)^2))*CT280)</f>
        <v>2.9104525915031793E-3</v>
      </c>
      <c r="BV280" s="27">
        <f>((1/(((6-P280)^2+(4-Q280)^2))*CT280))</f>
        <v>2.3399393482879871E-3</v>
      </c>
      <c r="BW280" s="27">
        <f>((1/(((6-P280)^2+(5-Q280)^2))*CT280))</f>
        <v>1.8144413132040607E-3</v>
      </c>
      <c r="BX280" s="27">
        <f>((1/(((0-P280)^2+(1-Q280)^2))*CT280))</f>
        <v>1.022239162317116E-2</v>
      </c>
      <c r="BY280" s="27">
        <f>((1/(((0-P280)^2+(2-Q280)^2))*CT280))</f>
        <v>9.8428300021466547E-3</v>
      </c>
      <c r="BZ280" s="27">
        <f>((1/(((1-P280)^2+(2-Q280)^2))*CT280))</f>
        <v>2.8873802383758803E-2</v>
      </c>
      <c r="CA280" s="27">
        <f>((1/(((0-P280)^2+(3-Q280)^2))*CT280))</f>
        <v>6.8790396891275076E-3</v>
      </c>
      <c r="CB280" s="27">
        <f>((1/(((1-P280)^2+(3-Q280)^2))*CT280))</f>
        <v>1.2754158152733931E-2</v>
      </c>
      <c r="CC280" s="27">
        <f>((1/(((2-P280)^2+(3-Q280)^2))*CT280))</f>
        <v>1.9439188605023579E-2</v>
      </c>
      <c r="CD280" s="27">
        <f>((1/(((0-P280)^2+(4-Q280)^2))*CT280))</f>
        <v>4.3641164065968728E-3</v>
      </c>
      <c r="CE280" s="27">
        <f>((1/(((1-P280)^2+(4-Q280)^2))*CT280))</f>
        <v>6.1660593871170379E-3</v>
      </c>
      <c r="CF280" s="27">
        <f>((1/(((2-P280)^2+(4-Q280)^2))*CT280))</f>
        <v>7.395639719996204E-3</v>
      </c>
      <c r="CG280" s="27">
        <f>((1/(((3-P280)^2+(4-Q280)^2))*CT280))</f>
        <v>6.7452951509585357E-3</v>
      </c>
      <c r="CH280" s="27">
        <f>((1/(((0-P280)^2+(5-Q280)^2))*CT280))</f>
        <v>2.8335532040311218E-3</v>
      </c>
      <c r="CI280" s="27">
        <f>((1/(((1-P280)^2+(5-Q280)^2))*CT280))</f>
        <v>3.4971092042507309E-3</v>
      </c>
      <c r="CJ280" s="27">
        <f>((1/(((2-P280)^2+(5-Q280)^2))*CT280))</f>
        <v>3.8611956034712521E-3</v>
      </c>
      <c r="CK280" s="27">
        <f>((1/(((3-P280)^2+(5-Q280)^2))*CT280))</f>
        <v>3.6761487547349891E-3</v>
      </c>
      <c r="CL280" s="27">
        <f>(1/(((4-P280)^2+(5-Q280)^2))*CT280)</f>
        <v>3.0763505267613722E-3</v>
      </c>
      <c r="CM280" s="27">
        <f>(1/(((0-P280)^2+(6-Q280)^2))*CT280)</f>
        <v>1.9354109963762027E-3</v>
      </c>
      <c r="CN280" s="27">
        <f>(1/(((1-P280)^2+(6-Q280)^2))*CT280)</f>
        <v>2.2235919790025774E-3</v>
      </c>
      <c r="CO280" s="27">
        <f>((1/(((2-P280)^2+(6-Q280)^2))*CT280))</f>
        <v>2.3654112384266356E-3</v>
      </c>
      <c r="CP280" s="27">
        <f>((1/(((3-P280)^2+(6-Q280)^2))*CT280))</f>
        <v>2.2946508697576241E-3</v>
      </c>
      <c r="CQ280" s="27">
        <f>((1/(((4-P280)^2+(6-Q280)^2))*CT280))</f>
        <v>2.0456891670010574E-3</v>
      </c>
      <c r="CR280" s="27">
        <f>((1/(((5-P280)^2+(6-Q280)^2)))*CT280)</f>
        <v>1.7185984375051044E-3</v>
      </c>
      <c r="CS280" s="21">
        <f t="shared" si="145"/>
        <v>0.84711487605259383</v>
      </c>
      <c r="CT280" s="28">
        <v>0.05</v>
      </c>
    </row>
    <row r="281" spans="8:98" x14ac:dyDescent="0.25">
      <c r="H281" s="2">
        <v>44633</v>
      </c>
      <c r="I281" s="1" t="s">
        <v>6</v>
      </c>
      <c r="J281" s="1" t="s">
        <v>14</v>
      </c>
      <c r="K281">
        <v>2</v>
      </c>
      <c r="L281">
        <v>0</v>
      </c>
      <c r="M281">
        <v>3.13</v>
      </c>
      <c r="N281">
        <v>0.52</v>
      </c>
      <c r="P281" s="10">
        <f>SUMIF(team,spi_matches[[#This Row],[team1]],Mxg)+SUMIF(team,spi_matches[[#This Row],[team2]],Vnxg)</f>
        <v>2.3751065801768751</v>
      </c>
      <c r="Q281" s="10">
        <f>SUMIF(team,spi_matches[[#This Row],[team1]],Mnxg)+SUMIF(team,spi_matches[[#This Row],[team2]],Vxg)</f>
        <v>0.64265818172741696</v>
      </c>
      <c r="R281" s="10">
        <f t="shared" si="119"/>
        <v>0.58490910483692848</v>
      </c>
      <c r="S281" s="21">
        <f t="shared" si="120"/>
        <v>0.57463690446004978</v>
      </c>
      <c r="T281" s="21">
        <f t="shared" si="121"/>
        <v>7.3369686624781424E-2</v>
      </c>
      <c r="U281" s="21">
        <f t="shared" si="122"/>
        <v>8.5593157794229255E-2</v>
      </c>
      <c r="V281" s="22">
        <f t="shared" si="123"/>
        <v>3</v>
      </c>
      <c r="W281" s="22">
        <f t="shared" si="124"/>
        <v>0</v>
      </c>
      <c r="X281" s="23"/>
      <c r="Y281" s="23"/>
      <c r="Z281" s="23"/>
      <c r="AA281" s="23"/>
      <c r="AB281" s="24">
        <f t="shared" si="125"/>
        <v>2</v>
      </c>
      <c r="AC281" s="24">
        <f t="shared" si="126"/>
        <v>1</v>
      </c>
      <c r="AD281" s="24">
        <f t="shared" si="127"/>
        <v>3</v>
      </c>
      <c r="AE281" s="24">
        <f t="shared" si="128"/>
        <v>1</v>
      </c>
      <c r="AF281" s="24">
        <f t="shared" si="129"/>
        <v>2</v>
      </c>
      <c r="AG281" s="24">
        <f t="shared" si="130"/>
        <v>0</v>
      </c>
      <c r="AH281" s="24">
        <f t="shared" si="131"/>
        <v>3</v>
      </c>
      <c r="AI281" s="24">
        <f t="shared" si="132"/>
        <v>0</v>
      </c>
      <c r="AJ281" s="24">
        <f t="shared" si="133"/>
        <v>2</v>
      </c>
      <c r="AK281" s="24">
        <f t="shared" si="134"/>
        <v>2</v>
      </c>
      <c r="AL281" s="25">
        <f t="shared" si="135"/>
        <v>21</v>
      </c>
      <c r="AM281" s="25">
        <f t="shared" si="136"/>
        <v>31</v>
      </c>
      <c r="AN281" s="25">
        <f t="shared" si="137"/>
        <v>20</v>
      </c>
      <c r="AO281" s="25">
        <f t="shared" si="138"/>
        <v>30</v>
      </c>
      <c r="AP281" s="25">
        <f t="shared" si="139"/>
        <v>22</v>
      </c>
      <c r="AQ281" s="26">
        <f t="shared" si="140"/>
        <v>0.18629042448571997</v>
      </c>
      <c r="AR281" s="26">
        <f t="shared" si="141"/>
        <v>9.6490642804140742E-2</v>
      </c>
      <c r="AS281" s="26">
        <f t="shared" si="142"/>
        <v>9.0299245101026868E-2</v>
      </c>
      <c r="AT281" s="26">
        <f t="shared" si="143"/>
        <v>6.2227650987318951E-2</v>
      </c>
      <c r="AU281" s="26">
        <f t="shared" si="144"/>
        <v>2.521328220340871E-2</v>
      </c>
      <c r="AV281" s="27">
        <f>(1/(((0-P281)^2+(0-Q281)^2))*CT281)</f>
        <v>8.2588102266450119E-3</v>
      </c>
      <c r="AW281" s="27">
        <f>(1/(((1-P281)^2+(1-Q281)^2))*CT281)</f>
        <v>2.4769503889893515E-2</v>
      </c>
      <c r="AX281" s="27">
        <f>(1/(((2-P281)^2+(2-Q281)^2))*CT281)</f>
        <v>2.521328220340871E-2</v>
      </c>
      <c r="AY281" s="27">
        <f>(1/(((3-P281)^2+(3-Q281)^2))*CT281)</f>
        <v>8.4068198193402305E-3</v>
      </c>
      <c r="AZ281" s="27">
        <f>((1/(((4-P281)^2+(4-Q281)^2))*CT281))</f>
        <v>3.5940136844543865E-3</v>
      </c>
      <c r="BA281" s="27">
        <f>((1/(((5-P281)^2+(5-Q281)^2))*CT281))</f>
        <v>1.9322556437324102E-3</v>
      </c>
      <c r="BB281" s="27">
        <f>((1/(((6-P281)^2+(6-Q281)^2))*CT281))</f>
        <v>1.1950011573071747E-3</v>
      </c>
      <c r="BC281" s="27">
        <f>((1/(((1-P281)^2+(0-Q281)^2))*CT281))</f>
        <v>2.1702070418796862E-2</v>
      </c>
      <c r="BD281" s="27">
        <f>((1/(((2-P281)^2+(0-Q281)^2))*CT281))</f>
        <v>9.0299245101026868E-2</v>
      </c>
      <c r="BE281" s="27">
        <f>((1/(((2-P281)^2+(1-Q281)^2))*CT281))</f>
        <v>0.18629042448571997</v>
      </c>
      <c r="BF281" s="27">
        <f>((1/(((3-P281)^2+(0-Q281)^2))*CT281))</f>
        <v>6.2227650987318951E-2</v>
      </c>
      <c r="BG281" s="27">
        <f>((1/(((3-P281)^2+(1-Q281)^2))*CT281))</f>
        <v>9.6490642804140742E-2</v>
      </c>
      <c r="BH281" s="27">
        <f>((1/(((3-P281)^2+(2-Q281)^2))*CT281))</f>
        <v>2.2392719414810663E-2</v>
      </c>
      <c r="BI281" s="27">
        <f>((1/(((4-P281)^2+(0-Q281)^2))*CT281))</f>
        <v>1.6375788104180639E-2</v>
      </c>
      <c r="BJ281" s="27">
        <f>((1/(((4-P281)^2+(1-Q281)^2))*CT281))</f>
        <v>1.8063767840506628E-2</v>
      </c>
      <c r="BK281" s="27">
        <f>((1/(((4-P281)^2+(2-Q281)^2))*CT281))</f>
        <v>1.1154102896836096E-2</v>
      </c>
      <c r="BL281" s="27">
        <f>((1/(((4-P281)^2+(3-Q281)^2))*CT281))</f>
        <v>6.0995402958046278E-3</v>
      </c>
      <c r="BM281" s="27">
        <f>((1/(((5-P281)^2+(0-Q281)^2))*CT281))</f>
        <v>6.8464311228909006E-3</v>
      </c>
      <c r="BN281" s="27">
        <f>((1/(((5-P281)^2+(1-Q281)^2))*CT281))</f>
        <v>7.1247819369740844E-3</v>
      </c>
      <c r="BO281" s="27">
        <f>((1/(((5-P281)^2+(2-Q281)^2))*CT281))</f>
        <v>5.7257750367656415E-3</v>
      </c>
      <c r="BP281" s="27">
        <f>((1/(((5-P281)^2+(3-Q281)^2))*CT281))</f>
        <v>4.0169915807904766E-3</v>
      </c>
      <c r="BQ281" s="27">
        <f>((1/(((5-P281)^2+(4-Q281)^2))*CT281))</f>
        <v>2.7530296395812566E-3</v>
      </c>
      <c r="BR281" s="27">
        <f>((1/(((6-P281)^2+(0-Q281)^2))*CT281))</f>
        <v>3.6892577063747014E-3</v>
      </c>
      <c r="BS281" s="27">
        <f>(1/(((6-P281)^2+(1-Q281)^2))*CT281)</f>
        <v>3.7685945810215097E-3</v>
      </c>
      <c r="BT281" s="27">
        <f>(1/(((6-P281)^2+(2-Q281)^2))*CT281)</f>
        <v>3.3372871026407487E-3</v>
      </c>
      <c r="BU281" s="27">
        <f>(1/(((6-P281)^2+(3-Q281)^2))*CT281)</f>
        <v>2.6742382905594344E-3</v>
      </c>
      <c r="BV281" s="27">
        <f>((1/(((6-P281)^2+(4-Q281)^2))*CT281))</f>
        <v>2.0482068932162947E-3</v>
      </c>
      <c r="BW281" s="27">
        <f>((1/(((6-P281)^2+(5-Q281)^2))*CT281))</f>
        <v>1.556358220092687E-3</v>
      </c>
      <c r="BX281" s="27">
        <f>((1/(((0-P281)^2+(1-Q281)^2))*CT281))</f>
        <v>8.6672771030258527E-3</v>
      </c>
      <c r="BY281" s="27">
        <f>((1/(((0-P281)^2+(2-Q281)^2))*CT281))</f>
        <v>6.6813584582660623E-3</v>
      </c>
      <c r="BZ281" s="27">
        <f>((1/(((1-P281)^2+(2-Q281)^2))*CT281))</f>
        <v>1.3392994952671464E-2</v>
      </c>
      <c r="CA281" s="27">
        <f>((1/(((0-P281)^2+(3-Q281)^2))*CT281))</f>
        <v>4.4650066073922681E-3</v>
      </c>
      <c r="CB281" s="27">
        <f>((1/(((1-P281)^2+(3-Q281)^2))*CT281))</f>
        <v>6.7132309297914501E-3</v>
      </c>
      <c r="CC281" s="27">
        <f>((1/(((2-P281)^2+(3-Q281)^2))*CT281))</f>
        <v>8.7753700857505171E-3</v>
      </c>
      <c r="CD281" s="27">
        <f>((1/(((0-P281)^2+(4-Q281)^2))*CT281))</f>
        <v>2.9563275882784697E-3</v>
      </c>
      <c r="CE281" s="27">
        <f>((1/(((1-P281)^2+(4-Q281)^2))*CT281))</f>
        <v>3.7986236577606269E-3</v>
      </c>
      <c r="CF281" s="27">
        <f>((1/(((2-P281)^2+(4-Q281)^2))*CT281))</f>
        <v>4.3811805742349002E-3</v>
      </c>
      <c r="CG281" s="27">
        <f>((1/(((3-P281)^2+(4-Q281)^2))*CT281))</f>
        <v>4.2873425433739313E-3</v>
      </c>
      <c r="CH281" s="27">
        <f>((1/(((0-P281)^2+(5-Q281)^2))*CT281))</f>
        <v>2.0302458730650417E-3</v>
      </c>
      <c r="CI281" s="27">
        <f>((1/(((1-P281)^2+(5-Q281)^2))*CT281))</f>
        <v>2.3949404494067253E-3</v>
      </c>
      <c r="CJ281" s="27">
        <f>((1/(((2-P281)^2+(5-Q281)^2))*CT281))</f>
        <v>2.6140875827290501E-3</v>
      </c>
      <c r="CK281" s="27">
        <f>((1/(((3-P281)^2+(5-Q281)^2))*CT281))</f>
        <v>2.580389518617319E-3</v>
      </c>
      <c r="CL281" s="27">
        <f>(1/(((4-P281)^2+(5-Q281)^2))*CT281)</f>
        <v>2.3119563005865101E-3</v>
      </c>
      <c r="CM281" s="27">
        <f>(1/(((0-P281)^2+(6-Q281)^2))*CT281)</f>
        <v>1.4559328738649316E-3</v>
      </c>
      <c r="CN281" s="27">
        <f>(1/(((1-P281)^2+(6-Q281)^2))*CT281)</f>
        <v>1.6344126517583131E-3</v>
      </c>
      <c r="CO281" s="27">
        <f>((1/(((2-P281)^2+(6-Q281)^2))*CT281))</f>
        <v>1.7335940106011393E-3</v>
      </c>
      <c r="CP281" s="27">
        <f>((1/(((3-P281)^2+(6-Q281)^2))*CT281))</f>
        <v>1.718708994914825E-3</v>
      </c>
      <c r="CQ281" s="27">
        <f>((1/(((4-P281)^2+(6-Q281)^2))*CT281))</f>
        <v>1.5953344770659118E-3</v>
      </c>
      <c r="CR281" s="27">
        <f>((1/(((5-P281)^2+(6-Q281)^2)))*CT281)</f>
        <v>1.4048425610739387E-3</v>
      </c>
      <c r="CS281" s="21">
        <f t="shared" si="145"/>
        <v>0.73359974887906032</v>
      </c>
      <c r="CT281" s="28">
        <v>0.05</v>
      </c>
    </row>
    <row r="282" spans="8:98" x14ac:dyDescent="0.25">
      <c r="H282" s="2">
        <v>44634</v>
      </c>
      <c r="I282" s="1" t="s">
        <v>13</v>
      </c>
      <c r="J282" s="1" t="s">
        <v>22</v>
      </c>
      <c r="K282">
        <v>0</v>
      </c>
      <c r="L282">
        <v>0</v>
      </c>
      <c r="M282">
        <v>0.45</v>
      </c>
      <c r="N282">
        <v>2.33</v>
      </c>
      <c r="P282" s="10">
        <f>SUMIF(team,spi_matches[[#This Row],[team1]],Mxg)+SUMIF(team,spi_matches[[#This Row],[team2]],Vnxg)</f>
        <v>0.4538173515413782</v>
      </c>
      <c r="Q282" s="10">
        <f>SUMIF(team,spi_matches[[#This Row],[team1]],Mnxg)+SUMIF(team,spi_matches[[#This Row],[team2]],Vxg)</f>
        <v>2.0626580165118908</v>
      </c>
      <c r="R282" s="10">
        <f t="shared" si="119"/>
        <v>7.1486308308146937E-2</v>
      </c>
      <c r="S282" s="21">
        <f t="shared" si="120"/>
        <v>8.5960662383188363E-2</v>
      </c>
      <c r="T282" s="21">
        <f t="shared" si="121"/>
        <v>7.9756153230742269E-2</v>
      </c>
      <c r="U282" s="21">
        <f t="shared" si="122"/>
        <v>0.61903028303372176</v>
      </c>
      <c r="V282" s="22">
        <f t="shared" si="123"/>
        <v>0</v>
      </c>
      <c r="W282" s="22">
        <f t="shared" si="124"/>
        <v>3</v>
      </c>
      <c r="X282" s="23"/>
      <c r="Y282" s="23"/>
      <c r="Z282" s="23"/>
      <c r="AA282" s="23"/>
      <c r="AB282" s="24">
        <f t="shared" si="125"/>
        <v>0</v>
      </c>
      <c r="AC282" s="24">
        <f t="shared" si="126"/>
        <v>2</v>
      </c>
      <c r="AD282" s="24">
        <f t="shared" si="127"/>
        <v>1</v>
      </c>
      <c r="AE282" s="24">
        <f t="shared" si="128"/>
        <v>2</v>
      </c>
      <c r="AF282" s="24">
        <f t="shared" si="129"/>
        <v>0</v>
      </c>
      <c r="AG282" s="24">
        <f t="shared" si="130"/>
        <v>3</v>
      </c>
      <c r="AH282" s="24">
        <f t="shared" si="131"/>
        <v>1</v>
      </c>
      <c r="AI282" s="24">
        <f t="shared" si="132"/>
        <v>3</v>
      </c>
      <c r="AJ282" s="24">
        <f t="shared" si="133"/>
        <v>0</v>
      </c>
      <c r="AK282" s="24">
        <f t="shared" si="134"/>
        <v>1</v>
      </c>
      <c r="AL282" s="25">
        <f t="shared" si="135"/>
        <v>2</v>
      </c>
      <c r="AM282" s="25">
        <f t="shared" si="136"/>
        <v>12</v>
      </c>
      <c r="AN282" s="25">
        <f t="shared" si="137"/>
        <v>3</v>
      </c>
      <c r="AO282" s="25">
        <f t="shared" si="138"/>
        <v>13</v>
      </c>
      <c r="AP282" s="25">
        <f t="shared" si="139"/>
        <v>1</v>
      </c>
      <c r="AQ282" s="26">
        <f t="shared" si="140"/>
        <v>0.23823566600279222</v>
      </c>
      <c r="AR282" s="26">
        <f t="shared" si="141"/>
        <v>0.16543061733872999</v>
      </c>
      <c r="AS282" s="26">
        <f t="shared" si="142"/>
        <v>4.610163714616923E-2</v>
      </c>
      <c r="AT282" s="26">
        <f t="shared" si="143"/>
        <v>4.2483573405010265E-2</v>
      </c>
      <c r="AU282" s="26">
        <f t="shared" si="144"/>
        <v>3.7447790797010438E-2</v>
      </c>
      <c r="AV282" s="27">
        <f>(1/(((0-P282)^2+(0-Q282)^2))*CT282)</f>
        <v>1.1209484848575932E-2</v>
      </c>
      <c r="AW282" s="27">
        <f>(1/(((1-P282)^2+(1-Q282)^2))*CT282)</f>
        <v>3.5024857776425118E-2</v>
      </c>
      <c r="AX282" s="27">
        <f>(1/(((2-P282)^2+(2-Q282)^2))*CT282)</f>
        <v>2.0880254663582662E-2</v>
      </c>
      <c r="AY282" s="27">
        <f>(1/(((3-P282)^2+(3-Q282)^2))*CT282)</f>
        <v>6.7919500044563586E-3</v>
      </c>
      <c r="AZ282" s="27">
        <f>((1/(((4-P282)^2+(4-Q282)^2))*CT282))</f>
        <v>3.062092123497711E-3</v>
      </c>
      <c r="BA282" s="27">
        <f>((1/(((5-P282)^2+(5-Q282)^2))*CT282))</f>
        <v>1.7067319371288276E-3</v>
      </c>
      <c r="BB282" s="27">
        <f>((1/(((6-P282)^2+(6-Q282)^2))*CT282))</f>
        <v>1.0807818770756708E-3</v>
      </c>
      <c r="BC282" s="27">
        <f>((1/(((1-P282)^2+(0-Q282)^2))*CT282))</f>
        <v>1.0982075196525816E-2</v>
      </c>
      <c r="BD282" s="27">
        <f>((1/(((2-P282)^2+(0-Q282)^2))*CT282))</f>
        <v>7.5241839965344906E-3</v>
      </c>
      <c r="BE282" s="27">
        <f>((1/(((2-P282)^2+(1-Q282)^2))*CT282))</f>
        <v>1.4204856821570765E-2</v>
      </c>
      <c r="BF282" s="27">
        <f>((1/(((3-P282)^2+(0-Q282)^2))*CT282))</f>
        <v>4.6565322391521084E-3</v>
      </c>
      <c r="BG282" s="27">
        <f>((1/(((3-P282)^2+(1-Q282)^2))*CT282))</f>
        <v>6.5683272998315933E-3</v>
      </c>
      <c r="BH282" s="27">
        <f>((1/(((3-P282)^2+(2-Q282)^2))*CT282))</f>
        <v>7.7077562814081698E-3</v>
      </c>
      <c r="BI282" s="27">
        <f>((1/(((4-P282)^2+(0-Q282)^2))*CT282))</f>
        <v>2.9708907132111745E-3</v>
      </c>
      <c r="BJ282" s="27">
        <f>((1/(((4-P282)^2+(1-Q282)^2))*CT282))</f>
        <v>3.6483957972708991E-3</v>
      </c>
      <c r="BK282" s="27">
        <f>((1/(((4-P282)^2+(2-Q282)^2))*CT282))</f>
        <v>3.9747721519126644E-3</v>
      </c>
      <c r="BL282" s="27">
        <f>((1/(((4-P282)^2+(3-Q282)^2))*CT282))</f>
        <v>3.7163609766968811E-3</v>
      </c>
      <c r="BM282" s="27">
        <f>((1/(((5-P282)^2+(0-Q282)^2))*CT282))</f>
        <v>2.00623258089593E-3</v>
      </c>
      <c r="BN282" s="27">
        <f>((1/(((5-P282)^2+(1-Q282)^2))*CT282))</f>
        <v>2.2938916836289808E-3</v>
      </c>
      <c r="BO282" s="27">
        <f>((1/(((5-P282)^2+(2-Q282)^2))*CT282))</f>
        <v>2.4187654362679053E-3</v>
      </c>
      <c r="BP282" s="27">
        <f>((1/(((5-P282)^2+(3-Q282)^2))*CT282))</f>
        <v>2.320574710386021E-3</v>
      </c>
      <c r="BQ282" s="27">
        <f>((1/(((5-P282)^2+(4-Q282)^2))*CT282))</f>
        <v>2.0474122838053609E-3</v>
      </c>
      <c r="BR282" s="27">
        <f>((1/(((6-P282)^2+(0-Q282)^2))*CT282))</f>
        <v>1.42797167789048E-3</v>
      </c>
      <c r="BS282" s="27">
        <f>(1/(((6-P282)^2+(1-Q282)^2))*CT282)</f>
        <v>1.5679199056580556E-3</v>
      </c>
      <c r="BT282" s="27">
        <f>(1/(((6-P282)^2+(2-Q282)^2))*CT282)</f>
        <v>1.6252727046604711E-3</v>
      </c>
      <c r="BU282" s="27">
        <f>(1/(((6-P282)^2+(3-Q282)^2))*CT282)</f>
        <v>1.5803404652869057E-3</v>
      </c>
      <c r="BV282" s="27">
        <f>((1/(((6-P282)^2+(4-Q282)^2))*CT282))</f>
        <v>1.4487111657005081E-3</v>
      </c>
      <c r="BW282" s="27">
        <f>((1/(((6-P282)^2+(5-Q282)^2))*CT282))</f>
        <v>1.2694182948931934E-3</v>
      </c>
      <c r="BX282" s="27">
        <f>((1/(((0-P282)^2+(1-Q282)^2))*CT282))</f>
        <v>3.7447790797010438E-2</v>
      </c>
      <c r="BY282" s="27">
        <f>((1/(((0-P282)^2+(2-Q282)^2))*CT282))</f>
        <v>0.23823566600279222</v>
      </c>
      <c r="BZ282" s="27">
        <f>((1/(((1-P282)^2+(2-Q282)^2))*CT282))</f>
        <v>0.16543061733872999</v>
      </c>
      <c r="CA282" s="27">
        <f>((1/(((0-P282)^2+(3-Q282)^2))*CT282))</f>
        <v>4.610163714616923E-2</v>
      </c>
      <c r="CB282" s="27">
        <f>((1/(((1-P282)^2+(3-Q282)^2))*CT282))</f>
        <v>4.2483573405010265E-2</v>
      </c>
      <c r="CC282" s="27">
        <f>((1/(((2-P282)^2+(3-Q282)^2))*CT282))</f>
        <v>1.5293836926612426E-2</v>
      </c>
      <c r="CD282" s="27">
        <f>((1/(((0-P282)^2+(4-Q282)^2))*CT282))</f>
        <v>1.2628673077849357E-2</v>
      </c>
      <c r="CE282" s="27">
        <f>((1/(((1-P282)^2+(4-Q282)^2))*CT282))</f>
        <v>1.2340774860136227E-2</v>
      </c>
      <c r="CF282" s="27">
        <f>((1/(((2-P282)^2+(4-Q282)^2))*CT282))</f>
        <v>8.1380542870676063E-3</v>
      </c>
      <c r="CG282" s="27">
        <f>((1/(((3-P282)^2+(4-Q282)^2))*CT282))</f>
        <v>4.8845583287742481E-3</v>
      </c>
      <c r="CH282" s="27">
        <f>((1/(((0-P282)^2+(5-Q282)^2))*CT282))</f>
        <v>5.6599962486095128E-3</v>
      </c>
      <c r="CI282" s="27">
        <f>((1/(((1-P282)^2+(5-Q282)^2))*CT282))</f>
        <v>5.6014291357173677E-3</v>
      </c>
      <c r="CJ282" s="27">
        <f>((1/(((2-P282)^2+(5-Q282)^2))*CT282))</f>
        <v>4.5377573908342642E-3</v>
      </c>
      <c r="CK282" s="27">
        <f>((1/(((3-P282)^2+(5-Q282)^2))*CT282))</f>
        <v>3.3088426023234912E-3</v>
      </c>
      <c r="CL282" s="27">
        <f>(1/(((4-P282)^2+(5-Q282)^2))*CT282)</f>
        <v>2.358113567726527E-3</v>
      </c>
      <c r="CM282" s="27">
        <f>(1/(((0-P282)^2+(6-Q282)^2))*CT282)</f>
        <v>3.1829673897495366E-3</v>
      </c>
      <c r="CN282" s="27">
        <f>(1/(((1-P282)^2+(6-Q282)^2))*CT282)</f>
        <v>3.1643612161595079E-3</v>
      </c>
      <c r="CO282" s="27">
        <f>((1/(((2-P282)^2+(6-Q282)^2))*CT282))</f>
        <v>2.7943353515126235E-3</v>
      </c>
      <c r="CP282" s="27">
        <f>((1/(((3-P282)^2+(6-Q282)^2))*CT282))</f>
        <v>2.2742046814485635E-3</v>
      </c>
      <c r="CQ282" s="27">
        <f>((1/(((4-P282)^2+(6-Q282)^2))*CT282))</f>
        <v>1.7807489679622778E-3</v>
      </c>
      <c r="CR282" s="27">
        <f>((1/(((5-P282)^2+(6-Q282)^2)))*CT282)</f>
        <v>1.382344311526221E-3</v>
      </c>
      <c r="CS282" s="21">
        <f t="shared" si="145"/>
        <v>0.78474709864765235</v>
      </c>
      <c r="CT282" s="28">
        <v>0.05</v>
      </c>
    </row>
    <row r="283" spans="8:98" x14ac:dyDescent="0.25">
      <c r="H283" s="2">
        <v>44636</v>
      </c>
      <c r="I283" s="1" t="s">
        <v>27</v>
      </c>
      <c r="J283" s="1" t="s">
        <v>28</v>
      </c>
      <c r="K283">
        <v>0</v>
      </c>
      <c r="L283">
        <v>2</v>
      </c>
      <c r="M283">
        <v>1.24</v>
      </c>
      <c r="N283">
        <v>1.92</v>
      </c>
      <c r="P283" s="10">
        <f>SUMIF(team,spi_matches[[#This Row],[team1]],Mxg)+SUMIF(team,spi_matches[[#This Row],[team2]],Vnxg)</f>
        <v>1.0497811131728796</v>
      </c>
      <c r="Q283" s="10">
        <f>SUMIF(team,spi_matches[[#This Row],[team1]],Mnxg)+SUMIF(team,spi_matches[[#This Row],[team2]],Vxg)</f>
        <v>1.3497457440546199</v>
      </c>
      <c r="R283" s="10">
        <f t="shared" si="119"/>
        <v>0.36137314132956783</v>
      </c>
      <c r="S283" s="21">
        <f t="shared" si="120"/>
        <v>0.17303854115043332</v>
      </c>
      <c r="T283" s="21">
        <f t="shared" si="121"/>
        <v>0.46910782031049064</v>
      </c>
      <c r="U283" s="21">
        <f t="shared" si="122"/>
        <v>0.28819646402376864</v>
      </c>
      <c r="V283" s="22">
        <f t="shared" si="123"/>
        <v>1</v>
      </c>
      <c r="W283" s="22">
        <f t="shared" si="124"/>
        <v>1</v>
      </c>
      <c r="X283" s="23"/>
      <c r="Y283" s="23"/>
      <c r="Z283" s="23"/>
      <c r="AA283" s="23"/>
      <c r="AB283" s="24">
        <f t="shared" si="125"/>
        <v>1</v>
      </c>
      <c r="AC283" s="24">
        <f t="shared" si="126"/>
        <v>1</v>
      </c>
      <c r="AD283" s="24">
        <f t="shared" si="127"/>
        <v>1</v>
      </c>
      <c r="AE283" s="24">
        <f t="shared" si="128"/>
        <v>2</v>
      </c>
      <c r="AF283" s="24">
        <f t="shared" si="129"/>
        <v>2</v>
      </c>
      <c r="AG283" s="24">
        <f t="shared" si="130"/>
        <v>1</v>
      </c>
      <c r="AH283" s="24">
        <f t="shared" si="131"/>
        <v>0</v>
      </c>
      <c r="AI283" s="24">
        <f t="shared" si="132"/>
        <v>1</v>
      </c>
      <c r="AJ283" s="24">
        <f t="shared" si="133"/>
        <v>2</v>
      </c>
      <c r="AK283" s="24">
        <f t="shared" si="134"/>
        <v>2</v>
      </c>
      <c r="AL283" s="25">
        <f t="shared" si="135"/>
        <v>11</v>
      </c>
      <c r="AM283" s="25">
        <f t="shared" si="136"/>
        <v>12</v>
      </c>
      <c r="AN283" s="25">
        <f t="shared" si="137"/>
        <v>21</v>
      </c>
      <c r="AO283" s="25">
        <f t="shared" si="138"/>
        <v>1</v>
      </c>
      <c r="AP283" s="25">
        <f t="shared" si="139"/>
        <v>22</v>
      </c>
      <c r="AQ283" s="26">
        <f t="shared" si="140"/>
        <v>0.40064024004891519</v>
      </c>
      <c r="AR283" s="26">
        <f t="shared" si="141"/>
        <v>0.11756165191439179</v>
      </c>
      <c r="AS283" s="26">
        <f t="shared" si="142"/>
        <v>4.876916296922526E-2</v>
      </c>
      <c r="AT283" s="26">
        <f t="shared" si="143"/>
        <v>4.0837579705265525E-2</v>
      </c>
      <c r="AU283" s="26">
        <f t="shared" si="144"/>
        <v>3.771459993206068E-2</v>
      </c>
      <c r="AV283" s="27">
        <f>(1/(((0-P283)^2+(0-Q283)^2))*CT283)</f>
        <v>1.7100717306081505E-2</v>
      </c>
      <c r="AW283" s="27">
        <f>(1/(((1-P283)^2+(1-Q283)^2))*CT283)</f>
        <v>0.40064024004891519</v>
      </c>
      <c r="AX283" s="27">
        <f>(1/(((2-P283)^2+(2-Q283)^2))*CT283)</f>
        <v>3.771459993206068E-2</v>
      </c>
      <c r="AY283" s="27">
        <f>(1/(((3-P283)^2+(3-Q283)^2))*CT283)</f>
        <v>7.6608477541543277E-3</v>
      </c>
      <c r="AZ283" s="27">
        <f>((1/(((4-P283)^2+(4-Q283)^2))*CT283))</f>
        <v>3.1791166924547741E-3</v>
      </c>
      <c r="BA283" s="27">
        <f>((1/(((5-P283)^2+(5-Q283)^2))*CT283))</f>
        <v>1.728394227761098E-3</v>
      </c>
      <c r="BB283" s="27">
        <f>((1/(((6-P283)^2+(6-Q283)^2))*CT283))</f>
        <v>1.0839043490631082E-3</v>
      </c>
      <c r="BC283" s="27">
        <f>((1/(((1-P283)^2+(0-Q283)^2))*CT283))</f>
        <v>2.7407897048706654E-2</v>
      </c>
      <c r="BD283" s="27">
        <f>((1/(((2-P283)^2+(0-Q283)^2))*CT283))</f>
        <v>1.835044538591914E-2</v>
      </c>
      <c r="BE283" s="27">
        <f>((1/(((2-P283)^2+(1-Q283)^2))*CT283))</f>
        <v>4.876916296922526E-2</v>
      </c>
      <c r="BF283" s="27">
        <f>((1/(((3-P283)^2+(0-Q283)^2))*CT283))</f>
        <v>8.888624552839541E-3</v>
      </c>
      <c r="BG283" s="27">
        <f>((1/(((3-P283)^2+(1-Q283)^2))*CT283))</f>
        <v>1.2736660551953636E-2</v>
      </c>
      <c r="BH283" s="27">
        <f>((1/(((3-P283)^2+(2-Q283)^2))*CT283))</f>
        <v>1.1831003194468745E-2</v>
      </c>
      <c r="BI283" s="27">
        <f>((1/(((4-P283)^2+(0-Q283)^2))*CT283))</f>
        <v>4.7503207411359188E-3</v>
      </c>
      <c r="BJ283" s="27">
        <f>((1/(((4-P283)^2+(1-Q283)^2))*CT283))</f>
        <v>5.6650075515056811E-3</v>
      </c>
      <c r="BK283" s="27">
        <f>((1/(((4-P283)^2+(2-Q283)^2))*CT283))</f>
        <v>5.4784781899648556E-3</v>
      </c>
      <c r="BL283" s="27">
        <f>((1/(((4-P283)^2+(3-Q283)^2))*CT283))</f>
        <v>4.3755516407706189E-3</v>
      </c>
      <c r="BM283" s="27">
        <f>((1/(((5-P283)^2+(0-Q283)^2))*CT283))</f>
        <v>2.8692687430602088E-3</v>
      </c>
      <c r="BN283" s="27">
        <f>((1/(((5-P283)^2+(1-Q283)^2))*CT283))</f>
        <v>3.1793365831551791E-3</v>
      </c>
      <c r="BO283" s="27">
        <f>((1/(((5-P283)^2+(2-Q283)^2))*CT283))</f>
        <v>3.1197237961391598E-3</v>
      </c>
      <c r="BP283" s="27">
        <f>((1/(((5-P283)^2+(3-Q283)^2))*CT283))</f>
        <v>2.7281305959079953E-3</v>
      </c>
      <c r="BQ283" s="27">
        <f>((1/(((5-P283)^2+(4-Q283)^2))*CT283))</f>
        <v>2.2096442519707027E-3</v>
      </c>
      <c r="BR283" s="27">
        <f>((1/(((6-P283)^2+(0-Q283)^2))*CT283))</f>
        <v>1.899228414067743E-3</v>
      </c>
      <c r="BS283" s="27">
        <f>(1/(((6-P283)^2+(1-Q283)^2))*CT283)</f>
        <v>2.030292853527846E-3</v>
      </c>
      <c r="BT283" s="27">
        <f>(1/(((6-P283)^2+(2-Q283)^2))*CT283)</f>
        <v>2.0058170600367551E-3</v>
      </c>
      <c r="BU283" s="27">
        <f>(1/(((6-P283)^2+(3-Q283)^2))*CT283)</f>
        <v>1.8363445251499838E-3</v>
      </c>
      <c r="BV283" s="27">
        <f>((1/(((6-P283)^2+(4-Q283)^2))*CT283))</f>
        <v>1.5858660186559266E-3</v>
      </c>
      <c r="BW283" s="27">
        <f>((1/(((6-P283)^2+(5-Q283)^2))*CT283))</f>
        <v>1.3217364822717941E-3</v>
      </c>
      <c r="BX283" s="27">
        <f>((1/(((0-P283)^2+(1-Q283)^2))*CT283))</f>
        <v>4.0837579705265525E-2</v>
      </c>
      <c r="BY283" s="27">
        <f>((1/(((0-P283)^2+(2-Q283)^2))*CT283))</f>
        <v>3.2789659295165162E-2</v>
      </c>
      <c r="BZ283" s="27">
        <f>((1/(((1-P283)^2+(2-Q283)^2))*CT283))</f>
        <v>0.11756165191439179</v>
      </c>
      <c r="CA283" s="27">
        <f>((1/(((0-P283)^2+(3-Q283)^2))*CT283))</f>
        <v>1.3070598634054471E-2</v>
      </c>
      <c r="CB283" s="27">
        <f>((1/(((1-P283)^2+(3-Q283)^2))*CT283))</f>
        <v>1.8343122474829089E-2</v>
      </c>
      <c r="CC283" s="27">
        <f>((1/(((2-P283)^2+(3-Q283)^2))*CT283))</f>
        <v>1.3788329673130623E-2</v>
      </c>
      <c r="CD283" s="27">
        <f>((1/(((0-P283)^2+(4-Q283)^2))*CT283))</f>
        <v>6.1531736542003099E-3</v>
      </c>
      <c r="CE283" s="27">
        <f>((1/(((1-P283)^2+(4-Q283)^2))*CT283))</f>
        <v>7.1160947503430385E-3</v>
      </c>
      <c r="CF283" s="27">
        <f>((1/(((2-P283)^2+(4-Q283)^2))*CT283))</f>
        <v>6.3077445995622546E-3</v>
      </c>
      <c r="CG283" s="27">
        <f>((1/(((3-P283)^2+(4-Q283)^2))*CT283))</f>
        <v>4.6179985470585104E-3</v>
      </c>
      <c r="CH283" s="27">
        <f>((1/(((0-P283)^2+(5-Q283)^2))*CT283))</f>
        <v>3.465868967032697E-3</v>
      </c>
      <c r="CI283" s="27">
        <f>((1/(((1-P283)^2+(5-Q283)^2))*CT283))</f>
        <v>3.7518287466798313E-3</v>
      </c>
      <c r="CJ283" s="27">
        <f>((1/(((2-P283)^2+(5-Q283)^2))*CT283))</f>
        <v>3.5143771601678767E-3</v>
      </c>
      <c r="CK283" s="27">
        <f>((1/(((3-P283)^2+(5-Q283)^2))*CT283))</f>
        <v>2.9192460911757682E-3</v>
      </c>
      <c r="CL283" s="27">
        <f>(1/(((4-P283)^2+(5-Q283)^2))*CT283)</f>
        <v>2.2698231770496321E-3</v>
      </c>
      <c r="CM283" s="27">
        <f>(1/(((0-P283)^2+(6-Q283)^2))*CT283)</f>
        <v>2.2000355936222368E-3</v>
      </c>
      <c r="CN283" s="27">
        <f>(1/(((1-P283)^2+(6-Q283)^2))*CT283)</f>
        <v>2.3118882635164372E-3</v>
      </c>
      <c r="CO283" s="27">
        <f>((1/(((2-P283)^2+(6-Q283)^2))*CT283))</f>
        <v>2.2194818449725886E-3</v>
      </c>
      <c r="CP283" s="27">
        <f>((1/(((3-P283)^2+(6-Q283)^2))*CT283))</f>
        <v>1.9663194372836991E-3</v>
      </c>
      <c r="CQ283" s="27">
        <f>((1/(((4-P283)^2+(6-Q283)^2))*CT283))</f>
        <v>1.648605852950116E-3</v>
      </c>
      <c r="CR283" s="27">
        <f>((1/(((5-P283)^2+(6-Q283)^2)))*CT283)</f>
        <v>1.3430356413168944E-3</v>
      </c>
      <c r="CS283" s="21">
        <f t="shared" si="145"/>
        <v>0.93034282548469249</v>
      </c>
      <c r="CT283" s="28">
        <v>0.05</v>
      </c>
    </row>
    <row r="284" spans="8:98" x14ac:dyDescent="0.25">
      <c r="H284" s="2">
        <v>44636</v>
      </c>
      <c r="I284" s="1" t="s">
        <v>6</v>
      </c>
      <c r="J284" s="1" t="s">
        <v>19</v>
      </c>
      <c r="K284">
        <v>0</v>
      </c>
      <c r="L284">
        <v>2</v>
      </c>
      <c r="M284">
        <v>0.56999999999999995</v>
      </c>
      <c r="N284">
        <v>1.24</v>
      </c>
      <c r="P284" s="10">
        <f>SUMIF(team,spi_matches[[#This Row],[team1]],Mxg)+SUMIF(team,spi_matches[[#This Row],[team2]],Vnxg)</f>
        <v>2.0327853825765532</v>
      </c>
      <c r="Q284" s="10">
        <f>SUMIF(team,spi_matches[[#This Row],[team1]],Mnxg)+SUMIF(team,spi_matches[[#This Row],[team2]],Vxg)</f>
        <v>1.7102939627179743</v>
      </c>
      <c r="R284" s="10">
        <f t="shared" si="119"/>
        <v>2.3609174868486091</v>
      </c>
      <c r="S284" s="21">
        <f t="shared" si="120"/>
        <v>0.30534842228834147</v>
      </c>
      <c r="T284" s="21">
        <f t="shared" si="121"/>
        <v>0.65585104340543432</v>
      </c>
      <c r="U284" s="21">
        <f t="shared" si="122"/>
        <v>0.18796534912463755</v>
      </c>
      <c r="V284" s="22">
        <f t="shared" si="123"/>
        <v>1</v>
      </c>
      <c r="W284" s="22">
        <f t="shared" si="124"/>
        <v>1</v>
      </c>
      <c r="X284" s="23"/>
      <c r="Y284" s="23"/>
      <c r="Z284" s="23"/>
      <c r="AA284" s="23"/>
      <c r="AB284" s="24">
        <f t="shared" si="125"/>
        <v>2</v>
      </c>
      <c r="AC284" s="24">
        <f t="shared" si="126"/>
        <v>2</v>
      </c>
      <c r="AD284" s="24">
        <f t="shared" si="127"/>
        <v>2</v>
      </c>
      <c r="AE284" s="24">
        <f t="shared" si="128"/>
        <v>1</v>
      </c>
      <c r="AF284" s="24">
        <f t="shared" si="129"/>
        <v>3</v>
      </c>
      <c r="AG284" s="24">
        <f t="shared" si="130"/>
        <v>2</v>
      </c>
      <c r="AH284" s="24">
        <f t="shared" si="131"/>
        <v>1</v>
      </c>
      <c r="AI284" s="24">
        <f t="shared" si="132"/>
        <v>2</v>
      </c>
      <c r="AJ284" s="24">
        <f t="shared" si="133"/>
        <v>3</v>
      </c>
      <c r="AK284" s="24">
        <f t="shared" si="134"/>
        <v>1</v>
      </c>
      <c r="AL284" s="25">
        <f t="shared" si="135"/>
        <v>22</v>
      </c>
      <c r="AM284" s="25">
        <f t="shared" si="136"/>
        <v>21</v>
      </c>
      <c r="AN284" s="25">
        <f t="shared" si="137"/>
        <v>32</v>
      </c>
      <c r="AO284" s="25">
        <f t="shared" si="138"/>
        <v>12</v>
      </c>
      <c r="AP284" s="25">
        <f t="shared" si="139"/>
        <v>31</v>
      </c>
      <c r="AQ284" s="26">
        <f t="shared" si="140"/>
        <v>0.58820436599753012</v>
      </c>
      <c r="AR284" s="26">
        <f t="shared" si="141"/>
        <v>9.8893892621410961E-2</v>
      </c>
      <c r="AS284" s="26">
        <f t="shared" si="142"/>
        <v>4.9046838253666514E-2</v>
      </c>
      <c r="AT284" s="26">
        <f t="shared" si="143"/>
        <v>4.3456523746285204E-2</v>
      </c>
      <c r="AU284" s="26">
        <f t="shared" si="144"/>
        <v>3.472170068223613E-2</v>
      </c>
      <c r="AV284" s="27">
        <f>(1/(((0-P284)^2+(0-Q284)^2))*CT284)</f>
        <v>7.0848405470228266E-3</v>
      </c>
      <c r="AW284" s="27">
        <f>(1/(((1-P284)^2+(1-Q284)^2))*CT284)</f>
        <v>3.1823556760325354E-2</v>
      </c>
      <c r="AX284" s="27">
        <f>(1/(((2-P284)^2+(2-Q284)^2))*CT284)</f>
        <v>0.58820436599753012</v>
      </c>
      <c r="AY284" s="27">
        <f>(1/(((3-P284)^2+(3-Q284)^2))*CT284)</f>
        <v>1.9239310161709711E-2</v>
      </c>
      <c r="AZ284" s="27">
        <f>((1/(((4-P284)^2+(4-Q284)^2))*CT284))</f>
        <v>5.4868557996365537E-3</v>
      </c>
      <c r="BA284" s="27">
        <f>((1/(((5-P284)^2+(5-Q284)^2))*CT284))</f>
        <v>2.5475722953715095E-3</v>
      </c>
      <c r="BB284" s="27">
        <f>((1/(((6-P284)^2+(6-Q284)^2))*CT284))</f>
        <v>1.464541843838315E-3</v>
      </c>
      <c r="BC284" s="27">
        <f>((1/(((1-P284)^2+(0-Q284)^2))*CT284))</f>
        <v>1.2525831127900476E-2</v>
      </c>
      <c r="BD284" s="27">
        <f>((1/(((2-P284)^2+(0-Q284)^2))*CT284))</f>
        <v>1.7087121957076346E-2</v>
      </c>
      <c r="BE284" s="27">
        <f>((1/(((2-P284)^2+(1-Q284)^2))*CT284))</f>
        <v>9.8893892621410961E-2</v>
      </c>
      <c r="BF284" s="27">
        <f>((1/(((3-P284)^2+(0-Q284)^2))*CT284))</f>
        <v>1.2951322656903722E-2</v>
      </c>
      <c r="BG284" s="27">
        <f>((1/(((3-P284)^2+(1-Q284)^2))*CT284))</f>
        <v>3.472170068223613E-2</v>
      </c>
      <c r="BH284" s="27">
        <f>((1/(((3-P284)^2+(2-Q284)^2))*CT284))</f>
        <v>4.9046838253666514E-2</v>
      </c>
      <c r="BI284" s="27">
        <f>((1/(((4-P284)^2+(0-Q284)^2))*CT284))</f>
        <v>7.3583097235906426E-3</v>
      </c>
      <c r="BJ284" s="27">
        <f>((1/(((4-P284)^2+(1-Q284)^2))*CT284))</f>
        <v>1.1430006085110189E-2</v>
      </c>
      <c r="BK284" s="27">
        <f>((1/(((4-P284)^2+(2-Q284)^2))*CT284))</f>
        <v>1.2645860711629285E-2</v>
      </c>
      <c r="BL284" s="27">
        <f>((1/(((4-P284)^2+(3-Q284)^2))*CT284))</f>
        <v>9.0362398176579428E-3</v>
      </c>
      <c r="BM284" s="27">
        <f>((1/(((5-P284)^2+(0-Q284)^2))*CT284))</f>
        <v>4.262767918753854E-3</v>
      </c>
      <c r="BN284" s="27">
        <f>((1/(((5-P284)^2+(1-Q284)^2))*CT284))</f>
        <v>5.3712153842894279E-3</v>
      </c>
      <c r="BO284" s="27">
        <f>((1/(((5-P284)^2+(2-Q284)^2))*CT284))</f>
        <v>5.6253776340615914E-3</v>
      </c>
      <c r="BP284" s="27">
        <f>((1/(((5-P284)^2+(3-Q284)^2))*CT284))</f>
        <v>4.7765965500399981E-3</v>
      </c>
      <c r="BQ284" s="27">
        <f>((1/(((5-P284)^2+(4-Q284)^2))*CT284))</f>
        <v>3.559449416537663E-3</v>
      </c>
      <c r="BR284" s="27">
        <f>((1/(((6-P284)^2+(0-Q284)^2))*CT284))</f>
        <v>2.6789688833215664E-3</v>
      </c>
      <c r="BS284" s="27">
        <f>(1/(((6-P284)^2+(1-Q284)^2))*CT284)</f>
        <v>3.0781904703872432E-3</v>
      </c>
      <c r="BT284" s="27">
        <f>(1/(((6-P284)^2+(2-Q284)^2))*CT284)</f>
        <v>3.1600126620692686E-3</v>
      </c>
      <c r="BU284" s="27">
        <f>(1/(((6-P284)^2+(3-Q284)^2))*CT284)</f>
        <v>2.8732109225562893E-3</v>
      </c>
      <c r="BV284" s="27">
        <f>((1/(((6-P284)^2+(4-Q284)^2))*CT284))</f>
        <v>2.3830465616609293E-3</v>
      </c>
      <c r="BW284" s="27">
        <f>((1/(((6-P284)^2+(5-Q284)^2))*CT284))</f>
        <v>1.8824622474814452E-3</v>
      </c>
      <c r="BX284" s="27">
        <f>((1/(((0-P284)^2+(1-Q284)^2))*CT284))</f>
        <v>1.0783452492159992E-2</v>
      </c>
      <c r="BY284" s="27">
        <f>((1/(((0-P284)^2+(2-Q284)^2))*CT284))</f>
        <v>1.1859171860769683E-2</v>
      </c>
      <c r="BZ284" s="27">
        <f>((1/(((1-P284)^2+(2-Q284)^2))*CT284))</f>
        <v>4.3456523746285204E-2</v>
      </c>
      <c r="CA284" s="27">
        <f>((1/(((0-P284)^2+(3-Q284)^2))*CT284))</f>
        <v>8.6272968642008268E-3</v>
      </c>
      <c r="CB284" s="27">
        <f>((1/(((1-P284)^2+(3-Q284)^2))*CT284))</f>
        <v>1.8315103456329036E-2</v>
      </c>
      <c r="CC284" s="27">
        <f>((1/(((2-P284)^2+(3-Q284)^2))*CT284))</f>
        <v>3.004055696446601E-2</v>
      </c>
      <c r="CD284" s="27">
        <f>((1/(((0-P284)^2+(4-Q284)^2))*CT284))</f>
        <v>5.3333503154132699E-3</v>
      </c>
      <c r="CE284" s="27">
        <f>((1/(((1-P284)^2+(4-Q284)^2))*CT284))</f>
        <v>7.9246845792850917E-3</v>
      </c>
      <c r="CF284" s="27">
        <f>((1/(((2-P284)^2+(4-Q284)^2))*CT284))</f>
        <v>9.5350179492569107E-3</v>
      </c>
      <c r="CG284" s="27">
        <f>((1/(((3-P284)^2+(4-Q284)^2))*CT284))</f>
        <v>8.0928962803170374E-3</v>
      </c>
      <c r="CH284" s="27">
        <f>((1/(((0-P284)^2+(5-Q284)^2))*CT284))</f>
        <v>3.3435015404340964E-3</v>
      </c>
      <c r="CI284" s="27">
        <f>((1/(((1-P284)^2+(5-Q284)^2))*CT284))</f>
        <v>4.2056348673559533E-3</v>
      </c>
      <c r="CJ284" s="27">
        <f>((1/(((2-P284)^2+(5-Q284)^2))*CT284))</f>
        <v>4.6196884480404028E-3</v>
      </c>
      <c r="CK284" s="27">
        <f>((1/(((3-P284)^2+(5-Q284)^2))*CT284))</f>
        <v>4.2525432595626493E-3</v>
      </c>
      <c r="CL284" s="27">
        <f>(1/(((4-P284)^2+(5-Q284)^2))*CT284)</f>
        <v>3.4031896631097E-3</v>
      </c>
      <c r="CM284" s="27">
        <f>(1/(((0-P284)^2+(6-Q284)^2))*CT284)</f>
        <v>2.2188895194022338E-3</v>
      </c>
      <c r="CN284" s="27">
        <f>(1/(((1-P284)^2+(6-Q284)^2))*CT284)</f>
        <v>2.5682877493094797E-3</v>
      </c>
      <c r="CO284" s="27">
        <f>((1/(((2-P284)^2+(6-Q284)^2))*CT284))</f>
        <v>2.7169995886690006E-3</v>
      </c>
      <c r="CP284" s="27">
        <f>((1/(((3-P284)^2+(6-Q284)^2))*CT284))</f>
        <v>2.5857055368364934E-3</v>
      </c>
      <c r="CQ284" s="27">
        <f>((1/(((4-P284)^2+(6-Q284)^2))*CT284))</f>
        <v>2.2450205317124813E-3</v>
      </c>
      <c r="CR284" s="27">
        <f>((1/(((5-P284)^2+(6-Q284)^2)))*CT284)</f>
        <v>1.8378339117220536E-3</v>
      </c>
      <c r="CS284" s="21">
        <f t="shared" si="145"/>
        <v>1.1491648148184135</v>
      </c>
      <c r="CT284" s="28">
        <v>0.05</v>
      </c>
    </row>
    <row r="285" spans="8:98" x14ac:dyDescent="0.25">
      <c r="H285" s="2">
        <v>44637</v>
      </c>
      <c r="I285" s="1" t="s">
        <v>10</v>
      </c>
      <c r="J285" s="1" t="s">
        <v>20</v>
      </c>
      <c r="K285">
        <v>1</v>
      </c>
      <c r="L285">
        <v>0</v>
      </c>
      <c r="M285">
        <v>0.82</v>
      </c>
      <c r="N285">
        <v>0.84</v>
      </c>
      <c r="P285" s="10">
        <f>SUMIF(team,spi_matches[[#This Row],[team1]],Mxg)+SUMIF(team,spi_matches[[#This Row],[team2]],Vnxg)</f>
        <v>1.1015466875110835</v>
      </c>
      <c r="Q285" s="10">
        <f>SUMIF(team,spi_matches[[#This Row],[team1]],Mnxg)+SUMIF(team,spi_matches[[#This Row],[team2]],Vxg)</f>
        <v>1.0887520517081022</v>
      </c>
      <c r="R285" s="10">
        <f t="shared" si="119"/>
        <v>0.14114612047745412</v>
      </c>
      <c r="S285" s="21">
        <f t="shared" si="120"/>
        <v>0.20946349321911051</v>
      </c>
      <c r="T285" s="21">
        <f t="shared" si="121"/>
        <v>2.812873996978122</v>
      </c>
      <c r="U285" s="21">
        <f t="shared" si="122"/>
        <v>0.20541188448777256</v>
      </c>
      <c r="V285" s="22">
        <f t="shared" si="123"/>
        <v>1</v>
      </c>
      <c r="W285" s="22">
        <f t="shared" si="124"/>
        <v>1</v>
      </c>
      <c r="X285" s="23"/>
      <c r="Y285" s="23"/>
      <c r="Z285" s="23"/>
      <c r="AA285" s="23"/>
      <c r="AB285" s="24">
        <f t="shared" si="125"/>
        <v>1</v>
      </c>
      <c r="AC285" s="24">
        <f t="shared" si="126"/>
        <v>1</v>
      </c>
      <c r="AD285" s="24">
        <f t="shared" si="127"/>
        <v>2</v>
      </c>
      <c r="AE285" s="24">
        <f t="shared" si="128"/>
        <v>1</v>
      </c>
      <c r="AF285" s="24">
        <f t="shared" si="129"/>
        <v>1</v>
      </c>
      <c r="AG285" s="24">
        <f t="shared" si="130"/>
        <v>2</v>
      </c>
      <c r="AH285" s="24">
        <f t="shared" si="131"/>
        <v>1</v>
      </c>
      <c r="AI285" s="24">
        <f t="shared" si="132"/>
        <v>0</v>
      </c>
      <c r="AJ285" s="24">
        <f t="shared" si="133"/>
        <v>0</v>
      </c>
      <c r="AK285" s="24">
        <f t="shared" si="134"/>
        <v>1</v>
      </c>
      <c r="AL285" s="25">
        <f t="shared" si="135"/>
        <v>11</v>
      </c>
      <c r="AM285" s="25">
        <f t="shared" si="136"/>
        <v>21</v>
      </c>
      <c r="AN285" s="25">
        <f t="shared" si="137"/>
        <v>12</v>
      </c>
      <c r="AO285" s="25">
        <f t="shared" si="138"/>
        <v>10</v>
      </c>
      <c r="AP285" s="25">
        <f t="shared" si="139"/>
        <v>1</v>
      </c>
      <c r="AQ285" s="26">
        <f t="shared" si="140"/>
        <v>2.7489661042874904</v>
      </c>
      <c r="AR285" s="26">
        <f t="shared" si="141"/>
        <v>6.1342521715782597E-2</v>
      </c>
      <c r="AS285" s="26">
        <f t="shared" si="142"/>
        <v>5.9475340448375748E-2</v>
      </c>
      <c r="AT285" s="26">
        <f t="shared" si="143"/>
        <v>4.1816762365076178E-2</v>
      </c>
      <c r="AU285" s="26">
        <f t="shared" si="144"/>
        <v>4.0940584330611596E-2</v>
      </c>
      <c r="AV285" s="27">
        <f>(1/(((0-P285)^2+(0-Q285)^2))*CT285)</f>
        <v>2.084387568915512E-2</v>
      </c>
      <c r="AW285" s="27">
        <f>(1/(((1-P285)^2+(1-Q285)^2))*CT285)</f>
        <v>2.7489661042874904</v>
      </c>
      <c r="AX285" s="27">
        <f>(1/(((2-P285)^2+(2-Q285)^2))*CT285)</f>
        <v>3.053265104995035E-2</v>
      </c>
      <c r="AY285" s="27">
        <f>(1/(((3-P285)^2+(3-Q285)^2))*CT285)</f>
        <v>6.8899053892109048E-3</v>
      </c>
      <c r="AZ285" s="27">
        <f>((1/(((4-P285)^2+(4-Q285)^2))*CT285))</f>
        <v>2.9627178305669205E-3</v>
      </c>
      <c r="BA285" s="27">
        <f>((1/(((5-P285)^2+(5-Q285)^2))*CT285))</f>
        <v>1.6395701067515899E-3</v>
      </c>
      <c r="BB285" s="27">
        <f>((1/(((6-P285)^2+(6-Q285)^2))*CT285))</f>
        <v>1.0391726249967075E-3</v>
      </c>
      <c r="BC285" s="27">
        <f>((1/(((1-P285)^2+(0-Q285)^2))*CT285))</f>
        <v>4.1816762365076178E-2</v>
      </c>
      <c r="BD285" s="27">
        <f>((1/(((2-P285)^2+(0-Q285)^2))*CT285))</f>
        <v>2.5092851267990286E-2</v>
      </c>
      <c r="BE285" s="27">
        <f>((1/(((2-P285)^2+(1-Q285)^2))*CT285))</f>
        <v>6.1342521715782597E-2</v>
      </c>
      <c r="BF285" s="27">
        <f>((1/(((3-P285)^2+(0-Q285)^2))*CT285))</f>
        <v>1.043948998032493E-2</v>
      </c>
      <c r="BG285" s="27">
        <f>((1/(((3-P285)^2+(1-Q285)^2))*CT285))</f>
        <v>1.3842739094807288E-2</v>
      </c>
      <c r="BH285" s="27">
        <f>((1/(((3-P285)^2+(2-Q285)^2))*CT285))</f>
        <v>1.1275233909588117E-2</v>
      </c>
      <c r="BI285" s="27">
        <f>((1/(((4-P285)^2+(0-Q285)^2))*CT285))</f>
        <v>5.2157153989611585E-3</v>
      </c>
      <c r="BJ285" s="27">
        <f>((1/(((4-P285)^2+(1-Q285)^2))*CT285))</f>
        <v>5.9460749053850317E-3</v>
      </c>
      <c r="BK285" s="27">
        <f>((1/(((4-P285)^2+(2-Q285)^2))*CT285))</f>
        <v>5.4162939550829537E-3</v>
      </c>
      <c r="BL285" s="27">
        <f>((1/(((4-P285)^2+(3-Q285)^2))*CT285))</f>
        <v>4.1480349641067763E-3</v>
      </c>
      <c r="BM285" s="27">
        <f>((1/(((5-P285)^2+(0-Q285)^2))*CT285))</f>
        <v>3.0518846155201838E-3</v>
      </c>
      <c r="BN285" s="27">
        <f>((1/(((5-P285)^2+(1-Q285)^2))*CT285))</f>
        <v>3.2882156915578853E-3</v>
      </c>
      <c r="BO285" s="27">
        <f>((1/(((5-P285)^2+(2-Q285)^2))*CT285))</f>
        <v>3.1194802643217286E-3</v>
      </c>
      <c r="BP285" s="27">
        <f>((1/(((5-P285)^2+(3-Q285)^2))*CT285))</f>
        <v>2.6524063470561845E-3</v>
      </c>
      <c r="BQ285" s="27">
        <f>((1/(((5-P285)^2+(4-Q285)^2))*CT285))</f>
        <v>2.1120838239206286E-3</v>
      </c>
      <c r="BR285" s="27">
        <f>((1/(((6-P285)^2+(0-Q285)^2))*CT285))</f>
        <v>1.9856851256571518E-3</v>
      </c>
      <c r="BS285" s="27">
        <f>(1/(((6-P285)^2+(1-Q285)^2))*CT285)</f>
        <v>2.0830970943853757E-3</v>
      </c>
      <c r="BT285" s="27">
        <f>(1/(((6-P285)^2+(2-Q285)^2))*CT285)</f>
        <v>2.0140810303754773E-3</v>
      </c>
      <c r="BU285" s="27">
        <f>(1/(((6-P285)^2+(3-Q285)^2))*CT285)</f>
        <v>1.8084678092927563E-3</v>
      </c>
      <c r="BV285" s="27">
        <f>((1/(((6-P285)^2+(4-Q285)^2))*CT285))</f>
        <v>1.539873034836825E-3</v>
      </c>
      <c r="BW285" s="27">
        <f>((1/(((6-P285)^2+(5-Q285)^2))*CT285))</f>
        <v>1.2725008250809794E-3</v>
      </c>
      <c r="BX285" s="27">
        <f>((1/(((0-P285)^2+(1-Q285)^2))*CT285))</f>
        <v>4.0940584330611596E-2</v>
      </c>
      <c r="BY285" s="27">
        <f>((1/(((0-P285)^2+(2-Q285)^2))*CT285))</f>
        <v>2.4464497494659673E-2</v>
      </c>
      <c r="BZ285" s="27">
        <f>((1/(((1-P285)^2+(2-Q285)^2))*CT285))</f>
        <v>5.9475340448375748E-2</v>
      </c>
      <c r="CA285" s="27">
        <f>((1/(((0-P285)^2+(3-Q285)^2))*CT285))</f>
        <v>1.027480199471493E-2</v>
      </c>
      <c r="CB285" s="27">
        <f>((1/(((1-P285)^2+(3-Q285)^2))*CT285))</f>
        <v>1.364934124540202E-2</v>
      </c>
      <c r="CC285" s="27">
        <f>((1/(((2-P285)^2+(3-Q285)^2))*CT285))</f>
        <v>1.1210543463390746E-2</v>
      </c>
      <c r="CD285" s="27">
        <f>((1/(((0-P285)^2+(4-Q285)^2))*CT285))</f>
        <v>5.1606139312603116E-3</v>
      </c>
      <c r="CE285" s="27">
        <f>((1/(((1-P285)^2+(4-Q285)^2))*CT285))</f>
        <v>5.8922822365855112E-3</v>
      </c>
      <c r="CF285" s="27">
        <f>((1/(((2-P285)^2+(4-Q285)^2))*CT285))</f>
        <v>5.3864317890145175E-3</v>
      </c>
      <c r="CG285" s="27">
        <f>((1/(((3-P285)^2+(4-Q285)^2))*CT285))</f>
        <v>4.1392477390768765E-3</v>
      </c>
      <c r="CH285" s="27">
        <f>((1/(((0-P285)^2+(5-Q285)^2))*CT285))</f>
        <v>3.0282354579860425E-3</v>
      </c>
      <c r="CI285" s="27">
        <f>((1/(((1-P285)^2+(5-Q285)^2))*CT285))</f>
        <v>3.2662292537007998E-3</v>
      </c>
      <c r="CJ285" s="27">
        <f>((1/(((2-P285)^2+(5-Q285)^2))*CT285))</f>
        <v>3.1046106890016598E-3</v>
      </c>
      <c r="CK285" s="27">
        <f>((1/(((3-P285)^2+(5-Q285)^2))*CT285))</f>
        <v>2.6452247579632979E-3</v>
      </c>
      <c r="CL285" s="27">
        <f>(1/(((4-P285)^2+(5-Q285)^2))*CT285)</f>
        <v>2.1098032664010427E-3</v>
      </c>
      <c r="CM285" s="27">
        <f>(1/(((0-P285)^2+(6-Q285)^2))*CT285)</f>
        <v>1.9736508521106338E-3</v>
      </c>
      <c r="CN285" s="27">
        <f>(1/(((1-P285)^2+(6-Q285)^2))*CT285)</f>
        <v>2.072052034003707E-3</v>
      </c>
      <c r="CO285" s="27">
        <f>((1/(((2-P285)^2+(6-Q285)^2))*CT285))</f>
        <v>2.0058108529498807E-3</v>
      </c>
      <c r="CP285" s="27">
        <f>((1/(((3-P285)^2+(6-Q285)^2))*CT285))</f>
        <v>1.8034602450415647E-3</v>
      </c>
      <c r="CQ285" s="27">
        <f>((1/(((4-P285)^2+(6-Q285)^2))*CT285))</f>
        <v>1.5374497539295132E-3</v>
      </c>
      <c r="CR285" s="27">
        <f>((1/(((5-P285)^2+(6-Q285)^2)))*CT285)</f>
        <v>1.2716726515925164E-3</v>
      </c>
      <c r="CS285" s="21">
        <f t="shared" si="145"/>
        <v>3.2277493746850041</v>
      </c>
      <c r="CT285" s="28">
        <v>0.05</v>
      </c>
    </row>
    <row r="286" spans="8:98" x14ac:dyDescent="0.25">
      <c r="H286" s="2">
        <v>44638</v>
      </c>
      <c r="I286" s="1" t="s">
        <v>15</v>
      </c>
      <c r="J286" s="1" t="s">
        <v>8</v>
      </c>
      <c r="K286">
        <v>2</v>
      </c>
      <c r="L286">
        <v>3</v>
      </c>
      <c r="M286">
        <v>0.12</v>
      </c>
      <c r="N286">
        <v>2.98</v>
      </c>
      <c r="P286" s="10">
        <f>SUMIF(team,spi_matches[[#This Row],[team1]],Mxg)+SUMIF(team,spi_matches[[#This Row],[team2]],Vnxg)</f>
        <v>1.2230969776529581</v>
      </c>
      <c r="Q286" s="10">
        <f>SUMIF(team,spi_matches[[#This Row],[team1]],Mnxg)+SUMIF(team,spi_matches[[#This Row],[team2]],Vxg)</f>
        <v>1.3570109035793987</v>
      </c>
      <c r="R286" s="10">
        <f t="shared" si="119"/>
        <v>3.8509165492072501</v>
      </c>
      <c r="S286" s="21">
        <f t="shared" si="120"/>
        <v>0.20374508254069801</v>
      </c>
      <c r="T286" s="21">
        <f t="shared" si="121"/>
        <v>0.36114763728686111</v>
      </c>
      <c r="U286" s="21">
        <f t="shared" si="122"/>
        <v>0.26272743906131857</v>
      </c>
      <c r="V286" s="22">
        <f t="shared" si="123"/>
        <v>1</v>
      </c>
      <c r="W286" s="22">
        <f t="shared" si="124"/>
        <v>1</v>
      </c>
      <c r="X286" s="23"/>
      <c r="Y286" s="23"/>
      <c r="Z286" s="23"/>
      <c r="AA286" s="23"/>
      <c r="AB286" s="24">
        <f t="shared" si="125"/>
        <v>1</v>
      </c>
      <c r="AC286" s="24">
        <f t="shared" si="126"/>
        <v>1</v>
      </c>
      <c r="AD286" s="24">
        <f t="shared" si="127"/>
        <v>1</v>
      </c>
      <c r="AE286" s="24">
        <f t="shared" si="128"/>
        <v>2</v>
      </c>
      <c r="AF286" s="24">
        <f t="shared" si="129"/>
        <v>2</v>
      </c>
      <c r="AG286" s="24">
        <f t="shared" si="130"/>
        <v>1</v>
      </c>
      <c r="AH286" s="24">
        <f t="shared" si="131"/>
        <v>2</v>
      </c>
      <c r="AI286" s="24">
        <f t="shared" si="132"/>
        <v>2</v>
      </c>
      <c r="AJ286" s="24">
        <f t="shared" si="133"/>
        <v>0</v>
      </c>
      <c r="AK286" s="24">
        <f t="shared" si="134"/>
        <v>1</v>
      </c>
      <c r="AL286" s="25">
        <f t="shared" si="135"/>
        <v>11</v>
      </c>
      <c r="AM286" s="25">
        <f t="shared" si="136"/>
        <v>12</v>
      </c>
      <c r="AN286" s="25">
        <f t="shared" si="137"/>
        <v>21</v>
      </c>
      <c r="AO286" s="25">
        <f t="shared" si="138"/>
        <v>22</v>
      </c>
      <c r="AP286" s="25">
        <f t="shared" si="139"/>
        <v>1</v>
      </c>
      <c r="AQ286" s="26">
        <f t="shared" si="140"/>
        <v>0.28212079750742053</v>
      </c>
      <c r="AR286" s="26">
        <f t="shared" si="141"/>
        <v>0.10794304520840103</v>
      </c>
      <c r="AS286" s="26">
        <f t="shared" si="142"/>
        <v>6.8396169469508744E-2</v>
      </c>
      <c r="AT286" s="26">
        <f t="shared" si="143"/>
        <v>4.9163566272375003E-2</v>
      </c>
      <c r="AU286" s="26">
        <f t="shared" si="144"/>
        <v>3.0799120092443989E-2</v>
      </c>
      <c r="AV286" s="27">
        <f>(1/(((0-P286)^2+(0-Q286)^2))*CT286)</f>
        <v>1.4981521151304716E-2</v>
      </c>
      <c r="AW286" s="27">
        <f>(1/(((1-P286)^2+(1-Q286)^2))*CT286)</f>
        <v>0.28212079750742053</v>
      </c>
      <c r="AX286" s="27">
        <f>(1/(((2-P286)^2+(2-Q286)^2))*CT286)</f>
        <v>4.9163566272375003E-2</v>
      </c>
      <c r="AY286" s="27">
        <f>(1/(((3-P286)^2+(3-Q286)^2))*CT286)</f>
        <v>8.5370887100051328E-3</v>
      </c>
      <c r="AZ286" s="27">
        <f>((1/(((4-P286)^2+(4-Q286)^2))*CT286))</f>
        <v>3.4021516580410036E-3</v>
      </c>
      <c r="BA286" s="27">
        <f>((1/(((5-P286)^2+(5-Q286)^2))*CT286))</f>
        <v>1.8157806300843462E-3</v>
      </c>
      <c r="BB286" s="27">
        <f>((1/(((6-P286)^2+(6-Q286)^2))*CT286))</f>
        <v>1.126731357630319E-3</v>
      </c>
      <c r="BC286" s="27">
        <f>((1/(((1-P286)^2+(0-Q286)^2))*CT286))</f>
        <v>2.6437529372506791E-2</v>
      </c>
      <c r="BD286" s="27">
        <f>((1/(((2-P286)^2+(0-Q286)^2))*CT286))</f>
        <v>2.0449421863899316E-2</v>
      </c>
      <c r="BE286" s="27">
        <f>((1/(((2-P286)^2+(1-Q286)^2))*CT286))</f>
        <v>6.8396169469508744E-2</v>
      </c>
      <c r="BF286" s="27">
        <f>((1/(((3-P286)^2+(0-Q286)^2))*CT286))</f>
        <v>1.0002274630757991E-2</v>
      </c>
      <c r="BG286" s="27">
        <f>((1/(((3-P286)^2+(1-Q286)^2))*CT286))</f>
        <v>1.522143626688565E-2</v>
      </c>
      <c r="BH286" s="27">
        <f>((1/(((3-P286)^2+(2-Q286)^2))*CT286))</f>
        <v>1.4002388638020747E-2</v>
      </c>
      <c r="BI286" s="27">
        <f>((1/(((4-P286)^2+(0-Q286)^2))*CT286))</f>
        <v>5.2341392822312805E-3</v>
      </c>
      <c r="BJ286" s="27">
        <f>((1/(((4-P286)^2+(1-Q286)^2))*CT286))</f>
        <v>6.3786516788896727E-3</v>
      </c>
      <c r="BK286" s="27">
        <f>((1/(((4-P286)^2+(2-Q286)^2))*CT286))</f>
        <v>6.1541299076075555E-3</v>
      </c>
      <c r="BL286" s="27">
        <f>((1/(((4-P286)^2+(3-Q286)^2))*CT286))</f>
        <v>4.8027955037115754E-3</v>
      </c>
      <c r="BM286" s="27">
        <f>((1/(((5-P286)^2+(0-Q286)^2))*CT286))</f>
        <v>3.104341570619935E-3</v>
      </c>
      <c r="BN286" s="27">
        <f>((1/(((5-P286)^2+(1-Q286)^2))*CT286))</f>
        <v>3.4740429040582758E-3</v>
      </c>
      <c r="BO286" s="27">
        <f>((1/(((5-P286)^2+(2-Q286)^2))*CT286))</f>
        <v>3.4063585253095541E-3</v>
      </c>
      <c r="BP286" s="27">
        <f>((1/(((5-P286)^2+(3-Q286)^2))*CT286))</f>
        <v>2.9473468954130059E-3</v>
      </c>
      <c r="BQ286" s="27">
        <f>((1/(((5-P286)^2+(4-Q286)^2))*CT286))</f>
        <v>2.3528982370175488E-3</v>
      </c>
      <c r="BR286" s="27">
        <f>((1/(((6-P286)^2+(0-Q286)^2))*CT286))</f>
        <v>2.0275519100202356E-3</v>
      </c>
      <c r="BS286" s="27">
        <f>(1/(((6-P286)^2+(1-Q286)^2))*CT286)</f>
        <v>2.1790044037797319E-3</v>
      </c>
      <c r="BT286" s="27">
        <f>(1/(((6-P286)^2+(2-Q286)^2))*CT286)</f>
        <v>2.1521818584877539E-3</v>
      </c>
      <c r="BU286" s="27">
        <f>(1/(((6-P286)^2+(3-Q286)^2))*CT286)</f>
        <v>1.9593846479821421E-3</v>
      </c>
      <c r="BV286" s="27">
        <f>((1/(((6-P286)^2+(4-Q286)^2))*CT286))</f>
        <v>1.6776162527264602E-3</v>
      </c>
      <c r="BW286" s="27">
        <f>((1/(((6-P286)^2+(5-Q286)^2))*CT286))</f>
        <v>1.385418721264034E-3</v>
      </c>
      <c r="BX286" s="27">
        <f>((1/(((0-P286)^2+(1-Q286)^2))*CT286))</f>
        <v>3.0799120092443989E-2</v>
      </c>
      <c r="BY286" s="27">
        <f>((1/(((0-P286)^2+(2-Q286)^2))*CT286))</f>
        <v>2.6186220127340509E-2</v>
      </c>
      <c r="BZ286" s="27">
        <f>((1/(((1-P286)^2+(2-Q286)^2))*CT286))</f>
        <v>0.10794304520840103</v>
      </c>
      <c r="CA286" s="27">
        <f>((1/(((0-P286)^2+(3-Q286)^2))*CT286))</f>
        <v>1.1917873302848485E-2</v>
      </c>
      <c r="CB286" s="27">
        <f>((1/(((1-P286)^2+(3-Q286)^2))*CT286))</f>
        <v>1.8187205348474452E-2</v>
      </c>
      <c r="CC286" s="27">
        <f>((1/(((2-P286)^2+(3-Q286)^2))*CT286))</f>
        <v>1.5137792618244003E-2</v>
      </c>
      <c r="CD286" s="27">
        <f>((1/(((0-P286)^2+(4-Q286)^2))*CT286))</f>
        <v>5.8952826272424229E-3</v>
      </c>
      <c r="CE286" s="27">
        <f>((1/(((1-P286)^2+(4-Q286)^2))*CT286))</f>
        <v>7.1071552366803988E-3</v>
      </c>
      <c r="CF286" s="27">
        <f>((1/(((2-P286)^2+(4-Q286)^2))*CT286))</f>
        <v>6.5885096626641521E-3</v>
      </c>
      <c r="CG286" s="27">
        <f>((1/(((3-P286)^2+(4-Q286)^2))*CT286))</f>
        <v>4.9296170404229782E-3</v>
      </c>
      <c r="CH286" s="27">
        <f>((1/(((0-P286)^2+(5-Q286)^2))*CT286))</f>
        <v>3.3858510950987215E-3</v>
      </c>
      <c r="CI286" s="27">
        <f>((1/(((1-P286)^2+(5-Q286)^2))*CT286))</f>
        <v>3.7534320017634064E-3</v>
      </c>
      <c r="CJ286" s="27">
        <f>((1/(((2-P286)^2+(5-Q286)^2))*CT286))</f>
        <v>3.6036171446926857E-3</v>
      </c>
      <c r="CK286" s="27">
        <f>((1/(((3-P286)^2+(5-Q286)^2))*CT286))</f>
        <v>3.0434444560813187E-3</v>
      </c>
      <c r="CL286" s="27">
        <f>(1/(((4-P286)^2+(5-Q286)^2))*CT286)</f>
        <v>2.382931354134127E-3</v>
      </c>
      <c r="CM286" s="27">
        <f>(1/(((0-P286)^2+(6-Q286)^2))*CT286)</f>
        <v>2.1688855699122235E-3</v>
      </c>
      <c r="CN286" s="27">
        <f>(1/(((1-P286)^2+(6-Q286)^2))*CT286)</f>
        <v>2.31405203353034E-3</v>
      </c>
      <c r="CO286" s="27">
        <f>((1/(((2-P286)^2+(6-Q286)^2))*CT286))</f>
        <v>2.2562234030529971E-3</v>
      </c>
      <c r="CP286" s="27">
        <f>((1/(((3-P286)^2+(6-Q286)^2))*CT286))</f>
        <v>2.0230848466036835E-3</v>
      </c>
      <c r="CQ286" s="27">
        <f>((1/(((4-P286)^2+(6-Q286)^2))*CT286))</f>
        <v>1.708319006309523E-3</v>
      </c>
      <c r="CR286" s="27">
        <f>((1/(((5-P286)^2+(6-Q286)^2)))*CT286)</f>
        <v>1.3957768853771369E-3</v>
      </c>
      <c r="CS286" s="21">
        <f t="shared" si="145"/>
        <v>0.8276201588888773</v>
      </c>
      <c r="CT286" s="28">
        <v>0.05</v>
      </c>
    </row>
    <row r="287" spans="8:98" x14ac:dyDescent="0.25">
      <c r="H287" s="2">
        <v>44639</v>
      </c>
      <c r="I287" s="1" t="s">
        <v>17</v>
      </c>
      <c r="J287" s="1" t="s">
        <v>6</v>
      </c>
      <c r="K287">
        <v>0</v>
      </c>
      <c r="L287">
        <v>1</v>
      </c>
      <c r="M287">
        <v>0.35</v>
      </c>
      <c r="N287">
        <v>1.1399999999999999</v>
      </c>
      <c r="P287" s="10">
        <f>SUMIF(team,spi_matches[[#This Row],[team1]],Mxg)+SUMIF(team,spi_matches[[#This Row],[team2]],Vnxg)</f>
        <v>1.1776747549617008</v>
      </c>
      <c r="Q287" s="10">
        <f>SUMIF(team,spi_matches[[#This Row],[team1]],Mnxg)+SUMIF(team,spi_matches[[#This Row],[team2]],Vxg)</f>
        <v>1.434565172686046</v>
      </c>
      <c r="R287" s="10">
        <f t="shared" si="119"/>
        <v>0.77181414096047174</v>
      </c>
      <c r="S287" s="21">
        <f t="shared" si="120"/>
        <v>0.18550310660207528</v>
      </c>
      <c r="T287" s="21">
        <f t="shared" si="121"/>
        <v>0.30662719177372649</v>
      </c>
      <c r="U287" s="21">
        <f t="shared" si="122"/>
        <v>0.30722460908628113</v>
      </c>
      <c r="V287" s="22">
        <f t="shared" si="123"/>
        <v>0</v>
      </c>
      <c r="W287" s="22">
        <f t="shared" si="124"/>
        <v>3</v>
      </c>
      <c r="X287" s="23"/>
      <c r="Y287" s="23"/>
      <c r="Z287" s="23"/>
      <c r="AA287" s="23"/>
      <c r="AB287" s="24">
        <f t="shared" si="125"/>
        <v>1</v>
      </c>
      <c r="AC287" s="24">
        <f t="shared" si="126"/>
        <v>1</v>
      </c>
      <c r="AD287" s="24">
        <f t="shared" si="127"/>
        <v>1</v>
      </c>
      <c r="AE287" s="24">
        <f t="shared" si="128"/>
        <v>2</v>
      </c>
      <c r="AF287" s="24">
        <f t="shared" si="129"/>
        <v>2</v>
      </c>
      <c r="AG287" s="24">
        <f t="shared" si="130"/>
        <v>1</v>
      </c>
      <c r="AH287" s="24">
        <f t="shared" si="131"/>
        <v>2</v>
      </c>
      <c r="AI287" s="24">
        <f t="shared" si="132"/>
        <v>2</v>
      </c>
      <c r="AJ287" s="24">
        <f t="shared" si="133"/>
        <v>0</v>
      </c>
      <c r="AK287" s="24">
        <f t="shared" si="134"/>
        <v>1</v>
      </c>
      <c r="AL287" s="25">
        <f t="shared" si="135"/>
        <v>11</v>
      </c>
      <c r="AM287" s="25">
        <f t="shared" si="136"/>
        <v>12</v>
      </c>
      <c r="AN287" s="25">
        <f t="shared" si="137"/>
        <v>21</v>
      </c>
      <c r="AO287" s="25">
        <f t="shared" si="138"/>
        <v>22</v>
      </c>
      <c r="AP287" s="25">
        <f t="shared" si="139"/>
        <v>1</v>
      </c>
      <c r="AQ287" s="26">
        <f t="shared" si="140"/>
        <v>0.22684460153595387</v>
      </c>
      <c r="AR287" s="26">
        <f t="shared" si="141"/>
        <v>0.14233462736068264</v>
      </c>
      <c r="AS287" s="26">
        <f t="shared" si="142"/>
        <v>5.7799078288651023E-2</v>
      </c>
      <c r="AT287" s="26">
        <f t="shared" si="143"/>
        <v>5.0204061810973193E-2</v>
      </c>
      <c r="AU287" s="26">
        <f t="shared" si="144"/>
        <v>3.1730625413582923E-2</v>
      </c>
      <c r="AV287" s="27">
        <f>(1/(((0-P287)^2+(0-Q287)^2))*CT287)</f>
        <v>1.451423021117116E-2</v>
      </c>
      <c r="AW287" s="27">
        <f>(1/(((1-P287)^2+(1-Q287)^2))*CT287)</f>
        <v>0.22684460153595387</v>
      </c>
      <c r="AX287" s="27">
        <f>(1/(((2-P287)^2+(2-Q287)^2))*CT287)</f>
        <v>5.0204061810973193E-2</v>
      </c>
      <c r="AY287" s="27">
        <f>(1/(((3-P287)^2+(3-Q287)^2))*CT287)</f>
        <v>8.6633259190232077E-3</v>
      </c>
      <c r="AZ287" s="27">
        <f>((1/(((4-P287)^2+(4-Q287)^2))*CT287))</f>
        <v>3.4371405596997787E-3</v>
      </c>
      <c r="BA287" s="27">
        <f>((1/(((5-P287)^2+(5-Q287)^2))*CT287))</f>
        <v>1.8299938772202073E-3</v>
      </c>
      <c r="BB287" s="27">
        <f>((1/(((6-P287)^2+(6-Q287)^2))*CT287))</f>
        <v>1.1338378596850802E-3</v>
      </c>
      <c r="BC287" s="27">
        <f>((1/(((1-P287)^2+(0-Q287)^2))*CT287))</f>
        <v>2.3928647988843362E-2</v>
      </c>
      <c r="BD287" s="27">
        <f>((1/(((2-P287)^2+(0-Q287)^2))*CT287))</f>
        <v>1.8286911109508898E-2</v>
      </c>
      <c r="BE287" s="27">
        <f>((1/(((2-P287)^2+(1-Q287)^2))*CT287))</f>
        <v>5.7799078288651023E-2</v>
      </c>
      <c r="BF287" s="27">
        <f>((1/(((3-P287)^2+(0-Q287)^2))*CT287))</f>
        <v>9.295673280440217E-3</v>
      </c>
      <c r="BG287" s="27">
        <f>((1/(((3-P287)^2+(1-Q287)^2))*CT287))</f>
        <v>1.4246166163159421E-2</v>
      </c>
      <c r="BH287" s="27">
        <f>((1/(((3-P287)^2+(2-Q287)^2))*CT287))</f>
        <v>1.373405329832701E-2</v>
      </c>
      <c r="BI287" s="27">
        <f>((1/(((4-P287)^2+(0-Q287)^2))*CT287))</f>
        <v>4.988279029060798E-3</v>
      </c>
      <c r="BJ287" s="27">
        <f>((1/(((4-P287)^2+(1-Q287)^2))*CT287))</f>
        <v>6.1316840379930446E-3</v>
      </c>
      <c r="BK287" s="27">
        <f>((1/(((4-P287)^2+(2-Q287)^2))*CT287))</f>
        <v>6.0348308716964404E-3</v>
      </c>
      <c r="BL287" s="27">
        <f>((1/(((4-P287)^2+(3-Q287)^2))*CT287))</f>
        <v>4.8002583749371447E-3</v>
      </c>
      <c r="BM287" s="27">
        <f>((1/(((5-P287)^2+(0-Q287)^2))*CT287))</f>
        <v>2.9997334712439459E-3</v>
      </c>
      <c r="BN287" s="27">
        <f>((1/(((5-P287)^2+(1-Q287)^2))*CT287))</f>
        <v>3.3786027431298043E-3</v>
      </c>
      <c r="BO287" s="27">
        <f>((1/(((5-P287)^2+(2-Q287)^2))*CT287))</f>
        <v>3.3489872089086633E-3</v>
      </c>
      <c r="BP287" s="27">
        <f>((1/(((5-P287)^2+(3-Q287)^2))*CT287))</f>
        <v>2.9307024026843063E-3</v>
      </c>
      <c r="BQ287" s="27">
        <f>((1/(((5-P287)^2+(4-Q287)^2))*CT287))</f>
        <v>2.3594225232378314E-3</v>
      </c>
      <c r="BR287" s="27">
        <f>((1/(((6-P287)^2+(0-Q287)^2))*CT287))</f>
        <v>1.9752853869751791E-3</v>
      </c>
      <c r="BS287" s="27">
        <f>(1/(((6-P287)^2+(1-Q287)^2))*CT287)</f>
        <v>2.1327720870678085E-3</v>
      </c>
      <c r="BT287" s="27">
        <f>(1/(((6-P287)^2+(2-Q287)^2))*CT287)</f>
        <v>2.1209323999201763E-3</v>
      </c>
      <c r="BU287" s="27">
        <f>(1/(((6-P287)^2+(3-Q287)^2))*CT287)</f>
        <v>1.9451160630607413E-3</v>
      </c>
      <c r="BV287" s="27">
        <f>((1/(((6-P287)^2+(4-Q287)^2))*CT287))</f>
        <v>1.6758123218000949E-3</v>
      </c>
      <c r="BW287" s="27">
        <f>((1/(((6-P287)^2+(5-Q287)^2))*CT287))</f>
        <v>1.3901575514294129E-3</v>
      </c>
      <c r="BX287" s="27">
        <f>((1/(((0-P287)^2+(1-Q287)^2))*CT287))</f>
        <v>3.1730625413582923E-2</v>
      </c>
      <c r="BY287" s="27">
        <f>((1/(((0-P287)^2+(2-Q287)^2))*CT287))</f>
        <v>2.9297429378083995E-2</v>
      </c>
      <c r="BZ287" s="27">
        <f>((1/(((1-P287)^2+(2-Q287)^2))*CT287))</f>
        <v>0.14233462736068264</v>
      </c>
      <c r="CA287" s="27">
        <f>((1/(((0-P287)^2+(3-Q287)^2))*CT287))</f>
        <v>1.3029302288067243E-2</v>
      </c>
      <c r="CB287" s="27">
        <f>((1/(((1-P287)^2+(3-Q287)^2))*CT287))</f>
        <v>2.0143790265745018E-2</v>
      </c>
      <c r="CC287" s="27">
        <f>((1/(((2-P287)^2+(3-Q287)^2))*CT287))</f>
        <v>1.5990763698072046E-2</v>
      </c>
      <c r="CD287" s="27">
        <f>((1/(((0-P287)^2+(4-Q287)^2))*CT287))</f>
        <v>6.2748061270043679E-3</v>
      </c>
      <c r="CE287" s="27">
        <f>((1/(((1-P287)^2+(4-Q287)^2))*CT287))</f>
        <v>7.5608373266838058E-3</v>
      </c>
      <c r="CF287" s="27">
        <f>((1/(((2-P287)^2+(4-Q287)^2))*CT287))</f>
        <v>6.8892589334450987E-3</v>
      </c>
      <c r="CG287" s="27">
        <f>((1/(((3-P287)^2+(4-Q287)^2))*CT287))</f>
        <v>5.0493191480800821E-3</v>
      </c>
      <c r="CH287" s="27">
        <f>((1/(((0-P287)^2+(5-Q287)^2))*CT287))</f>
        <v>3.5462895991928132E-3</v>
      </c>
      <c r="CI287" s="27">
        <f>((1/(((1-P287)^2+(5-Q287)^2))*CT287))</f>
        <v>3.9234476276413296E-3</v>
      </c>
      <c r="CJ287" s="27">
        <f>((1/(((2-P287)^2+(5-Q287)^2))*CT287))</f>
        <v>3.7345359449245507E-3</v>
      </c>
      <c r="CK287" s="27">
        <f>((1/(((3-P287)^2+(5-Q287)^2))*CT287))</f>
        <v>3.1185300623706499E-3</v>
      </c>
      <c r="CL287" s="27">
        <f>(1/(((4-P287)^2+(5-Q287)^2))*CT287)</f>
        <v>2.4180469136313842E-3</v>
      </c>
      <c r="CM287" s="27">
        <f>(1/(((0-P287)^2+(6-Q287)^2))*CT287)</f>
        <v>2.2492013432595169E-3</v>
      </c>
      <c r="CN287" s="27">
        <f>(1/(((1-P287)^2+(6-Q287)^2))*CT287)</f>
        <v>2.395236719472533E-3</v>
      </c>
      <c r="CO287" s="27">
        <f>((1/(((2-P287)^2+(6-Q287)^2))*CT287))</f>
        <v>2.3234833470464691E-3</v>
      </c>
      <c r="CP287" s="27">
        <f>((1/(((3-P287)^2+(6-Q287)^2))*CT287))</f>
        <v>2.0691883222037186E-3</v>
      </c>
      <c r="CQ287" s="27">
        <f>((1/(((4-P287)^2+(6-Q287)^2))*CT287))</f>
        <v>1.7355859185195035E-3</v>
      </c>
      <c r="CR287" s="27">
        <f>((1/(((5-P287)^2+(6-Q287)^2)))*CT287)</f>
        <v>1.410303348571326E-3</v>
      </c>
      <c r="CS287" s="21">
        <f t="shared" si="145"/>
        <v>0.79935490746208249</v>
      </c>
      <c r="CT287" s="28">
        <v>0.05</v>
      </c>
    </row>
    <row r="288" spans="8:98" x14ac:dyDescent="0.25">
      <c r="H288" s="2">
        <v>44640</v>
      </c>
      <c r="I288" s="1" t="s">
        <v>14</v>
      </c>
      <c r="J288" s="1" t="s">
        <v>5</v>
      </c>
      <c r="K288">
        <v>2</v>
      </c>
      <c r="L288">
        <v>1</v>
      </c>
      <c r="M288">
        <v>1.23</v>
      </c>
      <c r="N288">
        <v>1.74</v>
      </c>
      <c r="P288" s="10">
        <f>SUMIF(team,spi_matches[[#This Row],[team1]],Mxg)+SUMIF(team,spi_matches[[#This Row],[team2]],Vnxg)</f>
        <v>1.3448728603473257</v>
      </c>
      <c r="Q288" s="10">
        <f>SUMIF(team,spi_matches[[#This Row],[team1]],Mnxg)+SUMIF(team,spi_matches[[#This Row],[team2]],Vxg)</f>
        <v>1.5684749749320193</v>
      </c>
      <c r="R288" s="10">
        <f t="shared" si="119"/>
        <v>4.2616608268947608E-2</v>
      </c>
      <c r="S288" s="21">
        <f t="shared" si="120"/>
        <v>0.19902070287271145</v>
      </c>
      <c r="T288" s="21">
        <f t="shared" si="121"/>
        <v>0.22355474751517496</v>
      </c>
      <c r="U288" s="21">
        <f t="shared" si="122"/>
        <v>0.32805424294305552</v>
      </c>
      <c r="V288" s="22">
        <f t="shared" si="123"/>
        <v>0</v>
      </c>
      <c r="W288" s="22">
        <f t="shared" si="124"/>
        <v>3</v>
      </c>
      <c r="X288" s="23"/>
      <c r="Y288" s="23"/>
      <c r="Z288" s="23"/>
      <c r="AA288" s="23"/>
      <c r="AB288" s="24">
        <f t="shared" si="125"/>
        <v>1</v>
      </c>
      <c r="AC288" s="24">
        <f t="shared" si="126"/>
        <v>2</v>
      </c>
      <c r="AD288" s="24">
        <f t="shared" si="127"/>
        <v>1</v>
      </c>
      <c r="AE288" s="24">
        <f t="shared" si="128"/>
        <v>1</v>
      </c>
      <c r="AF288" s="24">
        <f t="shared" si="129"/>
        <v>2</v>
      </c>
      <c r="AG288" s="24">
        <f t="shared" si="130"/>
        <v>2</v>
      </c>
      <c r="AH288" s="24">
        <f t="shared" si="131"/>
        <v>2</v>
      </c>
      <c r="AI288" s="24">
        <f t="shared" si="132"/>
        <v>1</v>
      </c>
      <c r="AJ288" s="24">
        <f t="shared" si="133"/>
        <v>0</v>
      </c>
      <c r="AK288" s="24">
        <f t="shared" si="134"/>
        <v>2</v>
      </c>
      <c r="AL288" s="25">
        <f t="shared" si="135"/>
        <v>12</v>
      </c>
      <c r="AM288" s="25">
        <f t="shared" si="136"/>
        <v>11</v>
      </c>
      <c r="AN288" s="25">
        <f t="shared" si="137"/>
        <v>22</v>
      </c>
      <c r="AO288" s="25">
        <f t="shared" si="138"/>
        <v>21</v>
      </c>
      <c r="AP288" s="25">
        <f t="shared" si="139"/>
        <v>2</v>
      </c>
      <c r="AQ288" s="26">
        <f t="shared" si="140"/>
        <v>0.16385323181510006</v>
      </c>
      <c r="AR288" s="26">
        <f t="shared" si="141"/>
        <v>0.1130963064294184</v>
      </c>
      <c r="AS288" s="26">
        <f t="shared" si="142"/>
        <v>8.1247253712804446E-2</v>
      </c>
      <c r="AT288" s="26">
        <f t="shared" si="143"/>
        <v>6.6457956231929224E-2</v>
      </c>
      <c r="AU288" s="26">
        <f t="shared" si="144"/>
        <v>2.5063952457259051E-2</v>
      </c>
      <c r="AV288" s="27">
        <f>(1/(((0-P288)^2+(0-Q288)^2))*CT288)</f>
        <v>1.1712902450159495E-2</v>
      </c>
      <c r="AW288" s="27">
        <f>(1/(((1-P288)^2+(1-Q288)^2))*CT288)</f>
        <v>0.1130963064294184</v>
      </c>
      <c r="AX288" s="27">
        <f>(1/(((2-P288)^2+(2-Q288)^2))*CT288)</f>
        <v>8.1247253712804446E-2</v>
      </c>
      <c r="AY288" s="27">
        <f>(1/(((3-P288)^2+(3-Q288)^2))*CT288)</f>
        <v>1.0441225852901434E-2</v>
      </c>
      <c r="AZ288" s="27">
        <f>((1/(((4-P288)^2+(4-Q288)^2))*CT288))</f>
        <v>3.8574252203184551E-3</v>
      </c>
      <c r="BA288" s="27">
        <f>((1/(((5-P288)^2+(5-Q288)^2))*CT288))</f>
        <v>1.989232807596495E-3</v>
      </c>
      <c r="BB288" s="27">
        <f>((1/(((6-P288)^2+(6-Q288)^2))*CT288))</f>
        <v>1.2104010419762405E-3</v>
      </c>
      <c r="BC288" s="27">
        <f>((1/(((1-P288)^2+(0-Q288)^2))*CT288))</f>
        <v>1.9386975785555073E-2</v>
      </c>
      <c r="BD288" s="27">
        <f>((1/(((2-P288)^2+(0-Q288)^2))*CT288))</f>
        <v>1.7305197800118147E-2</v>
      </c>
      <c r="BE288" s="27">
        <f>((1/(((2-P288)^2+(1-Q288)^2))*CT288))</f>
        <v>6.6457956231929224E-2</v>
      </c>
      <c r="BF288" s="27">
        <f>((1/(((3-P288)^2+(0-Q288)^2))*CT288))</f>
        <v>9.6161990419740915E-3</v>
      </c>
      <c r="BG288" s="27">
        <f>((1/(((3-P288)^2+(1-Q288)^2))*CT288))</f>
        <v>1.6325946100520277E-2</v>
      </c>
      <c r="BH288" s="27">
        <f>((1/(((3-P288)^2+(2-Q288)^2))*CT288))</f>
        <v>1.7090162630301459E-2</v>
      </c>
      <c r="BI288" s="27">
        <f>((1/(((4-P288)^2+(0-Q288)^2))*CT288))</f>
        <v>5.2577264559275361E-3</v>
      </c>
      <c r="BJ288" s="27">
        <f>((1/(((4-P288)^2+(1-Q288)^2))*CT288))</f>
        <v>6.7816252286328335E-3</v>
      </c>
      <c r="BK288" s="27">
        <f>((1/(((4-P288)^2+(2-Q288)^2))*CT288))</f>
        <v>6.9099771187008082E-3</v>
      </c>
      <c r="BL288" s="27">
        <f>((1/(((4-P288)^2+(3-Q288)^2))*CT288))</f>
        <v>5.4951310788770988E-3</v>
      </c>
      <c r="BM288" s="27">
        <f>((1/(((5-P288)^2+(0-Q288)^2))*CT288))</f>
        <v>3.1605426419932985E-3</v>
      </c>
      <c r="BN288" s="27">
        <f>((1/(((5-P288)^2+(1-Q288)^2))*CT288))</f>
        <v>3.6541378400748699E-3</v>
      </c>
      <c r="BO288" s="27">
        <f>((1/(((5-P288)^2+(2-Q288)^2))*CT288))</f>
        <v>3.6910806850625091E-3</v>
      </c>
      <c r="BP288" s="27">
        <f>((1/(((5-P288)^2+(3-Q288)^2))*CT288))</f>
        <v>3.2448109314963309E-3</v>
      </c>
      <c r="BQ288" s="27">
        <f>((1/(((5-P288)^2+(4-Q288)^2))*CT288))</f>
        <v>2.5944013999875792E-3</v>
      </c>
      <c r="BR288" s="27">
        <f>((1/(((6-P288)^2+(0-Q288)^2))*CT288))</f>
        <v>2.0720817195115696E-3</v>
      </c>
      <c r="BS288" s="27">
        <f>(1/(((6-P288)^2+(1-Q288)^2))*CT288)</f>
        <v>2.2734121398441253E-3</v>
      </c>
      <c r="BT288" s="27">
        <f>(1/(((6-P288)^2+(2-Q288)^2))*CT288)</f>
        <v>2.2876570913266223E-3</v>
      </c>
      <c r="BU288" s="27">
        <f>(1/(((6-P288)^2+(3-Q288)^2))*CT288)</f>
        <v>2.1079726719684111E-3</v>
      </c>
      <c r="BV288" s="27">
        <f>((1/(((6-P288)^2+(4-Q288)^2))*CT288))</f>
        <v>1.8127420999055248E-3</v>
      </c>
      <c r="BW288" s="27">
        <f>((1/(((6-P288)^2+(5-Q288)^2))*CT288))</f>
        <v>1.4949661790040572E-3</v>
      </c>
      <c r="BX288" s="27">
        <f>((1/(((0-P288)^2+(1-Q288)^2))*CT288))</f>
        <v>2.3453842847064362E-2</v>
      </c>
      <c r="BY288" s="27">
        <f>((1/(((0-P288)^2+(2-Q288)^2))*CT288))</f>
        <v>2.5063952457259051E-2</v>
      </c>
      <c r="BZ288" s="27">
        <f>((1/(((1-P288)^2+(2-Q288)^2))*CT288))</f>
        <v>0.16385323181510006</v>
      </c>
      <c r="CA288" s="27">
        <f>((1/(((0-P288)^2+(3-Q288)^2))*CT288))</f>
        <v>1.2960261297967289E-2</v>
      </c>
      <c r="CB288" s="27">
        <f>((1/(((1-P288)^2+(3-Q288)^2))*CT288))</f>
        <v>2.3060590638532486E-2</v>
      </c>
      <c r="CC288" s="27">
        <f>((1/(((2-P288)^2+(3-Q288)^2))*CT288))</f>
        <v>2.0173854513714548E-2</v>
      </c>
      <c r="CD288" s="27">
        <f>((1/(((0-P288)^2+(4-Q288)^2))*CT288))</f>
        <v>6.4758476491814689E-3</v>
      </c>
      <c r="CE288" s="27">
        <f>((1/(((1-P288)^2+(4-Q288)^2))*CT288))</f>
        <v>8.2901537396550314E-3</v>
      </c>
      <c r="CF288" s="27">
        <f>((1/(((2-P288)^2+(4-Q288)^2))*CT288))</f>
        <v>7.884563037718775E-3</v>
      </c>
      <c r="CG288" s="27">
        <f>((1/(((3-P288)^2+(4-Q288)^2))*CT288))</f>
        <v>5.7791710795559517E-3</v>
      </c>
      <c r="CH288" s="27">
        <f>((1/(((0-P288)^2+(5-Q288)^2))*CT288))</f>
        <v>3.6807882047184071E-3</v>
      </c>
      <c r="CI288" s="27">
        <f>((1/(((1-P288)^2+(5-Q288)^2))*CT288))</f>
        <v>4.2036937514491985E-3</v>
      </c>
      <c r="CJ288" s="27">
        <f>((1/(((2-P288)^2+(5-Q288)^2))*CT288))</f>
        <v>4.096830869950544E-3</v>
      </c>
      <c r="CK288" s="27">
        <f>((1/(((3-P288)^2+(5-Q288)^2))*CT288))</f>
        <v>3.4447574946008907E-3</v>
      </c>
      <c r="CL288" s="27">
        <f>(1/(((4-P288)^2+(5-Q288)^2))*CT288)</f>
        <v>2.6560334491805863E-3</v>
      </c>
      <c r="CM288" s="27">
        <f>(1/(((0-P288)^2+(6-Q288)^2))*CT288)</f>
        <v>2.3313178405486861E-3</v>
      </c>
      <c r="CN288" s="27">
        <f>(1/(((1-P288)^2+(6-Q288)^2))*CT288)</f>
        <v>2.5307035920764101E-3</v>
      </c>
      <c r="CO288" s="27">
        <f>((1/(((2-P288)^2+(6-Q288)^2))*CT288))</f>
        <v>2.491577767397387E-3</v>
      </c>
      <c r="CP288" s="27">
        <f>((1/(((3-P288)^2+(6-Q288)^2))*CT288))</f>
        <v>2.2343512843446198E-3</v>
      </c>
      <c r="CQ288" s="27">
        <f>((1/(((4-P288)^2+(6-Q288)^2))*CT288))</f>
        <v>1.8734931839378783E-3</v>
      </c>
      <c r="CR288" s="27">
        <f>((1/(((5-P288)^2+(6-Q288)^2)))*CT288)</f>
        <v>1.5152264291019065E-3</v>
      </c>
      <c r="CS288" s="21">
        <f t="shared" si="145"/>
        <v>0.75062969333094209</v>
      </c>
      <c r="CT288" s="28">
        <v>0.05</v>
      </c>
    </row>
    <row r="289" spans="8:98" x14ac:dyDescent="0.25">
      <c r="H289" s="2">
        <v>44640</v>
      </c>
      <c r="I289" s="1" t="s">
        <v>28</v>
      </c>
      <c r="J289" s="1" t="s">
        <v>21</v>
      </c>
      <c r="K289">
        <v>3</v>
      </c>
      <c r="L289">
        <v>1</v>
      </c>
      <c r="M289">
        <v>3.11</v>
      </c>
      <c r="N289">
        <v>0.62</v>
      </c>
      <c r="P289" s="10">
        <f>SUMIF(team,spi_matches[[#This Row],[team1]],Mxg)+SUMIF(team,spi_matches[[#This Row],[team2]],Vnxg)</f>
        <v>1.6675191319129425</v>
      </c>
      <c r="Q289" s="10">
        <f>SUMIF(team,spi_matches[[#This Row],[team1]],Mnxg)+SUMIF(team,spi_matches[[#This Row],[team2]],Vxg)</f>
        <v>0.90828125232592483</v>
      </c>
      <c r="R289" s="10">
        <f t="shared" si="119"/>
        <v>2.1638571352397942</v>
      </c>
      <c r="S289" s="21">
        <f t="shared" si="120"/>
        <v>0.63847510756077941</v>
      </c>
      <c r="T289" s="21">
        <f t="shared" si="121"/>
        <v>0.17676848411416846</v>
      </c>
      <c r="U289" s="21">
        <f t="shared" si="122"/>
        <v>0.13188566043984273</v>
      </c>
      <c r="V289" s="22">
        <f t="shared" si="123"/>
        <v>3</v>
      </c>
      <c r="W289" s="22">
        <f t="shared" si="124"/>
        <v>0</v>
      </c>
      <c r="X289" s="23"/>
      <c r="Y289" s="23"/>
      <c r="Z289" s="23"/>
      <c r="AA289" s="23"/>
      <c r="AB289" s="24">
        <f t="shared" si="125"/>
        <v>2</v>
      </c>
      <c r="AC289" s="24">
        <f t="shared" si="126"/>
        <v>1</v>
      </c>
      <c r="AD289" s="24">
        <f t="shared" si="127"/>
        <v>1</v>
      </c>
      <c r="AE289" s="24">
        <f t="shared" si="128"/>
        <v>1</v>
      </c>
      <c r="AF289" s="24">
        <f t="shared" si="129"/>
        <v>2</v>
      </c>
      <c r="AG289" s="24">
        <f t="shared" si="130"/>
        <v>0</v>
      </c>
      <c r="AH289" s="24">
        <f t="shared" si="131"/>
        <v>1</v>
      </c>
      <c r="AI289" s="24">
        <f t="shared" si="132"/>
        <v>0</v>
      </c>
      <c r="AJ289" s="24">
        <f t="shared" si="133"/>
        <v>2</v>
      </c>
      <c r="AK289" s="24">
        <f t="shared" si="134"/>
        <v>2</v>
      </c>
      <c r="AL289" s="25">
        <f t="shared" si="135"/>
        <v>21</v>
      </c>
      <c r="AM289" s="25">
        <f t="shared" si="136"/>
        <v>11</v>
      </c>
      <c r="AN289" s="25">
        <f t="shared" si="137"/>
        <v>20</v>
      </c>
      <c r="AO289" s="25">
        <f t="shared" si="138"/>
        <v>10</v>
      </c>
      <c r="AP289" s="25">
        <f t="shared" si="139"/>
        <v>22</v>
      </c>
      <c r="AQ289" s="26">
        <f t="shared" si="140"/>
        <v>0.4203239886398753</v>
      </c>
      <c r="AR289" s="26">
        <f t="shared" si="141"/>
        <v>0.1101335849549388</v>
      </c>
      <c r="AS289" s="26">
        <f t="shared" si="142"/>
        <v>5.3446305370341507E-2</v>
      </c>
      <c r="AT289" s="26">
        <f t="shared" si="143"/>
        <v>3.9352830896463187E-2</v>
      </c>
      <c r="AU289" s="26">
        <f t="shared" si="144"/>
        <v>3.8390859363650331E-2</v>
      </c>
      <c r="AV289" s="27">
        <f>(1/(((0-P289)^2+(0-Q289)^2))*CT289)</f>
        <v>1.3867337164742609E-2</v>
      </c>
      <c r="AW289" s="27">
        <f>(1/(((1-P289)^2+(1-Q289)^2))*CT289)</f>
        <v>0.1101335849549388</v>
      </c>
      <c r="AX289" s="27">
        <f>(1/(((2-P289)^2+(2-Q289)^2))*CT289)</f>
        <v>3.8390859363650331E-2</v>
      </c>
      <c r="AY289" s="27">
        <f>(1/(((3-P289)^2+(3-Q289)^2))*CT289)</f>
        <v>8.129033669035635E-3</v>
      </c>
      <c r="AZ289" s="27">
        <f>((1/(((4-P289)^2+(4-Q289)^2))*CT289))</f>
        <v>3.3335129397411272E-3</v>
      </c>
      <c r="BA289" s="27">
        <f>((1/(((5-P289)^2+(5-Q289)^2))*CT289))</f>
        <v>1.795487441516498E-3</v>
      </c>
      <c r="BB289" s="27">
        <f>((1/(((6-P289)^2+(6-Q289)^2))*CT289))</f>
        <v>1.1186685805434234E-3</v>
      </c>
      <c r="BC289" s="27">
        <f>((1/(((1-P289)^2+(0-Q289)^2))*CT289))</f>
        <v>3.9352830896463187E-2</v>
      </c>
      <c r="BD289" s="27">
        <f>((1/(((2-P289)^2+(0-Q289)^2))*CT289))</f>
        <v>5.3446305370341507E-2</v>
      </c>
      <c r="BE289" s="27">
        <f>((1/(((2-P289)^2+(1-Q289)^2))*CT289))</f>
        <v>0.4203239886398753</v>
      </c>
      <c r="BF289" s="27">
        <f>((1/(((3-P289)^2+(0-Q289)^2))*CT289))</f>
        <v>1.922721887196821E-2</v>
      </c>
      <c r="BG289" s="27">
        <f>((1/(((3-P289)^2+(1-Q289)^2))*CT289))</f>
        <v>2.8028200523616903E-2</v>
      </c>
      <c r="BH289" s="27">
        <f>((1/(((3-P289)^2+(2-Q289)^2))*CT289))</f>
        <v>1.6850022501478816E-2</v>
      </c>
      <c r="BI289" s="27">
        <f>((1/(((4-P289)^2+(0-Q289)^2))*CT289))</f>
        <v>7.9802831675981258E-3</v>
      </c>
      <c r="BJ289" s="27">
        <f>((1/(((4-P289)^2+(1-Q289)^2))*CT289))</f>
        <v>9.1761988078806252E-3</v>
      </c>
      <c r="BK289" s="27">
        <f>((1/(((4-P289)^2+(2-Q289)^2))*CT289))</f>
        <v>7.5388437143040464E-3</v>
      </c>
      <c r="BL289" s="27">
        <f>((1/(((4-P289)^2+(3-Q289)^2))*CT289))</f>
        <v>5.0938520233097043E-3</v>
      </c>
      <c r="BM289" s="27">
        <f>((1/(((5-P289)^2+(0-Q289)^2))*CT289))</f>
        <v>4.1909730637992781E-3</v>
      </c>
      <c r="BN289" s="27">
        <f>((1/(((5-P289)^2+(1-Q289)^2))*CT289))</f>
        <v>4.4988946403215968E-3</v>
      </c>
      <c r="BO289" s="27">
        <f>((1/(((5-P289)^2+(2-Q289)^2))*CT289))</f>
        <v>4.0659402611133693E-3</v>
      </c>
      <c r="BP289" s="27">
        <f>((1/(((5-P289)^2+(3-Q289)^2))*CT289))</f>
        <v>3.2298247587917578E-3</v>
      </c>
      <c r="BQ289" s="27">
        <f>((1/(((5-P289)^2+(4-Q289)^2))*CT289))</f>
        <v>2.4196490737873515E-3</v>
      </c>
      <c r="BR289" s="27">
        <f>((1/(((6-P289)^2+(0-Q289)^2))*CT289))</f>
        <v>2.5516237753189326E-3</v>
      </c>
      <c r="BS289" s="27">
        <f>(1/(((6-P289)^2+(1-Q289)^2))*CT289)</f>
        <v>2.6625765513282208E-3</v>
      </c>
      <c r="BT289" s="27">
        <f>(1/(((6-P289)^2+(2-Q289)^2))*CT289)</f>
        <v>2.504728891030763E-3</v>
      </c>
      <c r="BU289" s="27">
        <f>(1/(((6-P289)^2+(3-Q289)^2))*CT289)</f>
        <v>2.1602305385027389E-3</v>
      </c>
      <c r="BV289" s="27">
        <f>((1/(((6-P289)^2+(4-Q289)^2))*CT289))</f>
        <v>1.7649686371546932E-3</v>
      </c>
      <c r="BW289" s="27">
        <f>((1/(((6-P289)^2+(5-Q289)^2))*CT289))</f>
        <v>1.407952852794319E-3</v>
      </c>
      <c r="BX289" s="27">
        <f>((1/(((0-P289)^2+(1-Q289)^2))*CT289))</f>
        <v>1.7927364446309407E-2</v>
      </c>
      <c r="BY289" s="27">
        <f>((1/(((0-P289)^2+(2-Q289)^2))*CT289))</f>
        <v>1.2586627845891863E-2</v>
      </c>
      <c r="BZ289" s="27">
        <f>((1/(((1-P289)^2+(2-Q289)^2))*CT289))</f>
        <v>3.0535626359547371E-2</v>
      </c>
      <c r="CA289" s="27">
        <f>((1/(((0-P289)^2+(3-Q289)^2))*CT289))</f>
        <v>6.9872340965463492E-3</v>
      </c>
      <c r="CB289" s="27">
        <f>((1/(((1-P289)^2+(3-Q289)^2))*CT289))</f>
        <v>1.0371573849113983E-2</v>
      </c>
      <c r="CC289" s="27">
        <f>((1/(((2-P289)^2+(3-Q289)^2))*CT289))</f>
        <v>1.1146207181055443E-2</v>
      </c>
      <c r="CD289" s="27">
        <f>((1/(((0-P289)^2+(4-Q289)^2))*CT289))</f>
        <v>4.052078982045587E-3</v>
      </c>
      <c r="CE289" s="27">
        <f>((1/(((1-P289)^2+(4-Q289)^2))*CT289))</f>
        <v>4.9978476238490659E-3</v>
      </c>
      <c r="CF289" s="27">
        <f>((1/(((2-P289)^2+(4-Q289)^2))*CT289))</f>
        <v>5.1710220700917527E-3</v>
      </c>
      <c r="CG289" s="27">
        <f>((1/(((3-P289)^2+(4-Q289)^2))*CT289))</f>
        <v>4.4114156544854772E-3</v>
      </c>
      <c r="CH289" s="27">
        <f>((1/(((0-P289)^2+(5-Q289)^2))*CT289))</f>
        <v>2.5611103511919845E-3</v>
      </c>
      <c r="CI289" s="27">
        <f>((1/(((1-P289)^2+(5-Q289)^2))*CT289))</f>
        <v>2.9090495939794619E-3</v>
      </c>
      <c r="CJ289" s="27">
        <f>((1/(((2-P289)^2+(5-Q289)^2))*CT289))</f>
        <v>2.9668826170403239E-3</v>
      </c>
      <c r="CK289" s="27">
        <f>((1/(((3-P289)^2+(5-Q289)^2))*CT289))</f>
        <v>2.7001240734287886E-3</v>
      </c>
      <c r="CL289" s="27">
        <f>(1/(((4-P289)^2+(5-Q289)^2))*CT289)</f>
        <v>2.2540159374761486E-3</v>
      </c>
      <c r="CM289" s="27">
        <f>(1/(((0-P289)^2+(6-Q289)^2))*CT289)</f>
        <v>1.7417827997768633E-3</v>
      </c>
      <c r="CN289" s="27">
        <f>(1/(((1-P289)^2+(6-Q289)^2))*CT289)</f>
        <v>1.8960090891757841E-3</v>
      </c>
      <c r="CO289" s="27">
        <f>((1/(((2-P289)^2+(6-Q289)^2))*CT289))</f>
        <v>1.9204073107291645E-3</v>
      </c>
      <c r="CP289" s="27">
        <f>((1/(((3-P289)^2+(6-Q289)^2))*CT289))</f>
        <v>1.8049821433128545E-3</v>
      </c>
      <c r="CQ289" s="27">
        <f>((1/(((4-P289)^2+(6-Q289)^2))*CT289))</f>
        <v>1.5940793696001291E-3</v>
      </c>
      <c r="CR289" s="27">
        <f>((1/(((5-P289)^2+(6-Q289)^2)))*CT289)</f>
        <v>1.3502190451949048E-3</v>
      </c>
      <c r="CS289" s="21">
        <f t="shared" si="145"/>
        <v>0.94712925211479038</v>
      </c>
      <c r="CT289" s="28">
        <v>0.05</v>
      </c>
    </row>
    <row r="290" spans="8:98" x14ac:dyDescent="0.25">
      <c r="H290" s="2">
        <v>44653</v>
      </c>
      <c r="I290" s="1" t="s">
        <v>19</v>
      </c>
      <c r="J290" s="1" t="s">
        <v>16</v>
      </c>
      <c r="K290">
        <v>2</v>
      </c>
      <c r="L290">
        <v>0</v>
      </c>
      <c r="M290">
        <v>2.19</v>
      </c>
      <c r="N290">
        <v>0.71</v>
      </c>
      <c r="P290" s="10">
        <f>SUMIF(team,spi_matches[[#This Row],[team1]],Mxg)+SUMIF(team,spi_matches[[#This Row],[team2]],Vnxg)</f>
        <v>2.5157033682698948</v>
      </c>
      <c r="Q290" s="10">
        <f>SUMIF(team,spi_matches[[#This Row],[team1]],Mnxg)+SUMIF(team,spi_matches[[#This Row],[team2]],Vxg)</f>
        <v>0.79100363815051156</v>
      </c>
      <c r="R290" s="10">
        <f t="shared" si="119"/>
        <v>0.11264427349597378</v>
      </c>
      <c r="S290" s="21">
        <f t="shared" si="120"/>
        <v>0.61065831096369172</v>
      </c>
      <c r="T290" s="21">
        <f t="shared" si="121"/>
        <v>7.4631911986038996E-2</v>
      </c>
      <c r="U290" s="21">
        <f t="shared" si="122"/>
        <v>8.7872650503776573E-2</v>
      </c>
      <c r="V290" s="22">
        <f t="shared" si="123"/>
        <v>3</v>
      </c>
      <c r="W290" s="22">
        <f t="shared" si="124"/>
        <v>0</v>
      </c>
      <c r="X290" s="23"/>
      <c r="Y290" s="23"/>
      <c r="Z290" s="23"/>
      <c r="AA290" s="23"/>
      <c r="AB290" s="24">
        <f t="shared" si="125"/>
        <v>3</v>
      </c>
      <c r="AC290" s="24">
        <f t="shared" si="126"/>
        <v>1</v>
      </c>
      <c r="AD290" s="24">
        <f t="shared" si="127"/>
        <v>2</v>
      </c>
      <c r="AE290" s="24">
        <f t="shared" si="128"/>
        <v>1</v>
      </c>
      <c r="AF290" s="24">
        <f t="shared" si="129"/>
        <v>3</v>
      </c>
      <c r="AG290" s="24">
        <f t="shared" si="130"/>
        <v>0</v>
      </c>
      <c r="AH290" s="24">
        <f t="shared" si="131"/>
        <v>2</v>
      </c>
      <c r="AI290" s="24">
        <f t="shared" si="132"/>
        <v>0</v>
      </c>
      <c r="AJ290" s="24">
        <f t="shared" si="133"/>
        <v>3</v>
      </c>
      <c r="AK290" s="24">
        <f t="shared" si="134"/>
        <v>2</v>
      </c>
      <c r="AL290" s="25">
        <f t="shared" si="135"/>
        <v>31</v>
      </c>
      <c r="AM290" s="25">
        <f t="shared" si="136"/>
        <v>21</v>
      </c>
      <c r="AN290" s="25">
        <f t="shared" si="137"/>
        <v>30</v>
      </c>
      <c r="AO290" s="25">
        <f t="shared" si="138"/>
        <v>20</v>
      </c>
      <c r="AP290" s="25">
        <f t="shared" si="139"/>
        <v>32</v>
      </c>
      <c r="AQ290" s="26">
        <f t="shared" si="140"/>
        <v>0.1797121470788999</v>
      </c>
      <c r="AR290" s="26">
        <f t="shared" si="141"/>
        <v>0.1614833507604779</v>
      </c>
      <c r="AS290" s="26">
        <f t="shared" si="142"/>
        <v>5.8123991239430822E-2</v>
      </c>
      <c r="AT290" s="26">
        <f t="shared" si="143"/>
        <v>5.6076649716426154E-2</v>
      </c>
      <c r="AU290" s="26">
        <f t="shared" si="144"/>
        <v>2.9477387778587244E-2</v>
      </c>
      <c r="AV290" s="27">
        <f>(1/(((0-P290)^2+(0-Q290)^2))*CT290)</f>
        <v>7.1896409658010127E-3</v>
      </c>
      <c r="AW290" s="27">
        <f>(1/(((1-P290)^2+(1-Q290)^2))*CT290)</f>
        <v>2.1358063762680415E-2</v>
      </c>
      <c r="AX290" s="27">
        <f>(1/(((2-P290)^2+(2-Q290)^2))*CT290)</f>
        <v>2.8941513344048445E-2</v>
      </c>
      <c r="AY290" s="27">
        <f>(1/(((3-P290)^2+(3-Q290)^2))*CT290)</f>
        <v>9.7766845800433596E-3</v>
      </c>
      <c r="AZ290" s="27">
        <f>((1/(((4-P290)^2+(4-Q290)^2))*CT290))</f>
        <v>3.9997458909187336E-3</v>
      </c>
      <c r="BA290" s="27">
        <f>((1/(((5-P290)^2+(5-Q290)^2))*CT290))</f>
        <v>2.0931554540956402E-3</v>
      </c>
      <c r="BB290" s="27">
        <f>((1/(((6-P290)^2+(6-Q290)^2))*CT290))</f>
        <v>1.2731079884514065E-3</v>
      </c>
      <c r="BC290" s="27">
        <f>((1/(((1-P290)^2+(0-Q290)^2))*CT290))</f>
        <v>1.7105459001906513E-2</v>
      </c>
      <c r="BD290" s="27">
        <f>((1/(((2-P290)^2+(0-Q290)^2))*CT290))</f>
        <v>5.6076649716426154E-2</v>
      </c>
      <c r="BE290" s="27">
        <f>((1/(((2-P290)^2+(1-Q290)^2))*CT290))</f>
        <v>0.1614833507604779</v>
      </c>
      <c r="BF290" s="27">
        <f>((1/(((3-P290)^2+(0-Q290)^2))*CT290))</f>
        <v>5.8123991239430822E-2</v>
      </c>
      <c r="BG290" s="27">
        <f>((1/(((3-P290)^2+(1-Q290)^2))*CT290))</f>
        <v>0.1797121470788999</v>
      </c>
      <c r="BH290" s="27">
        <f>((1/(((3-P290)^2+(2-Q290)^2))*CT290))</f>
        <v>2.9477387778587244E-2</v>
      </c>
      <c r="BI290" s="27">
        <f>((1/(((4-P290)^2+(0-Q290)^2))*CT290))</f>
        <v>1.7675194115180419E-2</v>
      </c>
      <c r="BJ290" s="27">
        <f>((1/(((4-P290)^2+(1-Q290)^2))*CT290))</f>
        <v>2.225371399458442E-2</v>
      </c>
      <c r="BK290" s="27">
        <f>((1/(((4-P290)^2+(2-Q290)^2))*CT290))</f>
        <v>1.3643276955440004E-2</v>
      </c>
      <c r="BL290" s="27">
        <f>((1/(((4-P290)^2+(3-Q290)^2))*CT290))</f>
        <v>7.0593536443851624E-3</v>
      </c>
      <c r="BM290" s="27">
        <f>((1/(((5-P290)^2+(0-Q290)^2))*CT290))</f>
        <v>7.3557358044037654E-3</v>
      </c>
      <c r="BN290" s="27">
        <f>((1/(((5-P290)^2+(1-Q290)^2))*CT290))</f>
        <v>8.044522592167383E-3</v>
      </c>
      <c r="BO290" s="27">
        <f>((1/(((5-P290)^2+(2-Q290)^2))*CT290))</f>
        <v>6.5501594543424749E-3</v>
      </c>
      <c r="BP290" s="27">
        <f>((1/(((5-P290)^2+(3-Q290)^2))*CT290))</f>
        <v>4.5243158391180807E-3</v>
      </c>
      <c r="BQ290" s="27">
        <f>((1/(((5-P290)^2+(4-Q290)^2))*CT290))</f>
        <v>3.0359356283926817E-3</v>
      </c>
      <c r="BR290" s="27">
        <f>((1/(((6-P290)^2+(0-Q290)^2))*CT290))</f>
        <v>3.9166506126272075E-3</v>
      </c>
      <c r="BS290" s="27">
        <f>(1/(((6-P290)^2+(1-Q290)^2))*CT290)</f>
        <v>4.1037417721875172E-3</v>
      </c>
      <c r="BT290" s="27">
        <f>(1/(((6-P290)^2+(2-Q290)^2))*CT290)</f>
        <v>3.6759313018543747E-3</v>
      </c>
      <c r="BU290" s="27">
        <f>(1/(((6-P290)^2+(3-Q290)^2))*CT290)</f>
        <v>2.9377224098452136E-3</v>
      </c>
      <c r="BV290" s="27">
        <f>((1/(((6-P290)^2+(4-Q290)^2))*CT290))</f>
        <v>2.2283645190385951E-3</v>
      </c>
      <c r="BW290" s="27">
        <f>((1/(((6-P290)^2+(5-Q290)^2))*CT290))</f>
        <v>1.6747067443959058E-3</v>
      </c>
      <c r="BX290" s="27">
        <f>((1/(((0-P290)^2+(1-Q290)^2))*CT290))</f>
        <v>7.846284487130201E-3</v>
      </c>
      <c r="BY290" s="27">
        <f>((1/(((0-P290)^2+(2-Q290)^2))*CT290))</f>
        <v>6.4181263166720286E-3</v>
      </c>
      <c r="BZ290" s="27">
        <f>((1/(((1-P290)^2+(2-Q290)^2))*CT290))</f>
        <v>1.3301307673580355E-2</v>
      </c>
      <c r="CA290" s="27">
        <f>((1/(((0-P290)^2+(3-Q290)^2))*CT290))</f>
        <v>4.4609287205274661E-3</v>
      </c>
      <c r="CB290" s="27">
        <f>((1/(((1-P290)^2+(3-Q290)^2))*CT290))</f>
        <v>6.9666781844665362E-3</v>
      </c>
      <c r="CC290" s="27">
        <f>((1/(((2-P290)^2+(3-Q290)^2))*CT290))</f>
        <v>9.7170116812042989E-3</v>
      </c>
      <c r="CD290" s="27">
        <f>((1/(((0-P290)^2+(4-Q290)^2))*CT290))</f>
        <v>3.0072617394267497E-3</v>
      </c>
      <c r="CE290" s="27">
        <f>((1/(((1-P290)^2+(4-Q290)^2))*CT290))</f>
        <v>3.9698247740572656E-3</v>
      </c>
      <c r="CF290" s="27">
        <f>((1/(((2-P290)^2+(4-Q290)^2))*CT290))</f>
        <v>4.7332314702604825E-3</v>
      </c>
      <c r="CG290" s="27">
        <f>((1/(((3-P290)^2+(4-Q290)^2))*CT290))</f>
        <v>4.7473458377599378E-3</v>
      </c>
      <c r="CH290" s="27">
        <f>((1/(((0-P290)^2+(5-Q290)^2))*CT290))</f>
        <v>2.0794850892450279E-3</v>
      </c>
      <c r="CI290" s="27">
        <f>((1/(((1-P290)^2+(5-Q290)^2))*CT290))</f>
        <v>2.4983751723818394E-3</v>
      </c>
      <c r="CJ290" s="27">
        <f>((1/(((2-P290)^2+(5-Q290)^2))*CT290))</f>
        <v>2.7806201372432083E-3</v>
      </c>
      <c r="CK290" s="27">
        <f>((1/(((3-P290)^2+(5-Q290)^2))*CT290))</f>
        <v>2.7854852771969081E-3</v>
      </c>
      <c r="CL290" s="27">
        <f>(1/(((4-P290)^2+(5-Q290)^2))*CT290)</f>
        <v>2.5101930322768587E-3</v>
      </c>
      <c r="CM290" s="27">
        <f>(1/(((0-P290)^2+(6-Q290)^2))*CT290)</f>
        <v>1.4942141100304097E-3</v>
      </c>
      <c r="CN290" s="27">
        <f>(1/(((1-P290)^2+(6-Q290)^2))*CT290)</f>
        <v>1.6988889382823524E-3</v>
      </c>
      <c r="CO290" s="27">
        <f>((1/(((2-P290)^2+(6-Q290)^2))*CT290))</f>
        <v>1.8248446204005089E-3</v>
      </c>
      <c r="CP290" s="27">
        <f>((1/(((3-P290)^2+(6-Q290)^2))*CT290))</f>
        <v>1.8269387458035526E-3</v>
      </c>
      <c r="CQ290" s="27">
        <f>((1/(((4-P290)^2+(6-Q290)^2))*CT290))</f>
        <v>1.7043452178784433E-3</v>
      </c>
      <c r="CR290" s="27">
        <f>((1/(((5-P290)^2+(6-Q290)^2)))*CT290)</f>
        <v>1.5012592779521195E-3</v>
      </c>
      <c r="CS290" s="21">
        <f t="shared" si="145"/>
        <v>0.77316287345350743</v>
      </c>
      <c r="CT290" s="28">
        <v>0.05</v>
      </c>
    </row>
    <row r="291" spans="8:98" x14ac:dyDescent="0.25">
      <c r="H291" s="2">
        <v>44653</v>
      </c>
      <c r="I291" s="1" t="s">
        <v>12</v>
      </c>
      <c r="J291" s="1" t="s">
        <v>5</v>
      </c>
      <c r="K291">
        <v>1</v>
      </c>
      <c r="L291">
        <v>4</v>
      </c>
      <c r="M291">
        <v>1.57</v>
      </c>
      <c r="N291">
        <v>2.4300000000000002</v>
      </c>
      <c r="P291" s="10">
        <f>SUMIF(team,spi_matches[[#This Row],[team1]],Mxg)+SUMIF(team,spi_matches[[#This Row],[team2]],Vnxg)</f>
        <v>1.7041243791656617</v>
      </c>
      <c r="Q291" s="10">
        <f>SUMIF(team,spi_matches[[#This Row],[team1]],Mnxg)+SUMIF(team,spi_matches[[#This Row],[team2]],Vxg)</f>
        <v>1.1220290981570922</v>
      </c>
      <c r="R291" s="10">
        <f t="shared" si="119"/>
        <v>1.7287772291543242</v>
      </c>
      <c r="S291" s="21">
        <f t="shared" si="120"/>
        <v>0.68434842954415576</v>
      </c>
      <c r="T291" s="21">
        <f t="shared" si="121"/>
        <v>0.18457546030621441</v>
      </c>
      <c r="U291" s="21">
        <f t="shared" si="122"/>
        <v>0.15132122261537509</v>
      </c>
      <c r="V291" s="22">
        <f t="shared" si="123"/>
        <v>3</v>
      </c>
      <c r="W291" s="22">
        <f t="shared" si="124"/>
        <v>0</v>
      </c>
      <c r="X291" s="23"/>
      <c r="Y291" s="23"/>
      <c r="Z291" s="23"/>
      <c r="AA291" s="23"/>
      <c r="AB291" s="24">
        <f t="shared" si="125"/>
        <v>2</v>
      </c>
      <c r="AC291" s="24">
        <f t="shared" si="126"/>
        <v>1</v>
      </c>
      <c r="AD291" s="24">
        <f t="shared" si="127"/>
        <v>1</v>
      </c>
      <c r="AE291" s="24">
        <f t="shared" si="128"/>
        <v>1</v>
      </c>
      <c r="AF291" s="24">
        <f t="shared" si="129"/>
        <v>2</v>
      </c>
      <c r="AG291" s="24">
        <f t="shared" si="130"/>
        <v>2</v>
      </c>
      <c r="AH291" s="24">
        <f t="shared" si="131"/>
        <v>1</v>
      </c>
      <c r="AI291" s="24">
        <f t="shared" si="132"/>
        <v>2</v>
      </c>
      <c r="AJ291" s="24">
        <f t="shared" si="133"/>
        <v>2</v>
      </c>
      <c r="AK291" s="24">
        <f t="shared" si="134"/>
        <v>0</v>
      </c>
      <c r="AL291" s="25">
        <f t="shared" si="135"/>
        <v>21</v>
      </c>
      <c r="AM291" s="25">
        <f t="shared" si="136"/>
        <v>11</v>
      </c>
      <c r="AN291" s="25">
        <f t="shared" si="137"/>
        <v>22</v>
      </c>
      <c r="AO291" s="25">
        <f t="shared" si="138"/>
        <v>12</v>
      </c>
      <c r="AP291" s="25">
        <f t="shared" si="139"/>
        <v>20</v>
      </c>
      <c r="AQ291" s="26">
        <f t="shared" si="140"/>
        <v>0.48812163898543837</v>
      </c>
      <c r="AR291" s="26">
        <f t="shared" si="141"/>
        <v>9.7908240927302298E-2</v>
      </c>
      <c r="AS291" s="26">
        <f t="shared" si="142"/>
        <v>5.8249580025053926E-2</v>
      </c>
      <c r="AT291" s="26">
        <f t="shared" si="143"/>
        <v>3.9475012467253844E-2</v>
      </c>
      <c r="AU291" s="26">
        <f t="shared" si="144"/>
        <v>3.7133538022097297E-2</v>
      </c>
      <c r="AV291" s="27">
        <f>(1/(((0-P291)^2+(0-Q291)^2))*CT291)</f>
        <v>1.2010600469176937E-2</v>
      </c>
      <c r="AW291" s="27">
        <f>(1/(((1-P291)^2+(1-Q291)^2))*CT291)</f>
        <v>9.7908240927302298E-2</v>
      </c>
      <c r="AX291" s="27">
        <f>(1/(((2-P291)^2+(2-Q291)^2))*CT291)</f>
        <v>5.8249580025053926E-2</v>
      </c>
      <c r="AY291" s="27">
        <f>(1/(((3-P291)^2+(3-Q291)^2))*CT291)</f>
        <v>9.6041766652552284E-3</v>
      </c>
      <c r="AZ291" s="27">
        <f>((1/(((4-P291)^2+(4-Q291)^2))*CT291))</f>
        <v>3.6890128581159374E-3</v>
      </c>
      <c r="BA291" s="27">
        <f>((1/(((5-P291)^2+(5-Q291)^2))*CT291))</f>
        <v>1.9303935285787813E-3</v>
      </c>
      <c r="BB291" s="27">
        <f>((1/(((6-P291)^2+(6-Q291)^2))*CT291))</f>
        <v>1.1834558327312912E-3</v>
      </c>
      <c r="BC291" s="27">
        <f>((1/(((1-P291)^2+(0-Q291)^2))*CT291))</f>
        <v>2.8494242740687986E-2</v>
      </c>
      <c r="BD291" s="27">
        <f>((1/(((2-P291)^2+(0-Q291)^2))*CT291))</f>
        <v>3.7133538022097297E-2</v>
      </c>
      <c r="BE291" s="27">
        <f>((1/(((2-P291)^2+(1-Q291)^2))*CT291))</f>
        <v>0.48812163898543837</v>
      </c>
      <c r="BF291" s="27">
        <f>((1/(((3-P291)^2+(0-Q291)^2))*CT291))</f>
        <v>1.7016972840911922E-2</v>
      </c>
      <c r="BG291" s="27">
        <f>((1/(((3-P291)^2+(1-Q291)^2))*CT291))</f>
        <v>2.951272033581491E-2</v>
      </c>
      <c r="BH291" s="27">
        <f>((1/(((3-P291)^2+(2-Q291)^2))*CT291))</f>
        <v>2.0407109349259257E-2</v>
      </c>
      <c r="BI291" s="27">
        <f>((1/(((4-P291)^2+(0-Q291)^2))*CT291))</f>
        <v>7.6569746845781177E-3</v>
      </c>
      <c r="BJ291" s="27">
        <f>((1/(((4-P291)^2+(1-Q291)^2))*CT291))</f>
        <v>9.4590627489320872E-3</v>
      </c>
      <c r="BK291" s="27">
        <f>((1/(((4-P291)^2+(2-Q291)^2))*CT291))</f>
        <v>8.2755729090458561E-3</v>
      </c>
      <c r="BL291" s="27">
        <f>((1/(((4-P291)^2+(3-Q291)^2))*CT291))</f>
        <v>5.6832263467717333E-3</v>
      </c>
      <c r="BM291" s="27">
        <f>((1/(((5-P291)^2+(0-Q291)^2))*CT291))</f>
        <v>4.1248185248038086E-3</v>
      </c>
      <c r="BN291" s="27">
        <f>((1/(((5-P291)^2+(1-Q291)^2))*CT291))</f>
        <v>4.5965653396907091E-3</v>
      </c>
      <c r="BO291" s="27">
        <f>((1/(((5-P291)^2+(2-Q291)^2))*CT291))</f>
        <v>4.2978850319454571E-3</v>
      </c>
      <c r="BP291" s="27">
        <f>((1/(((5-P291)^2+(3-Q291)^2))*CT291))</f>
        <v>3.4747387978926307E-3</v>
      </c>
      <c r="BQ291" s="27">
        <f>((1/(((5-P291)^2+(4-Q291)^2))*CT291))</f>
        <v>2.6115780231510759E-3</v>
      </c>
      <c r="BR291" s="27">
        <f>((1/(((6-P291)^2+(0-Q291)^2))*CT291))</f>
        <v>2.5363334012153322E-3</v>
      </c>
      <c r="BS291" s="27">
        <f>(1/(((6-P291)^2+(1-Q291)^2))*CT291)</f>
        <v>2.7071748897006562E-3</v>
      </c>
      <c r="BT291" s="27">
        <f>(1/(((6-P291)^2+(2-Q291)^2))*CT291)</f>
        <v>2.6007287938649044E-3</v>
      </c>
      <c r="BU291" s="27">
        <f>(1/(((6-P291)^2+(3-Q291)^2))*CT291)</f>
        <v>2.2746584517717699E-3</v>
      </c>
      <c r="BV291" s="27">
        <f>((1/(((6-P291)^2+(4-Q291)^2))*CT291))</f>
        <v>1.8700492413486871E-3</v>
      </c>
      <c r="BW291" s="27">
        <f>((1/(((6-P291)^2+(5-Q291)^2))*CT291))</f>
        <v>1.4928400852332361E-3</v>
      </c>
      <c r="BX291" s="27">
        <f>((1/(((0-P291)^2+(1-Q291)^2))*CT291))</f>
        <v>1.7129558729567628E-2</v>
      </c>
      <c r="BY291" s="27">
        <f>((1/(((0-P291)^2+(2-Q291)^2))*CT291))</f>
        <v>1.3605913092703752E-2</v>
      </c>
      <c r="BZ291" s="27">
        <f>((1/(((1-P291)^2+(2-Q291)^2))*CT291))</f>
        <v>3.9475012467253844E-2</v>
      </c>
      <c r="CA291" s="27">
        <f>((1/(((0-P291)^2+(3-Q291)^2))*CT291))</f>
        <v>7.775064754483689E-3</v>
      </c>
      <c r="CB291" s="27">
        <f>((1/(((1-P291)^2+(3-Q291)^2))*CT291))</f>
        <v>1.2429877314790028E-2</v>
      </c>
      <c r="CC291" s="27">
        <f>((1/(((2-P291)^2+(3-Q291)^2))*CT291))</f>
        <v>1.3833871998147252E-2</v>
      </c>
      <c r="CD291" s="27">
        <f>((1/(((0-P291)^2+(4-Q291)^2))*CT291))</f>
        <v>4.4695708175521761E-3</v>
      </c>
      <c r="CE291" s="27">
        <f>((1/(((1-P291)^2+(4-Q291)^2))*CT291))</f>
        <v>5.6957289297151943E-3</v>
      </c>
      <c r="CF291" s="27">
        <f>((1/(((2-P291)^2+(4-Q291)^2))*CT291))</f>
        <v>5.9735308821465966E-3</v>
      </c>
      <c r="CG291" s="27">
        <f>((1/(((3-P291)^2+(4-Q291)^2))*CT291))</f>
        <v>5.019067368408632E-3</v>
      </c>
      <c r="CH291" s="27">
        <f>((1/(((0-P291)^2+(5-Q291)^2))*CT291))</f>
        <v>2.7866488863767043E-3</v>
      </c>
      <c r="CI291" s="27">
        <f>((1/(((1-P291)^2+(5-Q291)^2))*CT291))</f>
        <v>3.2186528488699949E-3</v>
      </c>
      <c r="CJ291" s="27">
        <f>((1/(((2-P291)^2+(5-Q291)^2))*CT291))</f>
        <v>3.3055227149545565E-3</v>
      </c>
      <c r="CK291" s="27">
        <f>((1/(((3-P291)^2+(5-Q291)^2))*CT291))</f>
        <v>2.9907969695576677E-3</v>
      </c>
      <c r="CL291" s="27">
        <f>(1/(((4-P291)^2+(5-Q291)^2))*CT291)</f>
        <v>2.4618774362298364E-3</v>
      </c>
      <c r="CM291" s="27">
        <f>(1/(((0-P291)^2+(6-Q291)^2))*CT291)</f>
        <v>1.8727545659486143E-3</v>
      </c>
      <c r="CN291" s="27">
        <f>(1/(((1-P291)^2+(6-Q291)^2))*CT291)</f>
        <v>2.0584271148065534E-3</v>
      </c>
      <c r="CO291" s="27">
        <f>((1/(((2-P291)^2+(6-Q291)^2))*CT291))</f>
        <v>2.0936145069618771E-3</v>
      </c>
      <c r="CP291" s="27">
        <f>((1/(((3-P291)^2+(6-Q291)^2))*CT291))</f>
        <v>1.96279377242732E-3</v>
      </c>
      <c r="CQ291" s="27">
        <f>((1/(((4-P291)^2+(6-Q291)^2))*CT291))</f>
        <v>1.7202439520893932E-3</v>
      </c>
      <c r="CR291" s="27">
        <f>((1/(((5-P291)^2+(6-Q291)^2)))*CT291)</f>
        <v>1.4426934923837832E-3</v>
      </c>
      <c r="CS291" s="21">
        <f t="shared" si="145"/>
        <v>1.0202451124657452</v>
      </c>
      <c r="CT291" s="28">
        <v>0.05</v>
      </c>
    </row>
    <row r="292" spans="8:98" x14ac:dyDescent="0.25">
      <c r="H292" s="2">
        <v>44653</v>
      </c>
      <c r="I292" s="1" t="s">
        <v>9</v>
      </c>
      <c r="J292" s="1" t="s">
        <v>22</v>
      </c>
      <c r="K292">
        <v>0</v>
      </c>
      <c r="L292">
        <v>2</v>
      </c>
      <c r="M292">
        <v>0.01</v>
      </c>
      <c r="N292">
        <v>1.67</v>
      </c>
      <c r="P292" s="10">
        <f>SUMIF(team,spi_matches[[#This Row],[team1]],Mxg)+SUMIF(team,spi_matches[[#This Row],[team2]],Vnxg)</f>
        <v>0.59069583391882186</v>
      </c>
      <c r="Q292" s="10">
        <f>SUMIF(team,spi_matches[[#This Row],[team1]],Mnxg)+SUMIF(team,spi_matches[[#This Row],[team2]],Vxg)</f>
        <v>2.3737010132988781</v>
      </c>
      <c r="R292" s="10">
        <f t="shared" si="119"/>
        <v>0.83240276764854382</v>
      </c>
      <c r="S292" s="21">
        <f t="shared" si="120"/>
        <v>8.3431913338197786E-2</v>
      </c>
      <c r="T292" s="21">
        <f t="shared" si="121"/>
        <v>7.0862931603818277E-2</v>
      </c>
      <c r="U292" s="21">
        <f t="shared" si="122"/>
        <v>0.55966186200760282</v>
      </c>
      <c r="V292" s="22">
        <f t="shared" si="123"/>
        <v>0</v>
      </c>
      <c r="W292" s="22">
        <f t="shared" si="124"/>
        <v>3</v>
      </c>
      <c r="X292" s="23"/>
      <c r="Y292" s="23"/>
      <c r="Z292" s="23"/>
      <c r="AA292" s="23"/>
      <c r="AB292" s="24">
        <f t="shared" si="125"/>
        <v>1</v>
      </c>
      <c r="AC292" s="24">
        <f t="shared" si="126"/>
        <v>2</v>
      </c>
      <c r="AD292" s="24">
        <f t="shared" si="127"/>
        <v>0</v>
      </c>
      <c r="AE292" s="24">
        <f t="shared" si="128"/>
        <v>2</v>
      </c>
      <c r="AF292" s="24">
        <f t="shared" si="129"/>
        <v>1</v>
      </c>
      <c r="AG292" s="24">
        <f t="shared" si="130"/>
        <v>3</v>
      </c>
      <c r="AH292" s="24">
        <f t="shared" si="131"/>
        <v>0</v>
      </c>
      <c r="AI292" s="24">
        <f t="shared" si="132"/>
        <v>3</v>
      </c>
      <c r="AJ292" s="24">
        <f t="shared" si="133"/>
        <v>1</v>
      </c>
      <c r="AK292" s="24">
        <f t="shared" si="134"/>
        <v>1</v>
      </c>
      <c r="AL292" s="25">
        <f t="shared" si="135"/>
        <v>12</v>
      </c>
      <c r="AM292" s="25">
        <f t="shared" si="136"/>
        <v>2</v>
      </c>
      <c r="AN292" s="25">
        <f t="shared" si="137"/>
        <v>13</v>
      </c>
      <c r="AO292" s="25">
        <f t="shared" si="138"/>
        <v>3</v>
      </c>
      <c r="AP292" s="25">
        <f t="shared" si="139"/>
        <v>11</v>
      </c>
      <c r="AQ292" s="26">
        <f t="shared" si="140"/>
        <v>0.16276976972281931</v>
      </c>
      <c r="AR292" s="26">
        <f t="shared" si="141"/>
        <v>0.10233863940502133</v>
      </c>
      <c r="AS292" s="26">
        <f t="shared" si="142"/>
        <v>8.9320753363521951E-2</v>
      </c>
      <c r="AT292" s="26">
        <f t="shared" si="143"/>
        <v>6.7460725371860444E-2</v>
      </c>
      <c r="AU292" s="26">
        <f t="shared" si="144"/>
        <v>2.4335822186322839E-2</v>
      </c>
      <c r="AV292" s="27">
        <f>(1/(((0-P292)^2+(0-Q292)^2))*CT292)</f>
        <v>8.35648348232923E-3</v>
      </c>
      <c r="AW292" s="27">
        <f>(1/(((1-P292)^2+(1-Q292)^2))*CT292)</f>
        <v>2.4335822186322839E-2</v>
      </c>
      <c r="AX292" s="27">
        <f>(1/(((2-P292)^2+(2-Q292)^2))*CT292)</f>
        <v>2.3520660088205306E-2</v>
      </c>
      <c r="AY292" s="27">
        <f>(1/(((3-P292)^2+(3-Q292)^2))*CT292)</f>
        <v>8.0684241282486576E-3</v>
      </c>
      <c r="AZ292" s="27">
        <f>((1/(((4-P292)^2+(4-Q292)^2))*CT292))</f>
        <v>3.504295458947248E-3</v>
      </c>
      <c r="BA292" s="27">
        <f>((1/(((5-P292)^2+(5-Q292)^2))*CT292))</f>
        <v>1.8982961564375624E-3</v>
      </c>
      <c r="BB292" s="27">
        <f>((1/(((6-P292)^2+(6-Q292)^2))*CT292))</f>
        <v>1.1789501033274447E-3</v>
      </c>
      <c r="BC292" s="27">
        <f>((1/(((1-P292)^2+(0-Q292)^2))*CT292))</f>
        <v>8.6177382270629169E-3</v>
      </c>
      <c r="BD292" s="27">
        <f>((1/(((2-P292)^2+(0-Q292)^2))*CT292))</f>
        <v>6.5611676977156315E-3</v>
      </c>
      <c r="BE292" s="27">
        <f>((1/(((2-P292)^2+(1-Q292)^2))*CT292))</f>
        <v>1.2909246657531313E-2</v>
      </c>
      <c r="BF292" s="27">
        <f>((1/(((3-P292)^2+(0-Q292)^2))*CT292))</f>
        <v>4.3709338591923046E-3</v>
      </c>
      <c r="BG292" s="27">
        <f>((1/(((3-P292)^2+(1-Q292)^2))*CT292))</f>
        <v>6.5004281505539859E-3</v>
      </c>
      <c r="BH292" s="27">
        <f>((1/(((3-P292)^2+(2-Q292)^2))*CT292))</f>
        <v>8.4112792392899115E-3</v>
      </c>
      <c r="BI292" s="27">
        <f>((1/(((4-P292)^2+(0-Q292)^2))*CT292))</f>
        <v>2.8972387545936722E-3</v>
      </c>
      <c r="BJ292" s="27">
        <f>((1/(((4-P292)^2+(1-Q292)^2))*CT292))</f>
        <v>3.7008501095515661E-3</v>
      </c>
      <c r="BK292" s="27">
        <f>((1/(((4-P292)^2+(2-Q292)^2))*CT292))</f>
        <v>4.2506136855093813E-3</v>
      </c>
      <c r="BL292" s="27">
        <f>((1/(((4-P292)^2+(3-Q292)^2))*CT292))</f>
        <v>4.1612551909271161E-3</v>
      </c>
      <c r="BM292" s="27">
        <f>((1/(((5-P292)^2+(0-Q292)^2))*CT292))</f>
        <v>1.9939050526047082E-3</v>
      </c>
      <c r="BN292" s="27">
        <f>((1/(((5-P292)^2+(1-Q292)^2))*CT292))</f>
        <v>2.3442242252470439E-3</v>
      </c>
      <c r="BO292" s="27">
        <f>((1/(((5-P292)^2+(2-Q292)^2))*CT292))</f>
        <v>2.5534154497965696E-3</v>
      </c>
      <c r="BP292" s="27">
        <f>((1/(((5-P292)^2+(3-Q292)^2))*CT292))</f>
        <v>2.5208965115990738E-3</v>
      </c>
      <c r="BQ292" s="27">
        <f>((1/(((5-P292)^2+(4-Q292)^2))*CT292))</f>
        <v>2.2637943788843249E-3</v>
      </c>
      <c r="BR292" s="27">
        <f>((1/(((6-P292)^2+(0-Q292)^2))*CT292))</f>
        <v>1.4328688864088124E-3</v>
      </c>
      <c r="BS292" s="27">
        <f>(1/(((6-P292)^2+(1-Q292)^2))*CT292)</f>
        <v>1.6052587745730871E-3</v>
      </c>
      <c r="BT292" s="27">
        <f>(1/(((6-P292)^2+(2-Q292)^2))*CT292)</f>
        <v>1.7006673141505271E-3</v>
      </c>
      <c r="BU292" s="27">
        <f>(1/(((6-P292)^2+(3-Q292)^2))*CT292)</f>
        <v>1.6861801561576823E-3</v>
      </c>
      <c r="BV292" s="27">
        <f>((1/(((6-P292)^2+(4-Q292)^2))*CT292))</f>
        <v>1.567131856280421E-3</v>
      </c>
      <c r="BW292" s="27">
        <f>((1/(((6-P292)^2+(5-Q292)^2))*CT292))</f>
        <v>1.3828191605677279E-3</v>
      </c>
      <c r="BX292" s="27">
        <f>((1/(((0-P292)^2+(1-Q292)^2))*CT292))</f>
        <v>2.2361599166322164E-2</v>
      </c>
      <c r="BY292" s="27">
        <f>((1/(((0-P292)^2+(2-Q292)^2))*CT292))</f>
        <v>0.10233863940502133</v>
      </c>
      <c r="BZ292" s="27">
        <f>((1/(((1-P292)^2+(2-Q292)^2))*CT292))</f>
        <v>0.16276976972281931</v>
      </c>
      <c r="CA292" s="27">
        <f>((1/(((0-P292)^2+(3-Q292)^2))*CT292))</f>
        <v>6.7460725371860444E-2</v>
      </c>
      <c r="CB292" s="27">
        <f>((1/(((1-P292)^2+(3-Q292)^2))*CT292))</f>
        <v>8.9320753363521951E-2</v>
      </c>
      <c r="CC292" s="27">
        <f>((1/(((2-P292)^2+(3-Q292)^2))*CT292))</f>
        <v>2.1022636452253871E-2</v>
      </c>
      <c r="CD292" s="27">
        <f>((1/(((0-P292)^2+(4-Q292)^2))*CT292))</f>
        <v>1.6701350013106065E-2</v>
      </c>
      <c r="CE292" s="27">
        <f>((1/(((1-P292)^2+(4-Q292)^2))*CT292))</f>
        <v>1.777854710992777E-2</v>
      </c>
      <c r="CF292" s="27">
        <f>((1/(((2-P292)^2+(4-Q292)^2))*CT292))</f>
        <v>1.0796835324885788E-2</v>
      </c>
      <c r="CG292" s="27">
        <f>((1/(((3-P292)^2+(4-Q292)^2))*CT292))</f>
        <v>5.9174434092468062E-3</v>
      </c>
      <c r="CH292" s="27">
        <f>((1/(((0-P292)^2+(5-Q292)^2))*CT292))</f>
        <v>6.9000084515831164E-3</v>
      </c>
      <c r="CI292" s="27">
        <f>((1/(((1-P292)^2+(5-Q292)^2))*CT292))</f>
        <v>7.0771646080460748E-3</v>
      </c>
      <c r="CJ292" s="27">
        <f>((1/(((2-P292)^2+(5-Q292)^2))*CT292))</f>
        <v>5.6283586244615172E-3</v>
      </c>
      <c r="CK292" s="27">
        <f>((1/(((3-P292)^2+(5-Q292)^2))*CT292))</f>
        <v>3.9363281810244873E-3</v>
      </c>
      <c r="CL292" s="27">
        <f>(1/(((4-P292)^2+(5-Q292)^2))*CT292)</f>
        <v>2.6996672166712597E-3</v>
      </c>
      <c r="CM292" s="27">
        <f>(1/(((0-P292)^2+(6-Q292)^2))*CT292)</f>
        <v>3.7039874266277337E-3</v>
      </c>
      <c r="CN292" s="27">
        <f>(1/(((1-P292)^2+(6-Q292)^2))*CT292)</f>
        <v>3.7544374894387979E-3</v>
      </c>
      <c r="CO292" s="27">
        <f>((1/(((2-P292)^2+(6-Q292)^2))*CT292))</f>
        <v>3.3033428182607676E-3</v>
      </c>
      <c r="CP292" s="27">
        <f>((1/(((3-P292)^2+(6-Q292)^2))*CT292))</f>
        <v>2.6378555294486235E-3</v>
      </c>
      <c r="CQ292" s="27">
        <f>((1/(((4-P292)^2+(6-Q292)^2))*CT292))</f>
        <v>2.0182938772363634E-3</v>
      </c>
      <c r="CR292" s="27">
        <f>((1/(((5-P292)^2+(6-Q292)^2)))*CT292)</f>
        <v>1.534118445838511E-3</v>
      </c>
      <c r="CS292" s="21">
        <f t="shared" si="145"/>
        <v>0.71395670694961877</v>
      </c>
      <c r="CT292" s="28">
        <v>0.05</v>
      </c>
    </row>
    <row r="293" spans="8:98" x14ac:dyDescent="0.25">
      <c r="H293" s="2">
        <v>44653</v>
      </c>
      <c r="I293" s="1" t="s">
        <v>15</v>
      </c>
      <c r="J293" s="1" t="s">
        <v>17</v>
      </c>
      <c r="K293">
        <v>2</v>
      </c>
      <c r="L293">
        <v>1</v>
      </c>
      <c r="M293">
        <v>1.75</v>
      </c>
      <c r="N293">
        <v>1.89</v>
      </c>
      <c r="P293" s="10">
        <f>SUMIF(team,spi_matches[[#This Row],[team1]],Mxg)+SUMIF(team,spi_matches[[#This Row],[team2]],Vnxg)</f>
        <v>1.0991020898771042</v>
      </c>
      <c r="Q293" s="10">
        <f>SUMIF(team,spi_matches[[#This Row],[team1]],Mnxg)+SUMIF(team,spi_matches[[#This Row],[team2]],Vxg)</f>
        <v>1.2505613093463672</v>
      </c>
      <c r="R293" s="10">
        <f t="shared" si="119"/>
        <v>0.83254992850718545</v>
      </c>
      <c r="S293" s="21">
        <f t="shared" si="120"/>
        <v>0.19123066929370738</v>
      </c>
      <c r="T293" s="21">
        <f t="shared" si="121"/>
        <v>0.75653492638106579</v>
      </c>
      <c r="U293" s="21">
        <f t="shared" si="122"/>
        <v>0.24531240040700761</v>
      </c>
      <c r="V293" s="22">
        <f t="shared" si="123"/>
        <v>1</v>
      </c>
      <c r="W293" s="22">
        <f t="shared" si="124"/>
        <v>1</v>
      </c>
      <c r="X293" s="23"/>
      <c r="Y293" s="23"/>
      <c r="Z293" s="23"/>
      <c r="AA293" s="23"/>
      <c r="AB293" s="24">
        <f t="shared" si="125"/>
        <v>1</v>
      </c>
      <c r="AC293" s="24">
        <f t="shared" si="126"/>
        <v>1</v>
      </c>
      <c r="AD293" s="24">
        <f t="shared" si="127"/>
        <v>1</v>
      </c>
      <c r="AE293" s="24">
        <f t="shared" si="128"/>
        <v>2</v>
      </c>
      <c r="AF293" s="24">
        <f t="shared" si="129"/>
        <v>2</v>
      </c>
      <c r="AG293" s="24">
        <f t="shared" si="130"/>
        <v>1</v>
      </c>
      <c r="AH293" s="24">
        <f t="shared" si="131"/>
        <v>0</v>
      </c>
      <c r="AI293" s="24">
        <f t="shared" si="132"/>
        <v>1</v>
      </c>
      <c r="AJ293" s="24">
        <f t="shared" si="133"/>
        <v>2</v>
      </c>
      <c r="AK293" s="24">
        <f t="shared" si="134"/>
        <v>2</v>
      </c>
      <c r="AL293" s="25">
        <f t="shared" si="135"/>
        <v>11</v>
      </c>
      <c r="AM293" s="25">
        <f t="shared" si="136"/>
        <v>12</v>
      </c>
      <c r="AN293" s="25">
        <f t="shared" si="137"/>
        <v>21</v>
      </c>
      <c r="AO293" s="25">
        <f t="shared" si="138"/>
        <v>1</v>
      </c>
      <c r="AP293" s="25">
        <f t="shared" si="139"/>
        <v>22</v>
      </c>
      <c r="AQ293" s="26">
        <f t="shared" si="140"/>
        <v>0.68868442223629511</v>
      </c>
      <c r="AR293" s="26">
        <f t="shared" si="141"/>
        <v>8.7492190734324987E-2</v>
      </c>
      <c r="AS293" s="26">
        <f t="shared" si="142"/>
        <v>5.7182197566459814E-2</v>
      </c>
      <c r="AT293" s="26">
        <f t="shared" si="143"/>
        <v>3.9345096966966475E-2</v>
      </c>
      <c r="AU293" s="26">
        <f t="shared" si="144"/>
        <v>3.6409303016269864E-2</v>
      </c>
      <c r="AV293" s="27">
        <f>(1/(((0-P293)^2+(0-Q293)^2))*CT293)</f>
        <v>1.8037980098687477E-2</v>
      </c>
      <c r="AW293" s="27">
        <f>(1/(((1-P293)^2+(1-Q293)^2))*CT293)</f>
        <v>0.68868442223629511</v>
      </c>
      <c r="AX293" s="27">
        <f>(1/(((2-P293)^2+(2-Q293)^2))*CT293)</f>
        <v>3.6409303016269864E-2</v>
      </c>
      <c r="AY293" s="27">
        <f>(1/(((3-P293)^2+(3-Q293)^2))*CT293)</f>
        <v>7.4918167667615554E-3</v>
      </c>
      <c r="AZ293" s="27">
        <f>((1/(((4-P293)^2+(4-Q293)^2))*CT293))</f>
        <v>3.1299645544236861E-3</v>
      </c>
      <c r="BA293" s="27">
        <f>((1/(((5-P293)^2+(5-Q293)^2))*CT293))</f>
        <v>1.7079247194505443E-3</v>
      </c>
      <c r="BB293" s="27">
        <f>((1/(((6-P293)^2+(6-Q293)^2))*CT293))</f>
        <v>1.0735149891773705E-3</v>
      </c>
      <c r="BC293" s="27">
        <f>((1/(((1-P293)^2+(0-Q293)^2))*CT293))</f>
        <v>3.1771755517877247E-2</v>
      </c>
      <c r="BD293" s="27">
        <f>((1/(((2-P293)^2+(0-Q293)^2))*CT293))</f>
        <v>2.1048017561945957E-2</v>
      </c>
      <c r="BE293" s="27">
        <f>((1/(((2-P293)^2+(1-Q293)^2))*CT293))</f>
        <v>5.7182197566459814E-2</v>
      </c>
      <c r="BF293" s="27">
        <f>((1/(((3-P293)^2+(0-Q293)^2))*CT293))</f>
        <v>9.6575128162466779E-3</v>
      </c>
      <c r="BG293" s="27">
        <f>((1/(((3-P293)^2+(1-Q293)^2))*CT293))</f>
        <v>1.3601023844670998E-2</v>
      </c>
      <c r="BH293" s="27">
        <f>((1/(((3-P293)^2+(2-Q293)^2))*CT293))</f>
        <v>1.1975843624243336E-2</v>
      </c>
      <c r="BI293" s="27">
        <f>((1/(((4-P293)^2+(0-Q293)^2))*CT293))</f>
        <v>5.0104657238230566E-3</v>
      </c>
      <c r="BJ293" s="27">
        <f>((1/(((4-P293)^2+(1-Q293)^2))*CT293))</f>
        <v>5.8976245591784047E-3</v>
      </c>
      <c r="BK293" s="27">
        <f>((1/(((4-P293)^2+(2-Q293)^2))*CT293))</f>
        <v>5.569871960836921E-3</v>
      </c>
      <c r="BL293" s="27">
        <f>((1/(((4-P293)^2+(3-Q293)^2))*CT293))</f>
        <v>4.3570158223961908E-3</v>
      </c>
      <c r="BM293" s="27">
        <f>((1/(((5-P293)^2+(0-Q293)^2))*CT293))</f>
        <v>2.9795765354894105E-3</v>
      </c>
      <c r="BN293" s="27">
        <f>((1/(((5-P293)^2+(1-Q293)^2))*CT293))</f>
        <v>3.2722972506384626E-3</v>
      </c>
      <c r="BO293" s="27">
        <f>((1/(((5-P293)^2+(2-Q293)^2))*CT293))</f>
        <v>3.1688363238077163E-3</v>
      </c>
      <c r="BP293" s="27">
        <f>((1/(((5-P293)^2+(3-Q293)^2))*CT293))</f>
        <v>2.7355978621925806E-3</v>
      </c>
      <c r="BQ293" s="27">
        <f>((1/(((5-P293)^2+(4-Q293)^2))*CT293))</f>
        <v>2.1952530392043749E-3</v>
      </c>
      <c r="BR293" s="27">
        <f>((1/(((6-P293)^2+(0-Q293)^2))*CT293))</f>
        <v>1.9544454788014104E-3</v>
      </c>
      <c r="BS293" s="27">
        <f>(1/(((6-P293)^2+(1-Q293)^2))*CT293)</f>
        <v>2.0762756144253013E-3</v>
      </c>
      <c r="BT293" s="27">
        <f>(1/(((6-P293)^2+(2-Q293)^2))*CT293)</f>
        <v>2.0341361671908568E-3</v>
      </c>
      <c r="BU293" s="27">
        <f>(1/(((6-P293)^2+(3-Q293)^2))*CT293)</f>
        <v>1.8464263633817043E-3</v>
      </c>
      <c r="BV293" s="27">
        <f>((1/(((6-P293)^2+(4-Q293)^2))*CT293))</f>
        <v>1.5833701325887611E-3</v>
      </c>
      <c r="BW293" s="27">
        <f>((1/(((6-P293)^2+(5-Q293)^2))*CT293))</f>
        <v>1.3131255283082026E-3</v>
      </c>
      <c r="BX293" s="27">
        <f>((1/(((0-P293)^2+(1-Q293)^2))*CT293))</f>
        <v>3.9345096966966475E-2</v>
      </c>
      <c r="BY293" s="27">
        <f>((1/(((0-P293)^2+(2-Q293)^2))*CT293))</f>
        <v>2.8253635633000953E-2</v>
      </c>
      <c r="BZ293" s="27">
        <f>((1/(((1-P293)^2+(2-Q293)^2))*CT293))</f>
        <v>8.7492190734324987E-2</v>
      </c>
      <c r="CA293" s="27">
        <f>((1/(((0-P293)^2+(3-Q293)^2))*CT293))</f>
        <v>1.1713548993001142E-2</v>
      </c>
      <c r="CB293" s="27">
        <f>((1/(((1-P293)^2+(3-Q293)^2))*CT293))</f>
        <v>1.6284751482379133E-2</v>
      </c>
      <c r="CC293" s="27">
        <f>((1/(((2-P293)^2+(3-Q293)^2))*CT293))</f>
        <v>1.291271364583562E-2</v>
      </c>
      <c r="CD293" s="27">
        <f>((1/(((0-P293)^2+(4-Q293)^2))*CT293))</f>
        <v>5.7029199462792744E-3</v>
      </c>
      <c r="CE293" s="27">
        <f>((1/(((1-P293)^2+(4-Q293)^2))*CT293))</f>
        <v>6.605687942539816E-3</v>
      </c>
      <c r="CF293" s="27">
        <f>((1/(((2-P293)^2+(4-Q293)^2))*CT293))</f>
        <v>5.9729805120171276E-3</v>
      </c>
      <c r="CG293" s="27">
        <f>((1/(((3-P293)^2+(4-Q293)^2))*CT293))</f>
        <v>4.4751435399410164E-3</v>
      </c>
      <c r="CH293" s="27">
        <f>((1/(((0-P293)^2+(5-Q293)^2))*CT293))</f>
        <v>3.2751844211125641E-3</v>
      </c>
      <c r="CI293" s="27">
        <f>((1/(((1-P293)^2+(5-Q293)^2))*CT293))</f>
        <v>3.5541372572270424E-3</v>
      </c>
      <c r="CJ293" s="27">
        <f>((1/(((2-P293)^2+(5-Q293)^2))*CT293))</f>
        <v>3.3624956891899014E-3</v>
      </c>
      <c r="CK293" s="27">
        <f>((1/(((3-P293)^2+(5-Q293)^2))*CT293))</f>
        <v>2.8293820342231769E-3</v>
      </c>
      <c r="CL293" s="27">
        <f>(1/(((4-P293)^2+(5-Q293)^2))*CT293)</f>
        <v>2.2248426735726992E-3</v>
      </c>
      <c r="CM293" s="27">
        <f>(1/(((0-P293)^2+(6-Q293)^2))*CT293)</f>
        <v>2.1039172461329212E-3</v>
      </c>
      <c r="CN293" s="27">
        <f>(1/(((1-P293)^2+(6-Q293)^2))*CT293)</f>
        <v>2.2156256546825609E-3</v>
      </c>
      <c r="CO293" s="27">
        <f>((1/(((2-P293)^2+(6-Q293)^2))*CT293))</f>
        <v>2.1396063239737112E-3</v>
      </c>
      <c r="CP293" s="27">
        <f>((1/(((3-P293)^2+(6-Q293)^2))*CT293))</f>
        <v>1.9105422418728398E-3</v>
      </c>
      <c r="CQ293" s="27">
        <f>((1/(((4-P293)^2+(6-Q293)^2))*CT293))</f>
        <v>1.6143417312891343E-3</v>
      </c>
      <c r="CR293" s="27">
        <f>((1/(((5-P293)^2+(6-Q293)^2)))*CT293)</f>
        <v>1.3236557374455039E-3</v>
      </c>
      <c r="CS293" s="21">
        <f t="shared" si="145"/>
        <v>1.1930779960817808</v>
      </c>
      <c r="CT293" s="28">
        <v>0.05</v>
      </c>
    </row>
    <row r="294" spans="8:98" x14ac:dyDescent="0.25">
      <c r="H294" s="2">
        <v>44653</v>
      </c>
      <c r="I294" s="1" t="s">
        <v>27</v>
      </c>
      <c r="J294" s="1" t="s">
        <v>18</v>
      </c>
      <c r="K294">
        <v>0</v>
      </c>
      <c r="L294">
        <v>0</v>
      </c>
      <c r="M294">
        <v>2.52</v>
      </c>
      <c r="N294">
        <v>0.63</v>
      </c>
      <c r="P294" s="10">
        <f>SUMIF(team,spi_matches[[#This Row],[team1]],Mxg)+SUMIF(team,spi_matches[[#This Row],[team2]],Vnxg)</f>
        <v>2.1537739163076628</v>
      </c>
      <c r="Q294" s="10">
        <f>SUMIF(team,spi_matches[[#This Row],[team1]],Mnxg)+SUMIF(team,spi_matches[[#This Row],[team2]],Vxg)</f>
        <v>0.55331189187111551</v>
      </c>
      <c r="R294" s="10">
        <f t="shared" si="119"/>
        <v>0.14000261030501426</v>
      </c>
      <c r="S294" s="21">
        <f t="shared" si="120"/>
        <v>0.60749094490258126</v>
      </c>
      <c r="T294" s="21">
        <f t="shared" si="121"/>
        <v>8.0047946459873578E-2</v>
      </c>
      <c r="U294" s="21">
        <f t="shared" si="122"/>
        <v>8.7980591824495163E-2</v>
      </c>
      <c r="V294" s="22">
        <f t="shared" si="123"/>
        <v>3</v>
      </c>
      <c r="W294" s="22">
        <f t="shared" si="124"/>
        <v>0</v>
      </c>
      <c r="X294" s="23"/>
      <c r="Y294" s="23"/>
      <c r="Z294" s="23"/>
      <c r="AA294" s="23"/>
      <c r="AB294" s="24">
        <f t="shared" si="125"/>
        <v>2</v>
      </c>
      <c r="AC294" s="24">
        <f t="shared" si="126"/>
        <v>1</v>
      </c>
      <c r="AD294" s="24">
        <f t="shared" si="127"/>
        <v>2</v>
      </c>
      <c r="AE294" s="24">
        <f t="shared" si="128"/>
        <v>0</v>
      </c>
      <c r="AF294" s="24">
        <f t="shared" si="129"/>
        <v>3</v>
      </c>
      <c r="AG294" s="24">
        <f t="shared" si="130"/>
        <v>1</v>
      </c>
      <c r="AH294" s="24">
        <f t="shared" si="131"/>
        <v>3</v>
      </c>
      <c r="AI294" s="24">
        <f t="shared" si="132"/>
        <v>0</v>
      </c>
      <c r="AJ294" s="24">
        <f t="shared" si="133"/>
        <v>1</v>
      </c>
      <c r="AK294" s="24">
        <f t="shared" si="134"/>
        <v>1</v>
      </c>
      <c r="AL294" s="25">
        <f t="shared" si="135"/>
        <v>21</v>
      </c>
      <c r="AM294" s="25">
        <f t="shared" si="136"/>
        <v>20</v>
      </c>
      <c r="AN294" s="25">
        <f t="shared" si="137"/>
        <v>31</v>
      </c>
      <c r="AO294" s="25">
        <f t="shared" si="138"/>
        <v>30</v>
      </c>
      <c r="AP294" s="25">
        <f t="shared" si="139"/>
        <v>11</v>
      </c>
      <c r="AQ294" s="26">
        <f t="shared" si="140"/>
        <v>0.22403774115232822</v>
      </c>
      <c r="AR294" s="26">
        <f t="shared" si="141"/>
        <v>0.15160681987929189</v>
      </c>
      <c r="AS294" s="26">
        <f t="shared" si="142"/>
        <v>5.4607278881267651E-2</v>
      </c>
      <c r="AT294" s="26">
        <f t="shared" si="143"/>
        <v>4.8911588307123006E-2</v>
      </c>
      <c r="AU294" s="26">
        <f t="shared" si="144"/>
        <v>3.2664270729827014E-2</v>
      </c>
      <c r="AV294" s="27">
        <f>(1/(((0-P294)^2+(0-Q294)^2))*CT294)</f>
        <v>1.0111435844703275E-2</v>
      </c>
      <c r="AW294" s="27">
        <f>(1/(((1-P294)^2+(1-Q294)^2))*CT294)</f>
        <v>3.2664270729827014E-2</v>
      </c>
      <c r="AX294" s="27">
        <f>(1/(((2-P294)^2+(2-Q294)^2))*CT294)</f>
        <v>2.3623316956033074E-2</v>
      </c>
      <c r="AY294" s="27">
        <f>(1/(((3-P294)^2+(3-Q294)^2))*CT294)</f>
        <v>7.4600351557846363E-3</v>
      </c>
      <c r="AZ294" s="27">
        <f>((1/(((4-P294)^2+(4-Q294)^2))*CT294))</f>
        <v>3.270494131729835E-3</v>
      </c>
      <c r="BA294" s="27">
        <f>((1/(((5-P294)^2+(5-Q294)^2))*CT294))</f>
        <v>1.7937838755000578E-3</v>
      </c>
      <c r="BB294" s="27">
        <f>((1/(((6-P294)^2+(6-Q294)^2))*CT294))</f>
        <v>1.1246097662956972E-3</v>
      </c>
      <c r="BC294" s="27">
        <f>((1/(((1-P294)^2+(0-Q294)^2))*CT294))</f>
        <v>3.0537180153457313E-2</v>
      </c>
      <c r="BD294" s="27">
        <f>((1/(((2-P294)^2+(0-Q294)^2))*CT294))</f>
        <v>0.15160681987929189</v>
      </c>
      <c r="BE294" s="27">
        <f>((1/(((2-P294)^2+(1-Q294)^2))*CT294))</f>
        <v>0.22403774115232822</v>
      </c>
      <c r="BF294" s="27">
        <f>((1/(((3-P294)^2+(0-Q294)^2))*CT294))</f>
        <v>4.8911588307123006E-2</v>
      </c>
      <c r="BG294" s="27">
        <f>((1/(((3-P294)^2+(1-Q294)^2))*CT294))</f>
        <v>5.4607278881267651E-2</v>
      </c>
      <c r="BH294" s="27">
        <f>((1/(((3-P294)^2+(2-Q294)^2))*CT294))</f>
        <v>1.779989669252317E-2</v>
      </c>
      <c r="BI294" s="27">
        <f>((1/(((4-P294)^2+(0-Q294)^2))*CT294))</f>
        <v>1.3460019750662418E-2</v>
      </c>
      <c r="BJ294" s="27">
        <f>((1/(((4-P294)^2+(1-Q294)^2))*CT294))</f>
        <v>1.3857781948318538E-2</v>
      </c>
      <c r="BK294" s="27">
        <f>((1/(((4-P294)^2+(2-Q294)^2))*CT294))</f>
        <v>9.0885010771685117E-3</v>
      </c>
      <c r="BL294" s="27">
        <f>((1/(((4-P294)^2+(3-Q294)^2))*CT294))</f>
        <v>5.3220741233035614E-3</v>
      </c>
      <c r="BM294" s="27">
        <f>((1/(((5-P294)^2+(0-Q294)^2))*CT294))</f>
        <v>5.947313721311063E-3</v>
      </c>
      <c r="BN294" s="27">
        <f>((1/(((5-P294)^2+(1-Q294)^2))*CT294))</f>
        <v>6.0237094272135496E-3</v>
      </c>
      <c r="BO294" s="27">
        <f>((1/(((5-P294)^2+(2-Q294)^2))*CT294))</f>
        <v>4.904889579624888E-3</v>
      </c>
      <c r="BP294" s="27">
        <f>((1/(((5-P294)^2+(3-Q294)^2))*CT294))</f>
        <v>3.54929979813076E-3</v>
      </c>
      <c r="BQ294" s="27">
        <f>((1/(((5-P294)^2+(4-Q294)^2))*CT294))</f>
        <v>2.5024196102652625E-3</v>
      </c>
      <c r="BR294" s="27">
        <f>((1/(((6-P294)^2+(0-Q294)^2))*CT294))</f>
        <v>3.3113439922714955E-3</v>
      </c>
      <c r="BS294" s="27">
        <f>(1/(((6-P294)^2+(1-Q294)^2))*CT294)</f>
        <v>3.3348928731260817E-3</v>
      </c>
      <c r="BT294" s="27">
        <f>(1/(((6-P294)^2+(2-Q294)^2))*CT294)</f>
        <v>2.9609694069066116E-3</v>
      </c>
      <c r="BU294" s="27">
        <f>(1/(((6-P294)^2+(3-Q294)^2))*CT294)</f>
        <v>2.4061901317776854E-3</v>
      </c>
      <c r="BV294" s="27">
        <f>((1/(((6-P294)^2+(4-Q294)^2))*CT294))</f>
        <v>1.8745467813400054E-3</v>
      </c>
      <c r="BW294" s="27">
        <f>((1/(((6-P294)^2+(5-Q294)^2))*CT294))</f>
        <v>1.4464876151695611E-3</v>
      </c>
      <c r="BX294" s="27">
        <f>((1/(((0-P294)^2+(1-Q294)^2))*CT294))</f>
        <v>1.0334267357931521E-2</v>
      </c>
      <c r="BY294" s="27">
        <f>((1/(((0-P294)^2+(2-Q294)^2))*CT294))</f>
        <v>7.4276010577384371E-3</v>
      </c>
      <c r="BZ294" s="27">
        <f>((1/(((1-P294)^2+(2-Q294)^2))*CT294))</f>
        <v>1.460237414468659E-2</v>
      </c>
      <c r="CA294" s="27">
        <f>((1/(((0-P294)^2+(3-Q294)^2))*CT294))</f>
        <v>4.7058713772871984E-3</v>
      </c>
      <c r="CB294" s="27">
        <f>((1/(((1-P294)^2+(3-Q294)^2))*CT294))</f>
        <v>6.8329562706522856E-3</v>
      </c>
      <c r="CC294" s="27">
        <f>((1/(((2-P294)^2+(3-Q294)^2))*CT294))</f>
        <v>8.3195656781683176E-3</v>
      </c>
      <c r="CD294" s="27">
        <f>((1/(((0-P294)^2+(4-Q294)^2))*CT294))</f>
        <v>3.0269273647140649E-3</v>
      </c>
      <c r="CE294" s="27">
        <f>((1/(((1-P294)^2+(4-Q294)^2))*CT294))</f>
        <v>3.784766916774129E-3</v>
      </c>
      <c r="CF294" s="27">
        <f>((1/(((2-P294)^2+(4-Q294)^2))*CT294))</f>
        <v>4.200513941733321E-3</v>
      </c>
      <c r="CG294" s="27">
        <f>((1/(((3-P294)^2+(4-Q294)^2))*CT294))</f>
        <v>3.9695905547744601E-3</v>
      </c>
      <c r="CH294" s="27">
        <f>((1/(((0-P294)^2+(5-Q294)^2))*CT294))</f>
        <v>2.0481917216688024E-3</v>
      </c>
      <c r="CI294" s="27">
        <f>((1/(((1-P294)^2+(5-Q294)^2))*CT294))</f>
        <v>2.3691933544462041E-3</v>
      </c>
      <c r="CJ294" s="27">
        <f>((1/(((2-P294)^2+(5-Q294)^2))*CT294))</f>
        <v>2.525675824909391E-3</v>
      </c>
      <c r="CK294" s="27">
        <f>((1/(((3-P294)^2+(5-Q294)^2))*CT294))</f>
        <v>2.4403179116204662E-3</v>
      </c>
      <c r="CL294" s="27">
        <f>(1/(((4-P294)^2+(5-Q294)^2))*CT294)</f>
        <v>2.1568843586535122E-3</v>
      </c>
      <c r="CM294" s="27">
        <f>(1/(((0-P294)^2+(6-Q294)^2))*CT294)</f>
        <v>1.4575069632706121E-3</v>
      </c>
      <c r="CN294" s="27">
        <f>(1/(((1-P294)^2+(6-Q294)^2))*CT294)</f>
        <v>1.6130278141399876E-3</v>
      </c>
      <c r="CO294" s="27">
        <f>((1/(((2-P294)^2+(6-Q294)^2))*CT294))</f>
        <v>1.6840654335023822E-3</v>
      </c>
      <c r="CP294" s="27">
        <f>((1/(((3-P294)^2+(6-Q294)^2))*CT294))</f>
        <v>1.6456836552339619E-3</v>
      </c>
      <c r="CQ294" s="27">
        <f>((1/(((4-P294)^2+(6-Q294)^2))*CT294))</f>
        <v>1.5117175297080666E-3</v>
      </c>
      <c r="CR294" s="27">
        <f>((1/(((5-P294)^2+(6-Q294)^2)))*CT294)</f>
        <v>1.3238925928814481E-3</v>
      </c>
      <c r="CS294" s="21">
        <f t="shared" si="145"/>
        <v>0.77551948318694985</v>
      </c>
      <c r="CT294" s="28">
        <v>0.05</v>
      </c>
    </row>
    <row r="295" spans="8:98" x14ac:dyDescent="0.25">
      <c r="H295" s="2">
        <v>44653</v>
      </c>
      <c r="I295" s="1" t="s">
        <v>8</v>
      </c>
      <c r="J295" s="1" t="s">
        <v>11</v>
      </c>
      <c r="K295">
        <v>1</v>
      </c>
      <c r="L295">
        <v>1</v>
      </c>
      <c r="M295">
        <v>1.51</v>
      </c>
      <c r="N295">
        <v>1.75</v>
      </c>
      <c r="P295" s="10">
        <f>SUMIF(team,spi_matches[[#This Row],[team1]],Mxg)+SUMIF(team,spi_matches[[#This Row],[team2]],Vnxg)</f>
        <v>1.629405417477749</v>
      </c>
      <c r="Q295" s="10">
        <f>SUMIF(team,spi_matches[[#This Row],[team1]],Mnxg)+SUMIF(team,spi_matches[[#This Row],[team2]],Vxg)</f>
        <v>1.6000112532453312</v>
      </c>
      <c r="R295" s="10">
        <f t="shared" si="119"/>
        <v>3.6754277876071696E-2</v>
      </c>
      <c r="S295" s="21">
        <f t="shared" si="120"/>
        <v>0.25619267443386845</v>
      </c>
      <c r="T295" s="21">
        <f t="shared" si="121"/>
        <v>0.26477459182838647</v>
      </c>
      <c r="U295" s="21">
        <f t="shared" si="122"/>
        <v>0.24119014274184783</v>
      </c>
      <c r="V295" s="22">
        <f t="shared" si="123"/>
        <v>1</v>
      </c>
      <c r="W295" s="22">
        <f t="shared" si="124"/>
        <v>1</v>
      </c>
      <c r="X295" s="23"/>
      <c r="Y295" s="23"/>
      <c r="Z295" s="23"/>
      <c r="AA295" s="23"/>
      <c r="AB295" s="24">
        <f t="shared" si="125"/>
        <v>2</v>
      </c>
      <c r="AC295" s="24">
        <f t="shared" si="126"/>
        <v>2</v>
      </c>
      <c r="AD295" s="24">
        <f t="shared" si="127"/>
        <v>2</v>
      </c>
      <c r="AE295" s="24">
        <f t="shared" si="128"/>
        <v>1</v>
      </c>
      <c r="AF295" s="24">
        <f t="shared" si="129"/>
        <v>1</v>
      </c>
      <c r="AG295" s="24">
        <f t="shared" si="130"/>
        <v>2</v>
      </c>
      <c r="AH295" s="24">
        <f t="shared" si="131"/>
        <v>1</v>
      </c>
      <c r="AI295" s="24">
        <f t="shared" si="132"/>
        <v>1</v>
      </c>
      <c r="AJ295" s="24">
        <f t="shared" si="133"/>
        <v>3</v>
      </c>
      <c r="AK295" s="24">
        <f t="shared" si="134"/>
        <v>2</v>
      </c>
      <c r="AL295" s="25">
        <f t="shared" si="135"/>
        <v>22</v>
      </c>
      <c r="AM295" s="25">
        <f t="shared" si="136"/>
        <v>21</v>
      </c>
      <c r="AN295" s="25">
        <f t="shared" si="137"/>
        <v>12</v>
      </c>
      <c r="AO295" s="25">
        <f t="shared" si="138"/>
        <v>11</v>
      </c>
      <c r="AP295" s="25">
        <f t="shared" si="139"/>
        <v>32</v>
      </c>
      <c r="AQ295" s="26">
        <f t="shared" si="140"/>
        <v>0.16816256114346673</v>
      </c>
      <c r="AR295" s="26">
        <f t="shared" si="141"/>
        <v>0.10053204602547859</v>
      </c>
      <c r="AS295" s="26">
        <f t="shared" si="142"/>
        <v>8.9905067553874382E-2</v>
      </c>
      <c r="AT295" s="26">
        <f t="shared" si="143"/>
        <v>6.6123162171300529E-2</v>
      </c>
      <c r="AU295" s="26">
        <f t="shared" si="144"/>
        <v>2.4527592351484412E-2</v>
      </c>
      <c r="AV295" s="27">
        <f>(1/(((0-P295)^2+(0-Q295)^2))*CT295)</f>
        <v>9.5877313395208632E-3</v>
      </c>
      <c r="AW295" s="27">
        <f>(1/(((1-P295)^2+(1-Q295)^2))*CT295)</f>
        <v>6.6123162171300529E-2</v>
      </c>
      <c r="AX295" s="27">
        <f>(1/(((2-P295)^2+(2-Q295)^2))*CT295)</f>
        <v>0.16816256114346673</v>
      </c>
      <c r="AY295" s="27">
        <f>(1/(((3-P295)^2+(3-Q295)^2))*CT295)</f>
        <v>1.3025928368636567E-2</v>
      </c>
      <c r="AZ295" s="27">
        <f>((1/(((4-P295)^2+(4-Q295)^2))*CT295))</f>
        <v>4.3938025853365106E-3</v>
      </c>
      <c r="BA295" s="27">
        <f>((1/(((5-P295)^2+(5-Q295)^2))*CT295))</f>
        <v>2.1814217515400344E-3</v>
      </c>
      <c r="BB295" s="27">
        <f>((1/(((6-P295)^2+(6-Q295)^2))*CT295))</f>
        <v>1.2999844685852482E-3</v>
      </c>
      <c r="BC295" s="27">
        <f>((1/(((1-P295)^2+(0-Q295)^2))*CT295))</f>
        <v>1.6913678595214657E-2</v>
      </c>
      <c r="BD295" s="27">
        <f>((1/(((2-P295)^2+(0-Q295)^2))*CT295))</f>
        <v>1.8536530842402664E-2</v>
      </c>
      <c r="BE295" s="27">
        <f>((1/(((2-P295)^2+(1-Q295)^2))*CT295))</f>
        <v>0.10053204602547859</v>
      </c>
      <c r="BF295" s="27">
        <f>((1/(((3-P295)^2+(0-Q295)^2))*CT295))</f>
        <v>1.1264900737186495E-2</v>
      </c>
      <c r="BG295" s="27">
        <f>((1/(((3-P295)^2+(1-Q295)^2))*CT295))</f>
        <v>2.2335956778530688E-2</v>
      </c>
      <c r="BH295" s="27">
        <f>((1/(((3-P295)^2+(2-Q295)^2))*CT295))</f>
        <v>2.4527592351484412E-2</v>
      </c>
      <c r="BI295" s="27">
        <f>((1/(((4-P295)^2+(0-Q295)^2))*CT295))</f>
        <v>6.112652753571513E-3</v>
      </c>
      <c r="BJ295" s="27">
        <f>((1/(((4-P295)^2+(1-Q295)^2))*CT295))</f>
        <v>8.3615784964518689E-3</v>
      </c>
      <c r="BK295" s="27">
        <f>((1/(((4-P295)^2+(2-Q295)^2))*CT295))</f>
        <v>8.6509535661234895E-3</v>
      </c>
      <c r="BL295" s="27">
        <f>((1/(((4-P295)^2+(3-Q295)^2))*CT295))</f>
        <v>6.5965783160691991E-3</v>
      </c>
      <c r="BM295" s="27">
        <f>((1/(((5-P295)^2+(0-Q295)^2))*CT295))</f>
        <v>3.5917104858617641E-3</v>
      </c>
      <c r="BN295" s="27">
        <f>((1/(((5-P295)^2+(1-Q295)^2))*CT295))</f>
        <v>4.2658762509880993E-3</v>
      </c>
      <c r="BO295" s="27">
        <f>((1/(((5-P295)^2+(2-Q295)^2))*CT295))</f>
        <v>4.3399391580715421E-3</v>
      </c>
      <c r="BP295" s="27">
        <f>((1/(((5-P295)^2+(3-Q295)^2))*CT295))</f>
        <v>3.7535068082954794E-3</v>
      </c>
      <c r="BQ295" s="27">
        <f>((1/(((5-P295)^2+(4-Q295)^2))*CT295))</f>
        <v>2.9204150980542769E-3</v>
      </c>
      <c r="BR295" s="27">
        <f>((1/(((6-P295)^2+(0-Q295)^2))*CT295))</f>
        <v>2.3081752828643691E-3</v>
      </c>
      <c r="BS295" s="27">
        <f>(1/(((6-P295)^2+(1-Q295)^2))*CT295)</f>
        <v>2.569094445199439E-3</v>
      </c>
      <c r="BT295" s="27">
        <f>(1/(((6-P295)^2+(2-Q295)^2))*CT295)</f>
        <v>2.5957725867528664E-3</v>
      </c>
      <c r="BU295" s="27">
        <f>(1/(((6-P295)^2+(3-Q295)^2))*CT295)</f>
        <v>2.3739362129483795E-3</v>
      </c>
      <c r="BV295" s="27">
        <f>((1/(((6-P295)^2+(4-Q295)^2))*CT295))</f>
        <v>2.0110978016357989E-3</v>
      </c>
      <c r="BW295" s="27">
        <f>((1/(((6-P295)^2+(5-Q295)^2))*CT295))</f>
        <v>1.6306818406828993E-3</v>
      </c>
      <c r="BX295" s="27">
        <f>((1/(((0-P295)^2+(1-Q295)^2))*CT295))</f>
        <v>1.6583882586360173E-2</v>
      </c>
      <c r="BY295" s="27">
        <f>((1/(((0-P295)^2+(2-Q295)^2))*CT295))</f>
        <v>1.7762285830779212E-2</v>
      </c>
      <c r="BZ295" s="27">
        <f>((1/(((1-P295)^2+(2-Q295)^2))*CT295))</f>
        <v>8.9905067553874382E-2</v>
      </c>
      <c r="CA295" s="27">
        <f>((1/(((0-P295)^2+(3-Q295)^2))*CT295))</f>
        <v>1.083439933492332E-2</v>
      </c>
      <c r="CB295" s="27">
        <f>((1/(((1-P295)^2+(3-Q295)^2))*CT295))</f>
        <v>2.122133295015461E-2</v>
      </c>
      <c r="CC295" s="27">
        <f>((1/(((2-P295)^2+(3-Q295)^2))*CT295))</f>
        <v>2.384007502875574E-2</v>
      </c>
      <c r="CD295" s="27">
        <f>((1/(((0-P295)^2+(4-Q295)^2))*CT295))</f>
        <v>5.9418356095652779E-3</v>
      </c>
      <c r="CE295" s="27">
        <f>((1/(((1-P295)^2+(4-Q295)^2))*CT295))</f>
        <v>8.1220290497664386E-3</v>
      </c>
      <c r="CF295" s="27">
        <f>((1/(((2-P295)^2+(4-Q295)^2))*CT295))</f>
        <v>8.4784758971095317E-3</v>
      </c>
      <c r="CG295" s="27">
        <f>((1/(((3-P295)^2+(4-Q295)^2))*CT295))</f>
        <v>6.5458087858030955E-3</v>
      </c>
      <c r="CH295" s="27">
        <f>((1/(((0-P295)^2+(5-Q295)^2))*CT295))</f>
        <v>3.5174395197312639E-3</v>
      </c>
      <c r="CI295" s="27">
        <f>((1/(((1-P295)^2+(5-Q295)^2))*CT295))</f>
        <v>4.1819745553512847E-3</v>
      </c>
      <c r="CJ295" s="27">
        <f>((1/(((2-P295)^2+(5-Q295)^2))*CT295))</f>
        <v>4.2745039145965658E-3</v>
      </c>
      <c r="CK295" s="27">
        <f>((1/(((3-P295)^2+(5-Q295)^2))*CT295))</f>
        <v>3.7206663628449391E-3</v>
      </c>
      <c r="CL295" s="27">
        <f>(1/(((4-P295)^2+(5-Q295)^2))*CT295)</f>
        <v>2.9104215067727104E-3</v>
      </c>
      <c r="CM295" s="27">
        <f>(1/(((0-P295)^2+(6-Q295)^2))*CT295)</f>
        <v>2.2711928769045542E-3</v>
      </c>
      <c r="CN295" s="27">
        <f>(1/(((1-P295)^2+(6-Q295)^2))*CT295)</f>
        <v>2.5308700147954571E-3</v>
      </c>
      <c r="CO295" s="27">
        <f>((1/(((2-P295)^2+(6-Q295)^2))*CT295))</f>
        <v>2.5644653614945857E-3</v>
      </c>
      <c r="CP295" s="27">
        <f>((1/(((3-P295)^2+(6-Q295)^2))*CT295))</f>
        <v>2.3542229283017289E-3</v>
      </c>
      <c r="CQ295" s="27">
        <f>((1/(((4-P295)^2+(6-Q295)^2))*CT295))</f>
        <v>2.0016317585325196E-3</v>
      </c>
      <c r="CR295" s="27">
        <f>((1/(((5-P295)^2+(6-Q295)^2)))*CT295)</f>
        <v>1.627561315430437E-3</v>
      </c>
      <c r="CS295" s="21">
        <f t="shared" si="145"/>
        <v>0.76215740900410289</v>
      </c>
      <c r="CT295" s="28">
        <v>0.05</v>
      </c>
    </row>
    <row r="296" spans="8:98" x14ac:dyDescent="0.25">
      <c r="H296" s="2">
        <v>44653</v>
      </c>
      <c r="I296" s="1" t="s">
        <v>7</v>
      </c>
      <c r="J296" s="1" t="s">
        <v>14</v>
      </c>
      <c r="K296">
        <v>1</v>
      </c>
      <c r="L296">
        <v>1</v>
      </c>
      <c r="M296">
        <v>1.07</v>
      </c>
      <c r="N296">
        <v>1.18</v>
      </c>
      <c r="P296" s="10">
        <f>SUMIF(team,spi_matches[[#This Row],[team1]],Mxg)+SUMIF(team,spi_matches[[#This Row],[team2]],Vnxg)</f>
        <v>1.8749569482815374</v>
      </c>
      <c r="Q296" s="10">
        <f>SUMIF(team,spi_matches[[#This Row],[team1]],Mnxg)+SUMIF(team,spi_matches[[#This Row],[team2]],Vxg)</f>
        <v>0.98889708364388706</v>
      </c>
      <c r="R296" s="10">
        <f t="shared" si="119"/>
        <v>0.68447601322653695</v>
      </c>
      <c r="S296" s="21">
        <f t="shared" si="120"/>
        <v>3.4054388622434226</v>
      </c>
      <c r="T296" s="21">
        <f t="shared" si="121"/>
        <v>0.14081839137422936</v>
      </c>
      <c r="U296" s="21">
        <f t="shared" si="122"/>
        <v>0.12654887430501319</v>
      </c>
      <c r="V296" s="22">
        <f t="shared" si="123"/>
        <v>3</v>
      </c>
      <c r="W296" s="22">
        <f t="shared" si="124"/>
        <v>0</v>
      </c>
      <c r="X296" s="23"/>
      <c r="Y296" s="23"/>
      <c r="Z296" s="23"/>
      <c r="AA296" s="23"/>
      <c r="AB296" s="24">
        <f t="shared" si="125"/>
        <v>2</v>
      </c>
      <c r="AC296" s="24">
        <f t="shared" si="126"/>
        <v>1</v>
      </c>
      <c r="AD296" s="24">
        <f t="shared" si="127"/>
        <v>1</v>
      </c>
      <c r="AE296" s="24">
        <f t="shared" si="128"/>
        <v>1</v>
      </c>
      <c r="AF296" s="24">
        <f t="shared" si="129"/>
        <v>2</v>
      </c>
      <c r="AG296" s="24">
        <f t="shared" si="130"/>
        <v>0</v>
      </c>
      <c r="AH296" s="24">
        <f t="shared" si="131"/>
        <v>2</v>
      </c>
      <c r="AI296" s="24">
        <f t="shared" si="132"/>
        <v>2</v>
      </c>
      <c r="AJ296" s="24">
        <f t="shared" si="133"/>
        <v>3</v>
      </c>
      <c r="AK296" s="24">
        <f t="shared" si="134"/>
        <v>1</v>
      </c>
      <c r="AL296" s="25">
        <f t="shared" si="135"/>
        <v>21</v>
      </c>
      <c r="AM296" s="25">
        <f t="shared" si="136"/>
        <v>11</v>
      </c>
      <c r="AN296" s="25">
        <f t="shared" si="137"/>
        <v>20</v>
      </c>
      <c r="AO296" s="25">
        <f t="shared" si="138"/>
        <v>22</v>
      </c>
      <c r="AP296" s="25">
        <f t="shared" si="139"/>
        <v>31</v>
      </c>
      <c r="AQ296" s="26">
        <f t="shared" si="140"/>
        <v>3.1727821920858537</v>
      </c>
      <c r="AR296" s="26">
        <f t="shared" si="141"/>
        <v>6.5302033861644307E-2</v>
      </c>
      <c r="AS296" s="26">
        <f t="shared" si="142"/>
        <v>5.0324431199722401E-2</v>
      </c>
      <c r="AT296" s="26">
        <f t="shared" si="143"/>
        <v>4.8171187038116257E-2</v>
      </c>
      <c r="AU296" s="26">
        <f t="shared" si="144"/>
        <v>3.9499302325894131E-2</v>
      </c>
      <c r="AV296" s="27">
        <f>(1/(((0-P296)^2+(0-Q296)^2))*CT296)</f>
        <v>1.1127478395571608E-2</v>
      </c>
      <c r="AW296" s="27">
        <f>(1/(((1-P296)^2+(1-Q296)^2))*CT296)</f>
        <v>6.5302033861644307E-2</v>
      </c>
      <c r="AX296" s="27">
        <f>(1/(((2-P296)^2+(2-Q296)^2))*CT296)</f>
        <v>4.8171187038116257E-2</v>
      </c>
      <c r="AY296" s="27">
        <f>(1/(((3-P296)^2+(3-Q296)^2))*CT296)</f>
        <v>9.4157404818812039E-3</v>
      </c>
      <c r="AZ296" s="27">
        <f>((1/(((4-P296)^2+(4-Q296)^2))*CT296))</f>
        <v>3.6811942250588401E-3</v>
      </c>
      <c r="BA296" s="27">
        <f>((1/(((5-P296)^2+(5-Q296)^2))*CT296))</f>
        <v>1.9338738388488574E-3</v>
      </c>
      <c r="BB296" s="27">
        <f>((1/(((6-P296)^2+(6-Q296)^2))*CT296))</f>
        <v>1.1868835331082734E-3</v>
      </c>
      <c r="BC296" s="27">
        <f>((1/(((1-P296)^2+(0-Q296)^2))*CT296))</f>
        <v>2.8678487768945132E-2</v>
      </c>
      <c r="BD296" s="27">
        <f>((1/(((2-P296)^2+(0-Q296)^2))*CT296))</f>
        <v>5.0324431199722401E-2</v>
      </c>
      <c r="BE296" s="27">
        <f>((1/(((2-P296)^2+(1-Q296)^2))*CT296))</f>
        <v>3.1727821920858537</v>
      </c>
      <c r="BF296" s="27">
        <f>((1/(((3-P296)^2+(0-Q296)^2))*CT296))</f>
        <v>2.2285221947827144E-2</v>
      </c>
      <c r="BG296" s="27">
        <f>((1/(((3-P296)^2+(1-Q296)^2))*CT296))</f>
        <v>3.9499302325894131E-2</v>
      </c>
      <c r="BH296" s="27">
        <f>((1/(((3-P296)^2+(2-Q296)^2))*CT296))</f>
        <v>2.1852659985014775E-2</v>
      </c>
      <c r="BI296" s="27">
        <f>((1/(((4-P296)^2+(0-Q296)^2))*CT296))</f>
        <v>9.1012921532892706E-3</v>
      </c>
      <c r="BJ296" s="27">
        <f>((1/(((4-P296)^2+(1-Q296)^2))*CT296))</f>
        <v>1.1071913470729758E-2</v>
      </c>
      <c r="BK296" s="27">
        <f>((1/(((4-P296)^2+(2-Q296)^2))*CT296))</f>
        <v>9.0283066824951384E-3</v>
      </c>
      <c r="BL296" s="27">
        <f>((1/(((4-P296)^2+(3-Q296)^2))*CT296))</f>
        <v>5.8408875105791505E-3</v>
      </c>
      <c r="BM296" s="27">
        <f>((1/(((5-P296)^2+(0-Q296)^2))*CT296))</f>
        <v>4.6538418809995577E-3</v>
      </c>
      <c r="BN296" s="27">
        <f>((1/(((5-P296)^2+(1-Q296)^2))*CT296))</f>
        <v>5.1197943039484016E-3</v>
      </c>
      <c r="BO296" s="27">
        <f>((1/(((5-P296)^2+(2-Q296)^2))*CT296))</f>
        <v>4.6346835019912868E-3</v>
      </c>
      <c r="BP296" s="27">
        <f>((1/(((5-P296)^2+(3-Q296)^2))*CT296))</f>
        <v>3.6204523367605775E-3</v>
      </c>
      <c r="BQ296" s="27">
        <f>((1/(((5-P296)^2+(4-Q296)^2))*CT296))</f>
        <v>2.6549657232565835E-3</v>
      </c>
      <c r="BR296" s="27">
        <f>((1/(((6-P296)^2+(0-Q296)^2))*CT296))</f>
        <v>2.7787198223714091E-3</v>
      </c>
      <c r="BS296" s="27">
        <f>(1/(((6-P296)^2+(1-Q296)^2))*CT296)</f>
        <v>2.9383930426419153E-3</v>
      </c>
      <c r="BT296" s="27">
        <f>(1/(((6-P296)^2+(2-Q296)^2))*CT296)</f>
        <v>2.7718784065212405E-3</v>
      </c>
      <c r="BU296" s="27">
        <f>(1/(((6-P296)^2+(3-Q296)^2))*CT296)</f>
        <v>2.3741109710838895E-3</v>
      </c>
      <c r="BV296" s="27">
        <f>((1/(((6-P296)^2+(4-Q296)^2))*CT296))</f>
        <v>1.9169779139656712E-3</v>
      </c>
      <c r="BW296" s="27">
        <f>((1/(((6-P296)^2+(5-Q296)^2))*CT296))</f>
        <v>1.5103492095311722E-3</v>
      </c>
      <c r="BX296" s="27">
        <f>((1/(((0-P296)^2+(1-Q296)^2))*CT296))</f>
        <v>1.4222376627277537E-2</v>
      </c>
      <c r="BY296" s="27">
        <f>((1/(((0-P296)^2+(2-Q296)^2))*CT296))</f>
        <v>1.1018573056794673E-2</v>
      </c>
      <c r="BZ296" s="27">
        <f>((1/(((1-P296)^2+(2-Q296)^2))*CT296))</f>
        <v>2.7966101993190676E-2</v>
      </c>
      <c r="CA296" s="27">
        <f>((1/(((0-P296)^2+(3-Q296)^2))*CT296))</f>
        <v>6.6137579276852381E-3</v>
      </c>
      <c r="CB296" s="27">
        <f>((1/(((1-P296)^2+(3-Q296)^2))*CT296))</f>
        <v>1.0394827563776521E-2</v>
      </c>
      <c r="CC296" s="27">
        <f>((1/(((2-P296)^2+(3-Q296)^2))*CT296))</f>
        <v>1.231475315531181E-2</v>
      </c>
      <c r="CD296" s="27">
        <f>((1/(((0-P296)^2+(4-Q296)^2))*CT296))</f>
        <v>3.9738664772447571E-3</v>
      </c>
      <c r="CE296" s="27">
        <f>((1/(((1-P296)^2+(4-Q296)^2))*CT296))</f>
        <v>5.0852850955163181E-3</v>
      </c>
      <c r="CF296" s="27">
        <f>((1/(((2-P296)^2+(4-Q296)^2))*CT296))</f>
        <v>5.5051670443977858E-3</v>
      </c>
      <c r="CG296" s="27">
        <f>((1/(((3-P296)^2+(4-Q296)^2))*CT296))</f>
        <v>4.8391174240565091E-3</v>
      </c>
      <c r="CH296" s="27">
        <f>((1/(((0-P296)^2+(5-Q296)^2))*CT296))</f>
        <v>2.5504465364158974E-3</v>
      </c>
      <c r="CI296" s="27">
        <f>((1/(((1-P296)^2+(5-Q296)^2))*CT296))</f>
        <v>2.9665674493075758E-3</v>
      </c>
      <c r="CJ296" s="27">
        <f>((1/(((2-P296)^2+(5-Q296)^2))*CT296))</f>
        <v>3.1047064028155297E-3</v>
      </c>
      <c r="CK296" s="27">
        <f>((1/(((3-P296)^2+(5-Q296)^2))*CT296))</f>
        <v>2.8810691529731571E-3</v>
      </c>
      <c r="CL296" s="27">
        <f>(1/(((4-P296)^2+(5-Q296)^2))*CT296)</f>
        <v>2.4266243896536228E-3</v>
      </c>
      <c r="CM296" s="27">
        <f>(1/(((0-P296)^2+(6-Q296)^2))*CT296)</f>
        <v>1.7466262867605041E-3</v>
      </c>
      <c r="CN296" s="27">
        <f>(1/(((1-P296)^2+(6-Q296)^2))*CT296)</f>
        <v>1.932240043860115E-3</v>
      </c>
      <c r="CO296" s="27">
        <f>((1/(((2-P296)^2+(6-Q296)^2))*CT296))</f>
        <v>1.9899081249803202E-3</v>
      </c>
      <c r="CP296" s="27">
        <f>((1/(((3-P296)^2+(6-Q296)^2))*CT296))</f>
        <v>1.8955998887107165E-3</v>
      </c>
      <c r="CQ296" s="27">
        <f>((1/(((4-P296)^2+(6-Q296)^2))*CT296))</f>
        <v>1.6876520340971157E-3</v>
      </c>
      <c r="CR296" s="27">
        <f>((1/(((5-P296)^2+(6-Q296)^2)))*CT296)</f>
        <v>1.4336076301868115E-3</v>
      </c>
      <c r="CS296" s="21">
        <f t="shared" si="145"/>
        <v>3.6728061279226645</v>
      </c>
      <c r="CT296" s="28">
        <v>0.05</v>
      </c>
    </row>
    <row r="297" spans="8:98" x14ac:dyDescent="0.25">
      <c r="H297" s="2">
        <v>44654</v>
      </c>
      <c r="I297" s="1" t="s">
        <v>21</v>
      </c>
      <c r="J297" s="1" t="s">
        <v>10</v>
      </c>
      <c r="K297">
        <v>2</v>
      </c>
      <c r="L297">
        <v>1</v>
      </c>
      <c r="M297">
        <v>1.61</v>
      </c>
      <c r="N297">
        <v>0.78</v>
      </c>
      <c r="P297" s="10">
        <f>SUMIF(team,spi_matches[[#This Row],[team1]],Mxg)+SUMIF(team,spi_matches[[#This Row],[team2]],Vnxg)</f>
        <v>1.6969117424543994</v>
      </c>
      <c r="Q297" s="10">
        <f>SUMIF(team,spi_matches[[#This Row],[team1]],Mnxg)+SUMIF(team,spi_matches[[#This Row],[team2]],Vxg)</f>
        <v>0.92849751938123481</v>
      </c>
      <c r="R297" s="10">
        <f t="shared" si="119"/>
        <v>2.9605164238840027E-2</v>
      </c>
      <c r="S297" s="21">
        <f t="shared" si="120"/>
        <v>0.7339967412540287</v>
      </c>
      <c r="T297" s="21">
        <f t="shared" si="121"/>
        <v>0.17025143588105665</v>
      </c>
      <c r="U297" s="21">
        <f t="shared" si="122"/>
        <v>0.1319544108605985</v>
      </c>
      <c r="V297" s="22">
        <f t="shared" si="123"/>
        <v>3</v>
      </c>
      <c r="W297" s="22">
        <f t="shared" si="124"/>
        <v>0</v>
      </c>
      <c r="X297" s="23"/>
      <c r="Y297" s="23"/>
      <c r="Z297" s="23"/>
      <c r="AA297" s="23"/>
      <c r="AB297" s="24">
        <f t="shared" si="125"/>
        <v>2</v>
      </c>
      <c r="AC297" s="24">
        <f t="shared" si="126"/>
        <v>1</v>
      </c>
      <c r="AD297" s="24">
        <f t="shared" si="127"/>
        <v>1</v>
      </c>
      <c r="AE297" s="24">
        <f t="shared" si="128"/>
        <v>1</v>
      </c>
      <c r="AF297" s="24">
        <f t="shared" si="129"/>
        <v>2</v>
      </c>
      <c r="AG297" s="24">
        <f t="shared" si="130"/>
        <v>0</v>
      </c>
      <c r="AH297" s="24">
        <f t="shared" si="131"/>
        <v>2</v>
      </c>
      <c r="AI297" s="24">
        <f t="shared" si="132"/>
        <v>2</v>
      </c>
      <c r="AJ297" s="24">
        <f t="shared" si="133"/>
        <v>1</v>
      </c>
      <c r="AK297" s="24">
        <f t="shared" si="134"/>
        <v>0</v>
      </c>
      <c r="AL297" s="25">
        <f t="shared" si="135"/>
        <v>21</v>
      </c>
      <c r="AM297" s="25">
        <f t="shared" si="136"/>
        <v>11</v>
      </c>
      <c r="AN297" s="25">
        <f t="shared" si="137"/>
        <v>20</v>
      </c>
      <c r="AO297" s="25">
        <f t="shared" si="138"/>
        <v>22</v>
      </c>
      <c r="AP297" s="25">
        <f t="shared" si="139"/>
        <v>10</v>
      </c>
      <c r="AQ297" s="26">
        <f t="shared" si="140"/>
        <v>0.51559628971505866</v>
      </c>
      <c r="AR297" s="26">
        <f t="shared" si="141"/>
        <v>0.10187478506280762</v>
      </c>
      <c r="AS297" s="26">
        <f t="shared" si="142"/>
        <v>5.2412542224056974E-2</v>
      </c>
      <c r="AT297" s="26">
        <f t="shared" si="143"/>
        <v>4.0323229139130057E-2</v>
      </c>
      <c r="AU297" s="26">
        <f t="shared" si="144"/>
        <v>3.7097667809156333E-2</v>
      </c>
      <c r="AV297" s="27">
        <f>(1/(((0-P297)^2+(0-Q297)^2))*CT297)</f>
        <v>1.3363205960017197E-2</v>
      </c>
      <c r="AW297" s="27">
        <f>(1/(((1-P297)^2+(1-Q297)^2))*CT297)</f>
        <v>0.10187478506280762</v>
      </c>
      <c r="AX297" s="27">
        <f>(1/(((2-P297)^2+(2-Q297)^2))*CT297)</f>
        <v>4.0323229139130057E-2</v>
      </c>
      <c r="AY297" s="27">
        <f>(1/(((3-P297)^2+(3-Q297)^2))*CT297)</f>
        <v>8.3484139999887713E-3</v>
      </c>
      <c r="AZ297" s="27">
        <f>((1/(((4-P297)^2+(4-Q297)^2))*CT297))</f>
        <v>3.3925116252489802E-3</v>
      </c>
      <c r="BA297" s="27">
        <f>((1/(((5-P297)^2+(5-Q297)^2))*CT297))</f>
        <v>1.8190070198563645E-3</v>
      </c>
      <c r="BB297" s="27">
        <f>((1/(((6-P297)^2+(6-Q297)^2))*CT297))</f>
        <v>1.1302830740076335E-3</v>
      </c>
      <c r="BC297" s="27">
        <f>((1/(((1-P297)^2+(0-Q297)^2))*CT297))</f>
        <v>3.7097667809156333E-2</v>
      </c>
      <c r="BD297" s="27">
        <f>((1/(((2-P297)^2+(0-Q297)^2))*CT297))</f>
        <v>5.2412542224056974E-2</v>
      </c>
      <c r="BE297" s="27">
        <f>((1/(((2-P297)^2+(1-Q297)^2))*CT297))</f>
        <v>0.51559628971505866</v>
      </c>
      <c r="BF297" s="27">
        <f>((1/(((3-P297)^2+(0-Q297)^2))*CT297))</f>
        <v>1.9530131209946459E-2</v>
      </c>
      <c r="BG297" s="27">
        <f>((1/(((3-P297)^2+(1-Q297)^2))*CT297))</f>
        <v>2.9357339450507714E-2</v>
      </c>
      <c r="BH297" s="27">
        <f>((1/(((3-P297)^2+(2-Q297)^2))*CT297))</f>
        <v>1.7567550736890047E-2</v>
      </c>
      <c r="BI297" s="27">
        <f>((1/(((4-P297)^2+(0-Q297)^2))*CT297))</f>
        <v>8.1085597782822195E-3</v>
      </c>
      <c r="BJ297" s="27">
        <f>((1/(((4-P297)^2+(1-Q297)^2))*CT297))</f>
        <v>9.4173874369924779E-3</v>
      </c>
      <c r="BK297" s="27">
        <f>((1/(((4-P297)^2+(2-Q297)^2))*CT297))</f>
        <v>7.7491349745816762E-3</v>
      </c>
      <c r="BL297" s="27">
        <f>((1/(((4-P297)^2+(3-Q297)^2))*CT297))</f>
        <v>5.2108638323468594E-3</v>
      </c>
      <c r="BM297" s="27">
        <f>((1/(((5-P297)^2+(0-Q297)^2))*CT297))</f>
        <v>4.2471863543352964E-3</v>
      </c>
      <c r="BN297" s="27">
        <f>((1/(((5-P297)^2+(1-Q297)^2))*CT297))</f>
        <v>4.5806402580974006E-3</v>
      </c>
      <c r="BO297" s="27">
        <f>((1/(((5-P297)^2+(2-Q297)^2))*CT297))</f>
        <v>4.1464494075713681E-3</v>
      </c>
      <c r="BP297" s="27">
        <f>((1/(((5-P297)^2+(3-Q297)^2))*CT297))</f>
        <v>3.2891459458436732E-3</v>
      </c>
      <c r="BQ297" s="27">
        <f>((1/(((5-P297)^2+(4-Q297)^2))*CT297))</f>
        <v>2.4576643325061533E-3</v>
      </c>
      <c r="BR297" s="27">
        <f>((1/(((6-P297)^2+(0-Q297)^2))*CT297))</f>
        <v>2.5801556047999243E-3</v>
      </c>
      <c r="BS297" s="27">
        <f>(1/(((6-P297)^2+(1-Q297)^2))*CT297)</f>
        <v>2.699538966051537E-3</v>
      </c>
      <c r="BT297" s="27">
        <f>(1/(((6-P297)^2+(2-Q297)^2))*CT297)</f>
        <v>2.5426289389753696E-3</v>
      </c>
      <c r="BU297" s="27">
        <f>(1/(((6-P297)^2+(3-Q297)^2))*CT297)</f>
        <v>2.1922429511104752E-3</v>
      </c>
      <c r="BV297" s="27">
        <f>((1/(((6-P297)^2+(4-Q297)^2))*CT297))</f>
        <v>1.7888642174506003E-3</v>
      </c>
      <c r="BW297" s="27">
        <f>((1/(((6-P297)^2+(5-Q297)^2))*CT297))</f>
        <v>1.4247571094674926E-3</v>
      </c>
      <c r="BX297" s="27">
        <f>((1/(((0-P297)^2+(1-Q297)^2))*CT297))</f>
        <v>1.7333293183239298E-2</v>
      </c>
      <c r="BY297" s="27">
        <f>((1/(((0-P297)^2+(2-Q297)^2))*CT297))</f>
        <v>1.2414257739538324E-2</v>
      </c>
      <c r="BZ297" s="27">
        <f>((1/(((1-P297)^2+(2-Q297)^2))*CT297))</f>
        <v>3.0603434679823838E-2</v>
      </c>
      <c r="CA297" s="27">
        <f>((1/(((0-P297)^2+(3-Q297)^2))*CT297))</f>
        <v>6.9728860827711547E-3</v>
      </c>
      <c r="CB297" s="27">
        <f>((1/(((1-P297)^2+(3-Q297)^2))*CT297))</f>
        <v>1.0467239781191753E-2</v>
      </c>
      <c r="CC297" s="27">
        <f>((1/(((2-P297)^2+(3-Q297)^2))*CT297))</f>
        <v>1.1407750604310651E-2</v>
      </c>
      <c r="CD297" s="27">
        <f>((1/(((0-P297)^2+(4-Q297)^2))*CT297))</f>
        <v>4.0605387508590562E-3</v>
      </c>
      <c r="CE297" s="27">
        <f>((1/(((1-P297)^2+(4-Q297)^2))*CT297))</f>
        <v>5.0404173601968968E-3</v>
      </c>
      <c r="CF297" s="27">
        <f>((1/(((2-P297)^2+(4-Q297)^2))*CT297))</f>
        <v>5.2487982984816012E-3</v>
      </c>
      <c r="CG297" s="27">
        <f>((1/(((3-P297)^2+(4-Q297)^2))*CT297))</f>
        <v>4.4914886981486319E-3</v>
      </c>
      <c r="CH297" s="27">
        <f>((1/(((0-P297)^2+(5-Q297)^2))*CT297))</f>
        <v>2.5698165298912979E-3</v>
      </c>
      <c r="CI297" s="27">
        <f>((1/(((1-P297)^2+(5-Q297)^2))*CT297))</f>
        <v>2.930348243199724E-3</v>
      </c>
      <c r="CJ297" s="27">
        <f>((1/(((2-P297)^2+(5-Q297)^2))*CT297))</f>
        <v>2.9995809690587317E-3</v>
      </c>
      <c r="CK297" s="27">
        <f>((1/(((3-P297)^2+(5-Q297)^2))*CT297))</f>
        <v>2.7359524433812512E-3</v>
      </c>
      <c r="CL297" s="27">
        <f>(1/(((4-P297)^2+(5-Q297)^2))*CT297)</f>
        <v>2.2850511798724765E-3</v>
      </c>
      <c r="CM297" s="27">
        <f>(1/(((0-P297)^2+(6-Q297)^2))*CT297)</f>
        <v>1.7482733343781019E-3</v>
      </c>
      <c r="CN297" s="27">
        <f>(1/(((1-P297)^2+(6-Q297)^2))*CT297)</f>
        <v>1.9079728677207375E-3</v>
      </c>
      <c r="CO297" s="27">
        <f>((1/(((2-P297)^2+(6-Q297)^2))*CT297))</f>
        <v>1.9370835343373201E-3</v>
      </c>
      <c r="CP297" s="27">
        <f>((1/(((3-P297)^2+(6-Q297)^2))*CT297))</f>
        <v>1.8236077862349032E-3</v>
      </c>
      <c r="CQ297" s="27">
        <f>((1/(((4-P297)^2+(6-Q297)^2))*CT297))</f>
        <v>1.6116371583327887E-3</v>
      </c>
      <c r="CR297" s="27">
        <f>((1/(((5-P297)^2+(6-Q297)^2)))*CT297)</f>
        <v>1.3649816356299188E-3</v>
      </c>
      <c r="CS297" s="21">
        <f t="shared" si="145"/>
        <v>1.0362025879956838</v>
      </c>
      <c r="CT297" s="28">
        <v>0.05</v>
      </c>
    </row>
    <row r="298" spans="8:98" x14ac:dyDescent="0.25">
      <c r="H298" s="2">
        <v>44654</v>
      </c>
      <c r="I298" s="1" t="s">
        <v>28</v>
      </c>
      <c r="J298" s="1" t="s">
        <v>20</v>
      </c>
      <c r="K298">
        <v>5</v>
      </c>
      <c r="L298">
        <v>1</v>
      </c>
      <c r="M298">
        <v>3.79</v>
      </c>
      <c r="N298">
        <v>0.61</v>
      </c>
      <c r="P298" s="10">
        <f>SUMIF(team,spi_matches[[#This Row],[team1]],Mxg)+SUMIF(team,spi_matches[[#This Row],[team2]],Vnxg)</f>
        <v>1.7732257033904655</v>
      </c>
      <c r="Q298" s="10">
        <f>SUMIF(team,spi_matches[[#This Row],[team1]],Mnxg)+SUMIF(team,spi_matches[[#This Row],[team2]],Vxg)</f>
        <v>0.7431551046409256</v>
      </c>
      <c r="R298" s="10">
        <f t="shared" si="119"/>
        <v>4.0851088453568183</v>
      </c>
      <c r="S298" s="21">
        <f t="shared" si="120"/>
        <v>0.68869375502479513</v>
      </c>
      <c r="T298" s="21">
        <f t="shared" si="121"/>
        <v>0.13314003669078858</v>
      </c>
      <c r="U298" s="21">
        <f t="shared" si="122"/>
        <v>0.11286580736149253</v>
      </c>
      <c r="V298" s="22">
        <f t="shared" si="123"/>
        <v>3</v>
      </c>
      <c r="W298" s="22">
        <f t="shared" si="124"/>
        <v>0</v>
      </c>
      <c r="X298" s="23"/>
      <c r="Y298" s="23"/>
      <c r="Z298" s="23"/>
      <c r="AA298" s="23"/>
      <c r="AB298" s="24">
        <f t="shared" si="125"/>
        <v>2</v>
      </c>
      <c r="AC298" s="24">
        <f t="shared" si="126"/>
        <v>1</v>
      </c>
      <c r="AD298" s="24">
        <f t="shared" si="127"/>
        <v>2</v>
      </c>
      <c r="AE298" s="24">
        <f t="shared" si="128"/>
        <v>0</v>
      </c>
      <c r="AF298" s="24">
        <f t="shared" si="129"/>
        <v>1</v>
      </c>
      <c r="AG298" s="24">
        <f t="shared" si="130"/>
        <v>1</v>
      </c>
      <c r="AH298" s="24">
        <f t="shared" si="131"/>
        <v>1</v>
      </c>
      <c r="AI298" s="24">
        <f t="shared" si="132"/>
        <v>0</v>
      </c>
      <c r="AJ298" s="24">
        <f t="shared" si="133"/>
        <v>3</v>
      </c>
      <c r="AK298" s="24">
        <f t="shared" si="134"/>
        <v>1</v>
      </c>
      <c r="AL298" s="25">
        <f t="shared" si="135"/>
        <v>21</v>
      </c>
      <c r="AM298" s="25">
        <f t="shared" si="136"/>
        <v>20</v>
      </c>
      <c r="AN298" s="25">
        <f t="shared" si="137"/>
        <v>11</v>
      </c>
      <c r="AO298" s="25">
        <f t="shared" si="138"/>
        <v>10</v>
      </c>
      <c r="AP298" s="25">
        <f t="shared" si="139"/>
        <v>31</v>
      </c>
      <c r="AQ298" s="26">
        <f t="shared" si="140"/>
        <v>0.42590931812531213</v>
      </c>
      <c r="AR298" s="26">
        <f t="shared" si="141"/>
        <v>8.282175835630079E-2</v>
      </c>
      <c r="AS298" s="26">
        <f t="shared" si="142"/>
        <v>7.5318527098681309E-2</v>
      </c>
      <c r="AT298" s="26">
        <f t="shared" si="143"/>
        <v>4.3472307131553443E-2</v>
      </c>
      <c r="AU298" s="26">
        <f t="shared" si="144"/>
        <v>3.1827986789293439E-2</v>
      </c>
      <c r="AV298" s="27">
        <f>(1/(((0-P298)^2+(0-Q298)^2))*CT298)</f>
        <v>1.3525910175723029E-2</v>
      </c>
      <c r="AW298" s="27">
        <f>(1/(((1-P298)^2+(1-Q298)^2))*CT298)</f>
        <v>7.5318527098681309E-2</v>
      </c>
      <c r="AX298" s="27">
        <f>(1/(((2-P298)^2+(2-Q298)^2))*CT298)</f>
        <v>3.0654429034690595E-2</v>
      </c>
      <c r="AY298" s="27">
        <f>(1/(((3-P298)^2+(3-Q298)^2))*CT298)</f>
        <v>7.5776817827728164E-3</v>
      </c>
      <c r="AZ298" s="27">
        <f>((1/(((4-P298)^2+(4-Q298)^2))*CT298))</f>
        <v>3.2122192944348741E-3</v>
      </c>
      <c r="BA298" s="27">
        <f>((1/(((5-P298)^2+(5-Q298)^2))*CT298))</f>
        <v>1.7523691525310827E-3</v>
      </c>
      <c r="BB298" s="27">
        <f>((1/(((6-P298)^2+(6-Q298)^2))*CT298))</f>
        <v>1.098900151954885E-3</v>
      </c>
      <c r="BC298" s="27">
        <f>((1/(((1-P298)^2+(0-Q298)^2))*CT298))</f>
        <v>4.3472307131553443E-2</v>
      </c>
      <c r="BD298" s="27">
        <f>((1/(((2-P298)^2+(0-Q298)^2))*CT298))</f>
        <v>8.282175835630079E-2</v>
      </c>
      <c r="BE298" s="27">
        <f>((1/(((2-P298)^2+(1-Q298)^2))*CT298))</f>
        <v>0.42590931812531213</v>
      </c>
      <c r="BF298" s="27">
        <f>((1/(((3-P298)^2+(0-Q298)^2))*CT298))</f>
        <v>2.4304234366185704E-2</v>
      </c>
      <c r="BG298" s="27">
        <f>((1/(((3-P298)^2+(1-Q298)^2))*CT298))</f>
        <v>3.1827986789293439E-2</v>
      </c>
      <c r="BH298" s="27">
        <f>((1/(((3-P298)^2+(2-Q298)^2))*CT298))</f>
        <v>1.620937709023287E-2</v>
      </c>
      <c r="BI298" s="27">
        <f>((1/(((4-P298)^2+(0-Q298)^2))*CT298))</f>
        <v>9.0730874395906613E-3</v>
      </c>
      <c r="BJ298" s="27">
        <f>((1/(((4-P298)^2+(1-Q298)^2))*CT298))</f>
        <v>9.9512526577708559E-3</v>
      </c>
      <c r="BK298" s="27">
        <f>((1/(((4-P298)^2+(2-Q298)^2))*CT298))</f>
        <v>7.6473847669977744E-3</v>
      </c>
      <c r="BL298" s="27">
        <f>((1/(((4-P298)^2+(3-Q298)^2))*CT298))</f>
        <v>4.9741975194291313E-3</v>
      </c>
      <c r="BM298" s="27">
        <f>((1/(((5-P298)^2+(0-Q298)^2))*CT298))</f>
        <v>4.5602330706930143E-3</v>
      </c>
      <c r="BN298" s="27">
        <f>((1/(((5-P298)^2+(1-Q298)^2))*CT298))</f>
        <v>4.7718840614620756E-3</v>
      </c>
      <c r="BO298" s="27">
        <f>((1/(((5-P298)^2+(2-Q298)^2))*CT298))</f>
        <v>4.1695396698212461E-3</v>
      </c>
      <c r="BP298" s="27">
        <f>((1/(((5-P298)^2+(3-Q298)^2))*CT298))</f>
        <v>3.2246785957314819E-3</v>
      </c>
      <c r="BQ298" s="27">
        <f>((1/(((5-P298)^2+(4-Q298)^2))*CT298))</f>
        <v>2.3787875671748048E-3</v>
      </c>
      <c r="BR298" s="27">
        <f>((1/(((6-P298)^2+(0-Q298)^2))*CT298))</f>
        <v>2.7147502560154312E-3</v>
      </c>
      <c r="BS298" s="27">
        <f>(1/(((6-P298)^2+(1-Q298)^2))*CT298)</f>
        <v>2.7883751128404432E-3</v>
      </c>
      <c r="BT298" s="27">
        <f>(1/(((6-P298)^2+(2-Q298)^2))*CT298)</f>
        <v>2.5713180722048883E-3</v>
      </c>
      <c r="BU298" s="27">
        <f>(1/(((6-P298)^2+(3-Q298)^2))*CT298)</f>
        <v>2.177798061356886E-3</v>
      </c>
      <c r="BV298" s="27">
        <f>((1/(((6-P298)^2+(4-Q298)^2))*CT298))</f>
        <v>1.7560705833308274E-3</v>
      </c>
      <c r="BW298" s="27">
        <f>((1/(((6-P298)^2+(5-Q298)^2))*CT298))</f>
        <v>1.3894157314971621E-3</v>
      </c>
      <c r="BX298" s="27">
        <f>((1/(((0-P298)^2+(1-Q298)^2))*CT298))</f>
        <v>1.5574874721493671E-2</v>
      </c>
      <c r="BY298" s="27">
        <f>((1/(((0-P298)^2+(2-Q298)^2))*CT298))</f>
        <v>1.0584276432201667E-2</v>
      </c>
      <c r="BZ298" s="27">
        <f>((1/(((1-P298)^2+(2-Q298)^2))*CT298))</f>
        <v>2.2961721512626387E-2</v>
      </c>
      <c r="CA298" s="27">
        <f>((1/(((0-P298)^2+(3-Q298)^2))*CT298))</f>
        <v>6.0696713709217989E-3</v>
      </c>
      <c r="CB298" s="27">
        <f>((1/(((1-P298)^2+(3-Q298)^2))*CT298))</f>
        <v>8.7854519142006732E-3</v>
      </c>
      <c r="CC298" s="27">
        <f>((1/(((2-P298)^2+(3-Q298)^2))*CT298))</f>
        <v>9.7185971198480905E-3</v>
      </c>
      <c r="CD298" s="27">
        <f>((1/(((0-P298)^2+(4-Q298)^2))*CT298))</f>
        <v>3.6360018693586517E-3</v>
      </c>
      <c r="CE298" s="27">
        <f>((1/(((1-P298)^2+(4-Q298)^2))*CT298))</f>
        <v>4.4623268082731897E-3</v>
      </c>
      <c r="CF298" s="27">
        <f>((1/(((2-P298)^2+(4-Q298)^2))*CT298))</f>
        <v>4.6911069097024596E-3</v>
      </c>
      <c r="CG298" s="27">
        <f>((1/(((3-P298)^2+(4-Q298)^2))*CT298))</f>
        <v>4.1281326648548609E-3</v>
      </c>
      <c r="CH298" s="27">
        <f>((1/(((0-P298)^2+(5-Q298)^2))*CT298))</f>
        <v>2.3512750509852363E-3</v>
      </c>
      <c r="CI298" s="27">
        <f>((1/(((1-P298)^2+(5-Q298)^2))*CT298))</f>
        <v>2.6711390150476583E-3</v>
      </c>
      <c r="CJ298" s="27">
        <f>((1/(((2-P298)^2+(5-Q298)^2))*CT298))</f>
        <v>2.7514623266684302E-3</v>
      </c>
      <c r="CK298" s="27">
        <f>((1/(((3-P298)^2+(5-Q298)^2))*CT298))</f>
        <v>2.5476793557237727E-3</v>
      </c>
      <c r="CL298" s="27">
        <f>(1/(((4-P298)^2+(5-Q298)^2))*CT298)</f>
        <v>2.1664480070302389E-3</v>
      </c>
      <c r="CM298" s="27">
        <f>(1/(((0-P298)^2+(6-Q298)^2))*CT298)</f>
        <v>1.6244975451943069E-3</v>
      </c>
      <c r="CN298" s="27">
        <f>(1/(((1-P298)^2+(6-Q298)^2))*CT298)</f>
        <v>1.7710213710913341E-3</v>
      </c>
      <c r="CO298" s="27">
        <f>((1/(((2-P298)^2+(6-Q298)^2))*CT298))</f>
        <v>1.8059770361766284E-3</v>
      </c>
      <c r="CP298" s="27">
        <f>((1/(((3-P298)^2+(6-Q298)^2))*CT298))</f>
        <v>1.7158902131017052E-3</v>
      </c>
      <c r="CQ298" s="27">
        <f>((1/(((4-P298)^2+(6-Q298)^2))*CT298))</f>
        <v>1.5340744620844044E-3</v>
      </c>
      <c r="CR298" s="27">
        <f>((1/(((5-P298)^2+(6-Q298)^2)))*CT298)</f>
        <v>1.3141816549073785E-3</v>
      </c>
      <c r="CS298" s="21">
        <f t="shared" si="145"/>
        <v>0.93469959907707645</v>
      </c>
      <c r="CT298" s="28">
        <v>0.05</v>
      </c>
    </row>
    <row r="299" spans="8:98" x14ac:dyDescent="0.25">
      <c r="H299" s="2">
        <v>44655</v>
      </c>
      <c r="I299" s="1" t="s">
        <v>13</v>
      </c>
      <c r="J299" s="1" t="s">
        <v>6</v>
      </c>
      <c r="K299">
        <v>3</v>
      </c>
      <c r="L299">
        <v>0</v>
      </c>
      <c r="M299">
        <v>1.57</v>
      </c>
      <c r="N299">
        <v>1.26</v>
      </c>
      <c r="P299" s="10">
        <f>SUMIF(team,spi_matches[[#This Row],[team1]],Mxg)+SUMIF(team,spi_matches[[#This Row],[team2]],Vnxg)</f>
        <v>0.99498521091454573</v>
      </c>
      <c r="Q299" s="10">
        <f>SUMIF(team,spi_matches[[#This Row],[team1]],Mnxg)+SUMIF(team,spi_matches[[#This Row],[team2]],Vxg)</f>
        <v>1.1007774025829125</v>
      </c>
      <c r="R299" s="10">
        <f t="shared" si="119"/>
        <v>0.35599384319523347</v>
      </c>
      <c r="S299" s="21">
        <f t="shared" si="120"/>
        <v>0.18843178124717413</v>
      </c>
      <c r="T299" s="21">
        <f t="shared" si="121"/>
        <v>4.9732418913499945</v>
      </c>
      <c r="U299" s="21">
        <f t="shared" si="122"/>
        <v>0.22055057422400684</v>
      </c>
      <c r="V299" s="22">
        <f t="shared" si="123"/>
        <v>1</v>
      </c>
      <c r="W299" s="22">
        <f t="shared" si="124"/>
        <v>1</v>
      </c>
      <c r="X299" s="23"/>
      <c r="Y299" s="23"/>
      <c r="Z299" s="23"/>
      <c r="AA299" s="23"/>
      <c r="AB299" s="24">
        <f t="shared" si="125"/>
        <v>1</v>
      </c>
      <c r="AC299" s="24">
        <f t="shared" si="126"/>
        <v>1</v>
      </c>
      <c r="AD299" s="24">
        <f t="shared" si="127"/>
        <v>1</v>
      </c>
      <c r="AE299" s="24">
        <f t="shared" si="128"/>
        <v>2</v>
      </c>
      <c r="AF299" s="24">
        <f t="shared" si="129"/>
        <v>0</v>
      </c>
      <c r="AG299" s="24">
        <f t="shared" si="130"/>
        <v>1</v>
      </c>
      <c r="AH299" s="24">
        <f t="shared" si="131"/>
        <v>2</v>
      </c>
      <c r="AI299" s="24">
        <f t="shared" si="132"/>
        <v>1</v>
      </c>
      <c r="AJ299" s="24">
        <f t="shared" si="133"/>
        <v>1</v>
      </c>
      <c r="AK299" s="24">
        <f t="shared" si="134"/>
        <v>0</v>
      </c>
      <c r="AL299" s="25">
        <f t="shared" si="135"/>
        <v>11</v>
      </c>
      <c r="AM299" s="25">
        <f t="shared" si="136"/>
        <v>12</v>
      </c>
      <c r="AN299" s="25">
        <f t="shared" si="137"/>
        <v>1</v>
      </c>
      <c r="AO299" s="25">
        <f t="shared" si="138"/>
        <v>21</v>
      </c>
      <c r="AP299" s="25">
        <f t="shared" si="139"/>
        <v>10</v>
      </c>
      <c r="AQ299" s="26">
        <f t="shared" si="140"/>
        <v>4.9109965456691453</v>
      </c>
      <c r="AR299" s="26">
        <f t="shared" si="141"/>
        <v>6.1833249916279823E-2</v>
      </c>
      <c r="AS299" s="26">
        <f t="shared" si="142"/>
        <v>4.9992418409283639E-2</v>
      </c>
      <c r="AT299" s="26">
        <f t="shared" si="143"/>
        <v>4.9009478681713813E-2</v>
      </c>
      <c r="AU299" s="26">
        <f t="shared" si="144"/>
        <v>4.1263112118436834E-2</v>
      </c>
      <c r="AV299" s="27">
        <f>(1/(((0-P299)^2+(0-Q299)^2))*CT299)</f>
        <v>2.2709657671871719E-2</v>
      </c>
      <c r="AW299" s="27">
        <f>(1/(((1-P299)^2+(1-Q299)^2))*CT299)</f>
        <v>4.9109965456691453</v>
      </c>
      <c r="AX299" s="27">
        <f>(1/(((2-P299)^2+(2-Q299)^2))*CT299)</f>
        <v>2.7492829779478659E-2</v>
      </c>
      <c r="AY299" s="27">
        <f>(1/(((3-P299)^2+(3-Q299)^2))*CT299)</f>
        <v>6.5555451255306652E-3</v>
      </c>
      <c r="AZ299" s="27">
        <f>((1/(((4-P299)^2+(4-Q299)^2))*CT299))</f>
        <v>2.8676950651866269E-3</v>
      </c>
      <c r="BA299" s="27">
        <f>((1/(((5-P299)^2+(5-Q299)^2))*CT299))</f>
        <v>1.6003031447845307E-3</v>
      </c>
      <c r="BB299" s="27">
        <f>((1/(((6-P299)^2+(6-Q299)^2))*CT299))</f>
        <v>1.0193148939968708E-3</v>
      </c>
      <c r="BC299" s="27">
        <f>((1/(((1-P299)^2+(0-Q299)^2))*CT299))</f>
        <v>4.1263112118436834E-2</v>
      </c>
      <c r="BD299" s="27">
        <f>((1/(((2-P299)^2+(0-Q299)^2))*CT299))</f>
        <v>2.2504624084906666E-2</v>
      </c>
      <c r="BE299" s="27">
        <f>((1/(((2-P299)^2+(1-Q299)^2))*CT299))</f>
        <v>4.9009478681713813E-2</v>
      </c>
      <c r="BF299" s="27">
        <f>((1/(((3-P299)^2+(0-Q299)^2))*CT299))</f>
        <v>9.5569490282556221E-3</v>
      </c>
      <c r="BG299" s="27">
        <f>((1/(((3-P299)^2+(1-Q299)^2))*CT299))</f>
        <v>1.2406207861065612E-2</v>
      </c>
      <c r="BH299" s="27">
        <f>((1/(((3-P299)^2+(2-Q299)^2))*CT299))</f>
        <v>1.0354784781194214E-2</v>
      </c>
      <c r="BI299" s="27">
        <f>((1/(((4-P299)^2+(0-Q299)^2))*CT299))</f>
        <v>4.8819425356187354E-3</v>
      </c>
      <c r="BJ299" s="27">
        <f>((1/(((4-P299)^2+(1-Q299)^2))*CT299))</f>
        <v>5.5308082811449623E-3</v>
      </c>
      <c r="BK299" s="27">
        <f>((1/(((4-P299)^2+(2-Q299)^2))*CT299))</f>
        <v>5.0819643800085433E-3</v>
      </c>
      <c r="BL299" s="27">
        <f>((1/(((4-P299)^2+(3-Q299)^2))*CT299))</f>
        <v>3.9565850702893797E-3</v>
      </c>
      <c r="BM299" s="27">
        <f>((1/(((5-P299)^2+(0-Q299)^2))*CT299))</f>
        <v>2.8982391679879529E-3</v>
      </c>
      <c r="BN299" s="27">
        <f>((1/(((5-P299)^2+(1-Q299)^2))*CT299))</f>
        <v>3.1152066575296901E-3</v>
      </c>
      <c r="BO299" s="27">
        <f>((1/(((5-P299)^2+(2-Q299)^2))*CT299))</f>
        <v>2.9675801236288394E-3</v>
      </c>
      <c r="BP299" s="27">
        <f>((1/(((5-P299)^2+(3-Q299)^2))*CT299))</f>
        <v>2.5448931966642985E-3</v>
      </c>
      <c r="BQ299" s="27">
        <f>((1/(((5-P299)^2+(4-Q299)^2))*CT299))</f>
        <v>2.0453549164814954E-3</v>
      </c>
      <c r="BR299" s="27">
        <f>((1/(((6-P299)^2+(0-Q299)^2))*CT299))</f>
        <v>1.9038999690644603E-3</v>
      </c>
      <c r="BS299" s="27">
        <f>(1/(((6-P299)^2+(1-Q299)^2))*CT299)</f>
        <v>1.9951852887855263E-3</v>
      </c>
      <c r="BT299" s="27">
        <f>(1/(((6-P299)^2+(2-Q299)^2))*CT299)</f>
        <v>1.9335796578688091E-3</v>
      </c>
      <c r="BU299" s="27">
        <f>(1/(((6-P299)^2+(3-Q299)^2))*CT299)</f>
        <v>1.744761035746649E-3</v>
      </c>
      <c r="BV299" s="27">
        <f>((1/(((6-P299)^2+(4-Q299)^2))*CT299))</f>
        <v>1.4945152169563306E-3</v>
      </c>
      <c r="BW299" s="27">
        <f>((1/(((6-P299)^2+(5-Q299)^2))*CT299))</f>
        <v>1.2421091938256924E-3</v>
      </c>
      <c r="BX299" s="27">
        <f>((1/(((0-P299)^2+(1-Q299)^2))*CT299))</f>
        <v>4.9992418409283639E-2</v>
      </c>
      <c r="BY299" s="27">
        <f>((1/(((0-P299)^2+(2-Q299)^2))*CT299))</f>
        <v>2.7799448225371427E-2</v>
      </c>
      <c r="BZ299" s="27">
        <f>((1/(((1-P299)^2+(2-Q299)^2))*CT299))</f>
        <v>6.1833249916279823E-2</v>
      </c>
      <c r="CA299" s="27">
        <f>((1/(((0-P299)^2+(3-Q299)^2))*CT299))</f>
        <v>1.0876559212691197E-2</v>
      </c>
      <c r="CB299" s="27">
        <f>((1/(((1-P299)^2+(3-Q299)^2))*CT299))</f>
        <v>1.3861659881118907E-2</v>
      </c>
      <c r="CC299" s="27">
        <f>((1/(((2-P299)^2+(3-Q299)^2))*CT299))</f>
        <v>1.0829305623865885E-2</v>
      </c>
      <c r="CD299" s="27">
        <f>((1/(((0-P299)^2+(4-Q299)^2))*CT299))</f>
        <v>5.3217037846414478E-3</v>
      </c>
      <c r="CE299" s="27">
        <f>((1/(((1-P299)^2+(4-Q299)^2))*CT299))</f>
        <v>5.9484742087482509E-3</v>
      </c>
      <c r="CF299" s="27">
        <f>((1/(((2-P299)^2+(4-Q299)^2))*CT299))</f>
        <v>5.3103662707325115E-3</v>
      </c>
      <c r="CG299" s="27">
        <f>((1/(((3-P299)^2+(4-Q299)^2))*CT299))</f>
        <v>4.0239583344326268E-3</v>
      </c>
      <c r="CH299" s="27">
        <f>((1/(((0-P299)^2+(5-Q299)^2))*CT299))</f>
        <v>3.0875761772705314E-3</v>
      </c>
      <c r="CI299" s="27">
        <f>((1/(((1-P299)^2+(5-Q299)^2))*CT299))</f>
        <v>3.2886164776978555E-3</v>
      </c>
      <c r="CJ299" s="27">
        <f>((1/(((2-P299)^2+(5-Q299)^2))*CT299))</f>
        <v>3.0837563792330473E-3</v>
      </c>
      <c r="CK299" s="27">
        <f>((1/(((3-P299)^2+(5-Q299)^2))*CT299))</f>
        <v>2.6009126582483191E-3</v>
      </c>
      <c r="CL299" s="27">
        <f>(1/(((4-P299)^2+(5-Q299)^2))*CT299)</f>
        <v>2.0632126474580256E-3</v>
      </c>
      <c r="CM299" s="27">
        <f>(1/(((0-P299)^2+(6-Q299)^2))*CT299)</f>
        <v>2.0006099756599599E-3</v>
      </c>
      <c r="CN299" s="27">
        <f>(1/(((1-P299)^2+(6-Q299)^2))*CT299)</f>
        <v>2.0831243953357273E-3</v>
      </c>
      <c r="CO299" s="27">
        <f>((1/(((2-P299)^2+(6-Q299)^2))*CT299))</f>
        <v>1.9990055518836927E-3</v>
      </c>
      <c r="CP299" s="27">
        <f>((1/(((3-P299)^2+(6-Q299)^2))*CT299))</f>
        <v>1.7842826306373124E-3</v>
      </c>
      <c r="CQ299" s="27">
        <f>((1/(((4-P299)^2+(6-Q299)^2))*CT299))</f>
        <v>1.5136609745839409E-3</v>
      </c>
      <c r="CR299" s="27">
        <f>((1/(((5-P299)^2+(6-Q299)^2)))*CT299)</f>
        <v>1.2486724888327045E-3</v>
      </c>
      <c r="CS299" s="21">
        <f t="shared" si="145"/>
        <v>5.3822242468211758</v>
      </c>
      <c r="CT299" s="28">
        <v>0.05</v>
      </c>
    </row>
    <row r="300" spans="8:98" x14ac:dyDescent="0.25">
      <c r="H300" s="2">
        <v>44657</v>
      </c>
      <c r="I300" s="1" t="s">
        <v>9</v>
      </c>
      <c r="J300" s="1" t="s">
        <v>10</v>
      </c>
      <c r="K300">
        <v>3</v>
      </c>
      <c r="L300">
        <v>2</v>
      </c>
      <c r="M300">
        <v>2.12</v>
      </c>
      <c r="N300">
        <v>2.35</v>
      </c>
      <c r="P300" s="10">
        <f>SUMIF(team,spi_matches[[#This Row],[team1]],Mxg)+SUMIF(team,spi_matches[[#This Row],[team2]],Vnxg)</f>
        <v>1.6010488997701471</v>
      </c>
      <c r="Q300" s="10">
        <f>SUMIF(team,spi_matches[[#This Row],[team1]],Mnxg)+SUMIF(team,spi_matches[[#This Row],[team2]],Vxg)</f>
        <v>1.0765274235237516</v>
      </c>
      <c r="R300" s="10">
        <f t="shared" si="119"/>
        <v>1.8910426474668296</v>
      </c>
      <c r="S300" s="21">
        <f t="shared" si="120"/>
        <v>0.49285259443502732</v>
      </c>
      <c r="T300" s="21">
        <f t="shared" si="121"/>
        <v>0.21437575482819685</v>
      </c>
      <c r="U300" s="21">
        <f t="shared" si="122"/>
        <v>0.15448917761711287</v>
      </c>
      <c r="V300" s="22">
        <f t="shared" si="123"/>
        <v>3</v>
      </c>
      <c r="W300" s="22">
        <f t="shared" si="124"/>
        <v>0</v>
      </c>
      <c r="X300" s="23"/>
      <c r="Y300" s="23"/>
      <c r="Z300" s="23"/>
      <c r="AA300" s="23"/>
      <c r="AB300" s="24">
        <f t="shared" si="125"/>
        <v>2</v>
      </c>
      <c r="AC300" s="24">
        <f t="shared" si="126"/>
        <v>1</v>
      </c>
      <c r="AD300" s="24">
        <f t="shared" si="127"/>
        <v>1</v>
      </c>
      <c r="AE300" s="24">
        <f t="shared" si="128"/>
        <v>1</v>
      </c>
      <c r="AF300" s="24">
        <f t="shared" si="129"/>
        <v>2</v>
      </c>
      <c r="AG300" s="24">
        <f t="shared" si="130"/>
        <v>2</v>
      </c>
      <c r="AH300" s="24">
        <f t="shared" si="131"/>
        <v>1</v>
      </c>
      <c r="AI300" s="24">
        <f t="shared" si="132"/>
        <v>2</v>
      </c>
      <c r="AJ300" s="24">
        <f t="shared" si="133"/>
        <v>2</v>
      </c>
      <c r="AK300" s="24">
        <f t="shared" si="134"/>
        <v>0</v>
      </c>
      <c r="AL300" s="25">
        <f t="shared" si="135"/>
        <v>21</v>
      </c>
      <c r="AM300" s="25">
        <f t="shared" si="136"/>
        <v>11</v>
      </c>
      <c r="AN300" s="25">
        <f t="shared" si="137"/>
        <v>22</v>
      </c>
      <c r="AO300" s="25">
        <f t="shared" si="138"/>
        <v>12</v>
      </c>
      <c r="AP300" s="25">
        <f t="shared" si="139"/>
        <v>20</v>
      </c>
      <c r="AQ300" s="26">
        <f t="shared" si="140"/>
        <v>0.30299646488864068</v>
      </c>
      <c r="AR300" s="26">
        <f t="shared" si="141"/>
        <v>0.13619664944071522</v>
      </c>
      <c r="AS300" s="26">
        <f t="shared" si="142"/>
        <v>4.9408892764711491E-2</v>
      </c>
      <c r="AT300" s="26">
        <f t="shared" si="143"/>
        <v>4.1184079197004897E-2</v>
      </c>
      <c r="AU300" s="26">
        <f t="shared" si="144"/>
        <v>3.7934158128611721E-2</v>
      </c>
      <c r="AV300" s="27">
        <f>(1/(((0-P300)^2+(0-Q300)^2))*CT300)</f>
        <v>1.3432667468478219E-2</v>
      </c>
      <c r="AW300" s="27">
        <f>(1/(((1-P300)^2+(1-Q300)^2))*CT300)</f>
        <v>0.13619664944071522</v>
      </c>
      <c r="AX300" s="27">
        <f>(1/(((2-P300)^2+(2-Q300)^2))*CT300)</f>
        <v>4.9408892764711491E-2</v>
      </c>
      <c r="AY300" s="27">
        <f>(1/(((3-P300)^2+(3-Q300)^2))*CT300)</f>
        <v>8.8389024469155541E-3</v>
      </c>
      <c r="AZ300" s="27">
        <f>((1/(((4-P300)^2+(4-Q300)^2))*CT300))</f>
        <v>3.4960980746189885E-3</v>
      </c>
      <c r="BA300" s="27">
        <f>((1/(((5-P300)^2+(5-Q300)^2))*CT300))</f>
        <v>1.8555281589300275E-3</v>
      </c>
      <c r="BB300" s="27">
        <f>((1/(((6-P300)^2+(6-Q300)^2))*CT300))</f>
        <v>1.1470164738273786E-3</v>
      </c>
      <c r="BC300" s="27">
        <f>((1/(((1-P300)^2+(0-Q300)^2))*CT300))</f>
        <v>3.2891035009917899E-2</v>
      </c>
      <c r="BD300" s="27">
        <f>((1/(((2-P300)^2+(0-Q300)^2))*CT300))</f>
        <v>3.7934158128611721E-2</v>
      </c>
      <c r="BE300" s="27">
        <f>((1/(((2-P300)^2+(1-Q300)^2))*CT300))</f>
        <v>0.30299646488864068</v>
      </c>
      <c r="BF300" s="27">
        <f>((1/(((3-P300)^2+(0-Q300)^2))*CT300))</f>
        <v>1.6046339392032035E-2</v>
      </c>
      <c r="BG300" s="27">
        <f>((1/(((3-P300)^2+(1-Q300)^2))*CT300))</f>
        <v>2.5472247477778667E-2</v>
      </c>
      <c r="BH300" s="27">
        <f>((1/(((3-P300)^2+(2-Q300)^2))*CT300))</f>
        <v>1.7794444257755806E-2</v>
      </c>
      <c r="BI300" s="27">
        <f>((1/(((4-P300)^2+(0-Q300)^2))*CT300))</f>
        <v>7.231831737719587E-3</v>
      </c>
      <c r="BJ300" s="27">
        <f>((1/(((4-P300)^2+(1-Q300)^2))*CT300))</f>
        <v>8.6793156974595137E-3</v>
      </c>
      <c r="BK300" s="27">
        <f>((1/(((4-P300)^2+(2-Q300)^2))*CT300))</f>
        <v>7.5668516426879596E-3</v>
      </c>
      <c r="BL300" s="27">
        <f>((1/(((4-P300)^2+(3-Q300)^2))*CT300))</f>
        <v>5.2883677476703687E-3</v>
      </c>
      <c r="BM300" s="27">
        <f>((1/(((5-P300)^2+(0-Q300)^2))*CT300))</f>
        <v>3.9333594894093325E-3</v>
      </c>
      <c r="BN300" s="27">
        <f>((1/(((5-P300)^2+(1-Q300)^2))*CT300))</f>
        <v>4.3257366082816578E-3</v>
      </c>
      <c r="BO300" s="27">
        <f>((1/(((5-P300)^2+(2-Q300)^2))*CT300))</f>
        <v>4.0304150658092156E-3</v>
      </c>
      <c r="BP300" s="27">
        <f>((1/(((5-P300)^2+(3-Q300)^2))*CT300))</f>
        <v>3.2781263346919665E-3</v>
      </c>
      <c r="BQ300" s="27">
        <f>((1/(((5-P300)^2+(4-Q300)^2))*CT300))</f>
        <v>2.4876165840509307E-3</v>
      </c>
      <c r="BR300" s="27">
        <f>((1/(((6-P300)^2+(0-Q300)^2))*CT300))</f>
        <v>2.4378729916524145E-3</v>
      </c>
      <c r="BS300" s="27">
        <f>(1/(((6-P300)^2+(1-Q300)^2))*CT300)</f>
        <v>2.5830946377733755E-3</v>
      </c>
      <c r="BT300" s="27">
        <f>(1/(((6-P300)^2+(2-Q300)^2))*CT300)</f>
        <v>2.4748098531944115E-3</v>
      </c>
      <c r="BU300" s="27">
        <f>(1/(((6-P300)^2+(3-Q300)^2))*CT300)</f>
        <v>2.1691486937244014E-3</v>
      </c>
      <c r="BV300" s="27">
        <f>((1/(((6-P300)^2+(4-Q300)^2))*CT300))</f>
        <v>1.7922776906225462E-3</v>
      </c>
      <c r="BW300" s="27">
        <f>((1/(((6-P300)^2+(5-Q300)^2))*CT300))</f>
        <v>1.4390805055428195E-3</v>
      </c>
      <c r="BX300" s="27">
        <f>((1/(((0-P300)^2+(1-Q300)^2))*CT300))</f>
        <v>1.946120466955438E-2</v>
      </c>
      <c r="BY300" s="27">
        <f>((1/(((0-P300)^2+(2-Q300)^2))*CT300))</f>
        <v>1.463632031784836E-2</v>
      </c>
      <c r="BZ300" s="27">
        <f>((1/(((1-P300)^2+(2-Q300)^2))*CT300))</f>
        <v>4.1184079197004897E-2</v>
      </c>
      <c r="CA300" s="27">
        <f>((1/(((0-P300)^2+(3-Q300)^2))*CT300))</f>
        <v>7.983261550545016E-3</v>
      </c>
      <c r="CB300" s="27">
        <f>((1/(((1-P300)^2+(3-Q300)^2))*CT300))</f>
        <v>1.2312218559965411E-2</v>
      </c>
      <c r="CC300" s="27">
        <f>((1/(((2-P300)^2+(3-Q300)^2))*CT300))</f>
        <v>1.2957030979927169E-2</v>
      </c>
      <c r="CD300" s="27">
        <f>((1/(((0-P300)^2+(4-Q300)^2))*CT300))</f>
        <v>4.5004299997150402E-3</v>
      </c>
      <c r="CE300" s="27">
        <f>((1/(((1-P300)^2+(4-Q300)^2))*CT300))</f>
        <v>5.6129626390293754E-3</v>
      </c>
      <c r="CF300" s="27">
        <f>((1/(((2-P300)^2+(4-Q300)^2))*CT300))</f>
        <v>5.7432620229992976E-3</v>
      </c>
      <c r="CG300" s="27">
        <f>((1/(((3-P300)^2+(4-Q300)^2))*CT300))</f>
        <v>4.7602019305728318E-3</v>
      </c>
      <c r="CH300" s="27">
        <f>((1/(((0-P300)^2+(5-Q300)^2))*CT300))</f>
        <v>2.7844303018670483E-3</v>
      </c>
      <c r="CI300" s="27">
        <f>((1/(((1-P300)^2+(5-Q300)^2))*CT300))</f>
        <v>3.1736164643443691E-3</v>
      </c>
      <c r="CJ300" s="27">
        <f>((1/(((2-P300)^2+(5-Q300)^2))*CT300))</f>
        <v>3.2148554016206386E-3</v>
      </c>
      <c r="CK300" s="27">
        <f>((1/(((3-P300)^2+(5-Q300)^2))*CT300))</f>
        <v>2.8817279089014148E-3</v>
      </c>
      <c r="CL300" s="27">
        <f>(1/(((4-P300)^2+(5-Q300)^2))*CT300)</f>
        <v>2.3642223063413403E-3</v>
      </c>
      <c r="CM300" s="27">
        <f>(1/(((0-P300)^2+(6-Q300)^2))*CT300)</f>
        <v>1.8653974150926777E-3</v>
      </c>
      <c r="CN300" s="27">
        <f>(1/(((1-P300)^2+(6-Q300)^2))*CT300)</f>
        <v>2.032368146166729E-3</v>
      </c>
      <c r="CO300" s="27">
        <f>((1/(((2-P300)^2+(6-Q300)^2))*CT300))</f>
        <v>2.0492018115924513E-3</v>
      </c>
      <c r="CP300" s="27">
        <f>((1/(((3-P300)^2+(6-Q300)^2))*CT300))</f>
        <v>1.9085683977697367E-3</v>
      </c>
      <c r="CQ300" s="27">
        <f>((1/(((4-P300)^2+(6-Q300)^2))*CT300))</f>
        <v>1.6669140037772921E-3</v>
      </c>
      <c r="CR300" s="27">
        <f>((1/(((5-P300)^2+(6-Q300)^2)))*CT300)</f>
        <v>1.396903592477431E-3</v>
      </c>
      <c r="CS300" s="21">
        <f t="shared" si="145"/>
        <v>0.86171752688033676</v>
      </c>
      <c r="CT300" s="28">
        <v>0.05</v>
      </c>
    </row>
    <row r="301" spans="8:98" x14ac:dyDescent="0.25">
      <c r="H301" s="2">
        <v>44659</v>
      </c>
      <c r="I301" s="1" t="s">
        <v>20</v>
      </c>
      <c r="J301" s="1" t="s">
        <v>15</v>
      </c>
      <c r="K301">
        <v>1</v>
      </c>
      <c r="L301">
        <v>0</v>
      </c>
      <c r="M301">
        <v>1.52</v>
      </c>
      <c r="N301">
        <v>0.27</v>
      </c>
      <c r="P301" s="10">
        <f>SUMIF(team,spi_matches[[#This Row],[team1]],Mxg)+SUMIF(team,spi_matches[[#This Row],[team2]],Vnxg)</f>
        <v>1.3804593587916709</v>
      </c>
      <c r="Q301" s="10">
        <f>SUMIF(team,spi_matches[[#This Row],[team1]],Mnxg)+SUMIF(team,spi_matches[[#This Row],[team2]],Vxg)</f>
        <v>0.92335601893161345</v>
      </c>
      <c r="R301" s="10">
        <f t="shared" si="119"/>
        <v>0.44634567802299846</v>
      </c>
      <c r="S301" s="21">
        <f t="shared" si="120"/>
        <v>0.31766992272640054</v>
      </c>
      <c r="T301" s="21">
        <f t="shared" si="121"/>
        <v>0.39550056177041487</v>
      </c>
      <c r="U301" s="21">
        <f t="shared" si="122"/>
        <v>0.15311163730960206</v>
      </c>
      <c r="V301" s="22">
        <f t="shared" si="123"/>
        <v>1</v>
      </c>
      <c r="W301" s="22">
        <f t="shared" si="124"/>
        <v>1</v>
      </c>
      <c r="X301" s="23"/>
      <c r="Y301" s="23"/>
      <c r="Z301" s="23"/>
      <c r="AA301" s="23"/>
      <c r="AB301" s="24">
        <f t="shared" si="125"/>
        <v>1</v>
      </c>
      <c r="AC301" s="24">
        <f t="shared" si="126"/>
        <v>1</v>
      </c>
      <c r="AD301" s="24">
        <f t="shared" si="127"/>
        <v>2</v>
      </c>
      <c r="AE301" s="24">
        <f t="shared" si="128"/>
        <v>1</v>
      </c>
      <c r="AF301" s="24">
        <f t="shared" si="129"/>
        <v>1</v>
      </c>
      <c r="AG301" s="24">
        <f t="shared" si="130"/>
        <v>0</v>
      </c>
      <c r="AH301" s="24">
        <f t="shared" si="131"/>
        <v>2</v>
      </c>
      <c r="AI301" s="24">
        <f t="shared" si="132"/>
        <v>0</v>
      </c>
      <c r="AJ301" s="24">
        <f t="shared" si="133"/>
        <v>1</v>
      </c>
      <c r="AK301" s="24">
        <f t="shared" si="134"/>
        <v>2</v>
      </c>
      <c r="AL301" s="25">
        <f t="shared" si="135"/>
        <v>11</v>
      </c>
      <c r="AM301" s="25">
        <f t="shared" si="136"/>
        <v>21</v>
      </c>
      <c r="AN301" s="25">
        <f t="shared" si="137"/>
        <v>10</v>
      </c>
      <c r="AO301" s="25">
        <f t="shared" si="138"/>
        <v>20</v>
      </c>
      <c r="AP301" s="25">
        <f t="shared" si="139"/>
        <v>12</v>
      </c>
      <c r="AQ301" s="26">
        <f t="shared" si="140"/>
        <v>0.33195324099548884</v>
      </c>
      <c r="AR301" s="26">
        <f t="shared" si="141"/>
        <v>0.12830220825429875</v>
      </c>
      <c r="AS301" s="26">
        <f t="shared" si="142"/>
        <v>5.0133572813734588E-2</v>
      </c>
      <c r="AT301" s="26">
        <f t="shared" si="143"/>
        <v>4.0439432871313512E-2</v>
      </c>
      <c r="AU301" s="26">
        <f t="shared" si="144"/>
        <v>3.8346158243987294E-2</v>
      </c>
      <c r="AV301" s="27">
        <f>(1/(((0-P301)^2+(0-Q301)^2))*CT301)</f>
        <v>1.8127407095288071E-2</v>
      </c>
      <c r="AW301" s="27">
        <f>(1/(((1-P301)^2+(1-Q301)^2))*CT301)</f>
        <v>0.33195324099548884</v>
      </c>
      <c r="AX301" s="27">
        <f>(1/(((2-P301)^2+(2-Q301)^2))*CT301)</f>
        <v>3.2404556776875669E-2</v>
      </c>
      <c r="AY301" s="27">
        <f>(1/(((3-P301)^2+(3-Q301)^2))*CT301)</f>
        <v>7.2094288932546121E-3</v>
      </c>
      <c r="AZ301" s="27">
        <f>((1/(((4-P301)^2+(4-Q301)^2))*CT301))</f>
        <v>3.0622747830789765E-3</v>
      </c>
      <c r="BA301" s="27">
        <f>((1/(((5-P301)^2+(5-Q301)^2))*CT301))</f>
        <v>1.682363080462549E-3</v>
      </c>
      <c r="BB301" s="27">
        <f>((1/(((6-P301)^2+(6-Q301)^2))*CT301))</f>
        <v>1.061290145966182E-3</v>
      </c>
      <c r="BC301" s="27">
        <f>((1/(((1-P301)^2+(0-Q301)^2))*CT301))</f>
        <v>5.0133572813734588E-2</v>
      </c>
      <c r="BD301" s="27">
        <f>((1/(((2-P301)^2+(0-Q301)^2))*CT301))</f>
        <v>4.0439432871313512E-2</v>
      </c>
      <c r="BE301" s="27">
        <f>((1/(((2-P301)^2+(1-Q301)^2))*CT301))</f>
        <v>0.12830220825429875</v>
      </c>
      <c r="BF301" s="27">
        <f>((1/(((3-P301)^2+(0-Q301)^2))*CT301))</f>
        <v>1.4386426562600065E-2</v>
      </c>
      <c r="BG301" s="27">
        <f>((1/(((3-P301)^2+(1-Q301)^2))*CT301))</f>
        <v>1.902018514149402E-2</v>
      </c>
      <c r="BH301" s="27">
        <f>((1/(((3-P301)^2+(2-Q301)^2))*CT301))</f>
        <v>1.3220259045804053E-2</v>
      </c>
      <c r="BI301" s="27">
        <f>((1/(((4-P301)^2+(0-Q301)^2))*CT301))</f>
        <v>6.4812346472035379E-3</v>
      </c>
      <c r="BJ301" s="27">
        <f>((1/(((4-P301)^2+(1-Q301)^2))*CT301))</f>
        <v>7.2802802635254377E-3</v>
      </c>
      <c r="BK301" s="27">
        <f>((1/(((4-P301)^2+(2-Q301)^2))*CT301))</f>
        <v>6.233515909046812E-3</v>
      </c>
      <c r="BL301" s="27">
        <f>((1/(((4-P301)^2+(3-Q301)^2))*CT301))</f>
        <v>4.4744957965557461E-3</v>
      </c>
      <c r="BM301" s="27">
        <f>((1/(((5-P301)^2+(0-Q301)^2))*CT301))</f>
        <v>3.5832890557328731E-3</v>
      </c>
      <c r="BN301" s="27">
        <f>((1/(((5-P301)^2+(1-Q301)^2))*CT301))</f>
        <v>3.8147703894714753E-3</v>
      </c>
      <c r="BO301" s="27">
        <f>((1/(((5-P301)^2+(2-Q301)^2))*CT301))</f>
        <v>3.5062531568112471E-3</v>
      </c>
      <c r="BP301" s="27">
        <f>((1/(((5-P301)^2+(3-Q301)^2))*CT301))</f>
        <v>2.8713313890266893E-3</v>
      </c>
      <c r="BQ301" s="27">
        <f>((1/(((5-P301)^2+(4-Q301)^2))*CT301))</f>
        <v>2.215642979738025E-3</v>
      </c>
      <c r="BR301" s="27">
        <f>((1/(((6-P301)^2+(0-Q301)^2))*CT301))</f>
        <v>2.2529888300628575E-3</v>
      </c>
      <c r="BS301" s="27">
        <f>(1/(((6-P301)^2+(1-Q301)^2))*CT301)</f>
        <v>2.3423559283196897E-3</v>
      </c>
      <c r="BT301" s="27">
        <f>(1/(((6-P301)^2+(2-Q301)^2))*CT301)</f>
        <v>2.2222895825112789E-3</v>
      </c>
      <c r="BU301" s="27">
        <f>(1/(((6-P301)^2+(3-Q301)^2))*CT301)</f>
        <v>1.9491197143164639E-3</v>
      </c>
      <c r="BV301" s="27">
        <f>((1/(((6-P301)^2+(4-Q301)^2))*CT301))</f>
        <v>1.6230660316680645E-3</v>
      </c>
      <c r="BW301" s="27">
        <f>((1/(((6-P301)^2+(5-Q301)^2))*CT301))</f>
        <v>1.3172043631653992E-3</v>
      </c>
      <c r="BX301" s="27">
        <f>((1/(((0-P301)^2+(1-Q301)^2))*CT301))</f>
        <v>2.6156888563074333E-2</v>
      </c>
      <c r="BY301" s="27">
        <f>((1/(((0-P301)^2+(2-Q301)^2))*CT301))</f>
        <v>1.631411695030539E-2</v>
      </c>
      <c r="BZ301" s="27">
        <f>((1/(((1-P301)^2+(2-Q301)^2))*CT301))</f>
        <v>3.8346158243987294E-2</v>
      </c>
      <c r="CA301" s="27">
        <f>((1/(((0-P301)^2+(3-Q301)^2))*CT301))</f>
        <v>8.0410178555714151E-3</v>
      </c>
      <c r="CB301" s="27">
        <f>((1/(((1-P301)^2+(3-Q301)^2))*CT301))</f>
        <v>1.1217806038027231E-2</v>
      </c>
      <c r="CC301" s="27">
        <f>((1/(((2-P301)^2+(3-Q301)^2))*CT301))</f>
        <v>1.0646722759485451E-2</v>
      </c>
      <c r="CD301" s="27">
        <f>((1/(((0-P301)^2+(4-Q301)^2))*CT301))</f>
        <v>4.3969935643487475E-3</v>
      </c>
      <c r="CE301" s="27">
        <f>((1/(((1-P301)^2+(4-Q301)^2))*CT301))</f>
        <v>5.2026497041179117E-3</v>
      </c>
      <c r="CF301" s="27">
        <f>((1/(((2-P301)^2+(4-Q301)^2))*CT301))</f>
        <v>5.0763643621452928E-3</v>
      </c>
      <c r="CG301" s="27">
        <f>((1/(((3-P301)^2+(4-Q301)^2))*CT301))</f>
        <v>4.1361111199963389E-3</v>
      </c>
      <c r="CH301" s="27">
        <f>((1/(((0-P301)^2+(5-Q301)^2))*CT301))</f>
        <v>2.6990998873232595E-3</v>
      </c>
      <c r="CI301" s="27">
        <f>((1/(((1-P301)^2+(5-Q301)^2))*CT301))</f>
        <v>2.9826216703567085E-3</v>
      </c>
      <c r="CJ301" s="27">
        <f>((1/(((2-P301)^2+(5-Q301)^2))*CT301))</f>
        <v>2.9406823054482622E-3</v>
      </c>
      <c r="CK301" s="27">
        <f>((1/(((3-P301)^2+(5-Q301)^2))*CT301))</f>
        <v>2.5984908538889675E-3</v>
      </c>
      <c r="CL301" s="27">
        <f>(1/(((4-P301)^2+(5-Q301)^2))*CT301)</f>
        <v>2.1293794498458371E-3</v>
      </c>
      <c r="CM301" s="27">
        <f>(1/(((0-P301)^2+(6-Q301)^2))*CT301)</f>
        <v>1.8064900730763809E-3</v>
      </c>
      <c r="CN301" s="27">
        <f>(1/(((1-P301)^2+(6-Q301)^2))*CT301)</f>
        <v>1.9292309148728989E-3</v>
      </c>
      <c r="CO301" s="27">
        <f>((1/(((2-P301)^2+(6-Q301)^2))*CT301))</f>
        <v>1.9115967028663996E-3</v>
      </c>
      <c r="CP301" s="27">
        <f>((1/(((3-P301)^2+(6-Q301)^2))*CT301))</f>
        <v>1.7608593783224162E-3</v>
      </c>
      <c r="CQ301" s="27">
        <f>((1/(((4-P301)^2+(6-Q301)^2))*CT301))</f>
        <v>1.5321299627648497E-3</v>
      </c>
      <c r="CR301" s="27">
        <f>((1/(((5-P301)^2+(6-Q301)^2)))*CT301)</f>
        <v>1.2862269497767118E-3</v>
      </c>
      <c r="CS301" s="21">
        <f t="shared" si="145"/>
        <v>0.86628212180641773</v>
      </c>
      <c r="CT301" s="28">
        <v>0.05</v>
      </c>
    </row>
    <row r="302" spans="8:98" x14ac:dyDescent="0.25">
      <c r="H302" s="2">
        <v>44660</v>
      </c>
      <c r="I302" s="1" t="s">
        <v>10</v>
      </c>
      <c r="J302" s="1" t="s">
        <v>7</v>
      </c>
      <c r="K302">
        <v>1</v>
      </c>
      <c r="L302">
        <v>0</v>
      </c>
      <c r="M302">
        <v>0.38</v>
      </c>
      <c r="N302">
        <v>0.82</v>
      </c>
      <c r="P302" s="10">
        <f>SUMIF(team,spi_matches[[#This Row],[team1]],Mxg)+SUMIF(team,spi_matches[[#This Row],[team2]],Vnxg)</f>
        <v>1.2583636778758007</v>
      </c>
      <c r="Q302" s="10">
        <f>SUMIF(team,spi_matches[[#This Row],[team1]],Mnxg)+SUMIF(team,spi_matches[[#This Row],[team2]],Vxg)</f>
        <v>1.3401014100663904</v>
      </c>
      <c r="R302" s="10">
        <f t="shared" si="119"/>
        <v>1.0420282273645509</v>
      </c>
      <c r="S302" s="21">
        <f t="shared" si="120"/>
        <v>0.21403720039710875</v>
      </c>
      <c r="T302" s="21">
        <f t="shared" si="121"/>
        <v>0.35464430242122841</v>
      </c>
      <c r="U302" s="21">
        <f t="shared" si="122"/>
        <v>0.25028961012438289</v>
      </c>
      <c r="V302" s="22">
        <f t="shared" si="123"/>
        <v>1</v>
      </c>
      <c r="W302" s="22">
        <f t="shared" si="124"/>
        <v>1</v>
      </c>
      <c r="X302" s="23"/>
      <c r="Y302" s="23"/>
      <c r="Z302" s="23"/>
      <c r="AA302" s="23"/>
      <c r="AB302" s="24">
        <f t="shared" si="125"/>
        <v>1</v>
      </c>
      <c r="AC302" s="24">
        <f t="shared" si="126"/>
        <v>1</v>
      </c>
      <c r="AD302" s="24">
        <f t="shared" si="127"/>
        <v>1</v>
      </c>
      <c r="AE302" s="24">
        <f t="shared" si="128"/>
        <v>2</v>
      </c>
      <c r="AF302" s="24">
        <f t="shared" si="129"/>
        <v>2</v>
      </c>
      <c r="AG302" s="24">
        <f t="shared" si="130"/>
        <v>1</v>
      </c>
      <c r="AH302" s="24">
        <f t="shared" si="131"/>
        <v>2</v>
      </c>
      <c r="AI302" s="24">
        <f t="shared" si="132"/>
        <v>2</v>
      </c>
      <c r="AJ302" s="24">
        <f t="shared" si="133"/>
        <v>0</v>
      </c>
      <c r="AK302" s="24">
        <f t="shared" si="134"/>
        <v>1</v>
      </c>
      <c r="AL302" s="25">
        <f t="shared" si="135"/>
        <v>11</v>
      </c>
      <c r="AM302" s="25">
        <f t="shared" si="136"/>
        <v>12</v>
      </c>
      <c r="AN302" s="25">
        <f t="shared" si="137"/>
        <v>21</v>
      </c>
      <c r="AO302" s="25">
        <f t="shared" si="138"/>
        <v>22</v>
      </c>
      <c r="AP302" s="25">
        <f t="shared" si="139"/>
        <v>1</v>
      </c>
      <c r="AQ302" s="26">
        <f t="shared" si="140"/>
        <v>0.27409161230453949</v>
      </c>
      <c r="AR302" s="26">
        <f t="shared" si="141"/>
        <v>9.9558371203125842E-2</v>
      </c>
      <c r="AS302" s="26">
        <f t="shared" si="142"/>
        <v>7.5109652195583507E-2</v>
      </c>
      <c r="AT302" s="26">
        <f t="shared" si="143"/>
        <v>5.0736151971198032E-2</v>
      </c>
      <c r="AU302" s="26">
        <f t="shared" si="144"/>
        <v>2.9426510591261751E-2</v>
      </c>
      <c r="AV302" s="27">
        <f>(1/(((0-P302)^2+(0-Q302)^2))*CT302)</f>
        <v>1.4795740649861354E-2</v>
      </c>
      <c r="AW302" s="27">
        <f>(1/(((1-P302)^2+(1-Q302)^2))*CT302)</f>
        <v>0.27409161230453949</v>
      </c>
      <c r="AX302" s="27">
        <f>(1/(((2-P302)^2+(2-Q302)^2))*CT302)</f>
        <v>5.0736151971198032E-2</v>
      </c>
      <c r="AY302" s="27">
        <f>(1/(((3-P302)^2+(3-Q302)^2))*CT302)</f>
        <v>8.6377262187727934E-3</v>
      </c>
      <c r="AZ302" s="27">
        <f>((1/(((4-P302)^2+(4-Q302)^2))*CT302))</f>
        <v>3.4266219200091638E-3</v>
      </c>
      <c r="BA302" s="27">
        <f>((1/(((5-P302)^2+(5-Q302)^2))*CT302))</f>
        <v>1.8251705584822161E-3</v>
      </c>
      <c r="BB302" s="27">
        <f>((1/(((6-P302)^2+(6-Q302)^2))*CT302))</f>
        <v>1.1312787983654646E-3</v>
      </c>
      <c r="BC302" s="27">
        <f>((1/(((1-P302)^2+(0-Q302)^2))*CT302))</f>
        <v>2.6843856458958301E-2</v>
      </c>
      <c r="BD302" s="27">
        <f>((1/(((2-P302)^2+(0-Q302)^2))*CT302))</f>
        <v>2.1313815802223149E-2</v>
      </c>
      <c r="BE302" s="27">
        <f>((1/(((2-P302)^2+(1-Q302)^2))*CT302))</f>
        <v>7.5109652195583507E-2</v>
      </c>
      <c r="BF302" s="27">
        <f>((1/(((3-P302)^2+(0-Q302)^2))*CT302))</f>
        <v>1.035374851630202E-2</v>
      </c>
      <c r="BG302" s="27">
        <f>((1/(((3-P302)^2+(1-Q302)^2))*CT302))</f>
        <v>1.5878227723977265E-2</v>
      </c>
      <c r="BH302" s="27">
        <f>((1/(((3-P302)^2+(2-Q302)^2))*CT302))</f>
        <v>1.4414359447496347E-2</v>
      </c>
      <c r="BI302" s="27">
        <f>((1/(((4-P302)^2+(0-Q302)^2))*CT302))</f>
        <v>5.3691612382518027E-3</v>
      </c>
      <c r="BJ302" s="27">
        <f>((1/(((4-P302)^2+(1-Q302)^2))*CT302))</f>
        <v>6.5511577950168572E-3</v>
      </c>
      <c r="BK302" s="27">
        <f>((1/(((4-P302)^2+(2-Q302)^2))*CT302))</f>
        <v>6.2876979940941135E-3</v>
      </c>
      <c r="BL302" s="27">
        <f>((1/(((4-P302)^2+(3-Q302)^2))*CT302))</f>
        <v>4.8676803593441821E-3</v>
      </c>
      <c r="BM302" s="27">
        <f>((1/(((5-P302)^2+(0-Q302)^2))*CT302))</f>
        <v>3.1654155997786664E-3</v>
      </c>
      <c r="BN302" s="27">
        <f>((1/(((5-P302)^2+(1-Q302)^2))*CT302))</f>
        <v>3.5422025323223493E-3</v>
      </c>
      <c r="BO302" s="27">
        <f>((1/(((5-P302)^2+(2-Q302)^2))*CT302))</f>
        <v>3.4637292264628411E-3</v>
      </c>
      <c r="BP302" s="27">
        <f>((1/(((5-P302)^2+(3-Q302)^2))*CT302))</f>
        <v>2.9841650006557138E-3</v>
      </c>
      <c r="BQ302" s="27">
        <f>((1/(((5-P302)^2+(4-Q302)^2))*CT302))</f>
        <v>2.3724901744380353E-3</v>
      </c>
      <c r="BR302" s="27">
        <f>((1/(((6-P302)^2+(0-Q302)^2))*CT302))</f>
        <v>2.0593940105799024E-3</v>
      </c>
      <c r="BS302" s="27">
        <f>(1/(((6-P302)^2+(1-Q302)^2))*CT302)</f>
        <v>2.2125084271493694E-3</v>
      </c>
      <c r="BT302" s="27">
        <f>(1/(((6-P302)^2+(2-Q302)^2))*CT302)</f>
        <v>2.1816359245940644E-3</v>
      </c>
      <c r="BU302" s="27">
        <f>(1/(((6-P302)^2+(3-Q302)^2))*CT302)</f>
        <v>1.9811098528646864E-3</v>
      </c>
      <c r="BV302" s="27">
        <f>((1/(((6-P302)^2+(4-Q302)^2))*CT302))</f>
        <v>1.6915793725542179E-3</v>
      </c>
      <c r="BW302" s="27">
        <f>((1/(((6-P302)^2+(5-Q302)^2))*CT302))</f>
        <v>1.3936127444614376E-3</v>
      </c>
      <c r="BX302" s="27">
        <f>((1/(((0-P302)^2+(1-Q302)^2))*CT302))</f>
        <v>2.9426510591261751E-2</v>
      </c>
      <c r="BY302" s="27">
        <f>((1/(((0-P302)^2+(2-Q302)^2))*CT302))</f>
        <v>2.4765406040937132E-2</v>
      </c>
      <c r="BZ302" s="27">
        <f>((1/(((1-P302)^2+(2-Q302)^2))*CT302))</f>
        <v>9.9558371203125842E-2</v>
      </c>
      <c r="CA302" s="27">
        <f>((1/(((0-P302)^2+(3-Q302)^2))*CT302))</f>
        <v>1.1524076455796136E-2</v>
      </c>
      <c r="CB302" s="27">
        <f>((1/(((1-P302)^2+(3-Q302)^2))*CT302))</f>
        <v>1.7717835622131063E-2</v>
      </c>
      <c r="CC302" s="27">
        <f>((1/(((2-P302)^2+(3-Q302)^2))*CT302))</f>
        <v>1.5127275923544917E-2</v>
      </c>
      <c r="CD302" s="27">
        <f>((1/(((0-P302)^2+(4-Q302)^2))*CT302))</f>
        <v>5.7746458404048405E-3</v>
      </c>
      <c r="CE302" s="27">
        <f>((1/(((1-P302)^2+(4-Q302)^2))*CT302))</f>
        <v>7.001024097002248E-3</v>
      </c>
      <c r="CF302" s="27">
        <f>((1/(((2-P302)^2+(4-Q302)^2))*CT302))</f>
        <v>6.5573040003625242E-3</v>
      </c>
      <c r="CG302" s="27">
        <f>((1/(((3-P302)^2+(4-Q302)^2))*CT302))</f>
        <v>4.9464019815595277E-3</v>
      </c>
      <c r="CH302" s="27">
        <f>((1/(((0-P302)^2+(5-Q302)^2))*CT302))</f>
        <v>3.3381543326748892E-3</v>
      </c>
      <c r="CI302" s="27">
        <f>((1/(((1-P302)^2+(5-Q302)^2))*CT302))</f>
        <v>3.7142661194654032E-3</v>
      </c>
      <c r="CJ302" s="27">
        <f>((1/(((2-P302)^2+(5-Q302)^2))*CT302))</f>
        <v>3.5855448299501901E-3</v>
      </c>
      <c r="CK302" s="27">
        <f>((1/(((3-P302)^2+(5-Q302)^2))*CT302))</f>
        <v>3.0435554515233949E-3</v>
      </c>
      <c r="CL302" s="27">
        <f>(1/(((4-P302)^2+(5-Q302)^2))*CT302)</f>
        <v>2.3910371595565558E-3</v>
      </c>
      <c r="CM302" s="27">
        <f>(1/(((0-P302)^2+(6-Q302)^2))*CT302)</f>
        <v>2.1460946172509629E-3</v>
      </c>
      <c r="CN302" s="27">
        <f>(1/(((1-P302)^2+(6-Q302)^2))*CT302)</f>
        <v>2.2955358569765861E-3</v>
      </c>
      <c r="CO302" s="27">
        <f>((1/(((2-P302)^2+(6-Q302)^2))*CT302))</f>
        <v>2.2457094180468951E-3</v>
      </c>
      <c r="CP302" s="27">
        <f>((1/(((3-P302)^2+(6-Q302)^2))*CT302))</f>
        <v>2.0203692049776205E-3</v>
      </c>
      <c r="CQ302" s="27">
        <f>((1/(((4-P302)^2+(6-Q302)^2))*CT302))</f>
        <v>1.7104996694170896E-3</v>
      </c>
      <c r="CR302" s="27">
        <f>((1/(((5-P302)^2+(6-Q302)^2)))*CT302)</f>
        <v>1.3999917084173375E-3</v>
      </c>
      <c r="CS302" s="21">
        <f t="shared" si="145"/>
        <v>0.81897111294272018</v>
      </c>
      <c r="CT302" s="28">
        <v>0.05</v>
      </c>
    </row>
    <row r="303" spans="8:98" x14ac:dyDescent="0.25">
      <c r="H303" s="2">
        <v>44660</v>
      </c>
      <c r="I303" s="1" t="s">
        <v>16</v>
      </c>
      <c r="J303" s="1" t="s">
        <v>8</v>
      </c>
      <c r="K303">
        <v>0</v>
      </c>
      <c r="L303">
        <v>3</v>
      </c>
      <c r="M303">
        <v>1.07</v>
      </c>
      <c r="N303">
        <v>0.86</v>
      </c>
      <c r="P303" s="10">
        <f>SUMIF(team,spi_matches[[#This Row],[team1]],Mxg)+SUMIF(team,spi_matches[[#This Row],[team2]],Vnxg)</f>
        <v>1.3368677996135141</v>
      </c>
      <c r="Q303" s="10">
        <f>SUMIF(team,spi_matches[[#This Row],[team1]],Mnxg)+SUMIF(team,spi_matches[[#This Row],[team2]],Vxg)</f>
        <v>1.7469389073225097</v>
      </c>
      <c r="R303" s="10">
        <f t="shared" si="119"/>
        <v>0.85787904779300606</v>
      </c>
      <c r="S303" s="21">
        <f t="shared" si="120"/>
        <v>0.17422924380269969</v>
      </c>
      <c r="T303" s="21">
        <f t="shared" si="121"/>
        <v>0.20303138691684183</v>
      </c>
      <c r="U303" s="21">
        <f t="shared" si="122"/>
        <v>0.4655735885508675</v>
      </c>
      <c r="V303" s="22">
        <f t="shared" si="123"/>
        <v>0</v>
      </c>
      <c r="W303" s="22">
        <f t="shared" si="124"/>
        <v>3</v>
      </c>
      <c r="X303" s="23"/>
      <c r="Y303" s="23"/>
      <c r="Z303" s="23"/>
      <c r="AA303" s="23"/>
      <c r="AB303" s="24">
        <f t="shared" si="125"/>
        <v>1</v>
      </c>
      <c r="AC303" s="24">
        <f t="shared" si="126"/>
        <v>2</v>
      </c>
      <c r="AD303" s="24">
        <f t="shared" si="127"/>
        <v>2</v>
      </c>
      <c r="AE303" s="24">
        <f t="shared" si="128"/>
        <v>2</v>
      </c>
      <c r="AF303" s="24">
        <f t="shared" si="129"/>
        <v>1</v>
      </c>
      <c r="AG303" s="24">
        <f t="shared" si="130"/>
        <v>1</v>
      </c>
      <c r="AH303" s="24">
        <f t="shared" si="131"/>
        <v>2</v>
      </c>
      <c r="AI303" s="24">
        <f t="shared" si="132"/>
        <v>1</v>
      </c>
      <c r="AJ303" s="24">
        <f t="shared" si="133"/>
        <v>1</v>
      </c>
      <c r="AK303" s="24">
        <f t="shared" si="134"/>
        <v>3</v>
      </c>
      <c r="AL303" s="25">
        <f t="shared" si="135"/>
        <v>12</v>
      </c>
      <c r="AM303" s="25">
        <f t="shared" si="136"/>
        <v>22</v>
      </c>
      <c r="AN303" s="25">
        <f t="shared" si="137"/>
        <v>11</v>
      </c>
      <c r="AO303" s="25">
        <f t="shared" si="138"/>
        <v>21</v>
      </c>
      <c r="AP303" s="25">
        <f t="shared" si="139"/>
        <v>13</v>
      </c>
      <c r="AQ303" s="26">
        <f t="shared" si="140"/>
        <v>0.28165867275823636</v>
      </c>
      <c r="AR303" s="26">
        <f t="shared" si="141"/>
        <v>9.9248838773118686E-2</v>
      </c>
      <c r="AS303" s="26">
        <f t="shared" si="142"/>
        <v>7.4471515235534178E-2</v>
      </c>
      <c r="AT303" s="26">
        <f t="shared" si="143"/>
        <v>5.0117171618722235E-2</v>
      </c>
      <c r="AU303" s="26">
        <f t="shared" si="144"/>
        <v>2.9697524481453581E-2</v>
      </c>
      <c r="AV303" s="27">
        <f>(1/(((0-P303)^2+(0-Q303)^2))*CT303)</f>
        <v>1.0332689755112845E-2</v>
      </c>
      <c r="AW303" s="27">
        <f>(1/(((1-P303)^2+(1-Q303)^2))*CT303)</f>
        <v>7.4471515235534178E-2</v>
      </c>
      <c r="AX303" s="27">
        <f>(1/(((2-P303)^2+(2-Q303)^2))*CT303)</f>
        <v>9.9248838773118686E-2</v>
      </c>
      <c r="AY303" s="27">
        <f>(1/(((3-P303)^2+(3-Q303)^2))*CT303)</f>
        <v>1.1530911050155948E-2</v>
      </c>
      <c r="AZ303" s="27">
        <f>((1/(((4-P303)^2+(4-Q303)^2))*CT303))</f>
        <v>4.1089504975558144E-3</v>
      </c>
      <c r="BA303" s="27">
        <f>((1/(((5-P303)^2+(5-Q303)^2))*CT303))</f>
        <v>2.0832513929625028E-3</v>
      </c>
      <c r="BB303" s="27">
        <f>((1/(((6-P303)^2+(6-Q303)^2))*CT303))</f>
        <v>1.2552302124019066E-3</v>
      </c>
      <c r="BC303" s="27">
        <f>((1/(((1-P303)^2+(0-Q303)^2))*CT303))</f>
        <v>1.5796413495945811E-2</v>
      </c>
      <c r="BD303" s="27">
        <f>((1/(((2-P303)^2+(0-Q303)^2))*CT303))</f>
        <v>1.4320329135281107E-2</v>
      </c>
      <c r="BE303" s="27">
        <f>((1/(((2-P303)^2+(1-Q303)^2))*CT303))</f>
        <v>5.0117171618722235E-2</v>
      </c>
      <c r="BF303" s="27">
        <f>((1/(((3-P303)^2+(0-Q303)^2))*CT303))</f>
        <v>8.5943077060221511E-3</v>
      </c>
      <c r="BG303" s="27">
        <f>((1/(((3-P303)^2+(1-Q303)^2))*CT303))</f>
        <v>1.5042450786358198E-2</v>
      </c>
      <c r="BH303" s="27">
        <f>((1/(((3-P303)^2+(2-Q303)^2))*CT303))</f>
        <v>1.7667540912273846E-2</v>
      </c>
      <c r="BI303" s="27">
        <f>((1/(((4-P303)^2+(0-Q303)^2))*CT303))</f>
        <v>4.928988718706652E-3</v>
      </c>
      <c r="BJ303" s="27">
        <f>((1/(((4-P303)^2+(1-Q303)^2))*CT303))</f>
        <v>6.5357846612444275E-3</v>
      </c>
      <c r="BK303" s="27">
        <f>((1/(((4-P303)^2+(2-Q303)^2))*CT303))</f>
        <v>6.9868380221633219E-3</v>
      </c>
      <c r="BL303" s="27">
        <f>((1/(((4-P303)^2+(3-Q303)^2))*CT303))</f>
        <v>5.7720489374583524E-3</v>
      </c>
      <c r="BM303" s="27">
        <f>((1/(((5-P303)^2+(0-Q303)^2))*CT303))</f>
        <v>3.0357613174824888E-3</v>
      </c>
      <c r="BN303" s="27">
        <f>((1/(((5-P303)^2+(1-Q303)^2))*CT303))</f>
        <v>3.5774450037582132E-3</v>
      </c>
      <c r="BO303" s="27">
        <f>((1/(((5-P303)^2+(2-Q303)^2))*CT303))</f>
        <v>3.7084897338255951E-3</v>
      </c>
      <c r="BP303" s="27">
        <f>((1/(((5-P303)^2+(3-Q303)^2))*CT303))</f>
        <v>3.3358464222595315E-3</v>
      </c>
      <c r="BQ303" s="27">
        <f>((1/(((5-P303)^2+(4-Q303)^2))*CT303))</f>
        <v>2.7034594075894579E-3</v>
      </c>
      <c r="BR303" s="27">
        <f>((1/(((6-P303)^2+(0-Q303)^2))*CT303))</f>
        <v>2.0164056811500203E-3</v>
      </c>
      <c r="BS303" s="27">
        <f>(1/(((6-P303)^2+(1-Q303)^2))*CT303)</f>
        <v>2.2418790526742374E-3</v>
      </c>
      <c r="BT303" s="27">
        <f>(1/(((6-P303)^2+(2-Q303)^2))*CT303)</f>
        <v>2.2926481093538515E-3</v>
      </c>
      <c r="BU303" s="27">
        <f>(1/(((6-P303)^2+(3-Q303)^2))*CT303)</f>
        <v>2.1445454497182235E-3</v>
      </c>
      <c r="BV303" s="27">
        <f>((1/(((6-P303)^2+(4-Q303)^2))*CT303))</f>
        <v>1.864204887776922E-3</v>
      </c>
      <c r="BW303" s="27">
        <f>((1/(((6-P303)^2+(5-Q303)^2))*CT303))</f>
        <v>1.546684742935036E-3</v>
      </c>
      <c r="BX303" s="27">
        <f>((1/(((0-P303)^2+(1-Q303)^2))*CT303))</f>
        <v>2.1320750157119098E-2</v>
      </c>
      <c r="BY303" s="27">
        <f>((1/(((0-P303)^2+(2-Q303)^2))*CT303))</f>
        <v>2.7008698628201367E-2</v>
      </c>
      <c r="BZ303" s="27">
        <f>((1/(((1-P303)^2+(2-Q303)^2))*CT303))</f>
        <v>0.28165867275823636</v>
      </c>
      <c r="CA303" s="27">
        <f>((1/(((0-P303)^2+(3-Q303)^2))*CT303))</f>
        <v>1.4892575612375206E-2</v>
      </c>
      <c r="CB303" s="27">
        <f>((1/(((1-P303)^2+(3-Q303)^2))*CT303))</f>
        <v>2.9697524481453581E-2</v>
      </c>
      <c r="CC303" s="27">
        <f>((1/(((2-P303)^2+(3-Q303)^2))*CT303))</f>
        <v>2.4876780119127768E-2</v>
      </c>
      <c r="CD303" s="27">
        <f>((1/(((0-P303)^2+(4-Q303)^2))*CT303))</f>
        <v>7.2849131565293664E-3</v>
      </c>
      <c r="CE303" s="27">
        <f>((1/(((1-P303)^2+(4-Q303)^2))*CT303))</f>
        <v>9.6343490872101284E-3</v>
      </c>
      <c r="CF303" s="27">
        <f>((1/(((2-P303)^2+(4-Q303)^2))*CT303))</f>
        <v>9.0644925186026924E-3</v>
      </c>
      <c r="CG303" s="27">
        <f>((1/(((3-P303)^2+(4-Q303)^2))*CT303))</f>
        <v>6.3756862921295525E-3</v>
      </c>
      <c r="CH303" s="27">
        <f>((1/(((0-P303)^2+(5-Q303)^2))*CT303))</f>
        <v>4.0421607107504112E-3</v>
      </c>
      <c r="CI303" s="27">
        <f>((1/(((1-P303)^2+(5-Q303)^2))*CT303))</f>
        <v>4.6746943815955018E-3</v>
      </c>
      <c r="CJ303" s="27">
        <f>((1/(((2-P303)^2+(5-Q303)^2))*CT303))</f>
        <v>4.5363197221882905E-3</v>
      </c>
      <c r="CK303" s="27">
        <f>((1/(((3-P303)^2+(5-Q303)^2))*CT303))</f>
        <v>3.7457630208039753E-3</v>
      </c>
      <c r="CL303" s="27">
        <f>(1/(((4-P303)^2+(5-Q303)^2))*CT303)</f>
        <v>2.8289055961109922E-3</v>
      </c>
      <c r="CM303" s="27">
        <f>(1/(((0-P303)^2+(6-Q303)^2))*CT303)</f>
        <v>2.515629078744943E-3</v>
      </c>
      <c r="CN303" s="27">
        <f>(1/(((1-P303)^2+(6-Q303)^2))*CT303)</f>
        <v>2.7469495908073235E-3</v>
      </c>
      <c r="CO303" s="27">
        <f>((1/(((2-P303)^2+(6-Q303)^2))*CT303))</f>
        <v>2.6985785492378862E-3</v>
      </c>
      <c r="CP303" s="27">
        <f>((1/(((3-P303)^2+(6-Q303)^2))*CT303))</f>
        <v>2.3975597781571469E-3</v>
      </c>
      <c r="CQ303" s="27">
        <f>((1/(((4-P303)^2+(6-Q303)^2))*CT303))</f>
        <v>1.9856397126350855E-3</v>
      </c>
      <c r="CR303" s="27">
        <f>((1/(((5-P303)^2+(6-Q303)^2)))*CT303)</f>
        <v>1.5869455988508467E-3</v>
      </c>
      <c r="CS303" s="21">
        <f t="shared" si="145"/>
        <v>0.84283421927040925</v>
      </c>
      <c r="CT303" s="28">
        <v>0.05</v>
      </c>
    </row>
    <row r="304" spans="8:98" x14ac:dyDescent="0.25">
      <c r="H304" s="2">
        <v>44660</v>
      </c>
      <c r="I304" s="1" t="s">
        <v>11</v>
      </c>
      <c r="J304" s="1" t="s">
        <v>12</v>
      </c>
      <c r="K304">
        <v>0</v>
      </c>
      <c r="L304">
        <v>6</v>
      </c>
      <c r="M304">
        <v>0.06</v>
      </c>
      <c r="N304">
        <v>4.25</v>
      </c>
      <c r="P304" s="10">
        <f>SUMIF(team,spi_matches[[#This Row],[team1]],Mxg)+SUMIF(team,spi_matches[[#This Row],[team2]],Vnxg)</f>
        <v>0.78164930683056422</v>
      </c>
      <c r="Q304" s="10">
        <f>SUMIF(team,spi_matches[[#This Row],[team1]],Mnxg)+SUMIF(team,spi_matches[[#This Row],[team2]],Vxg)</f>
        <v>1.5476103304647995</v>
      </c>
      <c r="R304" s="10">
        <f t="shared" si="119"/>
        <v>7.8236876480596056</v>
      </c>
      <c r="S304" s="21">
        <f t="shared" si="120"/>
        <v>0.12734317807092943</v>
      </c>
      <c r="T304" s="21">
        <f t="shared" si="121"/>
        <v>0.203009369164867</v>
      </c>
      <c r="U304" s="21">
        <f t="shared" si="122"/>
        <v>0.42628186619695868</v>
      </c>
      <c r="V304" s="22">
        <f t="shared" si="123"/>
        <v>0</v>
      </c>
      <c r="W304" s="22">
        <f t="shared" si="124"/>
        <v>3</v>
      </c>
      <c r="X304" s="23"/>
      <c r="Y304" s="23"/>
      <c r="Z304" s="23"/>
      <c r="AA304" s="23"/>
      <c r="AB304" s="24">
        <f t="shared" si="125"/>
        <v>1</v>
      </c>
      <c r="AC304" s="24">
        <f t="shared" si="126"/>
        <v>2</v>
      </c>
      <c r="AD304" s="24">
        <f t="shared" si="127"/>
        <v>1</v>
      </c>
      <c r="AE304" s="24">
        <f t="shared" si="128"/>
        <v>1</v>
      </c>
      <c r="AF304" s="24">
        <f t="shared" si="129"/>
        <v>0</v>
      </c>
      <c r="AG304" s="24">
        <f t="shared" si="130"/>
        <v>2</v>
      </c>
      <c r="AH304" s="24">
        <f t="shared" si="131"/>
        <v>0</v>
      </c>
      <c r="AI304" s="24">
        <f t="shared" si="132"/>
        <v>1</v>
      </c>
      <c r="AJ304" s="24">
        <f t="shared" si="133"/>
        <v>2</v>
      </c>
      <c r="AK304" s="24">
        <f t="shared" si="134"/>
        <v>2</v>
      </c>
      <c r="AL304" s="25">
        <f t="shared" si="135"/>
        <v>12</v>
      </c>
      <c r="AM304" s="25">
        <f t="shared" si="136"/>
        <v>11</v>
      </c>
      <c r="AN304" s="25">
        <f t="shared" si="137"/>
        <v>2</v>
      </c>
      <c r="AO304" s="25">
        <f t="shared" si="138"/>
        <v>1</v>
      </c>
      <c r="AP304" s="25">
        <f t="shared" si="139"/>
        <v>22</v>
      </c>
      <c r="AQ304" s="26">
        <f t="shared" si="140"/>
        <v>0.19815051201666209</v>
      </c>
      <c r="AR304" s="26">
        <f t="shared" si="141"/>
        <v>0.14386249539116486</v>
      </c>
      <c r="AS304" s="26">
        <f t="shared" si="142"/>
        <v>6.1302151968134967E-2</v>
      </c>
      <c r="AT304" s="26">
        <f t="shared" si="143"/>
        <v>5.489361703802012E-2</v>
      </c>
      <c r="AU304" s="26">
        <f t="shared" si="144"/>
        <v>2.9602705207929639E-2</v>
      </c>
      <c r="AV304" s="27">
        <f>(1/(((0-P304)^2+(0-Q304)^2))*CT304)</f>
        <v>1.6632993870104546E-2</v>
      </c>
      <c r="AW304" s="27">
        <f>(1/(((1-P304)^2+(1-Q304)^2))*CT304)</f>
        <v>0.14386249539116486</v>
      </c>
      <c r="AX304" s="27">
        <f>(1/(((2-P304)^2+(2-Q304)^2))*CT304)</f>
        <v>2.9602705207929639E-2</v>
      </c>
      <c r="AY304" s="27">
        <f>(1/(((3-P304)^2+(3-Q304)^2))*CT304)</f>
        <v>7.1118539805503081E-3</v>
      </c>
      <c r="AZ304" s="27">
        <f>((1/(((4-P304)^2+(4-Q304)^2))*CT304))</f>
        <v>3.0539953197352716E-3</v>
      </c>
      <c r="BA304" s="27">
        <f>((1/(((5-P304)^2+(5-Q304)^2))*CT304))</f>
        <v>1.6827381056254438E-3</v>
      </c>
      <c r="BB304" s="27">
        <f>((1/(((6-P304)^2+(6-Q304)^2))*CT304))</f>
        <v>1.0625872897569121E-3</v>
      </c>
      <c r="BC304" s="27">
        <f>((1/(((1-P304)^2+(0-Q304)^2))*CT304))</f>
        <v>2.0468526536004519E-2</v>
      </c>
      <c r="BD304" s="27">
        <f>((1/(((2-P304)^2+(0-Q304)^2))*CT304))</f>
        <v>1.2888338041466893E-2</v>
      </c>
      <c r="BE304" s="27">
        <f>((1/(((2-P304)^2+(1-Q304)^2))*CT304))</f>
        <v>2.8022892687813064E-2</v>
      </c>
      <c r="BF304" s="27">
        <f>((1/(((3-P304)^2+(0-Q304)^2))*CT304))</f>
        <v>6.8341698619969514E-3</v>
      </c>
      <c r="BG304" s="27">
        <f>((1/(((3-P304)^2+(1-Q304)^2))*CT304))</f>
        <v>9.5767885517201185E-3</v>
      </c>
      <c r="BH304" s="27">
        <f>((1/(((3-P304)^2+(2-Q304)^2))*CT304))</f>
        <v>9.7546962898364606E-3</v>
      </c>
      <c r="BI304" s="27">
        <f>((1/(((4-P304)^2+(0-Q304)^2))*CT304))</f>
        <v>3.920683346626895E-3</v>
      </c>
      <c r="BJ304" s="27">
        <f>((1/(((4-P304)^2+(1-Q304)^2))*CT304))</f>
        <v>4.6914621193888915E-3</v>
      </c>
      <c r="BK304" s="27">
        <f>((1/(((4-P304)^2+(2-Q304)^2))*CT304))</f>
        <v>4.7337557774217182E-3</v>
      </c>
      <c r="BL304" s="27">
        <f>((1/(((4-P304)^2+(3-Q304)^2))*CT304))</f>
        <v>4.0105181657688295E-3</v>
      </c>
      <c r="BM304" s="27">
        <f>((1/(((5-P304)^2+(0-Q304)^2))*CT304))</f>
        <v>2.476524981864959E-3</v>
      </c>
      <c r="BN304" s="27">
        <f>((1/(((5-P304)^2+(1-Q304)^2))*CT304))</f>
        <v>2.7632920413923619E-3</v>
      </c>
      <c r="BO304" s="27">
        <f>((1/(((5-P304)^2+(2-Q304)^2))*CT304))</f>
        <v>2.777910657025125E-3</v>
      </c>
      <c r="BP304" s="27">
        <f>((1/(((5-P304)^2+(3-Q304)^2))*CT304))</f>
        <v>2.5120681862368052E-3</v>
      </c>
      <c r="BQ304" s="27">
        <f>((1/(((5-P304)^2+(4-Q304)^2))*CT304))</f>
        <v>2.1000728687571232E-3</v>
      </c>
      <c r="BR304" s="27">
        <f>((1/(((6-P304)^2+(0-Q304)^2))*CT304))</f>
        <v>1.6876906970655127E-3</v>
      </c>
      <c r="BS304" s="27">
        <f>(1/(((6-P304)^2+(1-Q304)^2))*CT304)</f>
        <v>1.8161305132345018E-3</v>
      </c>
      <c r="BT304" s="27">
        <f>(1/(((6-P304)^2+(2-Q304)^2))*CT304)</f>
        <v>1.8224336971527776E-3</v>
      </c>
      <c r="BU304" s="27">
        <f>(1/(((6-P304)^2+(3-Q304)^2))*CT304)</f>
        <v>1.7041221520122136E-3</v>
      </c>
      <c r="BV304" s="27">
        <f>((1/(((6-P304)^2+(4-Q304)^2))*CT304))</f>
        <v>1.5039675092361391E-3</v>
      </c>
      <c r="BW304" s="27">
        <f>((1/(((6-P304)^2+(5-Q304)^2))*CT304))</f>
        <v>1.2771333889075654E-3</v>
      </c>
      <c r="BX304" s="27">
        <f>((1/(((0-P304)^2+(1-Q304)^2))*CT304))</f>
        <v>5.489361703802012E-2</v>
      </c>
      <c r="BY304" s="27">
        <f>((1/(((0-P304)^2+(2-Q304)^2))*CT304))</f>
        <v>6.1302151968134967E-2</v>
      </c>
      <c r="BZ304" s="27">
        <f>((1/(((1-P304)^2+(2-Q304)^2))*CT304))</f>
        <v>0.19815051201666209</v>
      </c>
      <c r="CA304" s="27">
        <f>((1/(((0-P304)^2+(3-Q304)^2))*CT304))</f>
        <v>1.8379573091282304E-2</v>
      </c>
      <c r="CB304" s="27">
        <f>((1/(((1-P304)^2+(3-Q304)^2))*CT304))</f>
        <v>2.317913116287134E-2</v>
      </c>
      <c r="CC304" s="27">
        <f>((1/(((2-P304)^2+(3-Q304)^2))*CT304))</f>
        <v>1.3912795075708124E-2</v>
      </c>
      <c r="CD304" s="27">
        <f>((1/(((0-P304)^2+(4-Q304)^2))*CT304))</f>
        <v>7.5469525387018115E-3</v>
      </c>
      <c r="CE304" s="27">
        <f>((1/(((1-P304)^2+(4-Q304)^2))*CT304))</f>
        <v>8.2482497278880632E-3</v>
      </c>
      <c r="CF304" s="27">
        <f>((1/(((2-P304)^2+(4-Q304)^2))*CT304))</f>
        <v>6.6679171209107968E-3</v>
      </c>
      <c r="CG304" s="27">
        <f>((1/(((3-P304)^2+(4-Q304)^2))*CT304))</f>
        <v>4.5723504036191366E-3</v>
      </c>
      <c r="CH304" s="27">
        <f>((1/(((0-P304)^2+(5-Q304)^2))*CT304))</f>
        <v>3.9904325169121393E-3</v>
      </c>
      <c r="CI304" s="27">
        <f>((1/(((1-P304)^2+(5-Q304)^2))*CT304))</f>
        <v>4.1782713084290452E-3</v>
      </c>
      <c r="CJ304" s="27">
        <f>((1/(((2-P304)^2+(5-Q304)^2))*CT304))</f>
        <v>3.7304043235927872E-3</v>
      </c>
      <c r="CK304" s="27">
        <f>((1/(((3-P304)^2+(5-Q304)^2))*CT304))</f>
        <v>2.9691080527587612E-3</v>
      </c>
      <c r="CL304" s="27">
        <f>(1/(((4-P304)^2+(5-Q304)^2))*CT304)</f>
        <v>2.2444899955526144E-3</v>
      </c>
      <c r="CM304" s="27">
        <f>(1/(((0-P304)^2+(6-Q304)^2))*CT304)</f>
        <v>2.4468124859807552E-3</v>
      </c>
      <c r="CN304" s="27">
        <f>(1/(((1-P304)^2+(6-Q304)^2))*CT304)</f>
        <v>2.5161725994162997E-3</v>
      </c>
      <c r="CO304" s="27">
        <f>((1/(((2-P304)^2+(6-Q304)^2))*CT304))</f>
        <v>2.346519753352786E-3</v>
      </c>
      <c r="CP304" s="27">
        <f>((1/(((3-P304)^2+(6-Q304)^2))*CT304))</f>
        <v>2.0206221816619196E-3</v>
      </c>
      <c r="CQ304" s="27">
        <f>((1/(((4-P304)^2+(6-Q304)^2))*CT304))</f>
        <v>1.6566409542800216E-3</v>
      </c>
      <c r="CR304" s="27">
        <f>((1/(((5-P304)^2+(6-Q304)^2)))*CT304)</f>
        <v>1.3291418812228411E-3</v>
      </c>
      <c r="CS304" s="21">
        <f t="shared" si="145"/>
        <v>0.75663441343275495</v>
      </c>
      <c r="CT304" s="28">
        <v>0.05</v>
      </c>
    </row>
    <row r="305" spans="8:98" x14ac:dyDescent="0.25">
      <c r="H305" s="2">
        <v>44660</v>
      </c>
      <c r="I305" s="1" t="s">
        <v>6</v>
      </c>
      <c r="J305" s="1" t="s">
        <v>27</v>
      </c>
      <c r="K305">
        <v>1</v>
      </c>
      <c r="L305">
        <v>2</v>
      </c>
      <c r="M305">
        <v>2.65</v>
      </c>
      <c r="N305">
        <v>0.68</v>
      </c>
      <c r="P305" s="10">
        <f>SUMIF(team,spi_matches[[#This Row],[team1]],Mxg)+SUMIF(team,spi_matches[[#This Row],[team2]],Vnxg)</f>
        <v>2.0750021381844621</v>
      </c>
      <c r="Q305" s="10">
        <f>SUMIF(team,spi_matches[[#This Row],[team1]],Mnxg)+SUMIF(team,spi_matches[[#This Row],[team2]],Vxg)</f>
        <v>0.84560836470641887</v>
      </c>
      <c r="R305" s="10">
        <f t="shared" si="119"/>
        <v>0.35804867155317455</v>
      </c>
      <c r="S305" s="21">
        <f t="shared" si="120"/>
        <v>1.9834650502054891</v>
      </c>
      <c r="T305" s="21">
        <f t="shared" si="121"/>
        <v>0.10559860256500807</v>
      </c>
      <c r="U305" s="21">
        <f t="shared" si="122"/>
        <v>0.10642131856298498</v>
      </c>
      <c r="V305" s="22">
        <f t="shared" si="123"/>
        <v>3</v>
      </c>
      <c r="W305" s="22">
        <f t="shared" si="124"/>
        <v>0</v>
      </c>
      <c r="X305" s="23"/>
      <c r="Y305" s="23"/>
      <c r="Z305" s="23"/>
      <c r="AA305" s="23"/>
      <c r="AB305" s="24">
        <f t="shared" si="125"/>
        <v>2</v>
      </c>
      <c r="AC305" s="24">
        <f t="shared" si="126"/>
        <v>1</v>
      </c>
      <c r="AD305" s="24">
        <f t="shared" si="127"/>
        <v>2</v>
      </c>
      <c r="AE305" s="24">
        <f t="shared" si="128"/>
        <v>0</v>
      </c>
      <c r="AF305" s="24">
        <f t="shared" si="129"/>
        <v>3</v>
      </c>
      <c r="AG305" s="24">
        <f t="shared" si="130"/>
        <v>1</v>
      </c>
      <c r="AH305" s="24">
        <f t="shared" si="131"/>
        <v>1</v>
      </c>
      <c r="AI305" s="24">
        <f t="shared" si="132"/>
        <v>1</v>
      </c>
      <c r="AJ305" s="24">
        <f t="shared" si="133"/>
        <v>2</v>
      </c>
      <c r="AK305" s="24">
        <f t="shared" si="134"/>
        <v>2</v>
      </c>
      <c r="AL305" s="25">
        <f t="shared" si="135"/>
        <v>21</v>
      </c>
      <c r="AM305" s="25">
        <f t="shared" si="136"/>
        <v>20</v>
      </c>
      <c r="AN305" s="25">
        <f t="shared" si="137"/>
        <v>31</v>
      </c>
      <c r="AO305" s="25">
        <f t="shared" si="138"/>
        <v>11</v>
      </c>
      <c r="AP305" s="25">
        <f t="shared" si="139"/>
        <v>22</v>
      </c>
      <c r="AQ305" s="26">
        <f t="shared" si="140"/>
        <v>1.6970957184342117</v>
      </c>
      <c r="AR305" s="26">
        <f t="shared" si="141"/>
        <v>6.9379032813684877E-2</v>
      </c>
      <c r="AS305" s="26">
        <f t="shared" si="142"/>
        <v>5.6853209764769042E-2</v>
      </c>
      <c r="AT305" s="26">
        <f t="shared" si="143"/>
        <v>4.2392052114280987E-2</v>
      </c>
      <c r="AU305" s="26">
        <f t="shared" si="144"/>
        <v>3.7362356098399385E-2</v>
      </c>
      <c r="AV305" s="27">
        <f>(1/(((0-P305)^2+(0-Q305)^2))*CT305)</f>
        <v>9.9587957218482803E-3</v>
      </c>
      <c r="AW305" s="27">
        <f>(1/(((1-P305)^2+(1-Q305)^2))*CT305)</f>
        <v>4.2392052114280987E-2</v>
      </c>
      <c r="AX305" s="27">
        <f>(1/(((2-P305)^2+(2-Q305)^2))*CT305)</f>
        <v>3.7362356098399385E-2</v>
      </c>
      <c r="AY305" s="27">
        <f>(1/(((3-P305)^2+(3-Q305)^2))*CT305)</f>
        <v>9.0958301622799699E-3</v>
      </c>
      <c r="AZ305" s="27">
        <f>((1/(((4-P305)^2+(4-Q305)^2))*CT305))</f>
        <v>3.661446982911164E-3</v>
      </c>
      <c r="BA305" s="27">
        <f>((1/(((5-P305)^2+(5-Q305)^2))*CT305))</f>
        <v>1.9368897516956751E-3</v>
      </c>
      <c r="BB305" s="27">
        <f>((1/(((6-P305)^2+(6-Q305)^2))*CT305))</f>
        <v>1.1912317335925991E-3</v>
      </c>
      <c r="BC305" s="27">
        <f>((1/(((1-P305)^2+(0-Q305)^2))*CT305))</f>
        <v>2.6728204207744927E-2</v>
      </c>
      <c r="BD305" s="27">
        <f>((1/(((2-P305)^2+(0-Q305)^2))*CT305))</f>
        <v>6.9379032813684877E-2</v>
      </c>
      <c r="BE305" s="27">
        <f>((1/(((2-P305)^2+(1-Q305)^2))*CT305))</f>
        <v>1.6970957184342117</v>
      </c>
      <c r="BF305" s="27">
        <f>((1/(((3-P305)^2+(0-Q305)^2))*CT305))</f>
        <v>3.1833456506788364E-2</v>
      </c>
      <c r="BG305" s="27">
        <f>((1/(((3-P305)^2+(1-Q305)^2))*CT305))</f>
        <v>5.6853209764769042E-2</v>
      </c>
      <c r="BH305" s="27">
        <f>((1/(((3-P305)^2+(2-Q305)^2))*CT305))</f>
        <v>2.2849401824513602E-2</v>
      </c>
      <c r="BI305" s="27">
        <f>((1/(((4-P305)^2+(0-Q305)^2))*CT305))</f>
        <v>1.1310502004394466E-2</v>
      </c>
      <c r="BJ305" s="27">
        <f>((1/(((4-P305)^2+(1-Q305)^2))*CT305))</f>
        <v>1.340678986776956E-2</v>
      </c>
      <c r="BK305" s="27">
        <f>((1/(((4-P305)^2+(2-Q305)^2))*CT305))</f>
        <v>9.9241067519661667E-3</v>
      </c>
      <c r="BL305" s="27">
        <f>((1/(((4-P305)^2+(3-Q305)^2))*CT305))</f>
        <v>5.990161696455042E-3</v>
      </c>
      <c r="BM305" s="27">
        <f>((1/(((5-P305)^2+(0-Q305)^2))*CT305))</f>
        <v>5.3933557751209941E-3</v>
      </c>
      <c r="BN305" s="27">
        <f>((1/(((5-P305)^2+(1-Q305)^2))*CT305))</f>
        <v>5.8278799062969717E-3</v>
      </c>
      <c r="BO305" s="27">
        <f>((1/(((5-P305)^2+(2-Q305)^2))*CT305))</f>
        <v>5.0565153885160814E-3</v>
      </c>
      <c r="BP305" s="27">
        <f>((1/(((5-P305)^2+(3-Q305)^2))*CT305))</f>
        <v>3.7887353262611801E-3</v>
      </c>
      <c r="BQ305" s="27">
        <f>((1/(((5-P305)^2+(4-Q305)^2))*CT305))</f>
        <v>2.701855768706591E-3</v>
      </c>
      <c r="BR305" s="27">
        <f>((1/(((6-P305)^2+(0-Q305)^2))*CT305))</f>
        <v>3.1016096524523694E-3</v>
      </c>
      <c r="BS305" s="27">
        <f>(1/(((6-P305)^2+(1-Q305)^2))*CT305)</f>
        <v>3.2405572608046199E-3</v>
      </c>
      <c r="BT305" s="27">
        <f>(1/(((6-P305)^2+(2-Q305)^2))*CT305)</f>
        <v>2.9871739836913962E-3</v>
      </c>
      <c r="BU305" s="27">
        <f>(1/(((6-P305)^2+(3-Q305)^2))*CT305)</f>
        <v>2.4941373389493764E-3</v>
      </c>
      <c r="BV305" s="27">
        <f>((1/(((6-P305)^2+(4-Q305)^2))*CT305))</f>
        <v>1.971935819262144E-3</v>
      </c>
      <c r="BW305" s="27">
        <f>((1/(((6-P305)^2+(5-Q305)^2))*CT305))</f>
        <v>1.5307101131300899E-3</v>
      </c>
      <c r="BX305" s="27">
        <f>((1/(((0-P305)^2+(1-Q305)^2))*CT305))</f>
        <v>1.1548755964891338E-2</v>
      </c>
      <c r="BY305" s="27">
        <f>((1/(((0-P305)^2+(2-Q305)^2))*CT305))</f>
        <v>8.8679936554175408E-3</v>
      </c>
      <c r="BZ305" s="27">
        <f>((1/(((1-P305)^2+(2-Q305)^2))*CT305))</f>
        <v>2.0094446755275538E-2</v>
      </c>
      <c r="CA305" s="27">
        <f>((1/(((0-P305)^2+(3-Q305)^2))*CT305))</f>
        <v>5.5884421768608444E-3</v>
      </c>
      <c r="CB305" s="27">
        <f>((1/(((1-P305)^2+(3-Q305)^2))*CT305))</f>
        <v>8.625101966874802E-3</v>
      </c>
      <c r="CC305" s="27">
        <f>((1/(((2-P305)^2+(3-Q305)^2))*CT305))</f>
        <v>1.075956355871344E-2</v>
      </c>
      <c r="CD305" s="27">
        <f>((1/(((0-P305)^2+(4-Q305)^2))*CT305))</f>
        <v>3.5073393448168157E-3</v>
      </c>
      <c r="CE305" s="27">
        <f>((1/(((1-P305)^2+(4-Q305)^2))*CT305))</f>
        <v>4.5021454671138415E-3</v>
      </c>
      <c r="CF305" s="27">
        <f>((1/(((2-P305)^2+(4-Q305)^2))*CT305))</f>
        <v>5.0221921079160268E-3</v>
      </c>
      <c r="CG305" s="27">
        <f>((1/(((3-P305)^2+(4-Q305)^2))*CT305))</f>
        <v>4.6271414129659171E-3</v>
      </c>
      <c r="CH305" s="27">
        <f>((1/(((0-P305)^2+(5-Q305)^2))*CT305))</f>
        <v>2.3186143654378064E-3</v>
      </c>
      <c r="CI305" s="27">
        <f>((1/(((1-P305)^2+(5-Q305)^2))*CT305))</f>
        <v>2.7152369030951258E-3</v>
      </c>
      <c r="CJ305" s="27">
        <f>((1/(((2-P305)^2+(5-Q305)^2))*CT305))</f>
        <v>2.8961003416718926E-3</v>
      </c>
      <c r="CK305" s="27">
        <f>((1/(((3-P305)^2+(5-Q305)^2))*CT305))</f>
        <v>2.7602058619838887E-3</v>
      </c>
      <c r="CL305" s="27">
        <f>(1/(((4-P305)^2+(5-Q305)^2))*CT305)</f>
        <v>2.3849742849053647E-3</v>
      </c>
      <c r="CM305" s="27">
        <f>(1/(((0-P305)^2+(6-Q305)^2))*CT305)</f>
        <v>1.6195178065304379E-3</v>
      </c>
      <c r="CN305" s="27">
        <f>(1/(((1-P305)^2+(6-Q305)^2))*CT305)</f>
        <v>1.8035317151665717E-3</v>
      </c>
      <c r="CO305" s="27">
        <f>((1/(((2-P305)^2+(6-Q305)^2))*CT305))</f>
        <v>1.8815823547890468E-3</v>
      </c>
      <c r="CP305" s="27">
        <f>((1/(((3-P305)^2+(6-Q305)^2))*CT305))</f>
        <v>1.8232621442612548E-3</v>
      </c>
      <c r="CQ305" s="27">
        <f>((1/(((4-P305)^2+(6-Q305)^2))*CT305))</f>
        <v>1.6516165913639568E-3</v>
      </c>
      <c r="CR305" s="27">
        <f>((1/(((5-P305)^2+(6-Q305)^2)))*CT305)</f>
        <v>1.4235537829335222E-3</v>
      </c>
      <c r="CS305" s="21">
        <f t="shared" si="145"/>
        <v>2.1954849713334843</v>
      </c>
      <c r="CT305" s="28">
        <v>0.05</v>
      </c>
    </row>
    <row r="306" spans="8:98" x14ac:dyDescent="0.25">
      <c r="H306" s="2">
        <v>44660</v>
      </c>
      <c r="I306" s="1" t="s">
        <v>17</v>
      </c>
      <c r="J306" s="1" t="s">
        <v>28</v>
      </c>
      <c r="K306">
        <v>0</v>
      </c>
      <c r="L306">
        <v>4</v>
      </c>
      <c r="M306">
        <v>1.67</v>
      </c>
      <c r="N306">
        <v>1.17</v>
      </c>
      <c r="P306" s="10">
        <f>SUMIF(team,spi_matches[[#This Row],[team1]],Mxg)+SUMIF(team,spi_matches[[#This Row],[team2]],Vnxg)</f>
        <v>0.99727962983812435</v>
      </c>
      <c r="Q306" s="10">
        <f>SUMIF(team,spi_matches[[#This Row],[team1]],Mnxg)+SUMIF(team,spi_matches[[#This Row],[team2]],Vxg)</f>
        <v>1.7896925909544685</v>
      </c>
      <c r="R306" s="10">
        <f t="shared" si="119"/>
        <v>0.83657160371459327</v>
      </c>
      <c r="S306" s="21">
        <f t="shared" si="120"/>
        <v>0.13245737342160868</v>
      </c>
      <c r="T306" s="21">
        <f t="shared" si="121"/>
        <v>0.15551862148649753</v>
      </c>
      <c r="U306" s="21">
        <f t="shared" si="122"/>
        <v>1.3504549162014976</v>
      </c>
      <c r="V306" s="22">
        <f t="shared" si="123"/>
        <v>0</v>
      </c>
      <c r="W306" s="22">
        <f t="shared" si="124"/>
        <v>3</v>
      </c>
      <c r="X306" s="23"/>
      <c r="Y306" s="23"/>
      <c r="Z306" s="23"/>
      <c r="AA306" s="23"/>
      <c r="AB306" s="24">
        <f t="shared" si="125"/>
        <v>1</v>
      </c>
      <c r="AC306" s="24">
        <f t="shared" si="126"/>
        <v>2</v>
      </c>
      <c r="AD306" s="24">
        <f t="shared" si="127"/>
        <v>1</v>
      </c>
      <c r="AE306" s="24">
        <f t="shared" si="128"/>
        <v>1</v>
      </c>
      <c r="AF306" s="24">
        <f t="shared" si="129"/>
        <v>0</v>
      </c>
      <c r="AG306" s="24">
        <f t="shared" si="130"/>
        <v>2</v>
      </c>
      <c r="AH306" s="24">
        <f t="shared" si="131"/>
        <v>2</v>
      </c>
      <c r="AI306" s="24">
        <f t="shared" si="132"/>
        <v>2</v>
      </c>
      <c r="AJ306" s="24">
        <f t="shared" si="133"/>
        <v>1</v>
      </c>
      <c r="AK306" s="24">
        <f t="shared" si="134"/>
        <v>3</v>
      </c>
      <c r="AL306" s="25">
        <f t="shared" si="135"/>
        <v>12</v>
      </c>
      <c r="AM306" s="25">
        <f t="shared" si="136"/>
        <v>11</v>
      </c>
      <c r="AN306" s="25">
        <f t="shared" si="137"/>
        <v>2</v>
      </c>
      <c r="AO306" s="25">
        <f t="shared" si="138"/>
        <v>22</v>
      </c>
      <c r="AP306" s="25">
        <f t="shared" si="139"/>
        <v>13</v>
      </c>
      <c r="AQ306" s="26">
        <f t="shared" si="140"/>
        <v>1.1302856099269936</v>
      </c>
      <c r="AR306" s="26">
        <f t="shared" si="141"/>
        <v>8.0176800926836864E-2</v>
      </c>
      <c r="AS306" s="26">
        <f t="shared" si="142"/>
        <v>4.8132652061643667E-2</v>
      </c>
      <c r="AT306" s="26">
        <f t="shared" si="143"/>
        <v>4.7633684904354635E-2</v>
      </c>
      <c r="AU306" s="26">
        <f t="shared" si="144"/>
        <v>3.4133154498367645E-2</v>
      </c>
      <c r="AV306" s="27">
        <f>(1/(((0-P306)^2+(0-Q306)^2))*CT306)</f>
        <v>1.1911664344967274E-2</v>
      </c>
      <c r="AW306" s="27">
        <f>(1/(((1-P306)^2+(1-Q306)^2))*CT306)</f>
        <v>8.0176800926836864E-2</v>
      </c>
      <c r="AX306" s="27">
        <f>(1/(((2-P306)^2+(2-Q306)^2))*CT306)</f>
        <v>4.7633684904354635E-2</v>
      </c>
      <c r="AY306" s="27">
        <f>(1/(((3-P306)^2+(3-Q306)^2))*CT306)</f>
        <v>9.1311977525818135E-3</v>
      </c>
      <c r="AZ306" s="27">
        <f>((1/(((4-P306)^2+(4-Q306)^2))*CT306))</f>
        <v>3.5966595326895807E-3</v>
      </c>
      <c r="BA306" s="27">
        <f>((1/(((5-P306)^2+(5-Q306)^2))*CT306))</f>
        <v>1.8991300600871314E-3</v>
      </c>
      <c r="BB306" s="27">
        <f>((1/(((6-P306)^2+(6-Q306)^2))*CT306))</f>
        <v>1.1694839649802472E-3</v>
      </c>
      <c r="BC306" s="27">
        <f>((1/(((1-P306)^2+(0-Q306)^2))*CT306))</f>
        <v>1.5610331310552467E-2</v>
      </c>
      <c r="BD306" s="27">
        <f>((1/(((2-P306)^2+(0-Q306)^2))*CT306))</f>
        <v>1.1880865210950477E-2</v>
      </c>
      <c r="BE306" s="27">
        <f>((1/(((2-P306)^2+(1-Q306)^2))*CT306))</f>
        <v>3.0692498975070905E-2</v>
      </c>
      <c r="BF306" s="27">
        <f>((1/(((3-P306)^2+(0-Q306)^2))*CT306))</f>
        <v>6.9310747370692665E-3</v>
      </c>
      <c r="BG306" s="27">
        <f>((1/(((3-P306)^2+(1-Q306)^2))*CT306))</f>
        <v>1.0788642729316476E-2</v>
      </c>
      <c r="BH306" s="27">
        <f>((1/(((3-P306)^2+(2-Q306)^2))*CT306))</f>
        <v>1.2330097156934346E-2</v>
      </c>
      <c r="BI306" s="27">
        <f>((1/(((4-P306)^2+(0-Q306)^2))*CT306))</f>
        <v>4.0918776486332156E-3</v>
      </c>
      <c r="BJ306" s="27">
        <f>((1/(((4-P306)^2+(1-Q306)^2))*CT306))</f>
        <v>5.1867521170497616E-3</v>
      </c>
      <c r="BK306" s="27">
        <f>((1/(((4-P306)^2+(2-Q306)^2))*CT306))</f>
        <v>5.51842341635983E-3</v>
      </c>
      <c r="BL306" s="27">
        <f>((1/(((4-P306)^2+(3-Q306)^2))*CT306))</f>
        <v>4.7704581270965234E-3</v>
      </c>
      <c r="BM306" s="27">
        <f>((1/(((5-P306)^2+(0-Q306)^2))*CT306))</f>
        <v>2.6008113583313279E-3</v>
      </c>
      <c r="BN306" s="27">
        <f>((1/(((5-P306)^2+(1-Q306)^2))*CT306))</f>
        <v>3.003835642804755E-3</v>
      </c>
      <c r="BO306" s="27">
        <f>((1/(((5-P306)^2+(2-Q306)^2))*CT306))</f>
        <v>3.1121624140687441E-3</v>
      </c>
      <c r="BP306" s="27">
        <f>((1/(((5-P306)^2+(3-Q306)^2))*CT306))</f>
        <v>2.8593299363738819E-3</v>
      </c>
      <c r="BQ306" s="27">
        <f>((1/(((5-P306)^2+(4-Q306)^2))*CT306))</f>
        <v>2.3915172838865997E-3</v>
      </c>
      <c r="BR306" s="27">
        <f>((1/(((6-P306)^2+(0-Q306)^2))*CT306))</f>
        <v>1.7711522092651894E-3</v>
      </c>
      <c r="BS306" s="27">
        <f>(1/(((6-P306)^2+(1-Q306)^2))*CT306)</f>
        <v>1.9492550061994251E-3</v>
      </c>
      <c r="BT306" s="27">
        <f>(1/(((6-P306)^2+(2-Q306)^2))*CT306)</f>
        <v>1.99430106069269E-3</v>
      </c>
      <c r="BU306" s="27">
        <f>(1/(((6-P306)^2+(3-Q306)^2))*CT306)</f>
        <v>1.8873582952094261E-3</v>
      </c>
      <c r="BV306" s="27">
        <f>((1/(((6-P306)^2+(4-Q306)^2))*CT306))</f>
        <v>1.6715325008682413E-3</v>
      </c>
      <c r="BW306" s="27">
        <f>((1/(((6-P306)^2+(5-Q306)^2))*CT306))</f>
        <v>1.4150962848751964E-3</v>
      </c>
      <c r="BX306" s="27">
        <f>((1/(((0-P306)^2+(1-Q306)^2))*CT306))</f>
        <v>3.0898891105279026E-2</v>
      </c>
      <c r="BY306" s="27">
        <f>((1/(((0-P306)^2+(2-Q306)^2))*CT306))</f>
        <v>4.8132652061643667E-2</v>
      </c>
      <c r="BZ306" s="27">
        <f>((1/(((1-P306)^2+(2-Q306)^2))*CT306))</f>
        <v>1.1302856099269936</v>
      </c>
      <c r="CA306" s="27">
        <f>((1/(((0-P306)^2+(3-Q306)^2))*CT306))</f>
        <v>2.0330073507247522E-2</v>
      </c>
      <c r="CB306" s="27">
        <f>((1/(((1-P306)^2+(3-Q306)^2))*CT306))</f>
        <v>3.4133154498367645E-2</v>
      </c>
      <c r="CC306" s="27">
        <f>((1/(((2-P306)^2+(3-Q306)^2))*CT306))</f>
        <v>2.0240520820098085E-2</v>
      </c>
      <c r="CD306" s="27">
        <f>((1/(((0-P306)^2+(4-Q306)^2))*CT306))</f>
        <v>8.5033644799894902E-3</v>
      </c>
      <c r="CE306" s="27">
        <f>((1/(((1-P306)^2+(4-Q306)^2))*CT306))</f>
        <v>1.0234437720803354E-2</v>
      </c>
      <c r="CF306" s="27">
        <f>((1/(((2-P306)^2+(4-Q306)^2))*CT306))</f>
        <v>8.4876573577600516E-3</v>
      </c>
      <c r="CG306" s="27">
        <f>((1/(((3-P306)^2+(4-Q306)^2))*CT306))</f>
        <v>5.6202839135527805E-3</v>
      </c>
      <c r="CH306" s="27">
        <f>((1/(((0-P306)^2+(5-Q306)^2))*CT306))</f>
        <v>4.4245280427673917E-3</v>
      </c>
      <c r="CI306" s="27">
        <f>((1/(((1-P306)^2+(5-Q306)^2))*CT306))</f>
        <v>4.8515046315009518E-3</v>
      </c>
      <c r="CJ306" s="27">
        <f>((1/(((2-P306)^2+(5-Q306)^2))*CT306))</f>
        <v>4.4202717263214361E-3</v>
      </c>
      <c r="CK306" s="27">
        <f>((1/(((3-P306)^2+(5-Q306)^2))*CT306))</f>
        <v>3.4923608869269034E-3</v>
      </c>
      <c r="CL306" s="27">
        <f>(1/(((4-P306)^2+(5-Q306)^2))*CT306)</f>
        <v>2.5876698291815237E-3</v>
      </c>
      <c r="CM306" s="27">
        <f>(1/(((0-P306)^2+(6-Q306)^2))*CT306)</f>
        <v>2.6707611017221787E-3</v>
      </c>
      <c r="CN306" s="27">
        <f>(1/(((1-P306)^2+(6-Q306)^2))*CT306)</f>
        <v>2.8206046034226859E-3</v>
      </c>
      <c r="CO306" s="27">
        <f>((1/(((2-P306)^2+(6-Q306)^2))*CT306))</f>
        <v>2.6692096590953725E-3</v>
      </c>
      <c r="CP306" s="27">
        <f>((1/(((3-P306)^2+(6-Q306)^2))*CT306))</f>
        <v>2.3001643270808584E-3</v>
      </c>
      <c r="CQ306" s="27">
        <f>((1/(((4-P306)^2+(6-Q306)^2))*CT306))</f>
        <v>1.8696468668175045E-3</v>
      </c>
      <c r="CR306" s="27">
        <f>((1/(((5-P306)^2+(6-Q306)^2)))*CT306)</f>
        <v>1.4815491349248261E-3</v>
      </c>
      <c r="CS306" s="21">
        <f t="shared" si="145"/>
        <v>1.638430911109604</v>
      </c>
      <c r="CT306" s="28">
        <v>0.05</v>
      </c>
    </row>
    <row r="307" spans="8:98" x14ac:dyDescent="0.25">
      <c r="H307" s="2">
        <v>44661</v>
      </c>
      <c r="I307" s="1" t="s">
        <v>14</v>
      </c>
      <c r="J307" s="1" t="s">
        <v>13</v>
      </c>
      <c r="K307">
        <v>2</v>
      </c>
      <c r="L307">
        <v>1</v>
      </c>
      <c r="M307">
        <v>0.66</v>
      </c>
      <c r="N307">
        <v>1.71</v>
      </c>
      <c r="P307" s="10">
        <f>SUMIF(team,spi_matches[[#This Row],[team1]],Mxg)+SUMIF(team,spi_matches[[#This Row],[team2]],Vnxg)</f>
        <v>0.98231345171225626</v>
      </c>
      <c r="Q307" s="10">
        <f>SUMIF(team,spi_matches[[#This Row],[team1]],Mnxg)+SUMIF(team,spi_matches[[#This Row],[team2]],Vxg)</f>
        <v>1.2368096081438336</v>
      </c>
      <c r="R307" s="10">
        <f t="shared" si="119"/>
        <v>0.32779510809966123</v>
      </c>
      <c r="S307" s="21">
        <f t="shared" si="120"/>
        <v>0.17312908372267669</v>
      </c>
      <c r="T307" s="21">
        <f t="shared" si="121"/>
        <v>0.95024439720775922</v>
      </c>
      <c r="U307" s="21">
        <f t="shared" si="122"/>
        <v>0.25607023455646538</v>
      </c>
      <c r="V307" s="22">
        <f t="shared" si="123"/>
        <v>1</v>
      </c>
      <c r="W307" s="22">
        <f t="shared" si="124"/>
        <v>1</v>
      </c>
      <c r="X307" s="23"/>
      <c r="Y307" s="23"/>
      <c r="Z307" s="23"/>
      <c r="AA307" s="23"/>
      <c r="AB307" s="24">
        <f t="shared" si="125"/>
        <v>1</v>
      </c>
      <c r="AC307" s="24">
        <f t="shared" si="126"/>
        <v>1</v>
      </c>
      <c r="AD307" s="24">
        <f t="shared" si="127"/>
        <v>1</v>
      </c>
      <c r="AE307" s="24">
        <f t="shared" si="128"/>
        <v>2</v>
      </c>
      <c r="AF307" s="24">
        <f t="shared" si="129"/>
        <v>0</v>
      </c>
      <c r="AG307" s="24">
        <f t="shared" si="130"/>
        <v>1</v>
      </c>
      <c r="AH307" s="24">
        <f t="shared" si="131"/>
        <v>2</v>
      </c>
      <c r="AI307" s="24">
        <f t="shared" si="132"/>
        <v>1</v>
      </c>
      <c r="AJ307" s="24">
        <f t="shared" si="133"/>
        <v>1</v>
      </c>
      <c r="AK307" s="24">
        <f t="shared" si="134"/>
        <v>0</v>
      </c>
      <c r="AL307" s="25">
        <f t="shared" si="135"/>
        <v>11</v>
      </c>
      <c r="AM307" s="25">
        <f t="shared" si="136"/>
        <v>12</v>
      </c>
      <c r="AN307" s="25">
        <f t="shared" si="137"/>
        <v>1</v>
      </c>
      <c r="AO307" s="25">
        <f t="shared" si="138"/>
        <v>21</v>
      </c>
      <c r="AP307" s="25">
        <f t="shared" si="139"/>
        <v>10</v>
      </c>
      <c r="AQ307" s="26">
        <f t="shared" si="140"/>
        <v>0.88665680722705176</v>
      </c>
      <c r="AR307" s="26">
        <f t="shared" si="141"/>
        <v>8.579678964100021E-2</v>
      </c>
      <c r="AS307" s="26">
        <f t="shared" si="142"/>
        <v>4.8970708769676581E-2</v>
      </c>
      <c r="AT307" s="26">
        <f t="shared" si="143"/>
        <v>4.5797413994760151E-2</v>
      </c>
      <c r="AU307" s="26">
        <f t="shared" si="144"/>
        <v>3.2679507439217624E-2</v>
      </c>
      <c r="AV307" s="27">
        <f>(1/(((0-P307)^2+(0-Q307)^2))*CT307)</f>
        <v>2.0042990416894654E-2</v>
      </c>
      <c r="AW307" s="27">
        <f>(1/(((1-P307)^2+(1-Q307)^2))*CT307)</f>
        <v>0.88665680722705176</v>
      </c>
      <c r="AX307" s="27">
        <f>(1/(((2-P307)^2+(2-Q307)^2))*CT307)</f>
        <v>3.0899570199381374E-2</v>
      </c>
      <c r="AY307" s="27">
        <f>(1/(((3-P307)^2+(3-Q307)^2))*CT307)</f>
        <v>6.963885906703964E-3</v>
      </c>
      <c r="AZ307" s="27">
        <f>((1/(((4-P307)^2+(4-Q307)^2))*CT307))</f>
        <v>2.9865628720896252E-3</v>
      </c>
      <c r="BA307" s="27">
        <f>((1/(((5-P307)^2+(5-Q307)^2))*CT307))</f>
        <v>1.6499794822634525E-3</v>
      </c>
      <c r="BB307" s="27">
        <f>((1/(((6-P307)^2+(6-Q307)^2))*CT307))</f>
        <v>1.0446011033744659E-3</v>
      </c>
      <c r="BC307" s="27">
        <f>((1/(((1-P307)^2+(0-Q307)^2))*CT307))</f>
        <v>3.2679507439217624E-2</v>
      </c>
      <c r="BD307" s="27">
        <f>((1/(((2-P307)^2+(0-Q307)^2))*CT307))</f>
        <v>1.9490260175717158E-2</v>
      </c>
      <c r="BE307" s="27">
        <f>((1/(((2-P307)^2+(1-Q307)^2))*CT307))</f>
        <v>4.5797413994760151E-2</v>
      </c>
      <c r="BF307" s="27">
        <f>((1/(((3-P307)^2+(0-Q307)^2))*CT307))</f>
        <v>8.9273646179558411E-3</v>
      </c>
      <c r="BG307" s="27">
        <f>((1/(((3-P307)^2+(1-Q307)^2))*CT307))</f>
        <v>1.211493350875357E-2</v>
      </c>
      <c r="BH307" s="27">
        <f>((1/(((3-P307)^2+(2-Q307)^2))*CT307))</f>
        <v>1.0744557935203619E-2</v>
      </c>
      <c r="BI307" s="27">
        <f>((1/(((4-P307)^2+(0-Q307)^2))*CT307))</f>
        <v>4.7009579123684806E-3</v>
      </c>
      <c r="BJ307" s="27">
        <f>((1/(((4-P307)^2+(1-Q307)^2))*CT307))</f>
        <v>5.4570194324689604E-3</v>
      </c>
      <c r="BK307" s="27">
        <f>((1/(((4-P307)^2+(2-Q307)^2))*CT307))</f>
        <v>5.1605489731968166E-3</v>
      </c>
      <c r="BL307" s="27">
        <f>((1/(((4-P307)^2+(3-Q307)^2))*CT307))</f>
        <v>4.0932365738850915E-3</v>
      </c>
      <c r="BM307" s="27">
        <f>((1/(((5-P307)^2+(0-Q307)^2))*CT307))</f>
        <v>2.8294140806279437E-3</v>
      </c>
      <c r="BN307" s="27">
        <f>((1/(((5-P307)^2+(1-Q307)^2))*CT307))</f>
        <v>3.0868229472685495E-3</v>
      </c>
      <c r="BO307" s="27">
        <f>((1/(((5-P307)^2+(2-Q307)^2))*CT307))</f>
        <v>2.9896680466453222E-3</v>
      </c>
      <c r="BP307" s="27">
        <f>((1/(((5-P307)^2+(3-Q307)^2))*CT307))</f>
        <v>2.5973154951488896E-3</v>
      </c>
      <c r="BQ307" s="27">
        <f>((1/(((5-P307)^2+(4-Q307)^2))*CT307))</f>
        <v>2.1028701941507607E-3</v>
      </c>
      <c r="BR307" s="27">
        <f>((1/(((6-P307)^2+(0-Q307)^2))*CT307))</f>
        <v>1.8721770165662948E-3</v>
      </c>
      <c r="BS307" s="27">
        <f>(1/(((6-P307)^2+(1-Q307)^2))*CT307)</f>
        <v>1.9815119319262441E-3</v>
      </c>
      <c r="BT307" s="27">
        <f>(1/(((6-P307)^2+(2-Q307)^2))*CT307)</f>
        <v>1.9410210753046419E-3</v>
      </c>
      <c r="BU307" s="27">
        <f>(1/(((6-P307)^2+(3-Q307)^2))*CT307)</f>
        <v>1.7676577467544124E-3</v>
      </c>
      <c r="BV307" s="27">
        <f>((1/(((6-P307)^2+(4-Q307)^2))*CT307))</f>
        <v>1.5238141938901247E-3</v>
      </c>
      <c r="BW307" s="27">
        <f>((1/(((6-P307)^2+(5-Q307)^2))*CT307))</f>
        <v>1.2710104308661331E-3</v>
      </c>
      <c r="BX307" s="27">
        <f>((1/(((0-P307)^2+(1-Q307)^2))*CT307))</f>
        <v>4.8970708769676581E-2</v>
      </c>
      <c r="BY307" s="27">
        <f>((1/(((0-P307)^2+(2-Q307)^2))*CT307))</f>
        <v>3.2312280527880863E-2</v>
      </c>
      <c r="BZ307" s="27">
        <f>((1/(((1-P307)^2+(2-Q307)^2))*CT307))</f>
        <v>8.579678964100021E-2</v>
      </c>
      <c r="CA307" s="27">
        <f>((1/(((0-P307)^2+(3-Q307)^2))*CT307))</f>
        <v>1.2273612977430941E-2</v>
      </c>
      <c r="CB307" s="27">
        <f>((1/(((1-P307)^2+(3-Q307)^2))*CT307))</f>
        <v>1.6081549294998321E-2</v>
      </c>
      <c r="CC307" s="27">
        <f>((1/(((2-P307)^2+(3-Q307)^2))*CT307))</f>
        <v>1.2064104981074105E-2</v>
      </c>
      <c r="CD307" s="27">
        <f>((1/(((0-P307)^2+(4-Q307)^2))*CT307))</f>
        <v>5.8138447430689947E-3</v>
      </c>
      <c r="CE307" s="27">
        <f>((1/(((1-P307)^2+(4-Q307)^2))*CT307))</f>
        <v>6.5483305149982192E-3</v>
      </c>
      <c r="CF307" s="27">
        <f>((1/(((2-P307)^2+(4-Q307)^2))*CT307))</f>
        <v>5.7664094077959673E-3</v>
      </c>
      <c r="CG307" s="27">
        <f>((1/(((3-P307)^2+(4-Q307)^2))*CT307))</f>
        <v>4.2712116372149748E-3</v>
      </c>
      <c r="CH307" s="27">
        <f>((1/(((0-P307)^2+(5-Q307)^2))*CT307))</f>
        <v>3.3054482102250456E-3</v>
      </c>
      <c r="CI307" s="27">
        <f>((1/(((1-P307)^2+(5-Q307)^2))*CT307))</f>
        <v>3.5305960331108986E-3</v>
      </c>
      <c r="CJ307" s="27">
        <f>((1/(((2-P307)^2+(5-Q307)^2))*CT307))</f>
        <v>3.2900607358246239E-3</v>
      </c>
      <c r="CK307" s="27">
        <f>((1/(((3-P307)^2+(5-Q307)^2))*CT307))</f>
        <v>2.742331477841206E-3</v>
      </c>
      <c r="CL307" s="27">
        <f>(1/(((4-P307)^2+(5-Q307)^2))*CT307)</f>
        <v>2.1488708473402095E-3</v>
      </c>
      <c r="CM307" s="27">
        <f>(1/(((0-P307)^2+(6-Q307)^2))*CT307)</f>
        <v>2.1139036901423932E-3</v>
      </c>
      <c r="CN307" s="27">
        <f>(1/(((1-P307)^2+(6-Q307)^2))*CT307)</f>
        <v>2.2037794751561708E-3</v>
      </c>
      <c r="CO307" s="27">
        <f>((1/(((2-P307)^2+(6-Q307)^2))*CT307))</f>
        <v>2.1075998321192888E-3</v>
      </c>
      <c r="CP307" s="27">
        <f>((1/(((3-P307)^2+(6-Q307)^2))*CT307))</f>
        <v>1.8685273011741312E-3</v>
      </c>
      <c r="CQ307" s="27">
        <f>((1/(((4-P307)^2+(6-Q307)^2))*CT307))</f>
        <v>1.5726032479103853E-3</v>
      </c>
      <c r="CR307" s="27">
        <f>((1/(((5-P307)^2+(6-Q307)^2)))*CT307)</f>
        <v>1.2876712104817676E-3</v>
      </c>
      <c r="CS307" s="21">
        <f t="shared" si="145"/>
        <v>1.379443715486901</v>
      </c>
      <c r="CT307" s="28">
        <v>0.05</v>
      </c>
    </row>
    <row r="308" spans="8:98" x14ac:dyDescent="0.25">
      <c r="H308" s="2">
        <v>44661</v>
      </c>
      <c r="I308" s="1" t="s">
        <v>5</v>
      </c>
      <c r="J308" s="1" t="s">
        <v>21</v>
      </c>
      <c r="K308">
        <v>2</v>
      </c>
      <c r="L308">
        <v>0</v>
      </c>
      <c r="M308">
        <v>1.82</v>
      </c>
      <c r="N308">
        <v>0.27</v>
      </c>
      <c r="P308" s="10">
        <f>SUMIF(team,spi_matches[[#This Row],[team1]],Mxg)+SUMIF(team,spi_matches[[#This Row],[team2]],Vnxg)</f>
        <v>1.4165765377131396</v>
      </c>
      <c r="Q308" s="10">
        <f>SUMIF(team,spi_matches[[#This Row],[team1]],Mnxg)+SUMIF(team,spi_matches[[#This Row],[team2]],Vxg)</f>
        <v>1.0228339695686535</v>
      </c>
      <c r="R308" s="10">
        <f t="shared" si="119"/>
        <v>0.72950947566001412</v>
      </c>
      <c r="S308" s="21">
        <f t="shared" si="120"/>
        <v>0.32578816477779082</v>
      </c>
      <c r="T308" s="21">
        <f t="shared" si="121"/>
        <v>0.35608989533994084</v>
      </c>
      <c r="U308" s="21">
        <f t="shared" si="122"/>
        <v>0.16312340780623133</v>
      </c>
      <c r="V308" s="22">
        <f t="shared" si="123"/>
        <v>1</v>
      </c>
      <c r="W308" s="22">
        <f t="shared" si="124"/>
        <v>1</v>
      </c>
      <c r="X308" s="23"/>
      <c r="Y308" s="23"/>
      <c r="Z308" s="23"/>
      <c r="AA308" s="23"/>
      <c r="AB308" s="24">
        <f t="shared" si="125"/>
        <v>1</v>
      </c>
      <c r="AC308" s="24">
        <f t="shared" si="126"/>
        <v>1</v>
      </c>
      <c r="AD308" s="24">
        <f t="shared" si="127"/>
        <v>2</v>
      </c>
      <c r="AE308" s="24">
        <f t="shared" si="128"/>
        <v>1</v>
      </c>
      <c r="AF308" s="24">
        <f t="shared" si="129"/>
        <v>1</v>
      </c>
      <c r="AG308" s="24">
        <f t="shared" si="130"/>
        <v>2</v>
      </c>
      <c r="AH308" s="24">
        <f t="shared" si="131"/>
        <v>1</v>
      </c>
      <c r="AI308" s="24">
        <f t="shared" si="132"/>
        <v>0</v>
      </c>
      <c r="AJ308" s="24">
        <f t="shared" si="133"/>
        <v>2</v>
      </c>
      <c r="AK308" s="24">
        <f t="shared" si="134"/>
        <v>2</v>
      </c>
      <c r="AL308" s="25">
        <f t="shared" si="135"/>
        <v>11</v>
      </c>
      <c r="AM308" s="25">
        <f t="shared" si="136"/>
        <v>21</v>
      </c>
      <c r="AN308" s="25">
        <f t="shared" si="137"/>
        <v>12</v>
      </c>
      <c r="AO308" s="25">
        <f t="shared" si="138"/>
        <v>10</v>
      </c>
      <c r="AP308" s="25">
        <f t="shared" si="139"/>
        <v>22</v>
      </c>
      <c r="AQ308" s="26">
        <f t="shared" si="140"/>
        <v>0.28726155534269343</v>
      </c>
      <c r="AR308" s="26">
        <f t="shared" si="141"/>
        <v>0.14666871644436583</v>
      </c>
      <c r="AS308" s="26">
        <f t="shared" si="142"/>
        <v>4.4310941964877767E-2</v>
      </c>
      <c r="AT308" s="26">
        <f t="shared" si="143"/>
        <v>4.0992835285250072E-2</v>
      </c>
      <c r="AU308" s="26">
        <f t="shared" si="144"/>
        <v>3.860299207722552E-2</v>
      </c>
      <c r="AV308" s="27">
        <f>(1/(((0-P308)^2+(0-Q308)^2))*CT308)</f>
        <v>1.6377986011403365E-2</v>
      </c>
      <c r="AW308" s="27">
        <f>(1/(((1-P308)^2+(1-Q308)^2))*CT308)</f>
        <v>0.28726155534269343</v>
      </c>
      <c r="AX308" s="27">
        <f>(1/(((2-P308)^2+(2-Q308)^2))*CT308)</f>
        <v>3.860299207722552E-2</v>
      </c>
      <c r="AY308" s="27">
        <f>(1/(((3-P308)^2+(3-Q308)^2))*CT308)</f>
        <v>7.7925129678888348E-3</v>
      </c>
      <c r="AZ308" s="27">
        <f>((1/(((4-P308)^2+(4-Q308)^2))*CT308))</f>
        <v>3.2180013744184336E-3</v>
      </c>
      <c r="BA308" s="27">
        <f>((1/(((5-P308)^2+(5-Q308)^2))*CT308))</f>
        <v>1.7446664377565762E-3</v>
      </c>
      <c r="BB308" s="27">
        <f>((1/(((6-P308)^2+(6-Q308)^2))*CT308))</f>
        <v>1.0921811285546962E-3</v>
      </c>
      <c r="BC308" s="27">
        <f>((1/(((1-P308)^2+(0-Q308)^2))*CT308))</f>
        <v>4.0992835285250072E-2</v>
      </c>
      <c r="BD308" s="27">
        <f>((1/(((2-P308)^2+(0-Q308)^2))*CT308))</f>
        <v>3.60601471979883E-2</v>
      </c>
      <c r="BE308" s="27">
        <f>((1/(((2-P308)^2+(1-Q308)^2))*CT308))</f>
        <v>0.14666871644436583</v>
      </c>
      <c r="BF308" s="27">
        <f>((1/(((3-P308)^2+(0-Q308)^2))*CT308))</f>
        <v>1.4070954571742214E-2</v>
      </c>
      <c r="BG308" s="27">
        <f>((1/(((3-P308)^2+(1-Q308)^2))*CT308))</f>
        <v>1.9938181659098674E-2</v>
      </c>
      <c r="BH308" s="27">
        <f>((1/(((3-P308)^2+(2-Q308)^2))*CT308))</f>
        <v>1.4442171228931378E-2</v>
      </c>
      <c r="BI308" s="27">
        <f>((1/(((4-P308)^2+(0-Q308)^2))*CT308))</f>
        <v>6.4764606888566504E-3</v>
      </c>
      <c r="BJ308" s="27">
        <f>((1/(((4-P308)^2+(1-Q308)^2))*CT308))</f>
        <v>7.4910876556328748E-3</v>
      </c>
      <c r="BK308" s="27">
        <f>((1/(((4-P308)^2+(2-Q308)^2))*CT308))</f>
        <v>6.5539988504059316E-3</v>
      </c>
      <c r="BL308" s="27">
        <f>((1/(((4-P308)^2+(3-Q308)^2))*CT308))</f>
        <v>4.7244411595421081E-3</v>
      </c>
      <c r="BM308" s="27">
        <f>((1/(((5-P308)^2+(0-Q308)^2))*CT308))</f>
        <v>3.6004603590569489E-3</v>
      </c>
      <c r="BN308" s="27">
        <f>((1/(((5-P308)^2+(1-Q308)^2))*CT308))</f>
        <v>3.8936427800550324E-3</v>
      </c>
      <c r="BO308" s="27">
        <f>((1/(((5-P308)^2+(2-Q308)^2))*CT308))</f>
        <v>3.6242974510342484E-3</v>
      </c>
      <c r="BP308" s="27">
        <f>((1/(((5-P308)^2+(3-Q308)^2))*CT308))</f>
        <v>2.9850551621746677E-3</v>
      </c>
      <c r="BQ308" s="27">
        <f>((1/(((5-P308)^2+(4-Q308)^2))*CT308))</f>
        <v>2.3036759780391989E-3</v>
      </c>
      <c r="BR308" s="27">
        <f>((1/(((6-P308)^2+(0-Q308)^2))*CT308))</f>
        <v>2.2671665352500029E-3</v>
      </c>
      <c r="BS308" s="27">
        <f>(1/(((6-P308)^2+(1-Q308)^2))*CT308)</f>
        <v>2.3800126131604039E-3</v>
      </c>
      <c r="BT308" s="27">
        <f>(1/(((6-P308)^2+(2-Q308)^2))*CT308)</f>
        <v>2.2765949917898098E-3</v>
      </c>
      <c r="BU308" s="27">
        <f>(1/(((6-P308)^2+(3-Q308)^2))*CT308)</f>
        <v>2.0066656499275683E-3</v>
      </c>
      <c r="BV308" s="27">
        <f>((1/(((6-P308)^2+(4-Q308)^2))*CT308))</f>
        <v>1.6738481331253802E-3</v>
      </c>
      <c r="BW308" s="27">
        <f>((1/(((6-P308)^2+(5-Q308)^2))*CT308))</f>
        <v>1.3577503823634645E-3</v>
      </c>
      <c r="BX308" s="27">
        <f>((1/(((0-P308)^2+(1-Q308)^2))*CT308))</f>
        <v>2.4910192809287843E-2</v>
      </c>
      <c r="BY308" s="27">
        <f>((1/(((0-P308)^2+(2-Q308)^2))*CT308))</f>
        <v>1.6883093642785139E-2</v>
      </c>
      <c r="BZ308" s="27">
        <f>((1/(((1-P308)^2+(2-Q308)^2))*CT308))</f>
        <v>4.4310941964877767E-2</v>
      </c>
      <c r="CA308" s="27">
        <f>((1/(((0-P308)^2+(3-Q308)^2))*CT308))</f>
        <v>8.4518356774639491E-3</v>
      </c>
      <c r="CB308" s="27">
        <f>((1/(((1-P308)^2+(3-Q308)^2))*CT308))</f>
        <v>1.2246732898676668E-2</v>
      </c>
      <c r="CC308" s="27">
        <f>((1/(((2-P308)^2+(3-Q308)^2))*CT308))</f>
        <v>1.1765900610619977E-2</v>
      </c>
      <c r="CD308" s="27">
        <f>((1/(((0-P308)^2+(4-Q308)^2))*CT308))</f>
        <v>4.5997285575261563E-3</v>
      </c>
      <c r="CE308" s="27">
        <f>((1/(((1-P308)^2+(4-Q308)^2))*CT308))</f>
        <v>5.532776754318066E-3</v>
      </c>
      <c r="CF308" s="27">
        <f>((1/(((2-P308)^2+(4-Q308)^2))*CT308))</f>
        <v>5.432479409198122E-3</v>
      </c>
      <c r="CG308" s="27">
        <f>((1/(((3-P308)^2+(4-Q308)^2))*CT308))</f>
        <v>4.3972483156140925E-3</v>
      </c>
      <c r="CH308" s="27">
        <f>((1/(((0-P308)^2+(5-Q308)^2))*CT308))</f>
        <v>2.8051216799011751E-3</v>
      </c>
      <c r="CI308" s="27">
        <f>((1/(((1-P308)^2+(5-Q308)^2))*CT308))</f>
        <v>3.1266833974711683E-3</v>
      </c>
      <c r="CJ308" s="27">
        <f>((1/(((2-P308)^2+(5-Q308)^2))*CT308))</f>
        <v>3.0943978423075727E-3</v>
      </c>
      <c r="CK308" s="27">
        <f>((1/(((3-P308)^2+(5-Q308)^2))*CT308))</f>
        <v>2.7285011240963143E-3</v>
      </c>
      <c r="CL308" s="27">
        <f>(1/(((4-P308)^2+(5-Q308)^2))*CT308)</f>
        <v>2.2230198991543596E-3</v>
      </c>
      <c r="CM308" s="27">
        <f>(1/(((0-P308)^2+(6-Q308)^2))*CT308)</f>
        <v>1.867143704737834E-3</v>
      </c>
      <c r="CN308" s="27">
        <f>(1/(((1-P308)^2+(6-Q308)^2))*CT308)</f>
        <v>2.0043520330331964E-3</v>
      </c>
      <c r="CO308" s="27">
        <f>((1/(((2-P308)^2+(6-Q308)^2))*CT308))</f>
        <v>1.9910351943354808E-3</v>
      </c>
      <c r="CP308" s="27">
        <f>((1/(((3-P308)^2+(6-Q308)^2))*CT308))</f>
        <v>1.8328841110981367E-3</v>
      </c>
      <c r="CQ308" s="27">
        <f>((1/(((4-P308)^2+(6-Q308)^2))*CT308))</f>
        <v>1.5900142788637856E-3</v>
      </c>
      <c r="CR308" s="27">
        <f>((1/(((5-P308)^2+(6-Q308)^2)))*CT308)</f>
        <v>1.3293239008644753E-3</v>
      </c>
      <c r="CS308" s="21">
        <f t="shared" si="145"/>
        <v>0.8450014679239628</v>
      </c>
      <c r="CT308" s="28">
        <v>0.05</v>
      </c>
    </row>
    <row r="309" spans="8:98" x14ac:dyDescent="0.25">
      <c r="H309" s="2">
        <v>44661</v>
      </c>
      <c r="I309" s="1" t="s">
        <v>18</v>
      </c>
      <c r="J309" s="1" t="s">
        <v>9</v>
      </c>
      <c r="K309">
        <v>2</v>
      </c>
      <c r="L309">
        <v>0</v>
      </c>
      <c r="M309">
        <v>1.65</v>
      </c>
      <c r="N309">
        <v>0.15</v>
      </c>
      <c r="P309" s="10">
        <f>SUMIF(team,spi_matches[[#This Row],[team1]],Mxg)+SUMIF(team,spi_matches[[#This Row],[team2]],Vnxg)</f>
        <v>0.82390511633296803</v>
      </c>
      <c r="Q309" s="10">
        <f>SUMIF(team,spi_matches[[#This Row],[team1]],Mnxg)+SUMIF(team,spi_matches[[#This Row],[team2]],Vxg)</f>
        <v>1.469036734695774</v>
      </c>
      <c r="R309" s="10">
        <f t="shared" si="119"/>
        <v>2.4222906642977367</v>
      </c>
      <c r="S309" s="21">
        <f t="shared" si="120"/>
        <v>0.13598311123639087</v>
      </c>
      <c r="T309" s="21">
        <f t="shared" si="121"/>
        <v>0.25967496824603831</v>
      </c>
      <c r="U309" s="21">
        <f t="shared" si="122"/>
        <v>0.372731870383949</v>
      </c>
      <c r="V309" s="22">
        <f t="shared" si="123"/>
        <v>0</v>
      </c>
      <c r="W309" s="22">
        <f t="shared" si="124"/>
        <v>3</v>
      </c>
      <c r="X309" s="23"/>
      <c r="Y309" s="23"/>
      <c r="Z309" s="23"/>
      <c r="AA309" s="23"/>
      <c r="AB309" s="24">
        <f t="shared" si="125"/>
        <v>1</v>
      </c>
      <c r="AC309" s="24">
        <f t="shared" si="126"/>
        <v>1</v>
      </c>
      <c r="AD309" s="24">
        <f t="shared" si="127"/>
        <v>1</v>
      </c>
      <c r="AE309" s="24">
        <f t="shared" si="128"/>
        <v>2</v>
      </c>
      <c r="AF309" s="24">
        <f t="shared" si="129"/>
        <v>0</v>
      </c>
      <c r="AG309" s="24">
        <f t="shared" si="130"/>
        <v>1</v>
      </c>
      <c r="AH309" s="24">
        <f t="shared" si="131"/>
        <v>0</v>
      </c>
      <c r="AI309" s="24">
        <f t="shared" si="132"/>
        <v>2</v>
      </c>
      <c r="AJ309" s="24">
        <f t="shared" si="133"/>
        <v>2</v>
      </c>
      <c r="AK309" s="24">
        <f t="shared" si="134"/>
        <v>1</v>
      </c>
      <c r="AL309" s="25">
        <f t="shared" si="135"/>
        <v>11</v>
      </c>
      <c r="AM309" s="25">
        <f t="shared" si="136"/>
        <v>12</v>
      </c>
      <c r="AN309" s="25">
        <f t="shared" si="137"/>
        <v>1</v>
      </c>
      <c r="AO309" s="25">
        <f t="shared" si="138"/>
        <v>2</v>
      </c>
      <c r="AP309" s="25">
        <f t="shared" si="139"/>
        <v>21</v>
      </c>
      <c r="AQ309" s="26">
        <f t="shared" si="140"/>
        <v>0.1991993250476774</v>
      </c>
      <c r="AR309" s="26">
        <f t="shared" si="141"/>
        <v>0.15977942914765259</v>
      </c>
      <c r="AS309" s="26">
        <f t="shared" si="142"/>
        <v>5.562879400194775E-2</v>
      </c>
      <c r="AT309" s="26">
        <f t="shared" si="143"/>
        <v>5.2043128399937202E-2</v>
      </c>
      <c r="AU309" s="26">
        <f t="shared" si="144"/>
        <v>3.1187729139870009E-2</v>
      </c>
      <c r="AV309" s="27">
        <f>(1/(((0-P309)^2+(0-Q309)^2))*CT309)</f>
        <v>1.7624943240044905E-2</v>
      </c>
      <c r="AW309" s="27">
        <f>(1/(((1-P309)^2+(1-Q309)^2))*CT309)</f>
        <v>0.1991993250476774</v>
      </c>
      <c r="AX309" s="27">
        <f>(1/(((2-P309)^2+(2-Q309)^2))*CT309)</f>
        <v>3.0027844859749492E-2</v>
      </c>
      <c r="AY309" s="27">
        <f>(1/(((3-P309)^2+(3-Q309)^2))*CT309)</f>
        <v>7.0629075893178586E-3</v>
      </c>
      <c r="AZ309" s="27">
        <f>((1/(((4-P309)^2+(4-Q309)^2))*CT309))</f>
        <v>3.0315241355050029E-3</v>
      </c>
      <c r="BA309" s="27">
        <f>((1/(((5-P309)^2+(5-Q309)^2))*CT309))</f>
        <v>1.6718231232030957E-3</v>
      </c>
      <c r="BB309" s="27">
        <f>((1/(((6-P309)^2+(6-Q309)^2))*CT309))</f>
        <v>1.0566002505405295E-3</v>
      </c>
      <c r="BC309" s="27">
        <f>((1/(((1-P309)^2+(0-Q309)^2))*CT309))</f>
        <v>2.2840662747934573E-2</v>
      </c>
      <c r="BD309" s="27">
        <f>((1/(((2-P309)^2+(0-Q309)^2))*CT309))</f>
        <v>1.4119235974757805E-2</v>
      </c>
      <c r="BE309" s="27">
        <f>((1/(((2-P309)^2+(1-Q309)^2))*CT309))</f>
        <v>3.1187729139870009E-2</v>
      </c>
      <c r="BF309" s="27">
        <f>((1/(((3-P309)^2+(0-Q309)^2))*CT309))</f>
        <v>7.2532538732399581E-3</v>
      </c>
      <c r="BG309" s="27">
        <f>((1/(((3-P309)^2+(1-Q309)^2))*CT309))</f>
        <v>1.0090034586969976E-2</v>
      </c>
      <c r="BH309" s="27">
        <f>((1/(((3-P309)^2+(2-Q309)^2))*CT309))</f>
        <v>9.965497590124309E-3</v>
      </c>
      <c r="BI309" s="27">
        <f>((1/(((4-P309)^2+(0-Q309)^2))*CT309))</f>
        <v>4.0830833515968249E-3</v>
      </c>
      <c r="BJ309" s="27">
        <f>((1/(((4-P309)^2+(1-Q309)^2))*CT309))</f>
        <v>4.8508018649584747E-3</v>
      </c>
      <c r="BK309" s="27">
        <f>((1/(((4-P309)^2+(2-Q309)^2))*CT309))</f>
        <v>4.8218329358961269E-3</v>
      </c>
      <c r="BL309" s="27">
        <f>((1/(((4-P309)^2+(3-Q309)^2))*CT309))</f>
        <v>4.0220643274390669E-3</v>
      </c>
      <c r="BM309" s="27">
        <f>((1/(((5-P309)^2+(0-Q309)^2))*CT309))</f>
        <v>2.5513019097984963E-3</v>
      </c>
      <c r="BN309" s="27">
        <f>((1/(((5-P309)^2+(1-Q309)^2))*CT309))</f>
        <v>2.8312949245262397E-3</v>
      </c>
      <c r="BO309" s="27">
        <f>((1/(((5-P309)^2+(2-Q309)^2))*CT309))</f>
        <v>2.8214012706371406E-3</v>
      </c>
      <c r="BP309" s="27">
        <f>((1/(((5-P309)^2+(3-Q309)^2))*CT309))</f>
        <v>2.5273437110780567E-3</v>
      </c>
      <c r="BQ309" s="27">
        <f>((1/(((5-P309)^2+(4-Q309)^2))*CT309))</f>
        <v>2.0968278597591275E-3</v>
      </c>
      <c r="BR309" s="27">
        <f>((1/(((6-P309)^2+(0-Q309)^2))*CT309))</f>
        <v>1.7271140956754011E-3</v>
      </c>
      <c r="BS309" s="27">
        <f>(1/(((6-P309)^2+(1-Q309)^2))*CT309)</f>
        <v>1.8510323447667983E-3</v>
      </c>
      <c r="BT309" s="27">
        <f>(1/(((6-P309)^2+(2-Q309)^2))*CT309)</f>
        <v>1.8467984481045749E-3</v>
      </c>
      <c r="BU309" s="27">
        <f>(1/(((6-P309)^2+(3-Q309)^2))*CT309)</f>
        <v>1.7161014419217369E-3</v>
      </c>
      <c r="BV309" s="27">
        <f>((1/(((6-P309)^2+(4-Q309)^2))*CT309))</f>
        <v>1.5061269260653162E-3</v>
      </c>
      <c r="BW309" s="27">
        <f>((1/(((6-P309)^2+(5-Q309)^2))*CT309))</f>
        <v>1.2735719112708778E-3</v>
      </c>
      <c r="BX309" s="27">
        <f>((1/(((0-P309)^2+(1-Q309)^2))*CT309))</f>
        <v>5.562879400194775E-2</v>
      </c>
      <c r="BY309" s="27">
        <f>((1/(((0-P309)^2+(2-Q309)^2))*CT309))</f>
        <v>5.2043128399937202E-2</v>
      </c>
      <c r="BZ309" s="27">
        <f>((1/(((1-P309)^2+(2-Q309)^2))*CT309))</f>
        <v>0.15977942914765259</v>
      </c>
      <c r="CA309" s="27">
        <f>((1/(((0-P309)^2+(3-Q309)^2))*CT309))</f>
        <v>1.6541676871627494E-2</v>
      </c>
      <c r="CB309" s="27">
        <f>((1/(((1-P309)^2+(3-Q309)^2))*CT309))</f>
        <v>2.1053891020361842E-2</v>
      </c>
      <c r="CC309" s="27">
        <f>((1/(((2-P309)^2+(3-Q309)^2))*CT309))</f>
        <v>1.3415444096879276E-2</v>
      </c>
      <c r="CD309" s="27">
        <f>((1/(((0-P309)^2+(4-Q309)^2))*CT309))</f>
        <v>7.0575667600635446E-3</v>
      </c>
      <c r="CE309" s="27">
        <f>((1/(((1-P309)^2+(4-Q309)^2))*CT309))</f>
        <v>7.7678537044935094E-3</v>
      </c>
      <c r="CF309" s="27">
        <f>((1/(((2-P309)^2+(4-Q309)^2))*CT309))</f>
        <v>6.4193305242912467E-3</v>
      </c>
      <c r="CG309" s="27">
        <f>((1/(((3-P309)^2+(4-Q309)^2))*CT309))</f>
        <v>4.4878614147704715E-3</v>
      </c>
      <c r="CH309" s="27">
        <f>((1/(((0-P309)^2+(5-Q309)^2))*CT309))</f>
        <v>3.8032875128720931E-3</v>
      </c>
      <c r="CI309" s="27">
        <f>((1/(((1-P309)^2+(5-Q309)^2))*CT309))</f>
        <v>4.0004125260659435E-3</v>
      </c>
      <c r="CJ309" s="27">
        <f>((1/(((2-P309)^2+(5-Q309)^2))*CT309))</f>
        <v>3.6098735295032203E-3</v>
      </c>
      <c r="CK309" s="27">
        <f>((1/(((3-P309)^2+(5-Q309)^2))*CT309))</f>
        <v>2.9064545077678449E-3</v>
      </c>
      <c r="CL309" s="27">
        <f>(1/(((4-P309)^2+(5-Q309)^2))*CT309)</f>
        <v>2.2167758216681058E-3</v>
      </c>
      <c r="CM309" s="27">
        <f>(1/(((0-P309)^2+(6-Q309)^2))*CT309)</f>
        <v>2.3575511317032345E-3</v>
      </c>
      <c r="CN309" s="27">
        <f>(1/(((1-P309)^2+(6-Q309)^2))*CT309)</f>
        <v>2.4318312091422423E-3</v>
      </c>
      <c r="CO309" s="27">
        <f>((1/(((2-P309)^2+(6-Q309)^2))*CT309))</f>
        <v>2.2817685433881079E-3</v>
      </c>
      <c r="CP309" s="27">
        <f>((1/(((3-P309)^2+(6-Q309)^2))*CT309))</f>
        <v>1.9790210270834939E-3</v>
      </c>
      <c r="CQ309" s="27">
        <f>((1/(((4-P309)^2+(6-Q309)^2))*CT309))</f>
        <v>1.6330686300468926E-3</v>
      </c>
      <c r="CR309" s="27">
        <f>((1/(((5-P309)^2+(6-Q309)^2)))*CT309)</f>
        <v>1.3168500026830134E-3</v>
      </c>
      <c r="CS309" s="21">
        <f t="shared" si="145"/>
        <v>0.7683899498663781</v>
      </c>
      <c r="CT309" s="28">
        <v>0.05</v>
      </c>
    </row>
    <row r="310" spans="8:98" x14ac:dyDescent="0.25">
      <c r="H310" s="2">
        <v>44661</v>
      </c>
      <c r="I310" s="1" t="s">
        <v>22</v>
      </c>
      <c r="J310" s="1" t="s">
        <v>19</v>
      </c>
      <c r="K310">
        <v>2</v>
      </c>
      <c r="L310">
        <v>2</v>
      </c>
      <c r="M310">
        <v>1.43</v>
      </c>
      <c r="N310">
        <v>1.39</v>
      </c>
      <c r="P310" s="10">
        <f>SUMIF(team,spi_matches[[#This Row],[team1]],Mxg)+SUMIF(team,spi_matches[[#This Row],[team2]],Vnxg)</f>
        <v>2.0999535526960331</v>
      </c>
      <c r="Q310" s="10">
        <f>SUMIF(team,spi_matches[[#This Row],[team1]],Mnxg)+SUMIF(team,spi_matches[[#This Row],[team2]],Vxg)</f>
        <v>1.7755246206640729</v>
      </c>
      <c r="R310" s="10">
        <f t="shared" si="119"/>
        <v>0.59746699590821395</v>
      </c>
      <c r="S310" s="21">
        <f t="shared" si="120"/>
        <v>0.29906366335460971</v>
      </c>
      <c r="T310" s="21">
        <f t="shared" si="121"/>
        <v>0.89396936991103526</v>
      </c>
      <c r="U310" s="21">
        <f t="shared" si="122"/>
        <v>0.18823978445486145</v>
      </c>
      <c r="V310" s="22">
        <f t="shared" si="123"/>
        <v>1</v>
      </c>
      <c r="W310" s="22">
        <f t="shared" si="124"/>
        <v>1</v>
      </c>
      <c r="X310" s="23"/>
      <c r="Y310" s="23"/>
      <c r="Z310" s="23"/>
      <c r="AA310" s="23"/>
      <c r="AB310" s="24">
        <f t="shared" si="125"/>
        <v>2</v>
      </c>
      <c r="AC310" s="24">
        <f t="shared" si="126"/>
        <v>2</v>
      </c>
      <c r="AD310" s="24">
        <f t="shared" si="127"/>
        <v>2</v>
      </c>
      <c r="AE310" s="24">
        <f t="shared" si="128"/>
        <v>1</v>
      </c>
      <c r="AF310" s="24">
        <f t="shared" si="129"/>
        <v>3</v>
      </c>
      <c r="AG310" s="24">
        <f t="shared" si="130"/>
        <v>2</v>
      </c>
      <c r="AH310" s="24">
        <f t="shared" si="131"/>
        <v>1</v>
      </c>
      <c r="AI310" s="24">
        <f t="shared" si="132"/>
        <v>2</v>
      </c>
      <c r="AJ310" s="24">
        <f t="shared" si="133"/>
        <v>3</v>
      </c>
      <c r="AK310" s="24">
        <f t="shared" si="134"/>
        <v>1</v>
      </c>
      <c r="AL310" s="25">
        <f t="shared" si="135"/>
        <v>22</v>
      </c>
      <c r="AM310" s="25">
        <f t="shared" si="136"/>
        <v>21</v>
      </c>
      <c r="AN310" s="25">
        <f t="shared" si="137"/>
        <v>32</v>
      </c>
      <c r="AO310" s="25">
        <f t="shared" si="138"/>
        <v>12</v>
      </c>
      <c r="AP310" s="25">
        <f t="shared" si="139"/>
        <v>31</v>
      </c>
      <c r="AQ310" s="26">
        <f t="shared" si="140"/>
        <v>0.8280900242975241</v>
      </c>
      <c r="AR310" s="26">
        <f t="shared" si="141"/>
        <v>8.1775623559764754E-2</v>
      </c>
      <c r="AS310" s="26">
        <f t="shared" si="142"/>
        <v>5.810758900475084E-2</v>
      </c>
      <c r="AT310" s="26">
        <f t="shared" si="143"/>
        <v>3.9673502498963391E-2</v>
      </c>
      <c r="AU310" s="26">
        <f t="shared" si="144"/>
        <v>3.5422755310607359E-2</v>
      </c>
      <c r="AV310" s="27">
        <f>(1/(((0-P310)^2+(0-Q310)^2))*CT310)</f>
        <v>6.6117515720493002E-3</v>
      </c>
      <c r="AW310" s="27">
        <f>(1/(((1-P310)^2+(1-Q310)^2))*CT310)</f>
        <v>2.7603930442215298E-2</v>
      </c>
      <c r="AX310" s="27">
        <f>(1/(((2-P310)^2+(2-Q310)^2))*CT310)</f>
        <v>0.8280900242975241</v>
      </c>
      <c r="AY310" s="27">
        <f>(1/(((3-P310)^2+(3-Q310)^2))*CT310)</f>
        <v>2.1650424298420994E-2</v>
      </c>
      <c r="AZ310" s="27">
        <f>((1/(((4-P310)^2+(4-Q310)^2))*CT310))</f>
        <v>5.8421676151649794E-3</v>
      </c>
      <c r="BA310" s="27">
        <f>((1/(((5-P310)^2+(5-Q310)^2))*CT310))</f>
        <v>2.6585123544359632E-3</v>
      </c>
      <c r="BB310" s="27">
        <f>((1/(((6-P310)^2+(6-Q310)^2))*CT310))</f>
        <v>1.5125593312246544E-3</v>
      </c>
      <c r="BC310" s="27">
        <f>((1/(((1-P310)^2+(0-Q310)^2))*CT310))</f>
        <v>1.1461618886761308E-2</v>
      </c>
      <c r="BD310" s="27">
        <f>((1/(((2-P310)^2+(0-Q310)^2))*CT310))</f>
        <v>1.581038470898425E-2</v>
      </c>
      <c r="BE310" s="27">
        <f>((1/(((2-P310)^2+(1-Q310)^2))*CT310))</f>
        <v>8.1775623559764754E-2</v>
      </c>
      <c r="BF310" s="27">
        <f>((1/(((3-P310)^2+(0-Q310)^2))*CT310))</f>
        <v>1.2618069529261517E-2</v>
      </c>
      <c r="BG310" s="27">
        <f>((1/(((3-P310)^2+(1-Q310)^2))*CT310))</f>
        <v>3.5422755310607359E-2</v>
      </c>
      <c r="BH310" s="27">
        <f>((1/(((3-P310)^2+(2-Q310)^2))*CT310))</f>
        <v>5.810758900475084E-2</v>
      </c>
      <c r="BI310" s="27">
        <f>((1/(((4-P310)^2+(0-Q310)^2))*CT310))</f>
        <v>7.3935358411257729E-3</v>
      </c>
      <c r="BJ310" s="27">
        <f>((1/(((4-P310)^2+(1-Q310)^2))*CT310))</f>
        <v>1.1871930535480189E-2</v>
      </c>
      <c r="BK310" s="27">
        <f>((1/(((4-P310)^2+(2-Q310)^2))*CT310))</f>
        <v>1.3659091005933236E-2</v>
      </c>
      <c r="BL310" s="27">
        <f>((1/(((4-P310)^2+(3-Q310)^2))*CT310))</f>
        <v>9.7856617990285458E-3</v>
      </c>
      <c r="BM310" s="27">
        <f>((1/(((5-P310)^2+(0-Q310)^2))*CT310))</f>
        <v>4.3242281814994737E-3</v>
      </c>
      <c r="BN310" s="27">
        <f>((1/(((5-P310)^2+(1-Q310)^2))*CT310))</f>
        <v>5.5483378869204446E-3</v>
      </c>
      <c r="BO310" s="27">
        <f>((1/(((5-P310)^2+(2-Q310)^2))*CT310))</f>
        <v>5.9097054270252584E-3</v>
      </c>
      <c r="BP310" s="27">
        <f>((1/(((5-P310)^2+(3-Q310)^2))*CT310))</f>
        <v>5.0456075742630361E-3</v>
      </c>
      <c r="BQ310" s="27">
        <f>((1/(((5-P310)^2+(4-Q310)^2))*CT310))</f>
        <v>3.7429183676277403E-3</v>
      </c>
      <c r="BR310" s="27">
        <f>((1/(((6-P310)^2+(0-Q310)^2))*CT310))</f>
        <v>2.722888880673166E-3</v>
      </c>
      <c r="BS310" s="27">
        <f>(1/(((6-P310)^2+(1-Q310)^2))*CT310)</f>
        <v>3.1621951768113828E-3</v>
      </c>
      <c r="BT310" s="27">
        <f>(1/(((6-P310)^2+(2-Q310)^2))*CT310)</f>
        <v>3.2763786267280778E-3</v>
      </c>
      <c r="BU310" s="27">
        <f>(1/(((6-P310)^2+(3-Q310)^2))*CT310)</f>
        <v>2.9922735465129266E-3</v>
      </c>
      <c r="BV310" s="27">
        <f>((1/(((6-P310)^2+(4-Q310)^2))*CT310))</f>
        <v>2.4803244536768677E-3</v>
      </c>
      <c r="BW310" s="27">
        <f>((1/(((6-P310)^2+(5-Q310)^2))*CT310))</f>
        <v>1.9525450511735836E-3</v>
      </c>
      <c r="BX310" s="27">
        <f>((1/(((0-P310)^2+(1-Q310)^2))*CT310))</f>
        <v>9.9775637303409839E-3</v>
      </c>
      <c r="BY310" s="27">
        <f>((1/(((0-P310)^2+(2-Q310)^2))*CT310))</f>
        <v>1.121027440990139E-2</v>
      </c>
      <c r="BZ310" s="27">
        <f>((1/(((1-P310)^2+(2-Q310)^2))*CT310))</f>
        <v>3.9673502498963391E-2</v>
      </c>
      <c r="CA310" s="27">
        <f>((1/(((0-P310)^2+(3-Q310)^2))*CT310))</f>
        <v>8.4614611812058541E-3</v>
      </c>
      <c r="CB310" s="27">
        <f>((1/(((1-P310)^2+(3-Q310)^2))*CT310))</f>
        <v>1.845537534728189E-2</v>
      </c>
      <c r="CC310" s="27">
        <f>((1/(((2-P310)^2+(3-Q310)^2))*CT310))</f>
        <v>3.3127266995483622E-2</v>
      </c>
      <c r="CD310" s="27">
        <f>((1/(((0-P310)^2+(4-Q310)^2))*CT310))</f>
        <v>5.3429674092700108E-3</v>
      </c>
      <c r="CE310" s="27">
        <f>((1/(((1-P310)^2+(4-Q310)^2))*CT310))</f>
        <v>8.1192707474571288E-3</v>
      </c>
      <c r="CF310" s="27">
        <f>((1/(((2-P310)^2+(4-Q310)^2))*CT310))</f>
        <v>1.0084139181397066E-2</v>
      </c>
      <c r="CG310" s="27">
        <f>((1/(((3-P310)^2+(4-Q310)^2))*CT310))</f>
        <v>8.6830062125931359E-3</v>
      </c>
      <c r="CH310" s="27">
        <f>((1/(((0-P310)^2+(5-Q310)^2))*CT310))</f>
        <v>3.3767706715264441E-3</v>
      </c>
      <c r="CI310" s="27">
        <f>((1/(((1-P310)^2+(5-Q310)^2))*CT310))</f>
        <v>4.30769363153402E-3</v>
      </c>
      <c r="CJ310" s="27">
        <f>((1/(((2-P310)^2+(5-Q310)^2))*CT310))</f>
        <v>4.8043513503805771E-3</v>
      </c>
      <c r="CK310" s="27">
        <f>((1/(((3-P310)^2+(5-Q310)^2))*CT310))</f>
        <v>4.4613678684650654E-3</v>
      </c>
      <c r="CL310" s="27">
        <f>(1/(((4-P310)^2+(5-Q310)^2))*CT310)</f>
        <v>3.5695372332946724E-3</v>
      </c>
      <c r="CM310" s="27">
        <f>(1/(((0-P310)^2+(6-Q310)^2))*CT310)</f>
        <v>2.2465854777842533E-3</v>
      </c>
      <c r="CN310" s="27">
        <f>(1/(((1-P310)^2+(6-Q310)^2))*CT310)</f>
        <v>2.6238331091115071E-3</v>
      </c>
      <c r="CO310" s="27">
        <f>((1/(((2-P310)^2+(6-Q310)^2))*CT310))</f>
        <v>2.8001505225800482E-3</v>
      </c>
      <c r="CP310" s="27">
        <f>((1/(((3-P310)^2+(6-Q310)^2))*CT310))</f>
        <v>2.6800632899290772E-3</v>
      </c>
      <c r="CQ310" s="27">
        <f>((1/(((4-P310)^2+(6-Q310)^2))*CT310))</f>
        <v>2.3303104371151118E-3</v>
      </c>
      <c r="CR310" s="27">
        <f>((1/(((5-P310)^2+(6-Q310)^2)))*CT310)</f>
        <v>1.9042931492461845E-3</v>
      </c>
      <c r="CS310" s="21">
        <f t="shared" si="145"/>
        <v>1.3812728177205063</v>
      </c>
      <c r="CT310" s="28">
        <v>0.05</v>
      </c>
    </row>
    <row r="311" spans="8:98" x14ac:dyDescent="0.25">
      <c r="H311" s="2">
        <v>44667</v>
      </c>
      <c r="I311" s="1" t="s">
        <v>28</v>
      </c>
      <c r="J311" s="1" t="s">
        <v>27</v>
      </c>
      <c r="K311">
        <v>0</v>
      </c>
      <c r="L311">
        <v>1</v>
      </c>
      <c r="M311">
        <v>0.79</v>
      </c>
      <c r="N311">
        <v>0.08</v>
      </c>
      <c r="P311" s="10">
        <f>SUMIF(team,spi_matches[[#This Row],[team1]],Mxg)+SUMIF(team,spi_matches[[#This Row],[team2]],Vnxg)</f>
        <v>1.779479705658241</v>
      </c>
      <c r="Q311" s="10">
        <f>SUMIF(team,spi_matches[[#This Row],[team1]],Mnxg)+SUMIF(team,spi_matches[[#This Row],[team2]],Vxg)</f>
        <v>1.0309660534158933</v>
      </c>
      <c r="R311" s="10">
        <f t="shared" si="119"/>
        <v>1.8834065226589187</v>
      </c>
      <c r="S311" s="21">
        <f t="shared" si="120"/>
        <v>1.2231388035407806</v>
      </c>
      <c r="T311" s="21">
        <f t="shared" si="121"/>
        <v>0.16065395728960941</v>
      </c>
      <c r="U311" s="21">
        <f t="shared" si="122"/>
        <v>0.13624504640133633</v>
      </c>
      <c r="V311" s="22">
        <f t="shared" si="123"/>
        <v>3</v>
      </c>
      <c r="W311" s="22">
        <f t="shared" si="124"/>
        <v>0</v>
      </c>
      <c r="X311" s="23"/>
      <c r="Y311" s="23"/>
      <c r="Z311" s="23"/>
      <c r="AA311" s="23"/>
      <c r="AB311" s="24">
        <f t="shared" si="125"/>
        <v>2</v>
      </c>
      <c r="AC311" s="24">
        <f t="shared" si="126"/>
        <v>1</v>
      </c>
      <c r="AD311" s="24">
        <f t="shared" si="127"/>
        <v>1</v>
      </c>
      <c r="AE311" s="24">
        <f t="shared" si="128"/>
        <v>1</v>
      </c>
      <c r="AF311" s="24">
        <f t="shared" si="129"/>
        <v>2</v>
      </c>
      <c r="AG311" s="24">
        <f t="shared" si="130"/>
        <v>2</v>
      </c>
      <c r="AH311" s="24">
        <f t="shared" si="131"/>
        <v>2</v>
      </c>
      <c r="AI311" s="24">
        <f t="shared" si="132"/>
        <v>0</v>
      </c>
      <c r="AJ311" s="24">
        <f t="shared" si="133"/>
        <v>3</v>
      </c>
      <c r="AK311" s="24">
        <f t="shared" si="134"/>
        <v>1</v>
      </c>
      <c r="AL311" s="25">
        <f t="shared" si="135"/>
        <v>21</v>
      </c>
      <c r="AM311" s="25">
        <f t="shared" si="136"/>
        <v>11</v>
      </c>
      <c r="AN311" s="25">
        <f t="shared" si="137"/>
        <v>22</v>
      </c>
      <c r="AO311" s="25">
        <f t="shared" si="138"/>
        <v>20</v>
      </c>
      <c r="AP311" s="25">
        <f t="shared" si="139"/>
        <v>31</v>
      </c>
      <c r="AQ311" s="26">
        <f t="shared" si="140"/>
        <v>1.0083064958495989</v>
      </c>
      <c r="AR311" s="26">
        <f t="shared" si="141"/>
        <v>8.2162853915143996E-2</v>
      </c>
      <c r="AS311" s="26">
        <f t="shared" si="142"/>
        <v>5.0624914457965402E-2</v>
      </c>
      <c r="AT311" s="26">
        <f t="shared" si="143"/>
        <v>4.498343785564566E-2</v>
      </c>
      <c r="AU311" s="26">
        <f t="shared" si="144"/>
        <v>3.3542894009034853E-2</v>
      </c>
      <c r="AV311" s="27">
        <f>(1/(((0-P311)^2+(0-Q311)^2))*CT311)</f>
        <v>1.1821898765039701E-2</v>
      </c>
      <c r="AW311" s="27">
        <f>(1/(((1-P311)^2+(1-Q311)^2))*CT311)</f>
        <v>8.2162853915143996E-2</v>
      </c>
      <c r="AX311" s="27">
        <f>(1/(((2-P311)^2+(2-Q311)^2))*CT311)</f>
        <v>5.0624914457965402E-2</v>
      </c>
      <c r="AY311" s="27">
        <f>(1/(((3-P311)^2+(3-Q311)^2))*CT311)</f>
        <v>9.3166003955741841E-3</v>
      </c>
      <c r="AZ311" s="27">
        <f>((1/(((4-P311)^2+(4-Q311)^2))*CT311))</f>
        <v>3.6374554143597175E-3</v>
      </c>
      <c r="BA311" s="27">
        <f>((1/(((5-P311)^2+(5-Q311)^2))*CT311))</f>
        <v>1.9138769580996082E-3</v>
      </c>
      <c r="BB311" s="27">
        <f>((1/(((6-P311)^2+(6-Q311)^2))*CT311))</f>
        <v>1.1763573834267871E-3</v>
      </c>
      <c r="BC311" s="27">
        <f>((1/(((1-P311)^2+(0-Q311)^2))*CT311))</f>
        <v>2.9931523591276071E-2</v>
      </c>
      <c r="BD311" s="27">
        <f>((1/(((2-P311)^2+(0-Q311)^2))*CT311))</f>
        <v>4.498343785564566E-2</v>
      </c>
      <c r="BE311" s="27">
        <f>((1/(((2-P311)^2+(1-Q311)^2))*CT311))</f>
        <v>1.0083064958495989</v>
      </c>
      <c r="BF311" s="27">
        <f>((1/(((3-P311)^2+(0-Q311)^2))*CT311))</f>
        <v>1.9588172063468728E-2</v>
      </c>
      <c r="BG311" s="27">
        <f>((1/(((3-P311)^2+(1-Q311)^2))*CT311))</f>
        <v>3.3542894009034853E-2</v>
      </c>
      <c r="BH311" s="27">
        <f>((1/(((3-P311)^2+(2-Q311)^2))*CT311))</f>
        <v>2.0587174388911292E-2</v>
      </c>
      <c r="BI311" s="27">
        <f>((1/(((4-P311)^2+(0-Q311)^2))*CT311))</f>
        <v>8.342229791842206E-3</v>
      </c>
      <c r="BJ311" s="27">
        <f>((1/(((4-P311)^2+(1-Q311)^2))*CT311))</f>
        <v>1.0138554964161554E-2</v>
      </c>
      <c r="BK311" s="27">
        <f>((1/(((4-P311)^2+(2-Q311)^2))*CT311))</f>
        <v>8.5182689745058934E-3</v>
      </c>
      <c r="BL311" s="27">
        <f>((1/(((4-P311)^2+(3-Q311)^2))*CT311))</f>
        <v>5.6767832231994263E-3</v>
      </c>
      <c r="BM311" s="27">
        <f>((1/(((5-P311)^2+(0-Q311)^2))*CT311))</f>
        <v>4.3726773547515399E-3</v>
      </c>
      <c r="BN311" s="27">
        <f>((1/(((5-P311)^2+(1-Q311)^2))*CT311))</f>
        <v>4.8203411318432721E-3</v>
      </c>
      <c r="BO311" s="27">
        <f>((1/(((5-P311)^2+(2-Q311)^2))*CT311))</f>
        <v>4.4205625005690604E-3</v>
      </c>
      <c r="BP311" s="27">
        <f>((1/(((5-P311)^2+(3-Q311)^2))*CT311))</f>
        <v>3.5090561882303393E-3</v>
      </c>
      <c r="BQ311" s="27">
        <f>((1/(((5-P311)^2+(4-Q311)^2))*CT311))</f>
        <v>2.6059428417152964E-3</v>
      </c>
      <c r="BR311" s="27">
        <f>((1/(((6-P311)^2+(0-Q311)^2))*CT311))</f>
        <v>2.6489108325333396E-3</v>
      </c>
      <c r="BS311" s="27">
        <f>(1/(((6-P311)^2+(1-Q311)^2))*CT311)</f>
        <v>2.8068205028677108E-3</v>
      </c>
      <c r="BT311" s="27">
        <f>(1/(((6-P311)^2+(2-Q311)^2))*CT311)</f>
        <v>2.6664080827363545E-3</v>
      </c>
      <c r="BU311" s="27">
        <f>(1/(((6-P311)^2+(3-Q311)^2))*CT311)</f>
        <v>2.3052218647866877E-3</v>
      </c>
      <c r="BV311" s="27">
        <f>((1/(((6-P311)^2+(4-Q311)^2))*CT311))</f>
        <v>1.8777259324606454E-3</v>
      </c>
      <c r="BW311" s="27">
        <f>((1/(((6-P311)^2+(5-Q311)^2))*CT311))</f>
        <v>1.4896015966419549E-3</v>
      </c>
      <c r="BX311" s="27">
        <f>((1/(((0-P311)^2+(1-Q311)^2))*CT311))</f>
        <v>1.5785285170216299E-2</v>
      </c>
      <c r="BY311" s="27">
        <f>((1/(((0-P311)^2+(2-Q311)^2))*CT311))</f>
        <v>1.217856263341939E-2</v>
      </c>
      <c r="BZ311" s="27">
        <f>((1/(((1-P311)^2+(2-Q311)^2))*CT311))</f>
        <v>3.2328657766063439E-2</v>
      </c>
      <c r="CA311" s="27">
        <f>((1/(((0-P311)^2+(3-Q311)^2))*CT311))</f>
        <v>7.0985997003925301E-3</v>
      </c>
      <c r="CB311" s="27">
        <f>((1/(((1-P311)^2+(3-Q311)^2))*CT311))</f>
        <v>1.1149059302175156E-2</v>
      </c>
      <c r="CC311" s="27">
        <f>((1/(((2-P311)^2+(3-Q311)^2))*CT311))</f>
        <v>1.2736504525013091E-2</v>
      </c>
      <c r="CD311" s="27">
        <f>((1/(((0-P311)^2+(4-Q311)^2))*CT311))</f>
        <v>4.1730268468453185E-3</v>
      </c>
      <c r="CE311" s="27">
        <f>((1/(((1-P311)^2+(4-Q311)^2))*CT311))</f>
        <v>5.3063058766020469E-3</v>
      </c>
      <c r="CF311" s="27">
        <f>((1/(((2-P311)^2+(4-Q311)^2))*CT311))</f>
        <v>5.6409267345761196E-3</v>
      </c>
      <c r="CG311" s="27">
        <f>((1/(((3-P311)^2+(4-Q311)^2))*CT311))</f>
        <v>4.8520925163673114E-3</v>
      </c>
      <c r="CH311" s="27">
        <f>((1/(((0-P311)^2+(5-Q311)^2))*CT311))</f>
        <v>2.6427370712176915E-3</v>
      </c>
      <c r="CI311" s="27">
        <f>((1/(((1-P311)^2+(5-Q311)^2))*CT311))</f>
        <v>3.0560817128693673E-3</v>
      </c>
      <c r="CJ311" s="27">
        <f>((1/(((2-P311)^2+(5-Q311)^2))*CT311))</f>
        <v>3.1641845356322786E-3</v>
      </c>
      <c r="CK311" s="27">
        <f>((1/(((3-P311)^2+(5-Q311)^2))*CT311))</f>
        <v>2.8997441991636215E-3</v>
      </c>
      <c r="CL311" s="27">
        <f>(1/(((4-P311)^2+(5-Q311)^2))*CT311)</f>
        <v>2.4173343160535754E-3</v>
      </c>
      <c r="CM311" s="27">
        <f>(1/(((0-P311)^2+(6-Q311)^2))*CT311)</f>
        <v>1.7948264667955319E-3</v>
      </c>
      <c r="CN311" s="27">
        <f>(1/(((1-P311)^2+(6-Q311)^2))*CT311)</f>
        <v>1.9763715317478304E-3</v>
      </c>
      <c r="CO311" s="27">
        <f>((1/(((2-P311)^2+(6-Q311)^2))*CT311))</f>
        <v>2.0210245108293833E-3</v>
      </c>
      <c r="CP311" s="27">
        <f>((1/(((3-P311)^2+(6-Q311)^2))*CT311))</f>
        <v>1.909784226130618E-3</v>
      </c>
      <c r="CQ311" s="27">
        <f>((1/(((4-P311)^2+(6-Q311)^2))*CT311))</f>
        <v>1.6879341451503348E-3</v>
      </c>
      <c r="CR311" s="27">
        <f>((1/(((5-P311)^2+(6-Q311)^2)))*CT311)</f>
        <v>1.426002614075432E-3</v>
      </c>
      <c r="CS311" s="21">
        <f t="shared" si="145"/>
        <v>1.5200378072317264</v>
      </c>
      <c r="CT311" s="28">
        <v>0.05</v>
      </c>
    </row>
    <row r="312" spans="8:98" x14ac:dyDescent="0.25">
      <c r="H312" s="2">
        <v>44667</v>
      </c>
      <c r="I312" s="1" t="s">
        <v>16</v>
      </c>
      <c r="J312" s="1" t="s">
        <v>5</v>
      </c>
      <c r="K312">
        <v>1</v>
      </c>
      <c r="L312">
        <v>2</v>
      </c>
      <c r="M312">
        <v>1.93</v>
      </c>
      <c r="N312">
        <v>2.15</v>
      </c>
      <c r="P312" s="10">
        <f>SUMIF(team,spi_matches[[#This Row],[team1]],Mxg)+SUMIF(team,spi_matches[[#This Row],[team2]],Vnxg)</f>
        <v>1.3273072027702337</v>
      </c>
      <c r="Q312" s="10">
        <f>SUMIF(team,spi_matches[[#This Row],[team1]],Mnxg)+SUMIF(team,spi_matches[[#This Row],[team2]],Vxg)</f>
        <v>1.9111206371052214</v>
      </c>
      <c r="R312" s="10">
        <f t="shared" si="119"/>
        <v>0.42030195784965535</v>
      </c>
      <c r="S312" s="21">
        <f t="shared" si="120"/>
        <v>0.1561654531347445</v>
      </c>
      <c r="T312" s="21">
        <f t="shared" si="121"/>
        <v>0.19154401286495024</v>
      </c>
      <c r="U312" s="21">
        <f t="shared" si="122"/>
        <v>0.64164907705477192</v>
      </c>
      <c r="V312" s="22">
        <f t="shared" si="123"/>
        <v>0</v>
      </c>
      <c r="W312" s="22">
        <f t="shared" si="124"/>
        <v>3</v>
      </c>
      <c r="X312" s="23"/>
      <c r="Y312" s="23"/>
      <c r="Z312" s="23"/>
      <c r="AA312" s="23"/>
      <c r="AB312" s="24">
        <f t="shared" si="125"/>
        <v>1</v>
      </c>
      <c r="AC312" s="24">
        <f t="shared" si="126"/>
        <v>2</v>
      </c>
      <c r="AD312" s="24">
        <f t="shared" si="127"/>
        <v>2</v>
      </c>
      <c r="AE312" s="24">
        <f t="shared" si="128"/>
        <v>2</v>
      </c>
      <c r="AF312" s="24">
        <f t="shared" si="129"/>
        <v>1</v>
      </c>
      <c r="AG312" s="24">
        <f t="shared" si="130"/>
        <v>1</v>
      </c>
      <c r="AH312" s="24">
        <f t="shared" si="131"/>
        <v>2</v>
      </c>
      <c r="AI312" s="24">
        <f t="shared" si="132"/>
        <v>1</v>
      </c>
      <c r="AJ312" s="24">
        <f t="shared" si="133"/>
        <v>1</v>
      </c>
      <c r="AK312" s="24">
        <f t="shared" si="134"/>
        <v>3</v>
      </c>
      <c r="AL312" s="25">
        <f t="shared" si="135"/>
        <v>12</v>
      </c>
      <c r="AM312" s="25">
        <f t="shared" si="136"/>
        <v>22</v>
      </c>
      <c r="AN312" s="25">
        <f t="shared" si="137"/>
        <v>11</v>
      </c>
      <c r="AO312" s="25">
        <f t="shared" si="138"/>
        <v>21</v>
      </c>
      <c r="AP312" s="25">
        <f t="shared" si="139"/>
        <v>13</v>
      </c>
      <c r="AQ312" s="26">
        <f t="shared" si="140"/>
        <v>0.43467093177796601</v>
      </c>
      <c r="AR312" s="26">
        <f t="shared" si="141"/>
        <v>0.10859764502001244</v>
      </c>
      <c r="AS312" s="26">
        <f t="shared" si="142"/>
        <v>5.334637429727395E-2</v>
      </c>
      <c r="AT312" s="26">
        <f t="shared" si="143"/>
        <v>3.8981600546274857E-2</v>
      </c>
      <c r="AU312" s="26">
        <f t="shared" si="144"/>
        <v>3.8676093437643791E-2</v>
      </c>
      <c r="AV312" s="27">
        <f>(1/(((0-P312)^2+(0-Q312)^2))*CT312)</f>
        <v>9.2351000663026123E-3</v>
      </c>
      <c r="AW312" s="27">
        <f>(1/(((1-P312)^2+(1-Q312)^2))*CT312)</f>
        <v>5.334637429727395E-2</v>
      </c>
      <c r="AX312" s="27">
        <f>(1/(((2-P312)^2+(2-Q312)^2))*CT312)</f>
        <v>0.10859764502001244</v>
      </c>
      <c r="AY312" s="27">
        <f>(1/(((3-P312)^2+(3-Q312)^2))*CT312)</f>
        <v>1.2551588721466091E-2</v>
      </c>
      <c r="AZ312" s="27">
        <f>((1/(((4-P312)^2+(4-Q312)^2))*CT312))</f>
        <v>4.3452930527474488E-3</v>
      </c>
      <c r="BA312" s="27">
        <f>((1/(((5-P312)^2+(5-Q312)^2))*CT312))</f>
        <v>2.1710955183021508E-3</v>
      </c>
      <c r="BB312" s="27">
        <f>((1/(((6-P312)^2+(6-Q312)^2))*CT312))</f>
        <v>1.2969161888455618E-3</v>
      </c>
      <c r="BC312" s="27">
        <f>((1/(((1-P312)^2+(0-Q312)^2))*CT312))</f>
        <v>1.3299598124027782E-2</v>
      </c>
      <c r="BD312" s="27">
        <f>((1/(((2-P312)^2+(0-Q312)^2))*CT312))</f>
        <v>1.2180571548424318E-2</v>
      </c>
      <c r="BE312" s="27">
        <f>((1/(((2-P312)^2+(1-Q312)^2))*CT312))</f>
        <v>3.8981600546274857E-2</v>
      </c>
      <c r="BF312" s="27">
        <f>((1/(((3-P312)^2+(0-Q312)^2))*CT312))</f>
        <v>7.7515975349647659E-3</v>
      </c>
      <c r="BG312" s="27">
        <f>((1/(((3-P312)^2+(1-Q312)^2))*CT312))</f>
        <v>1.3781538326275326E-2</v>
      </c>
      <c r="BH312" s="27">
        <f>((1/(((3-P312)^2+(2-Q312)^2))*CT312))</f>
        <v>1.7820224856080851E-2</v>
      </c>
      <c r="BI312" s="27">
        <f>((1/(((4-P312)^2+(0-Q312)^2))*CT312))</f>
        <v>4.6314869940297498E-3</v>
      </c>
      <c r="BJ312" s="27">
        <f>((1/(((4-P312)^2+(1-Q312)^2))*CT312))</f>
        <v>6.2708288687106598E-3</v>
      </c>
      <c r="BK312" s="27">
        <f>((1/(((4-P312)^2+(2-Q312)^2))*CT312))</f>
        <v>6.991846904289634E-3</v>
      </c>
      <c r="BL312" s="27">
        <f>((1/(((4-P312)^2+(3-Q312)^2))*CT312))</f>
        <v>6.0031612248625868E-3</v>
      </c>
      <c r="BM312" s="27">
        <f>((1/(((5-P312)^2+(0-Q312)^2))*CT312))</f>
        <v>2.9169734032716173E-3</v>
      </c>
      <c r="BN312" s="27">
        <f>((1/(((5-P312)^2+(1-Q312)^2))*CT312))</f>
        <v>3.491909511491273E-3</v>
      </c>
      <c r="BO312" s="27">
        <f>((1/(((5-P312)^2+(2-Q312)^2))*CT312))</f>
        <v>3.7046444298342394E-3</v>
      </c>
      <c r="BP312" s="27">
        <f>((1/(((5-P312)^2+(3-Q312)^2))*CT312))</f>
        <v>3.4073104384364202E-3</v>
      </c>
      <c r="BQ312" s="27">
        <f>((1/(((5-P312)^2+(4-Q312)^2))*CT312))</f>
        <v>2.8007926102182916E-3</v>
      </c>
      <c r="BR312" s="27">
        <f>((1/(((6-P312)^2+(0-Q312)^2))*CT312))</f>
        <v>1.9618275392266284E-3</v>
      </c>
      <c r="BS312" s="27">
        <f>(1/(((6-P312)^2+(1-Q312)^2))*CT312)</f>
        <v>2.2061225484940918E-3</v>
      </c>
      <c r="BT312" s="27">
        <f>(1/(((6-P312)^2+(2-Q312)^2))*CT312)</f>
        <v>2.2891721109615324E-3</v>
      </c>
      <c r="BU312" s="27">
        <f>(1/(((6-P312)^2+(3-Q312)^2))*CT312)</f>
        <v>2.1720511004366581E-3</v>
      </c>
      <c r="BV312" s="27">
        <f>((1/(((6-P312)^2+(4-Q312)^2))*CT312))</f>
        <v>1.9085808864112719E-3</v>
      </c>
      <c r="BW312" s="27">
        <f>((1/(((6-P312)^2+(5-Q312)^2))*CT312))</f>
        <v>1.5936136280219285E-3</v>
      </c>
      <c r="BX312" s="27">
        <f>((1/(((0-P312)^2+(1-Q312)^2))*CT312))</f>
        <v>1.9290977663924909E-2</v>
      </c>
      <c r="BY312" s="27">
        <f>((1/(((0-P312)^2+(2-Q312)^2))*CT312))</f>
        <v>2.8254271121992192E-2</v>
      </c>
      <c r="BZ312" s="27">
        <f>((1/(((1-P312)^2+(2-Q312)^2))*CT312))</f>
        <v>0.43467093177796601</v>
      </c>
      <c r="CA312" s="27">
        <f>((1/(((0-P312)^2+(3-Q312)^2))*CT312))</f>
        <v>1.6964088545587855E-2</v>
      </c>
      <c r="CB312" s="27">
        <f>((1/(((1-P312)^2+(3-Q312)^2))*CT312))</f>
        <v>3.8676093437643791E-2</v>
      </c>
      <c r="CC312" s="27">
        <f>((1/(((2-P312)^2+(3-Q312)^2))*CT312))</f>
        <v>3.0521790773282789E-2</v>
      </c>
      <c r="CD312" s="27">
        <f>((1/(((0-P312)^2+(4-Q312)^2))*CT312))</f>
        <v>8.1630501970841162E-3</v>
      </c>
      <c r="CE312" s="27">
        <f>((1/(((1-P312)^2+(4-Q312)^2))*CT312))</f>
        <v>1.1184313692614986E-2</v>
      </c>
      <c r="CF312" s="27">
        <f>((1/(((2-P312)^2+(4-Q312)^2))*CT312))</f>
        <v>1.038220511667183E-2</v>
      </c>
      <c r="CG312" s="27">
        <f>((1/(((3-P312)^2+(4-Q312)^2))*CT312))</f>
        <v>6.9819548157117944E-3</v>
      </c>
      <c r="CH312" s="27">
        <f>((1/(((0-P312)^2+(5-Q312)^2))*CT312))</f>
        <v>4.423635611785345E-3</v>
      </c>
      <c r="CI312" s="27">
        <f>((1/(((1-P312)^2+(5-Q312)^2))*CT312))</f>
        <v>5.1822570130840547E-3</v>
      </c>
      <c r="CJ312" s="27">
        <f>((1/(((2-P312)^2+(5-Q312)^2))*CT312))</f>
        <v>5.0031563322486261E-3</v>
      </c>
      <c r="CK312" s="27">
        <f>((1/(((3-P312)^2+(5-Q312)^2))*CT312))</f>
        <v>4.0521669777149726E-3</v>
      </c>
      <c r="CL312" s="27">
        <f>(1/(((4-P312)^2+(5-Q312)^2))*CT312)</f>
        <v>2.9968001653861275E-3</v>
      </c>
      <c r="CM312" s="27">
        <f>(1/(((0-P312)^2+(6-Q312)^2))*CT312)</f>
        <v>2.7055283192113579E-3</v>
      </c>
      <c r="CN312" s="27">
        <f>(1/(((1-P312)^2+(6-Q312)^2))*CT312)</f>
        <v>2.9715802022916671E-3</v>
      </c>
      <c r="CO312" s="27">
        <f>((1/(((2-P312)^2+(6-Q312)^2))*CT312))</f>
        <v>2.911810002801371E-3</v>
      </c>
      <c r="CP312" s="27">
        <f>((1/(((3-P312)^2+(6-Q312)^2))*CT312))</f>
        <v>2.5618907146047389E-3</v>
      </c>
      <c r="CQ312" s="27">
        <f>((1/(((4-P312)^2+(6-Q312)^2))*CT312))</f>
        <v>2.0953623517471656E-3</v>
      </c>
      <c r="CR312" s="27">
        <f>((1/(((5-P312)^2+(6-Q312)^2)))*CT312)</f>
        <v>1.6552122214161546E-3</v>
      </c>
      <c r="CS312" s="21">
        <f t="shared" si="145"/>
        <v>0.98935854305446658</v>
      </c>
      <c r="CT312" s="28">
        <v>0.05</v>
      </c>
    </row>
    <row r="313" spans="8:98" x14ac:dyDescent="0.25">
      <c r="H313" s="2">
        <v>44667</v>
      </c>
      <c r="I313" s="1" t="s">
        <v>7</v>
      </c>
      <c r="J313" s="1" t="s">
        <v>18</v>
      </c>
      <c r="K313">
        <v>3</v>
      </c>
      <c r="L313">
        <v>2</v>
      </c>
      <c r="M313">
        <v>1.81</v>
      </c>
      <c r="N313">
        <v>1.63</v>
      </c>
      <c r="P313" s="10">
        <f>SUMIF(team,spi_matches[[#This Row],[team1]],Mxg)+SUMIF(team,spi_matches[[#This Row],[team2]],Vnxg)</f>
        <v>2.4287892488036489</v>
      </c>
      <c r="Q313" s="10">
        <f>SUMIF(team,spi_matches[[#This Row],[team1]],Mnxg)+SUMIF(team,spi_matches[[#This Row],[team2]],Vxg)</f>
        <v>0.74029680987492619</v>
      </c>
      <c r="R313" s="10">
        <f t="shared" si="119"/>
        <v>1.174471900953717</v>
      </c>
      <c r="S313" s="21">
        <f t="shared" si="120"/>
        <v>0.59755683775313295</v>
      </c>
      <c r="T313" s="21">
        <f t="shared" si="121"/>
        <v>7.5980918992250124E-2</v>
      </c>
      <c r="U313" s="21">
        <f t="shared" si="122"/>
        <v>8.8283581999785019E-2</v>
      </c>
      <c r="V313" s="22">
        <f t="shared" si="123"/>
        <v>3</v>
      </c>
      <c r="W313" s="22">
        <f t="shared" si="124"/>
        <v>0</v>
      </c>
      <c r="X313" s="23"/>
      <c r="Y313" s="23"/>
      <c r="Z313" s="23"/>
      <c r="AA313" s="23"/>
      <c r="AB313" s="24">
        <f t="shared" si="125"/>
        <v>2</v>
      </c>
      <c r="AC313" s="24">
        <f t="shared" si="126"/>
        <v>1</v>
      </c>
      <c r="AD313" s="24">
        <f t="shared" si="127"/>
        <v>3</v>
      </c>
      <c r="AE313" s="24">
        <f t="shared" si="128"/>
        <v>1</v>
      </c>
      <c r="AF313" s="24">
        <f t="shared" si="129"/>
        <v>2</v>
      </c>
      <c r="AG313" s="24">
        <f t="shared" si="130"/>
        <v>0</v>
      </c>
      <c r="AH313" s="24">
        <f t="shared" si="131"/>
        <v>3</v>
      </c>
      <c r="AI313" s="24">
        <f t="shared" si="132"/>
        <v>0</v>
      </c>
      <c r="AJ313" s="24">
        <f t="shared" si="133"/>
        <v>2</v>
      </c>
      <c r="AK313" s="24">
        <f t="shared" si="134"/>
        <v>2</v>
      </c>
      <c r="AL313" s="25">
        <f t="shared" si="135"/>
        <v>21</v>
      </c>
      <c r="AM313" s="25">
        <f t="shared" si="136"/>
        <v>31</v>
      </c>
      <c r="AN313" s="25">
        <f t="shared" si="137"/>
        <v>20</v>
      </c>
      <c r="AO313" s="25">
        <f t="shared" si="138"/>
        <v>30</v>
      </c>
      <c r="AP313" s="25">
        <f t="shared" si="139"/>
        <v>22</v>
      </c>
      <c r="AQ313" s="26">
        <f t="shared" si="140"/>
        <v>0.19896065591509537</v>
      </c>
      <c r="AR313" s="26">
        <f t="shared" si="141"/>
        <v>0.12699139355472608</v>
      </c>
      <c r="AS313" s="26">
        <f t="shared" si="142"/>
        <v>6.8315382212786838E-2</v>
      </c>
      <c r="AT313" s="26">
        <f t="shared" si="143"/>
        <v>5.7187228615943386E-2</v>
      </c>
      <c r="AU313" s="26">
        <f t="shared" si="144"/>
        <v>2.8237223330973518E-2</v>
      </c>
      <c r="AV313" s="27">
        <f>(1/(((0-P313)^2+(0-Q313)^2))*CT313)</f>
        <v>7.7554771492206092E-3</v>
      </c>
      <c r="AW313" s="27">
        <f>(1/(((1-P313)^2+(1-Q313)^2))*CT313)</f>
        <v>2.3709217286519091E-2</v>
      </c>
      <c r="AX313" s="27">
        <f>(1/(((2-P313)^2+(2-Q313)^2))*CT313)</f>
        <v>2.8237223330973518E-2</v>
      </c>
      <c r="AY313" s="27">
        <f>(1/(((3-P313)^2+(3-Q313)^2))*CT313)</f>
        <v>9.2037974659156096E-3</v>
      </c>
      <c r="AZ313" s="27">
        <f>((1/(((4-P313)^2+(4-Q313)^2))*CT313))</f>
        <v>3.8184354961506408E-3</v>
      </c>
      <c r="BA313" s="27">
        <f>((1/(((5-P313)^2+(5-Q313)^2))*CT313))</f>
        <v>2.0196964028738112E-3</v>
      </c>
      <c r="BB313" s="27">
        <f>((1/(((6-P313)^2+(6-Q313)^2))*CT313))</f>
        <v>1.2370718605968509E-3</v>
      </c>
      <c r="BC313" s="27">
        <f>((1/(((1-P313)^2+(0-Q313)^2))*CT313))</f>
        <v>1.9308910280001396E-2</v>
      </c>
      <c r="BD313" s="27">
        <f>((1/(((2-P313)^2+(0-Q313)^2))*CT313))</f>
        <v>6.8315382212786838E-2</v>
      </c>
      <c r="BE313" s="27">
        <f>((1/(((2-P313)^2+(1-Q313)^2))*CT313))</f>
        <v>0.19896065591509537</v>
      </c>
      <c r="BF313" s="27">
        <f>((1/(((3-P313)^2+(0-Q313)^2))*CT313))</f>
        <v>5.7187228615943386E-2</v>
      </c>
      <c r="BG313" s="27">
        <f>((1/(((3-P313)^2+(1-Q313)^2))*CT313))</f>
        <v>0.12699139355472608</v>
      </c>
      <c r="BH313" s="27">
        <f>((1/(((3-P313)^2+(2-Q313)^2))*CT313))</f>
        <v>2.6135129025726636E-2</v>
      </c>
      <c r="BI313" s="27">
        <f>((1/(((4-P313)^2+(0-Q313)^2))*CT313))</f>
        <v>1.6574168489804194E-2</v>
      </c>
      <c r="BJ313" s="27">
        <f>((1/(((4-P313)^2+(1-Q313)^2))*CT313))</f>
        <v>1.9714930218686477E-2</v>
      </c>
      <c r="BK313" s="27">
        <f>((1/(((4-P313)^2+(2-Q313)^2))*CT313))</f>
        <v>1.2328767742436155E-2</v>
      </c>
      <c r="BL313" s="27">
        <f>((1/(((4-P313)^2+(3-Q313)^2))*CT313))</f>
        <v>6.6006934118065883E-3</v>
      </c>
      <c r="BM313" s="27">
        <f>((1/(((5-P313)^2+(0-Q313)^2))*CT313))</f>
        <v>6.9840555887592986E-3</v>
      </c>
      <c r="BN313" s="27">
        <f>((1/(((5-P313)^2+(1-Q313)^2))*CT313))</f>
        <v>7.4866320860783736E-3</v>
      </c>
      <c r="BO313" s="27">
        <f>((1/(((5-P313)^2+(2-Q313)^2))*CT313))</f>
        <v>6.0990657681476807E-3</v>
      </c>
      <c r="BP313" s="27">
        <f>((1/(((5-P313)^2+(3-Q313)^2))*CT313))</f>
        <v>4.2671643488333194E-3</v>
      </c>
      <c r="BQ313" s="27">
        <f>((1/(((5-P313)^2+(4-Q313)^2))*CT313))</f>
        <v>2.900772192353537E-3</v>
      </c>
      <c r="BR313" s="27">
        <f>((1/(((6-P313)^2+(0-Q313)^2))*CT313))</f>
        <v>3.7589503626087647E-3</v>
      </c>
      <c r="BS313" s="27">
        <f>(1/(((6-P313)^2+(1-Q313)^2))*CT313)</f>
        <v>3.8998542462199909E-3</v>
      </c>
      <c r="BT313" s="27">
        <f>(1/(((6-P313)^2+(2-Q313)^2))*CT313)</f>
        <v>3.4866534915146286E-3</v>
      </c>
      <c r="BU313" s="27">
        <f>(1/(((6-P313)^2+(3-Q313)^2))*CT313)</f>
        <v>2.7995826794586535E-3</v>
      </c>
      <c r="BV313" s="27">
        <f>((1/(((6-P313)^2+(4-Q313)^2))*CT313))</f>
        <v>2.1386521448225893E-3</v>
      </c>
      <c r="BW313" s="27">
        <f>((1/(((6-P313)^2+(5-Q313)^2))*CT313))</f>
        <v>1.6181953773229979E-3</v>
      </c>
      <c r="BX313" s="27">
        <f>((1/(((0-P313)^2+(1-Q313)^2))*CT313))</f>
        <v>8.3801743709630196E-3</v>
      </c>
      <c r="BY313" s="27">
        <f>((1/(((0-P313)^2+(2-Q313)^2))*CT313))</f>
        <v>6.6792509611895423E-3</v>
      </c>
      <c r="BZ313" s="27">
        <f>((1/(((1-P313)^2+(2-Q313)^2))*CT313))</f>
        <v>1.3780593160805833E-2</v>
      </c>
      <c r="CA313" s="27">
        <f>((1/(((0-P313)^2+(3-Q313)^2))*CT313))</f>
        <v>4.5432755398829433E-3</v>
      </c>
      <c r="CB313" s="27">
        <f>((1/(((1-P313)^2+(3-Q313)^2))*CT313))</f>
        <v>6.9952599314657589E-3</v>
      </c>
      <c r="CC313" s="27">
        <f>((1/(((2-P313)^2+(3-Q313)^2))*CT313))</f>
        <v>9.4515837123823748E-3</v>
      </c>
      <c r="CD313" s="27">
        <f>((1/(((0-P313)^2+(4-Q313)^2))*CT313))</f>
        <v>3.0257768160925824E-3</v>
      </c>
      <c r="CE313" s="27">
        <f>((1/(((1-P313)^2+(4-Q313)^2))*CT313))</f>
        <v>3.947232260691459E-3</v>
      </c>
      <c r="CF313" s="27">
        <f>((1/(((2-P313)^2+(4-Q313)^2))*CT313))</f>
        <v>4.6255501053270465E-3</v>
      </c>
      <c r="CG313" s="27">
        <f>((1/(((3-P313)^2+(4-Q313)^2))*CT313))</f>
        <v>4.5653984429009122E-3</v>
      </c>
      <c r="CH313" s="27">
        <f>((1/(((0-P313)^2+(5-Q313)^2))*CT313))</f>
        <v>2.0795132256818398E-3</v>
      </c>
      <c r="CI313" s="27">
        <f>((1/(((1-P313)^2+(5-Q313)^2))*CT313))</f>
        <v>2.4769016554133209E-3</v>
      </c>
      <c r="CJ313" s="27">
        <f>((1/(((2-P313)^2+(5-Q313)^2))*CT313))</f>
        <v>2.7279277045222572E-3</v>
      </c>
      <c r="CK313" s="27">
        <f>((1/(((3-P313)^2+(5-Q313)^2))*CT313))</f>
        <v>2.7068942933638038E-3</v>
      </c>
      <c r="CL313" s="27">
        <f>(1/(((4-P313)^2+(5-Q313)^2))*CT313)</f>
        <v>2.4255625779674682E-3</v>
      </c>
      <c r="CM313" s="27">
        <f>(1/(((0-P313)^2+(6-Q313)^2))*CT313)</f>
        <v>1.4897137560799293E-3</v>
      </c>
      <c r="CN313" s="27">
        <f>(1/(((1-P313)^2+(6-Q313)^2))*CT313)</f>
        <v>1.6831663896326673E-3</v>
      </c>
      <c r="CO313" s="27">
        <f>((1/(((2-P313)^2+(6-Q313)^2))*CT313))</f>
        <v>1.7954392910921936E-3</v>
      </c>
      <c r="CP313" s="27">
        <f>((1/(((3-P313)^2+(6-Q313)^2))*CT313))</f>
        <v>1.7863038061306177E-3</v>
      </c>
      <c r="CQ313" s="27">
        <f>((1/(((4-P313)^2+(6-Q313)^2))*CT313))</f>
        <v>1.6593004306753691E-3</v>
      </c>
      <c r="CR313" s="27">
        <f>((1/(((5-P313)^2+(6-Q313)^2)))*CT313)</f>
        <v>1.4587635675240894E-3</v>
      </c>
      <c r="CS313" s="21">
        <f t="shared" si="145"/>
        <v>0.76182133874516855</v>
      </c>
      <c r="CT313" s="28">
        <v>0.05</v>
      </c>
    </row>
    <row r="314" spans="8:98" x14ac:dyDescent="0.25">
      <c r="H314" s="2">
        <v>44667</v>
      </c>
      <c r="I314" s="1" t="s">
        <v>11</v>
      </c>
      <c r="J314" s="1" t="s">
        <v>6</v>
      </c>
      <c r="K314">
        <v>1</v>
      </c>
      <c r="L314">
        <v>0</v>
      </c>
      <c r="M314">
        <v>0.96</v>
      </c>
      <c r="N314">
        <v>1.73</v>
      </c>
      <c r="P314" s="10">
        <f>SUMIF(team,spi_matches[[#This Row],[team1]],Mxg)+SUMIF(team,spi_matches[[#This Row],[team2]],Vnxg)</f>
        <v>1.0852952882045206</v>
      </c>
      <c r="Q314" s="10">
        <f>SUMIF(team,spi_matches[[#This Row],[team1]],Mnxg)+SUMIF(team,spi_matches[[#This Row],[team2]],Vxg)</f>
        <v>1.4549707301019978</v>
      </c>
      <c r="R314" s="10">
        <f t="shared" si="119"/>
        <v>9.1340008546881998E-2</v>
      </c>
      <c r="S314" s="21">
        <f t="shared" si="120"/>
        <v>0.16856458655732467</v>
      </c>
      <c r="T314" s="21">
        <f t="shared" si="121"/>
        <v>0.30713152877156702</v>
      </c>
      <c r="U314" s="21">
        <f t="shared" si="122"/>
        <v>0.33971826230563601</v>
      </c>
      <c r="V314" s="22">
        <f t="shared" si="123"/>
        <v>0</v>
      </c>
      <c r="W314" s="22">
        <f t="shared" si="124"/>
        <v>3</v>
      </c>
      <c r="X314" s="23"/>
      <c r="Y314" s="23"/>
      <c r="Z314" s="23"/>
      <c r="AA314" s="23"/>
      <c r="AB314" s="24">
        <f t="shared" si="125"/>
        <v>1</v>
      </c>
      <c r="AC314" s="24">
        <f t="shared" si="126"/>
        <v>1</v>
      </c>
      <c r="AD314" s="24">
        <f t="shared" si="127"/>
        <v>1</v>
      </c>
      <c r="AE314" s="24">
        <f t="shared" si="128"/>
        <v>2</v>
      </c>
      <c r="AF314" s="24">
        <f t="shared" si="129"/>
        <v>2</v>
      </c>
      <c r="AG314" s="24">
        <f t="shared" si="130"/>
        <v>1</v>
      </c>
      <c r="AH314" s="24">
        <f t="shared" si="131"/>
        <v>2</v>
      </c>
      <c r="AI314" s="24">
        <f t="shared" si="132"/>
        <v>2</v>
      </c>
      <c r="AJ314" s="24">
        <f t="shared" si="133"/>
        <v>0</v>
      </c>
      <c r="AK314" s="24">
        <f t="shared" si="134"/>
        <v>1</v>
      </c>
      <c r="AL314" s="25">
        <f t="shared" si="135"/>
        <v>11</v>
      </c>
      <c r="AM314" s="25">
        <f t="shared" si="136"/>
        <v>12</v>
      </c>
      <c r="AN314" s="25">
        <f t="shared" si="137"/>
        <v>21</v>
      </c>
      <c r="AO314" s="25">
        <f t="shared" si="138"/>
        <v>22</v>
      </c>
      <c r="AP314" s="25">
        <f t="shared" si="139"/>
        <v>1</v>
      </c>
      <c r="AQ314" s="26">
        <f t="shared" si="140"/>
        <v>0.23334646917207233</v>
      </c>
      <c r="AR314" s="26">
        <f t="shared" si="141"/>
        <v>0.16429415434832639</v>
      </c>
      <c r="AS314" s="26">
        <f t="shared" si="142"/>
        <v>4.7907263417626862E-2</v>
      </c>
      <c r="AT314" s="26">
        <f t="shared" si="143"/>
        <v>4.4101759471584762E-2</v>
      </c>
      <c r="AU314" s="26">
        <f t="shared" si="144"/>
        <v>3.6104622384303973E-2</v>
      </c>
      <c r="AV314" s="27">
        <f>(1/(((0-P314)^2+(0-Q314)^2))*CT314)</f>
        <v>1.517540174867019E-2</v>
      </c>
      <c r="AW314" s="27">
        <f>(1/(((1-P314)^2+(1-Q314)^2))*CT314)</f>
        <v>0.23334646917207233</v>
      </c>
      <c r="AX314" s="27">
        <f>(1/(((2-P314)^2+(2-Q314)^2))*CT314)</f>
        <v>4.4101759471584762E-2</v>
      </c>
      <c r="AY314" s="27">
        <f>(1/(((3-P314)^2+(3-Q314)^2))*CT314)</f>
        <v>8.2600807644194873E-3</v>
      </c>
      <c r="AZ314" s="27">
        <f>((1/(((4-P314)^2+(4-Q314)^2))*CT314))</f>
        <v>3.3394160704442611E-3</v>
      </c>
      <c r="BA314" s="27">
        <f>((1/(((5-P314)^2+(5-Q314)^2))*CT314))</f>
        <v>1.7926193591331901E-3</v>
      </c>
      <c r="BB314" s="27">
        <f>((1/(((6-P314)^2+(6-Q314)^2))*CT314))</f>
        <v>1.1157821852428374E-3</v>
      </c>
      <c r="BC314" s="27">
        <f>((1/(((1-P314)^2+(0-Q314)^2))*CT314))</f>
        <v>2.3538105781253343E-2</v>
      </c>
      <c r="BD314" s="27">
        <f>((1/(((2-P314)^2+(0-Q314)^2))*CT314))</f>
        <v>1.6928353419176936E-2</v>
      </c>
      <c r="BE314" s="27">
        <f>((1/(((2-P314)^2+(1-Q314)^2))*CT314))</f>
        <v>4.7907263417626862E-2</v>
      </c>
      <c r="BF314" s="27">
        <f>((1/(((3-P314)^2+(0-Q314)^2))*CT314))</f>
        <v>8.6459807007870319E-3</v>
      </c>
      <c r="BG314" s="27">
        <f>((1/(((3-P314)^2+(1-Q314)^2))*CT314))</f>
        <v>1.2909580656232128E-2</v>
      </c>
      <c r="BH314" s="27">
        <f>((1/(((3-P314)^2+(2-Q314)^2))*CT314))</f>
        <v>1.2616223685476028E-2</v>
      </c>
      <c r="BI314" s="27">
        <f>((1/(((4-P314)^2+(0-Q314)^2))*CT314))</f>
        <v>4.71145034166634E-3</v>
      </c>
      <c r="BJ314" s="27">
        <f>((1/(((4-P314)^2+(1-Q314)^2))*CT314))</f>
        <v>5.7454741690294523E-3</v>
      </c>
      <c r="BK314" s="27">
        <f>((1/(((4-P314)^2+(2-Q314)^2))*CT314))</f>
        <v>5.6866256667832404E-3</v>
      </c>
      <c r="BL314" s="27">
        <f>((1/(((4-P314)^2+(3-Q314)^2))*CT314))</f>
        <v>4.5944822649502002E-3</v>
      </c>
      <c r="BM314" s="27">
        <f>((1/(((5-P314)^2+(0-Q314)^2))*CT314))</f>
        <v>2.8666679254843361E-3</v>
      </c>
      <c r="BN314" s="27">
        <f>((1/(((5-P314)^2+(1-Q314)^2))*CT314))</f>
        <v>3.2191788175194563E-3</v>
      </c>
      <c r="BO314" s="27">
        <f>((1/(((5-P314)^2+(2-Q314)^2))*CT314))</f>
        <v>3.2006206877975905E-3</v>
      </c>
      <c r="BP314" s="27">
        <f>((1/(((5-P314)^2+(3-Q314)^2))*CT314))</f>
        <v>2.8229403656732303E-3</v>
      </c>
      <c r="BQ314" s="27">
        <f>((1/(((5-P314)^2+(4-Q314)^2))*CT314))</f>
        <v>2.2933584330632594E-3</v>
      </c>
      <c r="BR314" s="27">
        <f>((1/(((6-P314)^2+(0-Q314)^2))*CT314))</f>
        <v>1.9032203159111271E-3</v>
      </c>
      <c r="BS314" s="27">
        <f>(1/(((6-P314)^2+(1-Q314)^2))*CT314)</f>
        <v>2.0524338755399628E-3</v>
      </c>
      <c r="BT314" s="27">
        <f>(1/(((6-P314)^2+(2-Q314)^2))*CT314)</f>
        <v>2.0448744166022205E-3</v>
      </c>
      <c r="BU314" s="27">
        <f>(1/(((6-P314)^2+(3-Q314)^2))*CT314)</f>
        <v>1.8838466960413665E-3</v>
      </c>
      <c r="BV314" s="27">
        <f>((1/(((6-P314)^2+(4-Q314)^2))*CT314))</f>
        <v>1.6323068049104784E-3</v>
      </c>
      <c r="BW314" s="27">
        <f>((1/(((6-P314)^2+(5-Q314)^2))*CT314))</f>
        <v>1.3615981158000452E-3</v>
      </c>
      <c r="BX314" s="27">
        <f>((1/(((0-P314)^2+(1-Q314)^2))*CT314))</f>
        <v>3.6104622384303973E-2</v>
      </c>
      <c r="BY314" s="27">
        <f>((1/(((0-P314)^2+(2-Q314)^2))*CT314))</f>
        <v>3.390008012409506E-2</v>
      </c>
      <c r="BZ314" s="27">
        <f>((1/(((1-P314)^2+(2-Q314)^2))*CT314))</f>
        <v>0.16429415434832639</v>
      </c>
      <c r="CA314" s="27">
        <f>((1/(((0-P314)^2+(3-Q314)^2))*CT314))</f>
        <v>1.4025318981517463E-2</v>
      </c>
      <c r="CB314" s="27">
        <f>((1/(((1-P314)^2+(3-Q314)^2))*CT314))</f>
        <v>2.0882138972556585E-2</v>
      </c>
      <c r="CC314" s="27">
        <f>((1/(((2-P314)^2+(3-Q314)^2))*CT314))</f>
        <v>1.5509646256548546E-2</v>
      </c>
      <c r="CD314" s="27">
        <f>((1/(((0-P314)^2+(4-Q314)^2))*CT314))</f>
        <v>6.5316446416735846E-3</v>
      </c>
      <c r="CE314" s="27">
        <f>((1/(((1-P314)^2+(4-Q314)^2))*CT314))</f>
        <v>7.7107550559370385E-3</v>
      </c>
      <c r="CF314" s="27">
        <f>((1/(((2-P314)^2+(4-Q314)^2))*CT314))</f>
        <v>6.8363366164235079E-3</v>
      </c>
      <c r="CG314" s="27">
        <f>((1/(((3-P314)^2+(4-Q314)^2))*CT314))</f>
        <v>4.9293777329246606E-3</v>
      </c>
      <c r="CH314" s="27">
        <f>((1/(((0-P314)^2+(5-Q314)^2))*CT314))</f>
        <v>3.6376603929711687E-3</v>
      </c>
      <c r="CI314" s="27">
        <f>((1/(((1-P314)^2+(5-Q314)^2))*CT314))</f>
        <v>3.9762987747129133E-3</v>
      </c>
      <c r="CJ314" s="27">
        <f>((1/(((2-P314)^2+(5-Q314)^2))*CT314))</f>
        <v>3.7302528153763583E-3</v>
      </c>
      <c r="CK314" s="27">
        <f>((1/(((3-P314)^2+(5-Q314)^2))*CT314))</f>
        <v>3.0800834021262554E-3</v>
      </c>
      <c r="CL314" s="27">
        <f>(1/(((4-P314)^2+(5-Q314)^2))*CT314)</f>
        <v>2.3738606326726246E-3</v>
      </c>
      <c r="CM314" s="27">
        <f>(1/(((0-P314)^2+(6-Q314)^2))*CT314)</f>
        <v>2.2898850769680437E-3</v>
      </c>
      <c r="CN314" s="27">
        <f>(1/(((1-P314)^2+(6-Q314)^2))*CT314)</f>
        <v>2.4196007383907713E-3</v>
      </c>
      <c r="CO314" s="27">
        <f>((1/(((2-P314)^2+(6-Q314)^2))*CT314))</f>
        <v>2.3262331978831869E-3</v>
      </c>
      <c r="CP314" s="27">
        <f>((1/(((3-P314)^2+(6-Q314)^2))*CT314))</f>
        <v>2.0556349206248925E-3</v>
      </c>
      <c r="CQ314" s="27">
        <f>((1/(((4-P314)^2+(6-Q314)^2))*CT314))</f>
        <v>1.7151014388052184E-3</v>
      </c>
      <c r="CR314" s="27">
        <f>((1/(((5-P314)^2+(6-Q314)^2)))*CT314)</f>
        <v>1.3895758007978116E-3</v>
      </c>
      <c r="CS314" s="21">
        <f t="shared" si="145"/>
        <v>0.81541437763452762</v>
      </c>
      <c r="CT314" s="28">
        <v>0.05</v>
      </c>
    </row>
    <row r="315" spans="8:98" x14ac:dyDescent="0.25">
      <c r="H315" s="2">
        <v>44668</v>
      </c>
      <c r="I315" s="1" t="s">
        <v>20</v>
      </c>
      <c r="J315" s="1" t="s">
        <v>14</v>
      </c>
      <c r="K315">
        <v>2</v>
      </c>
      <c r="L315">
        <v>1</v>
      </c>
      <c r="M315">
        <v>2.84</v>
      </c>
      <c r="N315">
        <v>0.57999999999999996</v>
      </c>
      <c r="P315" s="10">
        <f>SUMIF(team,spi_matches[[#This Row],[team1]],Mxg)+SUMIF(team,spi_matches[[#This Row],[team2]],Vnxg)</f>
        <v>1.7143962962837112</v>
      </c>
      <c r="Q315" s="10">
        <f>SUMIF(team,spi_matches[[#This Row],[team1]],Mnxg)+SUMIF(team,spi_matches[[#This Row],[team2]],Vxg)</f>
        <v>1.1613826266810117</v>
      </c>
      <c r="R315" s="10">
        <f t="shared" si="119"/>
        <v>1.6049894564263392</v>
      </c>
      <c r="S315" s="21">
        <f t="shared" si="120"/>
        <v>0.65835767608501017</v>
      </c>
      <c r="T315" s="21">
        <f t="shared" si="121"/>
        <v>0.18543368425033546</v>
      </c>
      <c r="U315" s="21">
        <f t="shared" si="122"/>
        <v>0.1550243962513867</v>
      </c>
      <c r="V315" s="22">
        <f t="shared" si="123"/>
        <v>3</v>
      </c>
      <c r="W315" s="22">
        <f t="shared" si="124"/>
        <v>0</v>
      </c>
      <c r="X315" s="23"/>
      <c r="Y315" s="23"/>
      <c r="Z315" s="23"/>
      <c r="AA315" s="23"/>
      <c r="AB315" s="24">
        <f t="shared" si="125"/>
        <v>2</v>
      </c>
      <c r="AC315" s="24">
        <f t="shared" si="126"/>
        <v>1</v>
      </c>
      <c r="AD315" s="24">
        <f t="shared" si="127"/>
        <v>1</v>
      </c>
      <c r="AE315" s="24">
        <f t="shared" si="128"/>
        <v>1</v>
      </c>
      <c r="AF315" s="24">
        <f t="shared" si="129"/>
        <v>2</v>
      </c>
      <c r="AG315" s="24">
        <f t="shared" si="130"/>
        <v>2</v>
      </c>
      <c r="AH315" s="24">
        <f t="shared" si="131"/>
        <v>1</v>
      </c>
      <c r="AI315" s="24">
        <f t="shared" si="132"/>
        <v>2</v>
      </c>
      <c r="AJ315" s="24">
        <f t="shared" si="133"/>
        <v>2</v>
      </c>
      <c r="AK315" s="24">
        <f t="shared" si="134"/>
        <v>0</v>
      </c>
      <c r="AL315" s="25">
        <f t="shared" si="135"/>
        <v>21</v>
      </c>
      <c r="AM315" s="25">
        <f t="shared" si="136"/>
        <v>11</v>
      </c>
      <c r="AN315" s="25">
        <f t="shared" si="137"/>
        <v>22</v>
      </c>
      <c r="AO315" s="25">
        <f t="shared" si="138"/>
        <v>12</v>
      </c>
      <c r="AP315" s="25">
        <f t="shared" si="139"/>
        <v>20</v>
      </c>
      <c r="AQ315" s="26">
        <f t="shared" si="140"/>
        <v>0.46462430559048651</v>
      </c>
      <c r="AR315" s="26">
        <f t="shared" si="141"/>
        <v>9.3212903694295302E-2</v>
      </c>
      <c r="AS315" s="26">
        <f t="shared" si="142"/>
        <v>6.3706556436898515E-2</v>
      </c>
      <c r="AT315" s="26">
        <f t="shared" si="143"/>
        <v>4.1198338817535707E-2</v>
      </c>
      <c r="AU315" s="26">
        <f t="shared" si="144"/>
        <v>3.4955768480895939E-2</v>
      </c>
      <c r="AV315" s="27">
        <f>(1/(((0-P315)^2+(0-Q315)^2))*CT315)</f>
        <v>1.1660544933486486E-2</v>
      </c>
      <c r="AW315" s="27">
        <f>(1/(((1-P315)^2+(1-Q315)^2))*CT315)</f>
        <v>9.3212903694295302E-2</v>
      </c>
      <c r="AX315" s="27">
        <f>(1/(((2-P315)^2+(2-Q315)^2))*CT315)</f>
        <v>6.3706556436898515E-2</v>
      </c>
      <c r="AY315" s="27">
        <f>(1/(((3-P315)^2+(3-Q315)^2))*CT315)</f>
        <v>9.9338589199882907E-3</v>
      </c>
      <c r="AZ315" s="27">
        <f>((1/(((4-P315)^2+(4-Q315)^2))*CT315))</f>
        <v>3.7645690093415216E-3</v>
      </c>
      <c r="BA315" s="27">
        <f>((1/(((5-P315)^2+(5-Q315)^2))*CT315))</f>
        <v>1.958466791875882E-3</v>
      </c>
      <c r="BB315" s="27">
        <f>((1/(((6-P315)^2+(6-Q315)^2))*CT315))</f>
        <v>1.1967844644494535E-3</v>
      </c>
      <c r="BC315" s="27">
        <f>((1/(((1-P315)^2+(0-Q315)^2))*CT315))</f>
        <v>2.6893697181005007E-2</v>
      </c>
      <c r="BD315" s="27">
        <f>((1/(((2-P315)^2+(0-Q315)^2))*CT315))</f>
        <v>3.4955768480895939E-2</v>
      </c>
      <c r="BE315" s="27">
        <f>((1/(((2-P315)^2+(1-Q315)^2))*CT315))</f>
        <v>0.46462430559048651</v>
      </c>
      <c r="BF315" s="27">
        <f>((1/(((3-P315)^2+(0-Q315)^2))*CT315))</f>
        <v>1.6657857499850114E-2</v>
      </c>
      <c r="BG315" s="27">
        <f>((1/(((3-P315)^2+(1-Q315)^2))*CT315))</f>
        <v>2.9782801737040888E-2</v>
      </c>
      <c r="BH315" s="27">
        <f>((1/(((3-P315)^2+(2-Q315)^2))*CT315))</f>
        <v>2.1221906603815208E-2</v>
      </c>
      <c r="BI315" s="27">
        <f>((1/(((4-P315)^2+(0-Q315)^2))*CT315))</f>
        <v>7.6071151463372212E-3</v>
      </c>
      <c r="BJ315" s="27">
        <f>((1/(((4-P315)^2+(1-Q315)^2))*CT315))</f>
        <v>9.5237575646624703E-3</v>
      </c>
      <c r="BK315" s="27">
        <f>((1/(((4-P315)^2+(2-Q315)^2))*CT315))</f>
        <v>8.4355961117705235E-3</v>
      </c>
      <c r="BL315" s="27">
        <f>((1/(((4-P315)^2+(3-Q315)^2))*CT315))</f>
        <v>5.810914153298292E-3</v>
      </c>
      <c r="BM315" s="27">
        <f>((1/(((5-P315)^2+(0-Q315)^2))*CT315))</f>
        <v>4.1172591101316007E-3</v>
      </c>
      <c r="BN315" s="27">
        <f>((1/(((5-P315)^2+(1-Q315)^2))*CT315))</f>
        <v>4.6205442491648414E-3</v>
      </c>
      <c r="BO315" s="27">
        <f>((1/(((5-P315)^2+(2-Q315)^2))*CT315))</f>
        <v>4.3484043125387502E-3</v>
      </c>
      <c r="BP315" s="27">
        <f>((1/(((5-P315)^2+(3-Q315)^2))*CT315))</f>
        <v>3.5271613005163349E-3</v>
      </c>
      <c r="BQ315" s="27">
        <f>((1/(((5-P315)^2+(4-Q315)^2))*CT315))</f>
        <v>2.652106208948598E-3</v>
      </c>
      <c r="BR315" s="27">
        <f>((1/(((6-P315)^2+(0-Q315)^2))*CT315))</f>
        <v>2.5361131466211436E-3</v>
      </c>
      <c r="BS315" s="27">
        <f>(1/(((6-P315)^2+(1-Q315)^2))*CT315)</f>
        <v>2.7185077456148348E-3</v>
      </c>
      <c r="BT315" s="27">
        <f>(1/(((6-P315)^2+(2-Q315)^2))*CT315)</f>
        <v>2.6219634890927075E-3</v>
      </c>
      <c r="BU315" s="27">
        <f>(1/(((6-P315)^2+(3-Q315)^2))*CT315)</f>
        <v>2.2991769044724626E-3</v>
      </c>
      <c r="BV315" s="27">
        <f>((1/(((6-P315)^2+(4-Q315)^2))*CT315))</f>
        <v>1.8922086181379864E-3</v>
      </c>
      <c r="BW315" s="27">
        <f>((1/(((6-P315)^2+(5-Q315)^2))*CT315))</f>
        <v>1.5105109306086638E-3</v>
      </c>
      <c r="BX315" s="27">
        <f>((1/(((0-P315)^2+(1-Q315)^2))*CT315))</f>
        <v>1.6862274600247532E-2</v>
      </c>
      <c r="BY315" s="27">
        <f>((1/(((0-P315)^2+(2-Q315)^2))*CT315))</f>
        <v>1.372708559736802E-2</v>
      </c>
      <c r="BZ315" s="27">
        <f>((1/(((1-P315)^2+(2-Q315)^2))*CT315))</f>
        <v>4.1198338817535707E-2</v>
      </c>
      <c r="CA315" s="27">
        <f>((1/(((0-P315)^2+(3-Q315)^2))*CT315))</f>
        <v>7.9118073916521741E-3</v>
      </c>
      <c r="CB315" s="27">
        <f>((1/(((1-P315)^2+(3-Q315)^2))*CT315))</f>
        <v>1.2850576864980041E-2</v>
      </c>
      <c r="CC315" s="27">
        <f>((1/(((2-P315)^2+(3-Q315)^2))*CT315))</f>
        <v>1.4442171190981276E-2</v>
      </c>
      <c r="CD315" s="27">
        <f>((1/(((0-P315)^2+(4-Q315)^2))*CT315))</f>
        <v>4.5467345534007109E-3</v>
      </c>
      <c r="CE315" s="27">
        <f>((1/(((1-P315)^2+(4-Q315)^2))*CT315))</f>
        <v>5.8355922306129295E-3</v>
      </c>
      <c r="CF315" s="27">
        <f>((1/(((2-P315)^2+(4-Q315)^2))*CT315))</f>
        <v>6.1430207769509115E-3</v>
      </c>
      <c r="CG315" s="27">
        <f>((1/(((3-P315)^2+(4-Q315)^2))*CT315))</f>
        <v>5.1490519362851822E-3</v>
      </c>
      <c r="CH315" s="27">
        <f>((1/(((0-P315)^2+(5-Q315)^2))*CT315))</f>
        <v>2.8289922824827002E-3</v>
      </c>
      <c r="CI315" s="27">
        <f>((1/(((1-P315)^2+(5-Q315)^2))*CT315))</f>
        <v>3.2796895488771353E-3</v>
      </c>
      <c r="CJ315" s="27">
        <f>((1/(((2-P315)^2+(5-Q315)^2))*CT315))</f>
        <v>3.3746041084310864E-3</v>
      </c>
      <c r="CK315" s="27">
        <f>((1/(((3-P315)^2+(5-Q315)^2))*CT315))</f>
        <v>3.0510575773267054E-3</v>
      </c>
      <c r="CL315" s="27">
        <f>(1/(((4-P315)^2+(5-Q315)^2))*CT315)</f>
        <v>2.5051395908313422E-3</v>
      </c>
      <c r="CM315" s="27">
        <f>(1/(((0-P315)^2+(6-Q315)^2))*CT315)</f>
        <v>1.8974343569030288E-3</v>
      </c>
      <c r="CN315" s="27">
        <f>(1/(((1-P315)^2+(6-Q315)^2))*CT315)</f>
        <v>2.0900755553587614E-3</v>
      </c>
      <c r="CO315" s="27">
        <f>((1/(((2-P315)^2+(6-Q315)^2))*CT315))</f>
        <v>2.1282221893878057E-3</v>
      </c>
      <c r="CP315" s="27">
        <f>((1/(((3-P315)^2+(6-Q315)^2))*CT315))</f>
        <v>1.9948138853827543E-3</v>
      </c>
      <c r="CQ315" s="27">
        <f>((1/(((4-P315)^2+(6-Q315)^2))*CT315))</f>
        <v>1.7460415785512423E-3</v>
      </c>
      <c r="CR315" s="27">
        <f>((1/(((5-P315)^2+(6-Q315)^2)))*CT315)</f>
        <v>1.4616716178396682E-3</v>
      </c>
      <c r="CS315" s="21">
        <f t="shared" si="145"/>
        <v>0.99881575658673249</v>
      </c>
      <c r="CT315" s="28">
        <v>0.05</v>
      </c>
    </row>
    <row r="316" spans="8:98" x14ac:dyDescent="0.25">
      <c r="H316" s="2">
        <v>44668</v>
      </c>
      <c r="I316" s="1" t="s">
        <v>21</v>
      </c>
      <c r="J316" s="1" t="s">
        <v>9</v>
      </c>
      <c r="K316">
        <v>1</v>
      </c>
      <c r="L316">
        <v>1</v>
      </c>
      <c r="M316">
        <v>2.77</v>
      </c>
      <c r="N316">
        <v>1.89</v>
      </c>
      <c r="P316" s="10">
        <f>SUMIF(team,spi_matches[[#This Row],[team1]],Mxg)+SUMIF(team,spi_matches[[#This Row],[team2]],Vnxg)</f>
        <v>1.327886402837307</v>
      </c>
      <c r="Q316" s="10">
        <f>SUMIF(team,spi_matches[[#This Row],[team1]],Mnxg)+SUMIF(team,spi_matches[[#This Row],[team2]],Vxg)</f>
        <v>0.79865494006843418</v>
      </c>
      <c r="R316" s="10">
        <f t="shared" si="119"/>
        <v>3.2707256669585547</v>
      </c>
      <c r="S316" s="21">
        <f t="shared" si="120"/>
        <v>0.3086922398878561</v>
      </c>
      <c r="T316" s="21">
        <f t="shared" si="121"/>
        <v>0.39698151281117994</v>
      </c>
      <c r="U316" s="21">
        <f t="shared" si="122"/>
        <v>0.14252797657692123</v>
      </c>
      <c r="V316" s="22">
        <f t="shared" si="123"/>
        <v>1</v>
      </c>
      <c r="W316" s="22">
        <f t="shared" si="124"/>
        <v>1</v>
      </c>
      <c r="X316" s="23"/>
      <c r="Y316" s="23"/>
      <c r="Z316" s="23"/>
      <c r="AA316" s="23"/>
      <c r="AB316" s="24">
        <f t="shared" si="125"/>
        <v>1</v>
      </c>
      <c r="AC316" s="24">
        <f t="shared" si="126"/>
        <v>1</v>
      </c>
      <c r="AD316" s="24">
        <f t="shared" si="127"/>
        <v>2</v>
      </c>
      <c r="AE316" s="24">
        <f t="shared" si="128"/>
        <v>1</v>
      </c>
      <c r="AF316" s="24">
        <f t="shared" si="129"/>
        <v>1</v>
      </c>
      <c r="AG316" s="24">
        <f t="shared" si="130"/>
        <v>0</v>
      </c>
      <c r="AH316" s="24">
        <f t="shared" si="131"/>
        <v>2</v>
      </c>
      <c r="AI316" s="24">
        <f t="shared" si="132"/>
        <v>0</v>
      </c>
      <c r="AJ316" s="24">
        <f t="shared" si="133"/>
        <v>1</v>
      </c>
      <c r="AK316" s="24">
        <f t="shared" si="134"/>
        <v>2</v>
      </c>
      <c r="AL316" s="25">
        <f t="shared" si="135"/>
        <v>11</v>
      </c>
      <c r="AM316" s="25">
        <f t="shared" si="136"/>
        <v>21</v>
      </c>
      <c r="AN316" s="25">
        <f t="shared" si="137"/>
        <v>10</v>
      </c>
      <c r="AO316" s="25">
        <f t="shared" si="138"/>
        <v>20</v>
      </c>
      <c r="AP316" s="25">
        <f t="shared" si="139"/>
        <v>12</v>
      </c>
      <c r="AQ316" s="26">
        <f t="shared" si="140"/>
        <v>0.33772527873872416</v>
      </c>
      <c r="AR316" s="26">
        <f t="shared" si="141"/>
        <v>0.10156893108368935</v>
      </c>
      <c r="AS316" s="26">
        <f t="shared" si="142"/>
        <v>6.708175006971738E-2</v>
      </c>
      <c r="AT316" s="26">
        <f t="shared" si="143"/>
        <v>4.588897214934002E-2</v>
      </c>
      <c r="AU316" s="26">
        <f t="shared" si="144"/>
        <v>3.2242682755586762E-2</v>
      </c>
      <c r="AV316" s="27">
        <f>(1/(((0-P316)^2+(0-Q316)^2))*CT316)</f>
        <v>2.0823511471792303E-2</v>
      </c>
      <c r="AW316" s="27">
        <f>(1/(((1-P316)^2+(1-Q316)^2))*CT316)</f>
        <v>0.33772527873872416</v>
      </c>
      <c r="AX316" s="27">
        <f>(1/(((2-P316)^2+(2-Q316)^2))*CT316)</f>
        <v>2.6385688766777132E-2</v>
      </c>
      <c r="AY316" s="27">
        <f>(1/(((3-P316)^2+(3-Q316)^2))*CT316)</f>
        <v>6.5428892006713611E-3</v>
      </c>
      <c r="AZ316" s="27">
        <f>((1/(((4-P316)^2+(4-Q316)^2))*CT316))</f>
        <v>2.8754138498008003E-3</v>
      </c>
      <c r="BA316" s="27">
        <f>((1/(((5-P316)^2+(5-Q316)^2))*CT316))</f>
        <v>1.6058726849867465E-3</v>
      </c>
      <c r="BB316" s="27">
        <f>((1/(((6-P316)^2+(6-Q316)^2))*CT316))</f>
        <v>1.0228580984274511E-3</v>
      </c>
      <c r="BC316" s="27">
        <f>((1/(((1-P316)^2+(0-Q316)^2))*CT316))</f>
        <v>6.708175006971738E-2</v>
      </c>
      <c r="BD316" s="27">
        <f>((1/(((2-P316)^2+(0-Q316)^2))*CT316))</f>
        <v>4.588897214934002E-2</v>
      </c>
      <c r="BE316" s="27">
        <f>((1/(((2-P316)^2+(1-Q316)^2))*CT316))</f>
        <v>0.10156893108368935</v>
      </c>
      <c r="BF316" s="27">
        <f>((1/(((3-P316)^2+(0-Q316)^2))*CT316))</f>
        <v>1.4561069963487076E-2</v>
      </c>
      <c r="BG316" s="27">
        <f>((1/(((3-P316)^2+(1-Q316)^2))*CT316))</f>
        <v>1.7627334572497481E-2</v>
      </c>
      <c r="BH316" s="27">
        <f>((1/(((3-P316)^2+(2-Q316)^2))*CT316))</f>
        <v>1.179469539446213E-2</v>
      </c>
      <c r="BI316" s="27">
        <f>((1/(((4-P316)^2+(0-Q316)^2))*CT316))</f>
        <v>6.4283540487341936E-3</v>
      </c>
      <c r="BJ316" s="27">
        <f>((1/(((4-P316)^2+(1-Q316)^2))*CT316))</f>
        <v>6.9630794736005551E-3</v>
      </c>
      <c r="BK316" s="27">
        <f>((1/(((4-P316)^2+(2-Q316)^2))*CT316))</f>
        <v>5.8251832026083739E-3</v>
      </c>
      <c r="BL316" s="27">
        <f>((1/(((4-P316)^2+(3-Q316)^2))*CT316))</f>
        <v>4.1714947724358006E-3</v>
      </c>
      <c r="BM316" s="27">
        <f>((1/(((5-P316)^2+(0-Q316)^2))*CT316))</f>
        <v>3.5405078035261593E-3</v>
      </c>
      <c r="BN316" s="27">
        <f>((1/(((5-P316)^2+(1-Q316)^2))*CT316))</f>
        <v>3.6968691227660978E-3</v>
      </c>
      <c r="BO316" s="27">
        <f>((1/(((5-P316)^2+(2-Q316)^2))*CT316))</f>
        <v>3.3494894340639321E-3</v>
      </c>
      <c r="BP316" s="27">
        <f>((1/(((5-P316)^2+(3-Q316)^2))*CT316))</f>
        <v>2.7277183357683745E-3</v>
      </c>
      <c r="BQ316" s="27">
        <f>((1/(((5-P316)^2+(4-Q316)^2))*CT316))</f>
        <v>2.1067686358484205E-3</v>
      </c>
      <c r="BR316" s="27">
        <f>((1/(((6-P316)^2+(0-Q316)^2))*CT316))</f>
        <v>2.2255362754029133E-3</v>
      </c>
      <c r="BS316" s="27">
        <f>(1/(((6-P316)^2+(1-Q316)^2))*CT316)</f>
        <v>2.2863220242906736E-3</v>
      </c>
      <c r="BT316" s="27">
        <f>(1/(((6-P316)^2+(2-Q316)^2))*CT316)</f>
        <v>2.1485161424388373E-3</v>
      </c>
      <c r="BU316" s="27">
        <f>(1/(((6-P316)^2+(3-Q316)^2))*CT316)</f>
        <v>1.8744447750939136E-3</v>
      </c>
      <c r="BV316" s="27">
        <f>((1/(((6-P316)^2+(4-Q316)^2))*CT316))</f>
        <v>1.5587368362743944E-3</v>
      </c>
      <c r="BW316" s="27">
        <f>((1/(((6-P316)^2+(5-Q316)^2))*CT316))</f>
        <v>1.2664657718100822E-3</v>
      </c>
      <c r="BX316" s="27">
        <f>((1/(((0-P316)^2+(1-Q316)^2))*CT316))</f>
        <v>2.7718919239885665E-2</v>
      </c>
      <c r="BY316" s="27">
        <f>((1/(((0-P316)^2+(2-Q316)^2))*CT316))</f>
        <v>1.5593266475424359E-2</v>
      </c>
      <c r="BZ316" s="27">
        <f>((1/(((1-P316)^2+(2-Q316)^2))*CT316))</f>
        <v>3.2242682755586762E-2</v>
      </c>
      <c r="CA316" s="27">
        <f>((1/(((0-P316)^2+(3-Q316)^2))*CT316))</f>
        <v>7.5652094137567856E-3</v>
      </c>
      <c r="CB316" s="27">
        <f>((1/(((1-P316)^2+(3-Q316)^2))*CT316))</f>
        <v>1.0094016546169308E-2</v>
      </c>
      <c r="CC316" s="27">
        <f>((1/(((2-P316)^2+(3-Q316)^2))*CT316))</f>
        <v>9.4381350588765723E-3</v>
      </c>
      <c r="CD316" s="27">
        <f>((1/(((0-P316)^2+(4-Q316)^2))*CT316))</f>
        <v>4.1625414176003862E-3</v>
      </c>
      <c r="CE316" s="27">
        <f>((1/(((1-P316)^2+(4-Q316)^2))*CT316))</f>
        <v>4.8280631661691701E-3</v>
      </c>
      <c r="CF316" s="27">
        <f>((1/(((2-P316)^2+(4-Q316)^2))*CT316))</f>
        <v>4.6727457118551103E-3</v>
      </c>
      <c r="CG316" s="27">
        <f>((1/(((3-P316)^2+(4-Q316)^2))*CT316))</f>
        <v>3.8330113129177723E-3</v>
      </c>
      <c r="CH316" s="27">
        <f>((1/(((0-P316)^2+(5-Q316)^2))*CT316))</f>
        <v>2.5753837206115271E-3</v>
      </c>
      <c r="CI316" s="27">
        <f>((1/(((1-P316)^2+(5-Q316)^2))*CT316))</f>
        <v>2.8155039975559033E-3</v>
      </c>
      <c r="CJ316" s="27">
        <f>((1/(((2-P316)^2+(5-Q316)^2))*CT316))</f>
        <v>2.7619675085300511E-3</v>
      </c>
      <c r="CK316" s="27">
        <f>((1/(((3-P316)^2+(5-Q316)^2))*CT316))</f>
        <v>2.4453149098364931E-3</v>
      </c>
      <c r="CL316" s="27">
        <f>(1/(((4-P316)^2+(5-Q316)^2))*CT316)</f>
        <v>2.0168209816809552E-3</v>
      </c>
      <c r="CM316" s="27">
        <f>(1/(((0-P316)^2+(6-Q316)^2))*CT316)</f>
        <v>1.7350705067126907E-3</v>
      </c>
      <c r="CN316" s="27">
        <f>(1/(((1-P316)^2+(6-Q316)^2))*CT316)</f>
        <v>1.8408409011610096E-3</v>
      </c>
      <c r="CO316" s="27">
        <f>((1/(((2-P316)^2+(6-Q316)^2))*CT316))</f>
        <v>1.8178032444634666E-3</v>
      </c>
      <c r="CP316" s="27">
        <f>((1/(((3-P316)^2+(6-Q316)^2))*CT316))</f>
        <v>1.6750444397183606E-3</v>
      </c>
      <c r="CQ316" s="27">
        <f>((1/(((4-P316)^2+(6-Q316)^2))*CT316))</f>
        <v>1.4622370764277837E-3</v>
      </c>
      <c r="CR316" s="27">
        <f>((1/(((5-P316)^2+(6-Q316)^2)))*CT316)</f>
        <v>1.2333981919811223E-3</v>
      </c>
      <c r="CS316" s="21">
        <f t="shared" si="145"/>
        <v>0.84820172927595727</v>
      </c>
      <c r="CT316" s="28">
        <v>0.05</v>
      </c>
    </row>
    <row r="317" spans="8:98" x14ac:dyDescent="0.25">
      <c r="H317" s="2">
        <v>44670</v>
      </c>
      <c r="I317" s="1" t="s">
        <v>19</v>
      </c>
      <c r="J317" s="1" t="s">
        <v>7</v>
      </c>
      <c r="K317">
        <v>4</v>
      </c>
      <c r="L317">
        <v>0</v>
      </c>
      <c r="M317">
        <v>2.2799999999999998</v>
      </c>
      <c r="N317">
        <v>0.12</v>
      </c>
      <c r="P317" s="10">
        <f>SUMIF(team,spi_matches[[#This Row],[team1]],Mxg)+SUMIF(team,spi_matches[[#This Row],[team2]],Vnxg)</f>
        <v>2.4420816392105973</v>
      </c>
      <c r="Q317" s="10">
        <f>SUMIF(team,spi_matches[[#This Row],[team1]],Mnxg)+SUMIF(team,spi_matches[[#This Row],[team2]],Vxg)</f>
        <v>1.0016145787373618</v>
      </c>
      <c r="R317" s="10">
        <f t="shared" si="119"/>
        <v>0.80351472321145034</v>
      </c>
      <c r="S317" s="21">
        <f t="shared" si="120"/>
        <v>0.65541726674298206</v>
      </c>
      <c r="T317" s="21">
        <f t="shared" si="121"/>
        <v>9.2700397770836052E-2</v>
      </c>
      <c r="U317" s="21">
        <f t="shared" si="122"/>
        <v>0.10044345661309195</v>
      </c>
      <c r="V317" s="22">
        <f t="shared" si="123"/>
        <v>3</v>
      </c>
      <c r="W317" s="22">
        <f t="shared" si="124"/>
        <v>0</v>
      </c>
      <c r="X317" s="23"/>
      <c r="Y317" s="23"/>
      <c r="Z317" s="23"/>
      <c r="AA317" s="23"/>
      <c r="AB317" s="24">
        <f t="shared" si="125"/>
        <v>2</v>
      </c>
      <c r="AC317" s="24">
        <f t="shared" si="126"/>
        <v>1</v>
      </c>
      <c r="AD317" s="24">
        <f t="shared" si="127"/>
        <v>3</v>
      </c>
      <c r="AE317" s="24">
        <f t="shared" si="128"/>
        <v>1</v>
      </c>
      <c r="AF317" s="24">
        <f t="shared" si="129"/>
        <v>2</v>
      </c>
      <c r="AG317" s="24">
        <f t="shared" si="130"/>
        <v>2</v>
      </c>
      <c r="AH317" s="24">
        <f t="shared" si="131"/>
        <v>2</v>
      </c>
      <c r="AI317" s="24">
        <f t="shared" si="132"/>
        <v>0</v>
      </c>
      <c r="AJ317" s="24">
        <f t="shared" si="133"/>
        <v>3</v>
      </c>
      <c r="AK317" s="24">
        <f t="shared" si="134"/>
        <v>2</v>
      </c>
      <c r="AL317" s="25">
        <f t="shared" si="135"/>
        <v>21</v>
      </c>
      <c r="AM317" s="25">
        <f t="shared" si="136"/>
        <v>31</v>
      </c>
      <c r="AN317" s="25">
        <f t="shared" si="137"/>
        <v>22</v>
      </c>
      <c r="AO317" s="25">
        <f t="shared" si="138"/>
        <v>20</v>
      </c>
      <c r="AP317" s="25">
        <f t="shared" si="139"/>
        <v>32</v>
      </c>
      <c r="AQ317" s="26">
        <f t="shared" si="140"/>
        <v>0.25583458583282176</v>
      </c>
      <c r="AR317" s="26">
        <f t="shared" si="141"/>
        <v>0.16062940812915172</v>
      </c>
      <c r="AS317" s="26">
        <f t="shared" si="142"/>
        <v>4.1938933344123241E-2</v>
      </c>
      <c r="AT317" s="26">
        <f t="shared" si="143"/>
        <v>4.1712970146871774E-2</v>
      </c>
      <c r="AU317" s="26">
        <f t="shared" si="144"/>
        <v>3.8224945260010329E-2</v>
      </c>
      <c r="AV317" s="27">
        <f>(1/(((0-P317)^2+(0-Q317)^2))*CT317)</f>
        <v>7.1766957792467091E-3</v>
      </c>
      <c r="AW317" s="27">
        <f>(1/(((1-P317)^2+(1-Q317)^2))*CT317)</f>
        <v>2.4043061380526164E-2</v>
      </c>
      <c r="AX317" s="27">
        <f>(1/(((2-P317)^2+(2-Q317)^2))*CT317)</f>
        <v>4.1938933344123241E-2</v>
      </c>
      <c r="AY317" s="27">
        <f>(1/(((3-P317)^2+(3-Q317)^2))*CT317)</f>
        <v>1.1614895082001885E-2</v>
      </c>
      <c r="AZ317" s="27">
        <f>((1/(((4-P317)^2+(4-Q317)^2))*CT317))</f>
        <v>4.3792712525159089E-3</v>
      </c>
      <c r="BA317" s="27">
        <f>((1/(((5-P317)^2+(5-Q317)^2))*CT317))</f>
        <v>2.2192600212703729E-3</v>
      </c>
      <c r="BB317" s="27">
        <f>((1/(((6-P317)^2+(6-Q317)^2))*CT317))</f>
        <v>1.3282809111517459E-3</v>
      </c>
      <c r="BC317" s="27">
        <f>((1/(((1-P317)^2+(0-Q317)^2))*CT317))</f>
        <v>1.6218857425652475E-2</v>
      </c>
      <c r="BD317" s="27">
        <f>((1/(((2-P317)^2+(0-Q317)^2))*CT317))</f>
        <v>4.1712970146871774E-2</v>
      </c>
      <c r="BE317" s="27">
        <f>((1/(((2-P317)^2+(1-Q317)^2))*CT317))</f>
        <v>0.25583458583282176</v>
      </c>
      <c r="BF317" s="27">
        <f>((1/(((3-P317)^2+(0-Q317)^2))*CT317))</f>
        <v>3.803714163890673E-2</v>
      </c>
      <c r="BG317" s="27">
        <f>((1/(((3-P317)^2+(1-Q317)^2))*CT317))</f>
        <v>0.16062940812915172</v>
      </c>
      <c r="BH317" s="27">
        <f>((1/(((3-P317)^2+(2-Q317)^2))*CT317))</f>
        <v>3.8224945260010329E-2</v>
      </c>
      <c r="BI317" s="27">
        <f>((1/(((4-P317)^2+(0-Q317)^2))*CT317))</f>
        <v>1.457580876484315E-2</v>
      </c>
      <c r="BJ317" s="27">
        <f>((1/(((4-P317)^2+(1-Q317)^2))*CT317))</f>
        <v>2.0600613135869819E-2</v>
      </c>
      <c r="BK317" s="27">
        <f>((1/(((4-P317)^2+(2-Q317)^2))*CT317))</f>
        <v>1.4603302450161587E-2</v>
      </c>
      <c r="BL317" s="27">
        <f>((1/(((4-P317)^2+(3-Q317)^2))*CT317))</f>
        <v>7.7873688092575822E-3</v>
      </c>
      <c r="BM317" s="27">
        <f>((1/(((5-P317)^2+(0-Q317)^2))*CT317))</f>
        <v>6.6258706467817773E-3</v>
      </c>
      <c r="BN317" s="27">
        <f>((1/(((5-P317)^2+(1-Q317)^2))*CT317))</f>
        <v>7.6418141731670677E-3</v>
      </c>
      <c r="BO317" s="27">
        <f>((1/(((5-P317)^2+(2-Q317)^2))*CT317))</f>
        <v>6.6315461838897753E-3</v>
      </c>
      <c r="BP317" s="27">
        <f>((1/(((5-P317)^2+(3-Q317)^2))*CT317))</f>
        <v>4.7454130359448326E-3</v>
      </c>
      <c r="BQ317" s="27">
        <f>((1/(((5-P317)^2+(4-Q317)^2))*CT317))</f>
        <v>3.2188990110532754E-3</v>
      </c>
      <c r="BR317" s="27">
        <f>((1/(((6-P317)^2+(0-Q317)^2))*CT317))</f>
        <v>3.6597822967845994E-3</v>
      </c>
      <c r="BS317" s="27">
        <f>(1/(((6-P317)^2+(1-Q317)^2))*CT317)</f>
        <v>3.9498259396880805E-3</v>
      </c>
      <c r="BT317" s="27">
        <f>(1/(((6-P317)^2+(2-Q317)^2))*CT317)</f>
        <v>3.661513169246608E-3</v>
      </c>
      <c r="BU317" s="27">
        <f>(1/(((6-P317)^2+(3-Q317)^2))*CT317)</f>
        <v>3.0025832988514714E-3</v>
      </c>
      <c r="BV317" s="27">
        <f>((1/(((6-P317)^2+(4-Q317)^2))*CT317))</f>
        <v>2.3095650241968736E-3</v>
      </c>
      <c r="BW317" s="27">
        <f>((1/(((6-P317)^2+(5-Q317)^2))*CT317))</f>
        <v>1.7454523698308289E-3</v>
      </c>
      <c r="BX317" s="27">
        <f>((1/(((0-P317)^2+(1-Q317)^2))*CT317))</f>
        <v>8.3839650211229109E-3</v>
      </c>
      <c r="BY317" s="27">
        <f>((1/(((0-P317)^2+(2-Q317)^2))*CT317))</f>
        <v>7.1833546573025209E-3</v>
      </c>
      <c r="BZ317" s="27">
        <f>((1/(((1-P317)^2+(2-Q317)^2))*CT317))</f>
        <v>1.6252906122822632E-2</v>
      </c>
      <c r="CA317" s="27">
        <f>((1/(((0-P317)^2+(3-Q317)^2))*CT317))</f>
        <v>5.0214380130141865E-3</v>
      </c>
      <c r="CB317" s="27">
        <f>((1/(((1-P317)^2+(3-Q317)^2))*CT317))</f>
        <v>8.2329683094377794E-3</v>
      </c>
      <c r="CC317" s="27">
        <f>((1/(((2-P317)^2+(3-Q317)^2))*CT317))</f>
        <v>1.1936078572393804E-2</v>
      </c>
      <c r="CD317" s="27">
        <f>((1/(((0-P317)^2+(4-Q317)^2))*CT317))</f>
        <v>3.3435695898243844E-3</v>
      </c>
      <c r="CE317" s="27">
        <f>((1/(((1-P317)^2+(4-Q317)^2))*CT317))</f>
        <v>4.5167466830812039E-3</v>
      </c>
      <c r="CF317" s="27">
        <f>((1/(((2-P317)^2+(4-Q317)^2))*CT317))</f>
        <v>5.4432128969849622E-3</v>
      </c>
      <c r="CG317" s="27">
        <f>((1/(((3-P317)^2+(4-Q317)^2))*CT317))</f>
        <v>5.3754261991984945E-3</v>
      </c>
      <c r="CH317" s="27">
        <f>((1/(((0-P317)^2+(5-Q317)^2))*CT317))</f>
        <v>2.2778162549259772E-3</v>
      </c>
      <c r="CI317" s="27">
        <f>((1/(((1-P317)^2+(5-Q317)^2))*CT317))</f>
        <v>2.7675248008631093E-3</v>
      </c>
      <c r="CJ317" s="27">
        <f>((1/(((2-P317)^2+(5-Q317)^2))*CT317))</f>
        <v>3.0897532243872212E-3</v>
      </c>
      <c r="CK317" s="27">
        <f>((1/(((3-P317)^2+(5-Q317)^2))*CT317))</f>
        <v>3.0677935358835191E-3</v>
      </c>
      <c r="CL317" s="27">
        <f>(1/(((4-P317)^2+(5-Q317)^2))*CT317)</f>
        <v>2.7152964537461282E-3</v>
      </c>
      <c r="CM317" s="27">
        <f>(1/(((0-P317)^2+(6-Q317)^2))*CT317)</f>
        <v>1.6156331479999456E-3</v>
      </c>
      <c r="CN317" s="27">
        <f>(1/(((1-P317)^2+(6-Q317)^2))*CT317)</f>
        <v>1.8475097745997001E-3</v>
      </c>
      <c r="CO317" s="27">
        <f>((1/(((2-P317)^2+(6-Q317)^2))*CT317))</f>
        <v>1.9857586950315044E-3</v>
      </c>
      <c r="CP317" s="27">
        <f>((1/(((3-P317)^2+(6-Q317)^2))*CT317))</f>
        <v>1.9766650956052748E-3</v>
      </c>
      <c r="CQ317" s="27">
        <f>((1/(((4-P317)^2+(6-Q317)^2))*CT317))</f>
        <v>1.8240874546473313E-3</v>
      </c>
      <c r="CR317" s="27">
        <f>((1/(((5-P317)^2+(6-Q317)^2)))*CT317)</f>
        <v>1.5859521102193569E-3</v>
      </c>
      <c r="CS317" s="21">
        <f t="shared" si="145"/>
        <v>0.84856112112690985</v>
      </c>
      <c r="CT317" s="28">
        <v>0.05</v>
      </c>
    </row>
    <row r="318" spans="8:98" x14ac:dyDescent="0.25">
      <c r="H318" s="2">
        <v>44671</v>
      </c>
      <c r="I318" s="1" t="s">
        <v>10</v>
      </c>
      <c r="J318" s="1" t="s">
        <v>14</v>
      </c>
      <c r="K318">
        <v>1</v>
      </c>
      <c r="L318">
        <v>1</v>
      </c>
      <c r="M318">
        <v>1.87</v>
      </c>
      <c r="N318">
        <v>0.81</v>
      </c>
      <c r="P318" s="10">
        <f>SUMIF(team,spi_matches[[#This Row],[team1]],Mxg)+SUMIF(team,spi_matches[[#This Row],[team2]],Vnxg)</f>
        <v>1.4079051317712723</v>
      </c>
      <c r="Q318" s="10">
        <f>SUMIF(team,spi_matches[[#This Row],[team1]],Mnxg)+SUMIF(team,spi_matches[[#This Row],[team2]],Vxg)</f>
        <v>1.1736128175040681</v>
      </c>
      <c r="R318" s="10">
        <f t="shared" si="119"/>
        <v>0.34574594829657201</v>
      </c>
      <c r="S318" s="21">
        <f t="shared" si="120"/>
        <v>0.29435761404252292</v>
      </c>
      <c r="T318" s="21">
        <f t="shared" si="121"/>
        <v>0.33253793309789653</v>
      </c>
      <c r="U318" s="21">
        <f t="shared" si="122"/>
        <v>0.18779472318470208</v>
      </c>
      <c r="V318" s="22">
        <f t="shared" si="123"/>
        <v>1</v>
      </c>
      <c r="W318" s="22">
        <f t="shared" si="124"/>
        <v>1</v>
      </c>
      <c r="X318" s="23"/>
      <c r="Y318" s="23"/>
      <c r="Z318" s="23"/>
      <c r="AA318" s="23"/>
      <c r="AB318" s="24">
        <f t="shared" si="125"/>
        <v>1</v>
      </c>
      <c r="AC318" s="24">
        <f t="shared" si="126"/>
        <v>1</v>
      </c>
      <c r="AD318" s="24">
        <f t="shared" si="127"/>
        <v>2</v>
      </c>
      <c r="AE318" s="24">
        <f t="shared" si="128"/>
        <v>1</v>
      </c>
      <c r="AF318" s="24">
        <f t="shared" si="129"/>
        <v>1</v>
      </c>
      <c r="AG318" s="24">
        <f t="shared" si="130"/>
        <v>2</v>
      </c>
      <c r="AH318" s="24">
        <f t="shared" si="131"/>
        <v>2</v>
      </c>
      <c r="AI318" s="24">
        <f t="shared" si="132"/>
        <v>2</v>
      </c>
      <c r="AJ318" s="24">
        <f t="shared" si="133"/>
        <v>1</v>
      </c>
      <c r="AK318" s="24">
        <f t="shared" si="134"/>
        <v>0</v>
      </c>
      <c r="AL318" s="25">
        <f t="shared" si="135"/>
        <v>11</v>
      </c>
      <c r="AM318" s="25">
        <f t="shared" si="136"/>
        <v>21</v>
      </c>
      <c r="AN318" s="25">
        <f t="shared" si="137"/>
        <v>12</v>
      </c>
      <c r="AO318" s="25">
        <f t="shared" si="138"/>
        <v>22</v>
      </c>
      <c r="AP318" s="25">
        <f t="shared" si="139"/>
        <v>10</v>
      </c>
      <c r="AQ318" s="26">
        <f t="shared" si="140"/>
        <v>0.25441666448366451</v>
      </c>
      <c r="AR318" s="26">
        <f t="shared" si="141"/>
        <v>0.13133088979649654</v>
      </c>
      <c r="AS318" s="26">
        <f t="shared" si="142"/>
        <v>5.8871847828507289E-2</v>
      </c>
      <c r="AT318" s="26">
        <f t="shared" si="143"/>
        <v>4.8379663080883317E-2</v>
      </c>
      <c r="AU318" s="26">
        <f t="shared" si="144"/>
        <v>3.2388587558130309E-2</v>
      </c>
      <c r="AV318" s="27">
        <f>(1/(((0-P318)^2+(0-Q318)^2))*CT318)</f>
        <v>1.4882884031012393E-2</v>
      </c>
      <c r="AW318" s="27">
        <f>(1/(((1-P318)^2+(1-Q318)^2))*CT318)</f>
        <v>0.25441666448366451</v>
      </c>
      <c r="AX318" s="27">
        <f>(1/(((2-P318)^2+(2-Q318)^2))*CT318)</f>
        <v>4.8379663080883317E-2</v>
      </c>
      <c r="AY318" s="27">
        <f>(1/(((3-P318)^2+(3-Q318)^2))*CT318)</f>
        <v>8.5172256146485645E-3</v>
      </c>
      <c r="AZ318" s="27">
        <f>((1/(((4-P318)^2+(4-Q318)^2))*CT318))</f>
        <v>3.3996444612158826E-3</v>
      </c>
      <c r="BA318" s="27">
        <f>((1/(((5-P318)^2+(5-Q318)^2))*CT318))</f>
        <v>1.8152520401545865E-3</v>
      </c>
      <c r="BB318" s="27">
        <f>((1/(((6-P318)^2+(6-Q318)^2))*CT318))</f>
        <v>1.1265993863172499E-3</v>
      </c>
      <c r="BC318" s="27">
        <f>((1/(((1-P318)^2+(0-Q318)^2))*CT318))</f>
        <v>3.2388587558130309E-2</v>
      </c>
      <c r="BD318" s="27">
        <f>((1/(((2-P318)^2+(0-Q318)^2))*CT318))</f>
        <v>2.8936133339340687E-2</v>
      </c>
      <c r="BE318" s="27">
        <f>((1/(((2-P318)^2+(1-Q318)^2))*CT318))</f>
        <v>0.13133088979649654</v>
      </c>
      <c r="BF318" s="27">
        <f>((1/(((3-P318)^2+(0-Q318)^2))*CT318))</f>
        <v>1.2780751199442764E-2</v>
      </c>
      <c r="BG318" s="27">
        <f>((1/(((3-P318)^2+(1-Q318)^2))*CT318))</f>
        <v>1.9493880536806341E-2</v>
      </c>
      <c r="BH318" s="27">
        <f>((1/(((3-P318)^2+(2-Q318)^2))*CT318))</f>
        <v>1.5539137307897011E-2</v>
      </c>
      <c r="BI318" s="27">
        <f>((1/(((4-P318)^2+(0-Q318)^2))*CT318))</f>
        <v>6.1756430565173296E-3</v>
      </c>
      <c r="BJ318" s="27">
        <f>((1/(((4-P318)^2+(1-Q318)^2))*CT318))</f>
        <v>7.4083982490647073E-3</v>
      </c>
      <c r="BK318" s="27">
        <f>((1/(((4-P318)^2+(2-Q318)^2))*CT318))</f>
        <v>6.7550482943230716E-3</v>
      </c>
      <c r="BL318" s="27">
        <f>((1/(((4-P318)^2+(3-Q318)^2))*CT318))</f>
        <v>4.9728255243520862E-3</v>
      </c>
      <c r="BM318" s="27">
        <f>((1/(((5-P318)^2+(0-Q318)^2))*CT318))</f>
        <v>3.5012748802054992E-3</v>
      </c>
      <c r="BN318" s="27">
        <f>((1/(((5-P318)^2+(1-Q318)^2))*CT318))</f>
        <v>3.8659932453862403E-3</v>
      </c>
      <c r="BO318" s="27">
        <f>((1/(((5-P318)^2+(2-Q318)^2))*CT318))</f>
        <v>3.6802424801866893E-3</v>
      </c>
      <c r="BP318" s="27">
        <f>((1/(((5-P318)^2+(3-Q318)^2))*CT318))</f>
        <v>3.0790384838453905E-3</v>
      </c>
      <c r="BQ318" s="27">
        <f>((1/(((5-P318)^2+(4-Q318)^2))*CT318))</f>
        <v>2.3933052496079373E-3</v>
      </c>
      <c r="BR318" s="27">
        <f>((1/(((6-P318)^2+(0-Q318)^2))*CT318))</f>
        <v>2.2257138901007273E-3</v>
      </c>
      <c r="BS318" s="27">
        <f>(1/(((6-P318)^2+(1-Q318)^2))*CT318)</f>
        <v>2.3677071240967608E-3</v>
      </c>
      <c r="BT318" s="27">
        <f>(1/(((6-P318)^2+(2-Q318)^2))*CT318)</f>
        <v>2.2967121451885888E-3</v>
      </c>
      <c r="BU318" s="27">
        <f>(1/(((6-P318)^2+(3-Q318)^2))*CT318)</f>
        <v>2.0472484117670712E-3</v>
      </c>
      <c r="BV318" s="27">
        <f>((1/(((6-P318)^2+(4-Q318)^2))*CT318))</f>
        <v>1.7196431524194125E-3</v>
      </c>
      <c r="BW318" s="27">
        <f>((1/(((6-P318)^2+(5-Q318)^2))*CT318))</f>
        <v>1.3994401173477861E-3</v>
      </c>
      <c r="BX318" s="27">
        <f>((1/(((0-P318)^2+(1-Q318)^2))*CT318))</f>
        <v>2.4846717241198402E-2</v>
      </c>
      <c r="BY318" s="27">
        <f>((1/(((0-P318)^2+(2-Q318)^2))*CT318))</f>
        <v>1.8760933153334738E-2</v>
      </c>
      <c r="BZ318" s="27">
        <f>((1/(((1-P318)^2+(2-Q318)^2))*CT318))</f>
        <v>5.8871847828507289E-2</v>
      </c>
      <c r="CA318" s="27">
        <f>((1/(((0-P318)^2+(3-Q318)^2))*CT318))</f>
        <v>9.4022306220004018E-3</v>
      </c>
      <c r="CB318" s="27">
        <f>((1/(((1-P318)^2+(3-Q318)^2))*CT318))</f>
        <v>1.4277242835091537E-2</v>
      </c>
      <c r="CC318" s="27">
        <f>((1/(((2-P318)^2+(3-Q318)^2))*CT318))</f>
        <v>1.3563859357762029E-2</v>
      </c>
      <c r="CD318" s="27">
        <f>((1/(((0-P318)^2+(4-Q318)^2))*CT318))</f>
        <v>5.0147124816897828E-3</v>
      </c>
      <c r="CE318" s="27">
        <f>((1/(((1-P318)^2+(4-Q318)^2))*CT318))</f>
        <v>6.1313197966710118E-3</v>
      </c>
      <c r="CF318" s="27">
        <f>((1/(((2-P318)^2+(4-Q318)^2))*CT318))</f>
        <v>5.9958934089874016E-3</v>
      </c>
      <c r="CG318" s="27">
        <f>((1/(((3-P318)^2+(4-Q318)^2))*CT318))</f>
        <v>4.7513926112815351E-3</v>
      </c>
      <c r="CH318" s="27">
        <f>((1/(((0-P318)^2+(5-Q318)^2))*CT318))</f>
        <v>3.007801805282131E-3</v>
      </c>
      <c r="CI318" s="27">
        <f>((1/(((1-P318)^2+(5-Q318)^2))*CT318))</f>
        <v>3.3766386185135043E-3</v>
      </c>
      <c r="CJ318" s="27">
        <f>((1/(((2-P318)^2+(5-Q318)^2))*CT318))</f>
        <v>3.3351531700324556E-3</v>
      </c>
      <c r="CK318" s="27">
        <f>((1/(((3-P318)^2+(5-Q318)^2))*CT318))</f>
        <v>2.9110378213802984E-3</v>
      </c>
      <c r="CL318" s="27">
        <f>(1/(((4-P318)^2+(5-Q318)^2))*CT318)</f>
        <v>2.3408026358277814E-3</v>
      </c>
      <c r="CM318" s="27">
        <f>(1/(((0-P318)^2+(6-Q318)^2))*CT318)</f>
        <v>1.9781446589986328E-3</v>
      </c>
      <c r="CN318" s="27">
        <f>(1/(((1-P318)^2+(6-Q318)^2))*CT318)</f>
        <v>2.1312509743351507E-3</v>
      </c>
      <c r="CO318" s="27">
        <f>((1/(((2-P318)^2+(6-Q318)^2))*CT318))</f>
        <v>2.11464867493161E-3</v>
      </c>
      <c r="CP318" s="27">
        <f>((1/(((3-P318)^2+(6-Q318)^2))*CT318))</f>
        <v>1.9358251278528517E-3</v>
      </c>
      <c r="CQ318" s="27">
        <f>((1/(((4-P318)^2+(6-Q318)^2))*CT318))</f>
        <v>1.6659464757140547E-3</v>
      </c>
      <c r="CR318" s="27">
        <f>((1/(((5-P318)^2+(6-Q318)^2)))*CT318)</f>
        <v>1.3813238853095061E-3</v>
      </c>
      <c r="CS318" s="21">
        <f t="shared" si="145"/>
        <v>0.81469027032512153</v>
      </c>
      <c r="CT318" s="28">
        <v>0.05</v>
      </c>
    </row>
    <row r="319" spans="8:98" x14ac:dyDescent="0.25">
      <c r="H319" s="2">
        <v>44671</v>
      </c>
      <c r="I319" s="1" t="s">
        <v>12</v>
      </c>
      <c r="J319" s="1" t="s">
        <v>6</v>
      </c>
      <c r="K319">
        <v>2</v>
      </c>
      <c r="L319">
        <v>4</v>
      </c>
      <c r="M319">
        <v>0.67</v>
      </c>
      <c r="N319">
        <v>1.82</v>
      </c>
      <c r="P319" s="10">
        <f>SUMIF(team,spi_matches[[#This Row],[team1]],Mxg)+SUMIF(team,spi_matches[[#This Row],[team2]],Vnxg)</f>
        <v>1.3898523818536113</v>
      </c>
      <c r="Q319" s="10">
        <f>SUMIF(team,spi_matches[[#This Row],[team1]],Mnxg)+SUMIF(team,spi_matches[[#This Row],[team2]],Vxg)</f>
        <v>1.1435492703514272</v>
      </c>
      <c r="R319" s="10">
        <f t="shared" si="119"/>
        <v>0.97577304130240394</v>
      </c>
      <c r="S319" s="21">
        <f t="shared" si="120"/>
        <v>0.29152978479512515</v>
      </c>
      <c r="T319" s="21">
        <f t="shared" si="121"/>
        <v>0.36487933922059212</v>
      </c>
      <c r="U319" s="21">
        <f t="shared" si="122"/>
        <v>0.18442945042400646</v>
      </c>
      <c r="V319" s="22">
        <f t="shared" si="123"/>
        <v>1</v>
      </c>
      <c r="W319" s="22">
        <f t="shared" si="124"/>
        <v>1</v>
      </c>
      <c r="X319" s="23"/>
      <c r="Y319" s="23"/>
      <c r="Z319" s="23"/>
      <c r="AA319" s="23"/>
      <c r="AB319" s="24">
        <f t="shared" si="125"/>
        <v>1</v>
      </c>
      <c r="AC319" s="24">
        <f t="shared" si="126"/>
        <v>1</v>
      </c>
      <c r="AD319" s="24">
        <f t="shared" si="127"/>
        <v>2</v>
      </c>
      <c r="AE319" s="24">
        <f t="shared" si="128"/>
        <v>1</v>
      </c>
      <c r="AF319" s="24">
        <f t="shared" si="129"/>
        <v>1</v>
      </c>
      <c r="AG319" s="24">
        <f t="shared" si="130"/>
        <v>2</v>
      </c>
      <c r="AH319" s="24">
        <f t="shared" si="131"/>
        <v>2</v>
      </c>
      <c r="AI319" s="24">
        <f t="shared" si="132"/>
        <v>2</v>
      </c>
      <c r="AJ319" s="24">
        <f t="shared" si="133"/>
        <v>1</v>
      </c>
      <c r="AK319" s="24">
        <f t="shared" si="134"/>
        <v>0</v>
      </c>
      <c r="AL319" s="25">
        <f t="shared" si="135"/>
        <v>11</v>
      </c>
      <c r="AM319" s="25">
        <f t="shared" si="136"/>
        <v>21</v>
      </c>
      <c r="AN319" s="25">
        <f t="shared" si="137"/>
        <v>12</v>
      </c>
      <c r="AO319" s="25">
        <f t="shared" si="138"/>
        <v>22</v>
      </c>
      <c r="AP319" s="25">
        <f t="shared" si="139"/>
        <v>10</v>
      </c>
      <c r="AQ319" s="26">
        <f t="shared" si="140"/>
        <v>0.28970178636924776</v>
      </c>
      <c r="AR319" s="26">
        <f t="shared" si="141"/>
        <v>0.12726321434111665</v>
      </c>
      <c r="AS319" s="26">
        <f t="shared" si="142"/>
        <v>5.6465737318645487E-2</v>
      </c>
      <c r="AT319" s="26">
        <f t="shared" si="143"/>
        <v>4.5216625099785024E-2</v>
      </c>
      <c r="AU319" s="26">
        <f t="shared" si="144"/>
        <v>3.42538527997042E-2</v>
      </c>
      <c r="AV319" s="27">
        <f>(1/(((0-P319)^2+(0-Q319)^2))*CT319)</f>
        <v>1.5434982929833425E-2</v>
      </c>
      <c r="AW319" s="27">
        <f>(1/(((1-P319)^2+(1-Q319)^2))*CT319)</f>
        <v>0.28970178636924776</v>
      </c>
      <c r="AX319" s="27">
        <f>(1/(((2-P319)^2+(2-Q319)^2))*CT319)</f>
        <v>4.5216625099785024E-2</v>
      </c>
      <c r="AY319" s="27">
        <f>(1/(((3-P319)^2+(3-Q319)^2))*CT319)</f>
        <v>8.2795375022936806E-3</v>
      </c>
      <c r="AZ319" s="27">
        <f>((1/(((4-P319)^2+(4-Q319)^2))*CT319))</f>
        <v>3.3395267396039482E-3</v>
      </c>
      <c r="BA319" s="27">
        <f>((1/(((5-P319)^2+(5-Q319)^2))*CT319))</f>
        <v>1.7917693106119443E-3</v>
      </c>
      <c r="BB319" s="27">
        <f>((1/(((6-P319)^2+(6-Q319)^2))*CT319))</f>
        <v>1.1151112692163656E-3</v>
      </c>
      <c r="BC319" s="27">
        <f>((1/(((1-P319)^2+(0-Q319)^2))*CT319))</f>
        <v>3.42538527997042E-2</v>
      </c>
      <c r="BD319" s="27">
        <f>((1/(((2-P319)^2+(0-Q319)^2))*CT319))</f>
        <v>2.9762169615966057E-2</v>
      </c>
      <c r="BE319" s="27">
        <f>((1/(((2-P319)^2+(1-Q319)^2))*CT319))</f>
        <v>0.12726321434111665</v>
      </c>
      <c r="BF319" s="27">
        <f>((1/(((3-P319)^2+(0-Q319)^2))*CT319))</f>
        <v>1.2819591499666095E-2</v>
      </c>
      <c r="BG319" s="27">
        <f>((1/(((3-P319)^2+(1-Q319)^2))*CT319))</f>
        <v>1.9133762927534295E-2</v>
      </c>
      <c r="BH319" s="27">
        <f>((1/(((3-P319)^2+(2-Q319)^2))*CT319))</f>
        <v>1.5032696696156218E-2</v>
      </c>
      <c r="BI319" s="27">
        <f>((1/(((4-P319)^2+(0-Q319)^2))*CT319))</f>
        <v>6.1571990634266193E-3</v>
      </c>
      <c r="BJ319" s="27">
        <f>((1/(((4-P319)^2+(1-Q319)^2))*CT319))</f>
        <v>7.3169193567369107E-3</v>
      </c>
      <c r="BK319" s="27">
        <f>((1/(((4-P319)^2+(2-Q319)^2))*CT319))</f>
        <v>6.6256947477570591E-3</v>
      </c>
      <c r="BL319" s="27">
        <f>((1/(((4-P319)^2+(3-Q319)^2))*CT319))</f>
        <v>4.8736364039913029E-3</v>
      </c>
      <c r="BM319" s="27">
        <f>((1/(((5-P319)^2+(0-Q319)^2))*CT319))</f>
        <v>3.4865386378482056E-3</v>
      </c>
      <c r="BN319" s="27">
        <f>((1/(((5-P319)^2+(1-Q319)^2))*CT319))</f>
        <v>3.8303104394390368E-3</v>
      </c>
      <c r="BO319" s="27">
        <f>((1/(((5-P319)^2+(2-Q319)^2))*CT319))</f>
        <v>3.6319594095621001E-3</v>
      </c>
      <c r="BP319" s="27">
        <f>((1/(((5-P319)^2+(3-Q319)^2))*CT319))</f>
        <v>3.0340588022501423E-3</v>
      </c>
      <c r="BQ319" s="27">
        <f>((1/(((5-P319)^2+(4-Q319)^2))*CT319))</f>
        <v>2.3593278385454428E-3</v>
      </c>
      <c r="BR319" s="27">
        <f>((1/(((6-P319)^2+(0-Q319)^2))*CT319))</f>
        <v>2.2161975144137161E-3</v>
      </c>
      <c r="BS319" s="27">
        <f>(1/(((6-P319)^2+(1-Q319)^2))*CT319)</f>
        <v>2.3502792828796176E-3</v>
      </c>
      <c r="BT319" s="27">
        <f>(1/(((6-P319)^2+(2-Q319)^2))*CT319)</f>
        <v>2.2740742572065096E-3</v>
      </c>
      <c r="BU319" s="27">
        <f>(1/(((6-P319)^2+(3-Q319)^2))*CT319)</f>
        <v>2.024302121651458E-3</v>
      </c>
      <c r="BV319" s="27">
        <f>((1/(((6-P319)^2+(4-Q319)^2))*CT319))</f>
        <v>1.6999417901030227E-3</v>
      </c>
      <c r="BW319" s="27">
        <f>((1/(((6-P319)^2+(5-Q319)^2))*CT319))</f>
        <v>1.3840572491705077E-3</v>
      </c>
      <c r="BX319" s="27">
        <f>((1/(((0-P319)^2+(1-Q319)^2))*CT319))</f>
        <v>2.5610870005738168E-2</v>
      </c>
      <c r="BY319" s="27">
        <f>((1/(((0-P319)^2+(2-Q319)^2))*CT319))</f>
        <v>1.8760335803040842E-2</v>
      </c>
      <c r="BZ319" s="27">
        <f>((1/(((1-P319)^2+(2-Q319)^2))*CT319))</f>
        <v>5.6465737318645487E-2</v>
      </c>
      <c r="CA319" s="27">
        <f>((1/(((0-P319)^2+(3-Q319)^2))*CT319))</f>
        <v>9.296965418220152E-3</v>
      </c>
      <c r="CB319" s="27">
        <f>((1/(((1-P319)^2+(3-Q319)^2))*CT319))</f>
        <v>1.3895086903371188E-2</v>
      </c>
      <c r="CC319" s="27">
        <f>((1/(((2-P319)^2+(3-Q319)^2))*CT319))</f>
        <v>1.3093497376187042E-2</v>
      </c>
      <c r="CD319" s="27">
        <f>((1/(((0-P319)^2+(4-Q319)^2))*CT319))</f>
        <v>4.9549101127151496E-3</v>
      </c>
      <c r="CE319" s="27">
        <f>((1/(((1-P319)^2+(4-Q319)^2))*CT319))</f>
        <v>6.0159092038448323E-3</v>
      </c>
      <c r="CF319" s="27">
        <f>((1/(((2-P319)^2+(4-Q319)^2))*CT319))</f>
        <v>5.8605716874126738E-3</v>
      </c>
      <c r="CG319" s="27">
        <f>((1/(((3-P319)^2+(4-Q319)^2))*CT319))</f>
        <v>4.6503468719247812E-3</v>
      </c>
      <c r="CH319" s="27">
        <f>((1/(((0-P319)^2+(5-Q319)^2))*CT319))</f>
        <v>2.9754994034271584E-3</v>
      </c>
      <c r="CI319" s="27">
        <f>((1/(((1-P319)^2+(5-Q319)^2))*CT319))</f>
        <v>3.3279648579184109E-3</v>
      </c>
      <c r="CJ319" s="27">
        <f>((1/(((2-P319)^2+(5-Q319)^2))*CT319))</f>
        <v>3.2798730757781559E-3</v>
      </c>
      <c r="CK319" s="27">
        <f>((1/(((3-P319)^2+(5-Q319)^2))*CT319))</f>
        <v>2.8629034143136476E-3</v>
      </c>
      <c r="CL319" s="27">
        <f>(1/(((4-P319)^2+(5-Q319)^2))*CT319)</f>
        <v>2.3057324898400409E-3</v>
      </c>
      <c r="CM319" s="27">
        <f>(1/(((0-P319)^2+(6-Q319)^2))*CT319)</f>
        <v>1.9594930974615441E-3</v>
      </c>
      <c r="CN319" s="27">
        <f>(1/(((1-P319)^2+(6-Q319)^2))*CT319)</f>
        <v>2.1064073966058105E-3</v>
      </c>
      <c r="CO319" s="27">
        <f>((1/(((2-P319)^2+(6-Q319)^2))*CT319))</f>
        <v>2.087038365110453E-3</v>
      </c>
      <c r="CP319" s="27">
        <f>((1/(((3-P319)^2+(6-Q319)^2))*CT319))</f>
        <v>1.9100234524255034E-3</v>
      </c>
      <c r="CQ319" s="27">
        <f>((1/(((4-P319)^2+(6-Q319)^2))*CT319))</f>
        <v>1.6448459063173691E-3</v>
      </c>
      <c r="CR319" s="27">
        <f>((1/(((5-P319)^2+(6-Q319)^2)))*CT319)</f>
        <v>1.3654382637080906E-3</v>
      </c>
      <c r="CS319" s="21">
        <f t="shared" si="145"/>
        <v>0.84083857443972376</v>
      </c>
      <c r="CT319" s="28">
        <v>0.05</v>
      </c>
    </row>
    <row r="320" spans="8:98" x14ac:dyDescent="0.25">
      <c r="H320" s="2">
        <v>44671</v>
      </c>
      <c r="I320" s="1" t="s">
        <v>20</v>
      </c>
      <c r="J320" s="1" t="s">
        <v>13</v>
      </c>
      <c r="K320">
        <v>1</v>
      </c>
      <c r="L320">
        <v>0</v>
      </c>
      <c r="M320">
        <v>0.79</v>
      </c>
      <c r="N320">
        <v>0.56000000000000005</v>
      </c>
      <c r="P320" s="10">
        <f>SUMIF(team,spi_matches[[#This Row],[team1]],Mxg)+SUMIF(team,spi_matches[[#This Row],[team2]],Vnxg)</f>
        <v>1.296343507471597</v>
      </c>
      <c r="Q320" s="10">
        <f>SUMIF(team,spi_matches[[#This Row],[team1]],Mnxg)+SUMIF(team,spi_matches[[#This Row],[team2]],Vxg)</f>
        <v>1.000903247844612</v>
      </c>
      <c r="R320" s="10">
        <f t="shared" si="119"/>
        <v>0.45077942151856654</v>
      </c>
      <c r="S320" s="21">
        <f t="shared" si="120"/>
        <v>0.27330125894012192</v>
      </c>
      <c r="T320" s="21">
        <f t="shared" si="121"/>
        <v>0.63452586058649385</v>
      </c>
      <c r="U320" s="21">
        <f t="shared" si="122"/>
        <v>0.17052646142997699</v>
      </c>
      <c r="V320" s="22">
        <f t="shared" si="123"/>
        <v>1</v>
      </c>
      <c r="W320" s="22">
        <f t="shared" si="124"/>
        <v>1</v>
      </c>
      <c r="X320" s="23"/>
      <c r="Y320" s="23"/>
      <c r="Z320" s="23"/>
      <c r="AA320" s="23"/>
      <c r="AB320" s="24">
        <f t="shared" si="125"/>
        <v>1</v>
      </c>
      <c r="AC320" s="24">
        <f t="shared" si="126"/>
        <v>1</v>
      </c>
      <c r="AD320" s="24">
        <f t="shared" si="127"/>
        <v>2</v>
      </c>
      <c r="AE320" s="24">
        <f t="shared" si="128"/>
        <v>1</v>
      </c>
      <c r="AF320" s="24">
        <f t="shared" si="129"/>
        <v>1</v>
      </c>
      <c r="AG320" s="24">
        <f t="shared" si="130"/>
        <v>2</v>
      </c>
      <c r="AH320" s="24">
        <f t="shared" si="131"/>
        <v>1</v>
      </c>
      <c r="AI320" s="24">
        <f t="shared" si="132"/>
        <v>0</v>
      </c>
      <c r="AJ320" s="24">
        <f t="shared" si="133"/>
        <v>2</v>
      </c>
      <c r="AK320" s="24">
        <f t="shared" si="134"/>
        <v>2</v>
      </c>
      <c r="AL320" s="25">
        <f t="shared" si="135"/>
        <v>11</v>
      </c>
      <c r="AM320" s="25">
        <f t="shared" si="136"/>
        <v>21</v>
      </c>
      <c r="AN320" s="25">
        <f t="shared" si="137"/>
        <v>12</v>
      </c>
      <c r="AO320" s="25">
        <f t="shared" si="138"/>
        <v>10</v>
      </c>
      <c r="AP320" s="25">
        <f t="shared" si="139"/>
        <v>22</v>
      </c>
      <c r="AQ320" s="26">
        <f t="shared" si="140"/>
        <v>0.56934450845193629</v>
      </c>
      <c r="AR320" s="26">
        <f t="shared" si="141"/>
        <v>0.10098291205790469</v>
      </c>
      <c r="AS320" s="26">
        <f t="shared" si="142"/>
        <v>4.6039930845416056E-2</v>
      </c>
      <c r="AT320" s="26">
        <f t="shared" si="143"/>
        <v>4.5887271351953529E-2</v>
      </c>
      <c r="AU320" s="26">
        <f t="shared" si="144"/>
        <v>3.348228979854783E-2</v>
      </c>
      <c r="AV320" s="27">
        <f>(1/(((0-P320)^2+(0-Q320)^2))*CT320)</f>
        <v>1.864062287680265E-2</v>
      </c>
      <c r="AW320" s="27">
        <f>(1/(((1-P320)^2+(1-Q320)^2))*CT320)</f>
        <v>0.56934450845193629</v>
      </c>
      <c r="AX320" s="27">
        <f>(1/(((2-P320)^2+(2-Q320)^2))*CT320)</f>
        <v>3.348228979854783E-2</v>
      </c>
      <c r="AY320" s="27">
        <f>(1/(((3-P320)^2+(3-Q320)^2))*CT320)</f>
        <v>7.2476023191610957E-3</v>
      </c>
      <c r="AZ320" s="27">
        <f>((1/(((4-P320)^2+(4-Q320)^2))*CT320))</f>
        <v>3.0666681841134587E-3</v>
      </c>
      <c r="BA320" s="27">
        <f>((1/(((5-P320)^2+(5-Q320)^2))*CT320))</f>
        <v>1.6829437481114776E-3</v>
      </c>
      <c r="BB320" s="27">
        <f>((1/(((6-P320)^2+(6-Q320)^2))*CT320))</f>
        <v>1.0612252078208994E-3</v>
      </c>
      <c r="BC320" s="27">
        <f>((1/(((1-P320)^2+(0-Q320)^2))*CT320))</f>
        <v>4.5887271351953529E-2</v>
      </c>
      <c r="BD320" s="27">
        <f>((1/(((2-P320)^2+(0-Q320)^2))*CT320))</f>
        <v>3.3401477446097484E-2</v>
      </c>
      <c r="BE320" s="27">
        <f>((1/(((2-P320)^2+(1-Q320)^2))*CT320))</f>
        <v>0.10098291205790469</v>
      </c>
      <c r="BF320" s="27">
        <f>((1/(((3-P320)^2+(0-Q320)^2))*CT320))</f>
        <v>1.2806547916790288E-2</v>
      </c>
      <c r="BG320" s="27">
        <f>((1/(((3-P320)^2+(1-Q320)^2))*CT320))</f>
        <v>1.7226847808464472E-2</v>
      </c>
      <c r="BH320" s="27">
        <f>((1/(((3-P320)^2+(2-Q320)^2))*CT320))</f>
        <v>1.2818410059926334E-2</v>
      </c>
      <c r="BI320" s="27">
        <f>((1/(((4-P320)^2+(0-Q320)^2))*CT320))</f>
        <v>6.0157137123433083E-3</v>
      </c>
      <c r="BJ320" s="27">
        <f>((1/(((4-P320)^2+(1-Q320)^2))*CT320))</f>
        <v>6.8401705611766646E-3</v>
      </c>
      <c r="BK320" s="27">
        <f>((1/(((4-P320)^2+(2-Q320)^2))*CT320))</f>
        <v>6.0183298468390834E-3</v>
      </c>
      <c r="BL320" s="27">
        <f>((1/(((4-P320)^2+(3-Q320)^2))*CT320))</f>
        <v>4.4223733601539477E-3</v>
      </c>
      <c r="BM320" s="27">
        <f>((1/(((5-P320)^2+(0-Q320)^2))*CT320))</f>
        <v>3.3969978916274452E-3</v>
      </c>
      <c r="BN320" s="27">
        <f>((1/(((5-P320)^2+(1-Q320)^2))*CT320))</f>
        <v>3.6450927107322807E-3</v>
      </c>
      <c r="BO320" s="27">
        <f>((1/(((5-P320)^2+(2-Q320)^2))*CT320))</f>
        <v>3.3978319454811938E-3</v>
      </c>
      <c r="BP320" s="27">
        <f>((1/(((5-P320)^2+(3-Q320)^2))*CT320))</f>
        <v>2.8227123412212177E-3</v>
      </c>
      <c r="BQ320" s="27">
        <f>((1/(((5-P320)^2+(4-Q320)^2))*CT320))</f>
        <v>2.2015130543262206E-3</v>
      </c>
      <c r="BR320" s="27">
        <f>((1/(((6-P320)^2+(0-Q320)^2))*CT320))</f>
        <v>2.1620507442077406E-3</v>
      </c>
      <c r="BS320" s="27">
        <f>(1/(((6-P320)^2+(1-Q320)^2))*CT320)</f>
        <v>2.2599498025749581E-3</v>
      </c>
      <c r="BT320" s="27">
        <f>(1/(((6-P320)^2+(2-Q320)^2))*CT320)</f>
        <v>2.1623885729072654E-3</v>
      </c>
      <c r="BU320" s="27">
        <f>(1/(((6-P320)^2+(3-Q320)^2))*CT320)</f>
        <v>1.9141853682912793E-3</v>
      </c>
      <c r="BV320" s="27">
        <f>((1/(((6-P320)^2+(4-Q320)^2))*CT320))</f>
        <v>1.6067372044507985E-3</v>
      </c>
      <c r="BW320" s="27">
        <f>((1/(((6-P320)^2+(5-Q320)^2))*CT320))</f>
        <v>1.311745182651729E-3</v>
      </c>
      <c r="BX320" s="27">
        <f>((1/(((0-P320)^2+(1-Q320)^2))*CT320))</f>
        <v>2.9752920350109114E-2</v>
      </c>
      <c r="BY320" s="27">
        <f>((1/(((0-P320)^2+(2-Q320)^2))*CT320))</f>
        <v>1.8665765068682821E-2</v>
      </c>
      <c r="BZ320" s="27">
        <f>((1/(((1-P320)^2+(2-Q320)^2))*CT320))</f>
        <v>4.6039930845416056E-2</v>
      </c>
      <c r="CA320" s="27">
        <f>((1/(((0-P320)^2+(3-Q320)^2))*CT320))</f>
        <v>8.8076327012262499E-3</v>
      </c>
      <c r="CB320" s="27">
        <f>((1/(((1-P320)^2+(3-Q320)^2))*CT320))</f>
        <v>1.2242277715306303E-2</v>
      </c>
      <c r="CC320" s="27">
        <f>((1/(((2-P320)^2+(3-Q320)^2))*CT320))</f>
        <v>1.1132088210445742E-2</v>
      </c>
      <c r="CD320" s="27">
        <f>((1/(((0-P320)^2+(4-Q320)^2))*CT320))</f>
        <v>4.6838022179991881E-3</v>
      </c>
      <c r="CE320" s="27">
        <f>((1/(((1-P320)^2+(4-Q320)^2))*CT320))</f>
        <v>5.5051523361896622E-3</v>
      </c>
      <c r="CF320" s="27">
        <f>((1/(((2-P320)^2+(4-Q320)^2))*CT320))</f>
        <v>5.2688628040418756E-3</v>
      </c>
      <c r="CG320" s="27">
        <f>((1/(((3-P320)^2+(4-Q320)^2))*CT320))</f>
        <v>4.2027307286653754E-3</v>
      </c>
      <c r="CH320" s="27">
        <f>((1/(((0-P320)^2+(5-Q320)^2))*CT320))</f>
        <v>2.8291294122301872E-3</v>
      </c>
      <c r="CI320" s="27">
        <f>((1/(((1-P320)^2+(5-Q320)^2))*CT320))</f>
        <v>3.1093378169870698E-3</v>
      </c>
      <c r="CJ320" s="27">
        <f>((1/(((2-P320)^2+(5-Q320)^2))*CT320))</f>
        <v>3.0325255420686403E-3</v>
      </c>
      <c r="CK320" s="27">
        <f>((1/(((3-P320)^2+(5-Q320)^2))*CT320))</f>
        <v>2.646171850093984E-3</v>
      </c>
      <c r="CL320" s="27">
        <f>(1/(((4-P320)^2+(5-Q320)^2))*CT320)</f>
        <v>2.1456894594397619E-3</v>
      </c>
      <c r="CM320" s="27">
        <f>(1/(((0-P320)^2+(6-Q320)^2))*CT320)</f>
        <v>1.8746619871881705E-3</v>
      </c>
      <c r="CN320" s="27">
        <f>(1/(((1-P320)^2+(6-Q320)^2))*CT320)</f>
        <v>1.9937167767100808E-3</v>
      </c>
      <c r="CO320" s="27">
        <f>((1/(((2-P320)^2+(6-Q320)^2))*CT320))</f>
        <v>1.9618536549971359E-3</v>
      </c>
      <c r="CP320" s="27">
        <f>((1/(((3-P320)^2+(6-Q320)^2))*CT320))</f>
        <v>1.792537851080987E-3</v>
      </c>
      <c r="CQ320" s="27">
        <f>((1/(((4-P320)^2+(6-Q320)^2))*CT320))</f>
        <v>1.5479527863465927E-3</v>
      </c>
      <c r="CR320" s="27">
        <f>((1/(((5-P320)^2+(6-Q320)^2)))*CT320)</f>
        <v>1.2917213147519615E-3</v>
      </c>
      <c r="CS320" s="21">
        <f t="shared" si="145"/>
        <v>1.0783535809565932</v>
      </c>
      <c r="CT320" s="28">
        <v>0.05</v>
      </c>
    </row>
    <row r="321" spans="8:98" x14ac:dyDescent="0.25">
      <c r="H321" s="2">
        <v>44671</v>
      </c>
      <c r="I321" s="1" t="s">
        <v>22</v>
      </c>
      <c r="J321" s="1" t="s">
        <v>27</v>
      </c>
      <c r="K321">
        <v>3</v>
      </c>
      <c r="L321">
        <v>0</v>
      </c>
      <c r="M321">
        <v>1.66</v>
      </c>
      <c r="N321">
        <v>0.14000000000000001</v>
      </c>
      <c r="P321" s="10">
        <f>SUMIF(team,spi_matches[[#This Row],[team1]],Mxg)+SUMIF(team,spi_matches[[#This Row],[team2]],Vnxg)</f>
        <v>2.1421703083039421</v>
      </c>
      <c r="Q321" s="10">
        <f>SUMIF(team,spi_matches[[#This Row],[team1]],Mnxg)+SUMIF(team,spi_matches[[#This Row],[team2]],Vxg)</f>
        <v>0.9108390226525177</v>
      </c>
      <c r="R321" s="10">
        <f t="shared" si="119"/>
        <v>0.82668100505380726</v>
      </c>
      <c r="S321" s="21">
        <f t="shared" si="120"/>
        <v>2.0658926174612002</v>
      </c>
      <c r="T321" s="21">
        <f t="shared" si="121"/>
        <v>0.10565131540309415</v>
      </c>
      <c r="U321" s="21">
        <f t="shared" si="122"/>
        <v>0.10756067981400466</v>
      </c>
      <c r="V321" s="22">
        <f t="shared" si="123"/>
        <v>3</v>
      </c>
      <c r="W321" s="22">
        <f t="shared" si="124"/>
        <v>0</v>
      </c>
      <c r="X321" s="23"/>
      <c r="Y321" s="23"/>
      <c r="Z321" s="23"/>
      <c r="AA321" s="23"/>
      <c r="AB321" s="24">
        <f t="shared" si="125"/>
        <v>2</v>
      </c>
      <c r="AC321" s="24">
        <f t="shared" si="126"/>
        <v>1</v>
      </c>
      <c r="AD321" s="24">
        <f t="shared" si="127"/>
        <v>3</v>
      </c>
      <c r="AE321" s="24">
        <f t="shared" si="128"/>
        <v>1</v>
      </c>
      <c r="AF321" s="24">
        <f t="shared" si="129"/>
        <v>2</v>
      </c>
      <c r="AG321" s="24">
        <f t="shared" si="130"/>
        <v>0</v>
      </c>
      <c r="AH321" s="24">
        <f t="shared" si="131"/>
        <v>2</v>
      </c>
      <c r="AI321" s="24">
        <f t="shared" si="132"/>
        <v>2</v>
      </c>
      <c r="AJ321" s="24">
        <f t="shared" si="133"/>
        <v>1</v>
      </c>
      <c r="AK321" s="24">
        <f t="shared" si="134"/>
        <v>1</v>
      </c>
      <c r="AL321" s="25">
        <f t="shared" si="135"/>
        <v>21</v>
      </c>
      <c r="AM321" s="25">
        <f t="shared" si="136"/>
        <v>31</v>
      </c>
      <c r="AN321" s="25">
        <f t="shared" si="137"/>
        <v>20</v>
      </c>
      <c r="AO321" s="25">
        <f t="shared" si="138"/>
        <v>22</v>
      </c>
      <c r="AP321" s="25">
        <f t="shared" si="139"/>
        <v>11</v>
      </c>
      <c r="AQ321" s="26">
        <f t="shared" si="140"/>
        <v>1.7754372657147959</v>
      </c>
      <c r="AR321" s="26">
        <f t="shared" si="141"/>
        <v>6.7220432186727783E-2</v>
      </c>
      <c r="AS321" s="26">
        <f t="shared" si="142"/>
        <v>5.8834595732017651E-2</v>
      </c>
      <c r="AT321" s="26">
        <f t="shared" si="143"/>
        <v>4.1442736670758262E-2</v>
      </c>
      <c r="AU321" s="26">
        <f t="shared" si="144"/>
        <v>3.8095159929697107E-2</v>
      </c>
      <c r="AV321" s="27">
        <f>(1/(((0-P321)^2+(0-Q321)^2))*CT321)</f>
        <v>9.2276096603696837E-3</v>
      </c>
      <c r="AW321" s="27">
        <f>(1/(((1-P321)^2+(1-Q321)^2))*CT321)</f>
        <v>3.8095159929697107E-2</v>
      </c>
      <c r="AX321" s="27">
        <f>(1/(((2-P321)^2+(2-Q321)^2))*CT321)</f>
        <v>4.1442736670758262E-2</v>
      </c>
      <c r="AY321" s="27">
        <f>(1/(((3-P321)^2+(3-Q321)^2))*CT321)</f>
        <v>9.8030270535057681E-3</v>
      </c>
      <c r="AZ321" s="27">
        <f>((1/(((4-P321)^2+(4-Q321)^2))*CT321))</f>
        <v>3.8477975343003653E-3</v>
      </c>
      <c r="BA321" s="27">
        <f>((1/(((5-P321)^2+(5-Q321)^2))*CT321))</f>
        <v>2.0089657695050458E-3</v>
      </c>
      <c r="BB321" s="27">
        <f>((1/(((6-P321)^2+(6-Q321)^2))*CT321))</f>
        <v>1.2260187849579068E-3</v>
      </c>
      <c r="BC321" s="27">
        <f>((1/(((1-P321)^2+(0-Q321)^2))*CT321))</f>
        <v>2.3428193826955705E-2</v>
      </c>
      <c r="BD321" s="27">
        <f>((1/(((2-P321)^2+(0-Q321)^2))*CT321))</f>
        <v>5.8834595732017651E-2</v>
      </c>
      <c r="BE321" s="27">
        <f>((1/(((2-P321)^2+(1-Q321)^2))*CT321))</f>
        <v>1.7754372657147959</v>
      </c>
      <c r="BF321" s="27">
        <f>((1/(((3-P321)^2+(0-Q321)^2))*CT321))</f>
        <v>3.1938687834632301E-2</v>
      </c>
      <c r="BG321" s="27">
        <f>((1/(((3-P321)^2+(1-Q321)^2))*CT321))</f>
        <v>6.7220432186727783E-2</v>
      </c>
      <c r="BH321" s="27">
        <f>((1/(((3-P321)^2+(2-Q321)^2))*CT321))</f>
        <v>2.6012627165063609E-2</v>
      </c>
      <c r="BI321" s="27">
        <f>((1/(((4-P321)^2+(0-Q321)^2))*CT321))</f>
        <v>1.1679080665263698E-2</v>
      </c>
      <c r="BJ321" s="27">
        <f>((1/(((4-P321)^2+(1-Q321)^2))*CT321))</f>
        <v>1.4453035662232702E-2</v>
      </c>
      <c r="BK321" s="27">
        <f>((1/(((4-P321)^2+(2-Q321)^2))*CT321))</f>
        <v>1.0780967233531656E-2</v>
      </c>
      <c r="BL321" s="27">
        <f>((1/(((4-P321)^2+(3-Q321)^2))*CT321))</f>
        <v>6.3970319797219781E-3</v>
      </c>
      <c r="BM321" s="27">
        <f>((1/(((5-P321)^2+(0-Q321)^2))*CT321))</f>
        <v>5.5575202798105669E-3</v>
      </c>
      <c r="BN321" s="27">
        <f>((1/(((5-P321)^2+(1-Q321)^2))*CT321))</f>
        <v>6.1161030409218357E-3</v>
      </c>
      <c r="BO321" s="27">
        <f>((1/(((5-P321)^2+(2-Q321)^2))*CT321))</f>
        <v>5.3456141726725415E-3</v>
      </c>
      <c r="BP321" s="27">
        <f>((1/(((5-P321)^2+(3-Q321)^2))*CT321))</f>
        <v>3.9898548728046672E-3</v>
      </c>
      <c r="BQ321" s="27">
        <f>((1/(((5-P321)^2+(4-Q321)^2))*CT321))</f>
        <v>2.823246780336294E-3</v>
      </c>
      <c r="BR321" s="27">
        <f>((1/(((6-P321)^2+(0-Q321)^2))*CT321))</f>
        <v>3.182184318529561E-3</v>
      </c>
      <c r="BS321" s="27">
        <f>(1/(((6-P321)^2+(1-Q321)^2))*CT321)</f>
        <v>3.357778044798729E-3</v>
      </c>
      <c r="BT321" s="27">
        <f>(1/(((6-P321)^2+(2-Q321)^2))*CT321)</f>
        <v>3.1115577661576972E-3</v>
      </c>
      <c r="BU321" s="27">
        <f>(1/(((6-P321)^2+(3-Q321)^2))*CT321)</f>
        <v>2.5977475891588108E-3</v>
      </c>
      <c r="BV321" s="27">
        <f>((1/(((6-P321)^2+(4-Q321)^2))*CT321))</f>
        <v>2.0470187537427052E-3</v>
      </c>
      <c r="BW321" s="27">
        <f>((1/(((6-P321)^2+(5-Q321)^2))*CT321))</f>
        <v>1.5820738413236753E-3</v>
      </c>
      <c r="BX321" s="27">
        <f>((1/(((0-P321)^2+(1-Q321)^2))*CT321))</f>
        <v>1.0877029437771298E-2</v>
      </c>
      <c r="BY321" s="27">
        <f>((1/(((0-P321)^2+(2-Q321)^2))*CT321))</f>
        <v>8.6577608970952423E-3</v>
      </c>
      <c r="BZ321" s="27">
        <f>((1/(((1-P321)^2+(2-Q321)^2))*CT321))</f>
        <v>2.007367320907678E-2</v>
      </c>
      <c r="CA321" s="27">
        <f>((1/(((0-P321)^2+(3-Q321)^2))*CT321))</f>
        <v>5.584416303584386E-3</v>
      </c>
      <c r="CB321" s="27">
        <f>((1/(((1-P321)^2+(3-Q321)^2))*CT321))</f>
        <v>8.8196696092595304E-3</v>
      </c>
      <c r="CC321" s="27">
        <f>((1/(((2-P321)^2+(3-Q321)^2))*CT321))</f>
        <v>1.1403013077779682E-2</v>
      </c>
      <c r="CD321" s="27">
        <f>((1/(((0-P321)^2+(4-Q321)^2))*CT321))</f>
        <v>3.5381174048749299E-3</v>
      </c>
      <c r="CE321" s="27">
        <f>((1/(((1-P321)^2+(4-Q321)^2))*CT321))</f>
        <v>4.609370355547174E-3</v>
      </c>
      <c r="CF321" s="27">
        <f>((1/(((2-P321)^2+(4-Q321)^2))*CT321))</f>
        <v>5.2284148357039095E-3</v>
      </c>
      <c r="CG321" s="27">
        <f>((1/(((3-P321)^2+(4-Q321)^2))*CT321))</f>
        <v>4.8643870550405385E-3</v>
      </c>
      <c r="CH321" s="27">
        <f>((1/(((0-P321)^2+(5-Q321)^2))*CT321))</f>
        <v>2.3463018457577757E-3</v>
      </c>
      <c r="CI321" s="27">
        <f>((1/(((1-P321)^2+(5-Q321)^2))*CT321))</f>
        <v>2.7738034549541035E-3</v>
      </c>
      <c r="CJ321" s="27">
        <f>((1/(((2-P321)^2+(5-Q321)^2))*CT321))</f>
        <v>2.9865991483964622E-3</v>
      </c>
      <c r="CK321" s="27">
        <f>((1/(((3-P321)^2+(5-Q321)^2))*CT321))</f>
        <v>2.8641626286458003E-3</v>
      </c>
      <c r="CL321" s="27">
        <f>(1/(((4-P321)^2+(5-Q321)^2))*CT321)</f>
        <v>2.4785888758127855E-3</v>
      </c>
      <c r="CM321" s="27">
        <f>(1/(((0-P321)^2+(6-Q321)^2))*CT321)</f>
        <v>1.6399651324933038E-3</v>
      </c>
      <c r="CN321" s="27">
        <f>(1/(((1-P321)^2+(6-Q321)^2))*CT321)</f>
        <v>1.8379574066796339E-3</v>
      </c>
      <c r="CO321" s="27">
        <f>((1/(((2-P321)^2+(6-Q321)^2))*CT321))</f>
        <v>1.9290293251618667E-3</v>
      </c>
      <c r="CP321" s="27">
        <f>((1/(((3-P321)^2+(6-Q321)^2))*CT321))</f>
        <v>1.8771988169452741E-3</v>
      </c>
      <c r="CQ321" s="27">
        <f>((1/(((4-P321)^2+(6-Q321)^2))*CT321))</f>
        <v>1.703514211889106E-3</v>
      </c>
      <c r="CR321" s="27">
        <f>((1/(((5-P321)^2+(6-Q321)^2)))*CT321)</f>
        <v>1.4677067815350494E-3</v>
      </c>
      <c r="CS321" s="21">
        <f t="shared" si="145"/>
        <v>2.2791046126782994</v>
      </c>
      <c r="CT321" s="28">
        <v>0.05</v>
      </c>
    </row>
    <row r="322" spans="8:98" x14ac:dyDescent="0.25">
      <c r="H322" s="2">
        <v>44672</v>
      </c>
      <c r="I322" s="1" t="s">
        <v>9</v>
      </c>
      <c r="J322" s="1" t="s">
        <v>11</v>
      </c>
      <c r="K322">
        <v>2</v>
      </c>
      <c r="L322">
        <v>0</v>
      </c>
      <c r="M322">
        <v>2.2400000000000002</v>
      </c>
      <c r="N322">
        <v>1.45</v>
      </c>
      <c r="P322" s="10">
        <f>SUMIF(team,spi_matches[[#This Row],[team1]],Mxg)+SUMIF(team,spi_matches[[#This Row],[team2]],Vnxg)</f>
        <v>1.510783645079484</v>
      </c>
      <c r="Q322" s="10">
        <f>SUMIF(team,spi_matches[[#This Row],[team1]],Mnxg)+SUMIF(team,spi_matches[[#This Row],[team2]],Vxg)</f>
        <v>1.1648334939031186</v>
      </c>
      <c r="R322" s="10">
        <f t="shared" si="119"/>
        <v>0.61307642848306687</v>
      </c>
      <c r="S322" s="21">
        <f t="shared" si="120"/>
        <v>0.36029541052586256</v>
      </c>
      <c r="T322" s="21">
        <f t="shared" si="121"/>
        <v>0.25615165377370758</v>
      </c>
      <c r="U322" s="21">
        <f t="shared" si="122"/>
        <v>0.1750761690774405</v>
      </c>
      <c r="V322" s="22">
        <f t="shared" si="123"/>
        <v>3</v>
      </c>
      <c r="W322" s="22">
        <f t="shared" si="124"/>
        <v>0</v>
      </c>
      <c r="X322" s="23"/>
      <c r="Y322" s="23"/>
      <c r="Z322" s="23"/>
      <c r="AA322" s="23"/>
      <c r="AB322" s="24">
        <f t="shared" si="125"/>
        <v>2</v>
      </c>
      <c r="AC322" s="24">
        <f t="shared" si="126"/>
        <v>1</v>
      </c>
      <c r="AD322" s="24">
        <f t="shared" si="127"/>
        <v>1</v>
      </c>
      <c r="AE322" s="24">
        <f t="shared" si="128"/>
        <v>1</v>
      </c>
      <c r="AF322" s="24">
        <f t="shared" si="129"/>
        <v>2</v>
      </c>
      <c r="AG322" s="24">
        <f t="shared" si="130"/>
        <v>2</v>
      </c>
      <c r="AH322" s="24">
        <f t="shared" si="131"/>
        <v>1</v>
      </c>
      <c r="AI322" s="24">
        <f t="shared" si="132"/>
        <v>2</v>
      </c>
      <c r="AJ322" s="24">
        <f t="shared" si="133"/>
        <v>2</v>
      </c>
      <c r="AK322" s="24">
        <f t="shared" si="134"/>
        <v>0</v>
      </c>
      <c r="AL322" s="25">
        <f t="shared" si="135"/>
        <v>21</v>
      </c>
      <c r="AM322" s="25">
        <f t="shared" si="136"/>
        <v>11</v>
      </c>
      <c r="AN322" s="25">
        <f t="shared" si="137"/>
        <v>22</v>
      </c>
      <c r="AO322" s="25">
        <f t="shared" si="138"/>
        <v>12</v>
      </c>
      <c r="AP322" s="25">
        <f t="shared" si="139"/>
        <v>20</v>
      </c>
      <c r="AQ322" s="26">
        <f t="shared" si="140"/>
        <v>0.18761534406033967</v>
      </c>
      <c r="AR322" s="26">
        <f t="shared" si="141"/>
        <v>0.17356891651172959</v>
      </c>
      <c r="AS322" s="26">
        <f t="shared" si="142"/>
        <v>5.3371149435488964E-2</v>
      </c>
      <c r="AT322" s="26">
        <f t="shared" si="143"/>
        <v>5.217011914240454E-2</v>
      </c>
      <c r="AU322" s="26">
        <f t="shared" si="144"/>
        <v>3.132498986352069E-2</v>
      </c>
      <c r="AV322" s="27">
        <f>(1/(((0-P322)^2+(0-Q322)^2))*CT322)</f>
        <v>1.3738889635299826E-2</v>
      </c>
      <c r="AW322" s="27">
        <f>(1/(((1-P322)^2+(1-Q322)^2))*CT322)</f>
        <v>0.17356891651172959</v>
      </c>
      <c r="AX322" s="27">
        <f>(1/(((2-P322)^2+(2-Q322)^2))*CT322)</f>
        <v>5.3371149435488964E-2</v>
      </c>
      <c r="AY322" s="27">
        <f>(1/(((3-P322)^2+(3-Q322)^2))*CT322)</f>
        <v>8.9515874675535588E-3</v>
      </c>
      <c r="AZ322" s="27">
        <f>((1/(((4-P322)^2+(4-Q322)^2))*CT322))</f>
        <v>3.5126254206878701E-3</v>
      </c>
      <c r="BA322" s="27">
        <f>((1/(((5-P322)^2+(5-Q322)^2))*CT322))</f>
        <v>1.8599022734536363E-3</v>
      </c>
      <c r="BB322" s="27">
        <f>((1/(((6-P322)^2+(6-Q322)^2))*CT322))</f>
        <v>1.148583029494159E-3</v>
      </c>
      <c r="BC322" s="27">
        <f>((1/(((1-P322)^2+(0-Q322)^2))*CT322))</f>
        <v>3.0907372447733686E-2</v>
      </c>
      <c r="BD322" s="27">
        <f>((1/(((2-P322)^2+(0-Q322)^2))*CT322))</f>
        <v>3.132498986352069E-2</v>
      </c>
      <c r="BE322" s="27">
        <f>((1/(((2-P322)^2+(1-Q322)^2))*CT322))</f>
        <v>0.18761534406033967</v>
      </c>
      <c r="BF322" s="27">
        <f>((1/(((3-P322)^2+(0-Q322)^2))*CT322))</f>
        <v>1.3987569559152644E-2</v>
      </c>
      <c r="BG322" s="27">
        <f>((1/(((3-P322)^2+(1-Q322)^2))*CT322))</f>
        <v>2.2272355488137417E-2</v>
      </c>
      <c r="BH322" s="27">
        <f>((1/(((3-P322)^2+(2-Q322)^2))*CT322))</f>
        <v>1.7151079205565269E-2</v>
      </c>
      <c r="BI322" s="27">
        <f>((1/(((4-P322)^2+(0-Q322)^2))*CT322))</f>
        <v>6.6198553480301655E-3</v>
      </c>
      <c r="BJ322" s="27">
        <f>((1/(((4-P322)^2+(1-Q322)^2))*CT322))</f>
        <v>8.0342346550290999E-3</v>
      </c>
      <c r="BK322" s="27">
        <f>((1/(((4-P322)^2+(2-Q322)^2))*CT322))</f>
        <v>7.2529979004514944E-3</v>
      </c>
      <c r="BL322" s="27">
        <f>((1/(((4-P322)^2+(3-Q322)^2))*CT322))</f>
        <v>5.227919424845932E-3</v>
      </c>
      <c r="BM322" s="27">
        <f>((1/(((5-P322)^2+(0-Q322)^2))*CT322))</f>
        <v>3.6950906281084869E-3</v>
      </c>
      <c r="BN322" s="27">
        <f>((1/(((5-P322)^2+(1-Q322)^2))*CT322))</f>
        <v>4.097755782595045E-3</v>
      </c>
      <c r="BO322" s="27">
        <f>((1/(((5-P322)^2+(2-Q322)^2))*CT322))</f>
        <v>3.8843598526017509E-3</v>
      </c>
      <c r="BP322" s="27">
        <f>((1/(((5-P322)^2+(3-Q322)^2))*CT322))</f>
        <v>3.2169925403190466E-3</v>
      </c>
      <c r="BQ322" s="27">
        <f>((1/(((5-P322)^2+(4-Q322)^2))*CT322))</f>
        <v>2.4736800579447469E-3</v>
      </c>
      <c r="BR322" s="27">
        <f>((1/(((6-P322)^2+(0-Q322)^2))*CT322))</f>
        <v>2.3245109796871978E-3</v>
      </c>
      <c r="BS322" s="27">
        <f>(1/(((6-P322)^2+(1-Q322)^2))*CT322)</f>
        <v>2.4776720173425599E-3</v>
      </c>
      <c r="BT322" s="27">
        <f>(1/(((6-P322)^2+(2-Q322)^2))*CT322)</f>
        <v>2.3980163715017801E-3</v>
      </c>
      <c r="BU322" s="27">
        <f>(1/(((6-P322)^2+(3-Q322)^2))*CT322)</f>
        <v>2.1257690343162257E-3</v>
      </c>
      <c r="BV322" s="27">
        <f>((1/(((6-P322)^2+(4-Q322)^2))*CT322))</f>
        <v>1.7736010593066268E-3</v>
      </c>
      <c r="BW322" s="27">
        <f>((1/(((6-P322)^2+(5-Q322)^2))*CT322))</f>
        <v>1.4342442493330992E-3</v>
      </c>
      <c r="BX322" s="27">
        <f>((1/(((0-P322)^2+(1-Q322)^2))*CT322))</f>
        <v>2.1648420700555313E-2</v>
      </c>
      <c r="BY322" s="27">
        <f>((1/(((0-P322)^2+(2-Q322)^2))*CT322))</f>
        <v>1.6778690628518875E-2</v>
      </c>
      <c r="BZ322" s="27">
        <f>((1/(((1-P322)^2+(2-Q322)^2))*CT322))</f>
        <v>5.217011914240454E-2</v>
      </c>
      <c r="CA322" s="27">
        <f>((1/(((0-P322)^2+(3-Q322)^2))*CT322))</f>
        <v>8.8490824480290508E-3</v>
      </c>
      <c r="CB322" s="27">
        <f>((1/(((1-P322)^2+(3-Q322)^2))*CT322))</f>
        <v>1.3778902484968112E-2</v>
      </c>
      <c r="CC322" s="27">
        <f>((1/(((2-P322)^2+(3-Q322)^2))*CT322))</f>
        <v>1.3861286650724376E-2</v>
      </c>
      <c r="CD322" s="27">
        <f>((1/(((0-P322)^2+(4-Q322)^2))*CT322))</f>
        <v>4.8446625145074388E-3</v>
      </c>
      <c r="CE322" s="27">
        <f>((1/(((1-P322)^2+(4-Q322)^2))*CT322))</f>
        <v>6.024772140408907E-3</v>
      </c>
      <c r="CF322" s="27">
        <f>((1/(((2-P322)^2+(4-Q322)^2))*CT322))</f>
        <v>6.04046987297045E-3</v>
      </c>
      <c r="CG322" s="27">
        <f>((1/(((3-P322)^2+(4-Q322)^2))*CT322))</f>
        <v>4.8752261581679682E-3</v>
      </c>
      <c r="CH322" s="27">
        <f>((1/(((0-P322)^2+(5-Q322)^2))*CT322))</f>
        <v>2.9427396968918582E-3</v>
      </c>
      <c r="CI322" s="27">
        <f>((1/(((1-P322)^2+(5-Q322)^2))*CT322))</f>
        <v>3.3401467736890022E-3</v>
      </c>
      <c r="CJ322" s="27">
        <f>((1/(((2-P322)^2+(5-Q322)^2))*CT322))</f>
        <v>3.3449660612810406E-3</v>
      </c>
      <c r="CK322" s="27">
        <f>((1/(((3-P322)^2+(5-Q322)^2))*CT322))</f>
        <v>2.9539885302762095E-3</v>
      </c>
      <c r="CL322" s="27">
        <f>(1/(((4-P322)^2+(5-Q322)^2))*CT322)</f>
        <v>2.3918066053541524E-3</v>
      </c>
      <c r="CM322" s="27">
        <f>(1/(((0-P322)^2+(6-Q322)^2))*CT322)</f>
        <v>1.9484591736972361E-3</v>
      </c>
      <c r="CN322" s="27">
        <f>(1/(((1-P322)^2+(6-Q322)^2))*CT322)</f>
        <v>2.1150829247446163E-3</v>
      </c>
      <c r="CO322" s="27">
        <f>((1/(((2-P322)^2+(6-Q322)^2))*CT322))</f>
        <v>2.117014344978658E-3</v>
      </c>
      <c r="CP322" s="27">
        <f>((1/(((3-P322)^2+(6-Q322)^2))*CT322))</f>
        <v>1.9533843962133428E-3</v>
      </c>
      <c r="CQ322" s="27">
        <f>((1/(((4-P322)^2+(6-Q322)^2))*CT322))</f>
        <v>1.6906151772112467E-3</v>
      </c>
      <c r="CR322" s="27">
        <f>((1/(((5-P322)^2+(6-Q322)^2)))*CT322)</f>
        <v>1.4063326518481724E-3</v>
      </c>
      <c r="CS322" s="21">
        <f t="shared" si="145"/>
        <v>0.7915232333770108</v>
      </c>
      <c r="CT322" s="28">
        <v>0.05</v>
      </c>
    </row>
    <row r="323" spans="8:98" x14ac:dyDescent="0.25">
      <c r="H323" s="2">
        <v>44674</v>
      </c>
      <c r="I323" s="1" t="s">
        <v>6</v>
      </c>
      <c r="J323" s="1" t="s">
        <v>7</v>
      </c>
      <c r="K323">
        <v>3</v>
      </c>
      <c r="L323">
        <v>1</v>
      </c>
      <c r="M323">
        <v>2.35</v>
      </c>
      <c r="N323">
        <v>2.38</v>
      </c>
      <c r="P323" s="10">
        <f>SUMIF(team,spi_matches[[#This Row],[team1]],Mxg)+SUMIF(team,spi_matches[[#This Row],[team2]],Vnxg)</f>
        <v>2.2255651262814036</v>
      </c>
      <c r="Q323" s="10">
        <f>SUMIF(team,spi_matches[[#This Row],[team1]],Mnxg)+SUMIF(team,spi_matches[[#This Row],[team2]],Vxg)</f>
        <v>0.80914677428973936</v>
      </c>
      <c r="R323" s="10">
        <f t="shared" ref="R323:R386" si="146">IF(M323="","",(M323-P323)^2+(N323-Q323)^2)</f>
        <v>2.4830638945216936</v>
      </c>
      <c r="S323" s="21">
        <f t="shared" ref="S323:S386" si="147">SUM(BC323:BW323)</f>
        <v>0.89709352933970221</v>
      </c>
      <c r="T323" s="21">
        <f t="shared" ref="T323:T386" si="148">SUM(AV323:BB323)</f>
        <v>9.1657190609560082E-2</v>
      </c>
      <c r="U323" s="21">
        <f t="shared" ref="U323:U386" si="149">SUM(BX323:CR323)</f>
        <v>9.8412999135497697E-2</v>
      </c>
      <c r="V323" s="22">
        <f t="shared" ref="V323:V386" si="150">IF(AND(S323&gt;T323,S323&gt;U323),3,IF(AND(T323&gt;S323,T323&gt;U323),1,0))</f>
        <v>3</v>
      </c>
      <c r="W323" s="22">
        <f t="shared" ref="W323:W386" si="151">IF(AND(S323&gt;T323,S323&gt;U323),0,IF(AND(T323&gt;S323,T323&gt;U323),1,3))</f>
        <v>0</v>
      </c>
      <c r="X323" s="23"/>
      <c r="Y323" s="23"/>
      <c r="Z323" s="23"/>
      <c r="AA323" s="23"/>
      <c r="AB323" s="24">
        <f t="shared" ref="AB323:AB386" si="152">IF(AL323&lt;9,0,ROUND(LEFT(AL323,1),0))</f>
        <v>2</v>
      </c>
      <c r="AC323" s="24">
        <f t="shared" ref="AC323:AC386" si="153">ROUND(RIGHT(AL323,1),0)</f>
        <v>1</v>
      </c>
      <c r="AD323" s="24">
        <f t="shared" ref="AD323:AD386" si="154">IF(AM323&lt;9,0,ROUND(LEFT(AM323,1),1))</f>
        <v>3</v>
      </c>
      <c r="AE323" s="24">
        <f t="shared" ref="AE323:AE386" si="155">ROUND(RIGHT(AM323,1),1)</f>
        <v>1</v>
      </c>
      <c r="AF323" s="24">
        <f t="shared" ref="AF323:AF386" si="156">IF(AN323&lt;9,0,ROUND(LEFT(AN323,1),1))</f>
        <v>2</v>
      </c>
      <c r="AG323" s="24">
        <f t="shared" ref="AG323:AG386" si="157">ROUND(RIGHT(AN323,1),1)</f>
        <v>0</v>
      </c>
      <c r="AH323" s="24">
        <f t="shared" ref="AH323:AH386" si="158">IF(AO323&lt;9,0,ROUND(LEFT(AO323,1),1))</f>
        <v>3</v>
      </c>
      <c r="AI323" s="24">
        <f t="shared" ref="AI323:AI386" si="159">ROUND(RIGHT(AO323,1),1)</f>
        <v>0</v>
      </c>
      <c r="AJ323" s="24">
        <f t="shared" ref="AJ323:AJ386" si="160">IF(AP323&lt;9,0,ROUND(LEFT(AP323,1),1))</f>
        <v>2</v>
      </c>
      <c r="AK323" s="24">
        <f t="shared" ref="AK323:AK386" si="161">ROUND(RIGHT(AP323,1),1)</f>
        <v>2</v>
      </c>
      <c r="AL323" s="25">
        <f t="shared" ref="AL323:AL386" si="162">SUMIFS($AV$1:$CR$1,AV323:CR323,(LARGE(AV323:CR323,1)))</f>
        <v>21</v>
      </c>
      <c r="AM323" s="25">
        <f t="shared" ref="AM323:AM386" si="163">SUMIFS($AV$1:$CR$1,AV323:CR323,(LARGE(AV323:CR323,2)))</f>
        <v>31</v>
      </c>
      <c r="AN323" s="25">
        <f t="shared" ref="AN323:AN386" si="164">SUMIFS($AV$1:$CR$1,AV323:CR323,(LARGE(AV323:CR323,3)))</f>
        <v>20</v>
      </c>
      <c r="AO323" s="25">
        <f t="shared" ref="AO323:AO386" si="165">SUMIFS($AV$1:$CR$1,AV323:CR323,(LARGE(AV323:CR323,4)))</f>
        <v>30</v>
      </c>
      <c r="AP323" s="25">
        <f t="shared" ref="AP323:AP386" si="166">SUMIFS($AV$1:$CR$1,AV323:CR323,(LARGE(AV323:CR323,5)))</f>
        <v>22</v>
      </c>
      <c r="AQ323" s="26">
        <f t="shared" ref="AQ323:AQ386" si="167">SUMIF($AV$1:$CR$1,AL323,AV323:CR323)</f>
        <v>0.57270764058253454</v>
      </c>
      <c r="AR323" s="26">
        <f t="shared" ref="AR323:AR386" si="168">SUMIF($AV$1:$CR$1,AM323,AV323:CR323)</f>
        <v>7.8594809389269535E-2</v>
      </c>
      <c r="AS323" s="26">
        <f t="shared" ref="AS323:AS386" si="169">SUMIF($AV$1:$CR$1,AN323,AV323:CR323)</f>
        <v>7.086186595139031E-2</v>
      </c>
      <c r="AT323" s="26">
        <f t="shared" ref="AT323:AT386" si="170">SUMIF($AV$1:$CR$1,AO323,AV323:CR323)</f>
        <v>3.9857537173789925E-2</v>
      </c>
      <c r="AU323" s="26">
        <f t="shared" ref="AU323:AU386" si="171">SUMIF($AV$1:$CR$1,AP323,AV323:CR323)</f>
        <v>3.4036504105124245E-2</v>
      </c>
      <c r="AV323" s="27">
        <f>(1/(((0-P323)^2+(0-Q323)^2))*CT323)</f>
        <v>8.9160592779309166E-3</v>
      </c>
      <c r="AW323" s="27">
        <f>(1/(((1-P323)^2+(1-Q323)^2))*CT323)</f>
        <v>3.2500564172783797E-2</v>
      </c>
      <c r="AX323" s="27">
        <f>(1/(((2-P323)^2+(2-Q323)^2))*CT323)</f>
        <v>3.4036504105124245E-2</v>
      </c>
      <c r="AY323" s="27">
        <f>(1/(((3-P323)^2+(3-Q323)^2))*CT323)</f>
        <v>9.2599670804483242E-3</v>
      </c>
      <c r="AZ323" s="27">
        <f>((1/(((4-P323)^2+(4-Q323)^2))*CT323))</f>
        <v>3.7508917475738064E-3</v>
      </c>
      <c r="BA323" s="27">
        <f>((1/(((5-P323)^2+(5-Q323)^2))*CT323))</f>
        <v>1.9793561366933609E-3</v>
      </c>
      <c r="BB323" s="27">
        <f>((1/(((6-P323)^2+(6-Q323)^2))*CT323))</f>
        <v>1.2138480890056215E-3</v>
      </c>
      <c r="BC323" s="27">
        <f>((1/(((1-P323)^2+(0-Q323)^2))*CT323))</f>
        <v>2.3183262407148138E-2</v>
      </c>
      <c r="BD323" s="27">
        <f>((1/(((2-P323)^2+(0-Q323)^2))*CT323))</f>
        <v>7.086186595139031E-2</v>
      </c>
      <c r="BE323" s="27">
        <f>((1/(((2-P323)^2+(1-Q323)^2))*CT323))</f>
        <v>0.57270764058253454</v>
      </c>
      <c r="BF323" s="27">
        <f>((1/(((3-P323)^2+(0-Q323)^2))*CT323))</f>
        <v>3.9857537173789925E-2</v>
      </c>
      <c r="BG323" s="27">
        <f>((1/(((3-P323)^2+(1-Q323)^2))*CT323))</f>
        <v>7.8594809389269535E-2</v>
      </c>
      <c r="BH323" s="27">
        <f>((1/(((3-P323)^2+(2-Q323)^2))*CT323))</f>
        <v>2.4778470821916417E-2</v>
      </c>
      <c r="BI323" s="27">
        <f>((1/(((4-P323)^2+(0-Q323)^2))*CT323))</f>
        <v>1.3146348010814183E-2</v>
      </c>
      <c r="BJ323" s="27">
        <f>((1/(((4-P323)^2+(1-Q323)^2))*CT323))</f>
        <v>1.5698369889159437E-2</v>
      </c>
      <c r="BK323" s="27">
        <f>((1/(((4-P323)^2+(2-Q323)^2))*CT323))</f>
        <v>1.0948704053913343E-2</v>
      </c>
      <c r="BL323" s="27">
        <f>((1/(((4-P323)^2+(3-Q323)^2))*CT323))</f>
        <v>6.2905291102969664E-3</v>
      </c>
      <c r="BM323" s="27">
        <f>((1/(((5-P323)^2+(0-Q323)^2))*CT323))</f>
        <v>5.9864414016476972E-3</v>
      </c>
      <c r="BN323" s="27">
        <f>((1/(((5-P323)^2+(1-Q323)^2))*CT323))</f>
        <v>6.4650319552338638E-3</v>
      </c>
      <c r="BO323" s="27">
        <f>((1/(((5-P323)^2+(2-Q323)^2))*CT323))</f>
        <v>5.4850902625145784E-3</v>
      </c>
      <c r="BP323" s="27">
        <f>((1/(((5-P323)^2+(3-Q323)^2))*CT323))</f>
        <v>4.0008556309514259E-3</v>
      </c>
      <c r="BQ323" s="27">
        <f>((1/(((5-P323)^2+(4-Q323)^2))*CT323))</f>
        <v>2.7965718004053682E-3</v>
      </c>
      <c r="BR323" s="27">
        <f>((1/(((6-P323)^2+(0-Q323)^2))*CT323))</f>
        <v>3.3554621322400904E-3</v>
      </c>
      <c r="BS323" s="27">
        <f>(1/(((6-P323)^2+(1-Q323)^2))*CT323)</f>
        <v>3.5007181727549803E-3</v>
      </c>
      <c r="BT323" s="27">
        <f>(1/(((6-P323)^2+(2-Q323)^2))*CT323)</f>
        <v>3.1919328323208708E-3</v>
      </c>
      <c r="BU323" s="27">
        <f>(1/(((6-P323)^2+(3-Q323)^2))*CT323)</f>
        <v>2.6251960632699776E-3</v>
      </c>
      <c r="BV323" s="27">
        <f>((1/(((6-P323)^2+(4-Q323)^2))*CT323))</f>
        <v>2.046839638900805E-3</v>
      </c>
      <c r="BW323" s="27">
        <f>((1/(((6-P323)^2+(5-Q323)^2))*CT323))</f>
        <v>1.5718520592297659E-3</v>
      </c>
      <c r="BX323" s="27">
        <f>((1/(((0-P323)^2+(1-Q323)^2))*CT323))</f>
        <v>1.0020913475900381E-2</v>
      </c>
      <c r="BY323" s="27">
        <f>((1/(((0-P323)^2+(2-Q323)^2))*CT323))</f>
        <v>7.8477270531514317E-3</v>
      </c>
      <c r="BZ323" s="27">
        <f>((1/(((1-P323)^2+(2-Q323)^2))*CT323))</f>
        <v>1.712245920255908E-2</v>
      </c>
      <c r="CA323" s="27">
        <f>((1/(((0-P323)^2+(3-Q323)^2))*CT323))</f>
        <v>5.1266392748865117E-3</v>
      </c>
      <c r="CB323" s="27">
        <f>((1/(((1-P323)^2+(3-Q323)^2))*CT323))</f>
        <v>7.9341809100575127E-3</v>
      </c>
      <c r="CC323" s="27">
        <f>((1/(((2-P323)^2+(3-Q323)^2))*CT323))</f>
        <v>1.030775347715045E-2</v>
      </c>
      <c r="CD323" s="27">
        <f>((1/(((0-P323)^2+(4-Q323)^2))*CT323))</f>
        <v>3.3036698056297317E-3</v>
      </c>
      <c r="CE323" s="27">
        <f>((1/(((1-P323)^2+(4-Q323)^2))*CT323))</f>
        <v>4.2795196736078447E-3</v>
      </c>
      <c r="CF323" s="27">
        <f>((1/(((2-P323)^2+(4-Q323)^2))*CT323))</f>
        <v>4.8864277244013337E-3</v>
      </c>
      <c r="CG323" s="27">
        <f>((1/(((3-P323)^2+(4-Q323)^2))*CT323))</f>
        <v>4.637662369319194E-3</v>
      </c>
      <c r="CH323" s="27">
        <f>((1/(((0-P323)^2+(5-Q323)^2))*CT323))</f>
        <v>2.2206045472636083E-3</v>
      </c>
      <c r="CI323" s="27">
        <f>((1/(((1-P323)^2+(5-Q323)^2))*CT323))</f>
        <v>2.6225710179806961E-3</v>
      </c>
      <c r="CJ323" s="27">
        <f>((1/(((2-P323)^2+(5-Q323)^2))*CT323))</f>
        <v>2.8386300603725216E-3</v>
      </c>
      <c r="CK323" s="27">
        <f>((1/(((3-P323)^2+(5-Q323)^2))*CT323))</f>
        <v>2.7528491787511609E-3</v>
      </c>
      <c r="CL323" s="27">
        <f>(1/(((4-P323)^2+(5-Q323)^2))*CT323)</f>
        <v>2.4140746484236394E-3</v>
      </c>
      <c r="CM323" s="27">
        <f>(1/(((0-P323)^2+(6-Q323)^2))*CT323)</f>
        <v>1.5674916112903355E-3</v>
      </c>
      <c r="CN323" s="27">
        <f>(1/(((1-P323)^2+(6-Q323)^2))*CT323)</f>
        <v>1.7576566191563475E-3</v>
      </c>
      <c r="CO323" s="27">
        <f>((1/(((2-P323)^2+(6-Q323)^2))*CT323))</f>
        <v>1.8521374351825244E-3</v>
      </c>
      <c r="CP323" s="27">
        <f>((1/(((3-P323)^2+(6-Q323)^2))*CT323))</f>
        <v>1.8152308083811436E-3</v>
      </c>
      <c r="CQ323" s="27">
        <f>((1/(((4-P323)^2+(6-Q323)^2))*CT323))</f>
        <v>1.6614841469320457E-3</v>
      </c>
      <c r="CR323" s="27">
        <f>((1/(((5-P323)^2+(6-Q323)^2)))*CT323)</f>
        <v>1.4433160951002229E-3</v>
      </c>
      <c r="CS323" s="21">
        <f t="shared" ref="CS323:CS386" si="172">SUM(AV323:CR323)</f>
        <v>1.0871637190847603</v>
      </c>
      <c r="CT323" s="28">
        <v>0.05</v>
      </c>
    </row>
    <row r="324" spans="8:98" x14ac:dyDescent="0.25">
      <c r="H324" s="2">
        <v>44674</v>
      </c>
      <c r="I324" s="1" t="s">
        <v>18</v>
      </c>
      <c r="J324" s="1" t="s">
        <v>20</v>
      </c>
      <c r="K324">
        <v>0</v>
      </c>
      <c r="L324">
        <v>3</v>
      </c>
      <c r="M324">
        <v>0.57999999999999996</v>
      </c>
      <c r="N324">
        <v>1.62</v>
      </c>
      <c r="P324" s="10">
        <f>SUMIF(team,spi_matches[[#This Row],[team1]],Mxg)+SUMIF(team,spi_matches[[#This Row],[team2]],Vnxg)</f>
        <v>0.78715218270080944</v>
      </c>
      <c r="Q324" s="10">
        <f>SUMIF(team,spi_matches[[#This Row],[team1]],Mnxg)+SUMIF(team,spi_matches[[#This Row],[team2]],Vxg)</f>
        <v>1.6566053639126359</v>
      </c>
      <c r="R324" s="10">
        <f t="shared" si="146"/>
        <v>4.425197946488605E-2</v>
      </c>
      <c r="S324" s="21">
        <f t="shared" si="147"/>
        <v>0.12193058682142541</v>
      </c>
      <c r="T324" s="21">
        <f t="shared" si="148"/>
        <v>0.16471502073324373</v>
      </c>
      <c r="U324" s="21">
        <f t="shared" si="149"/>
        <v>0.54476220633971439</v>
      </c>
      <c r="V324" s="22">
        <f t="shared" si="150"/>
        <v>0</v>
      </c>
      <c r="W324" s="22">
        <f t="shared" si="151"/>
        <v>3</v>
      </c>
      <c r="X324" s="23"/>
      <c r="Y324" s="23"/>
      <c r="Z324" s="23"/>
      <c r="AA324" s="23"/>
      <c r="AB324" s="24">
        <f t="shared" si="152"/>
        <v>1</v>
      </c>
      <c r="AC324" s="24">
        <f t="shared" si="153"/>
        <v>2</v>
      </c>
      <c r="AD324" s="24">
        <f t="shared" si="154"/>
        <v>1</v>
      </c>
      <c r="AE324" s="24">
        <f t="shared" si="155"/>
        <v>1</v>
      </c>
      <c r="AF324" s="24">
        <f t="shared" si="156"/>
        <v>0</v>
      </c>
      <c r="AG324" s="24">
        <f t="shared" si="157"/>
        <v>2</v>
      </c>
      <c r="AH324" s="24">
        <f t="shared" si="158"/>
        <v>0</v>
      </c>
      <c r="AI324" s="24">
        <f t="shared" si="159"/>
        <v>1</v>
      </c>
      <c r="AJ324" s="24">
        <f t="shared" si="160"/>
        <v>2</v>
      </c>
      <c r="AK324" s="24">
        <f t="shared" si="161"/>
        <v>2</v>
      </c>
      <c r="AL324" s="25">
        <f t="shared" si="162"/>
        <v>12</v>
      </c>
      <c r="AM324" s="25">
        <f t="shared" si="163"/>
        <v>11</v>
      </c>
      <c r="AN324" s="25">
        <f t="shared" si="164"/>
        <v>2</v>
      </c>
      <c r="AO324" s="25">
        <f t="shared" si="165"/>
        <v>1</v>
      </c>
      <c r="AP324" s="25">
        <f t="shared" si="166"/>
        <v>22</v>
      </c>
      <c r="AQ324" s="26">
        <f t="shared" si="167"/>
        <v>0.30632737057023862</v>
      </c>
      <c r="AR324" s="26">
        <f t="shared" si="168"/>
        <v>0.10494615483341052</v>
      </c>
      <c r="AS324" s="26">
        <f t="shared" si="169"/>
        <v>6.779399632492368E-2</v>
      </c>
      <c r="AT324" s="26">
        <f t="shared" si="170"/>
        <v>4.7585549085200553E-2</v>
      </c>
      <c r="AU324" s="26">
        <f t="shared" si="171"/>
        <v>3.1467921175291617E-2</v>
      </c>
      <c r="AV324" s="27">
        <f>(1/(((0-P324)^2+(0-Q324)^2))*CT324)</f>
        <v>1.4863479429814972E-2</v>
      </c>
      <c r="AW324" s="27">
        <f>(1/(((1-P324)^2+(1-Q324)^2))*CT324)</f>
        <v>0.10494615483341052</v>
      </c>
      <c r="AX324" s="27">
        <f>(1/(((2-P324)^2+(2-Q324)^2))*CT324)</f>
        <v>3.1467921175291617E-2</v>
      </c>
      <c r="AY324" s="27">
        <f>(1/(((3-P324)^2+(3-Q324)^2))*CT324)</f>
        <v>7.4611223920823923E-3</v>
      </c>
      <c r="AZ324" s="27">
        <f>((1/(((4-P324)^2+(4-Q324)^2))*CT324))</f>
        <v>3.1617774959447151E-3</v>
      </c>
      <c r="BA324" s="27">
        <f>((1/(((5-P324)^2+(5-Q324)^2))*CT324))</f>
        <v>1.7285263360874957E-3</v>
      </c>
      <c r="BB324" s="27">
        <f>((1/(((6-P324)^2+(6-Q324)^2))*CT324))</f>
        <v>1.0860390706120215E-3</v>
      </c>
      <c r="BC324" s="27">
        <f>((1/(((1-P324)^2+(0-Q324)^2))*CT324))</f>
        <v>1.792342415930747E-2</v>
      </c>
      <c r="BD324" s="27">
        <f>((1/(((2-P324)^2+(0-Q324)^2))*CT324))</f>
        <v>1.1861436146225507E-2</v>
      </c>
      <c r="BE324" s="27">
        <f>((1/(((2-P324)^2+(1-Q324)^2))*CT324))</f>
        <v>2.628631515635273E-2</v>
      </c>
      <c r="BF324" s="27">
        <f>((1/(((3-P324)^2+(0-Q324)^2))*CT324))</f>
        <v>6.5436146096686139E-3</v>
      </c>
      <c r="BG324" s="27">
        <f>((1/(((3-P324)^2+(1-Q324)^2))*CT324))</f>
        <v>9.3846907493671215E-3</v>
      </c>
      <c r="BH324" s="27">
        <f>((1/(((3-P324)^2+(2-Q324)^2))*CT324))</f>
        <v>9.9708545169819758E-3</v>
      </c>
      <c r="BI324" s="27">
        <f>((1/(((4-P324)^2+(0-Q324)^2))*CT324))</f>
        <v>3.8265113540960831E-3</v>
      </c>
      <c r="BJ324" s="27">
        <f>((1/(((4-P324)^2+(1-Q324)^2))*CT324))</f>
        <v>4.6496395683239605E-3</v>
      </c>
      <c r="BK324" s="27">
        <f>((1/(((4-P324)^2+(2-Q324)^2))*CT324))</f>
        <v>4.789129378259295E-3</v>
      </c>
      <c r="BL324" s="27">
        <f>((1/(((4-P324)^2+(3-Q324)^2))*CT324))</f>
        <v>4.1229971706547748E-3</v>
      </c>
      <c r="BM324" s="27">
        <f>((1/(((5-P324)^2+(0-Q324)^2))*CT324))</f>
        <v>2.4399256078950749E-3</v>
      </c>
      <c r="BN324" s="27">
        <f>((1/(((5-P324)^2+(1-Q324)^2))*CT324))</f>
        <v>2.7503934342636488E-3</v>
      </c>
      <c r="BO324" s="27">
        <f>((1/(((5-P324)^2+(2-Q324)^2))*CT324))</f>
        <v>2.7986108534251695E-3</v>
      </c>
      <c r="BP324" s="27">
        <f>((1/(((5-P324)^2+(3-Q324)^2))*CT324))</f>
        <v>2.5571790503457858E-3</v>
      </c>
      <c r="BQ324" s="27">
        <f>((1/(((5-P324)^2+(4-Q324)^2))*CT324))</f>
        <v>2.1515014004172424E-3</v>
      </c>
      <c r="BR324" s="27">
        <f>((1/(((6-P324)^2+(0-Q324)^2))*CT324))</f>
        <v>1.6712277983941136E-3</v>
      </c>
      <c r="BS324" s="27">
        <f>(1/(((6-P324)^2+(1-Q324)^2))*CT324)</f>
        <v>1.8112717853486391E-3</v>
      </c>
      <c r="BT324" s="27">
        <f>(1/(((6-P324)^2+(2-Q324)^2))*CT324)</f>
        <v>1.8320586805426209E-3</v>
      </c>
      <c r="BU324" s="27">
        <f>(1/(((6-P324)^2+(3-Q324)^2))*CT324)</f>
        <v>1.7254176248210672E-3</v>
      </c>
      <c r="BV324" s="27">
        <f>((1/(((6-P324)^2+(4-Q324)^2))*CT324))</f>
        <v>1.5306771837167281E-3</v>
      </c>
      <c r="BW324" s="27">
        <f>((1/(((6-P324)^2+(5-Q324)^2))*CT324))</f>
        <v>1.3037105930178215E-3</v>
      </c>
      <c r="BX324" s="27">
        <f>((1/(((0-P324)^2+(1-Q324)^2))*CT324))</f>
        <v>4.7585549085200553E-2</v>
      </c>
      <c r="BY324" s="27">
        <f>((1/(((0-P324)^2+(2-Q324)^2))*CT324))</f>
        <v>6.779399632492368E-2</v>
      </c>
      <c r="BZ324" s="27">
        <f>((1/(((1-P324)^2+(2-Q324)^2))*CT324))</f>
        <v>0.30632737057023862</v>
      </c>
      <c r="CA324" s="27">
        <f>((1/(((0-P324)^2+(3-Q324)^2))*CT324))</f>
        <v>2.0624359528312292E-2</v>
      </c>
      <c r="CB324" s="27">
        <f>((1/(((1-P324)^2+(3-Q324)^2))*CT324))</f>
        <v>2.7026832118318241E-2</v>
      </c>
      <c r="CC324" s="27">
        <f>((1/(((2-P324)^2+(3-Q324)^2))*CT324))</f>
        <v>1.5263871230120133E-2</v>
      </c>
      <c r="CD324" s="27">
        <f>((1/(((0-P324)^2+(4-Q324)^2))*CT324))</f>
        <v>8.1818237138373273E-3</v>
      </c>
      <c r="CE324" s="27">
        <f>((1/(((1-P324)^2+(4-Q324)^2))*CT324))</f>
        <v>9.0304826608107094E-3</v>
      </c>
      <c r="CF324" s="27">
        <f>((1/(((2-P324)^2+(4-Q324)^2))*CT324))</f>
        <v>7.1813303524639882E-3</v>
      </c>
      <c r="CG324" s="27">
        <f>((1/(((3-P324)^2+(4-Q324)^2))*CT324))</f>
        <v>4.8131562197711508E-3</v>
      </c>
      <c r="CH324" s="27">
        <f>((1/(((0-P324)^2+(5-Q324)^2))*CT324))</f>
        <v>4.2380437100627494E-3</v>
      </c>
      <c r="CI324" s="27">
        <f>((1/(((1-P324)^2+(5-Q324)^2))*CT324))</f>
        <v>4.454901827159778E-3</v>
      </c>
      <c r="CJ324" s="27">
        <f>((1/(((2-P324)^2+(5-Q324)^2))*CT324))</f>
        <v>3.9527918010235146E-3</v>
      </c>
      <c r="CK324" s="27">
        <f>((1/(((3-P324)^2+(5-Q324)^2))*CT324))</f>
        <v>3.1104231660735136E-3</v>
      </c>
      <c r="CL324" s="27">
        <f>(1/(((4-P324)^2+(5-Q324)^2))*CT324)</f>
        <v>2.3255079753042598E-3</v>
      </c>
      <c r="CM324" s="27">
        <f>(1/(((0-P324)^2+(6-Q324)^2))*CT324)</f>
        <v>2.5661178847170446E-3</v>
      </c>
      <c r="CN324" s="27">
        <f>(1/(((1-P324)^2+(6-Q324)^2))*CT324)</f>
        <v>2.6440503542429286E-3</v>
      </c>
      <c r="CO324" s="27">
        <f>((1/(((2-P324)^2+(6-Q324)^2))*CT324))</f>
        <v>2.4586846573031963E-3</v>
      </c>
      <c r="CP324" s="27">
        <f>((1/(((3-P324)^2+(6-Q324)^2))*CT324))</f>
        <v>2.1042201356375394E-3</v>
      </c>
      <c r="CQ324" s="27">
        <f>((1/(((4-P324)^2+(6-Q324)^2))*CT324))</f>
        <v>1.7130639730014538E-3</v>
      </c>
      <c r="CR324" s="27">
        <f>((1/(((5-P324)^2+(6-Q324)^2)))*CT324)</f>
        <v>1.3656290511917485E-3</v>
      </c>
      <c r="CS324" s="21">
        <f t="shared" si="172"/>
        <v>0.8314078138943839</v>
      </c>
      <c r="CT324" s="28">
        <v>0.05</v>
      </c>
    </row>
    <row r="325" spans="8:98" x14ac:dyDescent="0.25">
      <c r="H325" s="2">
        <v>44674</v>
      </c>
      <c r="I325" s="1" t="s">
        <v>14</v>
      </c>
      <c r="J325" s="1" t="s">
        <v>17</v>
      </c>
      <c r="K325">
        <v>0</v>
      </c>
      <c r="L325">
        <v>0</v>
      </c>
      <c r="M325">
        <v>0.28000000000000003</v>
      </c>
      <c r="N325">
        <v>0.06</v>
      </c>
      <c r="P325" s="10">
        <f>SUMIF(team,spi_matches[[#This Row],[team1]],Mxg)+SUMIF(team,spi_matches[[#This Row],[team2]],Vnxg)</f>
        <v>1.2304385694147524</v>
      </c>
      <c r="Q325" s="10">
        <f>SUMIF(team,spi_matches[[#This Row],[team1]],Mnxg)+SUMIF(team,spi_matches[[#This Row],[team2]],Vxg)</f>
        <v>1.2978436509162763</v>
      </c>
      <c r="R325" s="10">
        <f t="shared" si="146"/>
        <v>2.4355903783448971</v>
      </c>
      <c r="S325" s="21">
        <f t="shared" si="147"/>
        <v>0.21318127658201108</v>
      </c>
      <c r="T325" s="21">
        <f t="shared" si="148"/>
        <v>0.42882182203838487</v>
      </c>
      <c r="U325" s="21">
        <f t="shared" si="149"/>
        <v>0.24120652648997745</v>
      </c>
      <c r="V325" s="22">
        <f t="shared" si="150"/>
        <v>1</v>
      </c>
      <c r="W325" s="22">
        <f t="shared" si="151"/>
        <v>1</v>
      </c>
      <c r="X325" s="23"/>
      <c r="Y325" s="23"/>
      <c r="Z325" s="23"/>
      <c r="AA325" s="23"/>
      <c r="AB325" s="24">
        <f t="shared" si="152"/>
        <v>1</v>
      </c>
      <c r="AC325" s="24">
        <f t="shared" si="153"/>
        <v>1</v>
      </c>
      <c r="AD325" s="24">
        <f t="shared" si="154"/>
        <v>1</v>
      </c>
      <c r="AE325" s="24">
        <f t="shared" si="155"/>
        <v>2</v>
      </c>
      <c r="AF325" s="24">
        <f t="shared" si="156"/>
        <v>2</v>
      </c>
      <c r="AG325" s="24">
        <f t="shared" si="157"/>
        <v>1</v>
      </c>
      <c r="AH325" s="24">
        <f t="shared" si="158"/>
        <v>2</v>
      </c>
      <c r="AI325" s="24">
        <f t="shared" si="159"/>
        <v>2</v>
      </c>
      <c r="AJ325" s="24">
        <f t="shared" si="160"/>
        <v>0</v>
      </c>
      <c r="AK325" s="24">
        <f t="shared" si="161"/>
        <v>1</v>
      </c>
      <c r="AL325" s="25">
        <f t="shared" si="162"/>
        <v>11</v>
      </c>
      <c r="AM325" s="25">
        <f t="shared" si="163"/>
        <v>12</v>
      </c>
      <c r="AN325" s="25">
        <f t="shared" si="164"/>
        <v>21</v>
      </c>
      <c r="AO325" s="25">
        <f t="shared" si="165"/>
        <v>22</v>
      </c>
      <c r="AP325" s="25">
        <f t="shared" si="166"/>
        <v>1</v>
      </c>
      <c r="AQ325" s="26">
        <f t="shared" si="167"/>
        <v>0.35257754541573805</v>
      </c>
      <c r="AR325" s="26">
        <f t="shared" si="168"/>
        <v>9.1554052113103232E-2</v>
      </c>
      <c r="AS325" s="26">
        <f t="shared" si="169"/>
        <v>7.3428379084092082E-2</v>
      </c>
      <c r="AT325" s="26">
        <f t="shared" si="170"/>
        <v>4.6072404290704888E-2</v>
      </c>
      <c r="AU325" s="26">
        <f t="shared" si="171"/>
        <v>3.1197550804433729E-2</v>
      </c>
      <c r="AV325" s="27">
        <f>(1/(((0-P325)^2+(0-Q325)^2))*CT325)</f>
        <v>1.5632927773619815E-2</v>
      </c>
      <c r="AW325" s="27">
        <f>(1/(((1-P325)^2+(1-Q325)^2))*CT325)</f>
        <v>0.35257754541573805</v>
      </c>
      <c r="AX325" s="27">
        <f>(1/(((2-P325)^2+(2-Q325)^2))*CT325)</f>
        <v>4.6072404290704888E-2</v>
      </c>
      <c r="AY325" s="27">
        <f>(1/(((3-P325)^2+(3-Q325)^2))*CT325)</f>
        <v>8.2936841414472141E-3</v>
      </c>
      <c r="AZ325" s="27">
        <f>((1/(((4-P325)^2+(4-Q325)^2))*CT325))</f>
        <v>3.3395405478850735E-3</v>
      </c>
      <c r="BA325" s="27">
        <f>((1/(((5-P325)^2+(5-Q325)^2))*CT325))</f>
        <v>1.7911160991954658E-3</v>
      </c>
      <c r="BB325" s="27">
        <f>((1/(((6-P325)^2+(6-Q325)^2))*CT325))</f>
        <v>1.1146037697943225E-3</v>
      </c>
      <c r="BC325" s="27">
        <f>((1/(((1-P325)^2+(0-Q325)^2))*CT325))</f>
        <v>2.8776977150290713E-2</v>
      </c>
      <c r="BD325" s="27">
        <f>((1/(((2-P325)^2+(0-Q325)^2))*CT325))</f>
        <v>2.1962354491259748E-2</v>
      </c>
      <c r="BE325" s="27">
        <f>((1/(((2-P325)^2+(1-Q325)^2))*CT325))</f>
        <v>7.3428379084092082E-2</v>
      </c>
      <c r="BF325" s="27">
        <f>((1/(((3-P325)^2+(0-Q325)^2))*CT325))</f>
        <v>1.0382607822044592E-2</v>
      </c>
      <c r="BG325" s="27">
        <f>((1/(((3-P325)^2+(1-Q325)^2))*CT325))</f>
        <v>1.5527668222949723E-2</v>
      </c>
      <c r="BH325" s="27">
        <f>((1/(((3-P325)^2+(2-Q325)^2))*CT325))</f>
        <v>1.3795496462002588E-2</v>
      </c>
      <c r="BI325" s="27">
        <f>((1/(((4-P325)^2+(0-Q325)^2))*CT325))</f>
        <v>5.3448104743302081E-3</v>
      </c>
      <c r="BJ325" s="27">
        <f>((1/(((4-P325)^2+(1-Q325)^2))*CT325))</f>
        <v>6.4439787771309849E-3</v>
      </c>
      <c r="BK325" s="27">
        <f>((1/(((4-P325)^2+(2-Q325)^2))*CT325))</f>
        <v>6.1248283706587811E-3</v>
      </c>
      <c r="BL325" s="27">
        <f>((1/(((4-P325)^2+(3-Q325)^2))*CT325))</f>
        <v>4.7313507108421356E-3</v>
      </c>
      <c r="BM325" s="27">
        <f>((1/(((5-P325)^2+(0-Q325)^2))*CT325))</f>
        <v>3.1458428761190886E-3</v>
      </c>
      <c r="BN325" s="27">
        <f>((1/(((5-P325)^2+(1-Q325)^2))*CT325))</f>
        <v>3.4969181822516408E-3</v>
      </c>
      <c r="BO325" s="27">
        <f>((1/(((5-P325)^2+(2-Q325)^2))*CT325))</f>
        <v>3.4007551363483823E-3</v>
      </c>
      <c r="BP325" s="27">
        <f>((1/(((5-P325)^2+(3-Q325)^2))*CT325))</f>
        <v>2.9227921738898708E-3</v>
      </c>
      <c r="BQ325" s="27">
        <f>((1/(((5-P325)^2+(4-Q325)^2))*CT325))</f>
        <v>2.3243659882818102E-3</v>
      </c>
      <c r="BR325" s="27">
        <f>((1/(((6-P325)^2+(0-Q325)^2))*CT325))</f>
        <v>2.0464030584704685E-3</v>
      </c>
      <c r="BS325" s="27">
        <f>(1/(((6-P325)^2+(1-Q325)^2))*CT325)</f>
        <v>2.1893884903809806E-3</v>
      </c>
      <c r="BT325" s="27">
        <f>(1/(((6-P325)^2+(2-Q325)^2))*CT325)</f>
        <v>2.1513019453842713E-3</v>
      </c>
      <c r="BU325" s="27">
        <f>(1/(((6-P325)^2+(3-Q325)^2))*CT325)</f>
        <v>1.9496177840675061E-3</v>
      </c>
      <c r="BV325" s="27">
        <f>((1/(((6-P325)^2+(4-Q325)^2))*CT325))</f>
        <v>1.663873291016236E-3</v>
      </c>
      <c r="BW325" s="27">
        <f>((1/(((6-P325)^2+(5-Q325)^2))*CT325))</f>
        <v>1.3715660901992323E-3</v>
      </c>
      <c r="BX325" s="27">
        <f>((1/(((0-P325)^2+(1-Q325)^2))*CT325))</f>
        <v>3.1197550804433729E-2</v>
      </c>
      <c r="BY325" s="27">
        <f>((1/(((0-P325)^2+(2-Q325)^2))*CT325))</f>
        <v>2.4912772763456853E-2</v>
      </c>
      <c r="BZ325" s="27">
        <f>((1/(((1-P325)^2+(2-Q325)^2))*CT325))</f>
        <v>9.1554052113103232E-2</v>
      </c>
      <c r="CA325" s="27">
        <f>((1/(((0-P325)^2+(3-Q325)^2))*CT325))</f>
        <v>1.1334487899468029E-2</v>
      </c>
      <c r="CB325" s="27">
        <f>((1/(((1-P325)^2+(3-Q325)^2))*CT325))</f>
        <v>1.694663541553024E-2</v>
      </c>
      <c r="CC325" s="27">
        <f>((1/(((2-P325)^2+(3-Q325)^2))*CT325))</f>
        <v>1.4328449778939932E-2</v>
      </c>
      <c r="CD325" s="27">
        <f>((1/(((0-P325)^2+(4-Q325)^2))*CT325))</f>
        <v>5.6717456719638827E-3</v>
      </c>
      <c r="CE325" s="27">
        <f>((1/(((1-P325)^2+(4-Q325)^2))*CT325))</f>
        <v>6.7983268079970073E-3</v>
      </c>
      <c r="CF325" s="27">
        <f>((1/(((2-P325)^2+(4-Q325)^2))*CT325))</f>
        <v>6.3340258164808249E-3</v>
      </c>
      <c r="CG325" s="27">
        <f>((1/(((3-P325)^2+(4-Q325)^2))*CT325))</f>
        <v>4.7924869486390843E-3</v>
      </c>
      <c r="CH325" s="27">
        <f>((1/(((0-P325)^2+(5-Q325)^2))*CT325))</f>
        <v>3.2851639152410824E-3</v>
      </c>
      <c r="CI325" s="27">
        <f>((1/(((1-P325)^2+(5-Q325)^2))*CT325))</f>
        <v>3.6339682388490551E-3</v>
      </c>
      <c r="CJ325" s="27">
        <f>((1/(((2-P325)^2+(5-Q325)^2))*CT325))</f>
        <v>3.496946990446169E-3</v>
      </c>
      <c r="CK325" s="27">
        <f>((1/(((3-P325)^2+(5-Q325)^2))*CT325))</f>
        <v>2.9695956247984701E-3</v>
      </c>
      <c r="CL325" s="27">
        <f>(1/(((4-P325)^2+(5-Q325)^2))*CT325)</f>
        <v>2.339024569075266E-3</v>
      </c>
      <c r="CM325" s="27">
        <f>(1/(((0-P325)^2+(6-Q325)^2))*CT325)</f>
        <v>2.1164690009137766E-3</v>
      </c>
      <c r="CN325" s="27">
        <f>(1/(((1-P325)^2+(6-Q325)^2))*CT325)</f>
        <v>2.2559739726038907E-3</v>
      </c>
      <c r="CO325" s="27">
        <f>((1/(((2-P325)^2+(6-Q325)^2))*CT325))</f>
        <v>2.2024007013948447E-3</v>
      </c>
      <c r="CP325" s="27">
        <f>((1/(((3-P325)^2+(6-Q325)^2))*CT325))</f>
        <v>1.9808552724575579E-3</v>
      </c>
      <c r="CQ325" s="27">
        <f>((1/(((4-P325)^2+(6-Q325)^2))*CT325))</f>
        <v>1.6789371875517681E-3</v>
      </c>
      <c r="CR325" s="27">
        <f>((1/(((5-P325)^2+(6-Q325)^2)))*CT325)</f>
        <v>1.3766569966327203E-3</v>
      </c>
      <c r="CS325" s="21">
        <f t="shared" si="172"/>
        <v>0.88320962511037326</v>
      </c>
      <c r="CT325" s="28">
        <v>0.05</v>
      </c>
    </row>
    <row r="326" spans="8:98" x14ac:dyDescent="0.25">
      <c r="H326" s="2">
        <v>44674</v>
      </c>
      <c r="I326" s="1" t="s">
        <v>22</v>
      </c>
      <c r="J326" s="1" t="s">
        <v>16</v>
      </c>
      <c r="K326">
        <v>5</v>
      </c>
      <c r="L326">
        <v>1</v>
      </c>
      <c r="M326">
        <v>3.25</v>
      </c>
      <c r="N326">
        <v>0.41</v>
      </c>
      <c r="P326" s="10">
        <f>SUMIF(team,spi_matches[[#This Row],[team1]],Mxg)+SUMIF(team,spi_matches[[#This Row],[team2]],Vnxg)</f>
        <v>2.3663550254601815</v>
      </c>
      <c r="Q326" s="10">
        <f>SUMIF(team,spi_matches[[#This Row],[team1]],Mnxg)+SUMIF(team,spi_matches[[#This Row],[team2]],Vxg)</f>
        <v>0.66376649164898782</v>
      </c>
      <c r="R326" s="10">
        <f t="shared" si="146"/>
        <v>0.84522587331331223</v>
      </c>
      <c r="S326" s="21">
        <f t="shared" si="147"/>
        <v>0.58516129693684049</v>
      </c>
      <c r="T326" s="21">
        <f t="shared" si="148"/>
        <v>7.4874657554620541E-2</v>
      </c>
      <c r="U326" s="21">
        <f t="shared" si="149"/>
        <v>8.6763284470352905E-2</v>
      </c>
      <c r="V326" s="22">
        <f t="shared" si="150"/>
        <v>3</v>
      </c>
      <c r="W326" s="22">
        <f t="shared" si="151"/>
        <v>0</v>
      </c>
      <c r="X326" s="23"/>
      <c r="Y326" s="23"/>
      <c r="Z326" s="23"/>
      <c r="AA326" s="23"/>
      <c r="AB326" s="24">
        <f t="shared" si="152"/>
        <v>2</v>
      </c>
      <c r="AC326" s="24">
        <f t="shared" si="153"/>
        <v>1</v>
      </c>
      <c r="AD326" s="24">
        <f t="shared" si="154"/>
        <v>3</v>
      </c>
      <c r="AE326" s="24">
        <f t="shared" si="155"/>
        <v>1</v>
      </c>
      <c r="AF326" s="24">
        <f t="shared" si="156"/>
        <v>2</v>
      </c>
      <c r="AG326" s="24">
        <f t="shared" si="157"/>
        <v>0</v>
      </c>
      <c r="AH326" s="24">
        <f t="shared" si="158"/>
        <v>3</v>
      </c>
      <c r="AI326" s="24">
        <f t="shared" si="159"/>
        <v>0</v>
      </c>
      <c r="AJ326" s="24">
        <f t="shared" si="160"/>
        <v>2</v>
      </c>
      <c r="AK326" s="24">
        <f t="shared" si="161"/>
        <v>2</v>
      </c>
      <c r="AL326" s="25">
        <f t="shared" si="162"/>
        <v>21</v>
      </c>
      <c r="AM326" s="25">
        <f t="shared" si="163"/>
        <v>31</v>
      </c>
      <c r="AN326" s="25">
        <f t="shared" si="164"/>
        <v>20</v>
      </c>
      <c r="AO326" s="25">
        <f t="shared" si="165"/>
        <v>30</v>
      </c>
      <c r="AP326" s="25">
        <f t="shared" si="166"/>
        <v>22</v>
      </c>
      <c r="AQ326" s="26">
        <f t="shared" si="167"/>
        <v>0.20220894931275601</v>
      </c>
      <c r="AR326" s="26">
        <f t="shared" si="168"/>
        <v>9.7170600845724195E-2</v>
      </c>
      <c r="AS326" s="26">
        <f t="shared" si="169"/>
        <v>8.698648137858668E-2</v>
      </c>
      <c r="AT326" s="26">
        <f t="shared" si="170"/>
        <v>5.9375941573602833E-2</v>
      </c>
      <c r="AU326" s="26">
        <f t="shared" si="171"/>
        <v>2.6045247976166308E-2</v>
      </c>
      <c r="AV326" s="27">
        <f>(1/(((0-P326)^2+(0-Q326)^2))*CT326)</f>
        <v>8.2778413586673781E-3</v>
      </c>
      <c r="AW326" s="27">
        <f>(1/(((1-P326)^2+(1-Q326)^2))*CT326)</f>
        <v>2.5252792731402643E-2</v>
      </c>
      <c r="AX326" s="27">
        <f>(1/(((2-P326)^2+(2-Q326)^2))*CT326)</f>
        <v>2.6045247976166308E-2</v>
      </c>
      <c r="AY326" s="27">
        <f>(1/(((3-P326)^2+(3-Q326)^2))*CT326)</f>
        <v>8.5331615461074258E-3</v>
      </c>
      <c r="AZ326" s="27">
        <f>((1/(((4-P326)^2+(4-Q326)^2))*CT326))</f>
        <v>3.6233853485843114E-3</v>
      </c>
      <c r="BA326" s="27">
        <f>((1/(((5-P326)^2+(5-Q326)^2))*CT326))</f>
        <v>1.9425768916416708E-3</v>
      </c>
      <c r="BB326" s="27">
        <f>((1/(((6-P326)^2+(6-Q326)^2))*CT326))</f>
        <v>1.1996517020508124E-3</v>
      </c>
      <c r="BC326" s="27">
        <f>((1/(((1-P326)^2+(0-Q326)^2))*CT326))</f>
        <v>2.1668359584202167E-2</v>
      </c>
      <c r="BD326" s="27">
        <f>((1/(((2-P326)^2+(0-Q326)^2))*CT326))</f>
        <v>8.698648137858668E-2</v>
      </c>
      <c r="BE326" s="27">
        <f>((1/(((2-P326)^2+(1-Q326)^2))*CT326))</f>
        <v>0.20220894931275601</v>
      </c>
      <c r="BF326" s="27">
        <f>((1/(((3-P326)^2+(0-Q326)^2))*CT326))</f>
        <v>5.9375941573602833E-2</v>
      </c>
      <c r="BG326" s="27">
        <f>((1/(((3-P326)^2+(1-Q326)^2))*CT326))</f>
        <v>9.7170600845724195E-2</v>
      </c>
      <c r="BH326" s="27">
        <f>((1/(((3-P326)^2+(2-Q326)^2))*CT326))</f>
        <v>2.2862097346941938E-2</v>
      </c>
      <c r="BI326" s="27">
        <f>((1/(((4-P326)^2+(0-Q326)^2))*CT326))</f>
        <v>1.6080366541964472E-2</v>
      </c>
      <c r="BJ326" s="27">
        <f>((1/(((4-P326)^2+(1-Q326)^2))*CT326))</f>
        <v>1.7973657897001751E-2</v>
      </c>
      <c r="BK326" s="27">
        <f>((1/(((4-P326)^2+(2-Q326)^2))*CT326))</f>
        <v>1.1225068274434889E-2</v>
      </c>
      <c r="BL326" s="27">
        <f>((1/(((4-P326)^2+(3-Q326)^2))*CT326))</f>
        <v>6.1524960816209569E-3</v>
      </c>
      <c r="BM326" s="27">
        <f>((1/(((5-P326)^2+(0-Q326)^2))*CT326))</f>
        <v>6.778124512757628E-3</v>
      </c>
      <c r="BN326" s="27">
        <f>((1/(((5-P326)^2+(1-Q326)^2))*CT326))</f>
        <v>7.0930650180080212E-3</v>
      </c>
      <c r="BO326" s="27">
        <f>((1/(((5-P326)^2+(2-Q326)^2))*CT326))</f>
        <v>5.7328892078949232E-3</v>
      </c>
      <c r="BP326" s="27">
        <f>((1/(((5-P326)^2+(3-Q326)^2))*CT326))</f>
        <v>4.0341863869148764E-3</v>
      </c>
      <c r="BQ326" s="27">
        <f>((1/(((5-P326)^2+(4-Q326)^2))*CT326))</f>
        <v>2.7675470980198747E-3</v>
      </c>
      <c r="BR326" s="27">
        <f>((1/(((6-P326)^2+(0-Q326)^2))*CT326))</f>
        <v>3.6646247543474703E-3</v>
      </c>
      <c r="BS326" s="27">
        <f>(1/(((6-P326)^2+(1-Q326)^2))*CT326)</f>
        <v>3.7547604430450583E-3</v>
      </c>
      <c r="BT326" s="27">
        <f>(1/(((6-P326)^2+(2-Q326)^2))*CT326)</f>
        <v>3.3358027636629949E-3</v>
      </c>
      <c r="BU326" s="27">
        <f>(1/(((6-P326)^2+(3-Q326)^2))*CT326)</f>
        <v>2.6793327217493291E-3</v>
      </c>
      <c r="BV326" s="27">
        <f>((1/(((6-P326)^2+(4-Q326)^2))*CT326))</f>
        <v>2.0547525960028803E-3</v>
      </c>
      <c r="BW326" s="27">
        <f>((1/(((6-P326)^2+(5-Q326)^2))*CT326))</f>
        <v>1.5621925976015707E-3</v>
      </c>
      <c r="BX326" s="27">
        <f>((1/(((0-P326)^2+(1-Q326)^2))*CT326))</f>
        <v>8.7524455316128937E-3</v>
      </c>
      <c r="BY326" s="27">
        <f>((1/(((0-P326)^2+(2-Q326)^2))*CT326))</f>
        <v>6.7703376007731981E-3</v>
      </c>
      <c r="BZ326" s="27">
        <f>((1/(((1-P326)^2+(2-Q326)^2))*CT326))</f>
        <v>1.3689456159416406E-2</v>
      </c>
      <c r="CA326" s="27">
        <f>((1/(((0-P326)^2+(3-Q326)^2))*CT326))</f>
        <v>4.5217674262613564E-3</v>
      </c>
      <c r="CB326" s="27">
        <f>((1/(((1-P326)^2+(3-Q326)^2))*CT326))</f>
        <v>6.8260195831187313E-3</v>
      </c>
      <c r="CC326" s="27">
        <f>((1/(((2-P326)^2+(3-Q326)^2))*CT326))</f>
        <v>8.9410201862494647E-3</v>
      </c>
      <c r="CD326" s="27">
        <f>((1/(((0-P326)^2+(4-Q326)^2))*CT326))</f>
        <v>2.9886270555131603E-3</v>
      </c>
      <c r="CE326" s="27">
        <f>((1/(((1-P326)^2+(4-Q326)^2))*CT326))</f>
        <v>3.8469291272962801E-3</v>
      </c>
      <c r="CF326" s="27">
        <f>((1/(((2-P326)^2+(4-Q326)^2))*CT326))</f>
        <v>4.4386564258423441E-3</v>
      </c>
      <c r="CG326" s="27">
        <f>((1/(((3-P326)^2+(4-Q326)^2))*CT326))</f>
        <v>4.335776407830302E-3</v>
      </c>
      <c r="CH326" s="27">
        <f>((1/(((0-P326)^2+(5-Q326)^2))*CT326))</f>
        <v>2.0489655941360397E-3</v>
      </c>
      <c r="CI326" s="27">
        <f>((1/(((1-P326)^2+(5-Q326)^2))*CT326))</f>
        <v>2.4189825774372626E-3</v>
      </c>
      <c r="CJ326" s="27">
        <f>((1/(((2-P326)^2+(5-Q326)^2))*CT326))</f>
        <v>2.6403146307075612E-3</v>
      </c>
      <c r="CK326" s="27">
        <f>((1/(((3-P326)^2+(5-Q326)^2))*CT326))</f>
        <v>2.6035663557674085E-3</v>
      </c>
      <c r="CL326" s="27">
        <f>(1/(((4-P326)^2+(5-Q326)^2))*CT326)</f>
        <v>2.3286447066883978E-3</v>
      </c>
      <c r="CM326" s="27">
        <f>(1/(((0-P326)^2+(6-Q326)^2))*CT326)</f>
        <v>1.4673503901872977E-3</v>
      </c>
      <c r="CN326" s="27">
        <f>(1/(((1-P326)^2+(6-Q326)^2))*CT326)</f>
        <v>1.6478637659829679E-3</v>
      </c>
      <c r="CO326" s="27">
        <f>((1/(((2-P326)^2+(6-Q326)^2))*CT326))</f>
        <v>1.7476648713686052E-3</v>
      </c>
      <c r="CP326" s="27">
        <f>((1/(((3-P326)^2+(6-Q326)^2))*CT326))</f>
        <v>1.731488157407464E-3</v>
      </c>
      <c r="CQ326" s="27">
        <f>((1/(((4-P326)^2+(6-Q326)^2))*CT326))</f>
        <v>1.6054361888770598E-3</v>
      </c>
      <c r="CR326" s="27">
        <f>((1/(((5-P326)^2+(6-Q326)^2)))*CT326)</f>
        <v>1.411971727878732E-3</v>
      </c>
      <c r="CS326" s="21">
        <f t="shared" si="172"/>
        <v>0.74679923896181355</v>
      </c>
      <c r="CT326" s="28">
        <v>0.05</v>
      </c>
    </row>
    <row r="327" spans="8:98" x14ac:dyDescent="0.25">
      <c r="H327" s="2">
        <v>44674</v>
      </c>
      <c r="I327" s="1" t="s">
        <v>5</v>
      </c>
      <c r="J327" s="1" t="s">
        <v>28</v>
      </c>
      <c r="K327">
        <v>0</v>
      </c>
      <c r="L327">
        <v>0</v>
      </c>
      <c r="M327">
        <v>1.37</v>
      </c>
      <c r="N327">
        <v>0.67</v>
      </c>
      <c r="P327" s="10">
        <f>SUMIF(team,spi_matches[[#This Row],[team1]],Mxg)+SUMIF(team,spi_matches[[#This Row],[team2]],Vnxg)</f>
        <v>1.2784810508381794</v>
      </c>
      <c r="Q327" s="10">
        <f>SUMIF(team,spi_matches[[#This Row],[team1]],Mnxg)+SUMIF(team,spi_matches[[#This Row],[team2]],Vxg)</f>
        <v>1.4904021660941638</v>
      </c>
      <c r="R327" s="10">
        <f t="shared" si="146"/>
        <v>0.68143543218767977</v>
      </c>
      <c r="S327" s="21">
        <f t="shared" si="147"/>
        <v>0.19734675700587812</v>
      </c>
      <c r="T327" s="21">
        <f t="shared" si="148"/>
        <v>0.25052649864438598</v>
      </c>
      <c r="U327" s="21">
        <f t="shared" si="149"/>
        <v>0.30990945224405358</v>
      </c>
      <c r="V327" s="22">
        <f t="shared" si="150"/>
        <v>0</v>
      </c>
      <c r="W327" s="22">
        <f t="shared" si="151"/>
        <v>3</v>
      </c>
      <c r="X327" s="23"/>
      <c r="Y327" s="23"/>
      <c r="Z327" s="23"/>
      <c r="AA327" s="23"/>
      <c r="AB327" s="24">
        <f t="shared" si="152"/>
        <v>1</v>
      </c>
      <c r="AC327" s="24">
        <f t="shared" si="153"/>
        <v>1</v>
      </c>
      <c r="AD327" s="24">
        <f t="shared" si="154"/>
        <v>1</v>
      </c>
      <c r="AE327" s="24">
        <f t="shared" si="155"/>
        <v>2</v>
      </c>
      <c r="AF327" s="24">
        <f t="shared" si="156"/>
        <v>2</v>
      </c>
      <c r="AG327" s="24">
        <f t="shared" si="157"/>
        <v>1</v>
      </c>
      <c r="AH327" s="24">
        <f t="shared" si="158"/>
        <v>2</v>
      </c>
      <c r="AI327" s="24">
        <f t="shared" si="159"/>
        <v>2</v>
      </c>
      <c r="AJ327" s="24">
        <f t="shared" si="160"/>
        <v>0</v>
      </c>
      <c r="AK327" s="24">
        <f t="shared" si="161"/>
        <v>1</v>
      </c>
      <c r="AL327" s="25">
        <f t="shared" si="162"/>
        <v>11</v>
      </c>
      <c r="AM327" s="25">
        <f t="shared" si="163"/>
        <v>12</v>
      </c>
      <c r="AN327" s="25">
        <f t="shared" si="164"/>
        <v>21</v>
      </c>
      <c r="AO327" s="25">
        <f t="shared" si="165"/>
        <v>22</v>
      </c>
      <c r="AP327" s="25">
        <f t="shared" si="166"/>
        <v>1</v>
      </c>
      <c r="AQ327" s="26">
        <f t="shared" si="167"/>
        <v>0.15720997313279306</v>
      </c>
      <c r="AR327" s="26">
        <f t="shared" si="168"/>
        <v>0.14826164056812177</v>
      </c>
      <c r="AS327" s="26">
        <f t="shared" si="169"/>
        <v>6.5695781255969379E-2</v>
      </c>
      <c r="AT327" s="26">
        <f t="shared" si="170"/>
        <v>6.4079598441023553E-2</v>
      </c>
      <c r="AU327" s="26">
        <f t="shared" si="171"/>
        <v>2.6666551725122729E-2</v>
      </c>
      <c r="AV327" s="27">
        <f>(1/(((0-P327)^2+(0-Q327)^2))*CT327)</f>
        <v>1.2967435816587297E-2</v>
      </c>
      <c r="AW327" s="27">
        <f>(1/(((1-P327)^2+(1-Q327)^2))*CT327)</f>
        <v>0.15720997313279306</v>
      </c>
      <c r="AX327" s="27">
        <f>(1/(((2-P327)^2+(2-Q327)^2))*CT327)</f>
        <v>6.4079598441023553E-2</v>
      </c>
      <c r="AY327" s="27">
        <f>(1/(((3-P327)^2+(3-Q327)^2))*CT327)</f>
        <v>9.5374105753208496E-3</v>
      </c>
      <c r="AZ327" s="27">
        <f>((1/(((4-P327)^2+(4-Q327)^2))*CT327))</f>
        <v>3.6483709748612379E-3</v>
      </c>
      <c r="BA327" s="27">
        <f>((1/(((5-P327)^2+(5-Q327)^2))*CT327))</f>
        <v>1.9108051266280752E-3</v>
      </c>
      <c r="BB327" s="27">
        <f>((1/(((6-P327)^2+(6-Q327)^2))*CT327))</f>
        <v>1.1729045771718995E-3</v>
      </c>
      <c r="BC327" s="27">
        <f>((1/(((1-P327)^2+(0-Q327)^2))*CT327))</f>
        <v>2.175000248205072E-2</v>
      </c>
      <c r="BD327" s="27">
        <f>((1/(((2-P327)^2+(0-Q327)^2))*CT327))</f>
        <v>1.8235608514205637E-2</v>
      </c>
      <c r="BE327" s="27">
        <f>((1/(((2-P327)^2+(1-Q327)^2))*CT327))</f>
        <v>6.5695781255969379E-2</v>
      </c>
      <c r="BF327" s="27">
        <f>((1/(((3-P327)^2+(0-Q327)^2))*CT327))</f>
        <v>9.6433389692870738E-3</v>
      </c>
      <c r="BG327" s="27">
        <f>((1/(((3-P327)^2+(1-Q327)^2))*CT327))</f>
        <v>1.5604900026433978E-2</v>
      </c>
      <c r="BH327" s="27">
        <f>((1/(((3-P327)^2+(2-Q327)^2))*CT327))</f>
        <v>1.5511968913601929E-2</v>
      </c>
      <c r="BI327" s="27">
        <f>((1/(((4-P327)^2+(0-Q327)^2))*CT327))</f>
        <v>5.1932059531855047E-3</v>
      </c>
      <c r="BJ327" s="27">
        <f>((1/(((4-P327)^2+(1-Q327)^2))*CT327))</f>
        <v>6.5383753084736502E-3</v>
      </c>
      <c r="BK327" s="27">
        <f>((1/(((4-P327)^2+(2-Q327)^2))*CT327))</f>
        <v>6.5220039723126386E-3</v>
      </c>
      <c r="BL327" s="27">
        <f>((1/(((4-P327)^2+(3-Q327)^2))*CT327))</f>
        <v>5.1623289108022686E-3</v>
      </c>
      <c r="BM327" s="27">
        <f>((1/(((5-P327)^2+(0-Q327)^2))*CT327))</f>
        <v>3.1111937073670342E-3</v>
      </c>
      <c r="BN327" s="27">
        <f>((1/(((5-P327)^2+(1-Q327)^2))*CT327))</f>
        <v>3.5485662808665466E-3</v>
      </c>
      <c r="BO327" s="27">
        <f>((1/(((5-P327)^2+(2-Q327)^2))*CT327))</f>
        <v>3.5437384971078604E-3</v>
      </c>
      <c r="BP327" s="27">
        <f>((1/(((5-P327)^2+(3-Q327)^2))*CT327))</f>
        <v>3.1000852140126017E-3</v>
      </c>
      <c r="BQ327" s="27">
        <f>((1/(((5-P327)^2+(4-Q327)^2))*CT327))</f>
        <v>2.4816624283986177E-3</v>
      </c>
      <c r="BR327" s="27">
        <f>((1/(((6-P327)^2+(0-Q327)^2))*CT327))</f>
        <v>2.0396474999545802E-3</v>
      </c>
      <c r="BS327" s="27">
        <f>(1/(((6-P327)^2+(1-Q327)^2))*CT327)</f>
        <v>2.2189445480461688E-3</v>
      </c>
      <c r="BT327" s="27">
        <f>(1/(((6-P327)^2+(2-Q327)^2))*CT327)</f>
        <v>2.2170558770566364E-3</v>
      </c>
      <c r="BU327" s="27">
        <f>(1/(((6-P327)^2+(3-Q327)^2))*CT327)</f>
        <v>2.0348673041414725E-3</v>
      </c>
      <c r="BV327" s="27">
        <f>((1/(((6-P327)^2+(4-Q327)^2))*CT327))</f>
        <v>1.7488129291594304E-3</v>
      </c>
      <c r="BW327" s="27">
        <f>((1/(((6-P327)^2+(5-Q327)^2))*CT327))</f>
        <v>1.4446684134443155E-3</v>
      </c>
      <c r="BX327" s="27">
        <f>((1/(((0-P327)^2+(1-Q327)^2))*CT327))</f>
        <v>2.6666551725122729E-2</v>
      </c>
      <c r="BY327" s="27">
        <f>((1/(((0-P327)^2+(2-Q327)^2))*CT327))</f>
        <v>2.639631560681371E-2</v>
      </c>
      <c r="BZ327" s="27">
        <f>((1/(((1-P327)^2+(2-Q327)^2))*CT327))</f>
        <v>0.14826164056812177</v>
      </c>
      <c r="CA327" s="27">
        <f>((1/(((0-P327)^2+(3-Q327)^2))*CT327))</f>
        <v>1.2776615588123881E-2</v>
      </c>
      <c r="CB327" s="27">
        <f>((1/(((1-P327)^2+(3-Q327)^2))*CT327))</f>
        <v>2.1218472337267126E-2</v>
      </c>
      <c r="CC327" s="27">
        <f>((1/(((2-P327)^2+(3-Q327)^2))*CT327))</f>
        <v>1.7860490333181659E-2</v>
      </c>
      <c r="CD327" s="27">
        <f>((1/(((0-P327)^2+(4-Q327)^2))*CT327))</f>
        <v>6.3031075533747571E-3</v>
      </c>
      <c r="CE327" s="27">
        <f>((1/(((1-P327)^2+(4-Q327)^2))*CT327))</f>
        <v>7.8423585749762478E-3</v>
      </c>
      <c r="CF327" s="27">
        <f>((1/(((2-P327)^2+(4-Q327)^2))*CT327))</f>
        <v>7.3328073558144484E-3</v>
      </c>
      <c r="CG327" s="27">
        <f>((1/(((3-P327)^2+(4-Q327)^2))*CT327))</f>
        <v>5.3985718171709494E-3</v>
      </c>
      <c r="CH327" s="27">
        <f>((1/(((0-P327)^2+(5-Q327)^2))*CT327))</f>
        <v>3.5837693443659664E-3</v>
      </c>
      <c r="CI327" s="27">
        <f>((1/(((1-P327)^2+(5-Q327)^2))*CT327))</f>
        <v>4.0339403961200775E-3</v>
      </c>
      <c r="CJ327" s="27">
        <f>((1/(((2-P327)^2+(5-Q327)^2))*CT327))</f>
        <v>3.8947281315172937E-3</v>
      </c>
      <c r="CK327" s="27">
        <f>((1/(((3-P327)^2+(5-Q327)^2))*CT327))</f>
        <v>3.2720576304816266E-3</v>
      </c>
      <c r="CL327" s="27">
        <f>(1/(((4-P327)^2+(5-Q327)^2))*CT327)</f>
        <v>2.5349901719377795E-3</v>
      </c>
      <c r="CM327" s="27">
        <f>(1/(((0-P327)^2+(6-Q327)^2))*CT327)</f>
        <v>2.2757285013107384E-3</v>
      </c>
      <c r="CN327" s="27">
        <f>(1/(((1-P327)^2+(6-Q327)^2))*CT327)</f>
        <v>2.4492965824903707E-3</v>
      </c>
      <c r="CO327" s="27">
        <f>((1/(((2-P327)^2+(6-Q327)^2))*CT327))</f>
        <v>2.3972695424902789E-3</v>
      </c>
      <c r="CP327" s="27">
        <f>((1/(((3-P327)^2+(6-Q327)^2))*CT327))</f>
        <v>2.1459135261783003E-3</v>
      </c>
      <c r="CQ327" s="27">
        <f>((1/(((4-P327)^2+(6-Q327)^2))*CT327))</f>
        <v>1.8022474593314183E-3</v>
      </c>
      <c r="CR327" s="27">
        <f>((1/(((5-P327)^2+(6-Q327)^2)))*CT327)</f>
        <v>1.4625794978625011E-3</v>
      </c>
      <c r="CS327" s="21">
        <f t="shared" si="172"/>
        <v>0.75778270789431779</v>
      </c>
      <c r="CT327" s="28">
        <v>0.05</v>
      </c>
    </row>
    <row r="328" spans="8:98" x14ac:dyDescent="0.25">
      <c r="H328" s="2">
        <v>44675</v>
      </c>
      <c r="I328" s="1" t="s">
        <v>9</v>
      </c>
      <c r="J328" s="1" t="s">
        <v>15</v>
      </c>
      <c r="K328">
        <v>1</v>
      </c>
      <c r="L328">
        <v>0</v>
      </c>
      <c r="M328">
        <v>1.28</v>
      </c>
      <c r="N328">
        <v>0.57999999999999996</v>
      </c>
      <c r="P328" s="10">
        <f>SUMIF(team,spi_matches[[#This Row],[team1]],Mxg)+SUMIF(team,spi_matches[[#This Row],[team2]],Vnxg)</f>
        <v>1.1676921332890444</v>
      </c>
      <c r="Q328" s="10">
        <f>SUMIF(team,spi_matches[[#This Row],[team1]],Mnxg)+SUMIF(team,spi_matches[[#This Row],[team2]],Vxg)</f>
        <v>0.98108763147438061</v>
      </c>
      <c r="R328" s="10">
        <f t="shared" si="146"/>
        <v>0.17348434504689433</v>
      </c>
      <c r="S328" s="21">
        <f t="shared" si="147"/>
        <v>0.23752997851192831</v>
      </c>
      <c r="T328" s="21">
        <f t="shared" si="148"/>
        <v>1.8183988777655637</v>
      </c>
      <c r="U328" s="21">
        <f t="shared" si="149"/>
        <v>0.17943250464549937</v>
      </c>
      <c r="V328" s="22">
        <f t="shared" si="150"/>
        <v>1</v>
      </c>
      <c r="W328" s="22">
        <f t="shared" si="151"/>
        <v>1</v>
      </c>
      <c r="X328" s="23"/>
      <c r="Y328" s="23"/>
      <c r="Z328" s="23"/>
      <c r="AA328" s="23"/>
      <c r="AB328" s="24">
        <f t="shared" si="152"/>
        <v>1</v>
      </c>
      <c r="AC328" s="24">
        <f t="shared" si="153"/>
        <v>1</v>
      </c>
      <c r="AD328" s="24">
        <f t="shared" si="154"/>
        <v>2</v>
      </c>
      <c r="AE328" s="24">
        <f t="shared" si="155"/>
        <v>1</v>
      </c>
      <c r="AF328" s="24">
        <f t="shared" si="156"/>
        <v>1</v>
      </c>
      <c r="AG328" s="24">
        <f t="shared" si="157"/>
        <v>0</v>
      </c>
      <c r="AH328" s="24">
        <f t="shared" si="158"/>
        <v>1</v>
      </c>
      <c r="AI328" s="24">
        <f t="shared" si="159"/>
        <v>2</v>
      </c>
      <c r="AJ328" s="24">
        <f t="shared" si="160"/>
        <v>0</v>
      </c>
      <c r="AK328" s="24">
        <f t="shared" si="161"/>
        <v>1</v>
      </c>
      <c r="AL328" s="25">
        <f t="shared" si="162"/>
        <v>11</v>
      </c>
      <c r="AM328" s="25">
        <f t="shared" si="163"/>
        <v>21</v>
      </c>
      <c r="AN328" s="25">
        <f t="shared" si="164"/>
        <v>10</v>
      </c>
      <c r="AO328" s="25">
        <f t="shared" si="165"/>
        <v>12</v>
      </c>
      <c r="AP328" s="25">
        <f t="shared" si="166"/>
        <v>1</v>
      </c>
      <c r="AQ328" s="26">
        <f t="shared" si="167"/>
        <v>1.7557209750817568</v>
      </c>
      <c r="AR328" s="26">
        <f t="shared" si="168"/>
        <v>7.2140280364294901E-2</v>
      </c>
      <c r="AS328" s="26">
        <f t="shared" si="169"/>
        <v>5.0471729365065554E-2</v>
      </c>
      <c r="AT328" s="26">
        <f t="shared" si="170"/>
        <v>4.6890983980216294E-2</v>
      </c>
      <c r="AU328" s="26">
        <f t="shared" si="171"/>
        <v>3.666058454343895E-2</v>
      </c>
      <c r="AV328" s="27">
        <f>(1/(((0-P328)^2+(0-Q328)^2))*CT328)</f>
        <v>2.1495780823742289E-2</v>
      </c>
      <c r="AW328" s="27">
        <f>(1/(((1-P328)^2+(1-Q328)^2))*CT328)</f>
        <v>1.7557209750817568</v>
      </c>
      <c r="AX328" s="27">
        <f>(1/(((2-P328)^2+(2-Q328)^2))*CT328)</f>
        <v>2.8886392595648704E-2</v>
      </c>
      <c r="AY328" s="27">
        <f>(1/(((3-P328)^2+(3-Q328)^2))*CT328)</f>
        <v>6.7264339287986174E-3</v>
      </c>
      <c r="AZ328" s="27">
        <f>((1/(((4-P328)^2+(4-Q328)^2))*CT328))</f>
        <v>2.9178678997590704E-3</v>
      </c>
      <c r="BA328" s="27">
        <f>((1/(((5-P328)^2+(5-Q328)^2))*CT328))</f>
        <v>1.6213635946039928E-3</v>
      </c>
      <c r="BB328" s="27">
        <f>((1/(((6-P328)^2+(6-Q328)^2))*CT328))</f>
        <v>1.0300638412542218E-3</v>
      </c>
      <c r="BC328" s="27">
        <f>((1/(((1-P328)^2+(0-Q328)^2))*CT328))</f>
        <v>5.0471729365065554E-2</v>
      </c>
      <c r="BD328" s="27">
        <f>((1/(((2-P328)^2+(0-Q328)^2))*CT328))</f>
        <v>3.0206564711904624E-2</v>
      </c>
      <c r="BE328" s="27">
        <f>((1/(((2-P328)^2+(1-Q328)^2))*CT328))</f>
        <v>7.2140280364294901E-2</v>
      </c>
      <c r="BF328" s="27">
        <f>((1/(((3-P328)^2+(0-Q328)^2))*CT328))</f>
        <v>1.1574382030219637E-2</v>
      </c>
      <c r="BG328" s="27">
        <f>((1/(((3-P328)^2+(1-Q328)^2))*CT328))</f>
        <v>1.4891102279941863E-2</v>
      </c>
      <c r="BH328" s="27">
        <f>((1/(((3-P328)^2+(2-Q328)^2))*CT328))</f>
        <v>1.1375180793818308E-2</v>
      </c>
      <c r="BI328" s="27">
        <f>((1/(((4-P328)^2+(0-Q328)^2))*CT328))</f>
        <v>5.5651394724050311E-3</v>
      </c>
      <c r="BJ328" s="27">
        <f>((1/(((4-P328)^2+(1-Q328)^2))*CT328))</f>
        <v>6.2326067193407067E-3</v>
      </c>
      <c r="BK328" s="27">
        <f>((1/(((4-P328)^2+(2-Q328)^2))*CT328))</f>
        <v>5.5186722657906001E-3</v>
      </c>
      <c r="BL328" s="27">
        <f>((1/(((4-P328)^2+(3-Q328)^2))*CT328))</f>
        <v>4.1329230706002506E-3</v>
      </c>
      <c r="BM328" s="27">
        <f>((1/(((5-P328)^2+(0-Q328)^2))*CT328))</f>
        <v>3.1950685469873184E-3</v>
      </c>
      <c r="BN328" s="27">
        <f>((1/(((5-P328)^2+(1-Q328)^2))*CT328))</f>
        <v>3.4043848276409717E-3</v>
      </c>
      <c r="BO328" s="27">
        <f>((1/(((5-P328)^2+(2-Q328)^2))*CT328))</f>
        <v>3.1796975548020532E-3</v>
      </c>
      <c r="BP328" s="27">
        <f>((1/(((5-P328)^2+(3-Q328)^2))*CT328))</f>
        <v>2.6648771857125191E-3</v>
      </c>
      <c r="BQ328" s="27">
        <f>((1/(((5-P328)^2+(4-Q328)^2))*CT328))</f>
        <v>2.1008036626263263E-3</v>
      </c>
      <c r="BR328" s="27">
        <f>((1/(((6-P328)^2+(0-Q328)^2))*CT328))</f>
        <v>2.0564510403727645E-3</v>
      </c>
      <c r="BS328" s="27">
        <f>(1/(((6-P328)^2+(1-Q328)^2))*CT328)</f>
        <v>2.1411848472371359E-3</v>
      </c>
      <c r="BT328" s="27">
        <f>(1/(((6-P328)^2+(2-Q328)^2))*CT328)</f>
        <v>2.050072467868461E-3</v>
      </c>
      <c r="BU328" s="27">
        <f>(1/(((6-P328)^2+(3-Q328)^2))*CT328)</f>
        <v>1.8230073869844321E-3</v>
      </c>
      <c r="BV328" s="27">
        <f>((1/(((6-P328)^2+(4-Q328)^2))*CT328))</f>
        <v>1.5401186489057879E-3</v>
      </c>
      <c r="BW328" s="27">
        <f>((1/(((6-P328)^2+(5-Q328)^2))*CT328))</f>
        <v>1.2657312694091304E-3</v>
      </c>
      <c r="BX328" s="27">
        <f>((1/(((0-P328)^2+(1-Q328)^2))*CT328))</f>
        <v>3.666058454343895E-2</v>
      </c>
      <c r="BY328" s="27">
        <f>((1/(((0-P328)^2+(2-Q328)^2))*CT328))</f>
        <v>2.0818696636939138E-2</v>
      </c>
      <c r="BZ328" s="27">
        <f>((1/(((1-P328)^2+(2-Q328)^2))*CT328))</f>
        <v>4.6890983980216294E-2</v>
      </c>
      <c r="CA328" s="27">
        <f>((1/(((0-P328)^2+(3-Q328)^2))*CT328))</f>
        <v>9.1920009289795847E-3</v>
      </c>
      <c r="CB328" s="27">
        <f>((1/(((1-P328)^2+(3-Q328)^2))*CT328))</f>
        <v>1.2182856479068183E-2</v>
      </c>
      <c r="CC328" s="27">
        <f>((1/(((2-P328)^2+(3-Q328)^2))*CT328))</f>
        <v>1.0484942126667063E-2</v>
      </c>
      <c r="CD328" s="27">
        <f>((1/(((0-P328)^2+(4-Q328)^2))*CT328))</f>
        <v>4.7722050861894669E-3</v>
      </c>
      <c r="CE328" s="27">
        <f>((1/(((1-P328)^2+(4-Q328)^2))*CT328))</f>
        <v>5.4692911365508395E-3</v>
      </c>
      <c r="CF328" s="27">
        <f>((1/(((2-P328)^2+(4-Q328)^2))*CT328))</f>
        <v>5.0986235555461187E-3</v>
      </c>
      <c r="CG328" s="27">
        <f>((1/(((3-P328)^2+(4-Q328)^2))*CT328))</f>
        <v>4.0092424240506545E-3</v>
      </c>
      <c r="CH328" s="27">
        <f>((1/(((0-P328)^2+(5-Q328)^2))*CT328))</f>
        <v>2.8546696457408868E-3</v>
      </c>
      <c r="CI328" s="27">
        <f>((1/(((1-P328)^2+(5-Q328)^2))*CT328))</f>
        <v>3.0902773964428792E-3</v>
      </c>
      <c r="CJ328" s="27">
        <f>((1/(((2-P328)^2+(5-Q328)^2))*CT328))</f>
        <v>2.9683467945513312E-3</v>
      </c>
      <c r="CK328" s="27">
        <f>((1/(((3-P328)^2+(5-Q328)^2))*CT328))</f>
        <v>2.5629185293492202E-3</v>
      </c>
      <c r="CL328" s="27">
        <f>(1/(((4-P328)^2+(5-Q328)^2))*CT328)</f>
        <v>2.0683700140242227E-3</v>
      </c>
      <c r="CM328" s="27">
        <f>(1/(((0-P328)^2+(6-Q328)^2))*CT328)</f>
        <v>1.8830273729180625E-3</v>
      </c>
      <c r="CN328" s="27">
        <f>(1/(((1-P328)^2+(6-Q328)^2))*CT328)</f>
        <v>1.9827420533973616E-3</v>
      </c>
      <c r="CO328" s="27">
        <f>((1/(((2-P328)^2+(6-Q328)^2))*CT328))</f>
        <v>1.9318282724826398E-3</v>
      </c>
      <c r="CP328" s="27">
        <f>((1/(((3-P328)^2+(6-Q328)^2))*CT328))</f>
        <v>1.7515077471785133E-3</v>
      </c>
      <c r="CQ328" s="27">
        <f>((1/(((4-P328)^2+(6-Q328)^2))*CT328))</f>
        <v>1.5055049141836417E-3</v>
      </c>
      <c r="CR328" s="27">
        <f>((1/(((5-P328)^2+(6-Q328)^2)))*CT328)</f>
        <v>1.25388500758434E-3</v>
      </c>
      <c r="CS328" s="21">
        <f t="shared" si="172"/>
        <v>2.2353613609229912</v>
      </c>
      <c r="CT328" s="28">
        <v>0.05</v>
      </c>
    </row>
    <row r="329" spans="8:98" x14ac:dyDescent="0.25">
      <c r="H329" s="2">
        <v>44675</v>
      </c>
      <c r="I329" s="1" t="s">
        <v>12</v>
      </c>
      <c r="J329" s="1" t="s">
        <v>21</v>
      </c>
      <c r="K329">
        <v>1</v>
      </c>
      <c r="L329">
        <v>0</v>
      </c>
      <c r="M329">
        <v>0.26</v>
      </c>
      <c r="N329">
        <v>0.39</v>
      </c>
      <c r="P329" s="10">
        <f>SUMIF(team,spi_matches[[#This Row],[team1]],Mxg)+SUMIF(team,spi_matches[[#This Row],[team2]],Vnxg)</f>
        <v>1.3475527436049952</v>
      </c>
      <c r="Q329" s="10">
        <f>SUMIF(team,spi_matches[[#This Row],[team1]],Mnxg)+SUMIF(team,spi_matches[[#This Row],[team2]],Vxg)</f>
        <v>1.0311084920943396</v>
      </c>
      <c r="R329" s="10">
        <f t="shared" si="146"/>
        <v>1.5937910687582304</v>
      </c>
      <c r="S329" s="21">
        <f t="shared" si="147"/>
        <v>0.28979126462155852</v>
      </c>
      <c r="T329" s="21">
        <f t="shared" si="148"/>
        <v>0.47817343022153974</v>
      </c>
      <c r="U329" s="21">
        <f t="shared" si="149"/>
        <v>0.17040951717403718</v>
      </c>
      <c r="V329" s="22">
        <f t="shared" si="150"/>
        <v>1</v>
      </c>
      <c r="W329" s="22">
        <f t="shared" si="151"/>
        <v>1</v>
      </c>
      <c r="X329" s="23"/>
      <c r="Y329" s="23"/>
      <c r="Z329" s="23"/>
      <c r="AA329" s="23"/>
      <c r="AB329" s="24">
        <f t="shared" si="152"/>
        <v>1</v>
      </c>
      <c r="AC329" s="24">
        <f t="shared" si="153"/>
        <v>1</v>
      </c>
      <c r="AD329" s="24">
        <f t="shared" si="154"/>
        <v>2</v>
      </c>
      <c r="AE329" s="24">
        <f t="shared" si="155"/>
        <v>1</v>
      </c>
      <c r="AF329" s="24">
        <f t="shared" si="156"/>
        <v>1</v>
      </c>
      <c r="AG329" s="24">
        <f t="shared" si="157"/>
        <v>2</v>
      </c>
      <c r="AH329" s="24">
        <f t="shared" si="158"/>
        <v>1</v>
      </c>
      <c r="AI329" s="24">
        <f t="shared" si="159"/>
        <v>0</v>
      </c>
      <c r="AJ329" s="24">
        <f t="shared" si="160"/>
        <v>2</v>
      </c>
      <c r="AK329" s="24">
        <f t="shared" si="161"/>
        <v>2</v>
      </c>
      <c r="AL329" s="25">
        <f t="shared" si="162"/>
        <v>11</v>
      </c>
      <c r="AM329" s="25">
        <f t="shared" si="163"/>
        <v>21</v>
      </c>
      <c r="AN329" s="25">
        <f t="shared" si="164"/>
        <v>12</v>
      </c>
      <c r="AO329" s="25">
        <f t="shared" si="165"/>
        <v>10</v>
      </c>
      <c r="AP329" s="25">
        <f t="shared" si="166"/>
        <v>22</v>
      </c>
      <c r="AQ329" s="26">
        <f t="shared" si="167"/>
        <v>0.41064170465247679</v>
      </c>
      <c r="AR329" s="26">
        <f t="shared" si="168"/>
        <v>0.11719066030495805</v>
      </c>
      <c r="AS329" s="26">
        <f t="shared" si="169"/>
        <v>4.7190126951809158E-2</v>
      </c>
      <c r="AT329" s="26">
        <f t="shared" si="170"/>
        <v>4.2230527542278143E-2</v>
      </c>
      <c r="AU329" s="26">
        <f t="shared" si="171"/>
        <v>3.6645119480159395E-2</v>
      </c>
      <c r="AV329" s="27">
        <f>(1/(((0-P329)^2+(0-Q329)^2))*CT329)</f>
        <v>1.7366639978334472E-2</v>
      </c>
      <c r="AW329" s="27">
        <f>(1/(((1-P329)^2+(1-Q329)^2))*CT329)</f>
        <v>0.41064170465247679</v>
      </c>
      <c r="AX329" s="27">
        <f>(1/(((2-P329)^2+(2-Q329)^2))*CT329)</f>
        <v>3.6645119480159395E-2</v>
      </c>
      <c r="AY329" s="27">
        <f>(1/(((3-P329)^2+(3-Q329)^2))*CT329)</f>
        <v>7.5675986666359149E-3</v>
      </c>
      <c r="AZ329" s="27">
        <f>((1/(((4-P329)^2+(4-Q329)^2))*CT329))</f>
        <v>3.154615285061173E-3</v>
      </c>
      <c r="BA329" s="27">
        <f>((1/(((5-P329)^2+(5-Q329)^2))*CT329))</f>
        <v>1.7186577382365094E-3</v>
      </c>
      <c r="BB329" s="27">
        <f>((1/(((6-P329)^2+(6-Q329)^2))*CT329))</f>
        <v>1.0790944206354768E-3</v>
      </c>
      <c r="BC329" s="27">
        <f>((1/(((1-P329)^2+(0-Q329)^2))*CT329))</f>
        <v>4.2230527542278143E-2</v>
      </c>
      <c r="BD329" s="27">
        <f>((1/(((2-P329)^2+(0-Q329)^2))*CT329))</f>
        <v>3.3582467220620339E-2</v>
      </c>
      <c r="BE329" s="27">
        <f>((1/(((2-P329)^2+(1-Q329)^2))*CT329))</f>
        <v>0.11719066030495805</v>
      </c>
      <c r="BF329" s="27">
        <f>((1/(((3-P329)^2+(0-Q329)^2))*CT329))</f>
        <v>1.3179513795176468E-2</v>
      </c>
      <c r="BG329" s="27">
        <f>((1/(((3-P329)^2+(1-Q329)^2))*CT329))</f>
        <v>1.8304627767171445E-2</v>
      </c>
      <c r="BH329" s="27">
        <f>((1/(((3-P329)^2+(2-Q329)^2))*CT329))</f>
        <v>1.3626455880209673E-2</v>
      </c>
      <c r="BI329" s="27">
        <f>((1/(((4-P329)^2+(0-Q329)^2))*CT329))</f>
        <v>6.173859968680126E-3</v>
      </c>
      <c r="BJ329" s="27">
        <f>((1/(((4-P329)^2+(1-Q329)^2))*CT329))</f>
        <v>7.1058618069894585E-3</v>
      </c>
      <c r="BK329" s="27">
        <f>((1/(((4-P329)^2+(2-Q329)^2))*CT329))</f>
        <v>6.2702000749554482E-3</v>
      </c>
      <c r="BL329" s="27">
        <f>((1/(((4-P329)^2+(3-Q329)^2))*CT329))</f>
        <v>4.5821071463222861E-3</v>
      </c>
      <c r="BM329" s="27">
        <f>((1/(((5-P329)^2+(0-Q329)^2))*CT329))</f>
        <v>3.4713650642710253E-3</v>
      </c>
      <c r="BN329" s="27">
        <f>((1/(((5-P329)^2+(1-Q329)^2))*CT329))</f>
        <v>3.7477498418988218E-3</v>
      </c>
      <c r="BO329" s="27">
        <f>((1/(((5-P329)^2+(2-Q329)^2))*CT329))</f>
        <v>3.5016159255816951E-3</v>
      </c>
      <c r="BP329" s="27">
        <f>((1/(((5-P329)^2+(3-Q329)^2))*CT329))</f>
        <v>2.9041224762652845E-3</v>
      </c>
      <c r="BQ329" s="27">
        <f>((1/(((5-P329)^2+(4-Q329)^2))*CT329))</f>
        <v>2.2568587096419511E-3</v>
      </c>
      <c r="BR329" s="27">
        <f>((1/(((6-P329)^2+(0-Q329)^2))*CT329))</f>
        <v>2.2018235312594356E-3</v>
      </c>
      <c r="BS329" s="27">
        <f>(1/(((6-P329)^2+(1-Q329)^2))*CT329)</f>
        <v>2.3098707064055108E-3</v>
      </c>
      <c r="BT329" s="27">
        <f>(1/(((6-P329)^2+(2-Q329)^2))*CT329)</f>
        <v>2.2139551927362849E-3</v>
      </c>
      <c r="BU329" s="27">
        <f>(1/(((6-P329)^2+(3-Q329)^2))*CT329)</f>
        <v>1.9591095252757666E-3</v>
      </c>
      <c r="BV329" s="27">
        <f>((1/(((6-P329)^2+(4-Q329)^2))*CT329))</f>
        <v>1.6415195577678375E-3</v>
      </c>
      <c r="BW329" s="27">
        <f>((1/(((6-P329)^2+(5-Q329)^2))*CT329))</f>
        <v>1.3369925830935604E-3</v>
      </c>
      <c r="BX329" s="27">
        <f>((1/(((0-P329)^2+(1-Q329)^2))*CT329))</f>
        <v>2.751991411731651E-2</v>
      </c>
      <c r="BY329" s="27">
        <f>((1/(((0-P329)^2+(2-Q329)^2))*CT329))</f>
        <v>1.8151131872406568E-2</v>
      </c>
      <c r="BZ329" s="27">
        <f>((1/(((1-P329)^2+(2-Q329)^2))*CT329))</f>
        <v>4.7190126951809158E-2</v>
      </c>
      <c r="CA329" s="27">
        <f>((1/(((0-P329)^2+(3-Q329)^2))*CT329))</f>
        <v>8.7835917119030976E-3</v>
      </c>
      <c r="CB329" s="27">
        <f>((1/(((1-P329)^2+(3-Q329)^2))*CT329))</f>
        <v>1.2508359713641032E-2</v>
      </c>
      <c r="CC329" s="27">
        <f>((1/(((2-P329)^2+(3-Q329)^2))*CT329))</f>
        <v>1.1621903608702527E-2</v>
      </c>
      <c r="CD329" s="27">
        <f>((1/(((0-P329)^2+(4-Q329)^2))*CT329))</f>
        <v>4.7035736475266781E-3</v>
      </c>
      <c r="CE329" s="27">
        <f>((1/(((1-P329)^2+(4-Q329)^2))*CT329))</f>
        <v>5.5959021998679215E-3</v>
      </c>
      <c r="CF329" s="27">
        <f>((1/(((2-P329)^2+(4-Q329)^2))*CT329))</f>
        <v>5.4112529468562029E-3</v>
      </c>
      <c r="CG329" s="27">
        <f>((1/(((3-P329)^2+(4-Q329)^2))*CT329))</f>
        <v>4.3309171616692475E-3</v>
      </c>
      <c r="CH329" s="27">
        <f>((1/(((0-P329)^2+(5-Q329)^2))*CT329))</f>
        <v>2.846084080585393E-3</v>
      </c>
      <c r="CI329" s="27">
        <f>((1/(((1-P329)^2+(5-Q329)^2))*CT329))</f>
        <v>3.150024441669268E-3</v>
      </c>
      <c r="CJ329" s="27">
        <f>((1/(((2-P329)^2+(5-Q329)^2))*CT329))</f>
        <v>3.0906575360395336E-3</v>
      </c>
      <c r="CK329" s="27">
        <f>((1/(((3-P329)^2+(5-Q329)^2))*CT329))</f>
        <v>2.7052351337488369E-3</v>
      </c>
      <c r="CL329" s="27">
        <f>(1/(((4-P329)^2+(5-Q329)^2))*CT329)</f>
        <v>2.1941780667057236E-3</v>
      </c>
      <c r="CM329" s="27">
        <f>(1/(((0-P329)^2+(6-Q329)^2))*CT329)</f>
        <v>1.8863809218095133E-3</v>
      </c>
      <c r="CN329" s="27">
        <f>(1/(((1-P329)^2+(6-Q329)^2))*CT329)</f>
        <v>2.0152615168695471E-3</v>
      </c>
      <c r="CO329" s="27">
        <f>((1/(((2-P329)^2+(6-Q329)^2))*CT329))</f>
        <v>1.9907969248867301E-3</v>
      </c>
      <c r="CP329" s="27">
        <f>((1/(((3-P329)^2+(6-Q329)^2))*CT329))</f>
        <v>1.8234555997244141E-3</v>
      </c>
      <c r="CQ329" s="27">
        <f>((1/(((4-P329)^2+(6-Q329)^2))*CT329))</f>
        <v>1.5760262817479575E-3</v>
      </c>
      <c r="CR329" s="27">
        <f>((1/(((5-P329)^2+(6-Q329)^2)))*CT329)</f>
        <v>1.3147427385513111E-3</v>
      </c>
      <c r="CS329" s="21">
        <f t="shared" si="172"/>
        <v>0.93837421201713567</v>
      </c>
      <c r="CT329" s="28">
        <v>0.05</v>
      </c>
    </row>
    <row r="330" spans="8:98" x14ac:dyDescent="0.25">
      <c r="H330" s="2">
        <v>44675</v>
      </c>
      <c r="I330" s="1" t="s">
        <v>27</v>
      </c>
      <c r="J330" s="1" t="s">
        <v>11</v>
      </c>
      <c r="K330">
        <v>2</v>
      </c>
      <c r="L330">
        <v>2</v>
      </c>
      <c r="M330">
        <v>1.48</v>
      </c>
      <c r="N330">
        <v>0.85</v>
      </c>
      <c r="P330" s="10">
        <f>SUMIF(team,spi_matches[[#This Row],[team1]],Mxg)+SUMIF(team,spi_matches[[#This Row],[team2]],Vnxg)</f>
        <v>1.6090961900839504</v>
      </c>
      <c r="Q330" s="10">
        <f>SUMIF(team,spi_matches[[#This Row],[team1]],Mnxg)+SUMIF(team,spi_matches[[#This Row],[team2]],Vxg)</f>
        <v>0.74763142031941621</v>
      </c>
      <c r="R330" s="10">
        <f t="shared" si="146"/>
        <v>2.7145152400011495E-2</v>
      </c>
      <c r="S330" s="21">
        <f t="shared" si="147"/>
        <v>0.47257754808416585</v>
      </c>
      <c r="T330" s="21">
        <f t="shared" si="148"/>
        <v>0.17291693887580073</v>
      </c>
      <c r="U330" s="21">
        <f t="shared" si="149"/>
        <v>0.12114196863945903</v>
      </c>
      <c r="V330" s="22">
        <f t="shared" si="150"/>
        <v>3</v>
      </c>
      <c r="W330" s="22">
        <f t="shared" si="151"/>
        <v>0</v>
      </c>
      <c r="X330" s="23"/>
      <c r="Y330" s="23"/>
      <c r="Z330" s="23"/>
      <c r="AA330" s="23"/>
      <c r="AB330" s="24">
        <f t="shared" si="152"/>
        <v>2</v>
      </c>
      <c r="AC330" s="24">
        <f t="shared" si="153"/>
        <v>1</v>
      </c>
      <c r="AD330" s="24">
        <f t="shared" si="154"/>
        <v>1</v>
      </c>
      <c r="AE330" s="24">
        <f t="shared" si="155"/>
        <v>1</v>
      </c>
      <c r="AF330" s="24">
        <f t="shared" si="156"/>
        <v>2</v>
      </c>
      <c r="AG330" s="24">
        <f t="shared" si="157"/>
        <v>0</v>
      </c>
      <c r="AH330" s="24">
        <f t="shared" si="158"/>
        <v>1</v>
      </c>
      <c r="AI330" s="24">
        <f t="shared" si="159"/>
        <v>0</v>
      </c>
      <c r="AJ330" s="24">
        <f t="shared" si="160"/>
        <v>2</v>
      </c>
      <c r="AK330" s="24">
        <f t="shared" si="161"/>
        <v>2</v>
      </c>
      <c r="AL330" s="25">
        <f t="shared" si="162"/>
        <v>21</v>
      </c>
      <c r="AM330" s="25">
        <f t="shared" si="163"/>
        <v>11</v>
      </c>
      <c r="AN330" s="25">
        <f t="shared" si="164"/>
        <v>20</v>
      </c>
      <c r="AO330" s="25">
        <f t="shared" si="165"/>
        <v>10</v>
      </c>
      <c r="AP330" s="25">
        <f t="shared" si="166"/>
        <v>22</v>
      </c>
      <c r="AQ330" s="26">
        <f t="shared" si="167"/>
        <v>0.23095148138715388</v>
      </c>
      <c r="AR330" s="26">
        <f t="shared" si="168"/>
        <v>0.11502501124491593</v>
      </c>
      <c r="AS330" s="26">
        <f t="shared" si="169"/>
        <v>7.0248543494498411E-2</v>
      </c>
      <c r="AT330" s="26">
        <f t="shared" si="170"/>
        <v>5.37662789436813E-2</v>
      </c>
      <c r="AU330" s="26">
        <f t="shared" si="171"/>
        <v>2.9048945968429347E-2</v>
      </c>
      <c r="AV330" s="27">
        <f>(1/(((0-P330)^2+(0-Q330)^2))*CT330)</f>
        <v>1.5882377452548467E-2</v>
      </c>
      <c r="AW330" s="27">
        <f>(1/(((1-P330)^2+(1-Q330)^2))*CT330)</f>
        <v>0.11502501124491593</v>
      </c>
      <c r="AX330" s="27">
        <f>(1/(((2-P330)^2+(2-Q330)^2))*CT330)</f>
        <v>2.9048945968429347E-2</v>
      </c>
      <c r="AY330" s="27">
        <f>(1/(((3-P330)^2+(3-Q330)^2))*CT330)</f>
        <v>7.1349295968146306E-3</v>
      </c>
      <c r="AZ330" s="27">
        <f>((1/(((4-P330)^2+(4-Q330)^2))*CT330))</f>
        <v>3.0685534969204951E-3</v>
      </c>
      <c r="BA330" s="27">
        <f>((1/(((5-P330)^2+(5-Q330)^2))*CT330))</f>
        <v>1.6902817515914916E-3</v>
      </c>
      <c r="BB330" s="27">
        <f>((1/(((6-P330)^2+(6-Q330)^2))*CT330))</f>
        <v>1.0668393645803379E-3</v>
      </c>
      <c r="BC330" s="27">
        <f>((1/(((1-P330)^2+(0-Q330)^2))*CT330))</f>
        <v>5.37662789436813E-2</v>
      </c>
      <c r="BD330" s="27">
        <f>((1/(((2-P330)^2+(0-Q330)^2))*CT330))</f>
        <v>7.0248543494498411E-2</v>
      </c>
      <c r="BE330" s="27">
        <f>((1/(((2-P330)^2+(1-Q330)^2))*CT330))</f>
        <v>0.23095148138715388</v>
      </c>
      <c r="BF330" s="27">
        <f>((1/(((3-P330)^2+(0-Q330)^2))*CT330))</f>
        <v>2.0051603611274112E-2</v>
      </c>
      <c r="BG330" s="27">
        <f>((1/(((3-P330)^2+(1-Q330)^2))*CT330))</f>
        <v>2.5021226651928276E-2</v>
      </c>
      <c r="BH330" s="27">
        <f>((1/(((3-P330)^2+(2-Q330)^2))*CT330))</f>
        <v>1.4273314984356003E-2</v>
      </c>
      <c r="BI330" s="27">
        <f>((1/(((4-P330)^2+(0-Q330)^2))*CT330))</f>
        <v>7.9676528986425289E-3</v>
      </c>
      <c r="BJ330" s="27">
        <f>((1/(((4-P330)^2+(1-Q330)^2))*CT330))</f>
        <v>8.6503530157801475E-3</v>
      </c>
      <c r="BK330" s="27">
        <f>((1/(((4-P330)^2+(2-Q330)^2))*CT330))</f>
        <v>6.8635611063486979E-3</v>
      </c>
      <c r="BL330" s="27">
        <f>((1/(((4-P330)^2+(3-Q330)^2))*CT330))</f>
        <v>4.6340984250424723E-3</v>
      </c>
      <c r="BM330" s="27">
        <f>((1/(((5-P330)^2+(0-Q330)^2))*CT330))</f>
        <v>4.1469061788059662E-3</v>
      </c>
      <c r="BN330" s="27">
        <f>((1/(((5-P330)^2+(1-Q330)^2))*CT330))</f>
        <v>4.3245417957177741E-3</v>
      </c>
      <c r="BO330" s="27">
        <f>((1/(((5-P330)^2+(2-Q330)^2))*CT330))</f>
        <v>3.8265338216112313E-3</v>
      </c>
      <c r="BP330" s="27">
        <f>((1/(((5-P330)^2+(3-Q330)^2))*CT330))</f>
        <v>3.0172478802349494E-3</v>
      </c>
      <c r="BQ330" s="27">
        <f>((1/(((5-P330)^2+(4-Q330)^2))*CT330))</f>
        <v>2.2648897220965548E-3</v>
      </c>
      <c r="BR330" s="27">
        <f>((1/(((6-P330)^2+(0-Q330)^2))*CT330))</f>
        <v>2.520289717301903E-3</v>
      </c>
      <c r="BS330" s="27">
        <f>(1/(((6-P330)^2+(1-Q330)^2))*CT330)</f>
        <v>2.5848174010473547E-3</v>
      </c>
      <c r="BT330" s="27">
        <f>(1/(((6-P330)^2+(2-Q330)^2))*CT330)</f>
        <v>2.3982582895935595E-3</v>
      </c>
      <c r="BU330" s="27">
        <f>(1/(((6-P330)^2+(3-Q330)^2))*CT330)</f>
        <v>2.0531182350086992E-3</v>
      </c>
      <c r="BV330" s="27">
        <f>((1/(((6-P330)^2+(4-Q330)^2))*CT330))</f>
        <v>1.6745965710277446E-3</v>
      </c>
      <c r="BW330" s="27">
        <f>((1/(((6-P330)^2+(5-Q330)^2))*CT330))</f>
        <v>1.3382339530141722E-3</v>
      </c>
      <c r="BX330" s="27">
        <f>((1/(((0-P330)^2+(1-Q330)^2))*CT330))</f>
        <v>1.8847438081779865E-2</v>
      </c>
      <c r="BY330" s="27">
        <f>((1/(((0-P330)^2+(2-Q330)^2))*CT330))</f>
        <v>1.2026118010472318E-2</v>
      </c>
      <c r="BZ330" s="27">
        <f>((1/(((1-P330)^2+(2-Q330)^2))*CT330))</f>
        <v>2.5780834071029924E-2</v>
      </c>
      <c r="CA330" s="27">
        <f>((1/(((0-P330)^2+(3-Q330)^2))*CT330))</f>
        <v>6.5254091615457102E-3</v>
      </c>
      <c r="CB330" s="27">
        <f>((1/(((1-P330)^2+(3-Q330)^2))*CT330))</f>
        <v>9.1841492668801594E-3</v>
      </c>
      <c r="CC330" s="27">
        <f>((1/(((2-P330)^2+(3-Q330)^2))*CT330))</f>
        <v>9.5676017906305127E-3</v>
      </c>
      <c r="CD330" s="27">
        <f>((1/(((0-P330)^2+(4-Q330)^2))*CT330))</f>
        <v>3.7973457067869533E-3</v>
      </c>
      <c r="CE330" s="27">
        <f>((1/(((1-P330)^2+(4-Q330)^2))*CT330))</f>
        <v>4.5666689867751619E-3</v>
      </c>
      <c r="CF330" s="27">
        <f>((1/(((2-P330)^2+(4-Q330)^2))*CT330))</f>
        <v>4.6595251574062533E-3</v>
      </c>
      <c r="CG330" s="27">
        <f>((1/(((3-P330)^2+(4-Q330)^2))*CT330))</f>
        <v>3.9959992737683882E-3</v>
      </c>
      <c r="CH330" s="27">
        <f>((1/(((0-P330)^2+(5-Q330)^2))*CT330))</f>
        <v>2.41875064809342E-3</v>
      </c>
      <c r="CI330" s="27">
        <f>((1/(((1-P330)^2+(5-Q330)^2))*CT330))</f>
        <v>2.7094930281748395E-3</v>
      </c>
      <c r="CJ330" s="27">
        <f>((1/(((2-P330)^2+(5-Q330)^2))*CT330))</f>
        <v>2.7419128980883402E-3</v>
      </c>
      <c r="CK330" s="27">
        <f>((1/(((3-P330)^2+(5-Q330)^2))*CT330))</f>
        <v>2.4978453653453185E-3</v>
      </c>
      <c r="CL330" s="27">
        <f>(1/(((4-P330)^2+(5-Q330)^2))*CT330)</f>
        <v>2.1009233521146176E-3</v>
      </c>
      <c r="CM330" s="27">
        <f>(1/(((0-P330)^2+(6-Q330)^2))*CT330)</f>
        <v>1.6569148256564072E-3</v>
      </c>
      <c r="CN330" s="27">
        <f>(1/(((1-P330)^2+(6-Q330)^2))*CT330)</f>
        <v>1.7883729661951767E-3</v>
      </c>
      <c r="CO330" s="27">
        <f>((1/(((2-P330)^2+(6-Q330)^2))*CT330))</f>
        <v>1.8024395415824756E-3</v>
      </c>
      <c r="CP330" s="27">
        <f>((1/(((3-P330)^2+(6-Q330)^2))*CT330))</f>
        <v>1.693652816608491E-3</v>
      </c>
      <c r="CQ330" s="27">
        <f>((1/(((4-P330)^2+(6-Q330)^2))*CT330))</f>
        <v>1.5013303261707772E-3</v>
      </c>
      <c r="CR330" s="27">
        <f>((1/(((5-P330)^2+(6-Q330)^2)))*CT330)</f>
        <v>1.2792433643539099E-3</v>
      </c>
      <c r="CS330" s="21">
        <f t="shared" si="172"/>
        <v>0.7666364555994255</v>
      </c>
      <c r="CT330" s="28">
        <v>0.05</v>
      </c>
    </row>
    <row r="331" spans="8:98" x14ac:dyDescent="0.25">
      <c r="H331" s="2">
        <v>44675</v>
      </c>
      <c r="I331" s="1" t="s">
        <v>19</v>
      </c>
      <c r="J331" s="1" t="s">
        <v>10</v>
      </c>
      <c r="K331">
        <v>2</v>
      </c>
      <c r="L331">
        <v>0</v>
      </c>
      <c r="M331">
        <v>1.81</v>
      </c>
      <c r="N331">
        <v>0.43</v>
      </c>
      <c r="P331" s="10">
        <f>SUMIF(team,spi_matches[[#This Row],[team1]],Mxg)+SUMIF(team,spi_matches[[#This Row],[team2]],Vnxg)</f>
        <v>2.6910429220951313</v>
      </c>
      <c r="Q331" s="10">
        <f>SUMIF(team,spi_matches[[#This Row],[team1]],Mnxg)+SUMIF(team,spi_matches[[#This Row],[team2]],Vxg)</f>
        <v>0.69253917047501234</v>
      </c>
      <c r="R331" s="10">
        <f t="shared" si="146"/>
        <v>0.84516344660763498</v>
      </c>
      <c r="S331" s="21">
        <f t="shared" si="147"/>
        <v>0.65719786193406704</v>
      </c>
      <c r="T331" s="21">
        <f t="shared" si="148"/>
        <v>6.2811910112504366E-2</v>
      </c>
      <c r="U331" s="21">
        <f t="shared" si="149"/>
        <v>7.9086943752153027E-2</v>
      </c>
      <c r="V331" s="22">
        <f t="shared" si="150"/>
        <v>3</v>
      </c>
      <c r="W331" s="22">
        <f t="shared" si="151"/>
        <v>0</v>
      </c>
      <c r="X331" s="23"/>
      <c r="Y331" s="23"/>
      <c r="Z331" s="23"/>
      <c r="AA331" s="23"/>
      <c r="AB331" s="24">
        <f t="shared" si="152"/>
        <v>3</v>
      </c>
      <c r="AC331" s="24">
        <f t="shared" si="153"/>
        <v>1</v>
      </c>
      <c r="AD331" s="24">
        <f t="shared" si="154"/>
        <v>2</v>
      </c>
      <c r="AE331" s="24">
        <f t="shared" si="155"/>
        <v>1</v>
      </c>
      <c r="AF331" s="24">
        <f t="shared" si="156"/>
        <v>3</v>
      </c>
      <c r="AG331" s="24">
        <f t="shared" si="157"/>
        <v>0</v>
      </c>
      <c r="AH331" s="24">
        <f t="shared" si="158"/>
        <v>2</v>
      </c>
      <c r="AI331" s="24">
        <f t="shared" si="159"/>
        <v>0</v>
      </c>
      <c r="AJ331" s="24">
        <f t="shared" si="160"/>
        <v>3</v>
      </c>
      <c r="AK331" s="24">
        <f t="shared" si="161"/>
        <v>2</v>
      </c>
      <c r="AL331" s="25">
        <f t="shared" si="162"/>
        <v>31</v>
      </c>
      <c r="AM331" s="25">
        <f t="shared" si="163"/>
        <v>21</v>
      </c>
      <c r="AN331" s="25">
        <f t="shared" si="164"/>
        <v>30</v>
      </c>
      <c r="AO331" s="25">
        <f t="shared" si="165"/>
        <v>20</v>
      </c>
      <c r="AP331" s="25">
        <f t="shared" si="166"/>
        <v>32</v>
      </c>
      <c r="AQ331" s="26">
        <f t="shared" si="167"/>
        <v>0.26317640340734449</v>
      </c>
      <c r="AR331" s="26">
        <f t="shared" si="168"/>
        <v>8.7401512193982289E-2</v>
      </c>
      <c r="AS331" s="26">
        <f t="shared" si="169"/>
        <v>8.6946696213600363E-2</v>
      </c>
      <c r="AT331" s="26">
        <f t="shared" si="170"/>
        <v>5.2238371224179708E-2</v>
      </c>
      <c r="AU331" s="26">
        <f t="shared" si="171"/>
        <v>2.7702238440919732E-2</v>
      </c>
      <c r="AV331" s="27">
        <f>(1/(((0-P331)^2+(0-Q331)^2))*CT331)</f>
        <v>6.4755746088147707E-3</v>
      </c>
      <c r="AW331" s="27">
        <f>(1/(((1-P331)^2+(1-Q331)^2))*CT331)</f>
        <v>1.6925294612317447E-2</v>
      </c>
      <c r="AX331" s="27">
        <f>(1/(((2-P331)^2+(2-Q331)^2))*CT331)</f>
        <v>2.2862429790949417E-2</v>
      </c>
      <c r="AY331" s="27">
        <f>(1/(((3-P331)^2+(3-Q331)^2))*CT331)</f>
        <v>9.2253816831800103E-3</v>
      </c>
      <c r="AZ331" s="27">
        <f>((1/(((4-P331)^2+(4-Q331)^2))*CT331))</f>
        <v>3.9517364092573649E-3</v>
      </c>
      <c r="BA331" s="27">
        <f>((1/(((5-P331)^2+(5-Q331)^2))*CT331))</f>
        <v>2.0933200762405196E-3</v>
      </c>
      <c r="BB331" s="27">
        <f>((1/(((6-P331)^2+(6-Q331)^2))*CT331))</f>
        <v>1.278172931744829E-3</v>
      </c>
      <c r="BC331" s="27">
        <f>((1/(((1-P331)^2+(0-Q331)^2))*CT331))</f>
        <v>1.4973481961902041E-2</v>
      </c>
      <c r="BD331" s="27">
        <f>((1/(((2-P331)^2+(0-Q331)^2))*CT331))</f>
        <v>5.2238371224179708E-2</v>
      </c>
      <c r="BE331" s="27">
        <f>((1/(((2-P331)^2+(1-Q331)^2))*CT331))</f>
        <v>8.7401512193982289E-2</v>
      </c>
      <c r="BF331" s="27">
        <f>((1/(((3-P331)^2+(0-Q331)^2))*CT331))</f>
        <v>8.6946696213600363E-2</v>
      </c>
      <c r="BG331" s="27">
        <f>((1/(((3-P331)^2+(1-Q331)^2))*CT331))</f>
        <v>0.26317640340734449</v>
      </c>
      <c r="BH331" s="27">
        <f>((1/(((3-P331)^2+(2-Q331)^2))*CT331))</f>
        <v>2.7702238440919732E-2</v>
      </c>
      <c r="BI331" s="27">
        <f>((1/(((4-P331)^2+(0-Q331)^2))*CT331))</f>
        <v>2.2800034535112021E-2</v>
      </c>
      <c r="BJ331" s="27">
        <f>((1/(((4-P331)^2+(1-Q331)^2))*CT331))</f>
        <v>2.7656384786188704E-2</v>
      </c>
      <c r="BK331" s="27">
        <f>((1/(((4-P331)^2+(2-Q331)^2))*CT331))</f>
        <v>1.4607827514659597E-2</v>
      </c>
      <c r="BL331" s="27">
        <f>((1/(((4-P331)^2+(3-Q331)^2))*CT331))</f>
        <v>7.1045492997766947E-3</v>
      </c>
      <c r="BM331" s="27">
        <f>((1/(((5-P331)^2+(0-Q331)^2))*CT331))</f>
        <v>8.6045290289362177E-3</v>
      </c>
      <c r="BN331" s="27">
        <f>((1/(((5-P331)^2+(1-Q331)^2))*CT331))</f>
        <v>9.2152055437235599E-3</v>
      </c>
      <c r="BO331" s="27">
        <f>((1/(((5-P331)^2+(2-Q331)^2))*CT331))</f>
        <v>7.1015296809581272E-3</v>
      </c>
      <c r="BP331" s="27">
        <f>((1/(((5-P331)^2+(3-Q331)^2))*CT331))</f>
        <v>4.6923426732794569E-3</v>
      </c>
      <c r="BQ331" s="27">
        <f>((1/(((5-P331)^2+(4-Q331)^2))*CT331))</f>
        <v>3.0730312149919786E-3</v>
      </c>
      <c r="BR331" s="27">
        <f>((1/(((6-P331)^2+(0-Q331)^2))*CT331))</f>
        <v>4.3749096514213966E-3</v>
      </c>
      <c r="BS331" s="27">
        <f>(1/(((6-P331)^2+(1-Q331)^2))*CT331)</f>
        <v>4.5274562173812823E-3</v>
      </c>
      <c r="BT331" s="27">
        <f>(1/(((6-P331)^2+(2-Q331)^2))*CT331)</f>
        <v>3.9498680334532675E-3</v>
      </c>
      <c r="BU331" s="27">
        <f>(1/(((6-P331)^2+(3-Q331)^2))*CT331)</f>
        <v>3.072466124812984E-3</v>
      </c>
      <c r="BV331" s="27">
        <f>((1/(((6-P331)^2+(4-Q331)^2))*CT331))</f>
        <v>2.2843051610629632E-3</v>
      </c>
      <c r="BW331" s="27">
        <f>((1/(((6-P331)^2+(5-Q331)^2))*CT331))</f>
        <v>1.6947190263801608E-3</v>
      </c>
      <c r="BX331" s="27">
        <f>((1/(((0-P331)^2+(1-Q331)^2))*CT331))</f>
        <v>6.815476535358112E-3</v>
      </c>
      <c r="BY331" s="27">
        <f>((1/(((0-P331)^2+(2-Q331)^2))*CT331))</f>
        <v>5.585864562617256E-3</v>
      </c>
      <c r="BZ331" s="27">
        <f>((1/(((1-P331)^2+(2-Q331)^2))*CT331))</f>
        <v>1.0943122064603992E-2</v>
      </c>
      <c r="CA331" s="27">
        <f>((1/(((0-P331)^2+(3-Q331)^2))*CT331))</f>
        <v>3.9789632251369519E-3</v>
      </c>
      <c r="CB331" s="27">
        <f>((1/(((1-P331)^2+(3-Q331)^2))*CT331))</f>
        <v>6.1094806885429011E-3</v>
      </c>
      <c r="CC331" s="27">
        <f>((1/(((2-P331)^2+(3-Q331)^2))*CT331))</f>
        <v>8.6178430924935528E-3</v>
      </c>
      <c r="CD331" s="27">
        <f>((1/(((0-P331)^2+(4-Q331)^2))*CT331))</f>
        <v>2.7501223719008554E-3</v>
      </c>
      <c r="CE331" s="27">
        <f>((1/(((1-P331)^2+(4-Q331)^2))*CT331))</f>
        <v>3.623471114472249E-3</v>
      </c>
      <c r="CF331" s="27">
        <f>((1/(((2-P331)^2+(4-Q331)^2))*CT331))</f>
        <v>4.3794965269035513E-3</v>
      </c>
      <c r="CG331" s="27">
        <f>((1/(((3-P331)^2+(4-Q331)^2))*CT331))</f>
        <v>4.5311395983580506E-3</v>
      </c>
      <c r="CH331" s="27">
        <f>((1/(((0-P331)^2+(5-Q331)^2))*CT331))</f>
        <v>1.9382902045735546E-3</v>
      </c>
      <c r="CI331" s="27">
        <f>((1/(((1-P331)^2+(5-Q331)^2))*CT331))</f>
        <v>2.3349379846599352E-3</v>
      </c>
      <c r="CJ331" s="27">
        <f>((1/(((2-P331)^2+(5-Q331)^2))*CT331))</f>
        <v>2.6271875179697422E-3</v>
      </c>
      <c r="CK331" s="27">
        <f>((1/(((3-P331)^2+(5-Q331)^2))*CT331))</f>
        <v>2.6810121156400669E-3</v>
      </c>
      <c r="CL331" s="27">
        <f>(1/(((4-P331)^2+(5-Q331)^2))*CT331)</f>
        <v>2.4669931817714319E-3</v>
      </c>
      <c r="CM331" s="27">
        <f>(1/(((0-P331)^2+(6-Q331)^2))*CT331)</f>
        <v>1.4119965072491082E-3</v>
      </c>
      <c r="CN331" s="27">
        <f>(1/(((1-P331)^2+(6-Q331)^2))*CT331)</f>
        <v>1.6114079109306495E-3</v>
      </c>
      <c r="CO331" s="27">
        <f>((1/(((2-P331)^2+(6-Q331)^2))*CT331))</f>
        <v>1.7454029103411896E-3</v>
      </c>
      <c r="CP331" s="27">
        <f>((1/(((3-P331)^2+(6-Q331)^2))*CT331))</f>
        <v>1.7689975787251646E-3</v>
      </c>
      <c r="CQ331" s="27">
        <f>((1/(((4-P331)^2+(6-Q331)^2))*CT331))</f>
        <v>1.6732196031972958E-3</v>
      </c>
      <c r="CR331" s="27">
        <f>((1/(((5-P331)^2+(6-Q331)^2)))*CT331)</f>
        <v>1.4925184567074277E-3</v>
      </c>
      <c r="CS331" s="21">
        <f t="shared" si="172"/>
        <v>0.79909671579872443</v>
      </c>
      <c r="CT331" s="28">
        <v>0.05</v>
      </c>
    </row>
    <row r="332" spans="8:98" x14ac:dyDescent="0.25">
      <c r="H332" s="2">
        <v>44676</v>
      </c>
      <c r="I332" s="1" t="s">
        <v>13</v>
      </c>
      <c r="J332" s="1" t="s">
        <v>8</v>
      </c>
      <c r="K332">
        <v>0</v>
      </c>
      <c r="L332">
        <v>0</v>
      </c>
      <c r="M332">
        <v>0.16</v>
      </c>
      <c r="N332">
        <v>0.49</v>
      </c>
      <c r="P332" s="10">
        <f>SUMIF(team,spi_matches[[#This Row],[team1]],Mxg)+SUMIF(team,spi_matches[[#This Row],[team2]],Vnxg)</f>
        <v>1.3188178050698767</v>
      </c>
      <c r="Q332" s="10">
        <f>SUMIF(team,spi_matches[[#This Row],[team1]],Mnxg)+SUMIF(team,spi_matches[[#This Row],[team2]],Vxg)</f>
        <v>0.91507550060586573</v>
      </c>
      <c r="R332" s="10">
        <f t="shared" si="146"/>
        <v>1.5235478865622942</v>
      </c>
      <c r="S332" s="21">
        <f t="shared" si="147"/>
        <v>0.29200006634823211</v>
      </c>
      <c r="T332" s="21">
        <f t="shared" si="148"/>
        <v>0.52185493530259763</v>
      </c>
      <c r="U332" s="21">
        <f t="shared" si="149"/>
        <v>0.15685104439278069</v>
      </c>
      <c r="V332" s="22">
        <f t="shared" si="150"/>
        <v>1</v>
      </c>
      <c r="W332" s="22">
        <f t="shared" si="151"/>
        <v>1</v>
      </c>
      <c r="X332" s="23"/>
      <c r="Y332" s="23"/>
      <c r="Z332" s="23"/>
      <c r="AA332" s="23"/>
      <c r="AB332" s="24">
        <f t="shared" si="152"/>
        <v>1</v>
      </c>
      <c r="AC332" s="24">
        <f t="shared" si="153"/>
        <v>1</v>
      </c>
      <c r="AD332" s="24">
        <f t="shared" si="154"/>
        <v>2</v>
      </c>
      <c r="AE332" s="24">
        <f t="shared" si="155"/>
        <v>1</v>
      </c>
      <c r="AF332" s="24">
        <f t="shared" si="156"/>
        <v>1</v>
      </c>
      <c r="AG332" s="24">
        <f t="shared" si="157"/>
        <v>0</v>
      </c>
      <c r="AH332" s="24">
        <f t="shared" si="158"/>
        <v>1</v>
      </c>
      <c r="AI332" s="24">
        <f t="shared" si="159"/>
        <v>2</v>
      </c>
      <c r="AJ332" s="24">
        <f t="shared" si="160"/>
        <v>2</v>
      </c>
      <c r="AK332" s="24">
        <f t="shared" si="161"/>
        <v>0</v>
      </c>
      <c r="AL332" s="25">
        <f t="shared" si="162"/>
        <v>11</v>
      </c>
      <c r="AM332" s="25">
        <f t="shared" si="163"/>
        <v>21</v>
      </c>
      <c r="AN332" s="25">
        <f t="shared" si="164"/>
        <v>10</v>
      </c>
      <c r="AO332" s="25">
        <f t="shared" si="165"/>
        <v>12</v>
      </c>
      <c r="AP332" s="25">
        <f t="shared" si="166"/>
        <v>20</v>
      </c>
      <c r="AQ332" s="26">
        <f t="shared" si="167"/>
        <v>0.45931834240046404</v>
      </c>
      <c r="AR332" s="26">
        <f t="shared" si="168"/>
        <v>0.10610724588605332</v>
      </c>
      <c r="AS332" s="26">
        <f t="shared" si="169"/>
        <v>5.3247684666062528E-2</v>
      </c>
      <c r="AT332" s="26">
        <f t="shared" si="170"/>
        <v>3.9102030863594088E-2</v>
      </c>
      <c r="AU332" s="26">
        <f t="shared" si="171"/>
        <v>3.8420979074242662E-2</v>
      </c>
      <c r="AV332" s="27">
        <f>(1/(((0-P332)^2+(0-Q332)^2))*CT332)</f>
        <v>1.940508981895182E-2</v>
      </c>
      <c r="AW332" s="27">
        <f>(1/(((1-P332)^2+(1-Q332)^2))*CT332)</f>
        <v>0.45931834240046404</v>
      </c>
      <c r="AX332" s="27">
        <f>(1/(((2-P332)^2+(2-Q332)^2))*CT332)</f>
        <v>3.0467919877271484E-2</v>
      </c>
      <c r="AY332" s="27">
        <f>(1/(((3-P332)^2+(3-Q332)^2))*CT332)</f>
        <v>6.9703084120514474E-3</v>
      </c>
      <c r="AZ332" s="27">
        <f>((1/(((4-P332)^2+(4-Q332)^2))*CT332))</f>
        <v>2.9930267631537544E-3</v>
      </c>
      <c r="BA332" s="27">
        <f>((1/(((5-P332)^2+(5-Q332)^2))*CT332))</f>
        <v>1.6535643454289027E-3</v>
      </c>
      <c r="BB332" s="27">
        <f>((1/(((6-P332)^2+(6-Q332)^2))*CT332))</f>
        <v>1.046683685276274E-3</v>
      </c>
      <c r="BC332" s="27">
        <f>((1/(((1-P332)^2+(0-Q332)^2))*CT332))</f>
        <v>5.3247684666062528E-2</v>
      </c>
      <c r="BD332" s="27">
        <f>((1/(((2-P332)^2+(0-Q332)^2))*CT332))</f>
        <v>3.8420979074242662E-2</v>
      </c>
      <c r="BE332" s="27">
        <f>((1/(((2-P332)^2+(1-Q332)^2))*CT332))</f>
        <v>0.10610724588605332</v>
      </c>
      <c r="BF332" s="27">
        <f>((1/(((3-P332)^2+(0-Q332)^2))*CT332))</f>
        <v>1.3647268755590121E-2</v>
      </c>
      <c r="BG332" s="27">
        <f>((1/(((3-P332)^2+(1-Q332)^2))*CT332))</f>
        <v>1.764548686092075E-2</v>
      </c>
      <c r="BH332" s="27">
        <f>((1/(((3-P332)^2+(2-Q332)^2))*CT332))</f>
        <v>1.2489275640302999E-2</v>
      </c>
      <c r="BI332" s="27">
        <f>((1/(((4-P332)^2+(0-Q332)^2))*CT332))</f>
        <v>6.2296748027288532E-3</v>
      </c>
      <c r="BJ332" s="27">
        <f>((1/(((4-P332)^2+(1-Q332)^2))*CT332))</f>
        <v>6.9483527645155781E-3</v>
      </c>
      <c r="BK332" s="27">
        <f>((1/(((4-P332)^2+(2-Q332)^2))*CT332))</f>
        <v>5.9767153397174942E-3</v>
      </c>
      <c r="BL332" s="27">
        <f>((1/(((4-P332)^2+(3-Q332)^2))*CT332))</f>
        <v>4.3343901819817279E-3</v>
      </c>
      <c r="BM332" s="27">
        <f>((1/(((5-P332)^2+(0-Q332)^2))*CT332))</f>
        <v>3.4750057201251325E-3</v>
      </c>
      <c r="BN332" s="27">
        <f>((1/(((5-P332)^2+(1-Q332)^2))*CT332))</f>
        <v>3.6877740161336669E-3</v>
      </c>
      <c r="BO332" s="27">
        <f>((1/(((5-P332)^2+(2-Q332)^2))*CT332))</f>
        <v>3.3948563869813371E-3</v>
      </c>
      <c r="BP332" s="27">
        <f>((1/(((5-P332)^2+(3-Q332)^2))*CT332))</f>
        <v>2.7936062701311823E-3</v>
      </c>
      <c r="BQ332" s="27">
        <f>((1/(((5-P332)^2+(4-Q332)^2))*CT332))</f>
        <v>2.1675177804545412E-3</v>
      </c>
      <c r="BR332" s="27">
        <f>((1/(((6-P332)^2+(0-Q332)^2))*CT332))</f>
        <v>2.1977220254881346E-3</v>
      </c>
      <c r="BS332" s="27">
        <f>(1/(((6-P332)^2+(1-Q332)^2))*CT332)</f>
        <v>2.2809512515129127E-3</v>
      </c>
      <c r="BT332" s="27">
        <f>(1/(((6-P332)^2+(2-Q332)^2))*CT332)</f>
        <v>2.1653900764677823E-3</v>
      </c>
      <c r="BU332" s="27">
        <f>(1/(((6-P332)^2+(3-Q332)^2))*CT332)</f>
        <v>1.9040092292193938E-3</v>
      </c>
      <c r="BV332" s="27">
        <f>((1/(((6-P332)^2+(4-Q332)^2))*CT332))</f>
        <v>1.590825345787117E-3</v>
      </c>
      <c r="BW332" s="27">
        <f>((1/(((6-P332)^2+(5-Q332)^2))*CT332))</f>
        <v>1.2953342738148725E-3</v>
      </c>
      <c r="BX332" s="27">
        <f>((1/(((0-P332)^2+(1-Q332)^2))*CT332))</f>
        <v>2.8628807678174353E-2</v>
      </c>
      <c r="BY332" s="27">
        <f>((1/(((0-P332)^2+(2-Q332)^2))*CT332))</f>
        <v>1.7144768114259367E-2</v>
      </c>
      <c r="BZ332" s="27">
        <f>((1/(((1-P332)^2+(2-Q332)^2))*CT332))</f>
        <v>3.9102030863594088E-2</v>
      </c>
      <c r="CA332" s="27">
        <f>((1/(((0-P332)^2+(3-Q332)^2))*CT332))</f>
        <v>8.2153194868835964E-3</v>
      </c>
      <c r="CB332" s="27">
        <f>((1/(((1-P332)^2+(3-Q332)^2))*CT332))</f>
        <v>1.1239604869065521E-2</v>
      </c>
      <c r="CC332" s="27">
        <f>((1/(((2-P332)^2+(3-Q332)^2))*CT332))</f>
        <v>1.0393023942715553E-2</v>
      </c>
      <c r="CD332" s="27">
        <f>((1/(((0-P332)^2+(4-Q332)^2))*CT332))</f>
        <v>4.4420597217485064E-3</v>
      </c>
      <c r="CE332" s="27">
        <f>((1/(((1-P332)^2+(4-Q332)^2))*CT332))</f>
        <v>5.1983676511214751E-3</v>
      </c>
      <c r="CF332" s="27">
        <f>((1/(((2-P332)^2+(4-Q332)^2))*CT332))</f>
        <v>5.0096343536260414E-3</v>
      </c>
      <c r="CG332" s="27">
        <f>((1/(((3-P332)^2+(4-Q332)^2))*CT332))</f>
        <v>4.0508354771185851E-3</v>
      </c>
      <c r="CH332" s="27">
        <f>((1/(((0-P332)^2+(5-Q332)^2))*CT332))</f>
        <v>2.713573340765843E-3</v>
      </c>
      <c r="CI332" s="27">
        <f>((1/(((1-P332)^2+(5-Q332)^2))*CT332))</f>
        <v>2.9782729699963477E-3</v>
      </c>
      <c r="CJ332" s="27">
        <f>((1/(((2-P332)^2+(5-Q332)^2))*CT332))</f>
        <v>2.9153469513181836E-3</v>
      </c>
      <c r="CK332" s="27">
        <f>((1/(((3-P332)^2+(5-Q332)^2))*CT332))</f>
        <v>2.5623966993142296E-3</v>
      </c>
      <c r="CL332" s="27">
        <f>(1/(((4-P332)^2+(5-Q332)^2))*CT332)</f>
        <v>2.0942104768494015E-3</v>
      </c>
      <c r="CM332" s="27">
        <f>(1/(((0-P332)^2+(6-Q332)^2))*CT332)</f>
        <v>1.8118740214021817E-3</v>
      </c>
      <c r="CN332" s="27">
        <f>(1/(((1-P332)^2+(6-Q332)^2))*CT332)</f>
        <v>1.9261808926598887E-3</v>
      </c>
      <c r="CO332" s="27">
        <f>((1/(((2-P332)^2+(6-Q332)^2))*CT332))</f>
        <v>1.8996623897306023E-3</v>
      </c>
      <c r="CP332" s="27">
        <f>((1/(((3-P332)^2+(6-Q332)^2))*CT332))</f>
        <v>1.7432031189078827E-3</v>
      </c>
      <c r="CQ332" s="27">
        <f>((1/(((4-P332)^2+(6-Q332)^2))*CT332))</f>
        <v>1.5130792784825784E-3</v>
      </c>
      <c r="CR332" s="27">
        <f>((1/(((5-P332)^2+(6-Q332)^2)))*CT332)</f>
        <v>1.2687920950464485E-3</v>
      </c>
      <c r="CS332" s="21">
        <f t="shared" si="172"/>
        <v>0.97070604604361022</v>
      </c>
      <c r="CT332" s="28">
        <v>0.05</v>
      </c>
    </row>
    <row r="333" spans="8:98" x14ac:dyDescent="0.25">
      <c r="H333" s="2">
        <v>44679</v>
      </c>
      <c r="I333" s="1" t="s">
        <v>7</v>
      </c>
      <c r="J333" s="1" t="s">
        <v>12</v>
      </c>
      <c r="K333">
        <v>1</v>
      </c>
      <c r="L333">
        <v>1</v>
      </c>
      <c r="M333">
        <v>0.56999999999999995</v>
      </c>
      <c r="N333">
        <v>2.11</v>
      </c>
      <c r="P333" s="10">
        <f>SUMIF(team,spi_matches[[#This Row],[team1]],Mxg)+SUMIF(team,spi_matches[[#This Row],[team2]],Vnxg)</f>
        <v>1.2015455894184854</v>
      </c>
      <c r="Q333" s="10">
        <f>SUMIF(team,spi_matches[[#This Row],[team1]],Mnxg)+SUMIF(team,spi_matches[[#This Row],[team2]],Vxg)</f>
        <v>1.2742428441528098</v>
      </c>
      <c r="R333" s="10">
        <f t="shared" si="146"/>
        <v>1.0973398550637268</v>
      </c>
      <c r="S333" s="21">
        <f t="shared" si="147"/>
        <v>0.2095201880344853</v>
      </c>
      <c r="T333" s="21">
        <f t="shared" si="148"/>
        <v>0.50510729368550011</v>
      </c>
      <c r="U333" s="21">
        <f t="shared" si="149"/>
        <v>0.23834543395797719</v>
      </c>
      <c r="V333" s="22">
        <f t="shared" si="150"/>
        <v>1</v>
      </c>
      <c r="W333" s="22">
        <f t="shared" si="151"/>
        <v>1</v>
      </c>
      <c r="X333" s="23"/>
      <c r="Y333" s="23"/>
      <c r="Z333" s="23"/>
      <c r="AA333" s="23"/>
      <c r="AB333" s="24">
        <f t="shared" si="152"/>
        <v>1</v>
      </c>
      <c r="AC333" s="24">
        <f t="shared" si="153"/>
        <v>1</v>
      </c>
      <c r="AD333" s="24">
        <f t="shared" si="154"/>
        <v>1</v>
      </c>
      <c r="AE333" s="24">
        <f t="shared" si="155"/>
        <v>2</v>
      </c>
      <c r="AF333" s="24">
        <f t="shared" si="156"/>
        <v>2</v>
      </c>
      <c r="AG333" s="24">
        <f t="shared" si="157"/>
        <v>1</v>
      </c>
      <c r="AH333" s="24">
        <f t="shared" si="158"/>
        <v>2</v>
      </c>
      <c r="AI333" s="24">
        <f t="shared" si="159"/>
        <v>2</v>
      </c>
      <c r="AJ333" s="24">
        <f t="shared" si="160"/>
        <v>0</v>
      </c>
      <c r="AK333" s="24">
        <f t="shared" si="161"/>
        <v>1</v>
      </c>
      <c r="AL333" s="25">
        <f t="shared" si="162"/>
        <v>11</v>
      </c>
      <c r="AM333" s="25">
        <f t="shared" si="163"/>
        <v>12</v>
      </c>
      <c r="AN333" s="25">
        <f t="shared" si="164"/>
        <v>21</v>
      </c>
      <c r="AO333" s="25">
        <f t="shared" si="165"/>
        <v>22</v>
      </c>
      <c r="AP333" s="25">
        <f t="shared" si="166"/>
        <v>1</v>
      </c>
      <c r="AQ333" s="26">
        <f t="shared" si="167"/>
        <v>0.43166798461500627</v>
      </c>
      <c r="AR333" s="26">
        <f t="shared" si="168"/>
        <v>8.812994142739658E-2</v>
      </c>
      <c r="AS333" s="26">
        <f t="shared" si="169"/>
        <v>7.0151947948804513E-2</v>
      </c>
      <c r="AT333" s="26">
        <f t="shared" si="170"/>
        <v>4.2945995851066093E-2</v>
      </c>
      <c r="AU333" s="26">
        <f t="shared" si="171"/>
        <v>3.2918105643090473E-2</v>
      </c>
      <c r="AV333" s="27">
        <f>(1/(((0-P333)^2+(0-Q333)^2))*CT333)</f>
        <v>1.6300414663637883E-2</v>
      </c>
      <c r="AW333" s="27">
        <f>(1/(((1-P333)^2+(1-Q333)^2))*CT333)</f>
        <v>0.43166798461500627</v>
      </c>
      <c r="AX333" s="27">
        <f>(1/(((2-P333)^2+(2-Q333)^2))*CT333)</f>
        <v>4.2945995851066093E-2</v>
      </c>
      <c r="AY333" s="27">
        <f>(1/(((3-P333)^2+(3-Q333)^2))*CT333)</f>
        <v>8.0480617008638605E-3</v>
      </c>
      <c r="AZ333" s="27">
        <f>((1/(((4-P333)^2+(4-Q333)^2))*CT333))</f>
        <v>3.2763039852710995E-3</v>
      </c>
      <c r="BA333" s="27">
        <f>((1/(((5-P333)^2+(5-Q333)^2))*CT333))</f>
        <v>1.7661901702693578E-3</v>
      </c>
      <c r="BB333" s="27">
        <f>((1/(((6-P333)^2+(6-Q333)^2))*CT333))</f>
        <v>1.1023426993856044E-3</v>
      </c>
      <c r="BC333" s="27">
        <f>((1/(((1-P333)^2+(0-Q333)^2))*CT333))</f>
        <v>3.0042381680299064E-2</v>
      </c>
      <c r="BD333" s="27">
        <f>((1/(((2-P333)^2+(0-Q333)^2))*CT333))</f>
        <v>2.2111915490575115E-2</v>
      </c>
      <c r="BE333" s="27">
        <f>((1/(((2-P333)^2+(1-Q333)^2))*CT333))</f>
        <v>7.0151947948804513E-2</v>
      </c>
      <c r="BF333" s="27">
        <f>((1/(((3-P333)^2+(0-Q333)^2))*CT333))</f>
        <v>1.0292019391965772E-2</v>
      </c>
      <c r="BG333" s="27">
        <f>((1/(((3-P333)^2+(1-Q333)^2))*CT333))</f>
        <v>1.5107349481361387E-2</v>
      </c>
      <c r="BH333" s="27">
        <f>((1/(((3-P333)^2+(2-Q333)^2))*CT333))</f>
        <v>1.3293765004730959E-2</v>
      </c>
      <c r="BI333" s="27">
        <f>((1/(((4-P333)^2+(0-Q333)^2))*CT333))</f>
        <v>5.2881838552278626E-3</v>
      </c>
      <c r="BJ333" s="27">
        <f>((1/(((4-P333)^2+(1-Q333)^2))*CT333))</f>
        <v>6.3238657353314898E-3</v>
      </c>
      <c r="BK333" s="27">
        <f>((1/(((4-P333)^2+(2-Q333)^2))*CT333))</f>
        <v>5.9822419273041971E-3</v>
      </c>
      <c r="BL333" s="27">
        <f>((1/(((4-P333)^2+(3-Q333)^2))*CT333))</f>
        <v>4.6255245412448716E-3</v>
      </c>
      <c r="BM333" s="27">
        <f>((1/(((5-P333)^2+(0-Q333)^2))*CT333))</f>
        <v>3.1148862107170812E-3</v>
      </c>
      <c r="BN333" s="27">
        <f>((1/(((5-P333)^2+(1-Q333)^2))*CT333))</f>
        <v>3.447452028776431E-3</v>
      </c>
      <c r="BO333" s="27">
        <f>((1/(((5-P333)^2+(2-Q333)^2))*CT333))</f>
        <v>3.3433680382502526E-3</v>
      </c>
      <c r="BP333" s="27">
        <f>((1/(((5-P333)^2+(3-Q333)^2))*CT333))</f>
        <v>2.8724912062865057E-3</v>
      </c>
      <c r="BQ333" s="27">
        <f>((1/(((5-P333)^2+(4-Q333)^2))*CT333))</f>
        <v>2.2874911584514781E-3</v>
      </c>
      <c r="BR333" s="27">
        <f>((1/(((6-P333)^2+(0-Q333)^2))*CT333))</f>
        <v>2.0284914150201622E-3</v>
      </c>
      <c r="BS333" s="27">
        <f>(1/(((6-P333)^2+(1-Q333)^2))*CT333)</f>
        <v>2.1644671331171317E-3</v>
      </c>
      <c r="BT333" s="27">
        <f>(1/(((6-P333)^2+(2-Q333)^2))*CT333)</f>
        <v>2.1229720359793509E-3</v>
      </c>
      <c r="BU333" s="27">
        <f>(1/(((6-P333)^2+(3-Q333)^2))*CT333)</f>
        <v>1.9228252924424543E-3</v>
      </c>
      <c r="BV333" s="27">
        <f>((1/(((6-P333)^2+(4-Q333)^2))*CT333))</f>
        <v>1.6417710257852726E-3</v>
      </c>
      <c r="BW333" s="27">
        <f>((1/(((6-P333)^2+(5-Q333)^2))*CT333))</f>
        <v>1.3547774328139296E-3</v>
      </c>
      <c r="BX333" s="27">
        <f>((1/(((0-P333)^2+(1-Q333)^2))*CT333))</f>
        <v>3.2918105643090473E-2</v>
      </c>
      <c r="BY333" s="27">
        <f>((1/(((0-P333)^2+(2-Q333)^2))*CT333))</f>
        <v>2.5375104272582084E-2</v>
      </c>
      <c r="BZ333" s="27">
        <f>((1/(((1-P333)^2+(2-Q333)^2))*CT333))</f>
        <v>8.812994142739658E-2</v>
      </c>
      <c r="CA333" s="27">
        <f>((1/(((0-P333)^2+(3-Q333)^2))*CT333))</f>
        <v>1.1307229825151758E-2</v>
      </c>
      <c r="CB333" s="27">
        <f>((1/(((1-P333)^2+(3-Q333)^2))*CT333))</f>
        <v>1.656255233401055E-2</v>
      </c>
      <c r="CC333" s="27">
        <f>((1/(((2-P333)^2+(3-Q333)^2))*CT333))</f>
        <v>1.3828323877396811E-2</v>
      </c>
      <c r="CD333" s="27">
        <f>((1/(((0-P333)^2+(4-Q333)^2))*CT333))</f>
        <v>5.6347781089922831E-3</v>
      </c>
      <c r="CE333" s="27">
        <f>((1/(((1-P333)^2+(4-Q333)^2))*CT333))</f>
        <v>6.6931064923035997E-3</v>
      </c>
      <c r="CF333" s="27">
        <f>((1/(((2-P333)^2+(4-Q333)^2))*CT333))</f>
        <v>6.1978746974154682E-3</v>
      </c>
      <c r="CG333" s="27">
        <f>((1/(((3-P333)^2+(4-Q333)^2))*CT333))</f>
        <v>4.6885884823687149E-3</v>
      </c>
      <c r="CH333" s="27">
        <f>((1/(((0-P333)^2+(5-Q333)^2))*CT333))</f>
        <v>3.2626473843735885E-3</v>
      </c>
      <c r="CI333" s="27">
        <f>((1/(((1-P333)^2+(5-Q333)^2))*CT333))</f>
        <v>3.591467160149939E-3</v>
      </c>
      <c r="CJ333" s="27">
        <f>((1/(((2-P333)^2+(5-Q333)^2))*CT333))</f>
        <v>3.4438117723413356E-3</v>
      </c>
      <c r="CK333" s="27">
        <f>((1/(((3-P333)^2+(5-Q333)^2))*CT333))</f>
        <v>2.9212936901339519E-3</v>
      </c>
      <c r="CL333" s="27">
        <f>(1/(((4-P333)^2+(5-Q333)^2))*CT333)</f>
        <v>2.3028089208810879E-3</v>
      </c>
      <c r="CM333" s="27">
        <f>(1/(((0-P333)^2+(6-Q333)^2))*CT333)</f>
        <v>2.1029174089100154E-3</v>
      </c>
      <c r="CN333" s="27">
        <f>(1/(((1-P333)^2+(6-Q333)^2))*CT333)</f>
        <v>2.2347965462828552E-3</v>
      </c>
      <c r="CO333" s="27">
        <f>((1/(((2-P333)^2+(6-Q333)^2))*CT333))</f>
        <v>2.1767228953941641E-3</v>
      </c>
      <c r="CP333" s="27">
        <f>((1/(((3-P333)^2+(6-Q333)^2))*CT333))</f>
        <v>1.9556292012985607E-3</v>
      </c>
      <c r="CQ333" s="27">
        <f>((1/(((4-P333)^2+(6-Q333)^2))*CT333))</f>
        <v>1.6575980700586604E-3</v>
      </c>
      <c r="CR333" s="27">
        <f>((1/(((5-P333)^2+(6-Q333)^2)))*CT333)</f>
        <v>1.3601357474446641E-3</v>
      </c>
      <c r="CS333" s="21">
        <f t="shared" si="172"/>
        <v>0.95297291567796261</v>
      </c>
      <c r="CT333" s="28">
        <v>0.05</v>
      </c>
    </row>
    <row r="334" spans="8:98" x14ac:dyDescent="0.25">
      <c r="H334" s="2">
        <v>44681</v>
      </c>
      <c r="I334" s="1" t="s">
        <v>20</v>
      </c>
      <c r="J334" s="1" t="s">
        <v>19</v>
      </c>
      <c r="K334">
        <v>0</v>
      </c>
      <c r="L334">
        <v>1</v>
      </c>
      <c r="M334">
        <v>0.14000000000000001</v>
      </c>
      <c r="N334">
        <v>1.99</v>
      </c>
      <c r="P334" s="10">
        <f>SUMIF(team,spi_matches[[#This Row],[team1]],Mxg)+SUMIF(team,spi_matches[[#This Row],[team2]],Vnxg)</f>
        <v>1.3720750986833892</v>
      </c>
      <c r="Q334" s="10">
        <f>SUMIF(team,spi_matches[[#This Row],[team1]],Mnxg)+SUMIF(team,spi_matches[[#This Row],[team2]],Vxg)</f>
        <v>2.2290184076715689</v>
      </c>
      <c r="R334" s="10">
        <f t="shared" si="146"/>
        <v>1.5751388480015351</v>
      </c>
      <c r="S334" s="21">
        <f t="shared" si="147"/>
        <v>0.1355307301181464</v>
      </c>
      <c r="T334" s="21">
        <f t="shared" si="148"/>
        <v>0.17373455830992798</v>
      </c>
      <c r="U334" s="21">
        <f t="shared" si="149"/>
        <v>0.53277746435179452</v>
      </c>
      <c r="V334" s="22">
        <f t="shared" si="150"/>
        <v>0</v>
      </c>
      <c r="W334" s="22">
        <f t="shared" si="151"/>
        <v>3</v>
      </c>
      <c r="X334" s="23"/>
      <c r="Y334" s="23"/>
      <c r="Z334" s="23"/>
      <c r="AA334" s="23"/>
      <c r="AB334" s="24">
        <f t="shared" si="152"/>
        <v>1</v>
      </c>
      <c r="AC334" s="24">
        <f t="shared" si="153"/>
        <v>2</v>
      </c>
      <c r="AD334" s="24">
        <f t="shared" si="154"/>
        <v>2</v>
      </c>
      <c r="AE334" s="24">
        <f t="shared" si="155"/>
        <v>2</v>
      </c>
      <c r="AF334" s="24">
        <f t="shared" si="156"/>
        <v>1</v>
      </c>
      <c r="AG334" s="24">
        <f t="shared" si="157"/>
        <v>3</v>
      </c>
      <c r="AH334" s="24">
        <f t="shared" si="158"/>
        <v>2</v>
      </c>
      <c r="AI334" s="24">
        <f t="shared" si="159"/>
        <v>3</v>
      </c>
      <c r="AJ334" s="24">
        <f t="shared" si="160"/>
        <v>1</v>
      </c>
      <c r="AK334" s="24">
        <f t="shared" si="161"/>
        <v>1</v>
      </c>
      <c r="AL334" s="25">
        <f t="shared" si="162"/>
        <v>12</v>
      </c>
      <c r="AM334" s="25">
        <f t="shared" si="163"/>
        <v>22</v>
      </c>
      <c r="AN334" s="25">
        <f t="shared" si="164"/>
        <v>13</v>
      </c>
      <c r="AO334" s="25">
        <f t="shared" si="165"/>
        <v>23</v>
      </c>
      <c r="AP334" s="25">
        <f t="shared" si="166"/>
        <v>11</v>
      </c>
      <c r="AQ334" s="26">
        <f t="shared" si="167"/>
        <v>0.26193190163706337</v>
      </c>
      <c r="AR334" s="26">
        <f t="shared" si="168"/>
        <v>0.11192214555084148</v>
      </c>
      <c r="AS334" s="26">
        <f t="shared" si="169"/>
        <v>6.822655357913969E-2</v>
      </c>
      <c r="AT334" s="26">
        <f t="shared" si="170"/>
        <v>5.0571339958798506E-2</v>
      </c>
      <c r="AU334" s="26">
        <f t="shared" si="171"/>
        <v>3.0322765361109501E-2</v>
      </c>
      <c r="AV334" s="27">
        <f>(1/(((0-P334)^2+(0-Q334)^2))*CT334)</f>
        <v>7.2980841202962042E-3</v>
      </c>
      <c r="AW334" s="27">
        <f>(1/(((1-P334)^2+(1-Q334)^2))*CT334)</f>
        <v>3.0322765361109501E-2</v>
      </c>
      <c r="AX334" s="27">
        <f>(1/(((2-P334)^2+(2-Q334)^2))*CT334)</f>
        <v>0.11192214555084148</v>
      </c>
      <c r="AY334" s="27">
        <f>(1/(((3-P334)^2+(3-Q334)^2))*CT334)</f>
        <v>1.5410447562067359E-2</v>
      </c>
      <c r="AZ334" s="27">
        <f>((1/(((4-P334)^2+(4-Q334)^2))*CT334))</f>
        <v>4.9789068177876093E-3</v>
      </c>
      <c r="BA334" s="27">
        <f>((1/(((5-P334)^2+(5-Q334)^2))*CT334))</f>
        <v>2.3992117447835647E-3</v>
      </c>
      <c r="BB334" s="27">
        <f>((1/(((6-P334)^2+(6-Q334)^2))*CT334))</f>
        <v>1.4029971530422614E-3</v>
      </c>
      <c r="BC334" s="27">
        <f>((1/(((1-P334)^2+(0-Q334)^2))*CT334))</f>
        <v>9.7905546955423649E-3</v>
      </c>
      <c r="BD334" s="27">
        <f>((1/(((2-P334)^2+(0-Q334)^2))*CT334))</f>
        <v>9.3234655752682995E-3</v>
      </c>
      <c r="BE334" s="27">
        <f>((1/(((2-P334)^2+(1-Q334)^2))*CT334))</f>
        <v>2.624980674244581E-2</v>
      </c>
      <c r="BF334" s="27">
        <f>((1/(((3-P334)^2+(0-Q334)^2))*CT334))</f>
        <v>6.5628316909537056E-3</v>
      </c>
      <c r="BG334" s="27">
        <f>((1/(((3-P334)^2+(1-Q334)^2))*CT334))</f>
        <v>1.2017423156040607E-2</v>
      </c>
      <c r="BH334" s="27">
        <f>((1/(((3-P334)^2+(2-Q334)^2))*CT334))</f>
        <v>1.8500778907022942E-2</v>
      </c>
      <c r="BI334" s="27">
        <f>((1/(((4-P334)^2+(0-Q334)^2))*CT334))</f>
        <v>4.2106992297228727E-3</v>
      </c>
      <c r="BJ334" s="27">
        <f>((1/(((4-P334)^2+(1-Q334)^2))*CT334))</f>
        <v>5.9407289668750481E-3</v>
      </c>
      <c r="BK334" s="27">
        <f>((1/(((4-P334)^2+(2-Q334)^2))*CT334))</f>
        <v>7.1855199170716248E-3</v>
      </c>
      <c r="BL334" s="27">
        <f>((1/(((4-P334)^2+(3-Q334)^2))*CT334))</f>
        <v>6.6663094389923655E-3</v>
      </c>
      <c r="BM334" s="27">
        <f>((1/(((5-P334)^2+(0-Q334)^2))*CT334))</f>
        <v>2.7578048128689505E-3</v>
      </c>
      <c r="BN334" s="27">
        <f>((1/(((5-P334)^2+(1-Q334)^2))*CT334))</f>
        <v>3.4077761264847753E-3</v>
      </c>
      <c r="BO334" s="27">
        <f>((1/(((5-P334)^2+(2-Q334)^2))*CT334))</f>
        <v>3.7837829802097687E-3</v>
      </c>
      <c r="BP334" s="27">
        <f>((1/(((5-P334)^2+(3-Q334)^2))*CT334))</f>
        <v>3.6347110441957982E-3</v>
      </c>
      <c r="BQ334" s="27">
        <f>((1/(((5-P334)^2+(4-Q334)^2))*CT334))</f>
        <v>3.06782063787876E-3</v>
      </c>
      <c r="BR334" s="27">
        <f>((1/(((6-P334)^2+(0-Q334)^2))*CT334))</f>
        <v>1.8949290670154909E-3</v>
      </c>
      <c r="BS334" s="27">
        <f>(1/(((6-P334)^2+(1-Q334)^2))*CT334)</f>
        <v>2.1807230491613042E-3</v>
      </c>
      <c r="BT334" s="27">
        <f>(1/(((6-P334)^2+(2-Q334)^2))*CT334)</f>
        <v>2.3288159231740022E-3</v>
      </c>
      <c r="BU334" s="27">
        <f>(1/(((6-P334)^2+(3-Q334)^2))*CT334)</f>
        <v>2.2714778042421057E-3</v>
      </c>
      <c r="BV334" s="27">
        <f>((1/(((6-P334)^2+(4-Q334)^2))*CT334))</f>
        <v>2.0363227280688905E-3</v>
      </c>
      <c r="BW334" s="27">
        <f>((1/(((6-P334)^2+(5-Q334)^2))*CT334))</f>
        <v>1.7184476249108825E-3</v>
      </c>
      <c r="BX334" s="27">
        <f>((1/(((0-P334)^2+(1-Q334)^2))*CT334))</f>
        <v>1.473589016070426E-2</v>
      </c>
      <c r="BY334" s="27">
        <f>((1/(((0-P334)^2+(2-Q334)^2))*CT334))</f>
        <v>2.5839265713561106E-2</v>
      </c>
      <c r="BZ334" s="27">
        <f>((1/(((1-P334)^2+(2-Q334)^2))*CT334))</f>
        <v>0.26193190163706337</v>
      </c>
      <c r="CA334" s="27">
        <f>((1/(((0-P334)^2+(3-Q334)^2))*CT334))</f>
        <v>2.0185686579483289E-2</v>
      </c>
      <c r="CB334" s="27">
        <f>((1/(((1-P334)^2+(3-Q334)^2))*CT334))</f>
        <v>6.822655357913969E-2</v>
      </c>
      <c r="CC334" s="27">
        <f>((1/(((2-P334)^2+(3-Q334)^2))*CT334))</f>
        <v>5.0571339958798506E-2</v>
      </c>
      <c r="CD334" s="27">
        <f>((1/(((0-P334)^2+(4-Q334)^2))*CT334))</f>
        <v>9.9622115845001604E-3</v>
      </c>
      <c r="CE334" s="27">
        <f>((1/(((1-P334)^2+(4-Q334)^2))*CT334))</f>
        <v>1.5268034874181914E-2</v>
      </c>
      <c r="CF334" s="27">
        <f>((1/(((2-P334)^2+(4-Q334)^2))*CT334))</f>
        <v>1.4161636171442782E-2</v>
      </c>
      <c r="CG334" s="27">
        <f>((1/(((3-P334)^2+(4-Q334)^2))*CT334))</f>
        <v>8.6407790423133884E-3</v>
      </c>
      <c r="CH334" s="27">
        <f>((1/(((0-P334)^2+(5-Q334)^2))*CT334))</f>
        <v>5.2296172975073675E-3</v>
      </c>
      <c r="CI334" s="27">
        <f>((1/(((1-P334)^2+(5-Q334)^2))*CT334))</f>
        <v>6.3964966732961192E-3</v>
      </c>
      <c r="CJ334" s="27">
        <f>((1/(((2-P334)^2+(5-Q334)^2))*CT334))</f>
        <v>6.1937693487810769E-3</v>
      </c>
      <c r="CK334" s="27">
        <f>((1/(((3-P334)^2+(5-Q334)^2))*CT334))</f>
        <v>4.840984095419049E-3</v>
      </c>
      <c r="CL334" s="27">
        <f>(1/(((4-P334)^2+(5-Q334)^2))*CT334)</f>
        <v>3.4283375324218389E-3</v>
      </c>
      <c r="CM334" s="27">
        <f>(1/(((0-P334)^2+(6-Q334)^2))*CT334)</f>
        <v>3.1050322659948362E-3</v>
      </c>
      <c r="CN334" s="27">
        <f>(1/(((1-P334)^2+(6-Q334)^2))*CT334)</f>
        <v>3.482199194767702E-3</v>
      </c>
      <c r="CO334" s="27">
        <f>((1/(((2-P334)^2+(6-Q334)^2))*CT334))</f>
        <v>3.4212382055200164E-3</v>
      </c>
      <c r="CP334" s="27">
        <f>((1/(((3-P334)^2+(6-Q334)^2))*CT334))</f>
        <v>2.9637635472409508E-3</v>
      </c>
      <c r="CQ334" s="27">
        <f>((1/(((4-P334)^2+(6-Q334)^2))*CT334))</f>
        <v>2.3667192182130706E-3</v>
      </c>
      <c r="CR334" s="27">
        <f>((1/(((5-P334)^2+(6-Q334)^2)))*CT334)</f>
        <v>1.8260076714441539E-3</v>
      </c>
      <c r="CS334" s="21">
        <f t="shared" si="172"/>
        <v>0.84204275277986884</v>
      </c>
      <c r="CT334" s="28">
        <v>0.05</v>
      </c>
    </row>
    <row r="335" spans="8:98" x14ac:dyDescent="0.25">
      <c r="H335" s="2">
        <v>44681</v>
      </c>
      <c r="I335" s="1" t="s">
        <v>17</v>
      </c>
      <c r="J335" s="1" t="s">
        <v>18</v>
      </c>
      <c r="K335">
        <v>2</v>
      </c>
      <c r="L335">
        <v>0</v>
      </c>
      <c r="M335">
        <v>2.36</v>
      </c>
      <c r="N335">
        <v>0.51</v>
      </c>
      <c r="P335" s="10">
        <f>SUMIF(team,spi_matches[[#This Row],[team1]],Mxg)+SUMIF(team,spi_matches[[#This Row],[team2]],Vnxg)</f>
        <v>2.101272432972908</v>
      </c>
      <c r="Q335" s="10">
        <f>SUMIF(team,spi_matches[[#This Row],[team1]],Mnxg)+SUMIF(team,spi_matches[[#This Row],[team2]],Vxg)</f>
        <v>0.99325873877096404</v>
      </c>
      <c r="R335" s="10">
        <f t="shared" si="146"/>
        <v>0.30047896253826117</v>
      </c>
      <c r="S335" s="21">
        <f t="shared" si="147"/>
        <v>5.1250867111438883</v>
      </c>
      <c r="T335" s="21">
        <f t="shared" si="148"/>
        <v>0.11690166201452686</v>
      </c>
      <c r="U335" s="21">
        <f t="shared" si="149"/>
        <v>0.11475770139781476</v>
      </c>
      <c r="V335" s="22">
        <f t="shared" si="150"/>
        <v>3</v>
      </c>
      <c r="W335" s="22">
        <f t="shared" si="151"/>
        <v>0</v>
      </c>
      <c r="X335" s="23"/>
      <c r="Y335" s="23"/>
      <c r="Z335" s="23"/>
      <c r="AA335" s="23"/>
      <c r="AB335" s="24">
        <f t="shared" si="152"/>
        <v>2</v>
      </c>
      <c r="AC335" s="24">
        <f t="shared" si="153"/>
        <v>1</v>
      </c>
      <c r="AD335" s="24">
        <f t="shared" si="154"/>
        <v>3</v>
      </c>
      <c r="AE335" s="24">
        <f t="shared" si="155"/>
        <v>1</v>
      </c>
      <c r="AF335" s="24">
        <f t="shared" si="156"/>
        <v>2</v>
      </c>
      <c r="AG335" s="24">
        <f t="shared" si="157"/>
        <v>0</v>
      </c>
      <c r="AH335" s="24">
        <f t="shared" si="158"/>
        <v>2</v>
      </c>
      <c r="AI335" s="24">
        <f t="shared" si="159"/>
        <v>2</v>
      </c>
      <c r="AJ335" s="24">
        <f t="shared" si="160"/>
        <v>1</v>
      </c>
      <c r="AK335" s="24">
        <f t="shared" si="161"/>
        <v>1</v>
      </c>
      <c r="AL335" s="25">
        <f t="shared" si="162"/>
        <v>21</v>
      </c>
      <c r="AM335" s="25">
        <f t="shared" si="163"/>
        <v>31</v>
      </c>
      <c r="AN335" s="25">
        <f t="shared" si="164"/>
        <v>20</v>
      </c>
      <c r="AO335" s="25">
        <f t="shared" si="165"/>
        <v>22</v>
      </c>
      <c r="AP335" s="25">
        <f t="shared" si="166"/>
        <v>11</v>
      </c>
      <c r="AQ335" s="26">
        <f t="shared" si="167"/>
        <v>4.853638396687864</v>
      </c>
      <c r="AR335" s="26">
        <f t="shared" si="168"/>
        <v>6.1899828214996677E-2</v>
      </c>
      <c r="AS335" s="26">
        <f t="shared" si="169"/>
        <v>5.0159556152424283E-2</v>
      </c>
      <c r="AT335" s="26">
        <f t="shared" si="170"/>
        <v>4.8838423385626717E-2</v>
      </c>
      <c r="AU335" s="26">
        <f t="shared" si="171"/>
        <v>4.1225335154519947E-2</v>
      </c>
      <c r="AV335" s="27">
        <f>(1/(((0-P335)^2+(0-Q335)^2))*CT335)</f>
        <v>9.2559875081306593E-3</v>
      </c>
      <c r="AW335" s="27">
        <f>(1/(((1-P335)^2+(1-Q335)^2))*CT335)</f>
        <v>4.1225335154519947E-2</v>
      </c>
      <c r="AX335" s="27">
        <f>(1/(((2-P335)^2+(2-Q335)^2))*CT335)</f>
        <v>4.8838423385626717E-2</v>
      </c>
      <c r="AY335" s="27">
        <f>(1/(((3-P335)^2+(3-Q335)^2))*CT335)</f>
        <v>1.0341856843065877E-2</v>
      </c>
      <c r="AZ335" s="27">
        <f>((1/(((4-P335)^2+(4-Q335)^2))*CT335))</f>
        <v>3.9539258867181725E-3</v>
      </c>
      <c r="BA335" s="27">
        <f>((1/(((5-P335)^2+(5-Q335)^2))*CT335))</f>
        <v>2.0444381494925542E-3</v>
      </c>
      <c r="BB335" s="27">
        <f>((1/(((6-P335)^2+(6-Q335)^2))*CT335))</f>
        <v>1.2416950869729325E-3</v>
      </c>
      <c r="BC335" s="27">
        <f>((1/(((1-P335)^2+(0-Q335)^2))*CT335))</f>
        <v>2.2733845973197147E-2</v>
      </c>
      <c r="BD335" s="27">
        <f>((1/(((2-P335)^2+(0-Q335)^2))*CT335))</f>
        <v>5.0159556152424283E-2</v>
      </c>
      <c r="BE335" s="27">
        <f>((1/(((2-P335)^2+(1-Q335)^2))*CT335))</f>
        <v>4.853638396687864</v>
      </c>
      <c r="BF335" s="27">
        <f>((1/(((3-P335)^2+(0-Q335)^2))*CT335))</f>
        <v>2.7866421454584185E-2</v>
      </c>
      <c r="BG335" s="27">
        <f>((1/(((3-P335)^2+(1-Q335)^2))*CT335))</f>
        <v>6.1899828214996677E-2</v>
      </c>
      <c r="BH335" s="27">
        <f>((1/(((3-P335)^2+(2-Q335)^2))*CT335))</f>
        <v>2.7453834627235343E-2</v>
      </c>
      <c r="BI335" s="27">
        <f>((1/(((4-P335)^2+(0-Q335)^2))*CT335))</f>
        <v>1.0889143670616785E-2</v>
      </c>
      <c r="BJ335" s="27">
        <f>((1/(((4-P335)^2+(1-Q335)^2))*CT335))</f>
        <v>1.3868810632687568E-2</v>
      </c>
      <c r="BK335" s="27">
        <f>((1/(((4-P335)^2+(2-Q335)^2))*CT335))</f>
        <v>1.0825570239142964E-2</v>
      </c>
      <c r="BL335" s="27">
        <f>((1/(((4-P335)^2+(3-Q335)^2))*CT335))</f>
        <v>6.5512108662443141E-3</v>
      </c>
      <c r="BM335" s="27">
        <f>((1/(((5-P335)^2+(0-Q335)^2))*CT335))</f>
        <v>5.3252761592697305E-3</v>
      </c>
      <c r="BN335" s="27">
        <f>((1/(((5-P335)^2+(1-Q335)^2))*CT335))</f>
        <v>5.9504917049516652E-3</v>
      </c>
      <c r="BO335" s="27">
        <f>((1/(((5-P335)^2+(2-Q335)^2))*CT335))</f>
        <v>5.3100261559421184E-3</v>
      </c>
      <c r="BP335" s="27">
        <f>((1/(((5-P335)^2+(3-Q335)^2))*CT335))</f>
        <v>4.0226452408737541E-3</v>
      </c>
      <c r="BQ335" s="27">
        <f>((1/(((5-P335)^2+(4-Q335)^2))*CT335))</f>
        <v>2.8664605706272706E-3</v>
      </c>
      <c r="BR335" s="27">
        <f>((1/(((6-P335)^2+(0-Q335)^2))*CT335))</f>
        <v>3.08896728083533E-3</v>
      </c>
      <c r="BS335" s="27">
        <f>(1/(((6-P335)^2+(1-Q335)^2))*CT335)</f>
        <v>3.2894472633484776E-3</v>
      </c>
      <c r="BT335" s="27">
        <f>(1/(((6-P335)^2+(2-Q335)^2))*CT335)</f>
        <v>3.0838299814203562E-3</v>
      </c>
      <c r="BU335" s="27">
        <f>(1/(((6-P335)^2+(3-Q335)^2))*CT335)</f>
        <v>2.6004979151679469E-3</v>
      </c>
      <c r="BV335" s="27">
        <f>((1/(((6-P335)^2+(4-Q335)^2))*CT335))</f>
        <v>2.0626577969882379E-3</v>
      </c>
      <c r="BW335" s="27">
        <f>((1/(((6-P335)^2+(5-Q335)^2))*CT335))</f>
        <v>1.5997925554710479E-3</v>
      </c>
      <c r="BX335" s="27">
        <f>((1/(((0-P335)^2+(1-Q335)^2))*CT335))</f>
        <v>1.132402471369922E-2</v>
      </c>
      <c r="BY335" s="27">
        <f>((1/(((0-P335)^2+(2-Q335)^2))*CT335))</f>
        <v>9.2100133101879807E-3</v>
      </c>
      <c r="BZ335" s="27">
        <f>((1/(((1-P335)^2+(2-Q335)^2))*CT335))</f>
        <v>2.2458496195753446E-2</v>
      </c>
      <c r="CA335" s="27">
        <f>((1/(((0-P335)^2+(3-Q335)^2))*CT335))</f>
        <v>5.92251713417416E-3</v>
      </c>
      <c r="CB335" s="27">
        <f>((1/(((1-P335)^2+(3-Q335)^2))*CT335))</f>
        <v>9.5423280724441211E-3</v>
      </c>
      <c r="CC335" s="27">
        <f>((1/(((2-P335)^2+(3-Q335)^2))*CT335))</f>
        <v>1.2384616874063793E-2</v>
      </c>
      <c r="CD335" s="27">
        <f>((1/(((0-P335)^2+(4-Q335)^2))*CT335))</f>
        <v>3.7158590080525254E-3</v>
      </c>
      <c r="CE335" s="27">
        <f>((1/(((1-P335)^2+(4-Q335)^2))*CT335))</f>
        <v>4.8764816535991741E-3</v>
      </c>
      <c r="CF335" s="27">
        <f>((1/(((2-P335)^2+(4-Q335)^2))*CT335))</f>
        <v>5.5244045934775979E-3</v>
      </c>
      <c r="CG335" s="27">
        <f>((1/(((3-P335)^2+(4-Q335)^2))*CT335))</f>
        <v>5.0770677295111991E-3</v>
      </c>
      <c r="CH335" s="27">
        <f>((1/(((0-P335)^2+(5-Q335)^2))*CT335))</f>
        <v>2.4426799057626616E-3</v>
      </c>
      <c r="CI335" s="27">
        <f>((1/(((1-P335)^2+(5-Q335)^2))*CT335))</f>
        <v>2.8957344749581983E-3</v>
      </c>
      <c r="CJ335" s="27">
        <f>((1/(((2-P335)^2+(5-Q335)^2))*CT335))</f>
        <v>3.1125049190115217E-3</v>
      </c>
      <c r="CK335" s="27">
        <f>((1/(((3-P335)^2+(5-Q335)^2))*CT335))</f>
        <v>2.9653023846104606E-3</v>
      </c>
      <c r="CL335" s="27">
        <f>(1/(((4-P335)^2+(5-Q335)^2))*CT335)</f>
        <v>2.5433460032700549E-3</v>
      </c>
      <c r="CM335" s="27">
        <f>(1/(((0-P335)^2+(6-Q335)^2))*CT335)</f>
        <v>1.695903828515662E-3</v>
      </c>
      <c r="CN335" s="27">
        <f>(1/(((1-P335)^2+(6-Q335)^2))*CT335)</f>
        <v>1.9025687663785928E-3</v>
      </c>
      <c r="CO335" s="27">
        <f>((1/(((2-P335)^2+(6-Q335)^2))*CT335))</f>
        <v>1.9938021334743859E-3</v>
      </c>
      <c r="CP335" s="27">
        <f>((1/(((3-P335)^2+(6-Q335)^2))*CT335))</f>
        <v>1.9323545066240932E-3</v>
      </c>
      <c r="CQ335" s="27">
        <f>((1/(((4-P335)^2+(6-Q335)^2))*CT335))</f>
        <v>1.7438236294301723E-3</v>
      </c>
      <c r="CR335" s="27">
        <f>((1/(((5-P335)^2+(6-Q335)^2)))*CT335)</f>
        <v>1.4938715608157596E-3</v>
      </c>
      <c r="CS335" s="21">
        <f t="shared" si="172"/>
        <v>5.356746074556229</v>
      </c>
      <c r="CT335" s="28">
        <v>0.05</v>
      </c>
    </row>
    <row r="336" spans="8:98" x14ac:dyDescent="0.25">
      <c r="H336" s="2">
        <v>44681</v>
      </c>
      <c r="I336" s="1" t="s">
        <v>15</v>
      </c>
      <c r="J336" s="1" t="s">
        <v>27</v>
      </c>
      <c r="K336">
        <v>0</v>
      </c>
      <c r="L336">
        <v>3</v>
      </c>
      <c r="M336">
        <v>0.56999999999999995</v>
      </c>
      <c r="N336">
        <v>2.82</v>
      </c>
      <c r="P336" s="10">
        <f>SUMIF(team,spi_matches[[#This Row],[team1]],Mxg)+SUMIF(team,spi_matches[[#This Row],[team2]],Vnxg)</f>
        <v>0.96892531899430956</v>
      </c>
      <c r="Q336" s="10">
        <f>SUMIF(team,spi_matches[[#This Row],[team1]],Mnxg)+SUMIF(team,spi_matches[[#This Row],[team2]],Vxg)</f>
        <v>1.552956828389326</v>
      </c>
      <c r="R336" s="10">
        <f t="shared" si="146"/>
        <v>1.7645398088599471</v>
      </c>
      <c r="S336" s="21">
        <f t="shared" si="147"/>
        <v>0.14566402758272176</v>
      </c>
      <c r="T336" s="21">
        <f t="shared" si="148"/>
        <v>0.23174482673151864</v>
      </c>
      <c r="U336" s="21">
        <f t="shared" si="149"/>
        <v>0.44688066909310642</v>
      </c>
      <c r="V336" s="22">
        <f t="shared" si="150"/>
        <v>0</v>
      </c>
      <c r="W336" s="22">
        <f t="shared" si="151"/>
        <v>3</v>
      </c>
      <c r="X336" s="23"/>
      <c r="Y336" s="23"/>
      <c r="Z336" s="23"/>
      <c r="AA336" s="23"/>
      <c r="AB336" s="24">
        <f t="shared" si="152"/>
        <v>1</v>
      </c>
      <c r="AC336" s="24">
        <f t="shared" si="153"/>
        <v>2</v>
      </c>
      <c r="AD336" s="24">
        <f t="shared" si="154"/>
        <v>1</v>
      </c>
      <c r="AE336" s="24">
        <f t="shared" si="155"/>
        <v>1</v>
      </c>
      <c r="AF336" s="24">
        <f t="shared" si="156"/>
        <v>0</v>
      </c>
      <c r="AG336" s="24">
        <f t="shared" si="157"/>
        <v>2</v>
      </c>
      <c r="AH336" s="24">
        <f t="shared" si="158"/>
        <v>0</v>
      </c>
      <c r="AI336" s="24">
        <f t="shared" si="159"/>
        <v>1</v>
      </c>
      <c r="AJ336" s="24">
        <f t="shared" si="160"/>
        <v>2</v>
      </c>
      <c r="AK336" s="24">
        <f t="shared" si="161"/>
        <v>2</v>
      </c>
      <c r="AL336" s="25">
        <f t="shared" si="162"/>
        <v>12</v>
      </c>
      <c r="AM336" s="25">
        <f t="shared" si="163"/>
        <v>11</v>
      </c>
      <c r="AN336" s="25">
        <f t="shared" si="164"/>
        <v>2</v>
      </c>
      <c r="AO336" s="25">
        <f t="shared" si="165"/>
        <v>1</v>
      </c>
      <c r="AP336" s="25">
        <f t="shared" si="166"/>
        <v>22</v>
      </c>
      <c r="AQ336" s="26">
        <f t="shared" si="167"/>
        <v>0.24898757533200211</v>
      </c>
      <c r="AR336" s="26">
        <f t="shared" si="168"/>
        <v>0.1630114660716494</v>
      </c>
      <c r="AS336" s="26">
        <f t="shared" si="169"/>
        <v>4.3911114834028465E-2</v>
      </c>
      <c r="AT336" s="26">
        <f t="shared" si="170"/>
        <v>4.0174275110326237E-2</v>
      </c>
      <c r="AU336" s="26">
        <f t="shared" si="171"/>
        <v>3.9589454346627119E-2</v>
      </c>
      <c r="AV336" s="27">
        <f>(1/(((0-P336)^2+(0-Q336)^2))*CT336)</f>
        <v>1.4923185062948506E-2</v>
      </c>
      <c r="AW336" s="27">
        <f>(1/(((1-P336)^2+(1-Q336)^2))*CT336)</f>
        <v>0.1630114660716494</v>
      </c>
      <c r="AX336" s="27">
        <f>(1/(((2-P336)^2+(2-Q336)^2))*CT336)</f>
        <v>3.9589454346627119E-2</v>
      </c>
      <c r="AY336" s="27">
        <f>(1/(((3-P336)^2+(3-Q336)^2))*CT336)</f>
        <v>8.0396214408161686E-3</v>
      </c>
      <c r="AZ336" s="27">
        <f>((1/(((4-P336)^2+(4-Q336)^2))*CT336))</f>
        <v>3.2947986846162259E-3</v>
      </c>
      <c r="BA336" s="27">
        <f>((1/(((5-P336)^2+(5-Q336)^2))*CT336))</f>
        <v>1.7773562861367297E-3</v>
      </c>
      <c r="BB336" s="27">
        <f>((1/(((6-P336)^2+(6-Q336)^2))*CT336))</f>
        <v>1.1089448387244989E-3</v>
      </c>
      <c r="BC336" s="27">
        <f>((1/(((1-P336)^2+(0-Q336)^2))*CT336))</f>
        <v>2.0724181258422431E-2</v>
      </c>
      <c r="BD336" s="27">
        <f>((1/(((2-P336)^2+(0-Q336)^2))*CT336))</f>
        <v>1.4389359159672639E-2</v>
      </c>
      <c r="BE336" s="27">
        <f>((1/(((2-P336)^2+(1-Q336)^2))*CT336))</f>
        <v>3.6526311221757805E-2</v>
      </c>
      <c r="BF336" s="27">
        <f>((1/(((3-P336)^2+(0-Q336)^2))*CT336))</f>
        <v>7.6488396066934474E-3</v>
      </c>
      <c r="BG336" s="27">
        <f>((1/(((3-P336)^2+(1-Q336)^2))*CT336))</f>
        <v>1.128406927807493E-2</v>
      </c>
      <c r="BH336" s="27">
        <f>((1/(((3-P336)^2+(2-Q336)^2))*CT336))</f>
        <v>1.1560394388832114E-2</v>
      </c>
      <c r="BI336" s="27">
        <f>((1/(((4-P336)^2+(0-Q336)^2))*CT336))</f>
        <v>4.3106835013872868E-3</v>
      </c>
      <c r="BJ336" s="27">
        <f>((1/(((4-P336)^2+(1-Q336)^2))*CT336))</f>
        <v>5.266941789965284E-3</v>
      </c>
      <c r="BK336" s="27">
        <f>((1/(((4-P336)^2+(2-Q336)^2))*CT336))</f>
        <v>5.3263671160590047E-3</v>
      </c>
      <c r="BL336" s="27">
        <f>((1/(((4-P336)^2+(3-Q336)^2))*CT336))</f>
        <v>4.4320945951269539E-3</v>
      </c>
      <c r="BM336" s="27">
        <f>((1/(((5-P336)^2+(0-Q336)^2))*CT336))</f>
        <v>2.6793506419154848E-3</v>
      </c>
      <c r="BN336" s="27">
        <f>((1/(((5-P336)^2+(1-Q336)^2))*CT336))</f>
        <v>3.0201764084749842E-3</v>
      </c>
      <c r="BO336" s="27">
        <f>((1/(((5-P336)^2+(2-Q336)^2))*CT336))</f>
        <v>3.0396225718506225E-3</v>
      </c>
      <c r="BP336" s="27">
        <f>((1/(((5-P336)^2+(3-Q336)^2))*CT336))</f>
        <v>2.7257616109745675E-3</v>
      </c>
      <c r="BQ336" s="27">
        <f>((1/(((5-P336)^2+(4-Q336)^2))*CT336))</f>
        <v>2.2484457584052773E-3</v>
      </c>
      <c r="BR336" s="27">
        <f>((1/(((6-P336)^2+(0-Q336)^2))*CT336))</f>
        <v>1.8035314139893792E-3</v>
      </c>
      <c r="BS336" s="27">
        <f>(1/(((6-P336)^2+(1-Q336)^2))*CT336)</f>
        <v>1.9517927718281727E-3</v>
      </c>
      <c r="BT336" s="27">
        <f>(1/(((6-P336)^2+(2-Q336)^2))*CT336)</f>
        <v>1.959895824302772E-3</v>
      </c>
      <c r="BU336" s="27">
        <f>(1/(((6-P336)^2+(3-Q336)^2))*CT336)</f>
        <v>1.8244415510258679E-3</v>
      </c>
      <c r="BV336" s="27">
        <f>((1/(((6-P336)^2+(4-Q336)^2))*CT336))</f>
        <v>1.5974577301339863E-3</v>
      </c>
      <c r="BW336" s="27">
        <f>((1/(((6-P336)^2+(5-Q336)^2))*CT336))</f>
        <v>1.3443093838287625E-3</v>
      </c>
      <c r="BX336" s="27">
        <f>((1/(((0-P336)^2+(1-Q336)^2))*CT336))</f>
        <v>4.0174275110326237E-2</v>
      </c>
      <c r="BY336" s="27">
        <f>((1/(((0-P336)^2+(2-Q336)^2))*CT336))</f>
        <v>4.3911114834028465E-2</v>
      </c>
      <c r="BZ336" s="27">
        <f>((1/(((1-P336)^2+(2-Q336)^2))*CT336))</f>
        <v>0.24898757533200211</v>
      </c>
      <c r="CA336" s="27">
        <f>((1/(((0-P336)^2+(3-Q336)^2))*CT336))</f>
        <v>1.6486685835302491E-2</v>
      </c>
      <c r="CB336" s="27">
        <f>((1/(((1-P336)^2+(3-Q336)^2))*CT336))</f>
        <v>2.3867492535464604E-2</v>
      </c>
      <c r="CC336" s="27">
        <f>((1/(((2-P336)^2+(3-Q336)^2))*CT336))</f>
        <v>1.5837575209293225E-2</v>
      </c>
      <c r="CD336" s="27">
        <f>((1/(((0-P336)^2+(4-Q336)^2))*CT336))</f>
        <v>7.2183022632109003E-3</v>
      </c>
      <c r="CE336" s="27">
        <f>((1/(((1-P336)^2+(4-Q336)^2))*CT336))</f>
        <v>8.3486587999787778E-3</v>
      </c>
      <c r="CF336" s="27">
        <f>((1/(((2-P336)^2+(4-Q336)^2))*CT336))</f>
        <v>7.0910566885476244E-3</v>
      </c>
      <c r="CG336" s="27">
        <f>((1/(((3-P336)^2+(4-Q336)^2))*CT336))</f>
        <v>4.9439921610329356E-3</v>
      </c>
      <c r="CH336" s="27">
        <f>((1/(((0-P336)^2+(5-Q336)^2))*CT336))</f>
        <v>3.8998752575861526E-3</v>
      </c>
      <c r="CI336" s="27">
        <f>((1/(((1-P336)^2+(5-Q336)^2))*CT336))</f>
        <v>4.2076660727501077E-3</v>
      </c>
      <c r="CJ336" s="27">
        <f>((1/(((2-P336)^2+(5-Q336)^2))*CT336))</f>
        <v>3.8624290451985039E-3</v>
      </c>
      <c r="CK336" s="27">
        <f>((1/(((3-P336)^2+(5-Q336)^2))*CT336))</f>
        <v>3.1235610170667174E-3</v>
      </c>
      <c r="CL336" s="27">
        <f>(1/(((4-P336)^2+(5-Q336)^2))*CT336)</f>
        <v>2.3730962628625558E-3</v>
      </c>
      <c r="CM336" s="27">
        <f>(1/(((0-P336)^2+(6-Q336)^2))*CT336)</f>
        <v>2.4137087949688079E-3</v>
      </c>
      <c r="CN336" s="27">
        <f>(1/(((1-P336)^2+(6-Q336)^2))*CT336)</f>
        <v>2.528169035612125E-3</v>
      </c>
      <c r="CO336" s="27">
        <f>((1/(((2-P336)^2+(6-Q336)^2))*CT336))</f>
        <v>2.3993119194181357E-3</v>
      </c>
      <c r="CP336" s="27">
        <f>((1/(((3-P336)^2+(6-Q336)^2))*CT336))</f>
        <v>2.0919226518150472E-3</v>
      </c>
      <c r="CQ336" s="27">
        <f>((1/(((4-P336)^2+(6-Q336)^2))*CT336))</f>
        <v>1.7263043422629226E-3</v>
      </c>
      <c r="CR336" s="27">
        <f>((1/(((5-P336)^2+(6-Q336)^2)))*CT336)</f>
        <v>1.3878959243779324E-3</v>
      </c>
      <c r="CS336" s="21">
        <f t="shared" si="172"/>
        <v>0.82428952340734662</v>
      </c>
      <c r="CT336" s="28">
        <v>0.05</v>
      </c>
    </row>
    <row r="337" spans="8:98" x14ac:dyDescent="0.25">
      <c r="H337" s="2">
        <v>44681</v>
      </c>
      <c r="I337" s="1" t="s">
        <v>16</v>
      </c>
      <c r="J337" s="1" t="s">
        <v>9</v>
      </c>
      <c r="K337">
        <v>1</v>
      </c>
      <c r="L337">
        <v>2</v>
      </c>
      <c r="M337">
        <v>0.08</v>
      </c>
      <c r="N337">
        <v>1.65</v>
      </c>
      <c r="P337" s="10">
        <f>SUMIF(team,spi_matches[[#This Row],[team1]],Mxg)+SUMIF(team,spi_matches[[#This Row],[team2]],Vnxg)</f>
        <v>1.1131950723192485</v>
      </c>
      <c r="Q337" s="10">
        <f>SUMIF(team,spi_matches[[#This Row],[team1]],Mnxg)+SUMIF(team,spi_matches[[#This Row],[team2]],Vxg)</f>
        <v>1.4675052541406075</v>
      </c>
      <c r="R337" s="10">
        <f t="shared" si="146"/>
        <v>1.1007963897310613</v>
      </c>
      <c r="S337" s="21">
        <f t="shared" si="147"/>
        <v>0.17152009073869423</v>
      </c>
      <c r="T337" s="21">
        <f t="shared" si="148"/>
        <v>0.29235819180800071</v>
      </c>
      <c r="U337" s="21">
        <f t="shared" si="149"/>
        <v>0.34239471002909322</v>
      </c>
      <c r="V337" s="22">
        <f t="shared" si="150"/>
        <v>0</v>
      </c>
      <c r="W337" s="22">
        <f t="shared" si="151"/>
        <v>3</v>
      </c>
      <c r="X337" s="23"/>
      <c r="Y337" s="23"/>
      <c r="Z337" s="23"/>
      <c r="AA337" s="23"/>
      <c r="AB337" s="24">
        <f t="shared" si="152"/>
        <v>1</v>
      </c>
      <c r="AC337" s="24">
        <f t="shared" si="153"/>
        <v>1</v>
      </c>
      <c r="AD337" s="24">
        <f t="shared" si="154"/>
        <v>1</v>
      </c>
      <c r="AE337" s="24">
        <f t="shared" si="155"/>
        <v>2</v>
      </c>
      <c r="AF337" s="24">
        <f t="shared" si="156"/>
        <v>2</v>
      </c>
      <c r="AG337" s="24">
        <f t="shared" si="157"/>
        <v>1</v>
      </c>
      <c r="AH337" s="24">
        <f t="shared" si="158"/>
        <v>2</v>
      </c>
      <c r="AI337" s="24">
        <f t="shared" si="159"/>
        <v>2</v>
      </c>
      <c r="AJ337" s="24">
        <f t="shared" si="160"/>
        <v>0</v>
      </c>
      <c r="AK337" s="24">
        <f t="shared" si="161"/>
        <v>1</v>
      </c>
      <c r="AL337" s="25">
        <f t="shared" si="162"/>
        <v>11</v>
      </c>
      <c r="AM337" s="25">
        <f t="shared" si="163"/>
        <v>12</v>
      </c>
      <c r="AN337" s="25">
        <f t="shared" si="164"/>
        <v>21</v>
      </c>
      <c r="AO337" s="25">
        <f t="shared" si="165"/>
        <v>22</v>
      </c>
      <c r="AP337" s="25">
        <f t="shared" si="166"/>
        <v>1</v>
      </c>
      <c r="AQ337" s="26">
        <f t="shared" si="167"/>
        <v>0.21610007161238981</v>
      </c>
      <c r="AR337" s="26">
        <f t="shared" si="168"/>
        <v>0.16871157537645751</v>
      </c>
      <c r="AS337" s="26">
        <f t="shared" si="169"/>
        <v>4.9752028803360278E-2</v>
      </c>
      <c r="AT337" s="26">
        <f t="shared" si="170"/>
        <v>4.6730123439731673E-2</v>
      </c>
      <c r="AU337" s="26">
        <f t="shared" si="171"/>
        <v>3.4299094499245251E-2</v>
      </c>
      <c r="AV337" s="27">
        <f>(1/(((0-P337)^2+(0-Q337)^2))*CT337)</f>
        <v>1.4737199161374058E-2</v>
      </c>
      <c r="AW337" s="27">
        <f>(1/(((1-P337)^2+(1-Q337)^2))*CT337)</f>
        <v>0.21610007161238981</v>
      </c>
      <c r="AX337" s="27">
        <f>(1/(((2-P337)^2+(2-Q337)^2))*CT337)</f>
        <v>4.6730123439731673E-2</v>
      </c>
      <c r="AY337" s="27">
        <f>(1/(((3-P337)^2+(3-Q337)^2))*CT337)</f>
        <v>8.4622801747615793E-3</v>
      </c>
      <c r="AZ337" s="27">
        <f>((1/(((4-P337)^2+(4-Q337)^2))*CT337))</f>
        <v>3.3904804858143865E-3</v>
      </c>
      <c r="BA337" s="27">
        <f>((1/(((5-P337)^2+(5-Q337)^2))*CT337))</f>
        <v>1.8125285958430139E-3</v>
      </c>
      <c r="BB337" s="27">
        <f>((1/(((6-P337)^2+(6-Q337)^2))*CT337))</f>
        <v>1.1255083380861991E-3</v>
      </c>
      <c r="BC337" s="27">
        <f>((1/(((1-P337)^2+(0-Q337)^2))*CT337))</f>
        <v>2.3079925647483086E-2</v>
      </c>
      <c r="BD337" s="27">
        <f>((1/(((2-P337)^2+(0-Q337)^2))*CT337))</f>
        <v>1.7006833664911503E-2</v>
      </c>
      <c r="BE337" s="27">
        <f>((1/(((2-P337)^2+(1-Q337)^2))*CT337))</f>
        <v>4.9752028803360278E-2</v>
      </c>
      <c r="BF337" s="27">
        <f>((1/(((3-P337)^2+(0-Q337)^2))*CT337))</f>
        <v>8.7510432244742292E-3</v>
      </c>
      <c r="BG337" s="27">
        <f>((1/(((3-P337)^2+(1-Q337)^2))*CT337))</f>
        <v>1.3232435141091037E-2</v>
      </c>
      <c r="BH337" s="27">
        <f>((1/(((3-P337)^2+(2-Q337)^2))*CT337))</f>
        <v>1.3008693615409803E-2</v>
      </c>
      <c r="BI337" s="27">
        <f>((1/(((4-P337)^2+(0-Q337)^2))*CT337))</f>
        <v>4.7677103067498708E-3</v>
      </c>
      <c r="BJ337" s="27">
        <f>((1/(((4-P337)^2+(1-Q337)^2))*CT337))</f>
        <v>5.8464462328847687E-3</v>
      </c>
      <c r="BK337" s="27">
        <f>((1/(((4-P337)^2+(2-Q337)^2))*CT337))</f>
        <v>5.8023532720063312E-3</v>
      </c>
      <c r="BL337" s="27">
        <f>((1/(((4-P337)^2+(3-Q337)^2))*CT337))</f>
        <v>4.680691274898805E-3</v>
      </c>
      <c r="BM337" s="27">
        <f>((1/(((5-P337)^2+(0-Q337)^2))*CT337))</f>
        <v>2.896733051218446E-3</v>
      </c>
      <c r="BN337" s="27">
        <f>((1/(((5-P337)^2+(1-Q337)^2))*CT337))</f>
        <v>3.2624695139217086E-3</v>
      </c>
      <c r="BO337" s="27">
        <f>((1/(((5-P337)^2+(2-Q337)^2))*CT337))</f>
        <v>3.2486933495006797E-3</v>
      </c>
      <c r="BP337" s="27">
        <f>((1/(((5-P337)^2+(3-Q337)^2))*CT337))</f>
        <v>2.8643786554084991E-3</v>
      </c>
      <c r="BQ337" s="27">
        <f>((1/(((5-P337)^2+(4-Q337)^2))*CT337))</f>
        <v>2.3233356284786586E-3</v>
      </c>
      <c r="BR337" s="27">
        <f>((1/(((6-P337)^2+(0-Q337)^2))*CT337))</f>
        <v>1.9205333928696896E-3</v>
      </c>
      <c r="BS337" s="27">
        <f>(1/(((6-P337)^2+(1-Q337)^2))*CT337)</f>
        <v>2.0747384213369155E-3</v>
      </c>
      <c r="BT337" s="27">
        <f>(1/(((6-P337)^2+(2-Q337)^2))*CT337)</f>
        <v>2.0691584722133003E-3</v>
      </c>
      <c r="BU337" s="27">
        <f>(1/(((6-P337)^2+(3-Q337)^2))*CT337)</f>
        <v>1.9062576781857755E-3</v>
      </c>
      <c r="BV337" s="27">
        <f>((1/(((6-P337)^2+(4-Q337)^2))*CT337))</f>
        <v>1.6504704875943588E-3</v>
      </c>
      <c r="BW337" s="27">
        <f>((1/(((6-P337)^2+(5-Q337)^2))*CT337))</f>
        <v>1.3751609046964276E-3</v>
      </c>
      <c r="BX337" s="27">
        <f>((1/(((0-P337)^2+(1-Q337)^2))*CT337))</f>
        <v>3.4299094499245251E-2</v>
      </c>
      <c r="BY337" s="27">
        <f>((1/(((0-P337)^2+(2-Q337)^2))*CT337))</f>
        <v>3.2835246215119344E-2</v>
      </c>
      <c r="BZ337" s="27">
        <f>((1/(((1-P337)^2+(2-Q337)^2))*CT337))</f>
        <v>0.16871157537645751</v>
      </c>
      <c r="CA337" s="27">
        <f>((1/(((0-P337)^2+(3-Q337)^2))*CT337))</f>
        <v>1.3936336636908797E-2</v>
      </c>
      <c r="CB337" s="27">
        <f>((1/(((1-P337)^2+(3-Q337)^2))*CT337))</f>
        <v>2.1174298917904632E-2</v>
      </c>
      <c r="CC337" s="27">
        <f>((1/(((2-P337)^2+(3-Q337)^2))*CT337))</f>
        <v>1.594915091274475E-2</v>
      </c>
      <c r="CD337" s="27">
        <f>((1/(((0-P337)^2+(4-Q337)^2))*CT337))</f>
        <v>6.5336136264865161E-3</v>
      </c>
      <c r="CE337" s="27">
        <f>((1/(((1-P337)^2+(4-Q337)^2))*CT337))</f>
        <v>7.780475124059715E-3</v>
      </c>
      <c r="CF337" s="27">
        <f>((1/(((2-P337)^2+(4-Q337)^2))*CT337))</f>
        <v>6.9444901453969213E-3</v>
      </c>
      <c r="CG337" s="27">
        <f>((1/(((3-P337)^2+(4-Q337)^2))*CT337))</f>
        <v>5.0132538033155014E-3</v>
      </c>
      <c r="CH337" s="27">
        <f>((1/(((0-P337)^2+(5-Q337)^2))*CT337))</f>
        <v>3.6449199471516071E-3</v>
      </c>
      <c r="CI337" s="27">
        <f>((1/(((1-P337)^2+(5-Q337)^2))*CT337))</f>
        <v>4.0027756034031374E-3</v>
      </c>
      <c r="CJ337" s="27">
        <f>((1/(((2-P337)^2+(5-Q337)^2))*CT337))</f>
        <v>3.7693342035024016E-3</v>
      </c>
      <c r="CK337" s="27">
        <f>((1/(((3-P337)^2+(5-Q337)^2))*CT337))</f>
        <v>3.1174884185442742E-3</v>
      </c>
      <c r="CL337" s="27">
        <f>(1/(((4-P337)^2+(5-Q337)^2))*CT337)</f>
        <v>2.4024414394057114E-3</v>
      </c>
      <c r="CM337" s="27">
        <f>(1/(((0-P337)^2+(6-Q337)^2))*CT337)</f>
        <v>2.2953983072380394E-3</v>
      </c>
      <c r="CN337" s="27">
        <f>(1/(((1-P337)^2+(6-Q337)^2))*CT337)</f>
        <v>2.432341769052342E-3</v>
      </c>
      <c r="CO337" s="27">
        <f>((1/(((2-P337)^2+(6-Q337)^2))*CT337))</f>
        <v>2.3441237850782191E-3</v>
      </c>
      <c r="CP337" s="27">
        <f>((1/(((3-P337)^2+(6-Q337)^2))*CT337))</f>
        <v>2.0743839692818223E-3</v>
      </c>
      <c r="CQ337" s="27">
        <f>((1/(((4-P337)^2+(6-Q337)^2))*CT337))</f>
        <v>1.7314727294343163E-3</v>
      </c>
      <c r="CR337" s="27">
        <f>((1/(((5-P337)^2+(6-Q337)^2)))*CT337)</f>
        <v>1.4024945993624726E-3</v>
      </c>
      <c r="CS337" s="21">
        <f t="shared" si="172"/>
        <v>0.80627299257578811</v>
      </c>
      <c r="CT337" s="28">
        <v>0.05</v>
      </c>
    </row>
    <row r="338" spans="8:98" x14ac:dyDescent="0.25">
      <c r="H338" s="2">
        <v>44681</v>
      </c>
      <c r="I338" s="1" t="s">
        <v>11</v>
      </c>
      <c r="J338" s="1" t="s">
        <v>13</v>
      </c>
      <c r="K338">
        <v>1</v>
      </c>
      <c r="L338">
        <v>2</v>
      </c>
      <c r="M338">
        <v>0.63</v>
      </c>
      <c r="N338">
        <v>0.1</v>
      </c>
      <c r="P338" s="10">
        <f>SUMIF(team,spi_matches[[#This Row],[team1]],Mxg)+SUMIF(team,spi_matches[[#This Row],[team2]],Vnxg)</f>
        <v>1.0370078768815016</v>
      </c>
      <c r="Q338" s="10">
        <f>SUMIF(team,spi_matches[[#This Row],[team1]],Mnxg)+SUMIF(team,spi_matches[[#This Row],[team2]],Vxg)</f>
        <v>1.1017851911194771</v>
      </c>
      <c r="R338" s="10">
        <f t="shared" si="146"/>
        <v>1.1692289809898748</v>
      </c>
      <c r="S338" s="21">
        <f t="shared" si="147"/>
        <v>0.19559484833416535</v>
      </c>
      <c r="T338" s="21">
        <f t="shared" si="148"/>
        <v>4.32557999275084</v>
      </c>
      <c r="U338" s="21">
        <f t="shared" si="149"/>
        <v>0.21558956563021134</v>
      </c>
      <c r="V338" s="22">
        <f t="shared" si="150"/>
        <v>1</v>
      </c>
      <c r="W338" s="22">
        <f t="shared" si="151"/>
        <v>1</v>
      </c>
      <c r="X338" s="23"/>
      <c r="Y338" s="23"/>
      <c r="Z338" s="23"/>
      <c r="AA338" s="23"/>
      <c r="AB338" s="24">
        <f t="shared" si="152"/>
        <v>1</v>
      </c>
      <c r="AC338" s="24">
        <f t="shared" si="153"/>
        <v>1</v>
      </c>
      <c r="AD338" s="24">
        <f t="shared" si="154"/>
        <v>1</v>
      </c>
      <c r="AE338" s="24">
        <f t="shared" si="155"/>
        <v>2</v>
      </c>
      <c r="AF338" s="24">
        <f t="shared" si="156"/>
        <v>2</v>
      </c>
      <c r="AG338" s="24">
        <f t="shared" si="157"/>
        <v>1</v>
      </c>
      <c r="AH338" s="24">
        <f t="shared" si="158"/>
        <v>0</v>
      </c>
      <c r="AI338" s="24">
        <f t="shared" si="159"/>
        <v>1</v>
      </c>
      <c r="AJ338" s="24">
        <f t="shared" si="160"/>
        <v>1</v>
      </c>
      <c r="AK338" s="24">
        <f t="shared" si="161"/>
        <v>0</v>
      </c>
      <c r="AL338" s="25">
        <f t="shared" si="162"/>
        <v>11</v>
      </c>
      <c r="AM338" s="25">
        <f t="shared" si="163"/>
        <v>12</v>
      </c>
      <c r="AN338" s="25">
        <f t="shared" si="164"/>
        <v>21</v>
      </c>
      <c r="AO338" s="25">
        <f t="shared" si="165"/>
        <v>1</v>
      </c>
      <c r="AP338" s="25">
        <f t="shared" si="166"/>
        <v>10</v>
      </c>
      <c r="AQ338" s="26">
        <f t="shared" si="167"/>
        <v>4.2626443372569334</v>
      </c>
      <c r="AR338" s="26">
        <f t="shared" si="168"/>
        <v>6.1868980798943707E-2</v>
      </c>
      <c r="AS338" s="26">
        <f t="shared" si="169"/>
        <v>5.3321158800680418E-2</v>
      </c>
      <c r="AT338" s="26">
        <f t="shared" si="170"/>
        <v>4.6051304980710167E-2</v>
      </c>
      <c r="AU338" s="26">
        <f t="shared" si="171"/>
        <v>4.1142098387045016E-2</v>
      </c>
      <c r="AV338" s="27">
        <f>(1/(((0-P338)^2+(0-Q338)^2))*CT338)</f>
        <v>2.1840585232107787E-2</v>
      </c>
      <c r="AW338" s="27">
        <f>(1/(((1-P338)^2+(1-Q338)^2))*CT338)</f>
        <v>4.2626443372569334</v>
      </c>
      <c r="AX338" s="27">
        <f>(1/(((2-P338)^2+(2-Q338)^2))*CT338)</f>
        <v>2.8832674480778323E-2</v>
      </c>
      <c r="AY338" s="27">
        <f>(1/(((3-P338)^2+(3-Q338)^2))*CT338)</f>
        <v>6.7055071670908128E-3</v>
      </c>
      <c r="AZ338" s="27">
        <f>((1/(((4-P338)^2+(4-Q338)^2))*CT338))</f>
        <v>2.9105351441342381E-3</v>
      </c>
      <c r="BA338" s="27">
        <f>((1/(((5-P338)^2+(5-Q338)^2))*CT338))</f>
        <v>1.6180504392509867E-3</v>
      </c>
      <c r="BB338" s="27">
        <f>((1/(((6-P338)^2+(6-Q338)^2))*CT338))</f>
        <v>1.0283030305448251E-3</v>
      </c>
      <c r="BC338" s="27">
        <f>((1/(((1-P338)^2+(0-Q338)^2))*CT338))</f>
        <v>4.1142098387045016E-2</v>
      </c>
      <c r="BD338" s="27">
        <f>((1/(((2-P338)^2+(0-Q338)^2))*CT338))</f>
        <v>2.3350470935268028E-2</v>
      </c>
      <c r="BE338" s="27">
        <f>((1/(((2-P338)^2+(1-Q338)^2))*CT338))</f>
        <v>5.3321158800680418E-2</v>
      </c>
      <c r="BF338" s="27">
        <f>((1/(((3-P338)^2+(0-Q338)^2))*CT338))</f>
        <v>9.8672486362843849E-3</v>
      </c>
      <c r="BG338" s="27">
        <f>((1/(((3-P338)^2+(1-Q338)^2))*CT338))</f>
        <v>1.2940969017378602E-2</v>
      </c>
      <c r="BH338" s="27">
        <f>((1/(((3-P338)^2+(2-Q338)^2))*CT338))</f>
        <v>1.0729319211059685E-2</v>
      </c>
      <c r="BI338" s="27">
        <f>((1/(((4-P338)^2+(0-Q338)^2))*CT338))</f>
        <v>5.0033758131688777E-3</v>
      </c>
      <c r="BJ338" s="27">
        <f>((1/(((4-P338)^2+(1-Q338)^2))*CT338))</f>
        <v>5.6884875800480607E-3</v>
      </c>
      <c r="BK338" s="27">
        <f>((1/(((4-P338)^2+(2-Q338)^2))*CT338))</f>
        <v>5.2158788820434662E-3</v>
      </c>
      <c r="BL338" s="27">
        <f>((1/(((4-P338)^2+(3-Q338)^2))*CT338))</f>
        <v>4.0379431686157242E-3</v>
      </c>
      <c r="BM338" s="27">
        <f>((1/(((5-P338)^2+(0-Q338)^2))*CT338))</f>
        <v>2.9552159758765087E-3</v>
      </c>
      <c r="BN338" s="27">
        <f>((1/(((5-P338)^2+(1-Q338)^2))*CT338))</f>
        <v>3.1815385664815546E-3</v>
      </c>
      <c r="BO338" s="27">
        <f>((1/(((5-P338)^2+(2-Q338)^2))*CT338))</f>
        <v>3.028083094725775E-3</v>
      </c>
      <c r="BP338" s="27">
        <f>((1/(((5-P338)^2+(3-Q338)^2))*CT338))</f>
        <v>2.5895296164016994E-3</v>
      </c>
      <c r="BQ338" s="27">
        <f>((1/(((5-P338)^2+(4-Q338)^2))*CT338))</f>
        <v>2.0742622692876229E-3</v>
      </c>
      <c r="BR338" s="27">
        <f>((1/(((6-P338)^2+(0-Q338)^2))*CT338))</f>
        <v>1.9345936018328623E-3</v>
      </c>
      <c r="BS338" s="27">
        <f>(1/(((6-P338)^2+(1-Q338)^2))*CT338)</f>
        <v>2.0290848174224579E-3</v>
      </c>
      <c r="BT338" s="27">
        <f>(1/(((6-P338)^2+(2-Q338)^2))*CT338)</f>
        <v>1.9655570981997423E-3</v>
      </c>
      <c r="BU338" s="27">
        <f>(1/(((6-P338)^2+(3-Q338)^2))*CT338)</f>
        <v>1.770882494981494E-3</v>
      </c>
      <c r="BV338" s="27">
        <f>((1/(((6-P338)^2+(4-Q338)^2))*CT338))</f>
        <v>1.5137322813897998E-3</v>
      </c>
      <c r="BW338" s="27">
        <f>((1/(((6-P338)^2+(5-Q338)^2))*CT338))</f>
        <v>1.2554180859736305E-3</v>
      </c>
      <c r="BX338" s="27">
        <f>((1/(((0-P338)^2+(1-Q338)^2))*CT338))</f>
        <v>4.6051304980710167E-2</v>
      </c>
      <c r="BY338" s="27">
        <f>((1/(((0-P338)^2+(2-Q338)^2))*CT338))</f>
        <v>2.6565008688751224E-2</v>
      </c>
      <c r="BZ338" s="27">
        <f>((1/(((1-P338)^2+(2-Q338)^2))*CT338))</f>
        <v>6.1868980798943707E-2</v>
      </c>
      <c r="CA338" s="27">
        <f>((1/(((0-P338)^2+(3-Q338)^2))*CT338))</f>
        <v>1.0686946678662051E-2</v>
      </c>
      <c r="CB338" s="27">
        <f>((1/(((1-P338)^2+(3-Q338)^2))*CT338))</f>
        <v>1.3871206785337143E-2</v>
      </c>
      <c r="CC338" s="27">
        <f>((1/(((2-P338)^2+(3-Q338)^2))*CT338))</f>
        <v>1.1036130926765829E-2</v>
      </c>
      <c r="CD338" s="27">
        <f>((1/(((0-P338)^2+(4-Q338)^2))*CT338))</f>
        <v>5.2770256876498254E-3</v>
      </c>
      <c r="CE338" s="27">
        <f>((1/(((1-P338)^2+(4-Q338)^2))*CT338))</f>
        <v>5.951659199370493E-3</v>
      </c>
      <c r="CF338" s="27">
        <f>((1/(((2-P338)^2+(4-Q338)^2))*CT338))</f>
        <v>5.3607788584738129E-3</v>
      </c>
      <c r="CG338" s="27">
        <f>((1/(((3-P338)^2+(4-Q338)^2))*CT338))</f>
        <v>4.0806375924691838E-3</v>
      </c>
      <c r="CH338" s="27">
        <f>((1/(((0-P338)^2+(5-Q338)^2))*CT338))</f>
        <v>3.07286424251281E-3</v>
      </c>
      <c r="CI338" s="27">
        <f>((1/(((1-P338)^2+(5-Q338)^2))*CT338))</f>
        <v>3.2900260018435949E-3</v>
      </c>
      <c r="CJ338" s="27">
        <f>((1/(((2-P338)^2+(5-Q338)^2))*CT338))</f>
        <v>3.101076642417505E-3</v>
      </c>
      <c r="CK338" s="27">
        <f>((1/(((3-P338)^2+(5-Q338)^2))*CT338))</f>
        <v>2.624752274544236E-3</v>
      </c>
      <c r="CL338" s="27">
        <f>(1/(((4-P338)^2+(5-Q338)^2))*CT338)</f>
        <v>2.0854708525125418E-3</v>
      </c>
      <c r="CM338" s="27">
        <f>(1/(((0-P338)^2+(6-Q338)^2))*CT338)</f>
        <v>1.9945832185506362E-3</v>
      </c>
      <c r="CN338" s="27">
        <f>(1/(((1-P338)^2+(6-Q338)^2))*CT338)</f>
        <v>2.0838649014916235E-3</v>
      </c>
      <c r="CO338" s="27">
        <f>((1/(((2-P338)^2+(6-Q338)^2))*CT338))</f>
        <v>2.006431645280781E-3</v>
      </c>
      <c r="CP338" s="27">
        <f>((1/(((3-P338)^2+(6-Q338)^2))*CT338))</f>
        <v>1.7955999361937902E-3</v>
      </c>
      <c r="CQ338" s="27">
        <f>((1/(((4-P338)^2+(6-Q338)^2))*CT338))</f>
        <v>1.5257005492298318E-3</v>
      </c>
      <c r="CR338" s="27">
        <f>((1/(((5-P338)^2+(6-Q338)^2)))*CT338)</f>
        <v>1.2595151685005762E-3</v>
      </c>
      <c r="CS338" s="21">
        <f t="shared" si="172"/>
        <v>4.7367644067152188</v>
      </c>
      <c r="CT338" s="28">
        <v>0.05</v>
      </c>
    </row>
    <row r="339" spans="8:98" x14ac:dyDescent="0.25">
      <c r="H339" s="2">
        <v>44681</v>
      </c>
      <c r="I339" s="1" t="s">
        <v>8</v>
      </c>
      <c r="J339" s="1" t="s">
        <v>22</v>
      </c>
      <c r="K339">
        <v>0</v>
      </c>
      <c r="L339">
        <v>4</v>
      </c>
      <c r="M339">
        <v>1.1499999999999999</v>
      </c>
      <c r="N339">
        <v>2.74</v>
      </c>
      <c r="P339" s="10">
        <f>SUMIF(team,spi_matches[[#This Row],[team1]],Mxg)+SUMIF(team,spi_matches[[#This Row],[team2]],Vnxg)</f>
        <v>0.70931760631708685</v>
      </c>
      <c r="Q339" s="10">
        <f>SUMIF(team,spi_matches[[#This Row],[team1]],Mnxg)+SUMIF(team,spi_matches[[#This Row],[team2]],Vxg)</f>
        <v>2.8088787726410906</v>
      </c>
      <c r="R339" s="10">
        <f t="shared" si="146"/>
        <v>0.19894525742264499</v>
      </c>
      <c r="S339" s="21">
        <f t="shared" si="147"/>
        <v>7.6758323061102141E-2</v>
      </c>
      <c r="T339" s="21">
        <f t="shared" si="148"/>
        <v>5.9413469930464133E-2</v>
      </c>
      <c r="U339" s="21">
        <f t="shared" si="149"/>
        <v>0.79897889051268911</v>
      </c>
      <c r="V339" s="22">
        <f t="shared" si="150"/>
        <v>0</v>
      </c>
      <c r="W339" s="22">
        <f t="shared" si="151"/>
        <v>3</v>
      </c>
      <c r="X339" s="23"/>
      <c r="Y339" s="23"/>
      <c r="Z339" s="23"/>
      <c r="AA339" s="23"/>
      <c r="AB339" s="24">
        <f t="shared" si="152"/>
        <v>1</v>
      </c>
      <c r="AC339" s="24">
        <f t="shared" si="153"/>
        <v>3</v>
      </c>
      <c r="AD339" s="24">
        <f t="shared" si="154"/>
        <v>0</v>
      </c>
      <c r="AE339" s="24">
        <f t="shared" si="155"/>
        <v>3</v>
      </c>
      <c r="AF339" s="24">
        <f t="shared" si="156"/>
        <v>1</v>
      </c>
      <c r="AG339" s="24">
        <f t="shared" si="157"/>
        <v>2</v>
      </c>
      <c r="AH339" s="24">
        <f t="shared" si="158"/>
        <v>0</v>
      </c>
      <c r="AI339" s="24">
        <f t="shared" si="159"/>
        <v>2</v>
      </c>
      <c r="AJ339" s="24">
        <f t="shared" si="160"/>
        <v>1</v>
      </c>
      <c r="AK339" s="24">
        <f t="shared" si="161"/>
        <v>4</v>
      </c>
      <c r="AL339" s="25">
        <f t="shared" si="162"/>
        <v>13</v>
      </c>
      <c r="AM339" s="25">
        <f t="shared" si="163"/>
        <v>3</v>
      </c>
      <c r="AN339" s="25">
        <f t="shared" si="164"/>
        <v>12</v>
      </c>
      <c r="AO339" s="25">
        <f t="shared" si="165"/>
        <v>2</v>
      </c>
      <c r="AP339" s="25">
        <f t="shared" si="166"/>
        <v>14</v>
      </c>
      <c r="AQ339" s="26">
        <f t="shared" si="167"/>
        <v>0.41314263728201883</v>
      </c>
      <c r="AR339" s="26">
        <f t="shared" si="168"/>
        <v>9.2651136069616447E-2</v>
      </c>
      <c r="AS339" s="26">
        <f t="shared" si="169"/>
        <v>6.7679043840074601E-2</v>
      </c>
      <c r="AT339" s="26">
        <f t="shared" si="170"/>
        <v>4.3199666764764777E-2</v>
      </c>
      <c r="AU339" s="26">
        <f t="shared" si="171"/>
        <v>3.3260912524416195E-2</v>
      </c>
      <c r="AV339" s="27">
        <f>(1/(((0-P339)^2+(0-Q339)^2))*CT339)</f>
        <v>5.9573940810427805E-3</v>
      </c>
      <c r="AW339" s="27">
        <f>(1/(((1-P339)^2+(1-Q339)^2))*CT339)</f>
        <v>1.4896297925914369E-2</v>
      </c>
      <c r="AX339" s="27">
        <f>(1/(((2-P339)^2+(2-Q339)^2))*CT339)</f>
        <v>2.155036878514828E-2</v>
      </c>
      <c r="AY339" s="27">
        <f>(1/(((3-P339)^2+(3-Q339)^2))*CT339)</f>
        <v>9.4629704603936202E-3</v>
      </c>
      <c r="AZ339" s="27">
        <f>((1/(((4-P339)^2+(4-Q339)^2))*CT339))</f>
        <v>4.0825123447029927E-3</v>
      </c>
      <c r="BA339" s="27">
        <f>((1/(((5-P339)^2+(5-Q339)^2))*CT339))</f>
        <v>2.1541540526511882E-3</v>
      </c>
      <c r="BB339" s="27">
        <f>((1/(((6-P339)^2+(6-Q339)^2))*CT339))</f>
        <v>1.3097722806109033E-3</v>
      </c>
      <c r="BC339" s="27">
        <f>((1/(((1-P339)^2+(0-Q339)^2))*CT339))</f>
        <v>6.2701458112424772E-3</v>
      </c>
      <c r="BD339" s="27">
        <f>((1/(((2-P339)^2+(0-Q339)^2))*CT339))</f>
        <v>5.2325003990870101E-3</v>
      </c>
      <c r="BE339" s="27">
        <f>((1/(((2-P339)^2+(1-Q339)^2))*CT339))</f>
        <v>1.0125754877723584E-2</v>
      </c>
      <c r="BF339" s="27">
        <f>((1/(((3-P339)^2+(0-Q339)^2))*CT339))</f>
        <v>3.8060365265634036E-3</v>
      </c>
      <c r="BG339" s="27">
        <f>((1/(((3-P339)^2+(1-Q339)^2))*CT339))</f>
        <v>5.8690486758671938E-3</v>
      </c>
      <c r="BH339" s="27">
        <f>((1/(((3-P339)^2+(2-Q339)^2))*CT339))</f>
        <v>8.4724069077240834E-3</v>
      </c>
      <c r="BI339" s="27">
        <f>((1/(((4-P339)^2+(0-Q339)^2))*CT339))</f>
        <v>2.6711698208431753E-3</v>
      </c>
      <c r="BJ339" s="27">
        <f>((1/(((4-P339)^2+(1-Q339)^2))*CT339))</f>
        <v>3.5459400931071999E-3</v>
      </c>
      <c r="BK339" s="27">
        <f>((1/(((4-P339)^2+(2-Q339)^2))*CT339))</f>
        <v>4.3543100389484583E-3</v>
      </c>
      <c r="BL339" s="27">
        <f>((1/(((4-P339)^2+(3-Q339)^2))*CT339))</f>
        <v>4.6018828583141921E-3</v>
      </c>
      <c r="BM339" s="27">
        <f>((1/(((5-P339)^2+(0-Q339)^2))*CT339))</f>
        <v>1.9011583685915176E-3</v>
      </c>
      <c r="BN339" s="27">
        <f>((1/(((5-P339)^2+(1-Q339)^2))*CT339))</f>
        <v>2.3060605586574566E-3</v>
      </c>
      <c r="BO339" s="27">
        <f>((1/(((5-P339)^2+(2-Q339)^2))*CT339))</f>
        <v>2.6227113845536045E-3</v>
      </c>
      <c r="BP339" s="27">
        <f>((1/(((5-P339)^2+(3-Q339)^2))*CT339))</f>
        <v>2.7105438332042792E-3</v>
      </c>
      <c r="BQ339" s="27">
        <f>((1/(((5-P339)^2+(4-Q339)^2))*CT339))</f>
        <v>2.521594280104341E-3</v>
      </c>
      <c r="BR339" s="27">
        <f>((1/(((6-P339)^2+(0-Q339)^2))*CT339))</f>
        <v>1.3934904983643136E-3</v>
      </c>
      <c r="BS339" s="27">
        <f>(1/(((6-P339)^2+(1-Q339)^2))*CT339)</f>
        <v>1.599316127053548E-3</v>
      </c>
      <c r="BT339" s="27">
        <f>(1/(((6-P339)^2+(2-Q339)^2))*CT339)</f>
        <v>1.7454684547899347E-3</v>
      </c>
      <c r="BU339" s="27">
        <f>(1/(((6-P339)^2+(3-Q339)^2))*CT339)</f>
        <v>1.7839400608397943E-3</v>
      </c>
      <c r="BV339" s="27">
        <f>((1/(((6-P339)^2+(4-Q339)^2))*CT339))</f>
        <v>1.7000968052987152E-3</v>
      </c>
      <c r="BW339" s="27">
        <f>((1/(((6-P339)^2+(5-Q339)^2))*CT339))</f>
        <v>1.5247466802238516E-3</v>
      </c>
      <c r="BX339" s="27">
        <f>((1/(((0-P339)^2+(1-Q339)^2))*CT339))</f>
        <v>1.3244423059570487E-2</v>
      </c>
      <c r="BY339" s="27">
        <f>((1/(((0-P339)^2+(2-Q339)^2))*CT339))</f>
        <v>4.3199666764764777E-2</v>
      </c>
      <c r="BZ339" s="27">
        <f>((1/(((1-P339)^2+(2-Q339)^2))*CT339))</f>
        <v>6.7679043840074601E-2</v>
      </c>
      <c r="CA339" s="27">
        <f>((1/(((0-P339)^2+(3-Q339)^2))*CT339))</f>
        <v>9.2651136069616447E-2</v>
      </c>
      <c r="CB339" s="27">
        <f>((1/(((1-P339)^2+(3-Q339)^2))*CT339))</f>
        <v>0.41314263728201883</v>
      </c>
      <c r="CC339" s="27">
        <f>((1/(((2-P339)^2+(3-Q339)^2))*CT339))</f>
        <v>2.9370501485209911E-2</v>
      </c>
      <c r="CD339" s="27">
        <f>((1/(((0-P339)^2+(4-Q339)^2))*CT339))</f>
        <v>2.601590489249896E-2</v>
      </c>
      <c r="CE339" s="27">
        <f>((1/(((1-P339)^2+(4-Q339)^2))*CT339))</f>
        <v>3.3260912524416195E-2</v>
      </c>
      <c r="CF339" s="27">
        <f>((1/(((2-P339)^2+(4-Q339)^2))*CT339))</f>
        <v>1.6209395199529613E-2</v>
      </c>
      <c r="CG339" s="27">
        <f>((1/(((3-P339)^2+(4-Q339)^2))*CT339))</f>
        <v>7.5007550181312227E-3</v>
      </c>
      <c r="CH339" s="27">
        <f>((1/(((0-P339)^2+(5-Q339)^2))*CT339))</f>
        <v>9.4265922704237139E-3</v>
      </c>
      <c r="CI339" s="27">
        <f>((1/(((1-P339)^2+(5-Q339)^2))*CT339))</f>
        <v>1.0234349225520906E-2</v>
      </c>
      <c r="CJ339" s="27">
        <f>((1/(((2-P339)^2+(5-Q339)^2))*CT339))</f>
        <v>7.7317117374713917E-3</v>
      </c>
      <c r="CK339" s="27">
        <f>((1/(((3-P339)^2+(5-Q339)^2))*CT339))</f>
        <v>4.9759967561400125E-3</v>
      </c>
      <c r="CL339" s="27">
        <f>(1/(((4-P339)^2+(5-Q339)^2))*CT339)</f>
        <v>3.199057614119163E-3</v>
      </c>
      <c r="CM339" s="27">
        <f>(1/(((0-P339)^2+(6-Q339)^2))*CT339)</f>
        <v>4.6788502004235606E-3</v>
      </c>
      <c r="CN339" s="27">
        <f>(1/(((1-P339)^2+(6-Q339)^2))*CT339)</f>
        <v>4.8696155841633686E-3</v>
      </c>
      <c r="CO339" s="27">
        <f>((1/(((2-P339)^2+(6-Q339)^2))*CT339))</f>
        <v>4.2197241670413645E-3</v>
      </c>
      <c r="CP339" s="27">
        <f>((1/(((3-P339)^2+(6-Q339)^2))*CT339))</f>
        <v>3.2403397902458575E-3</v>
      </c>
      <c r="CQ339" s="27">
        <f>((1/(((4-P339)^2+(6-Q339)^2))*CT339))</f>
        <v>2.3796101330980472E-3</v>
      </c>
      <c r="CR339" s="27">
        <f>((1/(((5-P339)^2+(6-Q339)^2)))*CT339)</f>
        <v>1.7486668982107812E-3</v>
      </c>
      <c r="CS339" s="21">
        <f t="shared" si="172"/>
        <v>0.93515068350425556</v>
      </c>
      <c r="CT339" s="28">
        <v>0.05</v>
      </c>
    </row>
    <row r="340" spans="8:98" x14ac:dyDescent="0.25">
      <c r="H340" s="2">
        <v>44682</v>
      </c>
      <c r="I340" s="1" t="s">
        <v>28</v>
      </c>
      <c r="J340" s="1" t="s">
        <v>14</v>
      </c>
      <c r="K340">
        <v>3</v>
      </c>
      <c r="L340">
        <v>1</v>
      </c>
      <c r="M340">
        <v>1.96</v>
      </c>
      <c r="N340">
        <v>0.32</v>
      </c>
      <c r="P340" s="10">
        <f>SUMIF(team,spi_matches[[#This Row],[team1]],Mxg)+SUMIF(team,spi_matches[[#This Row],[team2]],Vnxg)</f>
        <v>2.079584147650654</v>
      </c>
      <c r="Q340" s="10">
        <f>SUMIF(team,spi_matches[[#This Row],[team1]],Mnxg)+SUMIF(team,spi_matches[[#This Row],[team2]],Vxg)</f>
        <v>0.8280158704368914</v>
      </c>
      <c r="R340" s="10">
        <f t="shared" si="146"/>
        <v>0.27238049298508576</v>
      </c>
      <c r="S340" s="21">
        <f t="shared" si="147"/>
        <v>1.6825403540672628</v>
      </c>
      <c r="T340" s="21">
        <f t="shared" si="148"/>
        <v>0.10378949505355338</v>
      </c>
      <c r="U340" s="21">
        <f t="shared" si="149"/>
        <v>0.10515784591333574</v>
      </c>
      <c r="V340" s="22">
        <f t="shared" si="150"/>
        <v>3</v>
      </c>
      <c r="W340" s="22">
        <f t="shared" si="151"/>
        <v>0</v>
      </c>
      <c r="X340" s="23"/>
      <c r="Y340" s="23"/>
      <c r="Z340" s="23"/>
      <c r="AA340" s="23"/>
      <c r="AB340" s="24">
        <f t="shared" si="152"/>
        <v>2</v>
      </c>
      <c r="AC340" s="24">
        <f t="shared" si="153"/>
        <v>1</v>
      </c>
      <c r="AD340" s="24">
        <f t="shared" si="154"/>
        <v>2</v>
      </c>
      <c r="AE340" s="24">
        <f t="shared" si="155"/>
        <v>0</v>
      </c>
      <c r="AF340" s="24">
        <f t="shared" si="156"/>
        <v>3</v>
      </c>
      <c r="AG340" s="24">
        <f t="shared" si="157"/>
        <v>1</v>
      </c>
      <c r="AH340" s="24">
        <f t="shared" si="158"/>
        <v>1</v>
      </c>
      <c r="AI340" s="24">
        <f t="shared" si="159"/>
        <v>1</v>
      </c>
      <c r="AJ340" s="24">
        <f t="shared" si="160"/>
        <v>2</v>
      </c>
      <c r="AK340" s="24">
        <f t="shared" si="161"/>
        <v>2</v>
      </c>
      <c r="AL340" s="25">
        <f t="shared" si="162"/>
        <v>21</v>
      </c>
      <c r="AM340" s="25">
        <f t="shared" si="163"/>
        <v>20</v>
      </c>
      <c r="AN340" s="25">
        <f t="shared" si="164"/>
        <v>31</v>
      </c>
      <c r="AO340" s="25">
        <f t="shared" si="165"/>
        <v>11</v>
      </c>
      <c r="AP340" s="25">
        <f t="shared" si="166"/>
        <v>22</v>
      </c>
      <c r="AQ340" s="26">
        <f t="shared" si="167"/>
        <v>1.3922853931277139</v>
      </c>
      <c r="AR340" s="26">
        <f t="shared" si="168"/>
        <v>7.2260191441907998E-2</v>
      </c>
      <c r="AS340" s="26">
        <f t="shared" si="169"/>
        <v>5.7029197490969435E-2</v>
      </c>
      <c r="AT340" s="26">
        <f t="shared" si="170"/>
        <v>4.1838186752283374E-2</v>
      </c>
      <c r="AU340" s="26">
        <f t="shared" si="171"/>
        <v>3.623502346814813E-2</v>
      </c>
      <c r="AV340" s="27">
        <f>(1/(((0-P340)^2+(0-Q340)^2))*CT340)</f>
        <v>9.9794811710899427E-3</v>
      </c>
      <c r="AW340" s="27">
        <f>(1/(((1-P340)^2+(1-Q340)^2))*CT340)</f>
        <v>4.1838186752283374E-2</v>
      </c>
      <c r="AX340" s="27">
        <f>(1/(((2-P340)^2+(2-Q340)^2))*CT340)</f>
        <v>3.623502346814813E-2</v>
      </c>
      <c r="AY340" s="27">
        <f>(1/(((3-P340)^2+(3-Q340)^2))*CT340)</f>
        <v>8.9852419910827173E-3</v>
      </c>
      <c r="AZ340" s="27">
        <f>((1/(((4-P340)^2+(4-Q340)^2))*CT340))</f>
        <v>3.6365010659130618E-3</v>
      </c>
      <c r="BA340" s="27">
        <f>((1/(((5-P340)^2+(5-Q340)^2))*CT340))</f>
        <v>1.927950163554619E-3</v>
      </c>
      <c r="BB340" s="27">
        <f>((1/(((6-P340)^2+(6-Q340)^2))*CT340))</f>
        <v>1.1871104414815229E-3</v>
      </c>
      <c r="BC340" s="27">
        <f>((1/(((1-P340)^2+(0-Q340)^2))*CT340))</f>
        <v>2.7010788235255042E-2</v>
      </c>
      <c r="BD340" s="27">
        <f>((1/(((2-P340)^2+(0-Q340)^2))*CT340))</f>
        <v>7.2260191441907998E-2</v>
      </c>
      <c r="BE340" s="27">
        <f>((1/(((2-P340)^2+(1-Q340)^2))*CT340))</f>
        <v>1.3922853931277139</v>
      </c>
      <c r="BF340" s="27">
        <f>((1/(((3-P340)^2+(0-Q340)^2))*CT340))</f>
        <v>3.2620560538225263E-2</v>
      </c>
      <c r="BG340" s="27">
        <f>((1/(((3-P340)^2+(1-Q340)^2))*CT340))</f>
        <v>5.7029197490969435E-2</v>
      </c>
      <c r="BH340" s="27">
        <f>((1/(((3-P340)^2+(2-Q340)^2))*CT340))</f>
        <v>2.2515299967197349E-2</v>
      </c>
      <c r="BI340" s="27">
        <f>((1/(((4-P340)^2+(0-Q340)^2))*CT340))</f>
        <v>1.1432210588248073E-2</v>
      </c>
      <c r="BJ340" s="27">
        <f>((1/(((4-P340)^2+(1-Q340)^2))*CT340))</f>
        <v>1.3449625658683188E-2</v>
      </c>
      <c r="BK340" s="27">
        <f>((1/(((4-P340)^2+(2-Q340)^2))*CT340))</f>
        <v>9.8784089444324697E-3</v>
      </c>
      <c r="BL340" s="27">
        <f>((1/(((4-P340)^2+(3-Q340)^2))*CT340))</f>
        <v>5.9484775436926688E-3</v>
      </c>
      <c r="BM340" s="27">
        <f>((1/(((5-P340)^2+(0-Q340)^2))*CT340))</f>
        <v>5.4262663005818623E-3</v>
      </c>
      <c r="BN340" s="27">
        <f>((1/(((5-P340)^2+(1-Q340)^2))*CT340))</f>
        <v>5.8422085204808136E-3</v>
      </c>
      <c r="BO340" s="27">
        <f>((1/(((5-P340)^2+(2-Q340)^2))*CT340))</f>
        <v>5.0492934492839545E-3</v>
      </c>
      <c r="BP340" s="27">
        <f>((1/(((5-P340)^2+(3-Q340)^2))*CT340))</f>
        <v>3.7746264718935352E-3</v>
      </c>
      <c r="BQ340" s="27">
        <f>((1/(((5-P340)^2+(4-Q340)^2))*CT340))</f>
        <v>2.6895729245863787E-3</v>
      </c>
      <c r="BR340" s="27">
        <f>((1/(((6-P340)^2+(0-Q340)^2))*CT340))</f>
        <v>3.1142420964989023E-3</v>
      </c>
      <c r="BS340" s="27">
        <f>(1/(((6-P340)^2+(1-Q340)^2))*CT340)</f>
        <v>3.2469136956978133E-3</v>
      </c>
      <c r="BT340" s="27">
        <f>(1/(((6-P340)^2+(2-Q340)^2))*CT340)</f>
        <v>2.9862856761910502E-3</v>
      </c>
      <c r="BU340" s="27">
        <f>(1/(((6-P340)^2+(3-Q340)^2))*CT340)</f>
        <v>2.489150351879554E-3</v>
      </c>
      <c r="BV340" s="27">
        <f>((1/(((6-P340)^2+(4-Q340)^2))*CT340))</f>
        <v>1.9660932455581761E-3</v>
      </c>
      <c r="BW340" s="27">
        <f>((1/(((6-P340)^2+(5-Q340)^2))*CT340))</f>
        <v>1.5255477982850946E-3</v>
      </c>
      <c r="BX340" s="27">
        <f>((1/(((0-P340)^2+(1-Q340)^2))*CT340))</f>
        <v>1.1483037066616377E-2</v>
      </c>
      <c r="BY340" s="27">
        <f>((1/(((0-P340)^2+(2-Q340)^2))*CT340))</f>
        <v>8.7746745626112177E-3</v>
      </c>
      <c r="BZ340" s="27">
        <f>((1/(((1-P340)^2+(2-Q340)^2))*CT340))</f>
        <v>1.9692414475411781E-2</v>
      </c>
      <c r="CA340" s="27">
        <f>((1/(((0-P340)^2+(3-Q340)^2))*CT340))</f>
        <v>5.5296367434674734E-3</v>
      </c>
      <c r="CB340" s="27">
        <f>((1/(((1-P340)^2+(3-Q340)^2))*CT340))</f>
        <v>8.4990405564124936E-3</v>
      </c>
      <c r="CC340" s="27">
        <f>((1/(((2-P340)^2+(3-Q340)^2))*CT340))</f>
        <v>1.0584589647471337E-2</v>
      </c>
      <c r="CD340" s="27">
        <f>((1/(((0-P340)^2+(4-Q340)^2))*CT340))</f>
        <v>3.4755641834593211E-3</v>
      </c>
      <c r="CE340" s="27">
        <f>((1/(((1-P340)^2+(4-Q340)^2))*CT340))</f>
        <v>4.4535553299794375E-3</v>
      </c>
      <c r="CF340" s="27">
        <f>((1/(((2-P340)^2+(4-Q340)^2))*CT340))</f>
        <v>4.9663199305955462E-3</v>
      </c>
      <c r="CG340" s="27">
        <f>((1/(((3-P340)^2+(4-Q340)^2))*CT340))</f>
        <v>4.5835191471362766E-3</v>
      </c>
      <c r="CH340" s="27">
        <f>((1/(((0-P340)^2+(5-Q340)^2))*CT340))</f>
        <v>2.300953508216283E-3</v>
      </c>
      <c r="CI340" s="27">
        <f>((1/(((1-P340)^2+(5-Q340)^2))*CT340))</f>
        <v>2.6923765640396668E-3</v>
      </c>
      <c r="CJ340" s="27">
        <f>((1/(((2-P340)^2+(5-Q340)^2))*CT340))</f>
        <v>2.8716182393595823E-3</v>
      </c>
      <c r="CK340" s="27">
        <f>((1/(((3-P340)^2+(5-Q340)^2))*CT340))</f>
        <v>2.7393332267383838E-3</v>
      </c>
      <c r="CL340" s="27">
        <f>(1/(((4-P340)^2+(5-Q340)^2))*CT340)</f>
        <v>2.3704042374945913E-3</v>
      </c>
      <c r="CM340" s="27">
        <f>(1/(((0-P340)^2+(6-Q340)^2))*CT340)</f>
        <v>1.6090575749006235E-3</v>
      </c>
      <c r="CN340" s="27">
        <f>(1/(((1-P340)^2+(6-Q340)^2))*CT340)</f>
        <v>1.7911567302602836E-3</v>
      </c>
      <c r="CO340" s="27">
        <f>((1/(((2-P340)^2+(6-Q340)^2))*CT340))</f>
        <v>1.8687569404628374E-3</v>
      </c>
      <c r="CP340" s="27">
        <f>((1/(((3-P340)^2+(6-Q340)^2))*CT340))</f>
        <v>1.8118183709333682E-3</v>
      </c>
      <c r="CQ340" s="27">
        <f>((1/(((4-P340)^2+(6-Q340)^2))*CT340))</f>
        <v>1.6427149581441564E-3</v>
      </c>
      <c r="CR340" s="27">
        <f>((1/(((5-P340)^2+(6-Q340)^2)))*CT340)</f>
        <v>1.417303919624703E-3</v>
      </c>
      <c r="CS340" s="21">
        <f t="shared" si="172"/>
        <v>1.8914876950341519</v>
      </c>
      <c r="CT340" s="28">
        <v>0.05</v>
      </c>
    </row>
    <row r="341" spans="8:98" x14ac:dyDescent="0.25">
      <c r="H341" s="2">
        <v>44682</v>
      </c>
      <c r="I341" s="1" t="s">
        <v>10</v>
      </c>
      <c r="J341" s="1" t="s">
        <v>12</v>
      </c>
      <c r="K341">
        <v>1</v>
      </c>
      <c r="L341">
        <v>0</v>
      </c>
      <c r="M341">
        <v>0.1</v>
      </c>
      <c r="N341">
        <v>1.28</v>
      </c>
      <c r="P341" s="10">
        <f>SUMIF(team,spi_matches[[#This Row],[team1]],Mxg)+SUMIF(team,spi_matches[[#This Row],[team2]],Vnxg)</f>
        <v>0.73449377290822038</v>
      </c>
      <c r="Q341" s="10">
        <f>SUMIF(team,spi_matches[[#This Row],[team1]],Mnxg)+SUMIF(team,spi_matches[[#This Row],[team2]],Vxg)</f>
        <v>1.4589585780129908</v>
      </c>
      <c r="R341" s="10">
        <f t="shared" si="146"/>
        <v>0.43460852050374005</v>
      </c>
      <c r="S341" s="21">
        <f t="shared" si="147"/>
        <v>0.12805362618270497</v>
      </c>
      <c r="T341" s="21">
        <f t="shared" si="148"/>
        <v>0.23522752904220876</v>
      </c>
      <c r="U341" s="21">
        <f t="shared" si="149"/>
        <v>0.36806476774593078</v>
      </c>
      <c r="V341" s="22">
        <f t="shared" si="150"/>
        <v>0</v>
      </c>
      <c r="W341" s="22">
        <f t="shared" si="151"/>
        <v>3</v>
      </c>
      <c r="X341" s="23"/>
      <c r="Y341" s="23"/>
      <c r="Z341" s="23"/>
      <c r="AA341" s="23"/>
      <c r="AB341" s="24">
        <f t="shared" si="152"/>
        <v>1</v>
      </c>
      <c r="AC341" s="24">
        <f t="shared" si="153"/>
        <v>1</v>
      </c>
      <c r="AD341" s="24">
        <f t="shared" si="154"/>
        <v>1</v>
      </c>
      <c r="AE341" s="24">
        <f t="shared" si="155"/>
        <v>2</v>
      </c>
      <c r="AF341" s="24">
        <f t="shared" si="156"/>
        <v>0</v>
      </c>
      <c r="AG341" s="24">
        <f t="shared" si="157"/>
        <v>1</v>
      </c>
      <c r="AH341" s="24">
        <f t="shared" si="158"/>
        <v>0</v>
      </c>
      <c r="AI341" s="24">
        <f t="shared" si="159"/>
        <v>2</v>
      </c>
      <c r="AJ341" s="24">
        <f t="shared" si="160"/>
        <v>2</v>
      </c>
      <c r="AK341" s="24">
        <f t="shared" si="161"/>
        <v>1</v>
      </c>
      <c r="AL341" s="25">
        <f t="shared" si="162"/>
        <v>11</v>
      </c>
      <c r="AM341" s="25">
        <f t="shared" si="163"/>
        <v>12</v>
      </c>
      <c r="AN341" s="25">
        <f t="shared" si="164"/>
        <v>1</v>
      </c>
      <c r="AO341" s="25">
        <f t="shared" si="165"/>
        <v>2</v>
      </c>
      <c r="AP341" s="25">
        <f t="shared" si="166"/>
        <v>21</v>
      </c>
      <c r="AQ341" s="26">
        <f t="shared" si="167"/>
        <v>0.17784952910330787</v>
      </c>
      <c r="AR341" s="26">
        <f t="shared" si="168"/>
        <v>0.13765785411168599</v>
      </c>
      <c r="AS341" s="26">
        <f t="shared" si="169"/>
        <v>6.6655639266785319E-2</v>
      </c>
      <c r="AT341" s="26">
        <f t="shared" si="170"/>
        <v>6.0081211335008246E-2</v>
      </c>
      <c r="AU341" s="26">
        <f t="shared" si="171"/>
        <v>2.7591550338759936E-2</v>
      </c>
      <c r="AV341" s="27">
        <f>(1/(((0-P341)^2+(0-Q341)^2))*CT341)</f>
        <v>1.8740340047170803E-2</v>
      </c>
      <c r="AW341" s="27">
        <f>(1/(((1-P341)^2+(1-Q341)^2))*CT341)</f>
        <v>0.17784952910330787</v>
      </c>
      <c r="AX341" s="27">
        <f>(1/(((2-P341)^2+(2-Q341)^2))*CT341)</f>
        <v>2.6395924289056173E-2</v>
      </c>
      <c r="AY341" s="27">
        <f>(1/(((3-P341)^2+(3-Q341)^2))*CT341)</f>
        <v>6.6601600195425048E-3</v>
      </c>
      <c r="AZ341" s="27">
        <f>((1/(((4-P341)^2+(4-Q341)^2))*CT341))</f>
        <v>2.9204886860673524E-3</v>
      </c>
      <c r="BA341" s="27">
        <f>((1/(((5-P341)^2+(5-Q341)^2))*CT341))</f>
        <v>1.6268882868027039E-3</v>
      </c>
      <c r="BB341" s="27">
        <f>((1/(((6-P341)^2+(6-Q341)^2))*CT341))</f>
        <v>1.0341986102613619E-3</v>
      </c>
      <c r="BC341" s="27">
        <f>((1/(((1-P341)^2+(0-Q341)^2))*CT341))</f>
        <v>2.2737052874385155E-2</v>
      </c>
      <c r="BD341" s="27">
        <f>((1/(((2-P341)^2+(0-Q341)^2))*CT341))</f>
        <v>1.3404588037027222E-2</v>
      </c>
      <c r="BE341" s="27">
        <f>((1/(((2-P341)^2+(1-Q341)^2))*CT341))</f>
        <v>2.7591550338759936E-2</v>
      </c>
      <c r="BF341" s="27">
        <f>((1/(((3-P341)^2+(0-Q341)^2))*CT341))</f>
        <v>6.8860293040007405E-3</v>
      </c>
      <c r="BG341" s="27">
        <f>((1/(((3-P341)^2+(1-Q341)^2))*CT341))</f>
        <v>9.3577558060114596E-3</v>
      </c>
      <c r="BH341" s="27">
        <f>((1/(((3-P341)^2+(2-Q341)^2))*CT341))</f>
        <v>9.2161748615637758E-3</v>
      </c>
      <c r="BI341" s="27">
        <f>((1/(((4-P341)^2+(0-Q341)^2))*CT341))</f>
        <v>3.9086651117925322E-3</v>
      </c>
      <c r="BJ341" s="27">
        <f>((1/(((4-P341)^2+(1-Q341)^2))*CT341))</f>
        <v>4.598050434034307E-3</v>
      </c>
      <c r="BK341" s="27">
        <f>((1/(((4-P341)^2+(2-Q341)^2))*CT341))</f>
        <v>4.5636024409527404E-3</v>
      </c>
      <c r="BL341" s="27">
        <f>((1/(((4-P341)^2+(3-Q341)^2))*CT341))</f>
        <v>3.8348441287299924E-3</v>
      </c>
      <c r="BM341" s="27">
        <f>((1/(((5-P341)^2+(0-Q341)^2))*CT341))</f>
        <v>2.4602541627530522E-3</v>
      </c>
      <c r="BN341" s="27">
        <f>((1/(((5-P341)^2+(1-Q341)^2))*CT341))</f>
        <v>2.7166255777052173E-3</v>
      </c>
      <c r="BO341" s="27">
        <f>((1/(((5-P341)^2+(2-Q341)^2))*CT341))</f>
        <v>2.7045638528990987E-3</v>
      </c>
      <c r="BP341" s="27">
        <f>((1/(((5-P341)^2+(3-Q341)^2))*CT341))</f>
        <v>2.4308009269571702E-3</v>
      </c>
      <c r="BQ341" s="27">
        <f>((1/(((5-P341)^2+(4-Q341)^2))*CT341))</f>
        <v>2.0282794993525905E-3</v>
      </c>
      <c r="BR341" s="27">
        <f>((1/(((6-P341)^2+(0-Q341)^2))*CT341))</f>
        <v>1.6748109395421367E-3</v>
      </c>
      <c r="BS341" s="27">
        <f>(1/(((6-P341)^2+(1-Q341)^2))*CT341)</f>
        <v>1.7897925322992163E-3</v>
      </c>
      <c r="BT341" s="27">
        <f>(1/(((6-P341)^2+(2-Q341)^2))*CT341)</f>
        <v>1.7845491250474419E-3</v>
      </c>
      <c r="BU341" s="27">
        <f>(1/(((6-P341)^2+(3-Q341)^2))*CT341)</f>
        <v>1.6611094531291963E-3</v>
      </c>
      <c r="BV341" s="27">
        <f>((1/(((6-P341)^2+(4-Q341)^2))*CT341))</f>
        <v>1.4627390341252627E-3</v>
      </c>
      <c r="BW341" s="27">
        <f>((1/(((6-P341)^2+(5-Q341)^2))*CT341))</f>
        <v>1.2417877416367139E-3</v>
      </c>
      <c r="BX341" s="27">
        <f>((1/(((0-P341)^2+(1-Q341)^2))*CT341))</f>
        <v>6.6655639266785319E-2</v>
      </c>
      <c r="BY341" s="27">
        <f>((1/(((0-P341)^2+(2-Q341)^2))*CT341))</f>
        <v>6.0081211335008246E-2</v>
      </c>
      <c r="BZ341" s="27">
        <f>((1/(((1-P341)^2+(2-Q341)^2))*CT341))</f>
        <v>0.13765785411168599</v>
      </c>
      <c r="CA341" s="27">
        <f>((1/(((0-P341)^2+(3-Q341)^2))*CT341))</f>
        <v>1.7156838887803012E-2</v>
      </c>
      <c r="CB341" s="27">
        <f>((1/(((1-P341)^2+(3-Q341)^2))*CT341))</f>
        <v>2.0447370297447472E-2</v>
      </c>
      <c r="CC341" s="27">
        <f>((1/(((2-P341)^2+(3-Q341)^2))*CT341))</f>
        <v>1.2574457528036508E-2</v>
      </c>
      <c r="CD341" s="27">
        <f>((1/(((0-P341)^2+(4-Q341)^2))*CT341))</f>
        <v>7.1465604795790299E-3</v>
      </c>
      <c r="CE341" s="27">
        <f>((1/(((1-P341)^2+(4-Q341)^2))*CT341))</f>
        <v>7.6600352979072223E-3</v>
      </c>
      <c r="CF341" s="27">
        <f>((1/(((2-P341)^2+(4-Q341)^2))*CT341))</f>
        <v>6.2047075590062296E-3</v>
      </c>
      <c r="CG341" s="27">
        <f>((1/(((3-P341)^2+(4-Q341)^2))*CT341))</f>
        <v>4.3142834808180021E-3</v>
      </c>
      <c r="CH341" s="27">
        <f>((1/(((0-P341)^2+(5-Q341)^2))*CT341))</f>
        <v>3.8230814160972698E-3</v>
      </c>
      <c r="CI341" s="27">
        <f>((1/(((1-P341)^2+(5-Q341)^2))*CT341))</f>
        <v>3.9652743764785059E-3</v>
      </c>
      <c r="CJ341" s="27">
        <f>((1/(((2-P341)^2+(5-Q341)^2))*CT341))</f>
        <v>3.5359477695470162E-3</v>
      </c>
      <c r="CK341" s="27">
        <f>((1/(((3-P341)^2+(5-Q341)^2))*CT341))</f>
        <v>2.8294157441684348E-3</v>
      </c>
      <c r="CL341" s="27">
        <f>(1/(((4-P341)^2+(5-Q341)^2))*CT341)</f>
        <v>2.1549397108261785E-3</v>
      </c>
      <c r="CM341" s="27">
        <f>(1/(((0-P341)^2+(6-Q341)^2))*CT341)</f>
        <v>2.3628888497230268E-3</v>
      </c>
      <c r="CN341" s="27">
        <f>(1/(((1-P341)^2+(6-Q341)^2))*CT341)</f>
        <v>2.4164452726275431E-3</v>
      </c>
      <c r="CO341" s="27">
        <f>((1/(((2-P341)^2+(6-Q341)^2))*CT341))</f>
        <v>2.2499654758200015E-3</v>
      </c>
      <c r="CP341" s="27">
        <f>((1/(((3-P341)^2+(6-Q341)^2))*CT341))</f>
        <v>1.9414779779625753E-3</v>
      </c>
      <c r="CQ341" s="27">
        <f>((1/(((4-P341)^2+(6-Q341)^2))*CT341))</f>
        <v>1.5982310464053716E-3</v>
      </c>
      <c r="CR341" s="27">
        <f>((1/(((5-P341)^2+(6-Q341)^2)))*CT341)</f>
        <v>1.2881418621978075E-3</v>
      </c>
      <c r="CS341" s="21">
        <f t="shared" si="172"/>
        <v>0.73134592297084444</v>
      </c>
      <c r="CT341" s="28">
        <v>0.05</v>
      </c>
    </row>
    <row r="342" spans="8:98" x14ac:dyDescent="0.25">
      <c r="H342" s="2">
        <v>44682</v>
      </c>
      <c r="I342" s="1" t="s">
        <v>21</v>
      </c>
      <c r="J342" s="1" t="s">
        <v>6</v>
      </c>
      <c r="K342">
        <v>1</v>
      </c>
      <c r="L342">
        <v>2</v>
      </c>
      <c r="M342">
        <v>0.46</v>
      </c>
      <c r="N342">
        <v>0.89</v>
      </c>
      <c r="P342" s="10">
        <f>SUMIF(team,spi_matches[[#This Row],[team1]],Mxg)+SUMIF(team,spi_matches[[#This Row],[team2]],Vnxg)</f>
        <v>1.2277265359762417</v>
      </c>
      <c r="Q342" s="10">
        <f>SUMIF(team,spi_matches[[#This Row],[team1]],Mnxg)+SUMIF(team,spi_matches[[#This Row],[team2]],Vxg)</f>
        <v>1.2637904952273828</v>
      </c>
      <c r="R342" s="10">
        <f t="shared" si="146"/>
        <v>0.72912336836441172</v>
      </c>
      <c r="S342" s="21">
        <f t="shared" si="147"/>
        <v>0.21705636911682882</v>
      </c>
      <c r="T342" s="21">
        <f t="shared" si="148"/>
        <v>0.48603453469843488</v>
      </c>
      <c r="U342" s="21">
        <f t="shared" si="149"/>
        <v>0.23152718955942914</v>
      </c>
      <c r="V342" s="22">
        <f t="shared" si="150"/>
        <v>1</v>
      </c>
      <c r="W342" s="22">
        <f t="shared" si="151"/>
        <v>1</v>
      </c>
      <c r="X342" s="23"/>
      <c r="Y342" s="23"/>
      <c r="Z342" s="23"/>
      <c r="AA342" s="23"/>
      <c r="AB342" s="24">
        <f t="shared" si="152"/>
        <v>1</v>
      </c>
      <c r="AC342" s="24">
        <f t="shared" si="153"/>
        <v>1</v>
      </c>
      <c r="AD342" s="24">
        <f t="shared" si="154"/>
        <v>1</v>
      </c>
      <c r="AE342" s="24">
        <f t="shared" si="155"/>
        <v>2</v>
      </c>
      <c r="AF342" s="24">
        <f t="shared" si="156"/>
        <v>2</v>
      </c>
      <c r="AG342" s="24">
        <f t="shared" si="157"/>
        <v>1</v>
      </c>
      <c r="AH342" s="24">
        <f t="shared" si="158"/>
        <v>2</v>
      </c>
      <c r="AI342" s="24">
        <f t="shared" si="159"/>
        <v>2</v>
      </c>
      <c r="AJ342" s="24">
        <f t="shared" si="160"/>
        <v>0</v>
      </c>
      <c r="AK342" s="24">
        <f t="shared" si="161"/>
        <v>1</v>
      </c>
      <c r="AL342" s="25">
        <f t="shared" si="162"/>
        <v>11</v>
      </c>
      <c r="AM342" s="25">
        <f t="shared" si="163"/>
        <v>12</v>
      </c>
      <c r="AN342" s="25">
        <f t="shared" si="164"/>
        <v>21</v>
      </c>
      <c r="AO342" s="25">
        <f t="shared" si="165"/>
        <v>22</v>
      </c>
      <c r="AP342" s="25">
        <f t="shared" si="166"/>
        <v>1</v>
      </c>
      <c r="AQ342" s="26">
        <f t="shared" si="167"/>
        <v>0.41170968019564014</v>
      </c>
      <c r="AR342" s="26">
        <f t="shared" si="168"/>
        <v>8.4194387920583924E-2</v>
      </c>
      <c r="AS342" s="26">
        <f t="shared" si="169"/>
        <v>7.5076007482162893E-2</v>
      </c>
      <c r="AT342" s="26">
        <f t="shared" si="170"/>
        <v>4.3920878751662833E-2</v>
      </c>
      <c r="AU342" s="26">
        <f t="shared" si="171"/>
        <v>3.1707823868348022E-2</v>
      </c>
      <c r="AV342" s="27">
        <f>(1/(((0-P342)^2+(0-Q342)^2))*CT342)</f>
        <v>1.6105762740548809E-2</v>
      </c>
      <c r="AW342" s="27">
        <f>(1/(((1-P342)^2+(1-Q342)^2))*CT342)</f>
        <v>0.41170968019564014</v>
      </c>
      <c r="AX342" s="27">
        <f>(1/(((2-P342)^2+(2-Q342)^2))*CT342)</f>
        <v>4.3920878751662833E-2</v>
      </c>
      <c r="AY342" s="27">
        <f>(1/(((3-P342)^2+(3-Q342)^2))*CT342)</f>
        <v>8.1229797352643622E-3</v>
      </c>
      <c r="AZ342" s="27">
        <f>((1/(((4-P342)^2+(4-Q342)^2))*CT342))</f>
        <v>3.29547000580148E-3</v>
      </c>
      <c r="BA342" s="27">
        <f>((1/(((5-P342)^2+(5-Q342)^2))*CT342))</f>
        <v>1.7737221155908263E-3</v>
      </c>
      <c r="BB342" s="27">
        <f>((1/(((6-P342)^2+(6-Q342)^2))*CT342))</f>
        <v>1.1060411539263902E-3</v>
      </c>
      <c r="BC342" s="27">
        <f>((1/(((1-P342)^2+(0-Q342)^2))*CT342))</f>
        <v>3.0320932681853298E-2</v>
      </c>
      <c r="BD342" s="27">
        <f>((1/(((2-P342)^2+(0-Q342)^2))*CT342))</f>
        <v>2.2793864805800996E-2</v>
      </c>
      <c r="BE342" s="27">
        <f>((1/(((2-P342)^2+(1-Q342)^2))*CT342))</f>
        <v>7.5076007482162893E-2</v>
      </c>
      <c r="BF342" s="27">
        <f>((1/(((3-P342)^2+(0-Q342)^2))*CT342))</f>
        <v>1.0552709455215841E-2</v>
      </c>
      <c r="BG342" s="27">
        <f>((1/(((3-P342)^2+(1-Q342)^2))*CT342))</f>
        <v>1.557371062838808E-2</v>
      </c>
      <c r="BH342" s="27">
        <f>((1/(((3-P342)^2+(2-Q342)^2))*CT342))</f>
        <v>1.3576045268960344E-2</v>
      </c>
      <c r="BI342" s="27">
        <f>((1/(((4-P342)^2+(0-Q342)^2))*CT342))</f>
        <v>5.3863832763111387E-3</v>
      </c>
      <c r="BJ342" s="27">
        <f>((1/(((4-P342)^2+(1-Q342)^2))*CT342))</f>
        <v>6.4473821022205365E-3</v>
      </c>
      <c r="BK342" s="27">
        <f>((1/(((4-P342)^2+(2-Q342)^2))*CT342))</f>
        <v>6.0771767948883263E-3</v>
      </c>
      <c r="BL342" s="27">
        <f>((1/(((4-P342)^2+(3-Q342)^2))*CT342))</f>
        <v>4.6729305602028108E-3</v>
      </c>
      <c r="BM342" s="27">
        <f>((1/(((5-P342)^2+(0-Q342)^2))*CT342))</f>
        <v>3.1591157843340791E-3</v>
      </c>
      <c r="BN342" s="27">
        <f>((1/(((5-P342)^2+(1-Q342)^2))*CT342))</f>
        <v>3.4965933533898891E-3</v>
      </c>
      <c r="BO342" s="27">
        <f>((1/(((5-P342)^2+(2-Q342)^2))*CT342))</f>
        <v>3.3847702145186386E-3</v>
      </c>
      <c r="BP342" s="27">
        <f>((1/(((5-P342)^2+(3-Q342)^2))*CT342))</f>
        <v>2.8994801497488057E-3</v>
      </c>
      <c r="BQ342" s="27">
        <f>((1/(((5-P342)^2+(4-Q342)^2))*CT342))</f>
        <v>2.3023554963852045E-3</v>
      </c>
      <c r="BR342" s="27">
        <f>((1/(((6-P342)^2+(0-Q342)^2))*CT342))</f>
        <v>2.0515547139501669E-3</v>
      </c>
      <c r="BS342" s="27">
        <f>(1/(((6-P342)^2+(1-Q342)^2))*CT342)</f>
        <v>2.1887413434822068E-3</v>
      </c>
      <c r="BT342" s="27">
        <f>(1/(((6-P342)^2+(2-Q342)^2))*CT342)</f>
        <v>2.1443951229200317E-3</v>
      </c>
      <c r="BU342" s="27">
        <f>(1/(((6-P342)^2+(3-Q342)^2))*CT342)</f>
        <v>1.9388098083910855E-3</v>
      </c>
      <c r="BV342" s="27">
        <f>((1/(((6-P342)^2+(4-Q342)^2))*CT342))</f>
        <v>1.6522678971470613E-3</v>
      </c>
      <c r="BW342" s="27">
        <f>((1/(((6-P342)^2+(5-Q342)^2))*CT342))</f>
        <v>1.3611421765573496E-3</v>
      </c>
      <c r="BX342" s="27">
        <f>((1/(((0-P342)^2+(1-Q342)^2))*CT342))</f>
        <v>3.1707823868348022E-2</v>
      </c>
      <c r="BY342" s="27">
        <f>((1/(((0-P342)^2+(2-Q342)^2))*CT342))</f>
        <v>2.4398374130307217E-2</v>
      </c>
      <c r="BZ342" s="27">
        <f>((1/(((1-P342)^2+(2-Q342)^2))*CT342))</f>
        <v>8.4194387920583924E-2</v>
      </c>
      <c r="CA342" s="27">
        <f>((1/(((0-P342)^2+(3-Q342)^2))*CT342))</f>
        <v>1.1057700228102998E-2</v>
      </c>
      <c r="CB342" s="27">
        <f>((1/(((1-P342)^2+(3-Q342)^2))*CT342))</f>
        <v>1.6306388856099984E-2</v>
      </c>
      <c r="CC342" s="27">
        <f>((1/(((2-P342)^2+(3-Q342)^2))*CT342))</f>
        <v>1.3847232767447952E-2</v>
      </c>
      <c r="CD342" s="27">
        <f>((1/(((0-P342)^2+(4-Q342)^2))*CT342))</f>
        <v>5.5591659860802249E-3</v>
      </c>
      <c r="CE342" s="27">
        <f>((1/(((1-P342)^2+(4-Q342)^2))*CT342))</f>
        <v>6.6324416501473641E-3</v>
      </c>
      <c r="CF342" s="27">
        <f>((1/(((2-P342)^2+(4-Q342)^2))*CT342))</f>
        <v>6.185631730706769E-3</v>
      </c>
      <c r="CG342" s="27">
        <f>((1/(((3-P342)^2+(4-Q342)^2))*CT342))</f>
        <v>4.7046444512667514E-3</v>
      </c>
      <c r="CH342" s="27">
        <f>((1/(((0-P342)^2+(5-Q342)^2))*CT342))</f>
        <v>3.2327780081554064E-3</v>
      </c>
      <c r="CI342" s="27">
        <f>((1/(((1-P342)^2+(5-Q342)^2))*CT342))</f>
        <v>3.5685938744992596E-3</v>
      </c>
      <c r="CJ342" s="27">
        <f>((1/(((2-P342)^2+(5-Q342)^2))*CT342))</f>
        <v>3.4350880221438156E-3</v>
      </c>
      <c r="CK342" s="27">
        <f>((1/(((3-P342)^2+(5-Q342)^2))*CT342))</f>
        <v>2.923939897380305E-3</v>
      </c>
      <c r="CL342" s="27">
        <f>(1/(((4-P342)^2+(5-Q342)^2))*CT342)</f>
        <v>2.3100277504159903E-3</v>
      </c>
      <c r="CM342" s="27">
        <f>(1/(((0-P342)^2+(6-Q342)^2))*CT342)</f>
        <v>2.0886425826931337E-3</v>
      </c>
      <c r="CN342" s="27">
        <f>(1/(((1-P342)^2+(6-Q342)^2))*CT342)</f>
        <v>2.223849106385763E-3</v>
      </c>
      <c r="CO342" s="27">
        <f>((1/(((2-P342)^2+(6-Q342)^2))*CT342))</f>
        <v>2.1712615765972212E-3</v>
      </c>
      <c r="CP342" s="27">
        <f>((1/(((3-P342)^2+(6-Q342)^2))*CT342))</f>
        <v>1.9552151169878805E-3</v>
      </c>
      <c r="CQ342" s="27">
        <f>((1/(((4-P342)^2+(6-Q342)^2))*CT342))</f>
        <v>1.66018196092905E-3</v>
      </c>
      <c r="CR342" s="27">
        <f>((1/(((5-P342)^2+(6-Q342)^2)))*CT342)</f>
        <v>1.3638200741501131E-3</v>
      </c>
      <c r="CS342" s="21">
        <f t="shared" si="172"/>
        <v>0.93461809337469282</v>
      </c>
      <c r="CT342" s="28">
        <v>0.05</v>
      </c>
    </row>
    <row r="343" spans="8:98" x14ac:dyDescent="0.25">
      <c r="H343" s="2">
        <v>44683</v>
      </c>
      <c r="I343" s="1" t="s">
        <v>7</v>
      </c>
      <c r="J343" s="1" t="s">
        <v>5</v>
      </c>
      <c r="K343">
        <v>3</v>
      </c>
      <c r="L343">
        <v>0</v>
      </c>
      <c r="M343">
        <v>1.71</v>
      </c>
      <c r="N343">
        <v>0.77</v>
      </c>
      <c r="P343" s="10">
        <f>SUMIF(team,spi_matches[[#This Row],[team1]],Mxg)+SUMIF(team,spi_matches[[#This Row],[team2]],Vnxg)</f>
        <v>1.8194635681044926</v>
      </c>
      <c r="Q343" s="10">
        <f>SUMIF(team,spi_matches[[#This Row],[team1]],Mnxg)+SUMIF(team,spi_matches[[#This Row],[team2]],Vxg)</f>
        <v>1.1600830715956731</v>
      </c>
      <c r="R343" s="10">
        <f t="shared" si="146"/>
        <v>0.16414707548768195</v>
      </c>
      <c r="S343" s="21">
        <f t="shared" si="147"/>
        <v>1.0656621124552206</v>
      </c>
      <c r="T343" s="21">
        <f t="shared" si="148"/>
        <v>0.16780125005470464</v>
      </c>
      <c r="U343" s="21">
        <f t="shared" si="149"/>
        <v>0.14616459625815201</v>
      </c>
      <c r="V343" s="22">
        <f t="shared" si="150"/>
        <v>3</v>
      </c>
      <c r="W343" s="22">
        <f t="shared" si="151"/>
        <v>0</v>
      </c>
      <c r="X343" s="23"/>
      <c r="Y343" s="23"/>
      <c r="Z343" s="23"/>
      <c r="AA343" s="23"/>
      <c r="AB343" s="24">
        <f t="shared" si="152"/>
        <v>2</v>
      </c>
      <c r="AC343" s="24">
        <f t="shared" si="153"/>
        <v>1</v>
      </c>
      <c r="AD343" s="24">
        <f t="shared" si="154"/>
        <v>1</v>
      </c>
      <c r="AE343" s="24">
        <f t="shared" si="155"/>
        <v>1</v>
      </c>
      <c r="AF343" s="24">
        <f t="shared" si="156"/>
        <v>2</v>
      </c>
      <c r="AG343" s="24">
        <f t="shared" si="157"/>
        <v>2</v>
      </c>
      <c r="AH343" s="24">
        <f t="shared" si="158"/>
        <v>1</v>
      </c>
      <c r="AI343" s="24">
        <f t="shared" si="159"/>
        <v>2</v>
      </c>
      <c r="AJ343" s="24">
        <f t="shared" si="160"/>
        <v>2</v>
      </c>
      <c r="AK343" s="24">
        <f t="shared" si="161"/>
        <v>0</v>
      </c>
      <c r="AL343" s="25">
        <f t="shared" si="162"/>
        <v>21</v>
      </c>
      <c r="AM343" s="25">
        <f t="shared" si="163"/>
        <v>11</v>
      </c>
      <c r="AN343" s="25">
        <f t="shared" si="164"/>
        <v>22</v>
      </c>
      <c r="AO343" s="25">
        <f t="shared" si="165"/>
        <v>12</v>
      </c>
      <c r="AP343" s="25">
        <f t="shared" si="166"/>
        <v>20</v>
      </c>
      <c r="AQ343" s="26">
        <f t="shared" si="167"/>
        <v>0.85881150749066215</v>
      </c>
      <c r="AR343" s="26">
        <f t="shared" si="168"/>
        <v>7.172087196704989E-2</v>
      </c>
      <c r="AS343" s="26">
        <f t="shared" si="169"/>
        <v>6.7745734283979217E-2</v>
      </c>
      <c r="AT343" s="26">
        <f t="shared" si="170"/>
        <v>3.6311322019542097E-2</v>
      </c>
      <c r="AU343" s="26">
        <f t="shared" si="171"/>
        <v>3.6274305642852243E-2</v>
      </c>
      <c r="AV343" s="27">
        <f>(1/(((0-P343)^2+(0-Q343)^2))*CT343)</f>
        <v>1.0738277153168666E-2</v>
      </c>
      <c r="AW343" s="27">
        <f>(1/(((1-P343)^2+(1-Q343)^2))*CT343)</f>
        <v>7.172087196704989E-2</v>
      </c>
      <c r="AX343" s="27">
        <f>(1/(((2-P343)^2+(2-Q343)^2))*CT343)</f>
        <v>6.7745734283979217E-2</v>
      </c>
      <c r="AY343" s="27">
        <f>(1/(((3-P343)^2+(3-Q343)^2))*CT343)</f>
        <v>1.0462526162916784E-2</v>
      </c>
      <c r="AZ343" s="27">
        <f>((1/(((4-P343)^2+(4-Q343)^2))*CT343))</f>
        <v>3.9001963799472116E-3</v>
      </c>
      <c r="BA343" s="27">
        <f>((1/(((5-P343)^2+(5-Q343)^2))*CT343))</f>
        <v>2.0112004548429566E-3</v>
      </c>
      <c r="BB343" s="27">
        <f>((1/(((6-P343)^2+(6-Q343)^2))*CT343))</f>
        <v>1.222443652799908E-3</v>
      </c>
      <c r="BC343" s="27">
        <f>((1/(((1-P343)^2+(0-Q343)^2))*CT343))</f>
        <v>2.4785441449652213E-2</v>
      </c>
      <c r="BD343" s="27">
        <f>((1/(((2-P343)^2+(0-Q343)^2))*CT343))</f>
        <v>3.6274305642852243E-2</v>
      </c>
      <c r="BE343" s="27">
        <f>((1/(((2-P343)^2+(1-Q343)^2))*CT343))</f>
        <v>0.85881150749066215</v>
      </c>
      <c r="BF343" s="27">
        <f>((1/(((3-P343)^2+(0-Q343)^2))*CT343))</f>
        <v>1.8251778909395389E-2</v>
      </c>
      <c r="BG343" s="27">
        <f>((1/(((3-P343)^2+(1-Q343)^2))*CT343))</f>
        <v>3.5228811135694198E-2</v>
      </c>
      <c r="BH343" s="27">
        <f>((1/(((3-P343)^2+(2-Q343)^2))*CT343))</f>
        <v>2.3819429134410822E-2</v>
      </c>
      <c r="BI343" s="27">
        <f>((1/(((4-P343)^2+(0-Q343)^2))*CT343))</f>
        <v>8.1960066951668135E-3</v>
      </c>
      <c r="BJ343" s="27">
        <f>((1/(((4-P343)^2+(1-Q343)^2))*CT343))</f>
        <v>1.0459450787241703E-2</v>
      </c>
      <c r="BK343" s="27">
        <f>((1/(((4-P343)^2+(2-Q343)^2))*CT343))</f>
        <v>9.1571744385592641E-3</v>
      </c>
      <c r="BL343" s="27">
        <f>((1/(((4-P343)^2+(3-Q343)^2))*CT343))</f>
        <v>6.142480912867663E-3</v>
      </c>
      <c r="BM343" s="27">
        <f>((1/(((5-P343)^2+(0-Q343)^2))*CT343))</f>
        <v>4.3623908857650506E-3</v>
      </c>
      <c r="BN343" s="27">
        <f>((1/(((5-P343)^2+(1-Q343)^2))*CT343))</f>
        <v>4.9302670014472541E-3</v>
      </c>
      <c r="BO343" s="27">
        <f>((1/(((5-P343)^2+(2-Q343)^2))*CT343))</f>
        <v>4.6205287106046407E-3</v>
      </c>
      <c r="BP343" s="27">
        <f>((1/(((5-P343)^2+(3-Q343)^2))*CT343))</f>
        <v>3.7034002174507739E-3</v>
      </c>
      <c r="BQ343" s="27">
        <f>((1/(((5-P343)^2+(4-Q343)^2))*CT343))</f>
        <v>2.7501328079921187E-3</v>
      </c>
      <c r="BR343" s="27">
        <f>((1/(((6-P343)^2+(0-Q343)^2))*CT343))</f>
        <v>2.6563702086052983E-3</v>
      </c>
      <c r="BS343" s="27">
        <f>(1/(((6-P343)^2+(1-Q343)^2))*CT343)</f>
        <v>2.8567328836167222E-3</v>
      </c>
      <c r="BT343" s="27">
        <f>(1/(((6-P343)^2+(2-Q343)^2))*CT343)</f>
        <v>2.7499202749262223E-3</v>
      </c>
      <c r="BU343" s="27">
        <f>(1/(((6-P343)^2+(3-Q343)^2))*CT343)</f>
        <v>2.3966815552744708E-3</v>
      </c>
      <c r="BV343" s="27">
        <f>((1/(((6-P343)^2+(4-Q343)^2))*CT343))</f>
        <v>1.9575590993358687E-3</v>
      </c>
      <c r="BW343" s="27">
        <f>((1/(((6-P343)^2+(5-Q343)^2))*CT343))</f>
        <v>1.5517422136995061E-3</v>
      </c>
      <c r="BX343" s="27">
        <f>((1/(((0-P343)^2+(1-Q343)^2))*CT343))</f>
        <v>1.4987675939204623E-2</v>
      </c>
      <c r="BY343" s="27">
        <f>((1/(((0-P343)^2+(2-Q343)^2))*CT343))</f>
        <v>1.2450484044345305E-2</v>
      </c>
      <c r="BZ343" s="27">
        <f>((1/(((1-P343)^2+(2-Q343)^2))*CT343))</f>
        <v>3.6311322019542097E-2</v>
      </c>
      <c r="CA343" s="27">
        <f>((1/(((0-P343)^2+(3-Q343)^2))*CT343))</f>
        <v>7.4674323108859884E-3</v>
      </c>
      <c r="CB343" s="27">
        <f>((1/(((1-P343)^2+(3-Q343)^2))*CT343))</f>
        <v>1.2324940115953645E-2</v>
      </c>
      <c r="CC343" s="27">
        <f>((1/(((2-P343)^2+(3-Q343)^2))*CT343))</f>
        <v>1.4628918294307812E-2</v>
      </c>
      <c r="CD343" s="27">
        <f>((1/(((0-P343)^2+(4-Q343)^2))*CT343))</f>
        <v>4.3953818884683608E-3</v>
      </c>
      <c r="CE343" s="27">
        <f>((1/(((1-P343)^2+(4-Q343)^2))*CT343))</f>
        <v>5.7230182554765547E-3</v>
      </c>
      <c r="CF343" s="27">
        <f>((1/(((2-P343)^2+(4-Q343)^2))*CT343))</f>
        <v>6.1745763432397493E-3</v>
      </c>
      <c r="CG343" s="27">
        <f>((1/(((3-P343)^2+(4-Q343)^2))*CT343))</f>
        <v>5.2860859155420712E-3</v>
      </c>
      <c r="CH343" s="27">
        <f>((1/(((0-P343)^2+(5-Q343)^2))*CT343))</f>
        <v>2.7692531408024432E-3</v>
      </c>
      <c r="CI343" s="27">
        <f>((1/(((1-P343)^2+(5-Q343)^2))*CT343))</f>
        <v>3.2432819754289206E-3</v>
      </c>
      <c r="CJ343" s="27">
        <f>((1/(((2-P343)^2+(5-Q343)^2))*CT343))</f>
        <v>3.3835095574303469E-3</v>
      </c>
      <c r="CK343" s="27">
        <f>((1/(((3-P343)^2+(5-Q343)^2))*CT343))</f>
        <v>3.0981567404540014E-3</v>
      </c>
      <c r="CL343" s="27">
        <f>(1/(((4-P343)^2+(5-Q343)^2))*CT343)</f>
        <v>2.5641418615003938E-3</v>
      </c>
      <c r="CM343" s="27">
        <f>(1/(((0-P343)^2+(6-Q343)^2))*CT343)</f>
        <v>1.8701905560500626E-3</v>
      </c>
      <c r="CN343" s="27">
        <f>(1/(((1-P343)^2+(6-Q343)^2))*CT343)</f>
        <v>2.0750059528763238E-3</v>
      </c>
      <c r="CO343" s="27">
        <f>((1/(((2-P343)^2+(6-Q343)^2))*CT343))</f>
        <v>2.1315245021243578E-3</v>
      </c>
      <c r="CP343" s="27">
        <f>((1/(((3-P343)^2+(6-Q343)^2))*CT343))</f>
        <v>2.0146292593056021E-3</v>
      </c>
      <c r="CQ343" s="27">
        <f>((1/(((4-P343)^2+(6-Q343)^2))*CT343))</f>
        <v>1.7743372980320298E-3</v>
      </c>
      <c r="CR343" s="27">
        <f>((1/(((5-P343)^2+(6-Q343)^2)))*CT343)</f>
        <v>1.4907302871813384E-3</v>
      </c>
      <c r="CS343" s="21">
        <f t="shared" si="172"/>
        <v>1.3796279587680773</v>
      </c>
      <c r="CT343" s="28">
        <v>0.05</v>
      </c>
    </row>
    <row r="344" spans="8:98" x14ac:dyDescent="0.25">
      <c r="H344" s="2">
        <v>44688</v>
      </c>
      <c r="I344" s="1" t="s">
        <v>12</v>
      </c>
      <c r="J344" s="1" t="s">
        <v>15</v>
      </c>
      <c r="K344">
        <v>2</v>
      </c>
      <c r="L344">
        <v>2</v>
      </c>
      <c r="M344">
        <v>1.75</v>
      </c>
      <c r="N344">
        <v>1.76</v>
      </c>
      <c r="P344" s="10">
        <f>SUMIF(team,spi_matches[[#This Row],[team1]],Mxg)+SUMIF(team,spi_matches[[#This Row],[team2]],Vnxg)</f>
        <v>1.4256808218506665</v>
      </c>
      <c r="Q344" s="10">
        <f>SUMIF(team,spi_matches[[#This Row],[team1]],Mnxg)+SUMIF(team,spi_matches[[#This Row],[team2]],Vxg)</f>
        <v>0.712816502455908</v>
      </c>
      <c r="R344" s="10">
        <f t="shared" si="146"/>
        <v>1.2017762068441367</v>
      </c>
      <c r="S344" s="21">
        <f t="shared" si="147"/>
        <v>0.35424047079115056</v>
      </c>
      <c r="T344" s="21">
        <f t="shared" si="148"/>
        <v>0.24645354200257619</v>
      </c>
      <c r="U344" s="21">
        <f t="shared" si="149"/>
        <v>0.12794852616112987</v>
      </c>
      <c r="V344" s="22">
        <f t="shared" si="150"/>
        <v>3</v>
      </c>
      <c r="W344" s="22">
        <f t="shared" si="151"/>
        <v>0</v>
      </c>
      <c r="X344" s="23"/>
      <c r="Y344" s="23"/>
      <c r="Z344" s="23"/>
      <c r="AA344" s="23"/>
      <c r="AB344" s="24">
        <f t="shared" si="152"/>
        <v>1</v>
      </c>
      <c r="AC344" s="24">
        <f t="shared" si="153"/>
        <v>1</v>
      </c>
      <c r="AD344" s="24">
        <f t="shared" si="154"/>
        <v>2</v>
      </c>
      <c r="AE344" s="24">
        <f t="shared" si="155"/>
        <v>1</v>
      </c>
      <c r="AF344" s="24">
        <f t="shared" si="156"/>
        <v>1</v>
      </c>
      <c r="AG344" s="24">
        <f t="shared" si="157"/>
        <v>0</v>
      </c>
      <c r="AH344" s="24">
        <f t="shared" si="158"/>
        <v>2</v>
      </c>
      <c r="AI344" s="24">
        <f t="shared" si="159"/>
        <v>0</v>
      </c>
      <c r="AJ344" s="24">
        <f t="shared" si="160"/>
        <v>1</v>
      </c>
      <c r="AK344" s="24">
        <f t="shared" si="161"/>
        <v>2</v>
      </c>
      <c r="AL344" s="25">
        <f t="shared" si="162"/>
        <v>11</v>
      </c>
      <c r="AM344" s="25">
        <f t="shared" si="163"/>
        <v>21</v>
      </c>
      <c r="AN344" s="25">
        <f t="shared" si="164"/>
        <v>10</v>
      </c>
      <c r="AO344" s="25">
        <f t="shared" si="165"/>
        <v>20</v>
      </c>
      <c r="AP344" s="25">
        <f t="shared" si="166"/>
        <v>12</v>
      </c>
      <c r="AQ344" s="26">
        <f t="shared" si="167"/>
        <v>0.18962484833488075</v>
      </c>
      <c r="AR344" s="26">
        <f t="shared" si="168"/>
        <v>0.12126595457898018</v>
      </c>
      <c r="AS344" s="26">
        <f t="shared" si="169"/>
        <v>7.2536143600927611E-2</v>
      </c>
      <c r="AT344" s="26">
        <f t="shared" si="170"/>
        <v>5.9669439570410321E-2</v>
      </c>
      <c r="AU344" s="26">
        <f t="shared" si="171"/>
        <v>2.7202808362657427E-2</v>
      </c>
      <c r="AV344" s="27">
        <f>(1/(((0-P344)^2+(0-Q344)^2))*CT344)</f>
        <v>1.9679823659217152E-2</v>
      </c>
      <c r="AW344" s="27">
        <f>(1/(((1-P344)^2+(1-Q344)^2))*CT344)</f>
        <v>0.18962484833488075</v>
      </c>
      <c r="AX344" s="27">
        <f>(1/(((2-P344)^2+(2-Q344)^2))*CT344)</f>
        <v>2.5167567238921891E-2</v>
      </c>
      <c r="AY344" s="27">
        <f>(1/(((3-P344)^2+(3-Q344)^2))*CT344)</f>
        <v>6.4853457167324659E-3</v>
      </c>
      <c r="AZ344" s="27">
        <f>((1/(((4-P344)^2+(4-Q344)^2))*CT344))</f>
        <v>2.868173923295525E-3</v>
      </c>
      <c r="BA344" s="27">
        <f>((1/(((5-P344)^2+(5-Q344)^2))*CT344))</f>
        <v>1.6048427772158383E-3</v>
      </c>
      <c r="BB344" s="27">
        <f>((1/(((6-P344)^2+(6-Q344)^2))*CT344))</f>
        <v>1.0229403523125816E-3</v>
      </c>
      <c r="BC344" s="27">
        <f>((1/(((1-P344)^2+(0-Q344)^2))*CT344))</f>
        <v>7.2536143600927611E-2</v>
      </c>
      <c r="BD344" s="27">
        <f>((1/(((2-P344)^2+(0-Q344)^2))*CT344))</f>
        <v>5.9669439570410321E-2</v>
      </c>
      <c r="BE344" s="27">
        <f>((1/(((2-P344)^2+(1-Q344)^2))*CT344))</f>
        <v>0.12126595457898018</v>
      </c>
      <c r="BF344" s="27">
        <f>((1/(((3-P344)^2+(0-Q344)^2))*CT344))</f>
        <v>1.6741511037880585E-2</v>
      </c>
      <c r="BG344" s="27">
        <f>((1/(((3-P344)^2+(1-Q344)^2))*CT344))</f>
        <v>1.9523964846438809E-2</v>
      </c>
      <c r="BH344" s="27">
        <f>((1/(((3-P344)^2+(2-Q344)^2))*CT344))</f>
        <v>1.2090956207647675E-2</v>
      </c>
      <c r="BI344" s="27">
        <f>((1/(((4-P344)^2+(0-Q344)^2))*CT344))</f>
        <v>7.0074859318265681E-3</v>
      </c>
      <c r="BJ344" s="27">
        <f>((1/(((4-P344)^2+(1-Q344)^2))*CT344))</f>
        <v>7.452016178410523E-3</v>
      </c>
      <c r="BK344" s="27">
        <f>((1/(((4-P344)^2+(2-Q344)^2))*CT344))</f>
        <v>6.0357602469076231E-3</v>
      </c>
      <c r="BL344" s="27">
        <f>((1/(((4-P344)^2+(3-Q344)^2))*CT344))</f>
        <v>4.2164461769551714E-3</v>
      </c>
      <c r="BM344" s="27">
        <f>((1/(((5-P344)^2+(0-Q344)^2))*CT344))</f>
        <v>3.7639647930159201E-3</v>
      </c>
      <c r="BN344" s="27">
        <f>((1/(((5-P344)^2+(1-Q344)^2))*CT344))</f>
        <v>3.8885595002543893E-3</v>
      </c>
      <c r="BO344" s="27">
        <f>((1/(((5-P344)^2+(2-Q344)^2))*CT344))</f>
        <v>3.4643795060935591E-3</v>
      </c>
      <c r="BP344" s="27">
        <f>((1/(((5-P344)^2+(3-Q344)^2))*CT344))</f>
        <v>2.7767032030906729E-3</v>
      </c>
      <c r="BQ344" s="27">
        <f>((1/(((5-P344)^2+(4-Q344)^2))*CT344))</f>
        <v>2.1203211939010871E-3</v>
      </c>
      <c r="BR344" s="27">
        <f>((1/(((6-P344)^2+(0-Q344)^2))*CT344))</f>
        <v>2.33290527370337E-3</v>
      </c>
      <c r="BS344" s="27">
        <f>(1/(((6-P344)^2+(1-Q344)^2))*CT344)</f>
        <v>2.3801736895792901E-3</v>
      </c>
      <c r="BT344" s="27">
        <f>(1/(((6-P344)^2+(2-Q344)^2))*CT344)</f>
        <v>2.2142276499678222E-3</v>
      </c>
      <c r="BU344" s="27">
        <f>(1/(((6-P344)^2+(3-Q344)^2))*CT344)</f>
        <v>1.911636199876084E-3</v>
      </c>
      <c r="BV344" s="27">
        <f>((1/(((6-P344)^2+(4-Q344)^2))*CT344))</f>
        <v>1.5757972026776796E-3</v>
      </c>
      <c r="BW344" s="27">
        <f>((1/(((6-P344)^2+(5-Q344)^2))*CT344))</f>
        <v>1.272124202605606E-3</v>
      </c>
      <c r="BX344" s="27">
        <f>((1/(((0-P344)^2+(1-Q344)^2))*CT344))</f>
        <v>2.3640212975072454E-2</v>
      </c>
      <c r="BY344" s="27">
        <f>((1/(((0-P344)^2+(2-Q344)^2))*CT344))</f>
        <v>1.3552312824958676E-2</v>
      </c>
      <c r="BZ344" s="27">
        <f>((1/(((1-P344)^2+(2-Q344)^2))*CT344))</f>
        <v>2.7202808362657427E-2</v>
      </c>
      <c r="CA344" s="27">
        <f>((1/(((0-P344)^2+(3-Q344)^2))*CT344))</f>
        <v>6.8834739238453416E-3</v>
      </c>
      <c r="CB344" s="27">
        <f>((1/(((1-P344)^2+(3-Q344)^2))*CT344))</f>
        <v>9.2380246101002646E-3</v>
      </c>
      <c r="CC344" s="27">
        <f>((1/(((2-P344)^2+(3-Q344)^2))*CT344))</f>
        <v>8.9911063880530762E-3</v>
      </c>
      <c r="CD344" s="27">
        <f>((1/(((0-P344)^2+(4-Q344)^2))*CT344))</f>
        <v>3.894644824883259E-3</v>
      </c>
      <c r="CE344" s="27">
        <f>((1/(((1-P344)^2+(4-Q344)^2))*CT344))</f>
        <v>4.5509241321154796E-3</v>
      </c>
      <c r="CF344" s="27">
        <f>((1/(((2-P344)^2+(4-Q344)^2))*CT344))</f>
        <v>4.490177253027197E-3</v>
      </c>
      <c r="CG344" s="27">
        <f>((1/(((3-P344)^2+(4-Q344)^2))*CT344))</f>
        <v>3.7639105983418397E-3</v>
      </c>
      <c r="CH344" s="27">
        <f>((1/(((0-P344)^2+(5-Q344)^2))*CT344))</f>
        <v>2.4494785079290245E-3</v>
      </c>
      <c r="CI344" s="27">
        <f>((1/(((1-P344)^2+(5-Q344)^2))*CT344))</f>
        <v>2.6937991136494286E-3</v>
      </c>
      <c r="CJ344" s="27">
        <f>((1/(((2-P344)^2+(5-Q344)^2))*CT344))</f>
        <v>2.6723984468086464E-3</v>
      </c>
      <c r="CK344" s="27">
        <f>((1/(((3-P344)^2+(5-Q344)^2))*CT344))</f>
        <v>2.3971131221903405E-3</v>
      </c>
      <c r="CL344" s="27">
        <f>(1/(((4-P344)^2+(5-Q344)^2))*CT344)</f>
        <v>1.9994352337173761E-3</v>
      </c>
      <c r="CM344" s="27">
        <f>(1/(((0-P344)^2+(6-Q344)^2))*CT344)</f>
        <v>1.6673961445600374E-3</v>
      </c>
      <c r="CN344" s="27">
        <f>(1/(((1-P344)^2+(6-Q344)^2))*CT344)</f>
        <v>1.777113469144366E-3</v>
      </c>
      <c r="CO344" s="27">
        <f>((1/(((2-P344)^2+(6-Q344)^2))*CT344))</f>
        <v>1.7677744150209425E-3</v>
      </c>
      <c r="CP344" s="27">
        <f>((1/(((3-P344)^2+(6-Q344)^2))*CT344))</f>
        <v>1.6429646986914918E-3</v>
      </c>
      <c r="CQ344" s="27">
        <f>((1/(((4-P344)^2+(6-Q344)^2))*CT344))</f>
        <v>1.4458627671245421E-3</v>
      </c>
      <c r="CR344" s="27">
        <f>((1/(((5-P344)^2+(6-Q344)^2)))*CT344)</f>
        <v>1.2275943492386361E-3</v>
      </c>
      <c r="CS344" s="21">
        <f t="shared" si="172"/>
        <v>0.72864253895485642</v>
      </c>
      <c r="CT344" s="28">
        <v>0.05</v>
      </c>
    </row>
    <row r="345" spans="8:98" x14ac:dyDescent="0.25">
      <c r="H345" s="2">
        <v>44688</v>
      </c>
      <c r="I345" s="1" t="s">
        <v>9</v>
      </c>
      <c r="J345" s="1" t="s">
        <v>17</v>
      </c>
      <c r="K345">
        <v>1</v>
      </c>
      <c r="L345">
        <v>3</v>
      </c>
      <c r="M345">
        <v>1.29</v>
      </c>
      <c r="N345">
        <v>1.54</v>
      </c>
      <c r="P345" s="10">
        <f>SUMIF(team,spi_matches[[#This Row],[team1]],Mxg)+SUMIF(team,spi_matches[[#This Row],[team2]],Vnxg)</f>
        <v>1.3317013996714664</v>
      </c>
      <c r="Q345" s="10">
        <f>SUMIF(team,spi_matches[[#This Row],[team1]],Mnxg)+SUMIF(team,spi_matches[[#This Row],[team2]],Vxg)</f>
        <v>1.1196689031598217</v>
      </c>
      <c r="R345" s="10">
        <f t="shared" si="146"/>
        <v>0.17841723770542675</v>
      </c>
      <c r="S345" s="21">
        <f t="shared" si="147"/>
        <v>0.27039730423276614</v>
      </c>
      <c r="T345" s="21">
        <f t="shared" si="148"/>
        <v>0.4735555330518505</v>
      </c>
      <c r="U345" s="21">
        <f t="shared" si="149"/>
        <v>0.18640929462459052</v>
      </c>
      <c r="V345" s="22">
        <f t="shared" si="150"/>
        <v>1</v>
      </c>
      <c r="W345" s="22">
        <f t="shared" si="151"/>
        <v>1</v>
      </c>
      <c r="X345" s="23"/>
      <c r="Y345" s="23"/>
      <c r="Z345" s="23"/>
      <c r="AA345" s="23"/>
      <c r="AB345" s="24">
        <f t="shared" si="152"/>
        <v>1</v>
      </c>
      <c r="AC345" s="24">
        <f t="shared" si="153"/>
        <v>1</v>
      </c>
      <c r="AD345" s="24">
        <f t="shared" si="154"/>
        <v>2</v>
      </c>
      <c r="AE345" s="24">
        <f t="shared" si="155"/>
        <v>1</v>
      </c>
      <c r="AF345" s="24">
        <f t="shared" si="156"/>
        <v>1</v>
      </c>
      <c r="AG345" s="24">
        <f t="shared" si="157"/>
        <v>2</v>
      </c>
      <c r="AH345" s="24">
        <f t="shared" si="158"/>
        <v>2</v>
      </c>
      <c r="AI345" s="24">
        <f t="shared" si="159"/>
        <v>2</v>
      </c>
      <c r="AJ345" s="24">
        <f t="shared" si="160"/>
        <v>1</v>
      </c>
      <c r="AK345" s="24">
        <f t="shared" si="161"/>
        <v>0</v>
      </c>
      <c r="AL345" s="25">
        <f t="shared" si="162"/>
        <v>11</v>
      </c>
      <c r="AM345" s="25">
        <f t="shared" si="163"/>
        <v>21</v>
      </c>
      <c r="AN345" s="25">
        <f t="shared" si="164"/>
        <v>12</v>
      </c>
      <c r="AO345" s="25">
        <f t="shared" si="165"/>
        <v>22</v>
      </c>
      <c r="AP345" s="25">
        <f t="shared" si="166"/>
        <v>10</v>
      </c>
      <c r="AQ345" s="26">
        <f t="shared" si="167"/>
        <v>0.40210230366547678</v>
      </c>
      <c r="AR345" s="26">
        <f t="shared" si="168"/>
        <v>0.1084731253147645</v>
      </c>
      <c r="AS345" s="26">
        <f t="shared" si="169"/>
        <v>5.6496622393109999E-2</v>
      </c>
      <c r="AT345" s="26">
        <f t="shared" si="170"/>
        <v>4.0929731648542605E-2</v>
      </c>
      <c r="AU345" s="26">
        <f t="shared" si="171"/>
        <v>3.666537852949904E-2</v>
      </c>
      <c r="AV345" s="27">
        <f>(1/(((0-P345)^2+(0-Q345)^2))*CT345)</f>
        <v>1.65175295041162E-2</v>
      </c>
      <c r="AW345" s="27">
        <f>(1/(((1-P345)^2+(1-Q345)^2))*CT345)</f>
        <v>0.40210230366547678</v>
      </c>
      <c r="AX345" s="27">
        <f>(1/(((2-P345)^2+(2-Q345)^2))*CT345)</f>
        <v>4.0929731648542605E-2</v>
      </c>
      <c r="AY345" s="27">
        <f>(1/(((3-P345)^2+(3-Q345)^2))*CT345)</f>
        <v>7.9128131386399497E-3</v>
      </c>
      <c r="AZ345" s="27">
        <f>((1/(((4-P345)^2+(4-Q345)^2))*CT345))</f>
        <v>3.2433572731057347E-3</v>
      </c>
      <c r="BA345" s="27">
        <f>((1/(((5-P345)^2+(5-Q345)^2))*CT345))</f>
        <v>1.7535624647661717E-3</v>
      </c>
      <c r="BB345" s="27">
        <f>((1/(((6-P345)^2+(6-Q345)^2))*CT345))</f>
        <v>1.0962353572030903E-3</v>
      </c>
      <c r="BC345" s="27">
        <f>((1/(((1-P345)^2+(0-Q345)^2))*CT345))</f>
        <v>3.666537852949904E-2</v>
      </c>
      <c r="BD345" s="27">
        <f>((1/(((2-P345)^2+(0-Q345)^2))*CT345))</f>
        <v>2.9406895755914771E-2</v>
      </c>
      <c r="BE345" s="27">
        <f>((1/(((2-P345)^2+(1-Q345)^2))*CT345))</f>
        <v>0.1084731253147645</v>
      </c>
      <c r="BF345" s="27">
        <f>((1/(((3-P345)^2+(0-Q345)^2))*CT345))</f>
        <v>1.2385806970085803E-2</v>
      </c>
      <c r="BG345" s="27">
        <f>((1/(((3-P345)^2+(1-Q345)^2))*CT345))</f>
        <v>1.7872839894265045E-2</v>
      </c>
      <c r="BH345" s="27">
        <f>((1/(((3-P345)^2+(2-Q345)^2))*CT345))</f>
        <v>1.4052036704475322E-2</v>
      </c>
      <c r="BI345" s="27">
        <f>((1/(((4-P345)^2+(0-Q345)^2))*CT345))</f>
        <v>5.9712359308181301E-3</v>
      </c>
      <c r="BJ345" s="27">
        <f>((1/(((4-P345)^2+(1-Q345)^2))*CT345))</f>
        <v>7.0085551374443377E-3</v>
      </c>
      <c r="BK345" s="27">
        <f>((1/(((4-P345)^2+(2-Q345)^2))*CT345))</f>
        <v>6.3332824580330507E-3</v>
      </c>
      <c r="BL345" s="27">
        <f>((1/(((4-P345)^2+(3-Q345)^2))*CT345))</f>
        <v>4.6924289034506496E-3</v>
      </c>
      <c r="BM345" s="27">
        <f>((1/(((5-P345)^2+(0-Q345)^2))*CT345))</f>
        <v>3.3990313813463202E-3</v>
      </c>
      <c r="BN345" s="27">
        <f>((1/(((5-P345)^2+(1-Q345)^2))*CT345))</f>
        <v>3.7117498790452015E-3</v>
      </c>
      <c r="BO345" s="27">
        <f>((1/(((5-P345)^2+(2-Q345)^2))*CT345))</f>
        <v>3.513358413057568E-3</v>
      </c>
      <c r="BP345" s="27">
        <f>((1/(((5-P345)^2+(3-Q345)^2))*CT345))</f>
        <v>2.9425508746688664E-3</v>
      </c>
      <c r="BQ345" s="27">
        <f>((1/(((5-P345)^2+(4-Q345)^2))*CT345))</f>
        <v>2.2985629268838046E-3</v>
      </c>
      <c r="BR345" s="27">
        <f>((1/(((6-P345)^2+(0-Q345)^2))*CT345))</f>
        <v>2.1695107971953804E-3</v>
      </c>
      <c r="BS345" s="27">
        <f>(1/(((6-P345)^2+(1-Q345)^2))*CT345)</f>
        <v>2.292806792067845E-3</v>
      </c>
      <c r="BT345" s="27">
        <f>(1/(((6-P345)^2+(2-Q345)^2))*CT345)</f>
        <v>2.2155269331229814E-3</v>
      </c>
      <c r="BU345" s="27">
        <f>(1/(((6-P345)^2+(3-Q345)^2))*CT345)</f>
        <v>1.9740486155702952E-3</v>
      </c>
      <c r="BV345" s="27">
        <f>((1/(((6-P345)^2+(4-Q345)^2))*CT345))</f>
        <v>1.6617192272830724E-3</v>
      </c>
      <c r="BW345" s="27">
        <f>((1/(((6-P345)^2+(5-Q345)^2))*CT345))</f>
        <v>1.3568527937741404E-3</v>
      </c>
      <c r="BX345" s="27">
        <f>((1/(((0-P345)^2+(1-Q345)^2))*CT345))</f>
        <v>2.796812785735088E-2</v>
      </c>
      <c r="BY345" s="27">
        <f>((1/(((0-P345)^2+(2-Q345)^2))*CT345))</f>
        <v>1.9620065607539667E-2</v>
      </c>
      <c r="BZ345" s="27">
        <f>((1/(((1-P345)^2+(2-Q345)^2))*CT345))</f>
        <v>5.6496622393109999E-2</v>
      </c>
      <c r="CA345" s="27">
        <f>((1/(((0-P345)^2+(3-Q345)^2))*CT345))</f>
        <v>9.4178388323240304E-3</v>
      </c>
      <c r="CB345" s="27">
        <f>((1/(((1-P345)^2+(3-Q345)^2))*CT345))</f>
        <v>1.3714896935530428E-2</v>
      </c>
      <c r="CC345" s="27">
        <f>((1/(((2-P345)^2+(3-Q345)^2))*CT345))</f>
        <v>1.2555659070468714E-2</v>
      </c>
      <c r="CD345" s="27">
        <f>((1/(((0-P345)^2+(4-Q345)^2))*CT345))</f>
        <v>4.9653735478354397E-3</v>
      </c>
      <c r="CE345" s="27">
        <f>((1/(((1-P345)^2+(4-Q345)^2))*CT345))</f>
        <v>5.9478966306216741E-3</v>
      </c>
      <c r="CF345" s="27">
        <f>((1/(((2-P345)^2+(4-Q345)^2))*CT345))</f>
        <v>5.7189064294888717E-3</v>
      </c>
      <c r="CG345" s="27">
        <f>((1/(((3-P345)^2+(4-Q345)^2))*CT345))</f>
        <v>4.5128278473882703E-3</v>
      </c>
      <c r="CH345" s="27">
        <f>((1/(((0-P345)^2+(5-Q345)^2))*CT345))</f>
        <v>2.9708150623747841E-3</v>
      </c>
      <c r="CI345" s="27">
        <f>((1/(((1-P345)^2+(5-Q345)^2))*CT345))</f>
        <v>3.2966318779669777E-3</v>
      </c>
      <c r="CJ345" s="27">
        <f>((1/(((2-P345)^2+(5-Q345)^2))*CT345))</f>
        <v>3.2250589785894294E-3</v>
      </c>
      <c r="CK345" s="27">
        <f>((1/(((3-P345)^2+(5-Q345)^2))*CT345))</f>
        <v>2.8026607903984652E-3</v>
      </c>
      <c r="CL345" s="27">
        <f>(1/(((4-P345)^2+(5-Q345)^2))*CT345)</f>
        <v>2.2546097573595686E-3</v>
      </c>
      <c r="CM345" s="27">
        <f>(1/(((0-P345)^2+(6-Q345)^2))*CT345)</f>
        <v>1.9538072883813081E-3</v>
      </c>
      <c r="CN345" s="27">
        <f>(1/(((1-P345)^2+(6-Q345)^2))*CT345)</f>
        <v>2.0896320560973131E-3</v>
      </c>
      <c r="CO345" s="27">
        <f>((1/(((2-P345)^2+(6-Q345)^2))*CT345))</f>
        <v>2.0606443822084792E-3</v>
      </c>
      <c r="CP345" s="27">
        <f>((1/(((3-P345)^2+(6-Q345)^2))*CT345))</f>
        <v>1.879639054824662E-3</v>
      </c>
      <c r="CQ345" s="27">
        <f>((1/(((4-P345)^2+(6-Q345)^2))*CT345))</f>
        <v>1.6161642785398576E-3</v>
      </c>
      <c r="CR345" s="27">
        <f>((1/(((5-P345)^2+(6-Q345)^2)))*CT345)</f>
        <v>1.3414159461916958E-3</v>
      </c>
      <c r="CS345" s="21">
        <f t="shared" si="172"/>
        <v>0.93036213190920758</v>
      </c>
      <c r="CT345" s="28">
        <v>0.05</v>
      </c>
    </row>
    <row r="346" spans="8:98" x14ac:dyDescent="0.25">
      <c r="H346" s="2">
        <v>44688</v>
      </c>
      <c r="I346" s="1" t="s">
        <v>5</v>
      </c>
      <c r="J346" s="1" t="s">
        <v>11</v>
      </c>
      <c r="K346">
        <v>3</v>
      </c>
      <c r="L346">
        <v>0</v>
      </c>
      <c r="M346">
        <v>3.05</v>
      </c>
      <c r="N346">
        <v>1.01</v>
      </c>
      <c r="P346" s="10">
        <f>SUMIF(team,spi_matches[[#This Row],[team1]],Mxg)+SUMIF(team,spi_matches[[#This Row],[team2]],Vnxg)</f>
        <v>1.8377961277492503</v>
      </c>
      <c r="Q346" s="10">
        <f>SUMIF(team,spi_matches[[#This Row],[team1]],Mnxg)+SUMIF(team,spi_matches[[#This Row],[team2]],Vxg)</f>
        <v>0.88828784235895997</v>
      </c>
      <c r="R346" s="10">
        <f t="shared" si="146"/>
        <v>1.4842520772173489</v>
      </c>
      <c r="S346" s="21">
        <f t="shared" si="147"/>
        <v>1.5310078834548211</v>
      </c>
      <c r="T346" s="21">
        <f t="shared" si="148"/>
        <v>0.13670102745800675</v>
      </c>
      <c r="U346" s="21">
        <f t="shared" si="149"/>
        <v>0.12053807683517315</v>
      </c>
      <c r="V346" s="22">
        <f t="shared" si="150"/>
        <v>3</v>
      </c>
      <c r="W346" s="22">
        <f t="shared" si="151"/>
        <v>0</v>
      </c>
      <c r="X346" s="23"/>
      <c r="Y346" s="23"/>
      <c r="Z346" s="23"/>
      <c r="AA346" s="23"/>
      <c r="AB346" s="24">
        <f t="shared" si="152"/>
        <v>2</v>
      </c>
      <c r="AC346" s="24">
        <f t="shared" si="153"/>
        <v>1</v>
      </c>
      <c r="AD346" s="24">
        <f t="shared" si="154"/>
        <v>1</v>
      </c>
      <c r="AE346" s="24">
        <f t="shared" si="155"/>
        <v>1</v>
      </c>
      <c r="AF346" s="24">
        <f t="shared" si="156"/>
        <v>2</v>
      </c>
      <c r="AG346" s="24">
        <f t="shared" si="157"/>
        <v>0</v>
      </c>
      <c r="AH346" s="24">
        <f t="shared" si="158"/>
        <v>2</v>
      </c>
      <c r="AI346" s="24">
        <f t="shared" si="159"/>
        <v>2</v>
      </c>
      <c r="AJ346" s="24">
        <f t="shared" si="160"/>
        <v>3</v>
      </c>
      <c r="AK346" s="24">
        <f t="shared" si="161"/>
        <v>1</v>
      </c>
      <c r="AL346" s="25">
        <f t="shared" si="162"/>
        <v>21</v>
      </c>
      <c r="AM346" s="25">
        <f t="shared" si="163"/>
        <v>11</v>
      </c>
      <c r="AN346" s="25">
        <f t="shared" si="164"/>
        <v>20</v>
      </c>
      <c r="AO346" s="25">
        <f t="shared" si="165"/>
        <v>22</v>
      </c>
      <c r="AP346" s="25">
        <f t="shared" si="166"/>
        <v>31</v>
      </c>
      <c r="AQ346" s="26">
        <f t="shared" si="167"/>
        <v>1.2890018996376025</v>
      </c>
      <c r="AR346" s="26">
        <f t="shared" si="168"/>
        <v>6.9990569402715294E-2</v>
      </c>
      <c r="AS346" s="26">
        <f t="shared" si="169"/>
        <v>6.1322200811761568E-2</v>
      </c>
      <c r="AT346" s="26">
        <f t="shared" si="170"/>
        <v>3.9612933545356624E-2</v>
      </c>
      <c r="AU346" s="26">
        <f t="shared" si="171"/>
        <v>3.6678472451605618E-2</v>
      </c>
      <c r="AV346" s="27">
        <f>(1/(((0-P346)^2+(0-Q346)^2))*CT346)</f>
        <v>1.2000336303032433E-2</v>
      </c>
      <c r="AW346" s="27">
        <f>(1/(((1-P346)^2+(1-Q346)^2))*CT346)</f>
        <v>6.9990569402715294E-2</v>
      </c>
      <c r="AX346" s="27">
        <f>(1/(((2-P346)^2+(2-Q346)^2))*CT346)</f>
        <v>3.9612933545356624E-2</v>
      </c>
      <c r="AY346" s="27">
        <f>(1/(((3-P346)^2+(3-Q346)^2))*CT346)</f>
        <v>8.6057837294027002E-3</v>
      </c>
      <c r="AZ346" s="27">
        <f>((1/(((4-P346)^2+(4-Q346)^2))*CT346))</f>
        <v>3.4824087182143575E-3</v>
      </c>
      <c r="BA346" s="27">
        <f>((1/(((5-P346)^2+(5-Q346)^2))*CT346))</f>
        <v>1.8583415800572077E-3</v>
      </c>
      <c r="BB346" s="27">
        <f>((1/(((6-P346)^2+(6-Q346)^2))*CT346))</f>
        <v>1.1506541792281175E-3</v>
      </c>
      <c r="BC346" s="27">
        <f>((1/(((1-P346)^2+(0-Q346)^2))*CT346))</f>
        <v>3.3535493278224721E-2</v>
      </c>
      <c r="BD346" s="27">
        <f>((1/(((2-P346)^2+(0-Q346)^2))*CT346))</f>
        <v>6.1322200811761568E-2</v>
      </c>
      <c r="BE346" s="27">
        <f>((1/(((2-P346)^2+(1-Q346)^2))*CT346))</f>
        <v>1.2890018996376025</v>
      </c>
      <c r="BF346" s="27">
        <f>((1/(((3-P346)^2+(0-Q346)^2))*CT346))</f>
        <v>2.336696318997562E-2</v>
      </c>
      <c r="BG346" s="27">
        <f>((1/(((3-P346)^2+(1-Q346)^2))*CT346))</f>
        <v>3.6678472451605618E-2</v>
      </c>
      <c r="BH346" s="27">
        <f>((1/(((3-P346)^2+(2-Q346)^2))*CT346))</f>
        <v>1.9330232480140531E-2</v>
      </c>
      <c r="BI346" s="27">
        <f>((1/(((4-P346)^2+(0-Q346)^2))*CT346))</f>
        <v>9.1505023596626048E-3</v>
      </c>
      <c r="BJ346" s="27">
        <f>((1/(((4-P346)^2+(1-Q346)^2))*CT346))</f>
        <v>1.0666427303297874E-2</v>
      </c>
      <c r="BK346" s="27">
        <f>((1/(((4-P346)^2+(2-Q346)^2))*CT346))</f>
        <v>8.4587633920584129E-3</v>
      </c>
      <c r="BL346" s="27">
        <f>((1/(((4-P346)^2+(3-Q346)^2))*CT346))</f>
        <v>5.4737810245530181E-3</v>
      </c>
      <c r="BM346" s="27">
        <f>((1/(((5-P346)^2+(0-Q346)^2))*CT346))</f>
        <v>4.6345265130150956E-3</v>
      </c>
      <c r="BN346" s="27">
        <f>((1/(((5-P346)^2+(1-Q346)^2))*CT346))</f>
        <v>4.9940007389525807E-3</v>
      </c>
      <c r="BO346" s="27">
        <f>((1/(((5-P346)^2+(2-Q346)^2))*CT346))</f>
        <v>4.4502050861434522E-3</v>
      </c>
      <c r="BP346" s="27">
        <f>((1/(((5-P346)^2+(3-Q346)^2))*CT346))</f>
        <v>3.4580869157893354E-3</v>
      </c>
      <c r="BQ346" s="27">
        <f>((1/(((5-P346)^2+(4-Q346)^2))*CT346))</f>
        <v>2.5403553378176074E-3</v>
      </c>
      <c r="BR346" s="27">
        <f>((1/(((6-P346)^2+(0-Q346)^2))*CT346))</f>
        <v>2.7604488507735211E-3</v>
      </c>
      <c r="BS346" s="27">
        <f>(1/(((6-P346)^2+(1-Q346)^2))*CT346)</f>
        <v>2.8841016794597077E-3</v>
      </c>
      <c r="BT346" s="27">
        <f>(1/(((6-P346)^2+(2-Q346)^2))*CT346)</f>
        <v>2.6939880161598018E-3</v>
      </c>
      <c r="BU346" s="27">
        <f>(1/(((6-P346)^2+(3-Q346)^2))*CT346)</f>
        <v>2.2953395693897142E-3</v>
      </c>
      <c r="BV346" s="27">
        <f>((1/(((6-P346)^2+(4-Q346)^2))*CT346))</f>
        <v>1.8513928691926828E-3</v>
      </c>
      <c r="BW346" s="27">
        <f>((1/(((6-P346)^2+(5-Q346)^2))*CT346))</f>
        <v>1.4607019492451521E-3</v>
      </c>
      <c r="BX346" s="27">
        <f>((1/(((0-P346)^2+(1-Q346)^2))*CT346))</f>
        <v>1.4749374730733275E-2</v>
      </c>
      <c r="BY346" s="27">
        <f>((1/(((0-P346)^2+(2-Q346)^2))*CT346))</f>
        <v>1.0837997127247659E-2</v>
      </c>
      <c r="BZ346" s="27">
        <f>((1/(((1-P346)^2+(2-Q346)^2))*CT346))</f>
        <v>2.5802372865443568E-2</v>
      </c>
      <c r="CA346" s="27">
        <f>((1/(((0-P346)^2+(3-Q346)^2))*CT346))</f>
        <v>6.3801365675791024E-3</v>
      </c>
      <c r="CB346" s="27">
        <f>((1/(((1-P346)^2+(3-Q346)^2))*CT346))</f>
        <v>9.6876121195534921E-3</v>
      </c>
      <c r="CC346" s="27">
        <f>((1/(((2-P346)^2+(3-Q346)^2))*CT346))</f>
        <v>1.1146685552700599E-2</v>
      </c>
      <c r="CD346" s="27">
        <f>((1/(((0-P346)^2+(4-Q346)^2))*CT346))</f>
        <v>3.8284114680670958E-3</v>
      </c>
      <c r="CE346" s="27">
        <f>((1/(((1-P346)^2+(4-Q346)^2))*CT346))</f>
        <v>4.8147964919150639E-3</v>
      </c>
      <c r="CF346" s="27">
        <f>((1/(((2-P346)^2+(4-Q346)^2))*CT346))</f>
        <v>5.1498277240338017E-3</v>
      </c>
      <c r="CG346" s="27">
        <f>((1/(((3-P346)^2+(4-Q346)^2))*CT346))</f>
        <v>4.531665760679069E-3</v>
      </c>
      <c r="CH346" s="27">
        <f>((1/(((0-P346)^2+(5-Q346)^2))*CT346))</f>
        <v>2.4650369664559477E-3</v>
      </c>
      <c r="CI346" s="27">
        <f>((1/(((1-P346)^2+(5-Q346)^2))*CT346))</f>
        <v>2.8396055798151744E-3</v>
      </c>
      <c r="CJ346" s="27">
        <f>((1/(((2-P346)^2+(5-Q346)^2))*CT346))</f>
        <v>2.9529034989296352E-3</v>
      </c>
      <c r="CK346" s="27">
        <f>((1/(((3-P346)^2+(5-Q346)^2))*CT346))</f>
        <v>2.7386913711113601E-3</v>
      </c>
      <c r="CL346" s="27">
        <f>(1/(((4-P346)^2+(5-Q346)^2))*CT346)</f>
        <v>2.3168203175003058E-3</v>
      </c>
      <c r="CM346" s="27">
        <f>(1/(((0-P346)^2+(6-Q346)^2))*CT346)</f>
        <v>1.6945076654198061E-3</v>
      </c>
      <c r="CN346" s="27">
        <f>(1/(((1-P346)^2+(6-Q346)^2))*CT346)</f>
        <v>1.863481110411186E-3</v>
      </c>
      <c r="CO346" s="27">
        <f>((1/(((2-P346)^2+(6-Q346)^2))*CT346))</f>
        <v>1.9116137636016883E-3</v>
      </c>
      <c r="CP346" s="27">
        <f>((1/(((3-P346)^2+(6-Q346)^2))*CT346))</f>
        <v>1.819483971699792E-3</v>
      </c>
      <c r="CQ346" s="27">
        <f>((1/(((4-P346)^2+(6-Q346)^2))*CT346))</f>
        <v>1.6231275276995369E-3</v>
      </c>
      <c r="CR346" s="27">
        <f>((1/(((5-P346)^2+(6-Q346)^2)))*CT346)</f>
        <v>1.3839246545760172E-3</v>
      </c>
      <c r="CS346" s="21">
        <f t="shared" si="172"/>
        <v>1.7882469877480012</v>
      </c>
      <c r="CT346" s="28">
        <v>0.05</v>
      </c>
    </row>
    <row r="347" spans="8:98" x14ac:dyDescent="0.25">
      <c r="H347" s="2">
        <v>44688</v>
      </c>
      <c r="I347" s="1" t="s">
        <v>13</v>
      </c>
      <c r="J347" s="1" t="s">
        <v>16</v>
      </c>
      <c r="K347">
        <v>1</v>
      </c>
      <c r="L347">
        <v>0</v>
      </c>
      <c r="M347">
        <v>2.33</v>
      </c>
      <c r="N347">
        <v>0.42</v>
      </c>
      <c r="P347" s="10">
        <f>SUMIF(team,spi_matches[[#This Row],[team1]],Mxg)+SUMIF(team,spi_matches[[#This Row],[team2]],Vnxg)</f>
        <v>1.2888308635674672</v>
      </c>
      <c r="Q347" s="10">
        <f>SUMIF(team,spi_matches[[#This Row],[team1]],Mnxg)+SUMIF(team,spi_matches[[#This Row],[team2]],Vxg)</f>
        <v>0.86394889441226341</v>
      </c>
      <c r="R347" s="10">
        <f t="shared" si="146"/>
        <v>1.2811237915095373</v>
      </c>
      <c r="S347" s="21">
        <f t="shared" si="147"/>
        <v>0.28742065700976127</v>
      </c>
      <c r="T347" s="21">
        <f t="shared" si="148"/>
        <v>0.55135266053850407</v>
      </c>
      <c r="U347" s="21">
        <f t="shared" si="149"/>
        <v>0.15281910548615882</v>
      </c>
      <c r="V347" s="22">
        <f t="shared" si="150"/>
        <v>1</v>
      </c>
      <c r="W347" s="22">
        <f t="shared" si="151"/>
        <v>1</v>
      </c>
      <c r="X347" s="23"/>
      <c r="Y347" s="23"/>
      <c r="Z347" s="23"/>
      <c r="AA347" s="23"/>
      <c r="AB347" s="24">
        <f t="shared" si="152"/>
        <v>1</v>
      </c>
      <c r="AC347" s="24">
        <f t="shared" si="153"/>
        <v>1</v>
      </c>
      <c r="AD347" s="24">
        <f t="shared" si="154"/>
        <v>2</v>
      </c>
      <c r="AE347" s="24">
        <f t="shared" si="155"/>
        <v>1</v>
      </c>
      <c r="AF347" s="24">
        <f t="shared" si="156"/>
        <v>1</v>
      </c>
      <c r="AG347" s="24">
        <f t="shared" si="157"/>
        <v>0</v>
      </c>
      <c r="AH347" s="24">
        <f t="shared" si="158"/>
        <v>2</v>
      </c>
      <c r="AI347" s="24">
        <f t="shared" si="159"/>
        <v>0</v>
      </c>
      <c r="AJ347" s="24">
        <f t="shared" si="160"/>
        <v>1</v>
      </c>
      <c r="AK347" s="24">
        <f t="shared" si="161"/>
        <v>2</v>
      </c>
      <c r="AL347" s="25">
        <f t="shared" si="162"/>
        <v>11</v>
      </c>
      <c r="AM347" s="25">
        <f t="shared" si="163"/>
        <v>21</v>
      </c>
      <c r="AN347" s="25">
        <f t="shared" si="164"/>
        <v>10</v>
      </c>
      <c r="AO347" s="25">
        <f t="shared" si="165"/>
        <v>20</v>
      </c>
      <c r="AP347" s="25">
        <f t="shared" si="166"/>
        <v>12</v>
      </c>
      <c r="AQ347" s="26">
        <f t="shared" si="167"/>
        <v>0.49051745834904703</v>
      </c>
      <c r="AR347" s="26">
        <f t="shared" si="168"/>
        <v>9.5370443264434737E-2</v>
      </c>
      <c r="AS347" s="26">
        <f t="shared" si="169"/>
        <v>6.0253235195883638E-2</v>
      </c>
      <c r="AT347" s="26">
        <f t="shared" si="170"/>
        <v>3.9930704805274046E-2</v>
      </c>
      <c r="AU347" s="26">
        <f t="shared" si="171"/>
        <v>3.6389164824778421E-2</v>
      </c>
      <c r="AV347" s="27">
        <f>(1/(((0-P347)^2+(0-Q347)^2))*CT347)</f>
        <v>2.0768495069228995E-2</v>
      </c>
      <c r="AW347" s="27">
        <f>(1/(((1-P347)^2+(1-Q347)^2))*CT347)</f>
        <v>0.49051745834904703</v>
      </c>
      <c r="AX347" s="27">
        <f>(1/(((2-P347)^2+(2-Q347)^2))*CT347)</f>
        <v>2.7833852860986986E-2</v>
      </c>
      <c r="AY347" s="27">
        <f>(1/(((3-P347)^2+(3-Q347)^2))*CT347)</f>
        <v>6.6748418891613972E-3</v>
      </c>
      <c r="AZ347" s="27">
        <f>((1/(((4-P347)^2+(4-Q347)^2))*CT347))</f>
        <v>2.9094710026869967E-3</v>
      </c>
      <c r="BA347" s="27">
        <f>((1/(((5-P347)^2+(5-Q347)^2))*CT347))</f>
        <v>1.6191869714501277E-3</v>
      </c>
      <c r="BB347" s="27">
        <f>((1/(((6-P347)^2+(6-Q347)^2))*CT347))</f>
        <v>1.0293543959426093E-3</v>
      </c>
      <c r="BC347" s="27">
        <f>((1/(((1-P347)^2+(0-Q347)^2))*CT347))</f>
        <v>6.0253235195883638E-2</v>
      </c>
      <c r="BD347" s="27">
        <f>((1/(((2-P347)^2+(0-Q347)^2))*CT347))</f>
        <v>3.9930704805274046E-2</v>
      </c>
      <c r="BE347" s="27">
        <f>((1/(((2-P347)^2+(1-Q347)^2))*CT347))</f>
        <v>9.5370443264434737E-2</v>
      </c>
      <c r="BF347" s="27">
        <f>((1/(((3-P347)^2+(0-Q347)^2))*CT347))</f>
        <v>1.3607265714743317E-2</v>
      </c>
      <c r="BG347" s="27">
        <f>((1/(((3-P347)^2+(1-Q347)^2))*CT347))</f>
        <v>1.6968653742890201E-2</v>
      </c>
      <c r="BH347" s="27">
        <f>((1/(((3-P347)^2+(2-Q347)^2))*CT347))</f>
        <v>1.1851958809585124E-2</v>
      </c>
      <c r="BI347" s="27">
        <f>((1/(((4-P347)^2+(0-Q347)^2))*CT347))</f>
        <v>6.1752442084008416E-3</v>
      </c>
      <c r="BJ347" s="27">
        <f>((1/(((4-P347)^2+(1-Q347)^2))*CT347))</f>
        <v>6.7852290544119596E-3</v>
      </c>
      <c r="BK347" s="27">
        <f>((1/(((4-P347)^2+(2-Q347)^2))*CT347))</f>
        <v>5.7863337022475885E-3</v>
      </c>
      <c r="BL347" s="27">
        <f>((1/(((4-P347)^2+(3-Q347)^2))*CT347))</f>
        <v>4.1970419139037056E-3</v>
      </c>
      <c r="BM347" s="27">
        <f>((1/(((5-P347)^2+(0-Q347)^2))*CT347))</f>
        <v>3.4437196899709654E-3</v>
      </c>
      <c r="BN347" s="27">
        <f>((1/(((5-P347)^2+(1-Q347)^2))*CT347))</f>
        <v>3.6254776420533473E-3</v>
      </c>
      <c r="BO347" s="27">
        <f>((1/(((5-P347)^2+(2-Q347)^2))*CT347))</f>
        <v>3.3193062827293444E-3</v>
      </c>
      <c r="BP347" s="27">
        <f>((1/(((5-P347)^2+(3-Q347)^2))*CT347))</f>
        <v>2.7269518367020761E-3</v>
      </c>
      <c r="BQ347" s="27">
        <f>((1/(((5-P347)^2+(4-Q347)^2))*CT347))</f>
        <v>2.1179626495647082E-3</v>
      </c>
      <c r="BR347" s="27">
        <f>((1/(((6-P347)^2+(0-Q347)^2))*CT347))</f>
        <v>2.179454322749561E-3</v>
      </c>
      <c r="BS347" s="27">
        <f>(1/(((6-P347)^2+(1-Q347)^2))*CT347)</f>
        <v>2.2508708527194852E-3</v>
      </c>
      <c r="BT347" s="27">
        <f>(1/(((6-P347)^2+(2-Q347)^2))*CT347)</f>
        <v>2.1289526417264336E-3</v>
      </c>
      <c r="BU347" s="27">
        <f>(1/(((6-P347)^2+(3-Q347)^2))*CT347)</f>
        <v>1.8686119893708748E-3</v>
      </c>
      <c r="BV347" s="27">
        <f>((1/(((6-P347)^2+(4-Q347)^2))*CT347))</f>
        <v>1.5610398828611151E-3</v>
      </c>
      <c r="BW347" s="27">
        <f>((1/(((6-P347)^2+(5-Q347)^2))*CT347))</f>
        <v>1.2721988075382019E-3</v>
      </c>
      <c r="BX347" s="27">
        <f>((1/(((0-P347)^2+(1-Q347)^2))*CT347))</f>
        <v>2.9769083040867006E-2</v>
      </c>
      <c r="BY347" s="27">
        <f>((1/(((0-P347)^2+(2-Q347)^2))*CT347))</f>
        <v>1.6939407448318105E-2</v>
      </c>
      <c r="BZ347" s="27">
        <f>((1/(((1-P347)^2+(2-Q347)^2))*CT347))</f>
        <v>3.6389164824778421E-2</v>
      </c>
      <c r="CA347" s="27">
        <f>((1/(((0-P347)^2+(3-Q347)^2))*CT347))</f>
        <v>8.0336780517286464E-3</v>
      </c>
      <c r="CB347" s="27">
        <f>((1/(((1-P347)^2+(3-Q347)^2))*CT347))</f>
        <v>1.0761627049247397E-2</v>
      </c>
      <c r="CC347" s="27">
        <f>((1/(((2-P347)^2+(3-Q347)^2))*CT347))</f>
        <v>9.864898505777403E-3</v>
      </c>
      <c r="CD347" s="27">
        <f>((1/(((0-P347)^2+(4-Q347)^2))*CT347))</f>
        <v>4.349376154792345E-3</v>
      </c>
      <c r="CE347" s="27">
        <f>((1/(((1-P347)^2+(4-Q347)^2))*CT347))</f>
        <v>5.0412170894248943E-3</v>
      </c>
      <c r="CF347" s="27">
        <f>((1/(((2-P347)^2+(4-Q347)^2))*CT347))</f>
        <v>4.8353196141837397E-3</v>
      </c>
      <c r="CG347" s="27">
        <f>((1/(((3-P347)^2+(4-Q347)^2))*CT347))</f>
        <v>3.9175999142765285E-3</v>
      </c>
      <c r="CH347" s="27">
        <f>((1/(((0-P347)^2+(5-Q347)^2))*CT347))</f>
        <v>2.6641085906042765E-3</v>
      </c>
      <c r="CI347" s="27">
        <f>((1/(((1-P347)^2+(5-Q347)^2))*CT347))</f>
        <v>2.9086099598306056E-3</v>
      </c>
      <c r="CJ347" s="27">
        <f>((1/(((2-P347)^2+(5-Q347)^2))*CT347))</f>
        <v>2.8388637720419838E-3</v>
      </c>
      <c r="CK347" s="27">
        <f>((1/(((3-P347)^2+(5-Q347)^2))*CT347))</f>
        <v>2.4956303307874057E-3</v>
      </c>
      <c r="CL347" s="27">
        <f>(1/(((4-P347)^2+(5-Q347)^2))*CT347)</f>
        <v>2.04437463698934E-3</v>
      </c>
      <c r="CM347" s="27">
        <f>(1/(((0-P347)^2+(6-Q347)^2))*CT347)</f>
        <v>1.783160166436582E-3</v>
      </c>
      <c r="CN347" s="27">
        <f>(1/(((1-P347)^2+(6-Q347)^2))*CT347)</f>
        <v>1.8894702080869533E-3</v>
      </c>
      <c r="CO347" s="27">
        <f>((1/(((2-P347)^2+(6-Q347)^2))*CT347))</f>
        <v>1.8597881534034651E-3</v>
      </c>
      <c r="CP347" s="27">
        <f>((1/(((3-P347)^2+(6-Q347)^2))*CT347))</f>
        <v>1.7060700158097999E-3</v>
      </c>
      <c r="CQ347" s="27">
        <f>((1/(((4-P347)^2+(6-Q347)^2))*CT347))</f>
        <v>1.4823836911369516E-3</v>
      </c>
      <c r="CR347" s="27">
        <f>((1/(((5-P347)^2+(6-Q347)^2)))*CT347)</f>
        <v>1.2452742676369319E-3</v>
      </c>
      <c r="CS347" s="21">
        <f t="shared" si="172"/>
        <v>0.99159242303442408</v>
      </c>
      <c r="CT347" s="28">
        <v>0.05</v>
      </c>
    </row>
    <row r="348" spans="8:98" x14ac:dyDescent="0.25">
      <c r="H348" s="2">
        <v>44688</v>
      </c>
      <c r="I348" s="1" t="s">
        <v>27</v>
      </c>
      <c r="J348" s="1" t="s">
        <v>7</v>
      </c>
      <c r="K348">
        <v>4</v>
      </c>
      <c r="L348">
        <v>0</v>
      </c>
      <c r="M348">
        <v>2.69</v>
      </c>
      <c r="N348">
        <v>0.08</v>
      </c>
      <c r="P348" s="10">
        <f>SUMIF(team,spi_matches[[#This Row],[team1]],Mxg)+SUMIF(team,spi_matches[[#This Row],[team2]],Vnxg)</f>
        <v>1.4504001618900799</v>
      </c>
      <c r="Q348" s="10">
        <f>SUMIF(team,spi_matches[[#This Row],[team1]],Mnxg)+SUMIF(team,spi_matches[[#This Row],[team2]],Vxg)</f>
        <v>0.96840075820239879</v>
      </c>
      <c r="R348" s="10">
        <f t="shared" si="146"/>
        <v>2.3258636658167369</v>
      </c>
      <c r="S348" s="21">
        <f t="shared" si="147"/>
        <v>0.35375738626154662</v>
      </c>
      <c r="T348" s="21">
        <f t="shared" si="148"/>
        <v>0.31196813890418701</v>
      </c>
      <c r="U348" s="21">
        <f t="shared" si="149"/>
        <v>0.15327948341407918</v>
      </c>
      <c r="V348" s="22">
        <f t="shared" si="150"/>
        <v>3</v>
      </c>
      <c r="W348" s="22">
        <f t="shared" si="151"/>
        <v>0</v>
      </c>
      <c r="X348" s="23"/>
      <c r="Y348" s="23"/>
      <c r="Z348" s="23"/>
      <c r="AA348" s="23"/>
      <c r="AB348" s="24">
        <f t="shared" si="152"/>
        <v>1</v>
      </c>
      <c r="AC348" s="24">
        <f t="shared" si="153"/>
        <v>1</v>
      </c>
      <c r="AD348" s="24">
        <f t="shared" si="154"/>
        <v>2</v>
      </c>
      <c r="AE348" s="24">
        <f t="shared" si="155"/>
        <v>1</v>
      </c>
      <c r="AF348" s="24">
        <f t="shared" si="156"/>
        <v>1</v>
      </c>
      <c r="AG348" s="24">
        <f t="shared" si="157"/>
        <v>0</v>
      </c>
      <c r="AH348" s="24">
        <f t="shared" si="158"/>
        <v>2</v>
      </c>
      <c r="AI348" s="24">
        <f t="shared" si="159"/>
        <v>0</v>
      </c>
      <c r="AJ348" s="24">
        <f t="shared" si="160"/>
        <v>1</v>
      </c>
      <c r="AK348" s="24">
        <f t="shared" si="161"/>
        <v>2</v>
      </c>
      <c r="AL348" s="25">
        <f t="shared" si="162"/>
        <v>11</v>
      </c>
      <c r="AM348" s="25">
        <f t="shared" si="163"/>
        <v>21</v>
      </c>
      <c r="AN348" s="25">
        <f t="shared" si="164"/>
        <v>10</v>
      </c>
      <c r="AO348" s="25">
        <f t="shared" si="165"/>
        <v>20</v>
      </c>
      <c r="AP348" s="25">
        <f t="shared" si="166"/>
        <v>12</v>
      </c>
      <c r="AQ348" s="26">
        <f t="shared" si="167"/>
        <v>0.24526778145740527</v>
      </c>
      <c r="AR348" s="26">
        <f t="shared" si="168"/>
        <v>0.1649846513726736</v>
      </c>
      <c r="AS348" s="26">
        <f t="shared" si="169"/>
        <v>4.3834258539298551E-2</v>
      </c>
      <c r="AT348" s="26">
        <f t="shared" si="170"/>
        <v>4.0327133365908742E-2</v>
      </c>
      <c r="AU348" s="26">
        <f t="shared" si="171"/>
        <v>3.9461514440185301E-2</v>
      </c>
      <c r="AV348" s="27">
        <f>(1/(((0-P348)^2+(0-Q348)^2))*CT348)</f>
        <v>1.6439469590664366E-2</v>
      </c>
      <c r="AW348" s="27">
        <f>(1/(((1-P348)^2+(1-Q348)^2))*CT348)</f>
        <v>0.24526778145740527</v>
      </c>
      <c r="AX348" s="27">
        <f>(1/(((2-P348)^2+(2-Q348)^2))*CT348)</f>
        <v>3.6596336425050051E-2</v>
      </c>
      <c r="AY348" s="27">
        <f>(1/(((3-P348)^2+(3-Q348)^2))*CT348)</f>
        <v>7.6585451286094383E-3</v>
      </c>
      <c r="AZ348" s="27">
        <f>((1/(((4-P348)^2+(4-Q348)^2))*CT348))</f>
        <v>3.1865292311778117E-3</v>
      </c>
      <c r="BA348" s="27">
        <f>((1/(((5-P348)^2+(5-Q348)^2))*CT348))</f>
        <v>1.7328949389023617E-3</v>
      </c>
      <c r="BB348" s="27">
        <f>((1/(((6-P348)^2+(6-Q348)^2))*CT348))</f>
        <v>1.0865821323777349E-3</v>
      </c>
      <c r="BC348" s="27">
        <f>((1/(((1-P348)^2+(0-Q348)^2))*CT348))</f>
        <v>4.3834258539298551E-2</v>
      </c>
      <c r="BD348" s="27">
        <f>((1/(((2-P348)^2+(0-Q348)^2))*CT348))</f>
        <v>4.0327133365908742E-2</v>
      </c>
      <c r="BE348" s="27">
        <f>((1/(((2-P348)^2+(1-Q348)^2))*CT348))</f>
        <v>0.1649846513726736</v>
      </c>
      <c r="BF348" s="27">
        <f>((1/(((3-P348)^2+(0-Q348)^2))*CT348))</f>
        <v>1.4974275601691182E-2</v>
      </c>
      <c r="BG348" s="27">
        <f>((1/(((3-P348)^2+(1-Q348)^2))*CT348))</f>
        <v>2.0813749586566586E-2</v>
      </c>
      <c r="BH348" s="27">
        <f>((1/(((3-P348)^2+(2-Q348)^2))*CT348))</f>
        <v>1.4428112942357102E-2</v>
      </c>
      <c r="BI348" s="27">
        <f>((1/(((4-P348)^2+(0-Q348)^2))*CT348))</f>
        <v>6.7220027643655408E-3</v>
      </c>
      <c r="BJ348" s="27">
        <f>((1/(((4-P348)^2+(1-Q348)^2))*CT348))</f>
        <v>7.6905828169540336E-3</v>
      </c>
      <c r="BK348" s="27">
        <f>((1/(((4-P348)^2+(2-Q348)^2))*CT348))</f>
        <v>6.6096855980888663E-3</v>
      </c>
      <c r="BL348" s="27">
        <f>((1/(((4-P348)^2+(3-Q348)^2))*CT348))</f>
        <v>4.7046182767995354E-3</v>
      </c>
      <c r="BM348" s="27">
        <f>((1/(((5-P348)^2+(0-Q348)^2))*CT348))</f>
        <v>3.6934553120513847E-3</v>
      </c>
      <c r="BN348" s="27">
        <f>((1/(((5-P348)^2+(1-Q348)^2))*CT348))</f>
        <v>3.9680468983114307E-3</v>
      </c>
      <c r="BO348" s="27">
        <f>((1/(((5-P348)^2+(2-Q348)^2))*CT348))</f>
        <v>3.6592891477066816E-3</v>
      </c>
      <c r="BP348" s="27">
        <f>((1/(((5-P348)^2+(3-Q348)^2))*CT348))</f>
        <v>2.9891694338620013E-3</v>
      </c>
      <c r="BQ348" s="27">
        <f>((1/(((5-P348)^2+(4-Q348)^2))*CT348))</f>
        <v>2.294603925003926E-3</v>
      </c>
      <c r="BR348" s="27">
        <f>((1/(((6-P348)^2+(0-Q348)^2))*CT348))</f>
        <v>2.3108928535427449E-3</v>
      </c>
      <c r="BS348" s="27">
        <f>(1/(((6-P348)^2+(1-Q348)^2))*CT348)</f>
        <v>2.4154756005943124E-3</v>
      </c>
      <c r="BT348" s="27">
        <f>(1/(((6-P348)^2+(2-Q348)^2))*CT348)</f>
        <v>2.2974714915589482E-3</v>
      </c>
      <c r="BU348" s="27">
        <f>(1/(((6-P348)^2+(3-Q348)^2))*CT348)</f>
        <v>2.0139969431259698E-3</v>
      </c>
      <c r="BV348" s="27">
        <f>((1/(((6-P348)^2+(4-Q348)^2))*CT348))</f>
        <v>1.6728309007805993E-3</v>
      </c>
      <c r="BW348" s="27">
        <f>((1/(((6-P348)^2+(5-Q348)^2))*CT348))</f>
        <v>1.3530828903049062E-3</v>
      </c>
      <c r="BX348" s="27">
        <f>((1/(((0-P348)^2+(1-Q348)^2))*CT348))</f>
        <v>2.3756816013343056E-2</v>
      </c>
      <c r="BY348" s="27">
        <f>((1/(((0-P348)^2+(2-Q348)^2))*CT348))</f>
        <v>1.5783537618882692E-2</v>
      </c>
      <c r="BZ348" s="27">
        <f>((1/(((1-P348)^2+(2-Q348)^2))*CT348))</f>
        <v>3.9461514440185301E-2</v>
      </c>
      <c r="CA348" s="27">
        <f>((1/(((0-P348)^2+(3-Q348)^2))*CT348))</f>
        <v>8.0243219008599639E-3</v>
      </c>
      <c r="CB348" s="27">
        <f>((1/(((1-P348)^2+(3-Q348)^2))*CT348))</f>
        <v>1.1546662017520613E-2</v>
      </c>
      <c r="CC348" s="27">
        <f>((1/(((2-P348)^2+(3-Q348)^2))*CT348))</f>
        <v>1.1288069252888581E-2</v>
      </c>
      <c r="CD348" s="27">
        <f>((1/(((0-P348)^2+(4-Q348)^2))*CT348))</f>
        <v>4.4270296539355176E-3</v>
      </c>
      <c r="CE348" s="27">
        <f>((1/(((1-P348)^2+(4-Q348)^2))*CT348))</f>
        <v>5.3228555300060265E-3</v>
      </c>
      <c r="CF348" s="27">
        <f>((1/(((2-P348)^2+(4-Q348)^2))*CT348))</f>
        <v>5.2672308808609626E-3</v>
      </c>
      <c r="CG348" s="27">
        <f>((1/(((3-P348)^2+(4-Q348)^2))*CT348))</f>
        <v>4.3133739981691581E-3</v>
      </c>
      <c r="CH348" s="27">
        <f>((1/(((0-P348)^2+(5-Q348)^2))*CT348))</f>
        <v>2.7236893806999642E-3</v>
      </c>
      <c r="CI348" s="27">
        <f>((1/(((1-P348)^2+(5-Q348)^2))*CT348))</f>
        <v>3.0382849266252744E-3</v>
      </c>
      <c r="CJ348" s="27">
        <f>((1/(((2-P348)^2+(5-Q348)^2))*CT348))</f>
        <v>3.0200800723427026E-3</v>
      </c>
      <c r="CK348" s="27">
        <f>((1/(((3-P348)^2+(5-Q348)^2))*CT348))</f>
        <v>2.6802390965884066E-3</v>
      </c>
      <c r="CL348" s="27">
        <f>(1/(((4-P348)^2+(5-Q348)^2))*CT348)</f>
        <v>2.1973915240690728E-3</v>
      </c>
      <c r="CM348" s="27">
        <f>(1/(((0-P348)^2+(6-Q348)^2))*CT348)</f>
        <v>1.8234431771687494E-3</v>
      </c>
      <c r="CN348" s="27">
        <f>(1/(((1-P348)^2+(6-Q348)^2))*CT348)</f>
        <v>1.9592590700405229E-3</v>
      </c>
      <c r="CO348" s="27">
        <f>((1/(((2-P348)^2+(6-Q348)^2))*CT348))</f>
        <v>1.9516726115863991E-3</v>
      </c>
      <c r="CP348" s="27">
        <f>((1/(((3-P348)^2+(6-Q348)^2))*CT348))</f>
        <v>1.8038656458735473E-3</v>
      </c>
      <c r="CQ348" s="27">
        <f>((1/(((4-P348)^2+(6-Q348)^2))*CT348))</f>
        <v>1.5714647020509704E-3</v>
      </c>
      <c r="CR348" s="27">
        <f>((1/(((5-P348)^2+(6-Q348)^2)))*CT348)</f>
        <v>1.3186819003817045E-3</v>
      </c>
      <c r="CS348" s="21">
        <f t="shared" si="172"/>
        <v>0.81900500857981273</v>
      </c>
      <c r="CT348" s="28">
        <v>0.05</v>
      </c>
    </row>
    <row r="349" spans="8:98" x14ac:dyDescent="0.25">
      <c r="H349" s="2">
        <v>44688</v>
      </c>
      <c r="I349" s="1" t="s">
        <v>19</v>
      </c>
      <c r="J349" s="1" t="s">
        <v>28</v>
      </c>
      <c r="K349">
        <v>1</v>
      </c>
      <c r="L349">
        <v>1</v>
      </c>
      <c r="M349">
        <v>1.26</v>
      </c>
      <c r="N349">
        <v>1.24</v>
      </c>
      <c r="P349" s="10">
        <f>SUMIF(team,spi_matches[[#This Row],[team1]],Mxg)+SUMIF(team,spi_matches[[#This Row],[team2]],Vnxg)</f>
        <v>2.041462590493397</v>
      </c>
      <c r="Q349" s="10">
        <f>SUMIF(team,spi_matches[[#This Row],[team1]],Mnxg)+SUMIF(team,spi_matches[[#This Row],[team2]],Vxg)</f>
        <v>1.3829595645895831</v>
      </c>
      <c r="R349" s="10">
        <f t="shared" si="146"/>
        <v>0.63112121744829386</v>
      </c>
      <c r="S349" s="21">
        <f t="shared" si="147"/>
        <v>0.56290285071437796</v>
      </c>
      <c r="T349" s="21">
        <f t="shared" si="148"/>
        <v>0.20203519648349191</v>
      </c>
      <c r="U349" s="21">
        <f t="shared" si="149"/>
        <v>0.1504903639027565</v>
      </c>
      <c r="V349" s="22">
        <f t="shared" si="150"/>
        <v>3</v>
      </c>
      <c r="W349" s="22">
        <f t="shared" si="151"/>
        <v>0</v>
      </c>
      <c r="X349" s="23"/>
      <c r="Y349" s="23"/>
      <c r="Z349" s="23"/>
      <c r="AA349" s="23"/>
      <c r="AB349" s="24">
        <f t="shared" si="152"/>
        <v>2</v>
      </c>
      <c r="AC349" s="24">
        <f t="shared" si="153"/>
        <v>1</v>
      </c>
      <c r="AD349" s="24">
        <f t="shared" si="154"/>
        <v>2</v>
      </c>
      <c r="AE349" s="24">
        <f t="shared" si="155"/>
        <v>2</v>
      </c>
      <c r="AF349" s="24">
        <f t="shared" si="156"/>
        <v>3</v>
      </c>
      <c r="AG349" s="24">
        <f t="shared" si="157"/>
        <v>1</v>
      </c>
      <c r="AH349" s="24">
        <f t="shared" si="158"/>
        <v>1</v>
      </c>
      <c r="AI349" s="24">
        <f t="shared" si="159"/>
        <v>1</v>
      </c>
      <c r="AJ349" s="24">
        <f t="shared" si="160"/>
        <v>3</v>
      </c>
      <c r="AK349" s="24">
        <f t="shared" si="161"/>
        <v>2</v>
      </c>
      <c r="AL349" s="25">
        <f t="shared" si="162"/>
        <v>21</v>
      </c>
      <c r="AM349" s="25">
        <f t="shared" si="163"/>
        <v>22</v>
      </c>
      <c r="AN349" s="25">
        <f t="shared" si="164"/>
        <v>31</v>
      </c>
      <c r="AO349" s="25">
        <f t="shared" si="165"/>
        <v>11</v>
      </c>
      <c r="AP349" s="25">
        <f t="shared" si="166"/>
        <v>32</v>
      </c>
      <c r="AQ349" s="26">
        <f t="shared" si="167"/>
        <v>0.33697905463822619</v>
      </c>
      <c r="AR349" s="26">
        <f t="shared" si="168"/>
        <v>0.13073329377945833</v>
      </c>
      <c r="AS349" s="26">
        <f t="shared" si="169"/>
        <v>4.6928440045564242E-2</v>
      </c>
      <c r="AT349" s="26">
        <f t="shared" si="170"/>
        <v>4.0607410337794018E-2</v>
      </c>
      <c r="AU349" s="26">
        <f t="shared" si="171"/>
        <v>3.8475364010753611E-2</v>
      </c>
      <c r="AV349" s="27">
        <f>(1/(((0-P349)^2+(0-Q349)^2))*CT349)</f>
        <v>8.2234858383072994E-3</v>
      </c>
      <c r="AW349" s="27">
        <f>(1/(((1-P349)^2+(1-Q349)^2))*CT349)</f>
        <v>4.0607410337794018E-2</v>
      </c>
      <c r="AX349" s="27">
        <f>(1/(((2-P349)^2+(2-Q349)^2))*CT349)</f>
        <v>0.13073329377945833</v>
      </c>
      <c r="AY349" s="27">
        <f>(1/(((3-P349)^2+(3-Q349)^2))*CT349)</f>
        <v>1.4149820480452283E-2</v>
      </c>
      <c r="AZ349" s="27">
        <f>((1/(((4-P349)^2+(4-Q349)^2))*CT349))</f>
        <v>4.6795581646305205E-3</v>
      </c>
      <c r="BA349" s="27">
        <f>((1/(((5-P349)^2+(5-Q349)^2))*CT349))</f>
        <v>2.289804518793211E-3</v>
      </c>
      <c r="BB349" s="27">
        <f>((1/(((6-P349)^2+(6-Q349)^2))*CT349))</f>
        <v>1.3518233640562435E-3</v>
      </c>
      <c r="BC349" s="27">
        <f>((1/(((1-P349)^2+(0-Q349)^2))*CT349))</f>
        <v>1.6682117172672366E-2</v>
      </c>
      <c r="BD349" s="27">
        <f>((1/(((2-P349)^2+(0-Q349)^2))*CT349))</f>
        <v>2.6119258498986116E-2</v>
      </c>
      <c r="BE349" s="27">
        <f>((1/(((2-P349)^2+(1-Q349)^2))*CT349))</f>
        <v>0.33697905463822619</v>
      </c>
      <c r="BF349" s="27">
        <f>((1/(((3-P349)^2+(0-Q349)^2))*CT349))</f>
        <v>1.7659288674274045E-2</v>
      </c>
      <c r="BG349" s="27">
        <f>((1/(((3-P349)^2+(1-Q349)^2))*CT349))</f>
        <v>4.6928440045564242E-2</v>
      </c>
      <c r="BH349" s="27">
        <f>((1/(((3-P349)^2+(2-Q349)^2))*CT349))</f>
        <v>3.8475364010753611E-2</v>
      </c>
      <c r="BI349" s="27">
        <f>((1/(((4-P349)^2+(0-Q349)^2))*CT349))</f>
        <v>8.6980029919150013E-3</v>
      </c>
      <c r="BJ349" s="27">
        <f>((1/(((4-P349)^2+(1-Q349)^2))*CT349))</f>
        <v>1.2554843282528162E-2</v>
      </c>
      <c r="BK349" s="27">
        <f>((1/(((4-P349)^2+(2-Q349)^2))*CT349))</f>
        <v>1.1857873379403175E-2</v>
      </c>
      <c r="BL349" s="27">
        <f>((1/(((4-P349)^2+(3-Q349)^2))*CT349))</f>
        <v>7.7511105333909619E-3</v>
      </c>
      <c r="BM349" s="27">
        <f>((1/(((5-P349)^2+(0-Q349)^2))*CT349))</f>
        <v>4.6880036260443765E-3</v>
      </c>
      <c r="BN349" s="27">
        <f>((1/(((5-P349)^2+(1-Q349)^2))*CT349))</f>
        <v>5.6182290028224235E-3</v>
      </c>
      <c r="BO349" s="27">
        <f>((1/(((5-P349)^2+(2-Q349)^2))*CT349))</f>
        <v>5.4742432733963543E-3</v>
      </c>
      <c r="BP349" s="27">
        <f>((1/(((5-P349)^2+(3-Q349)^2))*CT349))</f>
        <v>4.3984026020339973E-3</v>
      </c>
      <c r="BQ349" s="27">
        <f>((1/(((5-P349)^2+(4-Q349)^2))*CT349))</f>
        <v>3.2047493371916073E-3</v>
      </c>
      <c r="BR349" s="27">
        <f>((1/(((6-P349)^2+(0-Q349)^2))*CT349))</f>
        <v>2.8437212113083385E-3</v>
      </c>
      <c r="BS349" s="27">
        <f>(1/(((6-P349)^2+(1-Q349)^2))*CT349)</f>
        <v>3.1612203838301193E-3</v>
      </c>
      <c r="BT349" s="27">
        <f>(1/(((6-P349)^2+(2-Q349)^2))*CT349)</f>
        <v>3.1151178102576454E-3</v>
      </c>
      <c r="BU349" s="27">
        <f>(1/(((6-P349)^2+(3-Q349)^2))*CT349)</f>
        <v>2.7345060139108372E-3</v>
      </c>
      <c r="BV349" s="27">
        <f>((1/(((6-P349)^2+(4-Q349)^2))*CT349))</f>
        <v>2.2203552426311771E-3</v>
      </c>
      <c r="BW349" s="27">
        <f>((1/(((6-P349)^2+(5-Q349)^2))*CT349))</f>
        <v>1.7389489832371895E-3</v>
      </c>
      <c r="BX349" s="27">
        <f>((1/(((0-P349)^2+(1-Q349)^2))*CT349))</f>
        <v>1.1589560257784973E-2</v>
      </c>
      <c r="BY349" s="27">
        <f>((1/(((0-P349)^2+(2-Q349)^2))*CT349))</f>
        <v>1.0993097987722234E-2</v>
      </c>
      <c r="BZ349" s="27">
        <f>((1/(((1-P349)^2+(2-Q349)^2))*CT349))</f>
        <v>3.4120767251627264E-2</v>
      </c>
      <c r="CA349" s="27">
        <f>((1/(((0-P349)^2+(3-Q349)^2))*CT349))</f>
        <v>7.3720333572093498E-3</v>
      </c>
      <c r="CB349" s="27">
        <f>((1/(((1-P349)^2+(3-Q349)^2))*CT349))</f>
        <v>1.3515471075533745E-2</v>
      </c>
      <c r="CC349" s="27">
        <f>((1/(((2-P349)^2+(3-Q349)^2))*CT349))</f>
        <v>1.9109213201891587E-2</v>
      </c>
      <c r="CD349" s="27">
        <f>((1/(((0-P349)^2+(4-Q349)^2))*CT349))</f>
        <v>4.5386588738438255E-3</v>
      </c>
      <c r="CE349" s="27">
        <f>((1/(((1-P349)^2+(4-Q349)^2))*CT349))</f>
        <v>6.3023528828363724E-3</v>
      </c>
      <c r="CF349" s="27">
        <f>((1/(((2-P349)^2+(4-Q349)^2))*CT349))</f>
        <v>7.2986096958704179E-3</v>
      </c>
      <c r="CG349" s="27">
        <f>((1/(((3-P349)^2+(4-Q349)^2))*CT349))</f>
        <v>6.4369162970695677E-3</v>
      </c>
      <c r="CH349" s="27">
        <f>((1/(((0-P349)^2+(5-Q349)^2))*CT349))</f>
        <v>2.8984581386805753E-3</v>
      </c>
      <c r="CI349" s="27">
        <f>((1/(((1-P349)^2+(5-Q349)^2))*CT349))</f>
        <v>3.5291728175866396E-3</v>
      </c>
      <c r="CJ349" s="27">
        <f>((1/(((2-P349)^2+(5-Q349)^2))*CT349))</f>
        <v>3.8212566957102978E-3</v>
      </c>
      <c r="CK349" s="27">
        <f>((1/(((3-P349)^2+(5-Q349)^2))*CT349))</f>
        <v>3.5709757011018898E-3</v>
      </c>
      <c r="CL349" s="27">
        <f>(1/(((4-P349)^2+(5-Q349)^2))*CT349)</f>
        <v>2.9552835521170803E-3</v>
      </c>
      <c r="CM349" s="27">
        <f>(1/(((0-P349)^2+(6-Q349)^2))*CT349)</f>
        <v>1.9619667340945507E-3</v>
      </c>
      <c r="CN349" s="27">
        <f>(1/(((1-P349)^2+(6-Q349)^2))*CT349)</f>
        <v>2.231972797793403E-3</v>
      </c>
      <c r="CO349" s="27">
        <f>((1/(((2-P349)^2+(6-Q349)^2))*CT349))</f>
        <v>2.3453498002624505E-3</v>
      </c>
      <c r="CP349" s="27">
        <f>((1/(((3-P349)^2+(6-Q349)^2))*CT349))</f>
        <v>2.2486203912407566E-3</v>
      </c>
      <c r="CQ349" s="27">
        <f>((1/(((4-P349)^2+(6-Q349)^2))*CT349))</f>
        <v>1.9878398930416193E-3</v>
      </c>
      <c r="CR349" s="27">
        <f>((1/(((5-P349)^2+(6-Q349)^2)))*CT349)</f>
        <v>1.6627864997378551E-3</v>
      </c>
      <c r="CS349" s="21">
        <f t="shared" si="172"/>
        <v>0.91542841110062656</v>
      </c>
      <c r="CT349" s="28">
        <v>0.05</v>
      </c>
    </row>
    <row r="350" spans="8:98" x14ac:dyDescent="0.25">
      <c r="H350" s="2">
        <v>44689</v>
      </c>
      <c r="I350" s="1" t="s">
        <v>14</v>
      </c>
      <c r="J350" s="1" t="s">
        <v>10</v>
      </c>
      <c r="K350">
        <v>1</v>
      </c>
      <c r="L350">
        <v>2</v>
      </c>
      <c r="M350">
        <v>1.68</v>
      </c>
      <c r="N350">
        <v>1.74</v>
      </c>
      <c r="P350" s="10">
        <f>SUMIF(team,spi_matches[[#This Row],[team1]],Mxg)+SUMIF(team,spi_matches[[#This Row],[team2]],Vnxg)</f>
        <v>1.4997860695134329</v>
      </c>
      <c r="Q350" s="10">
        <f>SUMIF(team,spi_matches[[#This Row],[team1]],Mnxg)+SUMIF(team,spi_matches[[#This Row],[team2]],Vxg)</f>
        <v>1.2547021712802062</v>
      </c>
      <c r="R350" s="10">
        <f t="shared" si="146"/>
        <v>0.26799104330156354</v>
      </c>
      <c r="S350" s="21">
        <f t="shared" si="147"/>
        <v>0.32295051400766805</v>
      </c>
      <c r="T350" s="21">
        <f t="shared" si="148"/>
        <v>0.25017570809176054</v>
      </c>
      <c r="U350" s="21">
        <f t="shared" si="149"/>
        <v>0.19158484586746505</v>
      </c>
      <c r="V350" s="22">
        <f t="shared" si="150"/>
        <v>3</v>
      </c>
      <c r="W350" s="22">
        <f t="shared" si="151"/>
        <v>0</v>
      </c>
      <c r="X350" s="23"/>
      <c r="Y350" s="23"/>
      <c r="Z350" s="23"/>
      <c r="AA350" s="23"/>
      <c r="AB350" s="24">
        <f t="shared" si="152"/>
        <v>1</v>
      </c>
      <c r="AC350" s="24">
        <f t="shared" si="153"/>
        <v>1</v>
      </c>
      <c r="AD350" s="24">
        <f t="shared" si="154"/>
        <v>2</v>
      </c>
      <c r="AE350" s="24">
        <f t="shared" si="155"/>
        <v>1</v>
      </c>
      <c r="AF350" s="24">
        <f t="shared" si="156"/>
        <v>1</v>
      </c>
      <c r="AG350" s="24">
        <f t="shared" si="157"/>
        <v>2</v>
      </c>
      <c r="AH350" s="24">
        <f t="shared" si="158"/>
        <v>2</v>
      </c>
      <c r="AI350" s="24">
        <f t="shared" si="159"/>
        <v>2</v>
      </c>
      <c r="AJ350" s="24">
        <f t="shared" si="160"/>
        <v>1</v>
      </c>
      <c r="AK350" s="24">
        <f t="shared" si="161"/>
        <v>0</v>
      </c>
      <c r="AL350" s="25">
        <f t="shared" si="162"/>
        <v>11</v>
      </c>
      <c r="AM350" s="25">
        <f t="shared" si="163"/>
        <v>21</v>
      </c>
      <c r="AN350" s="25">
        <f t="shared" si="164"/>
        <v>12</v>
      </c>
      <c r="AO350" s="25">
        <f t="shared" si="165"/>
        <v>22</v>
      </c>
      <c r="AP350" s="25">
        <f t="shared" si="166"/>
        <v>10</v>
      </c>
      <c r="AQ350" s="26">
        <f t="shared" si="167"/>
        <v>0.15890201941884163</v>
      </c>
      <c r="AR350" s="26">
        <f t="shared" si="168"/>
        <v>0.15868624429805966</v>
      </c>
      <c r="AS350" s="26">
        <f t="shared" si="169"/>
        <v>6.2092134713700925E-2</v>
      </c>
      <c r="AT350" s="26">
        <f t="shared" si="170"/>
        <v>6.2059160446158293E-2</v>
      </c>
      <c r="AU350" s="26">
        <f t="shared" si="171"/>
        <v>2.7411324102223231E-2</v>
      </c>
      <c r="AV350" s="27">
        <f>(1/(((0-P350)^2+(0-Q350)^2))*CT350)</f>
        <v>1.3076559250898921E-2</v>
      </c>
      <c r="AW350" s="27">
        <f>(1/(((1-P350)^2+(1-Q350)^2))*CT350)</f>
        <v>0.15890201941884163</v>
      </c>
      <c r="AX350" s="27">
        <f>(1/(((2-P350)^2+(2-Q350)^2))*CT350)</f>
        <v>6.2059160446158293E-2</v>
      </c>
      <c r="AY350" s="27">
        <f>(1/(((3-P350)^2+(3-Q350)^2))*CT350)</f>
        <v>9.4398285865648305E-3</v>
      </c>
      <c r="AZ350" s="27">
        <f>((1/(((4-P350)^2+(4-Q350)^2))*CT350))</f>
        <v>3.6264127948445798E-3</v>
      </c>
      <c r="BA350" s="27">
        <f>((1/(((5-P350)^2+(5-Q350)^2))*CT350))</f>
        <v>1.9026777742268356E-3</v>
      </c>
      <c r="BB350" s="27">
        <f>((1/(((6-P350)^2+(6-Q350)^2))*CT350))</f>
        <v>1.169049820225445E-3</v>
      </c>
      <c r="BC350" s="27">
        <f>((1/(((1-P350)^2+(0-Q350)^2))*CT350))</f>
        <v>2.7411324102223231E-2</v>
      </c>
      <c r="BD350" s="27">
        <f>((1/(((2-P350)^2+(0-Q350)^2))*CT350))</f>
        <v>2.7404895880601094E-2</v>
      </c>
      <c r="BE350" s="27">
        <f>((1/(((2-P350)^2+(1-Q350)^2))*CT350))</f>
        <v>0.15868624429805966</v>
      </c>
      <c r="BF350" s="27">
        <f>((1/(((3-P350)^2+(0-Q350)^2))*CT350))</f>
        <v>1.3072170962820215E-2</v>
      </c>
      <c r="BG350" s="27">
        <f>((1/(((3-P350)^2+(1-Q350)^2))*CT350))</f>
        <v>2.1593468097313981E-2</v>
      </c>
      <c r="BH350" s="27">
        <f>((1/(((3-P350)^2+(2-Q350)^2))*CT350))</f>
        <v>1.7818256480525308E-2</v>
      </c>
      <c r="BI350" s="27">
        <f>((1/(((4-P350)^2+(0-Q350)^2))*CT350))</f>
        <v>6.3894928220916448E-3</v>
      </c>
      <c r="BJ350" s="27">
        <f>((1/(((4-P350)^2+(1-Q350)^2))*CT350))</f>
        <v>7.9164743629155567E-3</v>
      </c>
      <c r="BK350" s="27">
        <f>((1/(((4-P350)^2+(2-Q350)^2))*CT350))</f>
        <v>7.3458777351021604E-3</v>
      </c>
      <c r="BL350" s="27">
        <f>((1/(((4-P350)^2+(3-Q350)^2))*CT350))</f>
        <v>5.3780013147365444E-3</v>
      </c>
      <c r="BM350" s="27">
        <f>((1/(((5-P350)^2+(0-Q350)^2))*CT350))</f>
        <v>3.6164337728885384E-3</v>
      </c>
      <c r="BN350" s="27">
        <f>((1/(((5-P350)^2+(1-Q350)^2))*CT350))</f>
        <v>4.0596374527601779E-3</v>
      </c>
      <c r="BO350" s="27">
        <f>((1/(((5-P350)^2+(2-Q350)^2))*CT350))</f>
        <v>3.9041251760095E-3</v>
      </c>
      <c r="BP350" s="27">
        <f>((1/(((5-P350)^2+(3-Q350)^2))*CT350))</f>
        <v>3.2684946641077899E-3</v>
      </c>
      <c r="BQ350" s="27">
        <f>((1/(((5-P350)^2+(4-Q350)^2))*CT350))</f>
        <v>2.5267637689383366E-3</v>
      </c>
      <c r="BR350" s="27">
        <f>((1/(((6-P350)^2+(0-Q350)^2))*CT350))</f>
        <v>2.2908244780126064E-3</v>
      </c>
      <c r="BS350" s="27">
        <f>(1/(((6-P350)^2+(1-Q350)^2))*CT350)</f>
        <v>2.4610176506908426E-3</v>
      </c>
      <c r="BT350" s="27">
        <f>(1/(((6-P350)^2+(2-Q350)^2))*CT350)</f>
        <v>2.4029919048221891E-3</v>
      </c>
      <c r="BU350" s="27">
        <f>(1/(((6-P350)^2+(3-Q350)^2))*CT350)</f>
        <v>2.1461078894750608E-3</v>
      </c>
      <c r="BV350" s="27">
        <f>((1/(((6-P350)^2+(4-Q350)^2))*CT350))</f>
        <v>1.7992999262494962E-3</v>
      </c>
      <c r="BW350" s="27">
        <f>((1/(((6-P350)^2+(5-Q350)^2))*CT350))</f>
        <v>1.4586112673240961E-3</v>
      </c>
      <c r="BX350" s="27">
        <f>((1/(((0-P350)^2+(1-Q350)^2))*CT350))</f>
        <v>2.1605444862566242E-2</v>
      </c>
      <c r="BY350" s="27">
        <f>((1/(((0-P350)^2+(2-Q350)^2))*CT350))</f>
        <v>1.7826410712067184E-2</v>
      </c>
      <c r="BZ350" s="27">
        <f>((1/(((1-P350)^2+(2-Q350)^2))*CT350))</f>
        <v>6.2092134713700925E-2</v>
      </c>
      <c r="CA350" s="27">
        <f>((1/(((0-P350)^2+(3-Q350)^2))*CT350))</f>
        <v>9.4421167518866506E-3</v>
      </c>
      <c r="CB350" s="27">
        <f>((1/(((1-P350)^2+(3-Q350)^2))*CT350))</f>
        <v>1.5170590439482452E-2</v>
      </c>
      <c r="CC350" s="27">
        <f>((1/(((2-P350)^2+(3-Q350)^2))*CT350))</f>
        <v>1.5168621278316705E-2</v>
      </c>
      <c r="CD350" s="27">
        <f>((1/(((0-P350)^2+(4-Q350)^2))*CT350))</f>
        <v>5.1093302546947536E-3</v>
      </c>
      <c r="CE350" s="27">
        <f>((1/(((1-P350)^2+(4-Q350)^2))*CT350))</f>
        <v>6.4214146195253332E-3</v>
      </c>
      <c r="CF350" s="27">
        <f>((1/(((2-P350)^2+(4-Q350)^2))*CT350))</f>
        <v>6.42106178568508E-3</v>
      </c>
      <c r="CG350" s="27">
        <f>((1/(((3-P350)^2+(4-Q350)^2))*CT350))</f>
        <v>5.1086601773802122E-3</v>
      </c>
      <c r="CH350" s="27">
        <f>((1/(((0-P350)^2+(5-Q350)^2))*CT350))</f>
        <v>3.0718919643778963E-3</v>
      </c>
      <c r="CI350" s="27">
        <f>((1/(((1-P350)^2+(5-Q350)^2))*CT350))</f>
        <v>3.5021260150597112E-3</v>
      </c>
      <c r="CJ350" s="27">
        <f>((1/(((2-P350)^2+(5-Q350)^2))*CT350))</f>
        <v>3.5020210648783684E-3</v>
      </c>
      <c r="CK350" s="27">
        <f>((1/(((3-P350)^2+(5-Q350)^2))*CT350))</f>
        <v>3.0716497323564555E-3</v>
      </c>
      <c r="CL350" s="27">
        <f>(1/(((4-P350)^2+(5-Q350)^2))*CT350)</f>
        <v>2.4656868211723505E-3</v>
      </c>
      <c r="CM350" s="27">
        <f>(1/(((0-P350)^2+(6-Q350)^2))*CT350)</f>
        <v>2.0187982630992651E-3</v>
      </c>
      <c r="CN350" s="27">
        <f>(1/(((1-P350)^2+(6-Q350)^2))*CT350)</f>
        <v>2.1960996077705851E-3</v>
      </c>
      <c r="CO350" s="27">
        <f>((1/(((2-P350)^2+(6-Q350)^2))*CT350))</f>
        <v>2.1960583383304148E-3</v>
      </c>
      <c r="CP350" s="27">
        <f>((1/(((3-P350)^2+(6-Q350)^2))*CT350))</f>
        <v>2.0186936424857011E-3</v>
      </c>
      <c r="CQ350" s="27">
        <f>((1/(((4-P350)^2+(6-Q350)^2))*CT350))</f>
        <v>1.737986617038542E-3</v>
      </c>
      <c r="CR350" s="27">
        <f>((1/(((5-P350)^2+(6-Q350)^2)))*CT350)</f>
        <v>1.4380482055902392E-3</v>
      </c>
      <c r="CS350" s="21">
        <f t="shared" si="172"/>
        <v>0.76471106796689348</v>
      </c>
      <c r="CT350" s="28">
        <v>0.05</v>
      </c>
    </row>
    <row r="351" spans="8:98" x14ac:dyDescent="0.25">
      <c r="H351" s="2">
        <v>44689</v>
      </c>
      <c r="I351" s="1" t="s">
        <v>6</v>
      </c>
      <c r="J351" s="1" t="s">
        <v>8</v>
      </c>
      <c r="K351">
        <v>2</v>
      </c>
      <c r="L351">
        <v>1</v>
      </c>
      <c r="M351">
        <v>2.56</v>
      </c>
      <c r="N351">
        <v>0.64</v>
      </c>
      <c r="P351" s="10">
        <f>SUMIF(team,spi_matches[[#This Row],[team1]],Mxg)+SUMIF(team,spi_matches[[#This Row],[team2]],Vnxg)</f>
        <v>2.3291737968431105</v>
      </c>
      <c r="Q351" s="10">
        <f>SUMIF(team,spi_matches[[#This Row],[team1]],Mnxg)+SUMIF(team,spi_matches[[#This Row],[team2]],Vxg)</f>
        <v>0.64966243989649142</v>
      </c>
      <c r="R351" s="10">
        <f t="shared" si="146"/>
        <v>5.3374098808578935E-2</v>
      </c>
      <c r="S351" s="21">
        <f t="shared" si="147"/>
        <v>0.59216954416153955</v>
      </c>
      <c r="T351" s="21">
        <f t="shared" si="148"/>
        <v>7.5940218899406081E-2</v>
      </c>
      <c r="U351" s="21">
        <f t="shared" si="149"/>
        <v>8.7228175586356538E-2</v>
      </c>
      <c r="V351" s="22">
        <f t="shared" si="150"/>
        <v>3</v>
      </c>
      <c r="W351" s="22">
        <f t="shared" si="151"/>
        <v>0</v>
      </c>
      <c r="X351" s="23"/>
      <c r="Y351" s="23"/>
      <c r="Z351" s="23"/>
      <c r="AA351" s="23"/>
      <c r="AB351" s="24">
        <f t="shared" si="152"/>
        <v>2</v>
      </c>
      <c r="AC351" s="24">
        <f t="shared" si="153"/>
        <v>1</v>
      </c>
      <c r="AD351" s="24">
        <f t="shared" si="154"/>
        <v>2</v>
      </c>
      <c r="AE351" s="24">
        <f t="shared" si="155"/>
        <v>0</v>
      </c>
      <c r="AF351" s="24">
        <f t="shared" si="156"/>
        <v>3</v>
      </c>
      <c r="AG351" s="24">
        <f t="shared" si="157"/>
        <v>1</v>
      </c>
      <c r="AH351" s="24">
        <f t="shared" si="158"/>
        <v>3</v>
      </c>
      <c r="AI351" s="24">
        <f t="shared" si="159"/>
        <v>0</v>
      </c>
      <c r="AJ351" s="24">
        <f t="shared" si="160"/>
        <v>1</v>
      </c>
      <c r="AK351" s="24">
        <f t="shared" si="161"/>
        <v>1</v>
      </c>
      <c r="AL351" s="25">
        <f t="shared" si="162"/>
        <v>21</v>
      </c>
      <c r="AM351" s="25">
        <f t="shared" si="163"/>
        <v>20</v>
      </c>
      <c r="AN351" s="25">
        <f t="shared" si="164"/>
        <v>31</v>
      </c>
      <c r="AO351" s="25">
        <f t="shared" si="165"/>
        <v>30</v>
      </c>
      <c r="AP351" s="25">
        <f t="shared" si="166"/>
        <v>11</v>
      </c>
      <c r="AQ351" s="26">
        <f t="shared" si="167"/>
        <v>0.216364237847254</v>
      </c>
      <c r="AR351" s="26">
        <f t="shared" si="168"/>
        <v>9.4265513168831278E-2</v>
      </c>
      <c r="AS351" s="26">
        <f t="shared" si="169"/>
        <v>8.72990069996709E-2</v>
      </c>
      <c r="AT351" s="26">
        <f t="shared" si="170"/>
        <v>5.733490741638763E-2</v>
      </c>
      <c r="AU351" s="26">
        <f t="shared" si="171"/>
        <v>2.6462875872797255E-2</v>
      </c>
      <c r="AV351" s="27">
        <f>(1/(((0-P351)^2+(0-Q351)^2))*CT351)</f>
        <v>8.551230279585131E-3</v>
      </c>
      <c r="AW351" s="27">
        <f>(1/(((1-P351)^2+(1-Q351)^2))*CT351)</f>
        <v>2.6462875872797255E-2</v>
      </c>
      <c r="AX351" s="27">
        <f>(1/(((2-P351)^2+(2-Q351)^2))*CT351)</f>
        <v>2.5883039831623125E-2</v>
      </c>
      <c r="AY351" s="27">
        <f>(1/(((3-P351)^2+(3-Q351)^2))*CT351)</f>
        <v>8.3694692963921808E-3</v>
      </c>
      <c r="AZ351" s="27">
        <f>((1/(((4-P351)^2+(4-Q351)^2))*CT351))</f>
        <v>3.5672442021850905E-3</v>
      </c>
      <c r="BA351" s="27">
        <f>((1/(((5-P351)^2+(5-Q351)^2))*CT351))</f>
        <v>1.9187413429376039E-3</v>
      </c>
      <c r="BB351" s="27">
        <f>((1/(((6-P351)^2+(6-Q351)^2))*CT351))</f>
        <v>1.187618073885685E-3</v>
      </c>
      <c r="BC351" s="27">
        <f>((1/(((1-P351)^2+(0-Q351)^2))*CT351))</f>
        <v>2.2843940176837954E-2</v>
      </c>
      <c r="BD351" s="27">
        <f>((1/(((2-P351)^2+(0-Q351)^2))*CT351))</f>
        <v>9.4265513168831278E-2</v>
      </c>
      <c r="BE351" s="27">
        <f>((1/(((2-P351)^2+(1-Q351)^2))*CT351))</f>
        <v>0.216364237847254</v>
      </c>
      <c r="BF351" s="27">
        <f>((1/(((3-P351)^2+(0-Q351)^2))*CT351))</f>
        <v>5.733490741638763E-2</v>
      </c>
      <c r="BG351" s="27">
        <f>((1/(((3-P351)^2+(1-Q351)^2))*CT351))</f>
        <v>8.72990069996709E-2</v>
      </c>
      <c r="BH351" s="27">
        <f>((1/(((3-P351)^2+(2-Q351)^2))*CT351))</f>
        <v>2.1993303011301535E-2</v>
      </c>
      <c r="BI351" s="27">
        <f>((1/(((4-P351)^2+(0-Q351)^2))*CT351))</f>
        <v>1.5558286616546173E-2</v>
      </c>
      <c r="BJ351" s="27">
        <f>((1/(((4-P351)^2+(1-Q351)^2))*CT351))</f>
        <v>1.715620992589173E-2</v>
      </c>
      <c r="BK351" s="27">
        <f>((1/(((4-P351)^2+(2-Q351)^2))*CT351))</f>
        <v>1.0834067800797537E-2</v>
      </c>
      <c r="BL351" s="27">
        <f>((1/(((4-P351)^2+(3-Q351)^2))*CT351))</f>
        <v>6.0126890484282491E-3</v>
      </c>
      <c r="BM351" s="27">
        <f>((1/(((5-P351)^2+(0-Q351)^2))*CT351))</f>
        <v>6.6178061742861397E-3</v>
      </c>
      <c r="BN351" s="27">
        <f>((1/(((5-P351)^2+(1-Q351)^2))*CT351))</f>
        <v>6.8908024059721566E-3</v>
      </c>
      <c r="BO351" s="27">
        <f>((1/(((5-P351)^2+(2-Q351)^2))*CT351))</f>
        <v>5.5823981238739898E-3</v>
      </c>
      <c r="BP351" s="27">
        <f>((1/(((5-P351)^2+(3-Q351)^2))*CT351))</f>
        <v>3.9502585797460002E-3</v>
      </c>
      <c r="BQ351" s="27">
        <f>((1/(((5-P351)^2+(4-Q351)^2))*CT351))</f>
        <v>2.7235972020308702E-3</v>
      </c>
      <c r="BR351" s="27">
        <f>((1/(((6-P351)^2+(0-Q351)^2))*CT351))</f>
        <v>3.5978920181978357E-3</v>
      </c>
      <c r="BS351" s="27">
        <f>(1/(((6-P351)^2+(1-Q351)^2))*CT351)</f>
        <v>3.6770920655151591E-3</v>
      </c>
      <c r="BT351" s="27">
        <f>(1/(((6-P351)^2+(2-Q351)^2))*CT351)</f>
        <v>3.2683206527984233E-3</v>
      </c>
      <c r="BU351" s="27">
        <f>(1/(((6-P351)^2+(3-Q351)^2))*CT351)</f>
        <v>2.6317103029252012E-3</v>
      </c>
      <c r="BV351" s="27">
        <f>((1/(((6-P351)^2+(4-Q351)^2))*CT351))</f>
        <v>2.024313889966948E-3</v>
      </c>
      <c r="BW351" s="27">
        <f>((1/(((6-P351)^2+(5-Q351)^2))*CT351))</f>
        <v>1.5431907342799631E-3</v>
      </c>
      <c r="BX351" s="27">
        <f>((1/(((0-P351)^2+(1-Q351)^2))*CT351))</f>
        <v>9.0126027122074768E-3</v>
      </c>
      <c r="BY351" s="27">
        <f>((1/(((0-P351)^2+(2-Q351)^2))*CT351))</f>
        <v>6.8980149575906553E-3</v>
      </c>
      <c r="BZ351" s="27">
        <f>((1/(((1-P351)^2+(2-Q351)^2))*CT351))</f>
        <v>1.3927132374871684E-2</v>
      </c>
      <c r="CA351" s="27">
        <f>((1/(((0-P351)^2+(3-Q351)^2))*CT351))</f>
        <v>4.5665698570304556E-3</v>
      </c>
      <c r="CB351" s="27">
        <f>((1/(((1-P351)^2+(3-Q351)^2))*CT351))</f>
        <v>6.857967730070743E-3</v>
      </c>
      <c r="CC351" s="27">
        <f>((1/(((2-P351)^2+(3-Q351)^2))*CT351))</f>
        <v>8.8771441747012066E-3</v>
      </c>
      <c r="CD351" s="27">
        <f>((1/(((0-P351)^2+(4-Q351)^2))*CT351))</f>
        <v>3.0030368493852728E-3</v>
      </c>
      <c r="CE351" s="27">
        <f>((1/(((1-P351)^2+(4-Q351)^2))*CT351))</f>
        <v>3.8486807274297572E-3</v>
      </c>
      <c r="CF351" s="27">
        <f>((1/(((2-P351)^2+(4-Q351)^2))*CT351))</f>
        <v>4.4118488598873812E-3</v>
      </c>
      <c r="CG351" s="27">
        <f>((1/(((3-P351)^2+(4-Q351)^2))*CT351))</f>
        <v>4.2827397780048383E-3</v>
      </c>
      <c r="CH351" s="27">
        <f>((1/(((0-P351)^2+(5-Q351)^2))*CT351))</f>
        <v>2.0533469843875404E-3</v>
      </c>
      <c r="CI351" s="27">
        <f>((1/(((1-P351)^2+(5-Q351)^2))*CT351))</f>
        <v>2.4163764751444893E-3</v>
      </c>
      <c r="CJ351" s="27">
        <f>((1/(((2-P351)^2+(5-Q351)^2))*CT351))</f>
        <v>2.6269068862691328E-3</v>
      </c>
      <c r="CK351" s="27">
        <f>((1/(((3-P351)^2+(5-Q351)^2))*CT351))</f>
        <v>2.5805859334548601E-3</v>
      </c>
      <c r="CL351" s="27">
        <f>(1/(((4-P351)^2+(5-Q351)^2))*CT351)</f>
        <v>2.3023334931638294E-3</v>
      </c>
      <c r="CM351" s="27">
        <f>(1/(((0-P351)^2+(6-Q351)^2))*CT351)</f>
        <v>1.4683786457566842E-3</v>
      </c>
      <c r="CN351" s="27">
        <f>(1/(((1-P351)^2+(6-Q351)^2))*CT351)</f>
        <v>1.645125665972512E-3</v>
      </c>
      <c r="CO351" s="27">
        <f>((1/(((2-P351)^2+(6-Q351)^2))*CT351))</f>
        <v>1.7400705331217245E-3</v>
      </c>
      <c r="CP351" s="27">
        <f>((1/(((3-P351)^2+(6-Q351)^2))*CT351))</f>
        <v>1.7196242256760535E-3</v>
      </c>
      <c r="CQ351" s="27">
        <f>((1/(((4-P351)^2+(6-Q351)^2))*CT351))</f>
        <v>1.5914559335602448E-3</v>
      </c>
      <c r="CR351" s="27">
        <f>((1/(((5-P351)^2+(6-Q351)^2)))*CT351)</f>
        <v>1.3982327886699927E-3</v>
      </c>
      <c r="CS351" s="21">
        <f t="shared" si="172"/>
        <v>0.75533793864730214</v>
      </c>
      <c r="CT351" s="28">
        <v>0.05</v>
      </c>
    </row>
    <row r="352" spans="8:98" x14ac:dyDescent="0.25">
      <c r="H352" s="2">
        <v>44689</v>
      </c>
      <c r="I352" s="1" t="s">
        <v>18</v>
      </c>
      <c r="J352" s="1" t="s">
        <v>21</v>
      </c>
      <c r="K352">
        <v>0</v>
      </c>
      <c r="L352">
        <v>4</v>
      </c>
      <c r="M352">
        <v>0.78</v>
      </c>
      <c r="N352">
        <v>3.02</v>
      </c>
      <c r="P352" s="10">
        <f>SUMIF(team,spi_matches[[#This Row],[team1]],Mxg)+SUMIF(team,spi_matches[[#This Row],[team2]],Vnxg)</f>
        <v>0.68144561122328651</v>
      </c>
      <c r="Q352" s="10">
        <f>SUMIF(team,spi_matches[[#This Row],[team1]],Mnxg)+SUMIF(team,spi_matches[[#This Row],[team2]],Vxg)</f>
        <v>1.8217315115976351</v>
      </c>
      <c r="R352" s="10">
        <f t="shared" si="146"/>
        <v>1.4455603378452402</v>
      </c>
      <c r="S352" s="21">
        <f t="shared" si="147"/>
        <v>0.10655317214225936</v>
      </c>
      <c r="T352" s="21">
        <f t="shared" si="148"/>
        <v>0.11923001361211653</v>
      </c>
      <c r="U352" s="21">
        <f t="shared" si="149"/>
        <v>0.66200190979985196</v>
      </c>
      <c r="V352" s="22">
        <f t="shared" si="150"/>
        <v>0</v>
      </c>
      <c r="W352" s="22">
        <f t="shared" si="151"/>
        <v>3</v>
      </c>
      <c r="X352" s="23"/>
      <c r="Y352" s="23"/>
      <c r="Z352" s="23"/>
      <c r="AA352" s="23"/>
      <c r="AB352" s="24">
        <f t="shared" si="152"/>
        <v>1</v>
      </c>
      <c r="AC352" s="24">
        <f t="shared" si="153"/>
        <v>2</v>
      </c>
      <c r="AD352" s="24">
        <f t="shared" si="154"/>
        <v>0</v>
      </c>
      <c r="AE352" s="24">
        <f t="shared" si="155"/>
        <v>2</v>
      </c>
      <c r="AF352" s="24">
        <f t="shared" si="156"/>
        <v>1</v>
      </c>
      <c r="AG352" s="24">
        <f t="shared" si="157"/>
        <v>1</v>
      </c>
      <c r="AH352" s="24">
        <f t="shared" si="158"/>
        <v>0</v>
      </c>
      <c r="AI352" s="24">
        <f t="shared" si="159"/>
        <v>1</v>
      </c>
      <c r="AJ352" s="24">
        <f t="shared" si="160"/>
        <v>1</v>
      </c>
      <c r="AK352" s="24">
        <f t="shared" si="161"/>
        <v>3</v>
      </c>
      <c r="AL352" s="25">
        <f t="shared" si="162"/>
        <v>12</v>
      </c>
      <c r="AM352" s="25">
        <f t="shared" si="163"/>
        <v>2</v>
      </c>
      <c r="AN352" s="25">
        <f t="shared" si="164"/>
        <v>11</v>
      </c>
      <c r="AO352" s="25">
        <f t="shared" si="165"/>
        <v>1</v>
      </c>
      <c r="AP352" s="25">
        <f t="shared" si="166"/>
        <v>13</v>
      </c>
      <c r="AQ352" s="26">
        <f t="shared" si="167"/>
        <v>0.37521607033299237</v>
      </c>
      <c r="AR352" s="26">
        <f t="shared" si="168"/>
        <v>0.10077642693996934</v>
      </c>
      <c r="AS352" s="26">
        <f t="shared" si="169"/>
        <v>6.4373297082133671E-2</v>
      </c>
      <c r="AT352" s="26">
        <f t="shared" si="170"/>
        <v>4.3874628143768711E-2</v>
      </c>
      <c r="AU352" s="26">
        <f t="shared" si="171"/>
        <v>3.356169765424722E-2</v>
      </c>
      <c r="AV352" s="27">
        <f>(1/(((0-P352)^2+(0-Q352)^2))*CT352)</f>
        <v>1.3216765614542818E-2</v>
      </c>
      <c r="AW352" s="27">
        <f>(1/(((1-P352)^2+(1-Q352)^2))*CT352)</f>
        <v>6.4373297082133671E-2</v>
      </c>
      <c r="AX352" s="27">
        <f>(1/(((2-P352)^2+(2-Q352)^2))*CT352)</f>
        <v>2.8242758231501436E-2</v>
      </c>
      <c r="AY352" s="27">
        <f>(1/(((3-P352)^2+(3-Q352)^2))*CT352)</f>
        <v>7.3920635811406971E-3</v>
      </c>
      <c r="AZ352" s="27">
        <f>((1/(((4-P352)^2+(4-Q352)^2))*CT352))</f>
        <v>3.1730605959619136E-3</v>
      </c>
      <c r="BA352" s="27">
        <f>((1/(((5-P352)^2+(5-Q352)^2))*CT352))</f>
        <v>1.7390516425449143E-3</v>
      </c>
      <c r="BB352" s="27">
        <f>((1/(((6-P352)^2+(6-Q352)^2))*CT352))</f>
        <v>1.0930168642911029E-3</v>
      </c>
      <c r="BC352" s="27">
        <f>((1/(((1-P352)^2+(0-Q352)^2))*CT352))</f>
        <v>1.4619102505010102E-2</v>
      </c>
      <c r="BD352" s="27">
        <f>((1/(((2-P352)^2+(0-Q352)^2))*CT352))</f>
        <v>9.8867152943248604E-3</v>
      </c>
      <c r="BE352" s="27">
        <f>((1/(((2-P352)^2+(1-Q352)^2))*CT352))</f>
        <v>2.0713983217297081E-2</v>
      </c>
      <c r="BF352" s="27">
        <f>((1/(((3-P352)^2+(0-Q352)^2))*CT352))</f>
        <v>5.7508280173452948E-3</v>
      </c>
      <c r="BG352" s="27">
        <f>((1/(((3-P352)^2+(1-Q352)^2))*CT352))</f>
        <v>8.263182862193302E-3</v>
      </c>
      <c r="BH352" s="27">
        <f>((1/(((3-P352)^2+(2-Q352)^2))*CT352))</f>
        <v>9.2464612875448968E-3</v>
      </c>
      <c r="BI352" s="27">
        <f>((1/(((4-P352)^2+(0-Q352)^2))*CT352))</f>
        <v>3.4888161629438846E-3</v>
      </c>
      <c r="BJ352" s="27">
        <f>((1/(((4-P352)^2+(1-Q352)^2))*CT352))</f>
        <v>4.277875052148189E-3</v>
      </c>
      <c r="BK352" s="27">
        <f>((1/(((4-P352)^2+(2-Q352)^2))*CT352))</f>
        <v>4.5271062311353942E-3</v>
      </c>
      <c r="BL352" s="27">
        <f>((1/(((4-P352)^2+(3-Q352)^2))*CT352))</f>
        <v>4.0318939383116722E-3</v>
      </c>
      <c r="BM352" s="27">
        <f>((1/(((5-P352)^2+(0-Q352)^2))*CT352))</f>
        <v>2.2759738760954619E-3</v>
      </c>
      <c r="BN352" s="27">
        <f>((1/(((5-P352)^2+(1-Q352)^2))*CT352))</f>
        <v>2.5873014116821798E-3</v>
      </c>
      <c r="BO352" s="27">
        <f>((1/(((5-P352)^2+(2-Q352)^2))*CT352))</f>
        <v>2.6764171522869404E-3</v>
      </c>
      <c r="BP352" s="27">
        <f>((1/(((5-P352)^2+(3-Q352)^2))*CT352))</f>
        <v>2.4952305365568729E-3</v>
      </c>
      <c r="BQ352" s="27">
        <f>((1/(((5-P352)^2+(4-Q352)^2))*CT352))</f>
        <v>2.1372302172145813E-3</v>
      </c>
      <c r="BR352" s="27">
        <f>((1/(((6-P352)^2+(0-Q352)^2))*CT352))</f>
        <v>1.5819917957273586E-3</v>
      </c>
      <c r="BS352" s="27">
        <f>(1/(((6-P352)^2+(1-Q352)^2))*CT352)</f>
        <v>1.7263844057963111E-3</v>
      </c>
      <c r="BT352" s="27">
        <f>(1/(((6-P352)^2+(2-Q352)^2))*CT352)</f>
        <v>1.7656115097582682E-3</v>
      </c>
      <c r="BU352" s="27">
        <f>(1/(((6-P352)^2+(3-Q352)^2))*CT352)</f>
        <v>1.6849008082760368E-3</v>
      </c>
      <c r="BV352" s="27">
        <f>((1/(((6-P352)^2+(4-Q352)^2))*CT352))</f>
        <v>1.5136894565440941E-3</v>
      </c>
      <c r="BW352" s="27">
        <f>((1/(((6-P352)^2+(5-Q352)^2))*CT352))</f>
        <v>1.302476404066585E-3</v>
      </c>
      <c r="BX352" s="27">
        <f>((1/(((0-P352)^2+(1-Q352)^2))*CT352))</f>
        <v>4.3874628143768711E-2</v>
      </c>
      <c r="BY352" s="27">
        <f>((1/(((0-P352)^2+(2-Q352)^2))*CT352))</f>
        <v>0.10077642693996934</v>
      </c>
      <c r="BZ352" s="27">
        <f>((1/(((1-P352)^2+(2-Q352)^2))*CT352))</f>
        <v>0.37521607033299237</v>
      </c>
      <c r="CA352" s="27">
        <f>((1/(((0-P352)^2+(3-Q352)^2))*CT352))</f>
        <v>2.6987861777860653E-2</v>
      </c>
      <c r="CB352" s="27">
        <f>((1/(((1-P352)^2+(3-Q352)^2))*CT352))</f>
        <v>3.356169765424722E-2</v>
      </c>
      <c r="CC352" s="27">
        <f>((1/(((2-P352)^2+(3-Q352)^2))*CT352))</f>
        <v>1.5990266113935888E-2</v>
      </c>
      <c r="CD352" s="27">
        <f>((1/(((0-P352)^2+(4-Q352)^2))*CT352))</f>
        <v>9.5983627890657303E-3</v>
      </c>
      <c r="CE352" s="27">
        <f>((1/(((1-P352)^2+(4-Q352)^2))*CT352))</f>
        <v>1.0317084222028506E-2</v>
      </c>
      <c r="CF352" s="27">
        <f>((1/(((2-P352)^2+(4-Q352)^2))*CT352))</f>
        <v>7.7119562337046648E-3</v>
      </c>
      <c r="CG352" s="27">
        <f>((1/(((3-P352)^2+(4-Q352)^2))*CT352))</f>
        <v>4.9404439065194221E-3</v>
      </c>
      <c r="CH352" s="27">
        <f>((1/(((0-P352)^2+(5-Q352)^2))*CT352))</f>
        <v>4.732267827990271E-3</v>
      </c>
      <c r="CI352" s="27">
        <f>((1/(((1-P352)^2+(5-Q352)^2))*CT352))</f>
        <v>4.9005831040544404E-3</v>
      </c>
      <c r="CJ352" s="27">
        <f>((1/(((2-P352)^2+(5-Q352)^2))*CT352))</f>
        <v>4.2229814401457113E-3</v>
      </c>
      <c r="CK352" s="27">
        <f>((1/(((3-P352)^2+(5-Q352)^2))*CT352))</f>
        <v>3.2305824951504832E-3</v>
      </c>
      <c r="CL352" s="27">
        <f>(1/(((4-P352)^2+(5-Q352)^2))*CT352)</f>
        <v>2.3680752595423172E-3</v>
      </c>
      <c r="CM352" s="27">
        <f>(1/(((0-P352)^2+(6-Q352)^2))*CT352)</f>
        <v>2.7898211750613227E-3</v>
      </c>
      <c r="CN352" s="27">
        <f>(1/(((1-P352)^2+(6-Q352)^2))*CT352)</f>
        <v>2.8474769810394786E-3</v>
      </c>
      <c r="CO352" s="27">
        <f>((1/(((2-P352)^2+(6-Q352)^2))*CT352))</f>
        <v>2.6046396750190352E-3</v>
      </c>
      <c r="CP352" s="27">
        <f>((1/(((3-P352)^2+(6-Q352)^2))*CT352))</f>
        <v>2.1897533368727185E-3</v>
      </c>
      <c r="CQ352" s="27">
        <f>((1/(((4-P352)^2+(6-Q352)^2))*CT352))</f>
        <v>1.7561895535631055E-3</v>
      </c>
      <c r="CR352" s="27">
        <f>((1/(((5-P352)^2+(6-Q352)^2)))*CT352)</f>
        <v>1.3847408373206544E-3</v>
      </c>
      <c r="CS352" s="21">
        <f t="shared" si="172"/>
        <v>0.88778509555422791</v>
      </c>
      <c r="CT352" s="28">
        <v>0.05</v>
      </c>
    </row>
    <row r="353" spans="8:98" x14ac:dyDescent="0.25">
      <c r="H353" s="2">
        <v>44689</v>
      </c>
      <c r="I353" s="1" t="s">
        <v>22</v>
      </c>
      <c r="J353" s="1" t="s">
        <v>20</v>
      </c>
      <c r="K353">
        <v>5</v>
      </c>
      <c r="L353">
        <v>0</v>
      </c>
      <c r="M353">
        <v>4.13</v>
      </c>
      <c r="N353">
        <v>1.21</v>
      </c>
      <c r="P353" s="10">
        <f>SUMIF(team,spi_matches[[#This Row],[team1]],Mxg)+SUMIF(team,spi_matches[[#This Row],[team2]],Vnxg)</f>
        <v>2.1359163060361666</v>
      </c>
      <c r="Q353" s="10">
        <f>SUMIF(team,spi_matches[[#This Row],[team1]],Mnxg)+SUMIF(team,spi_matches[[#This Row],[team2]],Vxg)</f>
        <v>0.62302807387754999</v>
      </c>
      <c r="R353" s="10">
        <f t="shared" si="146"/>
        <v>4.3209058205883455</v>
      </c>
      <c r="S353" s="21">
        <f t="shared" si="147"/>
        <v>0.66318285293602597</v>
      </c>
      <c r="T353" s="21">
        <f t="shared" si="148"/>
        <v>8.5267617642165922E-2</v>
      </c>
      <c r="U353" s="21">
        <f t="shared" si="149"/>
        <v>9.1882751266872273E-2</v>
      </c>
      <c r="V353" s="22">
        <f t="shared" si="150"/>
        <v>3</v>
      </c>
      <c r="W353" s="22">
        <f t="shared" si="151"/>
        <v>0</v>
      </c>
      <c r="X353" s="23"/>
      <c r="Y353" s="23"/>
      <c r="Z353" s="23"/>
      <c r="AA353" s="23"/>
      <c r="AB353" s="24">
        <f t="shared" si="152"/>
        <v>2</v>
      </c>
      <c r="AC353" s="24">
        <f t="shared" si="153"/>
        <v>1</v>
      </c>
      <c r="AD353" s="24">
        <f t="shared" si="154"/>
        <v>2</v>
      </c>
      <c r="AE353" s="24">
        <f t="shared" si="155"/>
        <v>0</v>
      </c>
      <c r="AF353" s="24">
        <f t="shared" si="156"/>
        <v>3</v>
      </c>
      <c r="AG353" s="24">
        <f t="shared" si="157"/>
        <v>1</v>
      </c>
      <c r="AH353" s="24">
        <f t="shared" si="158"/>
        <v>3</v>
      </c>
      <c r="AI353" s="24">
        <f t="shared" si="159"/>
        <v>0</v>
      </c>
      <c r="AJ353" s="24">
        <f t="shared" si="160"/>
        <v>1</v>
      </c>
      <c r="AK353" s="24">
        <f t="shared" si="161"/>
        <v>1</v>
      </c>
      <c r="AL353" s="25">
        <f t="shared" si="162"/>
        <v>21</v>
      </c>
      <c r="AM353" s="25">
        <f t="shared" si="163"/>
        <v>20</v>
      </c>
      <c r="AN353" s="25">
        <f t="shared" si="164"/>
        <v>31</v>
      </c>
      <c r="AO353" s="25">
        <f t="shared" si="165"/>
        <v>30</v>
      </c>
      <c r="AP353" s="25">
        <f t="shared" si="166"/>
        <v>11</v>
      </c>
      <c r="AQ353" s="26">
        <f t="shared" si="167"/>
        <v>0.3113691940158011</v>
      </c>
      <c r="AR353" s="26">
        <f t="shared" si="168"/>
        <v>0.12295972223235158</v>
      </c>
      <c r="AS353" s="26">
        <f t="shared" si="169"/>
        <v>5.6258887713483932E-2</v>
      </c>
      <c r="AT353" s="26">
        <f t="shared" si="170"/>
        <v>4.4060448393255611E-2</v>
      </c>
      <c r="AU353" s="26">
        <f t="shared" si="171"/>
        <v>3.4906117164127372E-2</v>
      </c>
      <c r="AV353" s="27">
        <f>(1/(((0-P353)^2+(0-Q353)^2))*CT353)</f>
        <v>1.010039296244828E-2</v>
      </c>
      <c r="AW353" s="27">
        <f>(1/(((1-P353)^2+(1-Q353)^2))*CT353)</f>
        <v>3.4906117164127372E-2</v>
      </c>
      <c r="AX353" s="27">
        <f>(1/(((2-P353)^2+(2-Q353)^2))*CT353)</f>
        <v>2.6116139455707416E-2</v>
      </c>
      <c r="AY353" s="27">
        <f>(1/(((3-P353)^2+(3-Q353)^2))*CT353)</f>
        <v>7.8166083999114573E-3</v>
      </c>
      <c r="AZ353" s="27">
        <f>((1/(((4-P353)^2+(4-Q353)^2))*CT353))</f>
        <v>3.3604979390524114E-3</v>
      </c>
      <c r="BA353" s="27">
        <f>((1/(((5-P353)^2+(5-Q353)^2))*CT353))</f>
        <v>1.8274280293277209E-3</v>
      </c>
      <c r="BB353" s="27">
        <f>((1/(((6-P353)^2+(6-Q353)^2))*CT353))</f>
        <v>1.140433691591264E-3</v>
      </c>
      <c r="BC353" s="27">
        <f>((1/(((1-P353)^2+(0-Q353)^2))*CT353))</f>
        <v>2.9789036986345857E-2</v>
      </c>
      <c r="BD353" s="27">
        <f>((1/(((2-P353)^2+(0-Q353)^2))*CT353))</f>
        <v>0.12295972223235158</v>
      </c>
      <c r="BE353" s="27">
        <f>((1/(((2-P353)^2+(1-Q353)^2))*CT353))</f>
        <v>0.3113691940158011</v>
      </c>
      <c r="BF353" s="27">
        <f>((1/(((3-P353)^2+(0-Q353)^2))*CT353))</f>
        <v>4.4060448393255611E-2</v>
      </c>
      <c r="BG353" s="27">
        <f>((1/(((3-P353)^2+(1-Q353)^2))*CT353))</f>
        <v>5.6258887713483932E-2</v>
      </c>
      <c r="BH353" s="27">
        <f>((1/(((3-P353)^2+(2-Q353)^2))*CT353))</f>
        <v>1.8920098910747661E-2</v>
      </c>
      <c r="BI353" s="27">
        <f>((1/(((4-P353)^2+(0-Q353)^2))*CT353))</f>
        <v>1.2943402130199656E-2</v>
      </c>
      <c r="BJ353" s="27">
        <f>((1/(((4-P353)^2+(1-Q353)^2))*CT353))</f>
        <v>1.3823932338265593E-2</v>
      </c>
      <c r="BK353" s="27">
        <f>((1/(((4-P353)^2+(2-Q353)^2))*CT353))</f>
        <v>9.3094965724122482E-3</v>
      </c>
      <c r="BL353" s="27">
        <f>((1/(((4-P353)^2+(3-Q353)^2))*CT353))</f>
        <v>5.4795700197728973E-3</v>
      </c>
      <c r="BM353" s="27">
        <f>((1/(((5-P353)^2+(0-Q353)^2))*CT353))</f>
        <v>5.8199498050772232E-3</v>
      </c>
      <c r="BN353" s="27">
        <f>((1/(((5-P353)^2+(1-Q353)^2))*CT353))</f>
        <v>5.9915519794513867E-3</v>
      </c>
      <c r="BO353" s="27">
        <f>((1/(((5-P353)^2+(2-Q353)^2))*CT353))</f>
        <v>4.9509719646936984E-3</v>
      </c>
      <c r="BP353" s="27">
        <f>((1/(((5-P353)^2+(3-Q353)^2))*CT353))</f>
        <v>3.60933407018269E-3</v>
      </c>
      <c r="BQ353" s="27">
        <f>((1/(((5-P353)^2+(4-Q353)^2))*CT353))</f>
        <v>2.5501207365161982E-3</v>
      </c>
      <c r="BR353" s="27">
        <f>((1/(((6-P353)^2+(0-Q353)^2))*CT353))</f>
        <v>3.2638552602301655E-3</v>
      </c>
      <c r="BS353" s="27">
        <f>(1/(((6-P353)^2+(1-Q353)^2))*CT353)</f>
        <v>3.3171345210899102E-3</v>
      </c>
      <c r="BT353" s="27">
        <f>(1/(((6-P353)^2+(2-Q353)^2))*CT353)</f>
        <v>2.9713806458674698E-3</v>
      </c>
      <c r="BU353" s="27">
        <f>(1/(((6-P353)^2+(3-Q353)^2))*CT353)</f>
        <v>2.4294088691584762E-3</v>
      </c>
      <c r="BV353" s="27">
        <f>((1/(((6-P353)^2+(4-Q353)^2))*CT353))</f>
        <v>1.8986080867749236E-3</v>
      </c>
      <c r="BW353" s="27">
        <f>((1/(((6-P353)^2+(5-Q353)^2))*CT353))</f>
        <v>1.4667476843476231E-3</v>
      </c>
      <c r="BX353" s="27">
        <f>((1/(((0-P353)^2+(1-Q353)^2))*CT353))</f>
        <v>1.0628695186638745E-2</v>
      </c>
      <c r="BY353" s="27">
        <f>((1/(((0-P353)^2+(2-Q353)^2))*CT353))</f>
        <v>7.7421071268208618E-3</v>
      </c>
      <c r="BZ353" s="27">
        <f>((1/(((1-P353)^2+(2-Q353)^2))*CT353))</f>
        <v>1.569189878343662E-2</v>
      </c>
      <c r="CA353" s="27">
        <f>((1/(((0-P353)^2+(3-Q353)^2))*CT353))</f>
        <v>4.8961363002663896E-3</v>
      </c>
      <c r="CB353" s="27">
        <f>((1/(((1-P353)^2+(3-Q353)^2))*CT353))</f>
        <v>7.204298081118549E-3</v>
      </c>
      <c r="CC353" s="27">
        <f>((1/(((2-P353)^2+(3-Q353)^2))*CT353))</f>
        <v>8.8207242453191715E-3</v>
      </c>
      <c r="CD353" s="27">
        <f>((1/(((0-P353)^2+(4-Q353)^2))*CT353))</f>
        <v>3.131639495328617E-3</v>
      </c>
      <c r="CE353" s="27">
        <f>((1/(((1-P353)^2+(4-Q353)^2))*CT353))</f>
        <v>3.9387926606419647E-3</v>
      </c>
      <c r="CF353" s="27">
        <f>((1/(((2-P353)^2+(4-Q353)^2))*CT353))</f>
        <v>4.3773589355051825E-3</v>
      </c>
      <c r="CG353" s="27">
        <f>((1/(((3-P353)^2+(4-Q353)^2))*CT353))</f>
        <v>4.1150298930361148E-3</v>
      </c>
      <c r="CH353" s="27">
        <f>((1/(((0-P353)^2+(5-Q353)^2))*CT353))</f>
        <v>2.1079238718477635E-3</v>
      </c>
      <c r="CI353" s="27">
        <f>((1/(((1-P353)^2+(5-Q353)^2))*CT353))</f>
        <v>2.4452043046122116E-3</v>
      </c>
      <c r="CJ353" s="27">
        <f>((1/(((2-P353)^2+(5-Q353)^2))*CT353))</f>
        <v>2.6073774776198089E-3</v>
      </c>
      <c r="CK353" s="27">
        <f>((1/(((3-P353)^2+(5-Q353)^2))*CT353))</f>
        <v>2.5119917623217945E-3</v>
      </c>
      <c r="CL353" s="27">
        <f>(1/(((4-P353)^2+(5-Q353)^2))*CT353)</f>
        <v>2.2091937465696446E-3</v>
      </c>
      <c r="CM353" s="27">
        <f>(1/(((0-P353)^2+(6-Q353)^2))*CT353)</f>
        <v>1.4936981371188993E-3</v>
      </c>
      <c r="CN353" s="27">
        <f>(1/(((1-P353)^2+(6-Q353)^2))*CT353)</f>
        <v>1.655512214486549E-3</v>
      </c>
      <c r="CO353" s="27">
        <f>((1/(((2-P353)^2+(6-Q353)^2))*CT353))</f>
        <v>1.7282917708538771E-3</v>
      </c>
      <c r="CP353" s="27">
        <f>((1/(((3-P353)^2+(6-Q353)^2))*CT353))</f>
        <v>1.6858591773682514E-3</v>
      </c>
      <c r="CQ353" s="27">
        <f>((1/(((4-P353)^2+(6-Q353)^2))*CT353))</f>
        <v>1.5438467079539114E-3</v>
      </c>
      <c r="CR353" s="27">
        <f>((1/(((5-P353)^2+(6-Q353)^2)))*CT353)</f>
        <v>1.3471713880073592E-3</v>
      </c>
      <c r="CS353" s="21">
        <f t="shared" si="172"/>
        <v>0.84033322184506432</v>
      </c>
      <c r="CT353" s="28">
        <v>0.05</v>
      </c>
    </row>
    <row r="354" spans="8:98" x14ac:dyDescent="0.25">
      <c r="H354" s="2">
        <v>44691</v>
      </c>
      <c r="I354" s="1" t="s">
        <v>17</v>
      </c>
      <c r="J354" s="1" t="s">
        <v>19</v>
      </c>
      <c r="K354">
        <v>1</v>
      </c>
      <c r="L354">
        <v>2</v>
      </c>
      <c r="M354">
        <v>1.29</v>
      </c>
      <c r="N354">
        <v>1.92</v>
      </c>
      <c r="P354" s="10">
        <f>SUMIF(team,spi_matches[[#This Row],[team1]],Mxg)+SUMIF(team,spi_matches[[#This Row],[team2]],Vnxg)</f>
        <v>1.2051189348504741</v>
      </c>
      <c r="Q354" s="10">
        <f>SUMIF(team,spi_matches[[#This Row],[team1]],Mnxg)+SUMIF(team,spi_matches[[#This Row],[team2]],Vxg)</f>
        <v>2.3094947935304821</v>
      </c>
      <c r="R354" s="10">
        <f t="shared" si="146"/>
        <v>0.15891098940827106</v>
      </c>
      <c r="S354" s="21">
        <f t="shared" si="147"/>
        <v>0.11845996993887201</v>
      </c>
      <c r="T354" s="21">
        <f t="shared" si="148"/>
        <v>0.12642699833377621</v>
      </c>
      <c r="U354" s="21">
        <f t="shared" si="149"/>
        <v>0.67419429667891972</v>
      </c>
      <c r="V354" s="22">
        <f t="shared" si="150"/>
        <v>0</v>
      </c>
      <c r="W354" s="22">
        <f t="shared" si="151"/>
        <v>3</v>
      </c>
      <c r="X354" s="23"/>
      <c r="Y354" s="23"/>
      <c r="Z354" s="23"/>
      <c r="AA354" s="23"/>
      <c r="AB354" s="24">
        <f t="shared" si="152"/>
        <v>1</v>
      </c>
      <c r="AC354" s="24">
        <f t="shared" si="153"/>
        <v>2</v>
      </c>
      <c r="AD354" s="24">
        <f t="shared" si="154"/>
        <v>1</v>
      </c>
      <c r="AE354" s="24">
        <f t="shared" si="155"/>
        <v>3</v>
      </c>
      <c r="AF354" s="24">
        <f t="shared" si="156"/>
        <v>2</v>
      </c>
      <c r="AG354" s="24">
        <f t="shared" si="157"/>
        <v>2</v>
      </c>
      <c r="AH354" s="24">
        <f t="shared" si="158"/>
        <v>2</v>
      </c>
      <c r="AI354" s="24">
        <f t="shared" si="159"/>
        <v>3</v>
      </c>
      <c r="AJ354" s="24">
        <f t="shared" si="160"/>
        <v>0</v>
      </c>
      <c r="AK354" s="24">
        <f t="shared" si="161"/>
        <v>2</v>
      </c>
      <c r="AL354" s="25">
        <f t="shared" si="162"/>
        <v>12</v>
      </c>
      <c r="AM354" s="25">
        <f t="shared" si="163"/>
        <v>13</v>
      </c>
      <c r="AN354" s="25">
        <f t="shared" si="164"/>
        <v>22</v>
      </c>
      <c r="AO354" s="25">
        <f t="shared" si="165"/>
        <v>23</v>
      </c>
      <c r="AP354" s="25">
        <f t="shared" si="166"/>
        <v>2</v>
      </c>
      <c r="AQ354" s="26">
        <f t="shared" si="167"/>
        <v>0.36268466678778621</v>
      </c>
      <c r="AR354" s="26">
        <f t="shared" si="168"/>
        <v>9.6363024782305684E-2</v>
      </c>
      <c r="AS354" s="26">
        <f t="shared" si="169"/>
        <v>6.871691036380366E-2</v>
      </c>
      <c r="AT354" s="26">
        <f t="shared" si="170"/>
        <v>4.5100573688269169E-2</v>
      </c>
      <c r="AU354" s="26">
        <f t="shared" si="171"/>
        <v>3.229768284682983E-2</v>
      </c>
      <c r="AV354" s="27">
        <f>(1/(((0-P354)^2+(0-Q354)^2))*CT354)</f>
        <v>7.3680262909454758E-3</v>
      </c>
      <c r="AW354" s="27">
        <f>(1/(((1-P354)^2+(1-Q354)^2))*CT354)</f>
        <v>2.8460021545213151E-2</v>
      </c>
      <c r="AX354" s="27">
        <f>(1/(((2-P354)^2+(2-Q354)^2))*CT354)</f>
        <v>6.871691036380366E-2</v>
      </c>
      <c r="AY354" s="27">
        <f>(1/(((3-P354)^2+(3-Q354)^2))*CT354)</f>
        <v>1.3519376252433282E-2</v>
      </c>
      <c r="AZ354" s="27">
        <f>((1/(((4-P354)^2+(4-Q354)^2))*CT354))</f>
        <v>4.6864010295424672E-3</v>
      </c>
      <c r="BA354" s="27">
        <f>((1/(((5-P354)^2+(5-Q354)^2))*CT354))</f>
        <v>2.3105423903812148E-3</v>
      </c>
      <c r="BB354" s="27">
        <f>((1/(((6-P354)^2+(6-Q354)^2))*CT354))</f>
        <v>1.3657204614569442E-3</v>
      </c>
      <c r="BC354" s="27">
        <f>((1/(((1-P354)^2+(0-Q354)^2))*CT354))</f>
        <v>9.300872086479053E-3</v>
      </c>
      <c r="BD354" s="27">
        <f>((1/(((2-P354)^2+(0-Q354)^2))*CT354))</f>
        <v>8.3813836534482825E-3</v>
      </c>
      <c r="BE354" s="27">
        <f>((1/(((2-P354)^2+(1-Q354)^2))*CT354))</f>
        <v>2.1307309805467956E-2</v>
      </c>
      <c r="BF354" s="27">
        <f>((1/(((3-P354)^2+(0-Q354)^2))*CT354))</f>
        <v>5.8442865319364521E-3</v>
      </c>
      <c r="BG354" s="27">
        <f>((1/(((3-P354)^2+(1-Q354)^2))*CT354))</f>
        <v>1.0128890840273673E-2</v>
      </c>
      <c r="BH354" s="27">
        <f>((1/(((3-P354)^2+(2-Q354)^2))*CT354))</f>
        <v>1.5072112225886579E-2</v>
      </c>
      <c r="BI354" s="27">
        <f>((1/(((4-P354)^2+(0-Q354)^2))*CT354))</f>
        <v>3.8036910862526262E-3</v>
      </c>
      <c r="BJ354" s="27">
        <f>((1/(((4-P354)^2+(1-Q354)^2))*CT354))</f>
        <v>5.2487174119995907E-3</v>
      </c>
      <c r="BK354" s="27">
        <f>((1/(((4-P354)^2+(2-Q354)^2))*CT354))</f>
        <v>6.3233930978437991E-3</v>
      </c>
      <c r="BL354" s="27">
        <f>((1/(((4-P354)^2+(3-Q354)^2))*CT354))</f>
        <v>6.0327038120951146E-3</v>
      </c>
      <c r="BM354" s="27">
        <f>((1/(((5-P354)^2+(0-Q354)^2))*CT354))</f>
        <v>2.5335841142484204E-3</v>
      </c>
      <c r="BN354" s="27">
        <f>((1/(((5-P354)^2+(1-Q354)^2))*CT354))</f>
        <v>3.1025262860102992E-3</v>
      </c>
      <c r="BO354" s="27">
        <f>((1/(((5-P354)^2+(2-Q354)^2))*CT354))</f>
        <v>3.4490110185647046E-3</v>
      </c>
      <c r="BP354" s="27">
        <f>((1/(((5-P354)^2+(3-Q354)^2))*CT354))</f>
        <v>3.3606848859140306E-3</v>
      </c>
      <c r="BQ354" s="27">
        <f>((1/(((5-P354)^2+(4-Q354)^2))*CT354))</f>
        <v>2.8970509504602959E-3</v>
      </c>
      <c r="BR354" s="27">
        <f>((1/(((6-P354)^2+(0-Q354)^2))*CT354))</f>
        <v>1.7652468393223244E-3</v>
      </c>
      <c r="BS354" s="27">
        <f>(1/(((6-P354)^2+(1-Q354)^2))*CT354)</f>
        <v>2.0238276528017022E-3</v>
      </c>
      <c r="BT354" s="27">
        <f>(1/(((6-P354)^2+(2-Q354)^2))*CT354)</f>
        <v>2.1657517886441119E-3</v>
      </c>
      <c r="BU354" s="27">
        <f>(1/(((6-P354)^2+(3-Q354)^2))*CT354)</f>
        <v>2.1305896457482864E-3</v>
      </c>
      <c r="BV354" s="27">
        <f>((1/(((6-P354)^2+(4-Q354)^2))*CT354))</f>
        <v>1.9343338322287192E-3</v>
      </c>
      <c r="BW354" s="27">
        <f>((1/(((6-P354)^2+(5-Q354)^2))*CT354))</f>
        <v>1.6540023732460069E-3</v>
      </c>
      <c r="BX354" s="27">
        <f>((1/(((0-P354)^2+(1-Q354)^2))*CT354))</f>
        <v>1.5787371829544258E-2</v>
      </c>
      <c r="BY354" s="27">
        <f>((1/(((0-P354)^2+(2-Q354)^2))*CT354))</f>
        <v>3.229768284682983E-2</v>
      </c>
      <c r="BZ354" s="27">
        <f>((1/(((1-P354)^2+(2-Q354)^2))*CT354))</f>
        <v>0.36268466678778621</v>
      </c>
      <c r="CA354" s="27">
        <f>((1/(((0-P354)^2+(3-Q354)^2))*CT354))</f>
        <v>2.59187001550375E-2</v>
      </c>
      <c r="CB354" s="27">
        <f>((1/(((1-P354)^2+(3-Q354)^2))*CT354))</f>
        <v>9.6363024782305684E-2</v>
      </c>
      <c r="CC354" s="27">
        <f>((1/(((2-P354)^2+(3-Q354)^2))*CT354))</f>
        <v>4.5100573688269169E-2</v>
      </c>
      <c r="CD354" s="27">
        <f>((1/(((0-P354)^2+(4-Q354)^2))*CT354))</f>
        <v>1.1600606432667556E-2</v>
      </c>
      <c r="CE354" s="27">
        <f>((1/(((1-P354)^2+(4-Q354)^2))*CT354))</f>
        <v>1.7242083081432522E-2</v>
      </c>
      <c r="CF354" s="27">
        <f>((1/(((2-P354)^2+(4-Q354)^2))*CT354))</f>
        <v>1.4328110095700237E-2</v>
      </c>
      <c r="CG354" s="27">
        <f>((1/(((3-P354)^2+(4-Q354)^2))*CT354))</f>
        <v>8.2244878686135794E-3</v>
      </c>
      <c r="CH354" s="27">
        <f>((1/(((0-P354)^2+(5-Q354)^2))*CT354))</f>
        <v>5.7529919008811412E-3</v>
      </c>
      <c r="CI354" s="27">
        <f>((1/(((1-P354)^2+(5-Q354)^2))*CT354))</f>
        <v>6.8672903953874006E-3</v>
      </c>
      <c r="CJ354" s="27">
        <f>((1/(((2-P354)^2+(5-Q354)^2))*CT354))</f>
        <v>6.3527120994101962E-3</v>
      </c>
      <c r="CK354" s="27">
        <f>((1/(((3-P354)^2+(5-Q354)^2))*CT354))</f>
        <v>4.7799244835539413E-3</v>
      </c>
      <c r="CL354" s="27">
        <f>(1/(((4-P354)^2+(5-Q354)^2))*CT354)</f>
        <v>3.3222197476285211E-3</v>
      </c>
      <c r="CM354" s="27">
        <f>(1/(((0-P354)^2+(6-Q354)^2))*CT354)</f>
        <v>3.3173788803817572E-3</v>
      </c>
      <c r="CN354" s="27">
        <f>(1/(((1-P354)^2+(6-Q354)^2))*CT354)</f>
        <v>3.659812398713937E-3</v>
      </c>
      <c r="CO354" s="27">
        <f>((1/(((2-P354)^2+(6-Q354)^2))*CT354))</f>
        <v>3.5083621071618251E-3</v>
      </c>
      <c r="CP354" s="27">
        <f>((1/(((3-P354)^2+(6-Q354)^2))*CT354))</f>
        <v>2.9688696118302625E-3</v>
      </c>
      <c r="CQ354" s="27">
        <f>((1/(((4-P354)^2+(6-Q354)^2))*CT354))</f>
        <v>2.3330483603235092E-3</v>
      </c>
      <c r="CR354" s="27">
        <f>((1/(((5-P354)^2+(6-Q354)^2)))*CT354)</f>
        <v>1.7843791254605883E-3</v>
      </c>
      <c r="CS354" s="21">
        <f t="shared" si="172"/>
        <v>0.91908126495156794</v>
      </c>
      <c r="CT354" s="28">
        <v>0.05</v>
      </c>
    </row>
    <row r="355" spans="8:98" x14ac:dyDescent="0.25">
      <c r="H355" s="2">
        <v>44692</v>
      </c>
      <c r="I355" s="1" t="s">
        <v>8</v>
      </c>
      <c r="J355" s="1" t="s">
        <v>12</v>
      </c>
      <c r="K355">
        <v>0</v>
      </c>
      <c r="L355">
        <v>3</v>
      </c>
      <c r="M355">
        <v>0.05</v>
      </c>
      <c r="N355">
        <v>1.38</v>
      </c>
      <c r="P355" s="10">
        <f>SUMIF(team,spi_matches[[#This Row],[team1]],Mxg)+SUMIF(team,spi_matches[[#This Row],[team2]],Vnxg)</f>
        <v>0.94683948431629783</v>
      </c>
      <c r="Q355" s="10">
        <f>SUMIF(team,spi_matches[[#This Row],[team1]],Mnxg)+SUMIF(team,spi_matches[[#This Row],[team2]],Vxg)</f>
        <v>1.9396377590749141</v>
      </c>
      <c r="R355" s="10">
        <f t="shared" si="146"/>
        <v>1.1175154820111146</v>
      </c>
      <c r="S355" s="21">
        <f t="shared" si="147"/>
        <v>0.11965777314320396</v>
      </c>
      <c r="T355" s="21">
        <f t="shared" si="148"/>
        <v>0.12829168552530801</v>
      </c>
      <c r="U355" s="21">
        <f t="shared" si="149"/>
        <v>7.9762406071097409</v>
      </c>
      <c r="V355" s="22">
        <f t="shared" si="150"/>
        <v>0</v>
      </c>
      <c r="W355" s="22">
        <f t="shared" si="151"/>
        <v>3</v>
      </c>
      <c r="X355" s="23"/>
      <c r="Y355" s="23"/>
      <c r="Z355" s="23"/>
      <c r="AA355" s="23"/>
      <c r="AB355" s="24">
        <f t="shared" si="152"/>
        <v>1</v>
      </c>
      <c r="AC355" s="24">
        <f t="shared" si="153"/>
        <v>2</v>
      </c>
      <c r="AD355" s="24">
        <f t="shared" si="154"/>
        <v>1</v>
      </c>
      <c r="AE355" s="24">
        <f t="shared" si="155"/>
        <v>1</v>
      </c>
      <c r="AF355" s="24">
        <f t="shared" si="156"/>
        <v>0</v>
      </c>
      <c r="AG355" s="24">
        <f t="shared" si="157"/>
        <v>2</v>
      </c>
      <c r="AH355" s="24">
        <f t="shared" si="158"/>
        <v>2</v>
      </c>
      <c r="AI355" s="24">
        <f t="shared" si="159"/>
        <v>2</v>
      </c>
      <c r="AJ355" s="24">
        <f t="shared" si="160"/>
        <v>1</v>
      </c>
      <c r="AK355" s="24">
        <f t="shared" si="161"/>
        <v>3</v>
      </c>
      <c r="AL355" s="25">
        <f t="shared" si="162"/>
        <v>12</v>
      </c>
      <c r="AM355" s="25">
        <f t="shared" si="163"/>
        <v>11</v>
      </c>
      <c r="AN355" s="25">
        <f t="shared" si="164"/>
        <v>2</v>
      </c>
      <c r="AO355" s="25">
        <f t="shared" si="165"/>
        <v>22</v>
      </c>
      <c r="AP355" s="25">
        <f t="shared" si="166"/>
        <v>13</v>
      </c>
      <c r="AQ355" s="26">
        <f t="shared" si="167"/>
        <v>7.7284046242612989</v>
      </c>
      <c r="AR355" s="26">
        <f t="shared" si="168"/>
        <v>5.6449645260251473E-2</v>
      </c>
      <c r="AS355" s="26">
        <f t="shared" si="169"/>
        <v>5.5546383663249627E-2</v>
      </c>
      <c r="AT355" s="26">
        <f t="shared" si="170"/>
        <v>4.4932080454557599E-2</v>
      </c>
      <c r="AU355" s="26">
        <f t="shared" si="171"/>
        <v>4.435793179369274E-2</v>
      </c>
      <c r="AV355" s="27">
        <f>(1/(((0-P355)^2+(0-Q355)^2))*CT355)</f>
        <v>1.0732608625758769E-2</v>
      </c>
      <c r="AW355" s="27">
        <f>(1/(((1-P355)^2+(1-Q355)^2))*CT355)</f>
        <v>5.6449645260251473E-2</v>
      </c>
      <c r="AX355" s="27">
        <f>(1/(((2-P355)^2+(2-Q355)^2))*CT355)</f>
        <v>4.4932080454557599E-2</v>
      </c>
      <c r="AY355" s="27">
        <f>(1/(((3-P355)^2+(3-Q355)^2))*CT355)</f>
        <v>9.3635831262243435E-3</v>
      </c>
      <c r="AZ355" s="27">
        <f>((1/(((4-P355)^2+(4-Q355)^2))*CT355))</f>
        <v>3.6854452711889449E-3</v>
      </c>
      <c r="BA355" s="27">
        <f>((1/(((5-P355)^2+(5-Q355)^2))*CT355))</f>
        <v>1.9384407651409489E-3</v>
      </c>
      <c r="BB355" s="27">
        <f>((1/(((6-P355)^2+(6-Q355)^2))*CT355))</f>
        <v>1.1898820221859577E-3</v>
      </c>
      <c r="BC355" s="27">
        <f>((1/(((1-P355)^2+(0-Q355)^2))*CT355))</f>
        <v>1.3280139550718393E-2</v>
      </c>
      <c r="BD355" s="27">
        <f>((1/(((2-P355)^2+(0-Q355)^2))*CT355))</f>
        <v>1.0264112639765078E-2</v>
      </c>
      <c r="BE355" s="27">
        <f>((1/(((2-P355)^2+(1-Q355)^2))*CT355))</f>
        <v>2.509956759927259E-2</v>
      </c>
      <c r="BF355" s="27">
        <f>((1/(((3-P355)^2+(0-Q355)^2))*CT355))</f>
        <v>6.2674998470239789E-3</v>
      </c>
      <c r="BG355" s="27">
        <f>((1/(((3-P355)^2+(1-Q355)^2))*CT355))</f>
        <v>9.8070228541525615E-3</v>
      </c>
      <c r="BH355" s="27">
        <f>((1/(((3-P355)^2+(2-Q355)^2))*CT355))</f>
        <v>1.185083579583501E-2</v>
      </c>
      <c r="BI355" s="27">
        <f>((1/(((4-P355)^2+(0-Q355)^2))*CT355))</f>
        <v>3.821466066854861E-3</v>
      </c>
      <c r="BJ355" s="27">
        <f>((1/(((4-P355)^2+(1-Q355)^2))*CT355))</f>
        <v>4.8996991154779262E-3</v>
      </c>
      <c r="BK355" s="27">
        <f>((1/(((4-P355)^2+(2-Q355)^2))*CT355))</f>
        <v>5.3616814814573671E-3</v>
      </c>
      <c r="BL355" s="27">
        <f>((1/(((4-P355)^2+(3-Q355)^2))*CT355))</f>
        <v>4.7864491184353847E-3</v>
      </c>
      <c r="BM355" s="27">
        <f>((1/(((5-P355)^2+(0-Q355)^2))*CT355))</f>
        <v>2.4764361157261234E-3</v>
      </c>
      <c r="BN355" s="27">
        <f>((1/(((5-P355)^2+(1-Q355)^2))*CT355))</f>
        <v>2.8883320095647318E-3</v>
      </c>
      <c r="BO355" s="27">
        <f>((1/(((5-P355)^2+(2-Q355)^2))*CT355))</f>
        <v>3.0428888304896862E-3</v>
      </c>
      <c r="BP355" s="27">
        <f>((1/(((5-P355)^2+(3-Q355)^2))*CT355))</f>
        <v>2.848600596103713E-3</v>
      </c>
      <c r="BQ355" s="27">
        <f>((1/(((5-P355)^2+(4-Q355)^2))*CT355))</f>
        <v>2.4185899327588008E-3</v>
      </c>
      <c r="BR355" s="27">
        <f>((1/(((6-P355)^2+(0-Q355)^2))*CT355))</f>
        <v>1.70668118177948E-3</v>
      </c>
      <c r="BS355" s="27">
        <f>(1/(((6-P355)^2+(1-Q355)^2))*CT355)</f>
        <v>1.8926954975715241E-3</v>
      </c>
      <c r="BT355" s="27">
        <f>(1/(((6-P355)^2+(2-Q355)^2))*CT355)</f>
        <v>1.9578609741209489E-3</v>
      </c>
      <c r="BU355" s="27">
        <f>(1/(((6-P355)^2+(3-Q355)^2))*CT355)</f>
        <v>1.8755533389280645E-3</v>
      </c>
      <c r="BV355" s="27">
        <f>((1/(((6-P355)^2+(4-Q355)^2))*CT355))</f>
        <v>1.6790060311616659E-3</v>
      </c>
      <c r="BW355" s="27">
        <f>((1/(((6-P355)^2+(5-Q355)^2))*CT355))</f>
        <v>1.4326545660060652E-3</v>
      </c>
      <c r="BX355" s="27">
        <f>((1/(((0-P355)^2+(1-Q355)^2))*CT355))</f>
        <v>2.8098978333373676E-2</v>
      </c>
      <c r="BY355" s="27">
        <f>((1/(((0-P355)^2+(2-Q355)^2))*CT355))</f>
        <v>5.5546383663249627E-2</v>
      </c>
      <c r="BZ355" s="27">
        <f>((1/(((1-P355)^2+(2-Q355)^2))*CT355))</f>
        <v>7.7284046242612989</v>
      </c>
      <c r="CA355" s="27">
        <f>((1/(((0-P355)^2+(3-Q355)^2))*CT355))</f>
        <v>2.4741781273493028E-2</v>
      </c>
      <c r="CB355" s="27">
        <f>((1/(((1-P355)^2+(3-Q355)^2))*CT355))</f>
        <v>4.435793179369274E-2</v>
      </c>
      <c r="CC355" s="27">
        <f>((1/(((2-P355)^2+(3-Q355)^2))*CT355))</f>
        <v>2.2386237190061477E-2</v>
      </c>
      <c r="CD355" s="27">
        <f>((1/(((0-P355)^2+(4-Q355)^2))*CT355))</f>
        <v>9.7246039370393611E-3</v>
      </c>
      <c r="CE355" s="27">
        <f>((1/(((1-P355)^2+(4-Q355)^2))*CT355))</f>
        <v>1.1770470354560483E-2</v>
      </c>
      <c r="CF355" s="27">
        <f>((1/(((2-P355)^2+(4-Q355)^2))*CT355))</f>
        <v>9.3383941330006399E-3</v>
      </c>
      <c r="CG355" s="27">
        <f>((1/(((3-P355)^2+(4-Q355)^2))*CT355))</f>
        <v>5.9097738280002423E-3</v>
      </c>
      <c r="CH355" s="27">
        <f>((1/(((0-P355)^2+(5-Q355)^2))*CT355))</f>
        <v>4.8721916670802622E-3</v>
      </c>
      <c r="CI355" s="27">
        <f>((1/(((1-P355)^2+(5-Q355)^2))*CT355))</f>
        <v>5.3369521648382748E-3</v>
      </c>
      <c r="CJ355" s="27">
        <f>((1/(((2-P355)^2+(5-Q355)^2))*CT355))</f>
        <v>4.7732860408166936E-3</v>
      </c>
      <c r="CK355" s="27">
        <f>((1/(((3-P355)^2+(5-Q355)^2))*CT355))</f>
        <v>3.6815367214538667E-3</v>
      </c>
      <c r="CL355" s="27">
        <f>(1/(((4-P355)^2+(5-Q355)^2))*CT355)</f>
        <v>2.6755700820017057E-3</v>
      </c>
      <c r="CM355" s="27">
        <f>(1/(((0-P355)^2+(6-Q355)^2))*CT355)</f>
        <v>2.8763657679194633E-3</v>
      </c>
      <c r="CN355" s="27">
        <f>(1/(((1-P355)^2+(6-Q355)^2))*CT355)</f>
        <v>3.0322569858385454E-3</v>
      </c>
      <c r="CO355" s="27">
        <f>((1/(((2-P355)^2+(6-Q355)^2))*CT355))</f>
        <v>2.8416051874160307E-3</v>
      </c>
      <c r="CP355" s="27">
        <f>((1/(((3-P355)^2+(6-Q355)^2))*CT355))</f>
        <v>2.4152244584926736E-3</v>
      </c>
      <c r="CQ355" s="27">
        <f>((1/(((4-P355)^2+(6-Q355)^2))*CT355))</f>
        <v>1.9373589347839188E-3</v>
      </c>
      <c r="CR355" s="27">
        <f>((1/(((5-P355)^2+(6-Q355)^2)))*CT355)</f>
        <v>1.5190803313280714E-3</v>
      </c>
      <c r="CS355" s="21">
        <f t="shared" si="172"/>
        <v>8.2241900657782505</v>
      </c>
      <c r="CT355" s="28">
        <v>0.05</v>
      </c>
    </row>
    <row r="356" spans="8:98" x14ac:dyDescent="0.25">
      <c r="H356" s="2">
        <v>44692</v>
      </c>
      <c r="I356" s="1" t="s">
        <v>16</v>
      </c>
      <c r="J356" s="1" t="s">
        <v>10</v>
      </c>
      <c r="K356">
        <v>0</v>
      </c>
      <c r="L356">
        <v>0</v>
      </c>
      <c r="M356">
        <v>0.35</v>
      </c>
      <c r="N356">
        <v>0.88</v>
      </c>
      <c r="P356" s="10">
        <f>SUMIF(team,spi_matches[[#This Row],[team1]],Mxg)+SUMIF(team,spi_matches[[#This Row],[team2]],Vnxg)</f>
        <v>1.4822204119363409</v>
      </c>
      <c r="Q356" s="10">
        <f>SUMIF(team,spi_matches[[#This Row],[team1]],Mnxg)+SUMIF(team,spi_matches[[#This Row],[team2]],Vxg)</f>
        <v>1.5973478334534081</v>
      </c>
      <c r="R356" s="10">
        <f t="shared" si="146"/>
        <v>1.7965109753655959</v>
      </c>
      <c r="S356" s="21">
        <f t="shared" si="147"/>
        <v>0.22210223005386628</v>
      </c>
      <c r="T356" s="21">
        <f t="shared" si="148"/>
        <v>0.23076439118433217</v>
      </c>
      <c r="U356" s="21">
        <f t="shared" si="149"/>
        <v>0.28534104387528531</v>
      </c>
      <c r="V356" s="22">
        <f t="shared" si="150"/>
        <v>0</v>
      </c>
      <c r="W356" s="22">
        <f t="shared" si="151"/>
        <v>3</v>
      </c>
      <c r="X356" s="23"/>
      <c r="Y356" s="23"/>
      <c r="Z356" s="23"/>
      <c r="AA356" s="23"/>
      <c r="AB356" s="24">
        <f t="shared" si="152"/>
        <v>1</v>
      </c>
      <c r="AC356" s="24">
        <f t="shared" si="153"/>
        <v>2</v>
      </c>
      <c r="AD356" s="24">
        <f t="shared" si="154"/>
        <v>2</v>
      </c>
      <c r="AE356" s="24">
        <f t="shared" si="155"/>
        <v>2</v>
      </c>
      <c r="AF356" s="24">
        <f t="shared" si="156"/>
        <v>1</v>
      </c>
      <c r="AG356" s="24">
        <f t="shared" si="157"/>
        <v>1</v>
      </c>
      <c r="AH356" s="24">
        <f t="shared" si="158"/>
        <v>2</v>
      </c>
      <c r="AI356" s="24">
        <f t="shared" si="159"/>
        <v>1</v>
      </c>
      <c r="AJ356" s="24">
        <f t="shared" si="160"/>
        <v>1</v>
      </c>
      <c r="AK356" s="24">
        <f t="shared" si="161"/>
        <v>3</v>
      </c>
      <c r="AL356" s="25">
        <f t="shared" si="162"/>
        <v>12</v>
      </c>
      <c r="AM356" s="25">
        <f t="shared" si="163"/>
        <v>22</v>
      </c>
      <c r="AN356" s="25">
        <f t="shared" si="164"/>
        <v>11</v>
      </c>
      <c r="AO356" s="25">
        <f t="shared" si="165"/>
        <v>21</v>
      </c>
      <c r="AP356" s="25">
        <f t="shared" si="166"/>
        <v>13</v>
      </c>
      <c r="AQ356" s="26">
        <f t="shared" si="167"/>
        <v>0.12668963016988077</v>
      </c>
      <c r="AR356" s="26">
        <f t="shared" si="168"/>
        <v>0.11621840131865438</v>
      </c>
      <c r="AS356" s="26">
        <f t="shared" si="169"/>
        <v>8.483765198039285E-2</v>
      </c>
      <c r="AT356" s="26">
        <f t="shared" si="170"/>
        <v>8.001022390523882E-2</v>
      </c>
      <c r="AU356" s="26">
        <f t="shared" si="171"/>
        <v>2.272758651253572E-2</v>
      </c>
      <c r="AV356" s="27">
        <f>(1/(((0-P356)^2+(0-Q356)^2))*CT356)</f>
        <v>1.0529646592458926E-2</v>
      </c>
      <c r="AW356" s="27">
        <f>(1/(((1-P356)^2+(1-Q356)^2))*CT356)</f>
        <v>8.483765198039285E-2</v>
      </c>
      <c r="AX356" s="27">
        <f>(1/(((2-P356)^2+(2-Q356)^2))*CT356)</f>
        <v>0.11621840131865438</v>
      </c>
      <c r="AY356" s="27">
        <f>(1/(((3-P356)^2+(3-Q356)^2))*CT356)</f>
        <v>1.1706619075630283E-2</v>
      </c>
      <c r="AZ356" s="27">
        <f>((1/(((4-P356)^2+(4-Q356)^2))*CT356))</f>
        <v>4.128153919017938E-3</v>
      </c>
      <c r="BA356" s="27">
        <f>((1/(((5-P356)^2+(5-Q356)^2))*CT356))</f>
        <v>2.0874373223725615E-3</v>
      </c>
      <c r="BB356" s="27">
        <f>((1/(((6-P356)^2+(6-Q356)^2))*CT356))</f>
        <v>1.2564809758052165E-3</v>
      </c>
      <c r="BC356" s="27">
        <f>((1/(((1-P356)^2+(0-Q356)^2))*CT356))</f>
        <v>1.7959404819575378E-2</v>
      </c>
      <c r="BD356" s="27">
        <f>((1/(((2-P356)^2+(0-Q356)^2))*CT356))</f>
        <v>1.7732912388062277E-2</v>
      </c>
      <c r="BE356" s="27">
        <f>((1/(((2-P356)^2+(1-Q356)^2))*CT356))</f>
        <v>8.001022390523882E-2</v>
      </c>
      <c r="BF356" s="27">
        <f>((1/(((3-P356)^2+(0-Q356)^2))*CT356))</f>
        <v>1.029829001353399E-2</v>
      </c>
      <c r="BG356" s="27">
        <f>((1/(((3-P356)^2+(1-Q356)^2))*CT356))</f>
        <v>1.8793606014180522E-2</v>
      </c>
      <c r="BH356" s="27">
        <f>((1/(((3-P356)^2+(2-Q356)^2))*CT356))</f>
        <v>2.0277529254439697E-2</v>
      </c>
      <c r="BI356" s="27">
        <f>((1/(((4-P356)^2+(0-Q356)^2))*CT356))</f>
        <v>5.6238325348274814E-3</v>
      </c>
      <c r="BJ356" s="27">
        <f>((1/(((4-P356)^2+(1-Q356)^2))*CT356))</f>
        <v>7.4671016434718343E-3</v>
      </c>
      <c r="BK356" s="27">
        <f>((1/(((4-P356)^2+(2-Q356)^2))*CT356))</f>
        <v>7.6907188829096439E-3</v>
      </c>
      <c r="BL356" s="27">
        <f>((1/(((4-P356)^2+(3-Q356)^2))*CT356))</f>
        <v>6.0192757764591315E-3</v>
      </c>
      <c r="BM356" s="27">
        <f>((1/(((5-P356)^2+(0-Q356)^2))*CT356))</f>
        <v>3.349793474537119E-3</v>
      </c>
      <c r="BN356" s="27">
        <f>((1/(((5-P356)^2+(1-Q356)^2))*CT356))</f>
        <v>3.9272368887440746E-3</v>
      </c>
      <c r="BO356" s="27">
        <f>((1/(((5-P356)^2+(2-Q356)^2))*CT356))</f>
        <v>3.98822611920247E-3</v>
      </c>
      <c r="BP356" s="27">
        <f>((1/(((5-P356)^2+(3-Q356)^2))*CT356))</f>
        <v>3.4862139651148077E-3</v>
      </c>
      <c r="BQ356" s="27">
        <f>((1/(((5-P356)^2+(4-Q356)^2))*CT356))</f>
        <v>2.7551988218563889E-3</v>
      </c>
      <c r="BR356" s="27">
        <f>((1/(((6-P356)^2+(0-Q356)^2))*CT356))</f>
        <v>2.1775246567744054E-3</v>
      </c>
      <c r="BS356" s="27">
        <f>(1/(((6-P356)^2+(1-Q356)^2))*CT356)</f>
        <v>2.4076478250790643E-3</v>
      </c>
      <c r="BT356" s="27">
        <f>(1/(((6-P356)^2+(2-Q356)^2))*CT356)</f>
        <v>2.4304335576672102E-3</v>
      </c>
      <c r="BU356" s="27">
        <f>(1/(((6-P356)^2+(3-Q356)^2))*CT356)</f>
        <v>2.234360708854433E-3</v>
      </c>
      <c r="BV356" s="27">
        <f>((1/(((6-P356)^2+(4-Q356)^2))*CT356))</f>
        <v>1.9096309296826428E-3</v>
      </c>
      <c r="BW356" s="27">
        <f>((1/(((6-P356)^2+(5-Q356)^2))*CT356))</f>
        <v>1.5630678736548711E-3</v>
      </c>
      <c r="BX356" s="27">
        <f>((1/(((0-P356)^2+(1-Q356)^2))*CT356))</f>
        <v>1.9578653409706437E-2</v>
      </c>
      <c r="BY356" s="27">
        <f>((1/(((0-P356)^2+(2-Q356)^2))*CT356))</f>
        <v>2.1194468381156049E-2</v>
      </c>
      <c r="BZ356" s="27">
        <f>((1/(((1-P356)^2+(2-Q356)^2))*CT356))</f>
        <v>0.12668963016988077</v>
      </c>
      <c r="CA356" s="27">
        <f>((1/(((0-P356)^2+(3-Q356)^2))*CT356))</f>
        <v>1.2006501424819396E-2</v>
      </c>
      <c r="CB356" s="27">
        <f>((1/(((1-P356)^2+(3-Q356)^2))*CT356))</f>
        <v>2.272758651253572E-2</v>
      </c>
      <c r="CC356" s="27">
        <f>((1/(((2-P356)^2+(3-Q356)^2))*CT356))</f>
        <v>2.2366072829072135E-2</v>
      </c>
      <c r="CD356" s="27">
        <f>((1/(((0-P356)^2+(4-Q356)^2))*CT356))</f>
        <v>6.2737502359345252E-3</v>
      </c>
      <c r="CE356" s="27">
        <f>((1/(((1-P356)^2+(4-Q356)^2))*CT356))</f>
        <v>8.326014823060798E-3</v>
      </c>
      <c r="CF356" s="27">
        <f>((1/(((2-P356)^2+(4-Q356)^2))*CT356))</f>
        <v>8.2770039960930082E-3</v>
      </c>
      <c r="CG356" s="27">
        <f>((1/(((3-P356)^2+(4-Q356)^2))*CT356))</f>
        <v>6.1908830171251636E-3</v>
      </c>
      <c r="CH356" s="27">
        <f>((1/(((0-P356)^2+(5-Q356)^2))*CT356))</f>
        <v>3.6297590281880697E-3</v>
      </c>
      <c r="CI356" s="27">
        <f>((1/(((1-P356)^2+(5-Q356)^2))*CT356))</f>
        <v>4.2334929554680633E-3</v>
      </c>
      <c r="CJ356" s="27">
        <f>((1/(((2-P356)^2+(5-Q356)^2))*CT356))</f>
        <v>4.2207850562021761E-3</v>
      </c>
      <c r="CK356" s="27">
        <f>((1/(((3-P356)^2+(5-Q356)^2))*CT356))</f>
        <v>3.6018651956352538E-3</v>
      </c>
      <c r="CL356" s="27">
        <f>(1/(((4-P356)^2+(5-Q356)^2))*CT356)</f>
        <v>2.7906059108998961E-3</v>
      </c>
      <c r="CM356" s="27">
        <f>(1/(((0-P356)^2+(6-Q356)^2))*CT356)</f>
        <v>2.3169254213356353E-3</v>
      </c>
      <c r="CN356" s="27">
        <f>(1/(((1-P356)^2+(6-Q356)^2))*CT356)</f>
        <v>2.5489548930899765E-3</v>
      </c>
      <c r="CO356" s="27">
        <f>((1/(((2-P356)^2+(6-Q356)^2))*CT356))</f>
        <v>2.5443425731950841E-3</v>
      </c>
      <c r="CP356" s="27">
        <f>((1/(((3-P356)^2+(6-Q356)^2))*CT356))</f>
        <v>2.3055285537996687E-3</v>
      </c>
      <c r="CQ356" s="27">
        <f>((1/(((4-P356)^2+(6-Q356)^2))*CT356))</f>
        <v>1.943818955084501E-3</v>
      </c>
      <c r="CR356" s="27">
        <f>((1/(((5-P356)^2+(6-Q356)^2)))*CT356)</f>
        <v>1.5744005330029468E-3</v>
      </c>
      <c r="CS356" s="21">
        <f t="shared" si="172"/>
        <v>0.73820766511348346</v>
      </c>
      <c r="CT356" s="28">
        <v>0.05</v>
      </c>
    </row>
    <row r="357" spans="8:98" x14ac:dyDescent="0.25">
      <c r="H357" s="2">
        <v>44692</v>
      </c>
      <c r="I357" s="1" t="s">
        <v>14</v>
      </c>
      <c r="J357" s="1" t="s">
        <v>18</v>
      </c>
      <c r="K357">
        <v>3</v>
      </c>
      <c r="L357">
        <v>0</v>
      </c>
      <c r="M357">
        <v>2.81</v>
      </c>
      <c r="N357">
        <v>1.35</v>
      </c>
      <c r="P357" s="10">
        <f>SUMIF(team,spi_matches[[#This Row],[team1]],Mxg)+SUMIF(team,spi_matches[[#This Row],[team2]],Vnxg)</f>
        <v>1.9541985410464822</v>
      </c>
      <c r="Q357" s="10">
        <f>SUMIF(team,spi_matches[[#This Row],[team1]],Mnxg)+SUMIF(team,spi_matches[[#This Row],[team2]],Vxg)</f>
        <v>1.1486887132112724</v>
      </c>
      <c r="R357" s="10">
        <f t="shared" si="146"/>
        <v>0.77292237133550312</v>
      </c>
      <c r="S357" s="21">
        <f t="shared" si="147"/>
        <v>2.293468291745417</v>
      </c>
      <c r="T357" s="21">
        <f t="shared" si="148"/>
        <v>0.1505823210285305</v>
      </c>
      <c r="U357" s="21">
        <f t="shared" si="149"/>
        <v>0.13524034815493621</v>
      </c>
      <c r="V357" s="22">
        <f t="shared" si="150"/>
        <v>3</v>
      </c>
      <c r="W357" s="22">
        <f t="shared" si="151"/>
        <v>0</v>
      </c>
      <c r="X357" s="23"/>
      <c r="Y357" s="23"/>
      <c r="Z357" s="23"/>
      <c r="AA357" s="23"/>
      <c r="AB357" s="24">
        <f t="shared" si="152"/>
        <v>2</v>
      </c>
      <c r="AC357" s="24">
        <f t="shared" si="153"/>
        <v>1</v>
      </c>
      <c r="AD357" s="24">
        <f t="shared" si="154"/>
        <v>2</v>
      </c>
      <c r="AE357" s="24">
        <f t="shared" si="155"/>
        <v>2</v>
      </c>
      <c r="AF357" s="24">
        <f t="shared" si="156"/>
        <v>1</v>
      </c>
      <c r="AG357" s="24">
        <f t="shared" si="157"/>
        <v>1</v>
      </c>
      <c r="AH357" s="24">
        <f t="shared" si="158"/>
        <v>3</v>
      </c>
      <c r="AI357" s="24">
        <f t="shared" si="159"/>
        <v>1</v>
      </c>
      <c r="AJ357" s="24">
        <f t="shared" si="160"/>
        <v>2</v>
      </c>
      <c r="AK357" s="24">
        <f t="shared" si="161"/>
        <v>0</v>
      </c>
      <c r="AL357" s="25">
        <f t="shared" si="162"/>
        <v>21</v>
      </c>
      <c r="AM357" s="25">
        <f t="shared" si="163"/>
        <v>22</v>
      </c>
      <c r="AN357" s="25">
        <f t="shared" si="164"/>
        <v>11</v>
      </c>
      <c r="AO357" s="25">
        <f t="shared" si="165"/>
        <v>31</v>
      </c>
      <c r="AP357" s="25">
        <f t="shared" si="166"/>
        <v>20</v>
      </c>
      <c r="AQ357" s="26">
        <f t="shared" si="167"/>
        <v>2.0655944319112725</v>
      </c>
      <c r="AR357" s="26">
        <f t="shared" si="168"/>
        <v>6.8792001926591725E-2</v>
      </c>
      <c r="AS357" s="26">
        <f t="shared" si="169"/>
        <v>5.3613370167016207E-2</v>
      </c>
      <c r="AT357" s="26">
        <f t="shared" si="170"/>
        <v>4.4810535566907991E-2</v>
      </c>
      <c r="AU357" s="26">
        <f t="shared" si="171"/>
        <v>3.7833401168018643E-2</v>
      </c>
      <c r="AV357" s="27">
        <f>(1/(((0-P357)^2+(0-Q357)^2))*CT357)</f>
        <v>9.7306976913171389E-3</v>
      </c>
      <c r="AW357" s="27">
        <f>(1/(((1-P357)^2+(1-Q357)^2))*CT357)</f>
        <v>5.3613370167016207E-2</v>
      </c>
      <c r="AX357" s="27">
        <f>(1/(((2-P357)^2+(2-Q357)^2))*CT357)</f>
        <v>6.8792001926591725E-2</v>
      </c>
      <c r="AY357" s="27">
        <f>(1/(((3-P357)^2+(3-Q357)^2))*CT357)</f>
        <v>1.1059367593537565E-2</v>
      </c>
      <c r="AZ357" s="27">
        <f>((1/(((4-P357)^2+(4-Q357)^2))*CT357))</f>
        <v>4.0599971227354139E-3</v>
      </c>
      <c r="BA357" s="27">
        <f>((1/(((5-P357)^2+(5-Q357)^2))*CT357))</f>
        <v>2.0738708521109281E-3</v>
      </c>
      <c r="BB357" s="27">
        <f>((1/(((6-P357)^2+(6-Q357)^2))*CT357))</f>
        <v>1.2530156752215255E-3</v>
      </c>
      <c r="BC357" s="27">
        <f>((1/(((1-P357)^2+(0-Q357)^2))*CT357))</f>
        <v>2.2421719565789557E-2</v>
      </c>
      <c r="BD357" s="27">
        <f>((1/(((2-P357)^2+(0-Q357)^2))*CT357))</f>
        <v>3.7833401168018643E-2</v>
      </c>
      <c r="BE357" s="27">
        <f>((1/(((2-P357)^2+(1-Q357)^2))*CT357))</f>
        <v>2.0655944319112725</v>
      </c>
      <c r="BF357" s="27">
        <f>((1/(((3-P357)^2+(0-Q357)^2))*CT357))</f>
        <v>2.0719493087996269E-2</v>
      </c>
      <c r="BG357" s="27">
        <f>((1/(((3-P357)^2+(1-Q357)^2))*CT357))</f>
        <v>4.4810535566907991E-2</v>
      </c>
      <c r="BH357" s="27">
        <f>((1/(((3-P357)^2+(2-Q357)^2))*CT357))</f>
        <v>2.749622259066933E-2</v>
      </c>
      <c r="BI357" s="27">
        <f>((1/(((4-P357)^2+(0-Q357)^2))*CT357))</f>
        <v>9.0829996654747634E-3</v>
      </c>
      <c r="BJ357" s="27">
        <f>((1/(((4-P357)^2+(1-Q357)^2))*CT357))</f>
        <v>1.1883790006457742E-2</v>
      </c>
      <c r="BK357" s="27">
        <f>((1/(((4-P357)^2+(2-Q357)^2))*CT357))</f>
        <v>1.0183227802631527E-2</v>
      </c>
      <c r="BL357" s="27">
        <f>((1/(((4-P357)^2+(3-Q357)^2))*CT357))</f>
        <v>6.5680089630422147E-3</v>
      </c>
      <c r="BM357" s="27">
        <f>((1/(((5-P357)^2+(0-Q357)^2))*CT357))</f>
        <v>4.7185871044329378E-3</v>
      </c>
      <c r="BN357" s="27">
        <f>((1/(((5-P357)^2+(1-Q357)^2))*CT357))</f>
        <v>5.3769136568192913E-3</v>
      </c>
      <c r="BO357" s="27">
        <f>((1/(((5-P357)^2+(2-Q357)^2))*CT357))</f>
        <v>4.9991814168489903E-3</v>
      </c>
      <c r="BP357" s="27">
        <f>((1/(((5-P357)^2+(3-Q357)^2))*CT357))</f>
        <v>3.9356877117354919E-3</v>
      </c>
      <c r="BQ357" s="27">
        <f>((1/(((5-P357)^2+(4-Q357)^2))*CT357))</f>
        <v>2.8724270279761352E-3</v>
      </c>
      <c r="BR357" s="27">
        <f>((1/(((6-P357)^2+(0-Q357)^2))*CT357))</f>
        <v>2.8267759811185602E-3</v>
      </c>
      <c r="BS357" s="27">
        <f>(1/(((6-P357)^2+(1-Q357)^2))*CT357)</f>
        <v>3.0505256528497262E-3</v>
      </c>
      <c r="BT357" s="27">
        <f>(1/(((6-P357)^2+(2-Q357)^2))*CT357)</f>
        <v>2.9251329162593882E-3</v>
      </c>
      <c r="BU357" s="27">
        <f>(1/(((6-P357)^2+(3-Q357)^2))*CT357)</f>
        <v>2.5257802697087233E-3</v>
      </c>
      <c r="BV357" s="27">
        <f>((1/(((6-P357)^2+(4-Q357)^2))*CT357))</f>
        <v>2.0409424901447295E-3</v>
      </c>
      <c r="BW357" s="27">
        <f>((1/(((6-P357)^2+(5-Q357)^2))*CT357))</f>
        <v>1.6025071892636082E-3</v>
      </c>
      <c r="BX357" s="27">
        <f>((1/(((0-P357)^2+(1-Q357)^2))*CT357))</f>
        <v>1.301744245478479E-2</v>
      </c>
      <c r="BY357" s="27">
        <f>((1/(((0-P357)^2+(2-Q357)^2))*CT357))</f>
        <v>1.1004434502471967E-2</v>
      </c>
      <c r="BZ357" s="27">
        <f>((1/(((1-P357)^2+(2-Q357)^2))*CT357))</f>
        <v>3.0576817671916348E-2</v>
      </c>
      <c r="CA357" s="27">
        <f>((1/(((0-P357)^2+(3-Q357)^2))*CT357))</f>
        <v>6.9001251148495344E-3</v>
      </c>
      <c r="CB357" s="27">
        <f>((1/(((1-P357)^2+(3-Q357)^2))*CT357))</f>
        <v>1.1526451854317624E-2</v>
      </c>
      <c r="CC357" s="27">
        <f>((1/(((2-P357)^2+(3-Q357)^2))*CT357))</f>
        <v>1.4579591979409466E-2</v>
      </c>
      <c r="CD357" s="27">
        <f>((1/(((0-P357)^2+(4-Q357)^2))*CT357))</f>
        <v>4.1844968103663515E-3</v>
      </c>
      <c r="CE357" s="27">
        <f>((1/(((1-P357)^2+(4-Q357)^2))*CT357))</f>
        <v>5.5306853479528311E-3</v>
      </c>
      <c r="CF357" s="27">
        <f>((1/(((2-P357)^2+(4-Q357)^2))*CT357))</f>
        <v>6.1484931222591556E-3</v>
      </c>
      <c r="CG357" s="27">
        <f>((1/(((3-P357)^2+(4-Q357)^2))*CT357))</f>
        <v>5.4208317765701702E-3</v>
      </c>
      <c r="CH357" s="27">
        <f>((1/(((0-P357)^2+(5-Q357)^2))*CT357))</f>
        <v>2.6807508935659191E-3</v>
      </c>
      <c r="CI357" s="27">
        <f>((1/(((1-P357)^2+(5-Q357)^2))*CT357))</f>
        <v>3.1759958773326692E-3</v>
      </c>
      <c r="CJ357" s="27">
        <f>((1/(((2-P357)^2+(5-Q357)^2))*CT357))</f>
        <v>3.3704767962302235E-3</v>
      </c>
      <c r="CK357" s="27">
        <f>((1/(((3-P357)^2+(5-Q357)^2))*CT357))</f>
        <v>3.1394612770728452E-3</v>
      </c>
      <c r="CL357" s="27">
        <f>(1/(((4-P357)^2+(5-Q357)^2))*CT357)</f>
        <v>2.629101747204831E-3</v>
      </c>
      <c r="CM357" s="27">
        <f>(1/(((0-P357)^2+(6-Q357)^2))*CT357)</f>
        <v>1.8278786720537133E-3</v>
      </c>
      <c r="CN357" s="27">
        <f>(1/(((1-P357)^2+(6-Q357)^2))*CT357)</f>
        <v>2.0453481453885261E-3</v>
      </c>
      <c r="CO357" s="27">
        <f>((1/(((2-P357)^2+(6-Q357)^2))*CT357))</f>
        <v>2.1242861199773622E-3</v>
      </c>
      <c r="CP357" s="27">
        <f>((1/(((3-P357)^2+(6-Q357)^2))*CT357))</f>
        <v>2.0301335242152337E-3</v>
      </c>
      <c r="CQ357" s="27">
        <f>((1/(((4-P357)^2+(6-Q357)^2))*CT357))</f>
        <v>1.8037176547449727E-3</v>
      </c>
      <c r="CR357" s="27">
        <f>((1/(((5-P357)^2+(6-Q357)^2)))*CT357)</f>
        <v>1.5238268122516742E-3</v>
      </c>
      <c r="CS357" s="21">
        <f t="shared" si="172"/>
        <v>2.5792909609288839</v>
      </c>
      <c r="CT357" s="28">
        <v>0.05</v>
      </c>
    </row>
    <row r="358" spans="8:98" x14ac:dyDescent="0.25">
      <c r="H358" s="2">
        <v>44692</v>
      </c>
      <c r="I358" s="1" t="s">
        <v>15</v>
      </c>
      <c r="J358" s="1" t="s">
        <v>22</v>
      </c>
      <c r="K358">
        <v>1</v>
      </c>
      <c r="L358">
        <v>5</v>
      </c>
      <c r="M358">
        <v>0.47</v>
      </c>
      <c r="N358">
        <v>3.36</v>
      </c>
      <c r="P358" s="10">
        <f>SUMIF(team,spi_matches[[#This Row],[team1]],Mxg)+SUMIF(team,spi_matches[[#This Row],[team2]],Vnxg)</f>
        <v>0.35809652412445964</v>
      </c>
      <c r="Q358" s="10">
        <f>SUMIF(team,spi_matches[[#This Row],[team1]],Mnxg)+SUMIF(team,spi_matches[[#This Row],[team2]],Vxg)</f>
        <v>2.5045934194854236</v>
      </c>
      <c r="R358" s="10">
        <f t="shared" si="146"/>
        <v>0.74424280590066794</v>
      </c>
      <c r="S358" s="21">
        <f t="shared" si="147"/>
        <v>7.1673107028607644E-2</v>
      </c>
      <c r="T358" s="21">
        <f t="shared" si="148"/>
        <v>5.6524752267421673E-2</v>
      </c>
      <c r="U358" s="21">
        <f t="shared" si="149"/>
        <v>0.55371629815695345</v>
      </c>
      <c r="V358" s="22">
        <f t="shared" si="150"/>
        <v>0</v>
      </c>
      <c r="W358" s="22">
        <f t="shared" si="151"/>
        <v>3</v>
      </c>
      <c r="X358" s="23"/>
      <c r="Y358" s="23"/>
      <c r="Z358" s="23"/>
      <c r="AA358" s="23"/>
      <c r="AB358" s="24">
        <f t="shared" si="152"/>
        <v>0</v>
      </c>
      <c r="AC358" s="24">
        <f t="shared" si="153"/>
        <v>3</v>
      </c>
      <c r="AD358" s="24">
        <f t="shared" si="154"/>
        <v>0</v>
      </c>
      <c r="AE358" s="24">
        <f t="shared" si="155"/>
        <v>2</v>
      </c>
      <c r="AF358" s="24">
        <f t="shared" si="156"/>
        <v>1</v>
      </c>
      <c r="AG358" s="24">
        <f t="shared" si="157"/>
        <v>3</v>
      </c>
      <c r="AH358" s="24">
        <f t="shared" si="158"/>
        <v>1</v>
      </c>
      <c r="AI358" s="24">
        <f t="shared" si="159"/>
        <v>2</v>
      </c>
      <c r="AJ358" s="24">
        <f t="shared" si="160"/>
        <v>0</v>
      </c>
      <c r="AK358" s="24">
        <f t="shared" si="161"/>
        <v>4</v>
      </c>
      <c r="AL358" s="25">
        <f t="shared" si="162"/>
        <v>3</v>
      </c>
      <c r="AM358" s="25">
        <f t="shared" si="163"/>
        <v>2</v>
      </c>
      <c r="AN358" s="25">
        <f t="shared" si="164"/>
        <v>13</v>
      </c>
      <c r="AO358" s="25">
        <f t="shared" si="165"/>
        <v>12</v>
      </c>
      <c r="AP358" s="25">
        <f t="shared" si="166"/>
        <v>4</v>
      </c>
      <c r="AQ358" s="26">
        <f t="shared" si="167"/>
        <v>0.13381119967295071</v>
      </c>
      <c r="AR358" s="26">
        <f t="shared" si="168"/>
        <v>0.13060025668464795</v>
      </c>
      <c r="AS358" s="26">
        <f t="shared" si="169"/>
        <v>7.6049357281261193E-2</v>
      </c>
      <c r="AT358" s="26">
        <f t="shared" si="170"/>
        <v>7.5001358500083548E-2</v>
      </c>
      <c r="AU358" s="26">
        <f t="shared" si="171"/>
        <v>2.1146352555051123E-2</v>
      </c>
      <c r="AV358" s="27">
        <f>(1/(((0-P358)^2+(0-Q358)^2))*CT358)</f>
        <v>7.8110094183360627E-3</v>
      </c>
      <c r="AW358" s="27">
        <f>(1/(((1-P358)^2+(1-Q358)^2))*CT358)</f>
        <v>1.8685711131393688E-2</v>
      </c>
      <c r="AX358" s="27">
        <f>(1/(((2-P358)^2+(2-Q358)^2))*CT358)</f>
        <v>1.69465011727629E-2</v>
      </c>
      <c r="AY358" s="27">
        <f>(1/(((3-P358)^2+(3-Q358)^2))*CT358)</f>
        <v>6.9203370123082286E-3</v>
      </c>
      <c r="AZ358" s="27">
        <f>((1/(((4-P358)^2+(4-Q358)^2))*CT358))</f>
        <v>3.2258685196873381E-3</v>
      </c>
      <c r="BA358" s="27">
        <f>((1/(((5-P358)^2+(5-Q358)^2))*CT358))</f>
        <v>1.800223969948537E-3</v>
      </c>
      <c r="BB358" s="27">
        <f>((1/(((6-P358)^2+(6-Q358)^2))*CT358))</f>
        <v>1.1351010429849222E-3</v>
      </c>
      <c r="BC358" s="27">
        <f>((1/(((1-P358)^2+(0-Q358)^2))*CT358))</f>
        <v>7.4793999346025319E-3</v>
      </c>
      <c r="BD358" s="27">
        <f>((1/(((2-P358)^2+(0-Q358)^2))*CT358))</f>
        <v>5.5748599196923619E-3</v>
      </c>
      <c r="BE358" s="27">
        <f>((1/(((2-P358)^2+(1-Q358)^2))*CT358))</f>
        <v>1.0081359836102519E-2</v>
      </c>
      <c r="BF358" s="27">
        <f>((1/(((3-P358)^2+(0-Q358)^2))*CT358))</f>
        <v>3.7728325678877163E-3</v>
      </c>
      <c r="BG358" s="27">
        <f>((1/(((3-P358)^2+(1-Q358)^2))*CT358))</f>
        <v>5.4092326077626596E-3</v>
      </c>
      <c r="BH358" s="27">
        <f>((1/(((3-P358)^2+(2-Q358)^2))*CT358))</f>
        <v>6.9115488367239956E-3</v>
      </c>
      <c r="BI358" s="27">
        <f>((1/(((4-P358)^2+(0-Q358)^2))*CT358))</f>
        <v>2.5593187217033825E-3</v>
      </c>
      <c r="BJ358" s="27">
        <f>((1/(((4-P358)^2+(1-Q358)^2))*CT358))</f>
        <v>3.2201426806914195E-3</v>
      </c>
      <c r="BK358" s="27">
        <f>((1/(((4-P358)^2+(2-Q358)^2))*CT358))</f>
        <v>3.6987513642440201E-3</v>
      </c>
      <c r="BL358" s="27">
        <f>((1/(((4-P358)^2+(3-Q358)^2))*CT358))</f>
        <v>3.7012667327664429E-3</v>
      </c>
      <c r="BM358" s="27">
        <f>((1/(((5-P358)^2+(0-Q358)^2))*CT358))</f>
        <v>1.7972516091481847E-3</v>
      </c>
      <c r="BN358" s="27">
        <f>((1/(((5-P358)^2+(1-Q358)^2))*CT358))</f>
        <v>2.0998637021165827E-3</v>
      </c>
      <c r="BO358" s="27">
        <f>((1/(((5-P358)^2+(2-Q358)^2))*CT358))</f>
        <v>2.2933799516239076E-3</v>
      </c>
      <c r="BP358" s="27">
        <f>((1/(((5-P358)^2+(3-Q358)^2))*CT358))</f>
        <v>2.2943467394293516E-3</v>
      </c>
      <c r="BQ358" s="27">
        <f>((1/(((5-P358)^2+(4-Q358)^2))*CT358))</f>
        <v>2.1022970406856137E-3</v>
      </c>
      <c r="BR358" s="27">
        <f>((1/(((6-P358)^2+(0-Q358)^2))*CT358))</f>
        <v>1.3121960239049612E-3</v>
      </c>
      <c r="BS358" s="27">
        <f>(1/(((6-P358)^2+(1-Q358)^2))*CT358)</f>
        <v>1.4664960131472865E-3</v>
      </c>
      <c r="BT358" s="27">
        <f>(1/(((6-P358)^2+(2-Q358)^2))*CT358)</f>
        <v>1.5583271237982093E-3</v>
      </c>
      <c r="BU358" s="27">
        <f>(1/(((6-P358)^2+(3-Q358)^2))*CT358)</f>
        <v>1.5587734349365662E-3</v>
      </c>
      <c r="BV358" s="27">
        <f>((1/(((6-P358)^2+(4-Q358)^2))*CT358))</f>
        <v>1.4676824109416267E-3</v>
      </c>
      <c r="BW358" s="27">
        <f>((1/(((6-P358)^2+(5-Q358)^2))*CT358))</f>
        <v>1.3137797766983059E-3</v>
      </c>
      <c r="BX358" s="27">
        <f>((1/(((0-P358)^2+(1-Q358)^2))*CT358))</f>
        <v>2.0902708739521502E-2</v>
      </c>
      <c r="BY358" s="27">
        <f>((1/(((0-P358)^2+(2-Q358)^2))*CT358))</f>
        <v>0.13060025668464795</v>
      </c>
      <c r="BZ358" s="27">
        <f>((1/(((1-P358)^2+(2-Q358)^2))*CT358))</f>
        <v>7.5001358500083548E-2</v>
      </c>
      <c r="CA358" s="27">
        <f>((1/(((0-P358)^2+(3-Q358)^2))*CT358))</f>
        <v>0.13381119967295071</v>
      </c>
      <c r="CB358" s="27">
        <f>((1/(((1-P358)^2+(3-Q358)^2))*CT358))</f>
        <v>7.6049357281261193E-2</v>
      </c>
      <c r="CC358" s="27">
        <f>((1/(((2-P358)^2+(3-Q358)^2))*CT358))</f>
        <v>1.6999432229211294E-2</v>
      </c>
      <c r="CD358" s="27">
        <f>((1/(((0-P358)^2+(4-Q358)^2))*CT358))</f>
        <v>2.1146352555051123E-2</v>
      </c>
      <c r="CE358" s="27">
        <f>((1/(((1-P358)^2+(4-Q358)^2))*CT358))</f>
        <v>1.8880172321313653E-2</v>
      </c>
      <c r="CF358" s="27">
        <f>((1/(((2-P358)^2+(4-Q358)^2))*CT358))</f>
        <v>1.0137694495147877E-2</v>
      </c>
      <c r="CG358" s="27">
        <f>((1/(((3-P358)^2+(4-Q358)^2))*CT358))</f>
        <v>5.4254091429480318E-3</v>
      </c>
      <c r="CH358" s="27">
        <f>((1/(((0-P358)^2+(5-Q358)^2))*CT358))</f>
        <v>7.8674651569525782E-3</v>
      </c>
      <c r="CI358" s="27">
        <f>((1/(((1-P358)^2+(5-Q358)^2))*CT358))</f>
        <v>7.5311479909092932E-3</v>
      </c>
      <c r="CJ358" s="27">
        <f>((1/(((2-P358)^2+(5-Q358)^2))*CT358))</f>
        <v>5.60355873648807E-3</v>
      </c>
      <c r="CK358" s="27">
        <f>((1/(((3-P358)^2+(5-Q358)^2))*CT358))</f>
        <v>3.7859548407974766E-3</v>
      </c>
      <c r="CL358" s="27">
        <f>(1/(((4-P358)^2+(5-Q358)^2))*CT358)</f>
        <v>2.5653503860940375E-3</v>
      </c>
      <c r="CM358" s="27">
        <f>(1/(((0-P358)^2+(6-Q358)^2))*CT358)</f>
        <v>4.0498618066495476E-3</v>
      </c>
      <c r="CN358" s="27">
        <f>(1/(((1-P358)^2+(6-Q358)^2))*CT358)</f>
        <v>3.9588572637869832E-3</v>
      </c>
      <c r="CO358" s="27">
        <f>((1/(((2-P358)^2+(6-Q358)^2))*CT358))</f>
        <v>3.3526188964332106E-3</v>
      </c>
      <c r="CP358" s="27">
        <f>((1/(((3-P358)^2+(6-Q358)^2))*CT358))</f>
        <v>2.6045029271284494E-3</v>
      </c>
      <c r="CQ358" s="27">
        <f>((1/(((4-P358)^2+(6-Q358)^2))*CT358))</f>
        <v>1.9622211143009746E-3</v>
      </c>
      <c r="CR358" s="27">
        <f>((1/(((5-P358)^2+(6-Q358)^2)))*CT358)</f>
        <v>1.4808174152758241E-3</v>
      </c>
      <c r="CS358" s="21">
        <f t="shared" si="172"/>
        <v>0.68191415745298267</v>
      </c>
      <c r="CT358" s="28">
        <v>0.05</v>
      </c>
    </row>
    <row r="359" spans="8:98" x14ac:dyDescent="0.25">
      <c r="H359" s="2">
        <v>44693</v>
      </c>
      <c r="I359" s="1" t="s">
        <v>28</v>
      </c>
      <c r="J359" s="1" t="s">
        <v>6</v>
      </c>
      <c r="K359">
        <v>3</v>
      </c>
      <c r="L359">
        <v>0</v>
      </c>
      <c r="M359">
        <v>3.64</v>
      </c>
      <c r="N359">
        <v>0.37</v>
      </c>
      <c r="P359" s="10">
        <f>SUMIF(team,spi_matches[[#This Row],[team1]],Mxg)+SUMIF(team,spi_matches[[#This Row],[team2]],Vnxg)</f>
        <v>1.7098187701615588</v>
      </c>
      <c r="Q359" s="10">
        <f>SUMIF(team,spi_matches[[#This Row],[team1]],Mnxg)+SUMIF(team,spi_matches[[#This Row],[team2]],Vxg)</f>
        <v>1.0207220305830125</v>
      </c>
      <c r="R359" s="10">
        <f t="shared" si="146"/>
        <v>4.1490387411067164</v>
      </c>
      <c r="S359" s="21">
        <f t="shared" si="147"/>
        <v>0.79849575897352176</v>
      </c>
      <c r="T359" s="21">
        <f t="shared" si="148"/>
        <v>0.17522283888360957</v>
      </c>
      <c r="U359" s="21">
        <f t="shared" si="149"/>
        <v>0.14000729807330825</v>
      </c>
      <c r="V359" s="22">
        <f t="shared" si="150"/>
        <v>3</v>
      </c>
      <c r="W359" s="22">
        <f t="shared" si="151"/>
        <v>0</v>
      </c>
      <c r="X359" s="23"/>
      <c r="Y359" s="23"/>
      <c r="Z359" s="23"/>
      <c r="AA359" s="23"/>
      <c r="AB359" s="24">
        <f t="shared" si="152"/>
        <v>2</v>
      </c>
      <c r="AC359" s="24">
        <f t="shared" si="153"/>
        <v>1</v>
      </c>
      <c r="AD359" s="24">
        <f t="shared" si="154"/>
        <v>1</v>
      </c>
      <c r="AE359" s="24">
        <f t="shared" si="155"/>
        <v>1</v>
      </c>
      <c r="AF359" s="24">
        <f t="shared" si="156"/>
        <v>2</v>
      </c>
      <c r="AG359" s="24">
        <f t="shared" si="157"/>
        <v>2</v>
      </c>
      <c r="AH359" s="24">
        <f t="shared" si="158"/>
        <v>2</v>
      </c>
      <c r="AI359" s="24">
        <f t="shared" si="159"/>
        <v>0</v>
      </c>
      <c r="AJ359" s="24">
        <f t="shared" si="160"/>
        <v>1</v>
      </c>
      <c r="AK359" s="24">
        <f t="shared" si="161"/>
        <v>2</v>
      </c>
      <c r="AL359" s="25">
        <f t="shared" si="162"/>
        <v>21</v>
      </c>
      <c r="AM359" s="25">
        <f t="shared" si="163"/>
        <v>11</v>
      </c>
      <c r="AN359" s="25">
        <f t="shared" si="164"/>
        <v>22</v>
      </c>
      <c r="AO359" s="25">
        <f t="shared" si="165"/>
        <v>20</v>
      </c>
      <c r="AP359" s="25">
        <f t="shared" si="166"/>
        <v>12</v>
      </c>
      <c r="AQ359" s="26">
        <f t="shared" si="167"/>
        <v>0.59077528936830781</v>
      </c>
      <c r="AR359" s="26">
        <f t="shared" si="168"/>
        <v>9.9152820646209117E-2</v>
      </c>
      <c r="AS359" s="26">
        <f t="shared" si="169"/>
        <v>4.7929884903474176E-2</v>
      </c>
      <c r="AT359" s="26">
        <f t="shared" si="170"/>
        <v>4.4401873512061873E-2</v>
      </c>
      <c r="AU359" s="26">
        <f t="shared" si="171"/>
        <v>3.4180367786072474E-2</v>
      </c>
      <c r="AV359" s="27">
        <f>(1/(((0-P359)^2+(0-Q359)^2))*CT359)</f>
        <v>1.2609215697355652E-2</v>
      </c>
      <c r="AW359" s="27">
        <f>(1/(((1-P359)^2+(1-Q359)^2))*CT359)</f>
        <v>9.9152820646209117E-2</v>
      </c>
      <c r="AX359" s="27">
        <f>(1/(((2-P359)^2+(2-Q359)^2))*CT359)</f>
        <v>4.7929884903474176E-2</v>
      </c>
      <c r="AY359" s="27">
        <f>(1/(((3-P359)^2+(3-Q359)^2))*CT359)</f>
        <v>8.9571882277289221E-3</v>
      </c>
      <c r="AZ359" s="27">
        <f>((1/(((4-P359)^2+(4-Q359)^2))*CT359))</f>
        <v>3.5408188789974441E-3</v>
      </c>
      <c r="BA359" s="27">
        <f>((1/(((5-P359)^2+(5-Q359)^2))*CT359))</f>
        <v>1.8754726882941259E-3</v>
      </c>
      <c r="BB359" s="27">
        <f>((1/(((6-P359)^2+(6-Q359)^2))*CT359))</f>
        <v>1.1574378415501129E-3</v>
      </c>
      <c r="BC359" s="27">
        <f>((1/(((1-P359)^2+(0-Q359)^2))*CT359))</f>
        <v>3.2347465602799025E-2</v>
      </c>
      <c r="BD359" s="27">
        <f>((1/(((2-P359)^2+(0-Q359)^2))*CT359))</f>
        <v>4.4401873512061873E-2</v>
      </c>
      <c r="BE359" s="27">
        <f>((1/(((2-P359)^2+(1-Q359)^2))*CT359))</f>
        <v>0.59077528936830781</v>
      </c>
      <c r="BF359" s="27">
        <f>((1/(((3-P359)^2+(0-Q359)^2))*CT359))</f>
        <v>1.8474446224837612E-2</v>
      </c>
      <c r="BG359" s="27">
        <f>((1/(((3-P359)^2+(1-Q359)^2))*CT359))</f>
        <v>3.0030083987166618E-2</v>
      </c>
      <c r="BH359" s="27">
        <f>((1/(((3-P359)^2+(2-Q359)^2))*CT359))</f>
        <v>1.9058124995387296E-2</v>
      </c>
      <c r="BI359" s="27">
        <f>((1/(((4-P359)^2+(0-Q359)^2))*CT359))</f>
        <v>7.9531672602132317E-3</v>
      </c>
      <c r="BJ359" s="27">
        <f>((1/(((4-P359)^2+(1-Q359)^2))*CT359))</f>
        <v>9.532235169867698E-3</v>
      </c>
      <c r="BK359" s="27">
        <f>((1/(((4-P359)^2+(2-Q359)^2))*CT359))</f>
        <v>8.0594264622745136E-3</v>
      </c>
      <c r="BL359" s="27">
        <f>((1/(((4-P359)^2+(3-Q359)^2))*CT359))</f>
        <v>5.4570429869159366E-3</v>
      </c>
      <c r="BM359" s="27">
        <f>((1/(((5-P359)^2+(0-Q359)^2))*CT359))</f>
        <v>4.2133058597792561E-3</v>
      </c>
      <c r="BN359" s="27">
        <f>((1/(((5-P359)^2+(1-Q359)^2))*CT359))</f>
        <v>4.6186296243129078E-3</v>
      </c>
      <c r="BO359" s="27">
        <f>((1/(((5-P359)^2+(2-Q359)^2))*CT359))</f>
        <v>4.2429413635820422E-3</v>
      </c>
      <c r="BP359" s="27">
        <f>((1/(((5-P359)^2+(3-Q359)^2))*CT359))</f>
        <v>3.3914782368152235E-3</v>
      </c>
      <c r="BQ359" s="27">
        <f>((1/(((5-P359)^2+(4-Q359)^2))*CT359))</f>
        <v>2.5378920294002079E-3</v>
      </c>
      <c r="BR359" s="27">
        <f>((1/(((6-P359)^2+(0-Q359)^2))*CT359))</f>
        <v>2.5710207922931307E-3</v>
      </c>
      <c r="BS359" s="27">
        <f>(1/(((6-P359)^2+(1-Q359)^2))*CT359)</f>
        <v>2.7164930328257017E-3</v>
      </c>
      <c r="BT359" s="27">
        <f>(1/(((6-P359)^2+(2-Q359)^2))*CT359)</f>
        <v>2.5820257519701263E-3</v>
      </c>
      <c r="BU359" s="27">
        <f>(1/(((6-P359)^2+(3-Q359)^2))*CT359)</f>
        <v>2.2398226224539441E-3</v>
      </c>
      <c r="BV359" s="27">
        <f>((1/(((6-P359)^2+(4-Q359)^2))*CT359))</f>
        <v>1.8327268580949621E-3</v>
      </c>
      <c r="BW359" s="27">
        <f>((1/(((6-P359)^2+(5-Q359)^2))*CT359))</f>
        <v>1.4602672321625577E-3</v>
      </c>
      <c r="BX359" s="27">
        <f>((1/(((0-P359)^2+(1-Q359)^2))*CT359))</f>
        <v>1.7100391714618367E-2</v>
      </c>
      <c r="BY359" s="27">
        <f>((1/(((0-P359)^2+(2-Q359)^2))*CT359))</f>
        <v>1.2878414276165704E-2</v>
      </c>
      <c r="BZ359" s="27">
        <f>((1/(((1-P359)^2+(2-Q359)^2))*CT359))</f>
        <v>3.4180367786072474E-2</v>
      </c>
      <c r="CA359" s="27">
        <f>((1/(((0-P359)^2+(3-Q359)^2))*CT359))</f>
        <v>7.3088499939255426E-3</v>
      </c>
      <c r="CB359" s="27">
        <f>((1/(((1-P359)^2+(3-Q359)^2))*CT359))</f>
        <v>1.130867628250723E-2</v>
      </c>
      <c r="CC359" s="27">
        <f>((1/(((2-P359)^2+(3-Q359)^2))*CT359))</f>
        <v>1.249454479937036E-2</v>
      </c>
      <c r="CD359" s="27">
        <f>((1/(((0-P359)^2+(4-Q359)^2))*CT359))</f>
        <v>4.2374398769325899E-3</v>
      </c>
      <c r="CE359" s="27">
        <f>((1/(((1-P359)^2+(4-Q359)^2))*CT359))</f>
        <v>5.33052455597693E-3</v>
      </c>
      <c r="CF359" s="27">
        <f>((1/(((2-P359)^2+(4-Q359)^2))*CT359))</f>
        <v>5.5801688338295132E-3</v>
      </c>
      <c r="CG359" s="27">
        <f>((1/(((3-P359)^2+(4-Q359)^2))*CT359))</f>
        <v>4.7435338122104875E-3</v>
      </c>
      <c r="CH359" s="27">
        <f>((1/(((0-P359)^2+(5-Q359)^2))*CT359))</f>
        <v>2.6655104201798946E-3</v>
      </c>
      <c r="CI359" s="27">
        <f>((1/(((1-P359)^2+(5-Q359)^2))*CT359))</f>
        <v>3.0602572278559319E-3</v>
      </c>
      <c r="CJ359" s="27">
        <f>((1/(((2-P359)^2+(5-Q359)^2))*CT359))</f>
        <v>3.1409287679454462E-3</v>
      </c>
      <c r="CK359" s="27">
        <f>((1/(((3-P359)^2+(5-Q359)^2))*CT359))</f>
        <v>2.8572700850586774E-3</v>
      </c>
      <c r="CL359" s="27">
        <f>(1/(((4-P359)^2+(5-Q359)^2))*CT359)</f>
        <v>2.3719634050694016E-3</v>
      </c>
      <c r="CM359" s="27">
        <f>(1/(((0-P359)^2+(6-Q359)^2))*CT359)</f>
        <v>1.8039672565645871E-3</v>
      </c>
      <c r="CN359" s="27">
        <f>(1/(((1-P359)^2+(6-Q359)^2))*CT359)</f>
        <v>1.9765149088723172E-3</v>
      </c>
      <c r="CO359" s="27">
        <f>((1/(((2-P359)^2+(6-Q359)^2))*CT359))</f>
        <v>2.009855184781772E-3</v>
      </c>
      <c r="CP359" s="27">
        <f>((1/(((3-P359)^2+(6-Q359)^2))*CT359))</f>
        <v>1.8898035372406517E-3</v>
      </c>
      <c r="CQ359" s="27">
        <f>((1/(((4-P359)^2+(6-Q359)^2))*CT359))</f>
        <v>1.6645505145963663E-3</v>
      </c>
      <c r="CR359" s="27">
        <f>((1/(((5-P359)^2+(6-Q359)^2)))*CT359)</f>
        <v>1.4037648335339847E-3</v>
      </c>
      <c r="CS359" s="21">
        <f t="shared" si="172"/>
        <v>1.1137258959304392</v>
      </c>
      <c r="CT359" s="28">
        <v>0.05</v>
      </c>
    </row>
    <row r="360" spans="8:98" x14ac:dyDescent="0.25">
      <c r="H360" s="2">
        <v>44696</v>
      </c>
      <c r="I360" s="1" t="s">
        <v>28</v>
      </c>
      <c r="J360" s="1" t="s">
        <v>9</v>
      </c>
      <c r="K360">
        <v>1</v>
      </c>
      <c r="L360">
        <v>0</v>
      </c>
      <c r="M360">
        <v>0.28000000000000003</v>
      </c>
      <c r="N360">
        <v>0.73</v>
      </c>
      <c r="P360" s="10">
        <f>SUMIF(team,spi_matches[[#This Row],[team1]],Mxg)+SUMIF(team,spi_matches[[#This Row],[team2]],Vnxg)</f>
        <v>1.8099786370226241</v>
      </c>
      <c r="Q360" s="10">
        <f>SUMIF(team,spi_matches[[#This Row],[team1]],Mnxg)+SUMIF(team,spi_matches[[#This Row],[team2]],Vxg)</f>
        <v>0.55558647542406359</v>
      </c>
      <c r="R360" s="10">
        <f t="shared" si="146"/>
        <v>2.3712547073006074</v>
      </c>
      <c r="S360" s="21">
        <f t="shared" si="147"/>
        <v>0.54919493515713858</v>
      </c>
      <c r="T360" s="21">
        <f t="shared" si="148"/>
        <v>0.10857942588141495</v>
      </c>
      <c r="U360" s="21">
        <f t="shared" si="149"/>
        <v>9.9194353951283287E-2</v>
      </c>
      <c r="V360" s="22">
        <f t="shared" si="150"/>
        <v>3</v>
      </c>
      <c r="W360" s="22">
        <f t="shared" si="151"/>
        <v>0</v>
      </c>
      <c r="X360" s="23"/>
      <c r="Y360" s="23"/>
      <c r="Z360" s="23"/>
      <c r="AA360" s="23"/>
      <c r="AB360" s="24">
        <f t="shared" si="152"/>
        <v>2</v>
      </c>
      <c r="AC360" s="24">
        <f t="shared" si="153"/>
        <v>1</v>
      </c>
      <c r="AD360" s="24">
        <f t="shared" si="154"/>
        <v>2</v>
      </c>
      <c r="AE360" s="24">
        <f t="shared" si="155"/>
        <v>0</v>
      </c>
      <c r="AF360" s="24">
        <f t="shared" si="156"/>
        <v>1</v>
      </c>
      <c r="AG360" s="24">
        <f t="shared" si="157"/>
        <v>1</v>
      </c>
      <c r="AH360" s="24">
        <f t="shared" si="158"/>
        <v>1</v>
      </c>
      <c r="AI360" s="24">
        <f t="shared" si="159"/>
        <v>0</v>
      </c>
      <c r="AJ360" s="24">
        <f t="shared" si="160"/>
        <v>3</v>
      </c>
      <c r="AK360" s="24">
        <f t="shared" si="161"/>
        <v>1</v>
      </c>
      <c r="AL360" s="25">
        <f t="shared" si="162"/>
        <v>21</v>
      </c>
      <c r="AM360" s="25">
        <f t="shared" si="163"/>
        <v>20</v>
      </c>
      <c r="AN360" s="25">
        <f t="shared" si="164"/>
        <v>11</v>
      </c>
      <c r="AO360" s="25">
        <f t="shared" si="165"/>
        <v>10</v>
      </c>
      <c r="AP360" s="25">
        <f t="shared" si="166"/>
        <v>31</v>
      </c>
      <c r="AQ360" s="26">
        <f t="shared" si="167"/>
        <v>0.21403056000356921</v>
      </c>
      <c r="AR360" s="26">
        <f t="shared" si="168"/>
        <v>0.1450181410183129</v>
      </c>
      <c r="AS360" s="26">
        <f t="shared" si="169"/>
        <v>5.8577588082438438E-2</v>
      </c>
      <c r="AT360" s="26">
        <f t="shared" si="170"/>
        <v>5.1827342749452922E-2</v>
      </c>
      <c r="AU360" s="26">
        <f t="shared" si="171"/>
        <v>3.0985572509982896E-2</v>
      </c>
      <c r="AV360" s="27">
        <f>(1/(((0-P360)^2+(0-Q360)^2))*CT360)</f>
        <v>1.3948172503680368E-2</v>
      </c>
      <c r="AW360" s="27">
        <f>(1/(((1-P360)^2+(1-Q360)^2))*CT360)</f>
        <v>5.8577588082438438E-2</v>
      </c>
      <c r="AX360" s="27">
        <f>(1/(((2-P360)^2+(2-Q360)^2))*CT360)</f>
        <v>2.3557808087542275E-2</v>
      </c>
      <c r="AY360" s="27">
        <f>(1/(((3-P360)^2+(3-Q360)^2))*CT360)</f>
        <v>6.7647022437444517E-3</v>
      </c>
      <c r="AZ360" s="27">
        <f>((1/(((4-P360)^2+(4-Q360)^2))*CT360))</f>
        <v>3.0011683971292559E-3</v>
      </c>
      <c r="BA360" s="27">
        <f>((1/(((5-P360)^2+(5-Q360)^2))*CT360))</f>
        <v>1.670617796163219E-3</v>
      </c>
      <c r="BB360" s="27">
        <f>((1/(((6-P360)^2+(6-Q360)^2))*CT360))</f>
        <v>1.0593687707169334E-3</v>
      </c>
      <c r="BC360" s="27">
        <f>((1/(((1-P360)^2+(0-Q360)^2))*CT360))</f>
        <v>5.1827342749452922E-2</v>
      </c>
      <c r="BD360" s="27">
        <f>((1/(((2-P360)^2+(0-Q360)^2))*CT360))</f>
        <v>0.1450181410183129</v>
      </c>
      <c r="BE360" s="27">
        <f>((1/(((2-P360)^2+(1-Q360)^2))*CT360))</f>
        <v>0.21403056000356921</v>
      </c>
      <c r="BF360" s="27">
        <f>((1/(((3-P360)^2+(0-Q360)^2))*CT360))</f>
        <v>2.8988411532029863E-2</v>
      </c>
      <c r="BG360" s="27">
        <f>((1/(((3-P360)^2+(1-Q360)^2))*CT360))</f>
        <v>3.0985572509982896E-2</v>
      </c>
      <c r="BH360" s="27">
        <f>((1/(((3-P360)^2+(2-Q360)^2))*CT360))</f>
        <v>1.4275593810191473E-2</v>
      </c>
      <c r="BI360" s="27">
        <f>((1/(((4-P360)^2+(0-Q360)^2))*CT360))</f>
        <v>9.7945689038403949E-3</v>
      </c>
      <c r="BJ360" s="27">
        <f>((1/(((4-P360)^2+(1-Q360)^2))*CT360))</f>
        <v>1.0012622009181578E-2</v>
      </c>
      <c r="BK360" s="27">
        <f>((1/(((4-P360)^2+(2-Q360)^2))*CT360))</f>
        <v>7.2647767008151374E-3</v>
      </c>
      <c r="BL360" s="27">
        <f>((1/(((4-P360)^2+(3-Q360)^2))*CT360))</f>
        <v>4.6419432224019536E-3</v>
      </c>
      <c r="BM360" s="27">
        <f>((1/(((5-P360)^2+(0-Q360)^2))*CT360))</f>
        <v>4.7687569533795531E-3</v>
      </c>
      <c r="BN360" s="27">
        <f>((1/(((5-P360)^2+(1-Q360)^2))*CT360))</f>
        <v>4.8198626104413132E-3</v>
      </c>
      <c r="BO360" s="27">
        <f>((1/(((5-P360)^2+(2-Q360)^2))*CT360))</f>
        <v>4.0774497799917235E-3</v>
      </c>
      <c r="BP360" s="27">
        <f>((1/(((5-P360)^2+(3-Q360)^2))*CT360))</f>
        <v>3.0957080667682563E-3</v>
      </c>
      <c r="BQ360" s="27">
        <f>((1/(((5-P360)^2+(4-Q360)^2))*CT360))</f>
        <v>2.2685798113394324E-3</v>
      </c>
      <c r="BR360" s="27">
        <f>((1/(((6-P360)^2+(0-Q360)^2))*CT360))</f>
        <v>2.7987755362141545E-3</v>
      </c>
      <c r="BS360" s="27">
        <f>(1/(((6-P360)^2+(1-Q360)^2))*CT360)</f>
        <v>2.8163012740011245E-3</v>
      </c>
      <c r="BT360" s="27">
        <f>(1/(((6-P360)^2+(2-Q360)^2))*CT360)</f>
        <v>2.5454866432951945E-3</v>
      </c>
      <c r="BU360" s="27">
        <f>(1/(((6-P360)^2+(3-Q360)^2))*CT360)</f>
        <v>2.1248171567069484E-3</v>
      </c>
      <c r="BV360" s="27">
        <f>((1/(((6-P360)^2+(4-Q360)^2))*CT360))</f>
        <v>1.6995089086878673E-3</v>
      </c>
      <c r="BW360" s="27">
        <f>((1/(((6-P360)^2+(5-Q360)^2))*CT360))</f>
        <v>1.3401559565346811E-3</v>
      </c>
      <c r="BX360" s="27">
        <f>((1/(((0-P360)^2+(1-Q360)^2))*CT360))</f>
        <v>1.43945948062787E-2</v>
      </c>
      <c r="BY360" s="27">
        <f>((1/(((0-P360)^2+(2-Q360)^2))*CT360))</f>
        <v>9.3242647585150152E-3</v>
      </c>
      <c r="BZ360" s="27">
        <f>((1/(((1-P360)^2+(2-Q360)^2))*CT360))</f>
        <v>1.8232233141328148E-2</v>
      </c>
      <c r="CA360" s="27">
        <f>((1/(((0-P360)^2+(3-Q360)^2))*CT360))</f>
        <v>5.4047158538726931E-3</v>
      </c>
      <c r="CB360" s="27">
        <f>((1/(((1-P360)^2+(3-Q360)^2))*CT360))</f>
        <v>7.5400873969142445E-3</v>
      </c>
      <c r="CC360" s="27">
        <f>((1/(((2-P360)^2+(3-Q360)^2))*CT360))</f>
        <v>8.3177159932258642E-3</v>
      </c>
      <c r="CD360" s="27">
        <f>((1/(((0-P360)^2+(4-Q360)^2))*CT360))</f>
        <v>3.3025083381271756E-3</v>
      </c>
      <c r="CE360" s="27">
        <f>((1/(((1-P360)^2+(4-Q360)^2))*CT360))</f>
        <v>3.9935943000733633E-3</v>
      </c>
      <c r="CF360" s="27">
        <f>((1/(((2-P360)^2+(4-Q360)^2))*CT360))</f>
        <v>4.2016479606143227E-3</v>
      </c>
      <c r="CG360" s="27">
        <f>((1/(((3-P360)^2+(4-Q360)^2))*CT360))</f>
        <v>3.7650218613788119E-3</v>
      </c>
      <c r="CH360" s="27">
        <f>((1/(((0-P360)^2+(5-Q360)^2))*CT360))</f>
        <v>2.1711911020080711E-3</v>
      </c>
      <c r="CI360" s="27">
        <f>((1/(((1-P360)^2+(5-Q360)^2))*CT360))</f>
        <v>2.4499143227637871E-3</v>
      </c>
      <c r="CJ360" s="27">
        <f>((1/(((2-P360)^2+(5-Q360)^2))*CT360))</f>
        <v>2.5266664764200461E-3</v>
      </c>
      <c r="CK360" s="27">
        <f>((1/(((3-P360)^2+(5-Q360)^2))*CT360))</f>
        <v>2.361948545412228E-3</v>
      </c>
      <c r="CL360" s="27">
        <f>(1/(((4-P360)^2+(5-Q360)^2))*CT360)</f>
        <v>2.0367424137601692E-3</v>
      </c>
      <c r="CM360" s="27">
        <f>(1/(((0-P360)^2+(6-Q360)^2))*CT360)</f>
        <v>1.5189414446808202E-3</v>
      </c>
      <c r="CN360" s="27">
        <f>(1/(((1-P360)^2+(6-Q360)^2))*CT360)</f>
        <v>1.6502900671487887E-3</v>
      </c>
      <c r="CO360" s="27">
        <f>((1/(((2-P360)^2+(6-Q360)^2))*CT360))</f>
        <v>1.6847640230122614E-3</v>
      </c>
      <c r="CP360" s="27">
        <f>((1/(((3-P360)^2+(6-Q360)^2))*CT360))</f>
        <v>1.6099020842034889E-3</v>
      </c>
      <c r="CQ360" s="27">
        <f>((1/(((4-P360)^2+(6-Q360)^2))*CT360))</f>
        <v>1.4518916206498634E-3</v>
      </c>
      <c r="CR360" s="27">
        <f>((1/(((5-P360)^2+(6-Q360)^2)))*CT360)</f>
        <v>1.2557174408954375E-3</v>
      </c>
      <c r="CS360" s="21">
        <f t="shared" si="172"/>
        <v>0.75696871498983698</v>
      </c>
      <c r="CT360" s="28">
        <v>0.05</v>
      </c>
    </row>
    <row r="361" spans="8:98" x14ac:dyDescent="0.25">
      <c r="H361" s="2">
        <v>44696</v>
      </c>
      <c r="I361" s="1" t="s">
        <v>17</v>
      </c>
      <c r="J361" s="1" t="s">
        <v>13</v>
      </c>
      <c r="K361">
        <v>1</v>
      </c>
      <c r="L361">
        <v>1</v>
      </c>
      <c r="M361">
        <v>0.91</v>
      </c>
      <c r="N361">
        <v>1.39</v>
      </c>
      <c r="P361" s="10">
        <f>SUMIF(team,spi_matches[[#This Row],[team1]],Mxg)+SUMIF(team,spi_matches[[#This Row],[team2]],Vnxg)</f>
        <v>1.1293873436386819</v>
      </c>
      <c r="Q361" s="10">
        <f>SUMIF(team,spi_matches[[#This Row],[team1]],Mnxg)+SUMIF(team,spi_matches[[#This Row],[team2]],Vxg)</f>
        <v>1.0813796337035253</v>
      </c>
      <c r="R361" s="10">
        <f t="shared" si="146"/>
        <v>0.14337733704180722</v>
      </c>
      <c r="S361" s="21">
        <f t="shared" si="147"/>
        <v>0.21625402175844702</v>
      </c>
      <c r="T361" s="21">
        <f t="shared" si="148"/>
        <v>2.2043730035471381</v>
      </c>
      <c r="U361" s="21">
        <f t="shared" si="149"/>
        <v>0.20086331320739179</v>
      </c>
      <c r="V361" s="22">
        <f t="shared" si="150"/>
        <v>1</v>
      </c>
      <c r="W361" s="22">
        <f t="shared" si="151"/>
        <v>1</v>
      </c>
      <c r="X361" s="23"/>
      <c r="Y361" s="23"/>
      <c r="Z361" s="23"/>
      <c r="AA361" s="23"/>
      <c r="AB361" s="24">
        <f t="shared" si="152"/>
        <v>1</v>
      </c>
      <c r="AC361" s="24">
        <f t="shared" si="153"/>
        <v>1</v>
      </c>
      <c r="AD361" s="24">
        <f t="shared" si="154"/>
        <v>2</v>
      </c>
      <c r="AE361" s="24">
        <f t="shared" si="155"/>
        <v>1</v>
      </c>
      <c r="AF361" s="24">
        <f t="shared" si="156"/>
        <v>1</v>
      </c>
      <c r="AG361" s="24">
        <f t="shared" si="157"/>
        <v>2</v>
      </c>
      <c r="AH361" s="24">
        <f t="shared" si="158"/>
        <v>1</v>
      </c>
      <c r="AI361" s="24">
        <f t="shared" si="159"/>
        <v>0</v>
      </c>
      <c r="AJ361" s="24">
        <f t="shared" si="160"/>
        <v>0</v>
      </c>
      <c r="AK361" s="24">
        <f t="shared" si="161"/>
        <v>1</v>
      </c>
      <c r="AL361" s="25">
        <f t="shared" si="162"/>
        <v>11</v>
      </c>
      <c r="AM361" s="25">
        <f t="shared" si="163"/>
        <v>21</v>
      </c>
      <c r="AN361" s="25">
        <f t="shared" si="164"/>
        <v>12</v>
      </c>
      <c r="AO361" s="25">
        <f t="shared" si="165"/>
        <v>10</v>
      </c>
      <c r="AP361" s="25">
        <f t="shared" si="166"/>
        <v>1</v>
      </c>
      <c r="AQ361" s="26">
        <f t="shared" si="167"/>
        <v>2.140069292114938</v>
      </c>
      <c r="AR361" s="26">
        <f t="shared" si="168"/>
        <v>6.5394607090166479E-2</v>
      </c>
      <c r="AS361" s="26">
        <f t="shared" si="169"/>
        <v>5.8098699465048448E-2</v>
      </c>
      <c r="AT361" s="26">
        <f t="shared" si="170"/>
        <v>4.2154144326861077E-2</v>
      </c>
      <c r="AU361" s="26">
        <f t="shared" si="171"/>
        <v>3.8997349542513549E-2</v>
      </c>
      <c r="AV361" s="27">
        <f>(1/(((0-P361)^2+(0-Q361)^2))*CT361)</f>
        <v>2.0450753552567768E-2</v>
      </c>
      <c r="AW361" s="27">
        <f>(1/(((1-P361)^2+(1-Q361)^2))*CT361)</f>
        <v>2.140069292114938</v>
      </c>
      <c r="AX361" s="27">
        <f>(1/(((2-P361)^2+(2-Q361)^2))*CT361)</f>
        <v>3.1214303034489521E-2</v>
      </c>
      <c r="AY361" s="27">
        <f>(1/(((3-P361)^2+(3-Q361)^2))*CT361)</f>
        <v>6.9635014005950159E-3</v>
      </c>
      <c r="AZ361" s="27">
        <f>((1/(((4-P361)^2+(4-Q361)^2))*CT361))</f>
        <v>2.983513961324488E-3</v>
      </c>
      <c r="BA361" s="27">
        <f>((1/(((5-P361)^2+(5-Q361)^2))*CT361))</f>
        <v>1.648140039265169E-3</v>
      </c>
      <c r="BB361" s="27">
        <f>((1/(((6-P361)^2+(6-Q361)^2))*CT361))</f>
        <v>1.0434994439579256E-3</v>
      </c>
      <c r="BC361" s="27">
        <f>((1/(((1-P361)^2+(0-Q361)^2))*CT361))</f>
        <v>4.2154144326861077E-2</v>
      </c>
      <c r="BD361" s="27">
        <f>((1/(((2-P361)^2+(0-Q361)^2))*CT361))</f>
        <v>2.5942378837709903E-2</v>
      </c>
      <c r="BE361" s="27">
        <f>((1/(((2-P361)^2+(1-Q361)^2))*CT361))</f>
        <v>6.5394607090166479E-2</v>
      </c>
      <c r="BF361" s="27">
        <f>((1/(((3-P361)^2+(0-Q361)^2))*CT361))</f>
        <v>1.0709909288111047E-2</v>
      </c>
      <c r="BG361" s="27">
        <f>((1/(((3-P361)^2+(1-Q361)^2))*CT361))</f>
        <v>1.4262021584177297E-2</v>
      </c>
      <c r="BH361" s="27">
        <f>((1/(((3-P361)^2+(2-Q361)^2))*CT361))</f>
        <v>1.1512633156265703E-2</v>
      </c>
      <c r="BI361" s="27">
        <f>((1/(((4-P361)^2+(0-Q361)^2))*CT361))</f>
        <v>5.3136098172889799E-3</v>
      </c>
      <c r="BJ361" s="27">
        <f>((1/(((4-P361)^2+(1-Q361)^2))*CT361))</f>
        <v>6.0627815573836008E-3</v>
      </c>
      <c r="BK361" s="27">
        <f>((1/(((4-P361)^2+(2-Q361)^2))*CT361))</f>
        <v>5.504013284167073E-3</v>
      </c>
      <c r="BL361" s="27">
        <f>((1/(((4-P361)^2+(3-Q361)^2))*CT361))</f>
        <v>4.1940956563261333E-3</v>
      </c>
      <c r="BM361" s="27">
        <f>((1/(((5-P361)^2+(0-Q361)^2))*CT361))</f>
        <v>3.0957788950687578E-3</v>
      </c>
      <c r="BN361" s="27">
        <f>((1/(((5-P361)^2+(1-Q361)^2))*CT361))</f>
        <v>3.335943157229836E-3</v>
      </c>
      <c r="BO361" s="27">
        <f>((1/(((5-P361)^2+(2-Q361)^2))*CT361))</f>
        <v>3.159456696480563E-3</v>
      </c>
      <c r="BP361" s="27">
        <f>((1/(((5-P361)^2+(3-Q361)^2))*CT361))</f>
        <v>2.6791340784633917E-3</v>
      </c>
      <c r="BQ361" s="27">
        <f>((1/(((5-P361)^2+(4-Q361)^2))*CT361))</f>
        <v>2.1276607353428712E-3</v>
      </c>
      <c r="BR361" s="27">
        <f>((1/(((6-P361)^2+(0-Q361)^2))*CT361))</f>
        <v>2.0086573484844996E-3</v>
      </c>
      <c r="BS361" s="27">
        <f>(1/(((6-P361)^2+(1-Q361)^2))*CT361)</f>
        <v>2.1070827642076457E-3</v>
      </c>
      <c r="BT361" s="27">
        <f>(1/(((6-P361)^2+(2-Q361)^2))*CT361)</f>
        <v>2.0352728227345622E-3</v>
      </c>
      <c r="BU361" s="27">
        <f>(1/(((6-P361)^2+(3-Q361)^2))*CT361)</f>
        <v>1.8245530407431693E-3</v>
      </c>
      <c r="BV361" s="27">
        <f>((1/(((6-P361)^2+(4-Q361)^2))*CT361))</f>
        <v>1.5508101630533461E-3</v>
      </c>
      <c r="BW361" s="27">
        <f>((1/(((6-P361)^2+(5-Q361)^2))*CT361))</f>
        <v>1.2794774581810398E-3</v>
      </c>
      <c r="BX361" s="27">
        <f>((1/(((0-P361)^2+(1-Q361)^2))*CT361))</f>
        <v>3.8997349542513549E-2</v>
      </c>
      <c r="BY361" s="27">
        <f>((1/(((0-P361)^2+(2-Q361)^2))*CT361))</f>
        <v>2.3591814619593306E-2</v>
      </c>
      <c r="BZ361" s="27">
        <f>((1/(((1-P361)^2+(2-Q361)^2))*CT361))</f>
        <v>5.8098699465048448E-2</v>
      </c>
      <c r="CA361" s="27">
        <f>((1/(((0-P361)^2+(3-Q361)^2))*CT361))</f>
        <v>1.0087519557872925E-2</v>
      </c>
      <c r="CB361" s="27">
        <f>((1/(((1-P361)^2+(3-Q361)^2))*CT361))</f>
        <v>1.3521388097096122E-2</v>
      </c>
      <c r="CC361" s="27">
        <f>((1/(((2-P361)^2+(3-Q361)^2))*CT361))</f>
        <v>1.1263619245701996E-2</v>
      </c>
      <c r="CD361" s="27">
        <f>((1/(((0-P361)^2+(4-Q361)^2))*CT361))</f>
        <v>5.1052390847600645E-3</v>
      </c>
      <c r="CE361" s="27">
        <f>((1/(((1-P361)^2+(4-Q361)^2))*CT361))</f>
        <v>5.8581718363653256E-3</v>
      </c>
      <c r="CF361" s="27">
        <f>((1/(((2-P361)^2+(4-Q361)^2))*CT361))</f>
        <v>5.3900735655052854E-3</v>
      </c>
      <c r="CG361" s="27">
        <f>((1/(((3-P361)^2+(4-Q361)^2))*CT361))</f>
        <v>4.1605864713403018E-3</v>
      </c>
      <c r="CH361" s="27">
        <f>((1/(((0-P361)^2+(5-Q361)^2))*CT361))</f>
        <v>3.0064154475641018E-3</v>
      </c>
      <c r="CI361" s="27">
        <f>((1/(((1-P361)^2+(5-Q361)^2))*CT361))</f>
        <v>3.2525980683587928E-3</v>
      </c>
      <c r="CJ361" s="27">
        <f>((1/(((2-P361)^2+(5-Q361)^2))*CT361))</f>
        <v>3.1029781692524776E-3</v>
      </c>
      <c r="CK361" s="27">
        <f>((1/(((3-P361)^2+(5-Q361)^2))*CT361))</f>
        <v>2.6518478178472905E-3</v>
      </c>
      <c r="CL361" s="27">
        <f>(1/(((4-P361)^2+(5-Q361)^2))*CT361)</f>
        <v>2.1190029875740725E-3</v>
      </c>
      <c r="CM361" s="27">
        <f>(1/(((0-P361)^2+(6-Q361)^2))*CT361)</f>
        <v>1.9632216279919785E-3</v>
      </c>
      <c r="CN361" s="27">
        <f>(1/(((1-P361)^2+(6-Q361)^2))*CT361)</f>
        <v>2.0652991930625308E-3</v>
      </c>
      <c r="CO361" s="27">
        <f>((1/(((2-P361)^2+(6-Q361)^2))*CT361))</f>
        <v>2.0039443472132123E-3</v>
      </c>
      <c r="CP361" s="27">
        <f>((1/(((3-P361)^2+(6-Q361)^2))*CT361))</f>
        <v>1.8055744427042547E-3</v>
      </c>
      <c r="CQ361" s="27">
        <f>((1/(((4-P361)^2+(6-Q361)^2))*CT361))</f>
        <v>1.5416281218108539E-3</v>
      </c>
      <c r="CR361" s="27">
        <f>((1/(((5-P361)^2+(6-Q361)^2)))*CT361)</f>
        <v>1.2763414982148601E-3</v>
      </c>
      <c r="CS361" s="21">
        <f t="shared" si="172"/>
        <v>2.6214903385129769</v>
      </c>
      <c r="CT361" s="28">
        <v>0.05</v>
      </c>
    </row>
    <row r="362" spans="8:98" x14ac:dyDescent="0.25">
      <c r="H362" s="2">
        <v>44696</v>
      </c>
      <c r="I362" s="1" t="s">
        <v>16</v>
      </c>
      <c r="J362" s="1" t="s">
        <v>14</v>
      </c>
      <c r="K362">
        <v>1</v>
      </c>
      <c r="L362">
        <v>5</v>
      </c>
      <c r="M362">
        <v>2.63</v>
      </c>
      <c r="N362">
        <v>2.2400000000000002</v>
      </c>
      <c r="P362" s="10">
        <f>SUMIF(team,spi_matches[[#This Row],[team1]],Mxg)+SUMIF(team,spi_matches[[#This Row],[team2]],Vnxg)</f>
        <v>1.3828005829472787</v>
      </c>
      <c r="Q362" s="10">
        <f>SUMIF(team,spi_matches[[#This Row],[team1]],Mnxg)+SUMIF(team,spi_matches[[#This Row],[team2]],Vxg)</f>
        <v>1.7399346491534353</v>
      </c>
      <c r="R362" s="10">
        <f t="shared" si="146"/>
        <v>1.8055717410139456</v>
      </c>
      <c r="S362" s="21">
        <f t="shared" si="147"/>
        <v>0.18160634640751677</v>
      </c>
      <c r="T362" s="21">
        <f t="shared" si="148"/>
        <v>0.21308293900980232</v>
      </c>
      <c r="U362" s="21">
        <f t="shared" si="149"/>
        <v>0.41351688356932487</v>
      </c>
      <c r="V362" s="22">
        <f t="shared" si="150"/>
        <v>0</v>
      </c>
      <c r="W362" s="22">
        <f t="shared" si="151"/>
        <v>3</v>
      </c>
      <c r="X362" s="23"/>
      <c r="Y362" s="23"/>
      <c r="Z362" s="23"/>
      <c r="AA362" s="23"/>
      <c r="AB362" s="24">
        <f t="shared" si="152"/>
        <v>1</v>
      </c>
      <c r="AC362" s="24">
        <f t="shared" si="153"/>
        <v>2</v>
      </c>
      <c r="AD362" s="24">
        <f t="shared" si="154"/>
        <v>2</v>
      </c>
      <c r="AE362" s="24">
        <f t="shared" si="155"/>
        <v>2</v>
      </c>
      <c r="AF362" s="24">
        <f t="shared" si="156"/>
        <v>1</v>
      </c>
      <c r="AG362" s="24">
        <f t="shared" si="157"/>
        <v>1</v>
      </c>
      <c r="AH362" s="24">
        <f t="shared" si="158"/>
        <v>2</v>
      </c>
      <c r="AI362" s="24">
        <f t="shared" si="159"/>
        <v>1</v>
      </c>
      <c r="AJ362" s="24">
        <f t="shared" si="160"/>
        <v>1</v>
      </c>
      <c r="AK362" s="24">
        <f t="shared" si="161"/>
        <v>3</v>
      </c>
      <c r="AL362" s="25">
        <f t="shared" si="162"/>
        <v>12</v>
      </c>
      <c r="AM362" s="25">
        <f t="shared" si="163"/>
        <v>22</v>
      </c>
      <c r="AN362" s="25">
        <f t="shared" si="164"/>
        <v>11</v>
      </c>
      <c r="AO362" s="25">
        <f t="shared" si="165"/>
        <v>21</v>
      </c>
      <c r="AP362" s="25">
        <f t="shared" si="166"/>
        <v>13</v>
      </c>
      <c r="AQ362" s="26">
        <f t="shared" si="167"/>
        <v>0.23345910380535995</v>
      </c>
      <c r="AR362" s="26">
        <f t="shared" si="168"/>
        <v>0.11146554501020106</v>
      </c>
      <c r="AS362" s="26">
        <f t="shared" si="169"/>
        <v>7.2042001733010258E-2</v>
      </c>
      <c r="AT362" s="26">
        <f t="shared" si="170"/>
        <v>5.3853868719431736E-2</v>
      </c>
      <c r="AU362" s="26">
        <f t="shared" si="171"/>
        <v>2.883005933176841E-2</v>
      </c>
      <c r="AV362" s="27">
        <f>(1/(((0-P362)^2+(0-Q362)^2))*CT362)</f>
        <v>1.0122461466908553E-2</v>
      </c>
      <c r="AW362" s="27">
        <f>(1/(((1-P362)^2+(1-Q362)^2))*CT362)</f>
        <v>7.2042001733010258E-2</v>
      </c>
      <c r="AX362" s="27">
        <f>(1/(((2-P362)^2+(2-Q362)^2))*CT362)</f>
        <v>0.11146554501020106</v>
      </c>
      <c r="AY362" s="27">
        <f>(1/(((3-P362)^2+(3-Q362)^2))*CT362)</f>
        <v>1.1895985378365245E-2</v>
      </c>
      <c r="AZ362" s="27">
        <f>((1/(((4-P362)^2+(4-Q362)^2))*CT362))</f>
        <v>4.1814312380935147E-3</v>
      </c>
      <c r="BA362" s="27">
        <f>((1/(((5-P362)^2+(5-Q362)^2))*CT362))</f>
        <v>2.1086229520727827E-3</v>
      </c>
      <c r="BB362" s="27">
        <f>((1/(((6-P362)^2+(6-Q362)^2))*CT362))</f>
        <v>1.2668912311509083E-3</v>
      </c>
      <c r="BC362" s="27">
        <f>((1/(((1-P362)^2+(0-Q362)^2))*CT362))</f>
        <v>1.5753445374075033E-2</v>
      </c>
      <c r="BD362" s="27">
        <f>((1/(((2-P362)^2+(0-Q362)^2))*CT362))</f>
        <v>1.4670036964446838E-2</v>
      </c>
      <c r="BE362" s="27">
        <f>((1/(((2-P362)^2+(1-Q362)^2))*CT362))</f>
        <v>5.3853868719431736E-2</v>
      </c>
      <c r="BF362" s="27">
        <f>((1/(((3-P362)^2+(0-Q362)^2))*CT362))</f>
        <v>8.860995989193628E-3</v>
      </c>
      <c r="BG362" s="27">
        <f>((1/(((3-P362)^2+(1-Q362)^2))*CT362))</f>
        <v>1.5808590899029331E-2</v>
      </c>
      <c r="BH362" s="27">
        <f>((1/(((3-P362)^2+(2-Q362)^2))*CT362))</f>
        <v>1.8636078065525013E-2</v>
      </c>
      <c r="BI362" s="27">
        <f>((1/(((4-P362)^2+(0-Q362)^2))*CT362))</f>
        <v>5.0622118644209606E-3</v>
      </c>
      <c r="BJ362" s="27">
        <f>((1/(((4-P362)^2+(1-Q362)^2))*CT362))</f>
        <v>6.7592813724279988E-3</v>
      </c>
      <c r="BK362" s="27">
        <f>((1/(((4-P362)^2+(2-Q362)^2))*CT362))</f>
        <v>7.2281840220334223E-3</v>
      </c>
      <c r="BL362" s="27">
        <f>((1/(((4-P362)^2+(3-Q362)^2))*CT362))</f>
        <v>5.9259276978923083E-3</v>
      </c>
      <c r="BM362" s="27">
        <f>((1/(((5-P362)^2+(0-Q362)^2))*CT362))</f>
        <v>3.1033725566865919E-3</v>
      </c>
      <c r="BN362" s="27">
        <f>((1/(((5-P362)^2+(1-Q362)^2))*CT362))</f>
        <v>3.6679386103272275E-3</v>
      </c>
      <c r="BO362" s="27">
        <f>((1/(((5-P362)^2+(2-Q362)^2))*CT362))</f>
        <v>3.8017709169117803E-3</v>
      </c>
      <c r="BP362" s="27">
        <f>((1/(((5-P362)^2+(3-Q362)^2))*CT362))</f>
        <v>3.4078757741811609E-3</v>
      </c>
      <c r="BQ362" s="27">
        <f>((1/(((5-P362)^2+(4-Q362)^2))*CT362))</f>
        <v>2.7484567808059249E-3</v>
      </c>
      <c r="BR362" s="27">
        <f>((1/(((6-P362)^2+(0-Q362)^2))*CT362))</f>
        <v>2.0537336371351223E-3</v>
      </c>
      <c r="BS362" s="27">
        <f>(1/(((6-P362)^2+(1-Q362)^2))*CT362)</f>
        <v>2.286651552371113E-3</v>
      </c>
      <c r="BT362" s="27">
        <f>(1/(((6-P362)^2+(2-Q362)^2))*CT362)</f>
        <v>2.3379601392290029E-3</v>
      </c>
      <c r="BU362" s="27">
        <f>(1/(((6-P362)^2+(3-Q362)^2))*CT362)</f>
        <v>2.1828060663227219E-3</v>
      </c>
      <c r="BV362" s="27">
        <f>((1/(((6-P362)^2+(4-Q362)^2))*CT362))</f>
        <v>1.8920454960355566E-3</v>
      </c>
      <c r="BW362" s="27">
        <f>((1/(((6-P362)^2+(5-Q362)^2))*CT362))</f>
        <v>1.5651139090343124E-3</v>
      </c>
      <c r="BX362" s="27">
        <f>((1/(((0-P362)^2+(1-Q362)^2))*CT362))</f>
        <v>2.0328172014491122E-2</v>
      </c>
      <c r="BY362" s="27">
        <f>((1/(((0-P362)^2+(2-Q362)^2))*CT362))</f>
        <v>2.525544061163007E-2</v>
      </c>
      <c r="BZ362" s="27">
        <f>((1/(((1-P362)^2+(2-Q362)^2))*CT362))</f>
        <v>0.23345910380535995</v>
      </c>
      <c r="CA362" s="27">
        <f>((1/(((0-P362)^2+(3-Q362)^2))*CT362))</f>
        <v>1.4286113722991016E-2</v>
      </c>
      <c r="CB362" s="27">
        <f>((1/(((1-P362)^2+(3-Q362)^2))*CT362))</f>
        <v>2.883005933176841E-2</v>
      </c>
      <c r="CC362" s="27">
        <f>((1/(((2-P362)^2+(3-Q362)^2))*CT362))</f>
        <v>2.5397472878363265E-2</v>
      </c>
      <c r="CD362" s="27">
        <f>((1/(((0-P362)^2+(4-Q362)^2))*CT362))</f>
        <v>7.1224738007981975E-3</v>
      </c>
      <c r="CE362" s="27">
        <f>((1/(((1-P362)^2+(4-Q362)^2))*CT362))</f>
        <v>9.5157769820385096E-3</v>
      </c>
      <c r="CF362" s="27">
        <f>((1/(((2-P362)^2+(4-Q362)^2))*CT362))</f>
        <v>9.1094086261697439E-3</v>
      </c>
      <c r="CG362" s="27">
        <f>((1/(((3-P362)^2+(4-Q362)^2))*CT362))</f>
        <v>6.4739758162013113E-3</v>
      </c>
      <c r="CH362" s="27">
        <f>((1/(((0-P362)^2+(5-Q362)^2))*CT362))</f>
        <v>3.9871888292847919E-3</v>
      </c>
      <c r="CI362" s="27">
        <f>((1/(((1-P362)^2+(5-Q362)^2))*CT362))</f>
        <v>4.6405597039979032E-3</v>
      </c>
      <c r="CJ362" s="27">
        <f>((1/(((2-P362)^2+(5-Q362)^2))*CT362))</f>
        <v>4.5417545794046469E-3</v>
      </c>
      <c r="CK362" s="27">
        <f>((1/(((3-P362)^2+(5-Q362)^2))*CT362))</f>
        <v>3.7754769050431895E-3</v>
      </c>
      <c r="CL362" s="27">
        <f>(1/(((4-P362)^2+(5-Q362)^2))*CT362)</f>
        <v>2.8607786811865525E-3</v>
      </c>
      <c r="CM362" s="27">
        <f>(1/(((0-P362)^2+(6-Q362)^2))*CT362)</f>
        <v>2.4924858722229636E-3</v>
      </c>
      <c r="CN362" s="27">
        <f>(1/(((1-P362)^2+(6-Q362)^2))*CT362)</f>
        <v>2.7330330048138053E-3</v>
      </c>
      <c r="CO362" s="27">
        <f>((1/(((2-P362)^2+(6-Q362)^2))*CT362))</f>
        <v>2.6984592786497247E-3</v>
      </c>
      <c r="CP362" s="27">
        <f>((1/(((3-P362)^2+(6-Q362)^2))*CT362))</f>
        <v>2.4080729298766026E-3</v>
      </c>
      <c r="CQ362" s="27">
        <f>((1/(((4-P362)^2+(6-Q362)^2))*CT362))</f>
        <v>2.0001688476852012E-3</v>
      </c>
      <c r="CR362" s="27">
        <f>((1/(((5-P362)^2+(6-Q362)^2)))*CT362)</f>
        <v>1.6009073473479216E-3</v>
      </c>
      <c r="CS362" s="21">
        <f t="shared" si="172"/>
        <v>0.80820616898664388</v>
      </c>
      <c r="CT362" s="28">
        <v>0.05</v>
      </c>
    </row>
    <row r="363" spans="8:98" x14ac:dyDescent="0.25">
      <c r="H363" s="2">
        <v>44696</v>
      </c>
      <c r="I363" s="1" t="s">
        <v>15</v>
      </c>
      <c r="J363" s="1" t="s">
        <v>18</v>
      </c>
      <c r="K363">
        <v>1</v>
      </c>
      <c r="L363">
        <v>1</v>
      </c>
      <c r="M363">
        <v>1.1299999999999999</v>
      </c>
      <c r="N363">
        <v>1.47</v>
      </c>
      <c r="P363" s="10">
        <f>SUMIF(team,spi_matches[[#This Row],[team1]],Mxg)+SUMIF(team,spi_matches[[#This Row],[team2]],Vnxg)</f>
        <v>1.8228620615088342</v>
      </c>
      <c r="Q363" s="10">
        <f>SUMIF(team,spi_matches[[#This Row],[team1]],Mnxg)+SUMIF(team,spi_matches[[#This Row],[team2]],Vxg)</f>
        <v>1.1014063716413633</v>
      </c>
      <c r="R363" s="10">
        <f t="shared" si="146"/>
        <v>0.61591909914485643</v>
      </c>
      <c r="S363" s="21">
        <f t="shared" si="147"/>
        <v>1.4130096104059484</v>
      </c>
      <c r="T363" s="21">
        <f t="shared" si="148"/>
        <v>0.16037537778811106</v>
      </c>
      <c r="U363" s="21">
        <f t="shared" si="149"/>
        <v>0.14001045776947399</v>
      </c>
      <c r="V363" s="22">
        <f t="shared" si="150"/>
        <v>3</v>
      </c>
      <c r="W363" s="22">
        <f t="shared" si="151"/>
        <v>0</v>
      </c>
      <c r="X363" s="23"/>
      <c r="Y363" s="23"/>
      <c r="Z363" s="23"/>
      <c r="AA363" s="23"/>
      <c r="AB363" s="24">
        <f t="shared" si="152"/>
        <v>2</v>
      </c>
      <c r="AC363" s="24">
        <f t="shared" si="153"/>
        <v>1</v>
      </c>
      <c r="AD363" s="24">
        <f t="shared" si="154"/>
        <v>1</v>
      </c>
      <c r="AE363" s="24">
        <f t="shared" si="155"/>
        <v>1</v>
      </c>
      <c r="AF363" s="24">
        <f t="shared" si="156"/>
        <v>2</v>
      </c>
      <c r="AG363" s="24">
        <f t="shared" si="157"/>
        <v>2</v>
      </c>
      <c r="AH363" s="24">
        <f t="shared" si="158"/>
        <v>2</v>
      </c>
      <c r="AI363" s="24">
        <f t="shared" si="159"/>
        <v>0</v>
      </c>
      <c r="AJ363" s="24">
        <f t="shared" si="160"/>
        <v>3</v>
      </c>
      <c r="AK363" s="24">
        <f t="shared" si="161"/>
        <v>1</v>
      </c>
      <c r="AL363" s="25">
        <f t="shared" si="162"/>
        <v>21</v>
      </c>
      <c r="AM363" s="25">
        <f t="shared" si="163"/>
        <v>11</v>
      </c>
      <c r="AN363" s="25">
        <f t="shared" si="164"/>
        <v>22</v>
      </c>
      <c r="AO363" s="25">
        <f t="shared" si="165"/>
        <v>20</v>
      </c>
      <c r="AP363" s="25">
        <f t="shared" si="166"/>
        <v>31</v>
      </c>
      <c r="AQ363" s="26">
        <f t="shared" si="167"/>
        <v>1.2001602992942095</v>
      </c>
      <c r="AR363" s="26">
        <f t="shared" si="168"/>
        <v>7.2739416297203596E-2</v>
      </c>
      <c r="AS363" s="26">
        <f t="shared" si="169"/>
        <v>5.9605528833010471E-2</v>
      </c>
      <c r="AT363" s="26">
        <f t="shared" si="170"/>
        <v>4.0177622222539809E-2</v>
      </c>
      <c r="AU363" s="26">
        <f t="shared" si="171"/>
        <v>3.5818235903248431E-2</v>
      </c>
      <c r="AV363" s="27">
        <f>(1/(((0-P363)^2+(0-Q363)^2))*CT363)</f>
        <v>1.1023117019939211E-2</v>
      </c>
      <c r="AW363" s="27">
        <f>(1/(((1-P363)^2+(1-Q363)^2))*CT363)</f>
        <v>7.2739416297203596E-2</v>
      </c>
      <c r="AX363" s="27">
        <f>(1/(((2-P363)^2+(2-Q363)^2))*CT363)</f>
        <v>5.9605528833010471E-2</v>
      </c>
      <c r="AY363" s="27">
        <f>(1/(((3-P363)^2+(3-Q363)^2))*CT363)</f>
        <v>1.0019414636013246E-2</v>
      </c>
      <c r="AZ363" s="27">
        <f>((1/(((4-P363)^2+(4-Q363)^2))*CT363))</f>
        <v>3.8046611986999948E-3</v>
      </c>
      <c r="BA363" s="27">
        <f>((1/(((5-P363)^2+(5-Q363)^2))*CT363))</f>
        <v>1.976812951977974E-3</v>
      </c>
      <c r="BB363" s="27">
        <f>((1/(((6-P363)^2+(6-Q363)^2))*CT363))</f>
        <v>1.2064268512665625E-3</v>
      </c>
      <c r="BC363" s="27">
        <f>((1/(((1-P363)^2+(0-Q363)^2))*CT363))</f>
        <v>2.6452255717521491E-2</v>
      </c>
      <c r="BD363" s="27">
        <f>((1/(((2-P363)^2+(0-Q363)^2))*CT363))</f>
        <v>4.0177622222539809E-2</v>
      </c>
      <c r="BE363" s="27">
        <f>((1/(((2-P363)^2+(1-Q363)^2))*CT363))</f>
        <v>1.2001602992942095</v>
      </c>
      <c r="BF363" s="27">
        <f>((1/(((3-P363)^2+(0-Q363)^2))*CT363))</f>
        <v>1.9240021300229067E-2</v>
      </c>
      <c r="BG363" s="27">
        <f>((1/(((3-P363)^2+(1-Q363)^2))*CT363))</f>
        <v>3.5818235903248431E-2</v>
      </c>
      <c r="BH363" s="27">
        <f>((1/(((3-P363)^2+(2-Q363)^2))*CT363))</f>
        <v>2.2798526047160886E-2</v>
      </c>
      <c r="BI363" s="27">
        <f>((1/(((4-P363)^2+(0-Q363)^2))*CT363))</f>
        <v>8.3990903736138618E-3</v>
      </c>
      <c r="BJ363" s="27">
        <f>((1/(((4-P363)^2+(1-Q363)^2))*CT363))</f>
        <v>1.0525844108833131E-2</v>
      </c>
      <c r="BK363" s="27">
        <f>((1/(((4-P363)^2+(2-Q363)^2))*CT363))</f>
        <v>9.0132312415216985E-3</v>
      </c>
      <c r="BL363" s="27">
        <f>((1/(((4-P363)^2+(3-Q363)^2))*CT363))</f>
        <v>5.9919080225079276E-3</v>
      </c>
      <c r="BM363" s="27">
        <f>((1/(((5-P363)^2+(0-Q363)^2))*CT363))</f>
        <v>4.4219215440118656E-3</v>
      </c>
      <c r="BN363" s="27">
        <f>((1/(((5-P363)^2+(1-Q363)^2))*CT363))</f>
        <v>4.9482958835540972E-3</v>
      </c>
      <c r="BO363" s="27">
        <f>((1/(((5-P363)^2+(2-Q363)^2))*CT363))</f>
        <v>4.5864507484785055E-3</v>
      </c>
      <c r="BP363" s="27">
        <f>((1/(((5-P363)^2+(3-Q363)^2))*CT363))</f>
        <v>3.6499378892018274E-3</v>
      </c>
      <c r="BQ363" s="27">
        <f>((1/(((5-P363)^2+(4-Q363)^2))*CT363))</f>
        <v>2.7032798160383704E-3</v>
      </c>
      <c r="BR363" s="27">
        <f>((1/(((6-P363)^2+(0-Q363)^2))*CT363))</f>
        <v>2.6793019183254854E-3</v>
      </c>
      <c r="BS363" s="27">
        <f>(1/(((6-P363)^2+(1-Q363)^2))*CT363)</f>
        <v>2.8638910666739397E-3</v>
      </c>
      <c r="BT363" s="27">
        <f>(1/(((6-P363)^2+(2-Q363)^2))*CT363)</f>
        <v>2.7388328128111396E-3</v>
      </c>
      <c r="BU363" s="27">
        <f>(1/(((6-P363)^2+(3-Q363)^2))*CT363)</f>
        <v>2.3749427440865095E-3</v>
      </c>
      <c r="BV363" s="27">
        <f>((1/(((6-P363)^2+(4-Q363)^2))*CT363))</f>
        <v>1.9342115556253547E-3</v>
      </c>
      <c r="BW363" s="27">
        <f>((1/(((6-P363)^2+(5-Q363)^2))*CT363))</f>
        <v>1.5315101957554965E-3</v>
      </c>
      <c r="BX363" s="27">
        <f>((1/(((0-P363)^2+(1-Q363)^2))*CT363))</f>
        <v>1.5001008003993921E-2</v>
      </c>
      <c r="BY363" s="27">
        <f>((1/(((0-P363)^2+(2-Q363)^2))*CT363))</f>
        <v>1.2105668137483129E-2</v>
      </c>
      <c r="BZ363" s="27">
        <f>((1/(((1-P363)^2+(2-Q363)^2))*CT363))</f>
        <v>3.3679729776261907E-2</v>
      </c>
      <c r="CA363" s="27">
        <f>((1/(((0-P363)^2+(3-Q363)^2))*CT363))</f>
        <v>7.2176277857501012E-3</v>
      </c>
      <c r="CB363" s="27">
        <f>((1/(((1-P363)^2+(3-Q363)^2))*CT363))</f>
        <v>1.1677441767050748E-2</v>
      </c>
      <c r="CC363" s="27">
        <f>((1/(((2-P363)^2+(3-Q363)^2))*CT363))</f>
        <v>1.3751240443066335E-2</v>
      </c>
      <c r="CD363" s="27">
        <f>((1/(((0-P363)^2+(4-Q363)^2))*CT363))</f>
        <v>4.2645119422354966E-3</v>
      </c>
      <c r="CE363" s="27">
        <f>((1/(((1-P363)^2+(4-Q363)^2))*CT363))</f>
        <v>5.5072466035503568E-3</v>
      </c>
      <c r="CF363" s="27">
        <f>((1/(((2-P363)^2+(4-Q363)^2))*CT363))</f>
        <v>5.9289314134335939E-3</v>
      </c>
      <c r="CG363" s="27">
        <f>((1/(((3-P363)^2+(4-Q363)^2))*CT363))</f>
        <v>5.1085574858612138E-3</v>
      </c>
      <c r="CH363" s="27">
        <f>((1/(((0-P363)^2+(5-Q363)^2))*CT363))</f>
        <v>2.6995131368241737E-3</v>
      </c>
      <c r="CI363" s="27">
        <f>((1/(((1-P363)^2+(5-Q363)^2))*CT363))</f>
        <v>3.1493812793722807E-3</v>
      </c>
      <c r="CJ363" s="27">
        <f>((1/(((2-P363)^2+(5-Q363)^2))*CT363))</f>
        <v>3.2829056853164113E-3</v>
      </c>
      <c r="CK363" s="27">
        <f>((1/(((3-P363)^2+(5-Q363)^2))*CT363))</f>
        <v>3.0148294627935571E-3</v>
      </c>
      <c r="CL363" s="27">
        <f>(1/(((4-P363)^2+(5-Q363)^2))*CT363)</f>
        <v>2.5076531213189782E-3</v>
      </c>
      <c r="CM363" s="27">
        <f>(1/(((0-P363)^2+(6-Q363)^2))*CT363)</f>
        <v>1.8302249893791739E-3</v>
      </c>
      <c r="CN363" s="27">
        <f>(1/(((1-P363)^2+(6-Q363)^2))*CT363)</f>
        <v>2.0264803011484939E-3</v>
      </c>
      <c r="CO363" s="27">
        <f>((1/(((2-P363)^2+(6-Q363)^2))*CT363))</f>
        <v>2.0809404785146228E-3</v>
      </c>
      <c r="CP363" s="27">
        <f>((1/(((3-P363)^2+(6-Q363)^2))*CT363))</f>
        <v>1.9699097652810123E-3</v>
      </c>
      <c r="CQ363" s="27">
        <f>((1/(((4-P363)^2+(6-Q363)^2))*CT363))</f>
        <v>1.7399686978975871E-3</v>
      </c>
      <c r="CR363" s="27">
        <f>((1/(((5-P363)^2+(6-Q363)^2)))*CT363)</f>
        <v>1.4666874929408853E-3</v>
      </c>
      <c r="CS363" s="21">
        <f t="shared" si="172"/>
        <v>1.7133954459635337</v>
      </c>
      <c r="CT363" s="28">
        <v>0.05</v>
      </c>
    </row>
    <row r="364" spans="8:98" x14ac:dyDescent="0.25">
      <c r="H364" s="2">
        <v>44696</v>
      </c>
      <c r="I364" s="1" t="s">
        <v>8</v>
      </c>
      <c r="J364" s="1" t="s">
        <v>27</v>
      </c>
      <c r="K364">
        <v>1</v>
      </c>
      <c r="L364">
        <v>1</v>
      </c>
      <c r="M364">
        <v>2.25</v>
      </c>
      <c r="N364">
        <v>2.02</v>
      </c>
      <c r="P364" s="10">
        <f>SUMIF(team,spi_matches[[#This Row],[team1]],Mxg)+SUMIF(team,spi_matches[[#This Row],[team2]],Vnxg)</f>
        <v>1.3201464011869368</v>
      </c>
      <c r="Q364" s="10">
        <f>SUMIF(team,spi_matches[[#This Row],[team1]],Mnxg)+SUMIF(team,spi_matches[[#This Row],[team2]],Vxg)</f>
        <v>1.8572421815449933</v>
      </c>
      <c r="R364" s="10">
        <f t="shared" si="146"/>
        <v>0.89111782269383788</v>
      </c>
      <c r="S364" s="21">
        <f t="shared" si="147"/>
        <v>0.16043787957580058</v>
      </c>
      <c r="T364" s="21">
        <f t="shared" si="148"/>
        <v>0.19272621816840158</v>
      </c>
      <c r="U364" s="21">
        <f t="shared" si="149"/>
        <v>0.60640624671608401</v>
      </c>
      <c r="V364" s="22">
        <f t="shared" si="150"/>
        <v>0</v>
      </c>
      <c r="W364" s="22">
        <f t="shared" si="151"/>
        <v>3</v>
      </c>
      <c r="X364" s="23"/>
      <c r="Y364" s="23"/>
      <c r="Z364" s="23"/>
      <c r="AA364" s="23"/>
      <c r="AB364" s="24">
        <f t="shared" si="152"/>
        <v>1</v>
      </c>
      <c r="AC364" s="24">
        <f t="shared" si="153"/>
        <v>2</v>
      </c>
      <c r="AD364" s="24">
        <f t="shared" si="154"/>
        <v>2</v>
      </c>
      <c r="AE364" s="24">
        <f t="shared" si="155"/>
        <v>2</v>
      </c>
      <c r="AF364" s="24">
        <f t="shared" si="156"/>
        <v>1</v>
      </c>
      <c r="AG364" s="24">
        <f t="shared" si="157"/>
        <v>1</v>
      </c>
      <c r="AH364" s="24">
        <f t="shared" si="158"/>
        <v>2</v>
      </c>
      <c r="AI364" s="24">
        <f t="shared" si="159"/>
        <v>1</v>
      </c>
      <c r="AJ364" s="24">
        <f t="shared" si="160"/>
        <v>1</v>
      </c>
      <c r="AK364" s="24">
        <f t="shared" si="161"/>
        <v>3</v>
      </c>
      <c r="AL364" s="25">
        <f t="shared" si="162"/>
        <v>12</v>
      </c>
      <c r="AM364" s="25">
        <f t="shared" si="163"/>
        <v>22</v>
      </c>
      <c r="AN364" s="25">
        <f t="shared" si="164"/>
        <v>11</v>
      </c>
      <c r="AO364" s="25">
        <f t="shared" si="165"/>
        <v>21</v>
      </c>
      <c r="AP364" s="25">
        <f t="shared" si="166"/>
        <v>13</v>
      </c>
      <c r="AQ364" s="26">
        <f t="shared" si="167"/>
        <v>0.40692252390750216</v>
      </c>
      <c r="AR364" s="26">
        <f t="shared" si="168"/>
        <v>0.10360961162974652</v>
      </c>
      <c r="AS364" s="26">
        <f t="shared" si="169"/>
        <v>5.9711625617080558E-2</v>
      </c>
      <c r="AT364" s="26">
        <f t="shared" si="170"/>
        <v>4.1768823684747047E-2</v>
      </c>
      <c r="AU364" s="26">
        <f t="shared" si="171"/>
        <v>3.55015515462676E-2</v>
      </c>
      <c r="AV364" s="27">
        <f>(1/(((0-P364)^2+(0-Q364)^2))*CT364)</f>
        <v>9.6299498377026491E-3</v>
      </c>
      <c r="AW364" s="27">
        <f>(1/(((1-P364)^2+(1-Q364)^2))*CT364)</f>
        <v>5.9711625617080558E-2</v>
      </c>
      <c r="AX364" s="27">
        <f>(1/(((2-P364)^2+(2-Q364)^2))*CT364)</f>
        <v>0.10360961162974652</v>
      </c>
      <c r="AY364" s="27">
        <f>(1/(((3-P364)^2+(3-Q364)^2))*CT364)</f>
        <v>1.2112979567434189E-2</v>
      </c>
      <c r="AZ364" s="27">
        <f>((1/(((4-P364)^2+(4-Q364)^2))*CT364))</f>
        <v>4.2469963446737794E-3</v>
      </c>
      <c r="BA364" s="27">
        <f>((1/(((5-P364)^2+(5-Q364)^2))*CT364))</f>
        <v>2.1350870230628705E-3</v>
      </c>
      <c r="BB364" s="27">
        <f>((1/(((6-P364)^2+(6-Q364)^2))*CT364))</f>
        <v>1.2799681487010084E-3</v>
      </c>
      <c r="BC364" s="27">
        <f>((1/(((1-P364)^2+(0-Q364)^2))*CT364))</f>
        <v>1.4077201810806753E-2</v>
      </c>
      <c r="BD364" s="27">
        <f>((1/(((2-P364)^2+(0-Q364)^2))*CT364))</f>
        <v>1.2782658332400131E-2</v>
      </c>
      <c r="BE364" s="27">
        <f>((1/(((2-P364)^2+(1-Q364)^2))*CT364))</f>
        <v>4.1768823684747047E-2</v>
      </c>
      <c r="BF364" s="27">
        <f>((1/(((3-P364)^2+(0-Q364)^2))*CT364))</f>
        <v>7.9728837321199602E-3</v>
      </c>
      <c r="BG364" s="27">
        <f>((1/(((3-P364)^2+(1-Q364)^2))*CT364))</f>
        <v>1.4057689440492051E-2</v>
      </c>
      <c r="BH364" s="27">
        <f>((1/(((3-P364)^2+(2-Q364)^2))*CT364))</f>
        <v>1.7591462095090969E-2</v>
      </c>
      <c r="BI364" s="27">
        <f>((1/(((4-P364)^2+(0-Q364)^2))*CT364))</f>
        <v>4.7032424143504323E-3</v>
      </c>
      <c r="BJ364" s="27">
        <f>((1/(((4-P364)^2+(1-Q364)^2))*CT364))</f>
        <v>6.315938820593215E-3</v>
      </c>
      <c r="BK364" s="27">
        <f>((1/(((4-P364)^2+(2-Q364)^2))*CT364))</f>
        <v>6.9425206856533334E-3</v>
      </c>
      <c r="BL364" s="27">
        <f>((1/(((4-P364)^2+(3-Q364)^2))*CT364))</f>
        <v>5.8910087439874373E-3</v>
      </c>
      <c r="BM364" s="27">
        <f>((1/(((5-P364)^2+(0-Q364)^2))*CT364))</f>
        <v>2.9427913655011876E-3</v>
      </c>
      <c r="BN364" s="27">
        <f>((1/(((5-P364)^2+(1-Q364)^2))*CT364))</f>
        <v>3.5023358245424921E-3</v>
      </c>
      <c r="BO364" s="27">
        <f>((1/(((5-P364)^2+(2-Q364)^2))*CT364))</f>
        <v>3.6868527918772678E-3</v>
      </c>
      <c r="BP364" s="27">
        <f>((1/(((5-P364)^2+(3-Q364)^2))*CT364))</f>
        <v>3.3676342733649821E-3</v>
      </c>
      <c r="BQ364" s="27">
        <f>((1/(((5-P364)^2+(4-Q364)^2))*CT364))</f>
        <v>2.7574441430462931E-3</v>
      </c>
      <c r="BR364" s="27">
        <f>((1/(((6-P364)^2+(0-Q364)^2))*CT364))</f>
        <v>1.9723571597951802E-3</v>
      </c>
      <c r="BS364" s="27">
        <f>(1/(((6-P364)^2+(1-Q364)^2))*CT364)</f>
        <v>2.2088811822537544E-3</v>
      </c>
      <c r="BT364" s="27">
        <f>(1/(((6-P364)^2+(2-Q364)^2))*CT364)</f>
        <v>2.2808752328447152E-3</v>
      </c>
      <c r="BU364" s="27">
        <f>(1/(((6-P364)^2+(3-Q364)^2))*CT364)</f>
        <v>2.1545292925604464E-3</v>
      </c>
      <c r="BV364" s="27">
        <f>((1/(((6-P364)^2+(4-Q364)^2))*CT364))</f>
        <v>1.8873308210779042E-3</v>
      </c>
      <c r="BW364" s="27">
        <f>((1/(((6-P364)^2+(5-Q364)^2))*CT364))</f>
        <v>1.573417728695084E-3</v>
      </c>
      <c r="BX364" s="27">
        <f>((1/(((0-P364)^2+(1-Q364)^2))*CT364))</f>
        <v>2.0180407365801151E-2</v>
      </c>
      <c r="BY364" s="27">
        <f>((1/(((0-P364)^2+(2-Q364)^2))*CT364))</f>
        <v>2.8358073521601853E-2</v>
      </c>
      <c r="BZ364" s="27">
        <f>((1/(((1-P364)^2+(2-Q364)^2))*CT364))</f>
        <v>0.40692252390750216</v>
      </c>
      <c r="CA364" s="27">
        <f>((1/(((0-P364)^2+(3-Q364)^2))*CT364))</f>
        <v>1.6400530059820187E-2</v>
      </c>
      <c r="CB364" s="27">
        <f>((1/(((1-P364)^2+(3-Q364)^2))*CT364))</f>
        <v>3.55015515462676E-2</v>
      </c>
      <c r="CC364" s="27">
        <f>((1/(((2-P364)^2+(3-Q364)^2))*CT364))</f>
        <v>2.8279001917431462E-2</v>
      </c>
      <c r="CD364" s="27">
        <f>((1/(((0-P364)^2+(4-Q364)^2))*CT364))</f>
        <v>7.893659661944814E-3</v>
      </c>
      <c r="CE364" s="27">
        <f>((1/(((1-P364)^2+(4-Q364)^2))*CT364))</f>
        <v>1.0652112105301967E-2</v>
      </c>
      <c r="CF364" s="27">
        <f>((1/(((2-P364)^2+(4-Q364)^2))*CT364))</f>
        <v>9.8939135324695431E-3</v>
      </c>
      <c r="CG364" s="27">
        <f>((1/(((3-P364)^2+(4-Q364)^2))*CT364))</f>
        <v>6.7446171913702439E-3</v>
      </c>
      <c r="CH364" s="27">
        <f>((1/(((0-P364)^2+(5-Q364)^2))*CT364))</f>
        <v>4.3030321856829864E-3</v>
      </c>
      <c r="CI364" s="27">
        <f>((1/(((1-P364)^2+(5-Q364)^2))*CT364))</f>
        <v>5.0103110077906951E-3</v>
      </c>
      <c r="CJ364" s="27">
        <f>((1/(((2-P364)^2+(5-Q364)^2))*CT364))</f>
        <v>4.8359979518092129E-3</v>
      </c>
      <c r="CK364" s="27">
        <f>((1/(((3-P364)^2+(5-Q364)^2))*CT364))</f>
        <v>3.9373691140200491E-3</v>
      </c>
      <c r="CL364" s="27">
        <f>(1/(((4-P364)^2+(5-Q364)^2))*CT364)</f>
        <v>2.9310828528924162E-3</v>
      </c>
      <c r="CM364" s="27">
        <f>(1/(((0-P364)^2+(6-Q364)^2))*CT364)</f>
        <v>2.644770944721193E-3</v>
      </c>
      <c r="CN364" s="27">
        <f>(1/(((1-P364)^2+(6-Q364)^2))*CT364)</f>
        <v>2.8960431608091018E-3</v>
      </c>
      <c r="CO364" s="27">
        <f>((1/(((2-P364)^2+(6-Q364)^2))*CT364))</f>
        <v>2.8369368541271253E-3</v>
      </c>
      <c r="CP364" s="27">
        <f>((1/(((3-P364)^2+(6-Q364)^2))*CT364))</f>
        <v>2.5019577248982044E-3</v>
      </c>
      <c r="CQ364" s="27">
        <f>((1/(((4-P364)^2+(6-Q364)^2))*CT364))</f>
        <v>2.0538893191838839E-3</v>
      </c>
      <c r="CR364" s="27">
        <f>((1/(((5-P364)^2+(6-Q364)^2)))*CT364)</f>
        <v>1.628464790638258E-3</v>
      </c>
      <c r="CS364" s="21">
        <f t="shared" si="172"/>
        <v>0.95957034446028622</v>
      </c>
      <c r="CT364" s="28">
        <v>0.05</v>
      </c>
    </row>
    <row r="365" spans="8:98" x14ac:dyDescent="0.25">
      <c r="H365" s="2">
        <v>44696</v>
      </c>
      <c r="I365" s="1" t="s">
        <v>21</v>
      </c>
      <c r="J365" s="1" t="s">
        <v>22</v>
      </c>
      <c r="K365">
        <v>2</v>
      </c>
      <c r="L365">
        <v>2</v>
      </c>
      <c r="M365">
        <v>0.57999999999999996</v>
      </c>
      <c r="N365">
        <v>2.57</v>
      </c>
      <c r="P365" s="10">
        <f>SUMIF(team,spi_matches[[#This Row],[team1]],Mxg)+SUMIF(team,spi_matches[[#This Row],[team2]],Vnxg)</f>
        <v>0.68655867660307424</v>
      </c>
      <c r="Q365" s="10">
        <f>SUMIF(team,spi_matches[[#This Row],[team1]],Mnxg)+SUMIF(team,spi_matches[[#This Row],[team2]],Vxg)</f>
        <v>2.2256711091563615</v>
      </c>
      <c r="R365" s="10">
        <f t="shared" si="146"/>
        <v>0.12991713662900881</v>
      </c>
      <c r="S365" s="21">
        <f t="shared" si="147"/>
        <v>9.2138421450964736E-2</v>
      </c>
      <c r="T365" s="21">
        <f t="shared" si="148"/>
        <v>8.3627264036642099E-2</v>
      </c>
      <c r="U365" s="21">
        <f t="shared" si="149"/>
        <v>0.68187165340841083</v>
      </c>
      <c r="V365" s="22">
        <f t="shared" si="150"/>
        <v>0</v>
      </c>
      <c r="W365" s="22">
        <f t="shared" si="151"/>
        <v>3</v>
      </c>
      <c r="X365" s="23"/>
      <c r="Y365" s="23"/>
      <c r="Z365" s="23"/>
      <c r="AA365" s="23"/>
      <c r="AB365" s="24">
        <f t="shared" si="152"/>
        <v>1</v>
      </c>
      <c r="AC365" s="24">
        <f t="shared" si="153"/>
        <v>2</v>
      </c>
      <c r="AD365" s="24">
        <f t="shared" si="154"/>
        <v>0</v>
      </c>
      <c r="AE365" s="24">
        <f t="shared" si="155"/>
        <v>2</v>
      </c>
      <c r="AF365" s="24">
        <f t="shared" si="156"/>
        <v>1</v>
      </c>
      <c r="AG365" s="24">
        <f t="shared" si="157"/>
        <v>3</v>
      </c>
      <c r="AH365" s="24">
        <f t="shared" si="158"/>
        <v>0</v>
      </c>
      <c r="AI365" s="24">
        <f t="shared" si="159"/>
        <v>3</v>
      </c>
      <c r="AJ365" s="24">
        <f t="shared" si="160"/>
        <v>1</v>
      </c>
      <c r="AK365" s="24">
        <f t="shared" si="161"/>
        <v>1</v>
      </c>
      <c r="AL365" s="25">
        <f t="shared" si="162"/>
        <v>12</v>
      </c>
      <c r="AM365" s="25">
        <f t="shared" si="163"/>
        <v>2</v>
      </c>
      <c r="AN365" s="25">
        <f t="shared" si="164"/>
        <v>13</v>
      </c>
      <c r="AO365" s="25">
        <f t="shared" si="165"/>
        <v>3</v>
      </c>
      <c r="AP365" s="25">
        <f t="shared" si="166"/>
        <v>11</v>
      </c>
      <c r="AQ365" s="26">
        <f t="shared" si="167"/>
        <v>0.33518149567558125</v>
      </c>
      <c r="AR365" s="26">
        <f t="shared" si="168"/>
        <v>9.5732207283765483E-2</v>
      </c>
      <c r="AS365" s="26">
        <f t="shared" si="169"/>
        <v>7.1650617263862737E-2</v>
      </c>
      <c r="AT365" s="26">
        <f t="shared" si="170"/>
        <v>4.6687605539215249E-2</v>
      </c>
      <c r="AU365" s="26">
        <f t="shared" si="171"/>
        <v>3.1239942085218898E-2</v>
      </c>
      <c r="AV365" s="27">
        <f>(1/(((0-P365)^2+(0-Q365)^2))*CT365)</f>
        <v>9.2166328400529931E-3</v>
      </c>
      <c r="AW365" s="27">
        <f>(1/(((1-P365)^2+(1-Q365)^2))*CT365)</f>
        <v>3.1239942085218898E-2</v>
      </c>
      <c r="AX365" s="27">
        <f>(1/(((2-P365)^2+(2-Q365)^2))*CT365)</f>
        <v>2.8152272451244194E-2</v>
      </c>
      <c r="AY365" s="27">
        <f>(1/(((3-P365)^2+(3-Q365)^2))*CT365)</f>
        <v>8.4011078878421467E-3</v>
      </c>
      <c r="AZ365" s="27">
        <f>((1/(((4-P365)^2+(4-Q365)^2))*CT365))</f>
        <v>3.5392876890240768E-3</v>
      </c>
      <c r="BA365" s="27">
        <f>((1/(((5-P365)^2+(5-Q365)^2))*CT365))</f>
        <v>1.9009472037666284E-3</v>
      </c>
      <c r="BB365" s="27">
        <f>((1/(((6-P365)^2+(6-Q365)^2))*CT365))</f>
        <v>1.1770738794931539E-3</v>
      </c>
      <c r="BC365" s="27">
        <f>((1/(((1-P365)^2+(0-Q365)^2))*CT365))</f>
        <v>9.8973499333807682E-3</v>
      </c>
      <c r="BD365" s="27">
        <f>((1/(((2-P365)^2+(0-Q365)^2))*CT365))</f>
        <v>7.4864420577680588E-3</v>
      </c>
      <c r="BE365" s="27">
        <f>((1/(((2-P365)^2+(1-Q365)^2))*CT365))</f>
        <v>1.5492357447696135E-2</v>
      </c>
      <c r="BF365" s="27">
        <f>((1/(((3-P365)^2+(0-Q365)^2))*CT365))</f>
        <v>4.8517204377052465E-3</v>
      </c>
      <c r="BG365" s="27">
        <f>((1/(((3-P365)^2+(1-Q365)^2))*CT365))</f>
        <v>7.2947117571081771E-3</v>
      </c>
      <c r="BH365" s="27">
        <f>((1/(((3-P365)^2+(2-Q365)^2))*CT365))</f>
        <v>9.2542239223874206E-3</v>
      </c>
      <c r="BI365" s="27">
        <f>((1/(((4-P365)^2+(0-Q365)^2))*CT365))</f>
        <v>3.1382384057475881E-3</v>
      </c>
      <c r="BJ365" s="27">
        <f>((1/(((4-P365)^2+(1-Q365)^2))*CT365))</f>
        <v>4.0060369145014018E-3</v>
      </c>
      <c r="BK365" s="27">
        <f>((1/(((4-P365)^2+(2-Q365)^2))*CT365))</f>
        <v>4.5331651951479399E-3</v>
      </c>
      <c r="BL365" s="27">
        <f>((1/(((4-P365)^2+(3-Q365)^2))*CT365))</f>
        <v>4.3183566319124596E-3</v>
      </c>
      <c r="BM365" s="27">
        <f>((1/(((5-P365)^2+(0-Q365)^2))*CT365))</f>
        <v>2.1222962215622968E-3</v>
      </c>
      <c r="BN365" s="27">
        <f>((1/(((5-P365)^2+(1-Q365)^2))*CT365))</f>
        <v>2.4865668549143281E-3</v>
      </c>
      <c r="BO365" s="27">
        <f>((1/(((5-P365)^2+(2-Q365)^2))*CT365))</f>
        <v>2.6800018556482116E-3</v>
      </c>
      <c r="BP365" s="27">
        <f>((1/(((5-P365)^2+(3-Q365)^2))*CT365))</f>
        <v>2.6034396993065995E-3</v>
      </c>
      <c r="BQ365" s="27">
        <f>((1/(((5-P365)^2+(4-Q365)^2))*CT365))</f>
        <v>2.298425861197286E-3</v>
      </c>
      <c r="BR365" s="27">
        <f>((1/(((6-P365)^2+(0-Q365)^2))*CT365))</f>
        <v>1.5066471501964378E-3</v>
      </c>
      <c r="BS365" s="27">
        <f>(1/(((6-P365)^2+(1-Q365)^2))*CT365)</f>
        <v>1.6815241451480633E-3</v>
      </c>
      <c r="BT365" s="27">
        <f>(1/(((6-P365)^2+(2-Q365)^2))*CT365)</f>
        <v>1.7678097728017969E-3</v>
      </c>
      <c r="BU365" s="27">
        <f>(1/(((6-P365)^2+(3-Q365)^2))*CT365)</f>
        <v>1.7341695680782269E-3</v>
      </c>
      <c r="BV365" s="27">
        <f>((1/(((6-P365)^2+(4-Q365)^2))*CT365))</f>
        <v>1.593325789741854E-3</v>
      </c>
      <c r="BW365" s="27">
        <f>((1/(((6-P365)^2+(5-Q365)^2))*CT365))</f>
        <v>1.391611829014445E-3</v>
      </c>
      <c r="BX365" s="27">
        <f>((1/(((0-P365)^2+(1-Q365)^2))*CT365))</f>
        <v>2.5333997286361671E-2</v>
      </c>
      <c r="BY365" s="27">
        <f>((1/(((0-P365)^2+(2-Q365)^2))*CT365))</f>
        <v>9.5732207283765483E-2</v>
      </c>
      <c r="BZ365" s="27">
        <f>((1/(((1-P365)^2+(2-Q365)^2))*CT365))</f>
        <v>0.33518149567558125</v>
      </c>
      <c r="CA365" s="27">
        <f>((1/(((0-P365)^2+(3-Q365)^2))*CT365))</f>
        <v>4.6687605539215249E-2</v>
      </c>
      <c r="CB365" s="27">
        <f>((1/(((1-P365)^2+(3-Q365)^2))*CT365))</f>
        <v>7.1650617263862737E-2</v>
      </c>
      <c r="CC365" s="27">
        <f>((1/(((2-P365)^2+(3-Q365)^2))*CT365))</f>
        <v>2.1508028157205608E-2</v>
      </c>
      <c r="CD365" s="27">
        <f>((1/(((0-P365)^2+(4-Q365)^2))*CT365))</f>
        <v>1.3813658823079776E-2</v>
      </c>
      <c r="CE365" s="27">
        <f>((1/(((1-P365)^2+(4-Q365)^2))*CT365))</f>
        <v>1.5401255962608044E-2</v>
      </c>
      <c r="CF365" s="27">
        <f>((1/(((2-P365)^2+(4-Q365)^2))*CT365))</f>
        <v>1.0259838362229731E-2</v>
      </c>
      <c r="CG365" s="27">
        <f>((1/(((3-P365)^2+(4-Q365)^2))*CT365))</f>
        <v>5.8821773272617287E-3</v>
      </c>
      <c r="CH365" s="27">
        <f>((1/(((0-P365)^2+(5-Q365)^2))*CT365))</f>
        <v>6.1212520042491841E-3</v>
      </c>
      <c r="CI365" s="27">
        <f>((1/(((1-P365)^2+(5-Q365)^2))*CT365))</f>
        <v>6.414247834039169E-3</v>
      </c>
      <c r="CJ365" s="27">
        <f>((1/(((2-P365)^2+(5-Q365)^2))*CT365))</f>
        <v>5.3067126524855568E-3</v>
      </c>
      <c r="CK365" s="27">
        <f>((1/(((3-P365)^2+(5-Q365)^2))*CT365))</f>
        <v>3.8317372144920162E-3</v>
      </c>
      <c r="CL365" s="27">
        <f>(1/(((4-P365)^2+(5-Q365)^2))*CT365)</f>
        <v>2.6772623144945169E-3</v>
      </c>
      <c r="CM365" s="27">
        <f>(1/(((0-P365)^2+(6-Q365)^2))*CT365)</f>
        <v>3.3974496884167055E-3</v>
      </c>
      <c r="CN365" s="27">
        <f>(1/(((1-P365)^2+(6-Q365)^2))*CT365)</f>
        <v>3.4858256472561399E-3</v>
      </c>
      <c r="CO365" s="27">
        <f>((1/(((2-P365)^2+(6-Q365)^2))*CT365))</f>
        <v>3.1307357649815342E-3</v>
      </c>
      <c r="CP365" s="27">
        <f>((1/(((3-P365)^2+(6-Q365)^2))*CT365))</f>
        <v>2.5513368086755132E-3</v>
      </c>
      <c r="CQ365" s="27">
        <f>((1/(((4-P365)^2+(6-Q365)^2))*CT365))</f>
        <v>1.982203618930502E-3</v>
      </c>
      <c r="CR365" s="27">
        <f>((1/(((5-P365)^2+(6-Q365)^2)))*CT365)</f>
        <v>1.5220081792185634E-3</v>
      </c>
      <c r="CS365" s="21">
        <f t="shared" si="172"/>
        <v>0.85763733889601768</v>
      </c>
      <c r="CT365" s="28">
        <v>0.05</v>
      </c>
    </row>
    <row r="366" spans="8:98" x14ac:dyDescent="0.25">
      <c r="H366" s="2">
        <v>44696</v>
      </c>
      <c r="I366" s="1" t="s">
        <v>10</v>
      </c>
      <c r="J366" s="1" t="s">
        <v>5</v>
      </c>
      <c r="K366">
        <v>2</v>
      </c>
      <c r="L366">
        <v>3</v>
      </c>
      <c r="M366">
        <v>2.5299999999999998</v>
      </c>
      <c r="N366">
        <v>1.99</v>
      </c>
      <c r="P366" s="10">
        <f>SUMIF(team,spi_matches[[#This Row],[team1]],Mxg)+SUMIF(team,spi_matches[[#This Row],[team2]],Vnxg)</f>
        <v>1.3524117515942273</v>
      </c>
      <c r="Q366" s="10">
        <f>SUMIF(team,spi_matches[[#This Row],[team1]],Mnxg)+SUMIF(team,spi_matches[[#This Row],[team2]],Vxg)</f>
        <v>1.3447988054558542</v>
      </c>
      <c r="R366" s="10">
        <f t="shared" si="146"/>
        <v>1.8029986642245679</v>
      </c>
      <c r="S366" s="21">
        <f t="shared" si="147"/>
        <v>0.23852920301721994</v>
      </c>
      <c r="T366" s="21">
        <f t="shared" si="148"/>
        <v>0.2941095635367883</v>
      </c>
      <c r="U366" s="21">
        <f t="shared" si="149"/>
        <v>0.23489305253548654</v>
      </c>
      <c r="V366" s="22">
        <f t="shared" si="150"/>
        <v>1</v>
      </c>
      <c r="W366" s="22">
        <f t="shared" si="151"/>
        <v>1</v>
      </c>
      <c r="X366" s="23"/>
      <c r="Y366" s="23"/>
      <c r="Z366" s="23"/>
      <c r="AA366" s="23"/>
      <c r="AB366" s="24">
        <f t="shared" si="152"/>
        <v>1</v>
      </c>
      <c r="AC366" s="24">
        <f t="shared" si="153"/>
        <v>1</v>
      </c>
      <c r="AD366" s="24">
        <f t="shared" si="154"/>
        <v>2</v>
      </c>
      <c r="AE366" s="24">
        <f t="shared" si="155"/>
        <v>1</v>
      </c>
      <c r="AF366" s="24">
        <f t="shared" si="156"/>
        <v>1</v>
      </c>
      <c r="AG366" s="24">
        <f t="shared" si="157"/>
        <v>2</v>
      </c>
      <c r="AH366" s="24">
        <f t="shared" si="158"/>
        <v>2</v>
      </c>
      <c r="AI366" s="24">
        <f t="shared" si="159"/>
        <v>2</v>
      </c>
      <c r="AJ366" s="24">
        <f t="shared" si="160"/>
        <v>1</v>
      </c>
      <c r="AK366" s="24">
        <f t="shared" si="161"/>
        <v>0</v>
      </c>
      <c r="AL366" s="25">
        <f t="shared" si="162"/>
        <v>11</v>
      </c>
      <c r="AM366" s="25">
        <f t="shared" si="163"/>
        <v>21</v>
      </c>
      <c r="AN366" s="25">
        <f t="shared" si="164"/>
        <v>12</v>
      </c>
      <c r="AO366" s="25">
        <f t="shared" si="165"/>
        <v>22</v>
      </c>
      <c r="AP366" s="25">
        <f t="shared" si="166"/>
        <v>10</v>
      </c>
      <c r="AQ366" s="26">
        <f t="shared" si="167"/>
        <v>0.20569337973035062</v>
      </c>
      <c r="AR366" s="26">
        <f t="shared" si="168"/>
        <v>9.2892470868094032E-2</v>
      </c>
      <c r="AS366" s="26">
        <f t="shared" si="169"/>
        <v>9.0337068707095708E-2</v>
      </c>
      <c r="AT366" s="26">
        <f t="shared" si="170"/>
        <v>5.8916468768470204E-2</v>
      </c>
      <c r="AU366" s="26">
        <f t="shared" si="171"/>
        <v>2.5870840030226605E-2</v>
      </c>
      <c r="AV366" s="27">
        <f>(1/(((0-P366)^2+(0-Q366)^2))*CT366)</f>
        <v>1.3745699278921542E-2</v>
      </c>
      <c r="AW366" s="27">
        <f>(1/(((1-P366)^2+(1-Q366)^2))*CT366)</f>
        <v>0.20569337973035062</v>
      </c>
      <c r="AX366" s="27">
        <f>(1/(((2-P366)^2+(2-Q366)^2))*CT366)</f>
        <v>5.8916468768470204E-2</v>
      </c>
      <c r="AY366" s="27">
        <f>(1/(((3-P366)^2+(3-Q366)^2))*CT366)</f>
        <v>9.1671833386295365E-3</v>
      </c>
      <c r="AZ366" s="27">
        <f>((1/(((4-P366)^2+(4-Q366)^2))*CT366))</f>
        <v>3.5562340744955722E-3</v>
      </c>
      <c r="BA366" s="27">
        <f>((1/(((5-P366)^2+(5-Q366)^2))*CT366))</f>
        <v>1.875089361895134E-3</v>
      </c>
      <c r="BB366" s="27">
        <f>((1/(((6-P366)^2+(6-Q366)^2))*CT366))</f>
        <v>1.1555089840256936E-3</v>
      </c>
      <c r="BC366" s="27">
        <f>((1/(((1-P366)^2+(0-Q366)^2))*CT366))</f>
        <v>2.5870840030226605E-2</v>
      </c>
      <c r="BD366" s="27">
        <f>((1/(((2-P366)^2+(0-Q366)^2))*CT366))</f>
        <v>2.2443118701543037E-2</v>
      </c>
      <c r="BE366" s="27">
        <f>((1/(((2-P366)^2+(1-Q366)^2))*CT366))</f>
        <v>9.2892470868094032E-2</v>
      </c>
      <c r="BF366" s="27">
        <f>((1/(((3-P366)^2+(0-Q366)^2))*CT366))</f>
        <v>1.1054534339827421E-2</v>
      </c>
      <c r="BG366" s="27">
        <f>((1/(((3-P366)^2+(1-Q366)^2))*CT366))</f>
        <v>1.7646436511387541E-2</v>
      </c>
      <c r="BH366" s="27">
        <f>((1/(((3-P366)^2+(2-Q366)^2))*CT366))</f>
        <v>1.5904139306177265E-2</v>
      </c>
      <c r="BI366" s="27">
        <f>((1/(((4-P366)^2+(0-Q366)^2))*CT366))</f>
        <v>5.6700866692447616E-3</v>
      </c>
      <c r="BJ366" s="27">
        <f>((1/(((4-P366)^2+(1-Q366)^2))*CT366))</f>
        <v>7.0139903512923141E-3</v>
      </c>
      <c r="BK366" s="27">
        <f>((1/(((4-P366)^2+(2-Q366)^2))*CT366))</f>
        <v>6.721322545195238E-3</v>
      </c>
      <c r="BL366" s="27">
        <f>((1/(((4-P366)^2+(3-Q366)^2))*CT366))</f>
        <v>5.1285130875172221E-3</v>
      </c>
      <c r="BM366" s="27">
        <f>((1/(((5-P366)^2+(0-Q366)^2))*CT366))</f>
        <v>3.3083259495610587E-3</v>
      </c>
      <c r="BN366" s="27">
        <f>((1/(((5-P366)^2+(1-Q366)^2))*CT366))</f>
        <v>3.7247315387142713E-3</v>
      </c>
      <c r="BO366" s="27">
        <f>((1/(((5-P366)^2+(2-Q366)^2))*CT366))</f>
        <v>3.6405499682527391E-3</v>
      </c>
      <c r="BP366" s="27">
        <f>((1/(((5-P366)^2+(3-Q366)^2))*CT366))</f>
        <v>3.1163150200703453E-3</v>
      </c>
      <c r="BQ366" s="27">
        <f>((1/(((5-P366)^2+(4-Q366)^2))*CT366))</f>
        <v>2.4563997140398773E-3</v>
      </c>
      <c r="BR366" s="27">
        <f>((1/(((6-P366)^2+(0-Q366)^2))*CT366))</f>
        <v>2.1359707407945425E-3</v>
      </c>
      <c r="BS366" s="27">
        <f>(1/(((6-P366)^2+(1-Q366)^2))*CT366)</f>
        <v>2.3021357231343665E-3</v>
      </c>
      <c r="BT366" s="27">
        <f>(1/(((6-P366)^2+(2-Q366)^2))*CT366)</f>
        <v>2.2696977284766481E-3</v>
      </c>
      <c r="BU366" s="27">
        <f>(1/(((6-P366)^2+(3-Q366)^2))*CT366)</f>
        <v>2.0542513381269366E-3</v>
      </c>
      <c r="BV366" s="27">
        <f>((1/(((6-P366)^2+(4-Q366)^2))*CT366))</f>
        <v>1.7451903481434509E-3</v>
      </c>
      <c r="BW366" s="27">
        <f>((1/(((6-P366)^2+(5-Q366)^2))*CT366))</f>
        <v>1.4301825374002154E-3</v>
      </c>
      <c r="BX366" s="27">
        <f>((1/(((0-P366)^2+(1-Q366)^2))*CT366))</f>
        <v>2.5668619247519286E-2</v>
      </c>
      <c r="BY366" s="27">
        <f>((1/(((0-P366)^2+(2-Q366)^2))*CT366))</f>
        <v>2.2140487893470333E-2</v>
      </c>
      <c r="BZ366" s="27">
        <f>((1/(((1-P366)^2+(2-Q366)^2))*CT366))</f>
        <v>9.0337068707095708E-2</v>
      </c>
      <c r="CA366" s="27">
        <f>((1/(((0-P366)^2+(3-Q366)^2))*CT366))</f>
        <v>1.0944011761590572E-2</v>
      </c>
      <c r="CB366" s="27">
        <f>((1/(((1-P366)^2+(3-Q366)^2))*CT366))</f>
        <v>1.7458801366881476E-2</v>
      </c>
      <c r="CC366" s="27">
        <f>((1/(((2-P366)^2+(3-Q366)^2))*CT366))</f>
        <v>1.5827485303324791E-2</v>
      </c>
      <c r="CD366" s="27">
        <f>((1/(((0-P366)^2+(4-Q366)^2))*CT366))</f>
        <v>5.6311944290136917E-3</v>
      </c>
      <c r="CE366" s="27">
        <f>((1/(((1-P366)^2+(4-Q366)^2))*CT366))</f>
        <v>6.9693332633440318E-3</v>
      </c>
      <c r="CF366" s="27">
        <f>((1/(((2-P366)^2+(4-Q366)^2))*CT366))</f>
        <v>6.6939208108577732E-3</v>
      </c>
      <c r="CG366" s="27">
        <f>((1/(((3-P366)^2+(4-Q366)^2))*CT366))</f>
        <v>5.1205162556367421E-3</v>
      </c>
      <c r="CH366" s="27">
        <f>((1/(((0-P366)^2+(5-Q366)^2))*CT366))</f>
        <v>3.2917447025295277E-3</v>
      </c>
      <c r="CI366" s="27">
        <f>((1/(((1-P366)^2+(5-Q366)^2))*CT366))</f>
        <v>3.7079087976812242E-3</v>
      </c>
      <c r="CJ366" s="27">
        <f>((1/(((2-P366)^2+(5-Q366)^2))*CT366))</f>
        <v>3.6284822267254845E-3</v>
      </c>
      <c r="CK366" s="27">
        <f>((1/(((3-P366)^2+(5-Q366)^2))*CT366))</f>
        <v>3.1104116234374254E-3</v>
      </c>
      <c r="CL366" s="27">
        <f>(1/(((4-P366)^2+(5-Q366)^2))*CT366)</f>
        <v>2.4545636573497977E-3</v>
      </c>
      <c r="CM366" s="27">
        <f>(1/(((0-P366)^2+(6-Q366)^2))*CT366)</f>
        <v>2.1276672062260698E-3</v>
      </c>
      <c r="CN366" s="27">
        <f>(1/(((1-P366)^2+(6-Q366)^2))*CT366)</f>
        <v>2.2940944470988601E-3</v>
      </c>
      <c r="CO366" s="27">
        <f>((1/(((2-P366)^2+(6-Q366)^2))*CT366))</f>
        <v>2.2634401000915759E-3</v>
      </c>
      <c r="CP366" s="27">
        <f>((1/(((3-P366)^2+(6-Q366)^2))*CT366))</f>
        <v>2.0504034104803725E-3</v>
      </c>
      <c r="CQ366" s="27">
        <f>((1/(((4-P366)^2+(6-Q366)^2))*CT366))</f>
        <v>1.743337384108987E-3</v>
      </c>
      <c r="CR366" s="27">
        <f>((1/(((5-P366)^2+(6-Q366)^2)))*CT366)</f>
        <v>1.4295599410228219E-3</v>
      </c>
      <c r="CS366" s="21">
        <f t="shared" si="172"/>
        <v>0.76753181908949464</v>
      </c>
      <c r="CT366" s="28">
        <v>0.05</v>
      </c>
    </row>
    <row r="367" spans="8:98" x14ac:dyDescent="0.25">
      <c r="H367" s="2">
        <v>44697</v>
      </c>
      <c r="I367" s="1" t="s">
        <v>20</v>
      </c>
      <c r="J367" s="1" t="s">
        <v>6</v>
      </c>
      <c r="K367">
        <v>2</v>
      </c>
      <c r="L367">
        <v>0</v>
      </c>
      <c r="M367">
        <v>1.64</v>
      </c>
      <c r="N367">
        <v>0.54</v>
      </c>
      <c r="P367" s="10">
        <f>SUMIF(team,spi_matches[[#This Row],[team1]],Mxg)+SUMIF(team,spi_matches[[#This Row],[team2]],Vnxg)</f>
        <v>1.3446309187946159</v>
      </c>
      <c r="Q367" s="10">
        <f>SUMIF(team,spi_matches[[#This Row],[team1]],Mnxg)+SUMIF(team,spi_matches[[#This Row],[team2]],Vxg)</f>
        <v>1.3540887868271327</v>
      </c>
      <c r="R367" s="10">
        <f t="shared" si="146"/>
        <v>0.74998344696978547</v>
      </c>
      <c r="S367" s="21">
        <f t="shared" si="147"/>
        <v>0.234543559372628</v>
      </c>
      <c r="T367" s="21">
        <f t="shared" si="148"/>
        <v>0.29334060421637359</v>
      </c>
      <c r="U367" s="21">
        <f t="shared" si="149"/>
        <v>0.23906611049309637</v>
      </c>
      <c r="V367" s="22">
        <f t="shared" si="150"/>
        <v>1</v>
      </c>
      <c r="W367" s="22">
        <f t="shared" si="151"/>
        <v>1</v>
      </c>
      <c r="X367" s="23"/>
      <c r="Y367" s="23"/>
      <c r="Z367" s="23"/>
      <c r="AA367" s="23"/>
      <c r="AB367" s="24">
        <f t="shared" si="152"/>
        <v>1</v>
      </c>
      <c r="AC367" s="24">
        <f t="shared" si="153"/>
        <v>1</v>
      </c>
      <c r="AD367" s="24">
        <f t="shared" si="154"/>
        <v>1</v>
      </c>
      <c r="AE367" s="24">
        <f t="shared" si="155"/>
        <v>2</v>
      </c>
      <c r="AF367" s="24">
        <f t="shared" si="156"/>
        <v>2</v>
      </c>
      <c r="AG367" s="24">
        <f t="shared" si="157"/>
        <v>1</v>
      </c>
      <c r="AH367" s="24">
        <f t="shared" si="158"/>
        <v>2</v>
      </c>
      <c r="AI367" s="24">
        <f t="shared" si="159"/>
        <v>2</v>
      </c>
      <c r="AJ367" s="24">
        <f t="shared" si="160"/>
        <v>0</v>
      </c>
      <c r="AK367" s="24">
        <f t="shared" si="161"/>
        <v>1</v>
      </c>
      <c r="AL367" s="25">
        <f t="shared" si="162"/>
        <v>11</v>
      </c>
      <c r="AM367" s="25">
        <f t="shared" si="163"/>
        <v>12</v>
      </c>
      <c r="AN367" s="25">
        <f t="shared" si="164"/>
        <v>21</v>
      </c>
      <c r="AO367" s="25">
        <f t="shared" si="165"/>
        <v>22</v>
      </c>
      <c r="AP367" s="25">
        <f t="shared" si="166"/>
        <v>1</v>
      </c>
      <c r="AQ367" s="26">
        <f t="shared" si="167"/>
        <v>0.20479269030547825</v>
      </c>
      <c r="AR367" s="26">
        <f t="shared" si="168"/>
        <v>9.3288496184371184E-2</v>
      </c>
      <c r="AS367" s="26">
        <f t="shared" si="169"/>
        <v>9.0108355044451943E-2</v>
      </c>
      <c r="AT367" s="26">
        <f t="shared" si="170"/>
        <v>5.9052100787179457E-2</v>
      </c>
      <c r="AU367" s="26">
        <f t="shared" si="171"/>
        <v>2.5861027701532181E-2</v>
      </c>
      <c r="AV367" s="27">
        <f>(1/(((0-P367)^2+(0-Q367)^2))*CT367)</f>
        <v>1.373027088647861E-2</v>
      </c>
      <c r="AW367" s="27">
        <f>(1/(((1-P367)^2+(1-Q367)^2))*CT367)</f>
        <v>0.20479269030547825</v>
      </c>
      <c r="AX367" s="27">
        <f>(1/(((2-P367)^2+(2-Q367)^2))*CT367)</f>
        <v>5.9052100787179457E-2</v>
      </c>
      <c r="AY367" s="27">
        <f>(1/(((3-P367)^2+(3-Q367)^2))*CT367)</f>
        <v>9.1755400740604186E-3</v>
      </c>
      <c r="AZ367" s="27">
        <f>((1/(((4-P367)^2+(4-Q367)^2))*CT367))</f>
        <v>3.5582551216923244E-3</v>
      </c>
      <c r="BA367" s="27">
        <f>((1/(((5-P367)^2+(5-Q367)^2))*CT367))</f>
        <v>1.8758634814739607E-3</v>
      </c>
      <c r="BB367" s="27">
        <f>((1/(((6-P367)^2+(6-Q367)^2))*CT367))</f>
        <v>1.1558835600106003E-3</v>
      </c>
      <c r="BC367" s="27">
        <f>((1/(((1-P367)^2+(0-Q367)^2))*CT367))</f>
        <v>2.5610464964745911E-2</v>
      </c>
      <c r="BD367" s="27">
        <f>((1/(((2-P367)^2+(0-Q367)^2))*CT367))</f>
        <v>2.2093929400301908E-2</v>
      </c>
      <c r="BE367" s="27">
        <f>((1/(((2-P367)^2+(1-Q367)^2))*CT367))</f>
        <v>9.0108355044451943E-2</v>
      </c>
      <c r="BF367" s="27">
        <f>((1/(((3-P367)^2+(0-Q367)^2))*CT367))</f>
        <v>1.0931821375420335E-2</v>
      </c>
      <c r="BG367" s="27">
        <f>((1/(((3-P367)^2+(1-Q367)^2))*CT367))</f>
        <v>1.7448196611547246E-2</v>
      </c>
      <c r="BH367" s="27">
        <f>((1/(((3-P367)^2+(2-Q367)^2))*CT367))</f>
        <v>1.5835573086188173E-2</v>
      </c>
      <c r="BI367" s="27">
        <f>((1/(((4-P367)^2+(0-Q367)^2))*CT367))</f>
        <v>5.6277524915148789E-3</v>
      </c>
      <c r="BJ367" s="27">
        <f>((1/(((4-P367)^2+(1-Q367)^2))*CT367))</f>
        <v>6.9673167651024704E-3</v>
      </c>
      <c r="BK367" s="27">
        <f>((1/(((4-P367)^2+(2-Q367)^2))*CT367))</f>
        <v>6.6950660184409349E-3</v>
      </c>
      <c r="BL367" s="27">
        <f>((1/(((4-P367)^2+(3-Q367)^2))*CT367))</f>
        <v>5.1229462640975691E-3</v>
      </c>
      <c r="BM367" s="27">
        <f>((1/(((5-P367)^2+(0-Q367)^2))*CT367))</f>
        <v>3.2904955643975292E-3</v>
      </c>
      <c r="BN367" s="27">
        <f>((1/(((5-P367)^2+(1-Q367)^2))*CT367))</f>
        <v>3.7072456367247702E-3</v>
      </c>
      <c r="BO367" s="27">
        <f>((1/(((5-P367)^2+(2-Q367)^2))*CT367))</f>
        <v>3.6287302617815445E-3</v>
      </c>
      <c r="BP367" s="27">
        <f>((1/(((5-P367)^2+(3-Q367)^2))*CT367))</f>
        <v>3.1112430861610103E-3</v>
      </c>
      <c r="BQ367" s="27">
        <f>((1/(((5-P367)^2+(4-Q367)^2))*CT367))</f>
        <v>2.4554858152896399E-3</v>
      </c>
      <c r="BR367" s="27">
        <f>((1/(((6-P367)^2+(0-Q367)^2))*CT367))</f>
        <v>2.1271148769335183E-3</v>
      </c>
      <c r="BS367" s="27">
        <f>(1/(((6-P367)^2+(1-Q367)^2))*CT367)</f>
        <v>2.2938052418577789E-3</v>
      </c>
      <c r="BT367" s="27">
        <f>(1/(((6-P367)^2+(2-Q367)^2))*CT367)</f>
        <v>2.2635022071738568E-3</v>
      </c>
      <c r="BU367" s="27">
        <f>(1/(((6-P367)^2+(3-Q367)^2))*CT367)</f>
        <v>2.050736449893027E-3</v>
      </c>
      <c r="BV367" s="27">
        <f>((1/(((6-P367)^2+(4-Q367)^2))*CT367))</f>
        <v>1.7437820914678751E-3</v>
      </c>
      <c r="BW367" s="27">
        <f>((1/(((6-P367)^2+(5-Q367)^2))*CT367))</f>
        <v>1.4299961191360125E-3</v>
      </c>
      <c r="BX367" s="27">
        <f>((1/(((0-P367)^2+(1-Q367)^2))*CT367))</f>
        <v>2.5861027701532181E-2</v>
      </c>
      <c r="BY367" s="27">
        <f>((1/(((0-P367)^2+(2-Q367)^2))*CT367))</f>
        <v>2.2469551030855187E-2</v>
      </c>
      <c r="BZ367" s="27">
        <f>((1/(((1-P367)^2+(2-Q367)^2))*CT367))</f>
        <v>9.3288496184371184E-2</v>
      </c>
      <c r="CA367" s="27">
        <f>((1/(((0-P367)^2+(3-Q367)^2))*CT367))</f>
        <v>1.1069156475871009E-2</v>
      </c>
      <c r="CB367" s="27">
        <f>((1/(((1-P367)^2+(3-Q367)^2))*CT367))</f>
        <v>1.7681626245760043E-2</v>
      </c>
      <c r="CC367" s="27">
        <f>((1/(((2-P367)^2+(3-Q367)^2))*CT367))</f>
        <v>1.5931013083972947E-2</v>
      </c>
      <c r="CD367" s="27">
        <f>((1/(((0-P367)^2+(4-Q367)^2))*CT367))</f>
        <v>5.6760914855438285E-3</v>
      </c>
      <c r="CE367" s="27">
        <f>((1/(((1-P367)^2+(4-Q367)^2))*CT367))</f>
        <v>7.0228500608168383E-3</v>
      </c>
      <c r="CF367" s="27">
        <f>((1/(((2-P367)^2+(4-Q367)^2))*CT367))</f>
        <v>6.7291537855751664E-3</v>
      </c>
      <c r="CG367" s="27">
        <f>((1/(((3-P367)^2+(4-Q367)^2))*CT367))</f>
        <v>5.1328942545308823E-3</v>
      </c>
      <c r="CH367" s="27">
        <f>((1/(((0-P367)^2+(5-Q367)^2))*CT367))</f>
        <v>3.3111045898014469E-3</v>
      </c>
      <c r="CI367" s="27">
        <f>((1/(((1-P367)^2+(5-Q367)^2))*CT367))</f>
        <v>3.7281607017702737E-3</v>
      </c>
      <c r="CJ367" s="27">
        <f>((1/(((2-P367)^2+(5-Q367)^2))*CT367))</f>
        <v>3.6437366495102388E-3</v>
      </c>
      <c r="CK367" s="27">
        <f>((1/(((3-P367)^2+(5-Q367)^2))*CT367))</f>
        <v>3.1185844151328428E-3</v>
      </c>
      <c r="CL367" s="27">
        <f>(1/(((4-P367)^2+(5-Q367)^2))*CT367)</f>
        <v>2.4577689509870178E-3</v>
      </c>
      <c r="CM367" s="27">
        <f>(1/(((0-P367)^2+(6-Q367)^2))*CT367)</f>
        <v>2.1374350830253995E-3</v>
      </c>
      <c r="CN367" s="27">
        <f>(1/(((1-P367)^2+(6-Q367)^2))*CT367)</f>
        <v>2.3038012082699697E-3</v>
      </c>
      <c r="CO367" s="27">
        <f>((1/(((2-P367)^2+(6-Q367)^2))*CT367))</f>
        <v>2.27128194934643E-3</v>
      </c>
      <c r="CP367" s="27">
        <f>((1/(((3-P367)^2+(6-Q367)^2))*CT367))</f>
        <v>2.0555206152662688E-3</v>
      </c>
      <c r="CQ367" s="27">
        <f>((1/(((4-P367)^2+(6-Q367)^2))*CT367))</f>
        <v>1.7460858717050461E-3</v>
      </c>
      <c r="CR367" s="27">
        <f>((1/(((5-P367)^2+(6-Q367)^2)))*CT367)</f>
        <v>1.4307701494521525E-3</v>
      </c>
      <c r="CS367" s="21">
        <f t="shared" si="172"/>
        <v>0.76695027408209793</v>
      </c>
      <c r="CT367" s="28">
        <v>0.05</v>
      </c>
    </row>
    <row r="368" spans="8:98" x14ac:dyDescent="0.25">
      <c r="H368" s="2">
        <v>44698</v>
      </c>
      <c r="I368" s="1" t="s">
        <v>11</v>
      </c>
      <c r="J368" s="1" t="s">
        <v>19</v>
      </c>
      <c r="K368">
        <v>1</v>
      </c>
      <c r="L368">
        <v>2</v>
      </c>
      <c r="M368">
        <v>0.13</v>
      </c>
      <c r="N368">
        <v>1.28</v>
      </c>
      <c r="P368" s="10">
        <f>SUMIF(team,spi_matches[[#This Row],[team1]],Mxg)+SUMIF(team,spi_matches[[#This Row],[team2]],Vnxg)</f>
        <v>1.112739468093294</v>
      </c>
      <c r="Q368" s="10">
        <f>SUMIF(team,spi_matches[[#This Row],[team1]],Mnxg)+SUMIF(team,spi_matches[[#This Row],[team2]],Vxg)</f>
        <v>2.329900350946434</v>
      </c>
      <c r="R368" s="10">
        <f t="shared" si="146"/>
        <v>2.0680676090657357</v>
      </c>
      <c r="S368" s="21">
        <f t="shared" si="147"/>
        <v>0.1115206592662861</v>
      </c>
      <c r="T368" s="21">
        <f t="shared" si="148"/>
        <v>0.11191546798921299</v>
      </c>
      <c r="U368" s="21">
        <f t="shared" si="149"/>
        <v>0.7403917137083742</v>
      </c>
      <c r="V368" s="22">
        <f t="shared" si="150"/>
        <v>0</v>
      </c>
      <c r="W368" s="22">
        <f t="shared" si="151"/>
        <v>3</v>
      </c>
      <c r="X368" s="23"/>
      <c r="Y368" s="23"/>
      <c r="Z368" s="23"/>
      <c r="AA368" s="23"/>
      <c r="AB368" s="24">
        <f t="shared" si="152"/>
        <v>1</v>
      </c>
      <c r="AC368" s="24">
        <f t="shared" si="153"/>
        <v>2</v>
      </c>
      <c r="AD368" s="24">
        <f t="shared" si="154"/>
        <v>1</v>
      </c>
      <c r="AE368" s="24">
        <f t="shared" si="155"/>
        <v>3</v>
      </c>
      <c r="AF368" s="24">
        <f t="shared" si="156"/>
        <v>2</v>
      </c>
      <c r="AG368" s="24">
        <f t="shared" si="157"/>
        <v>2</v>
      </c>
      <c r="AH368" s="24">
        <f t="shared" si="158"/>
        <v>2</v>
      </c>
      <c r="AI368" s="24">
        <f t="shared" si="159"/>
        <v>3</v>
      </c>
      <c r="AJ368" s="24">
        <f t="shared" si="160"/>
        <v>0</v>
      </c>
      <c r="AK368" s="24">
        <f t="shared" si="161"/>
        <v>2</v>
      </c>
      <c r="AL368" s="25">
        <f t="shared" si="162"/>
        <v>12</v>
      </c>
      <c r="AM368" s="25">
        <f t="shared" si="163"/>
        <v>13</v>
      </c>
      <c r="AN368" s="25">
        <f t="shared" si="164"/>
        <v>22</v>
      </c>
      <c r="AO368" s="25">
        <f t="shared" si="165"/>
        <v>23</v>
      </c>
      <c r="AP368" s="25">
        <f t="shared" si="166"/>
        <v>2</v>
      </c>
      <c r="AQ368" s="26">
        <f t="shared" si="167"/>
        <v>0.4113722062018681</v>
      </c>
      <c r="AR368" s="26">
        <f t="shared" si="168"/>
        <v>0.10828517430951057</v>
      </c>
      <c r="AS368" s="26">
        <f t="shared" si="169"/>
        <v>5.5799492770006211E-2</v>
      </c>
      <c r="AT368" s="26">
        <f t="shared" si="170"/>
        <v>4.0444409934096377E-2</v>
      </c>
      <c r="AU368" s="26">
        <f t="shared" si="171"/>
        <v>3.7118880996461337E-2</v>
      </c>
      <c r="AV368" s="27">
        <f>(1/(((0-P368)^2+(0-Q368)^2))*CT368)</f>
        <v>7.5000471349542536E-3</v>
      </c>
      <c r="AW368" s="27">
        <f>(1/(((1-P368)^2+(1-Q368)^2))*CT368)</f>
        <v>2.8068676376457238E-2</v>
      </c>
      <c r="AX368" s="27">
        <f>(1/(((2-P368)^2+(2-Q368)^2))*CT368)</f>
        <v>5.5799492770006211E-2</v>
      </c>
      <c r="AY368" s="27">
        <f>(1/(((3-P368)^2+(3-Q368)^2))*CT368)</f>
        <v>1.2466384845312886E-2</v>
      </c>
      <c r="AZ368" s="27">
        <f>((1/(((4-P368)^2+(4-Q368)^2))*CT368))</f>
        <v>4.4941775255278342E-3</v>
      </c>
      <c r="BA368" s="27">
        <f>((1/(((5-P368)^2+(5-Q368)^2))*CT368))</f>
        <v>2.2481785346409786E-3</v>
      </c>
      <c r="BB368" s="27">
        <f>((1/(((6-P368)^2+(6-Q368)^2))*CT368))</f>
        <v>1.3385108023136029E-3</v>
      </c>
      <c r="BC368" s="27">
        <f>((1/(((1-P368)^2+(0-Q368)^2))*CT368))</f>
        <v>9.1892409309629938E-3</v>
      </c>
      <c r="BD368" s="27">
        <f>((1/(((2-P368)^2+(0-Q368)^2))*CT368))</f>
        <v>8.0441891159873831E-3</v>
      </c>
      <c r="BE368" s="27">
        <f>((1/(((2-P368)^2+(1-Q368)^2))*CT368))</f>
        <v>1.9562839439422074E-2</v>
      </c>
      <c r="BF368" s="27">
        <f>((1/(((3-P368)^2+(0-Q368)^2))*CT368))</f>
        <v>5.5616189804866935E-3</v>
      </c>
      <c r="BG368" s="27">
        <f>((1/(((3-P368)^2+(1-Q368)^2))*CT368))</f>
        <v>9.3801815089541666E-3</v>
      </c>
      <c r="BH368" s="27">
        <f>((1/(((3-P368)^2+(2-Q368)^2))*CT368))</f>
        <v>1.3621801100624255E-2</v>
      </c>
      <c r="BI368" s="27">
        <f>((1/(((4-P368)^2+(0-Q368)^2))*CT368))</f>
        <v>3.6324778032865491E-3</v>
      </c>
      <c r="BJ368" s="27">
        <f>((1/(((4-P368)^2+(1-Q368)^2))*CT368))</f>
        <v>4.9480904134877246E-3</v>
      </c>
      <c r="BK368" s="27">
        <f>((1/(((4-P368)^2+(2-Q368)^2))*CT368))</f>
        <v>5.9205876639956698E-3</v>
      </c>
      <c r="BL368" s="27">
        <f>((1/(((4-P368)^2+(3-Q368)^2))*CT368))</f>
        <v>5.6913207998670855E-3</v>
      </c>
      <c r="BM368" s="27">
        <f>((1/(((5-P368)^2+(0-Q368)^2))*CT368))</f>
        <v>2.4343658348021358E-3</v>
      </c>
      <c r="BN368" s="27">
        <f>((1/(((5-P368)^2+(1-Q368)^2))*CT368))</f>
        <v>2.9621854421443485E-3</v>
      </c>
      <c r="BO368" s="27">
        <f>((1/(((5-P368)^2+(2-Q368)^2))*CT368))</f>
        <v>3.2852312652677193E-3</v>
      </c>
      <c r="BP368" s="27">
        <f>((1/(((5-P368)^2+(3-Q368)^2))*CT368))</f>
        <v>3.2134031337604282E-3</v>
      </c>
      <c r="BQ368" s="27">
        <f>((1/(((5-P368)^2+(4-Q368)^2))*CT368))</f>
        <v>2.7932918322388705E-3</v>
      </c>
      <c r="BR368" s="27">
        <f>((1/(((6-P368)^2+(0-Q368)^2))*CT368))</f>
        <v>1.70568412553586E-3</v>
      </c>
      <c r="BS368" s="27">
        <f>(1/(((6-P368)^2+(1-Q368)^2))*CT368)</f>
        <v>1.9490175634781532E-3</v>
      </c>
      <c r="BT368" s="27">
        <f>(1/(((6-P368)^2+(2-Q368)^2))*CT368)</f>
        <v>2.0838412915035001E-3</v>
      </c>
      <c r="BU368" s="27">
        <f>(1/(((6-P368)^2+(3-Q368)^2))*CT368)</f>
        <v>2.0547087536499273E-3</v>
      </c>
      <c r="BV368" s="27">
        <f>((1/(((6-P368)^2+(4-Q368)^2))*CT368))</f>
        <v>1.8744459832740141E-3</v>
      </c>
      <c r="BW368" s="27">
        <f>((1/(((6-P368)^2+(5-Q368)^2))*CT368))</f>
        <v>1.6121362835565525E-3</v>
      </c>
      <c r="BX368" s="27">
        <f>((1/(((0-P368)^2+(1-Q368)^2))*CT368))</f>
        <v>1.6628841222791579E-2</v>
      </c>
      <c r="BY368" s="27">
        <f>((1/(((0-P368)^2+(2-Q368)^2))*CT368))</f>
        <v>3.7118880996461337E-2</v>
      </c>
      <c r="BZ368" s="27">
        <f>((1/(((1-P368)^2+(2-Q368)^2))*CT368))</f>
        <v>0.4113722062018681</v>
      </c>
      <c r="CA368" s="27">
        <f>((1/(((0-P368)^2+(3-Q368)^2))*CT368))</f>
        <v>2.9634499987012199E-2</v>
      </c>
      <c r="CB368" s="27">
        <f>((1/(((1-P368)^2+(3-Q368)^2))*CT368))</f>
        <v>0.10828517430951057</v>
      </c>
      <c r="CC368" s="27">
        <f>((1/(((2-P368)^2+(3-Q368)^2))*CT368))</f>
        <v>4.0444409934096377E-2</v>
      </c>
      <c r="CD368" s="27">
        <f>((1/(((0-P368)^2+(4-Q368)^2))*CT368))</f>
        <v>1.241488984180605E-2</v>
      </c>
      <c r="CE368" s="27">
        <f>((1/(((1-P368)^2+(4-Q368)^2))*CT368))</f>
        <v>1.7844759706433018E-2</v>
      </c>
      <c r="CF368" s="27">
        <f>((1/(((2-P368)^2+(4-Q368)^2))*CT368))</f>
        <v>1.3980288562189976E-2</v>
      </c>
      <c r="CG368" s="27">
        <f>((1/(((3-P368)^2+(4-Q368)^2))*CT368))</f>
        <v>7.8727943452830216E-3</v>
      </c>
      <c r="CH368" s="27">
        <f>((1/(((0-P368)^2+(5-Q368)^2))*CT368))</f>
        <v>5.9754138539513911E-3</v>
      </c>
      <c r="CI368" s="27">
        <f>((1/(((1-P368)^2+(5-Q368)^2))*CT368))</f>
        <v>7.0007005930405449E-3</v>
      </c>
      <c r="CJ368" s="27">
        <f>((1/(((2-P368)^2+(5-Q368)^2))*CT368))</f>
        <v>6.3157920898671786E-3</v>
      </c>
      <c r="CK368" s="27">
        <f>((1/(((3-P368)^2+(5-Q368)^2))*CT368))</f>
        <v>4.6767502916418213E-3</v>
      </c>
      <c r="CL368" s="27">
        <f>(1/(((4-P368)^2+(5-Q368)^2))*CT368)</f>
        <v>3.2329595278769046E-3</v>
      </c>
      <c r="CM368" s="27">
        <f>(1/(((0-P368)^2+(6-Q368)^2))*CT368)</f>
        <v>3.3995519460809768E-3</v>
      </c>
      <c r="CN368" s="27">
        <f>(1/(((1-P368)^2+(6-Q368)^2))*CT368)</f>
        <v>3.7085545970525812E-3</v>
      </c>
      <c r="CO368" s="27">
        <f>((1/(((2-P368)^2+(6-Q368)^2))*CT368))</f>
        <v>3.507082946866304E-3</v>
      </c>
      <c r="CP368" s="27">
        <f>((1/(((3-P368)^2+(6-Q368)^2))*CT368))</f>
        <v>2.9357567615212595E-3</v>
      </c>
      <c r="CQ368" s="27">
        <f>((1/(((4-P368)^2+(6-Q368)^2))*CT368))</f>
        <v>2.292956904498033E-3</v>
      </c>
      <c r="CR368" s="27">
        <f>((1/(((5-P368)^2+(6-Q368)^2)))*CT368)</f>
        <v>1.7494490885248679E-3</v>
      </c>
      <c r="CS368" s="21">
        <f t="shared" si="172"/>
        <v>0.96382784096387331</v>
      </c>
      <c r="CT368" s="28">
        <v>0.05</v>
      </c>
    </row>
    <row r="369" spans="8:98" x14ac:dyDescent="0.25">
      <c r="H369" s="2">
        <v>44700</v>
      </c>
      <c r="I369" s="1" t="s">
        <v>10</v>
      </c>
      <c r="J369" s="1" t="s">
        <v>13</v>
      </c>
      <c r="K369">
        <v>3</v>
      </c>
      <c r="L369">
        <v>2</v>
      </c>
      <c r="M369">
        <v>0.93</v>
      </c>
      <c r="N369">
        <v>1.38</v>
      </c>
      <c r="P369" s="10">
        <f>SUMIF(team,spi_matches[[#This Row],[team1]],Mxg)+SUMIF(team,spi_matches[[#This Row],[team2]],Vnxg)</f>
        <v>0.98985234295915792</v>
      </c>
      <c r="Q369" s="10">
        <f>SUMIF(team,spi_matches[[#This Row],[team1]],Mnxg)+SUMIF(team,spi_matches[[#This Row],[team2]],Vxg)</f>
        <v>1.0131334386676685</v>
      </c>
      <c r="R369" s="10">
        <f t="shared" si="146"/>
        <v>0.13817337678150995</v>
      </c>
      <c r="S369" s="21">
        <f t="shared" si="147"/>
        <v>0.1973333830927114</v>
      </c>
      <c r="T369" s="21">
        <f t="shared" si="148"/>
        <v>181.57473510348476</v>
      </c>
      <c r="U369" s="21">
        <f t="shared" si="149"/>
        <v>0.20424244744735826</v>
      </c>
      <c r="V369" s="22">
        <f t="shared" si="150"/>
        <v>1</v>
      </c>
      <c r="W369" s="22">
        <f t="shared" si="151"/>
        <v>1</v>
      </c>
      <c r="X369" s="23"/>
      <c r="Y369" s="23"/>
      <c r="Z369" s="23"/>
      <c r="AA369" s="23"/>
      <c r="AB369" s="24">
        <f t="shared" si="152"/>
        <v>1</v>
      </c>
      <c r="AC369" s="24">
        <f t="shared" si="153"/>
        <v>1</v>
      </c>
      <c r="AD369" s="24">
        <f t="shared" si="154"/>
        <v>1</v>
      </c>
      <c r="AE369" s="24">
        <f t="shared" si="155"/>
        <v>2</v>
      </c>
      <c r="AF369" s="24">
        <f t="shared" si="156"/>
        <v>0</v>
      </c>
      <c r="AG369" s="24">
        <f t="shared" si="157"/>
        <v>1</v>
      </c>
      <c r="AH369" s="24">
        <f t="shared" si="158"/>
        <v>2</v>
      </c>
      <c r="AI369" s="24">
        <f t="shared" si="159"/>
        <v>1</v>
      </c>
      <c r="AJ369" s="24">
        <f t="shared" si="160"/>
        <v>1</v>
      </c>
      <c r="AK369" s="24">
        <f t="shared" si="161"/>
        <v>0</v>
      </c>
      <c r="AL369" s="25">
        <f t="shared" si="162"/>
        <v>11</v>
      </c>
      <c r="AM369" s="25">
        <f t="shared" si="163"/>
        <v>12</v>
      </c>
      <c r="AN369" s="25">
        <f t="shared" si="164"/>
        <v>1</v>
      </c>
      <c r="AO369" s="25">
        <f t="shared" si="165"/>
        <v>21</v>
      </c>
      <c r="AP369" s="25">
        <f t="shared" si="166"/>
        <v>10</v>
      </c>
      <c r="AQ369" s="26">
        <f t="shared" si="167"/>
        <v>181.51313766657904</v>
      </c>
      <c r="AR369" s="26">
        <f t="shared" si="168"/>
        <v>5.1334249799528331E-2</v>
      </c>
      <c r="AS369" s="26">
        <f t="shared" si="169"/>
        <v>5.1021441708099663E-2</v>
      </c>
      <c r="AT369" s="26">
        <f t="shared" si="170"/>
        <v>4.8992192569328658E-2</v>
      </c>
      <c r="AU369" s="26">
        <f t="shared" si="171"/>
        <v>4.8707197040543909E-2</v>
      </c>
      <c r="AV369" s="27">
        <f>(1/(((0-P369)^2+(0-Q369)^2))*CT369)</f>
        <v>2.4922155331208062E-2</v>
      </c>
      <c r="AW369" s="27">
        <f>(1/(((1-P369)^2+(1-Q369)^2))*CT369)</f>
        <v>181.51313766657904</v>
      </c>
      <c r="AX369" s="27">
        <f>(1/(((2-P369)^2+(2-Q369)^2))*CT369)</f>
        <v>2.5071404627726696E-2</v>
      </c>
      <c r="AY369" s="27">
        <f>(1/(((3-P369)^2+(3-Q369)^2))*CT369)</f>
        <v>6.2591286765672806E-3</v>
      </c>
      <c r="AZ369" s="27">
        <f>((1/(((4-P369)^2+(4-Q369)^2))*CT369))</f>
        <v>2.7805025509642423E-3</v>
      </c>
      <c r="BA369" s="27">
        <f>((1/(((5-P369)^2+(5-Q369)^2))*CT369))</f>
        <v>1.5636537219064163E-3</v>
      </c>
      <c r="BB369" s="27">
        <f>((1/(((6-P369)^2+(6-Q369)^2))*CT369))</f>
        <v>1.0005919973357688E-3</v>
      </c>
      <c r="BC369" s="27">
        <f>((1/(((1-P369)^2+(0-Q369)^2))*CT369))</f>
        <v>4.8707197040543909E-2</v>
      </c>
      <c r="BD369" s="27">
        <f>((1/(((2-P369)^2+(0-Q369)^2))*CT369))</f>
        <v>2.442792661780056E-2</v>
      </c>
      <c r="BE369" s="27">
        <f>((1/(((2-P369)^2+(1-Q369)^2))*CT369))</f>
        <v>4.8992192569328658E-2</v>
      </c>
      <c r="BF369" s="27">
        <f>((1/(((3-P369)^2+(0-Q369)^2))*CT369))</f>
        <v>9.8675129149325431E-3</v>
      </c>
      <c r="BG369" s="27">
        <f>((1/(((3-P369)^2+(1-Q369)^2))*CT369))</f>
        <v>1.2373584989564675E-2</v>
      </c>
      <c r="BH369" s="27">
        <f>((1/(((3-P369)^2+(2-Q369)^2))*CT369))</f>
        <v>9.9708865806366134E-3</v>
      </c>
      <c r="BI369" s="27">
        <f>((1/(((4-P369)^2+(0-Q369)^2))*CT369))</f>
        <v>4.9566647319350225E-3</v>
      </c>
      <c r="BJ369" s="27">
        <f>((1/(((4-P369)^2+(1-Q369)^2))*CT369))</f>
        <v>5.5180564354280412E-3</v>
      </c>
      <c r="BK369" s="27">
        <f>((1/(((4-P369)^2+(2-Q369)^2))*CT369))</f>
        <v>4.982613406164728E-3</v>
      </c>
      <c r="BL369" s="27">
        <f>((1/(((4-P369)^2+(3-Q369)^2))*CT369))</f>
        <v>3.843602979983941E-3</v>
      </c>
      <c r="BM369" s="27">
        <f>((1/(((5-P369)^2+(0-Q369)^2))*CT369))</f>
        <v>2.9226565252799767E-3</v>
      </c>
      <c r="BN369" s="27">
        <f>((1/(((5-P369)^2+(1-Q369)^2))*CT369))</f>
        <v>3.1091710704626765E-3</v>
      </c>
      <c r="BO369" s="27">
        <f>((1/(((5-P369)^2+(2-Q369)^2))*CT369))</f>
        <v>2.9316589534156812E-3</v>
      </c>
      <c r="BP369" s="27">
        <f>((1/(((5-P369)^2+(3-Q369)^2))*CT369))</f>
        <v>2.4963898503350657E-3</v>
      </c>
      <c r="BQ369" s="27">
        <f>((1/(((5-P369)^2+(4-Q369)^2))*CT369))</f>
        <v>1.9997875356549165E-3</v>
      </c>
      <c r="BR369" s="27">
        <f>((1/(((6-P369)^2+(0-Q369)^2))*CT369))</f>
        <v>1.9136544631425485E-3</v>
      </c>
      <c r="BS369" s="27">
        <f>(1/(((6-P369)^2+(1-Q369)^2))*CT369)</f>
        <v>1.9918928342188163E-3</v>
      </c>
      <c r="BT369" s="27">
        <f>(1/(((6-P369)^2+(2-Q369)^2))*CT369)</f>
        <v>1.9175098642402735E-3</v>
      </c>
      <c r="BU369" s="27">
        <f>(1/(((6-P369)^2+(3-Q369)^2))*CT369)</f>
        <v>1.7212167130174366E-3</v>
      </c>
      <c r="BV369" s="27">
        <f>((1/(((6-P369)^2+(4-Q369)^2))*CT369))</f>
        <v>1.4695961973240608E-3</v>
      </c>
      <c r="BW369" s="27">
        <f>((1/(((6-P369)^2+(5-Q369)^2))*CT369))</f>
        <v>1.2196108193012175E-3</v>
      </c>
      <c r="BX369" s="27">
        <f>((1/(((0-P369)^2+(1-Q369)^2))*CT369))</f>
        <v>5.1021441708099663E-2</v>
      </c>
      <c r="BY369" s="27">
        <f>((1/(((0-P369)^2+(2-Q369)^2))*CT369))</f>
        <v>2.5592291739474256E-2</v>
      </c>
      <c r="BZ369" s="27">
        <f>((1/(((1-P369)^2+(2-Q369)^2))*CT369))</f>
        <v>5.1334249799528331E-2</v>
      </c>
      <c r="CA369" s="27">
        <f>((1/(((0-P369)^2+(3-Q369)^2))*CT369))</f>
        <v>1.0147243827339957E-2</v>
      </c>
      <c r="CB369" s="27">
        <f>((1/(((1-P369)^2+(3-Q369)^2))*CT369))</f>
        <v>1.2665468945248335E-2</v>
      </c>
      <c r="CC369" s="27">
        <f>((1/(((2-P369)^2+(3-Q369)^2))*CT369))</f>
        <v>1.0064337238824082E-2</v>
      </c>
      <c r="CD369" s="27">
        <f>((1/(((0-P369)^2+(4-Q369)^2))*CT369))</f>
        <v>5.0499033896783101E-3</v>
      </c>
      <c r="CE369" s="27">
        <f>((1/(((1-P369)^2+(4-Q369)^2))*CT369))</f>
        <v>5.604454527073627E-3</v>
      </c>
      <c r="CF369" s="27">
        <f>((1/(((2-P369)^2+(4-Q369)^2))*CT369))</f>
        <v>5.0292854566766779E-3</v>
      </c>
      <c r="CG369" s="27">
        <f>((1/(((3-P369)^2+(4-Q369)^2))*CT369))</f>
        <v>3.8574099290585788E-3</v>
      </c>
      <c r="CH369" s="27">
        <f>((1/(((0-P369)^2+(5-Q369)^2))*CT369))</f>
        <v>2.9629783021951198E-3</v>
      </c>
      <c r="CI369" s="27">
        <f>((1/(((1-P369)^2+(5-Q369)^2))*CT369))</f>
        <v>3.1456021304301623E-3</v>
      </c>
      <c r="CJ369" s="27">
        <f>((1/(((2-P369)^2+(5-Q369)^2))*CT369))</f>
        <v>2.9558683067889588E-3</v>
      </c>
      <c r="CK369" s="27">
        <f>((1/(((3-P369)^2+(5-Q369)^2))*CT369))</f>
        <v>2.5080510217288941E-3</v>
      </c>
      <c r="CL369" s="27">
        <f>(1/(((4-P369)^2+(5-Q369)^2))*CT369)</f>
        <v>2.0035186680356521E-3</v>
      </c>
      <c r="CM369" s="27">
        <f>(1/(((0-P369)^2+(6-Q369)^2))*CT369)</f>
        <v>1.9343373135111243E-3</v>
      </c>
      <c r="CN369" s="27">
        <f>(1/(((1-P369)^2+(6-Q369)^2))*CT369)</f>
        <v>2.0105399682378319E-3</v>
      </c>
      <c r="CO369" s="27">
        <f>((1/(((2-P369)^2+(6-Q369)^2))*CT369))</f>
        <v>1.9313045486410519E-3</v>
      </c>
      <c r="CP369" s="27">
        <f>((1/(((3-P369)^2+(6-Q369)^2))*CT369))</f>
        <v>1.7295333771768493E-3</v>
      </c>
      <c r="CQ369" s="27">
        <f>((1/(((4-P369)^2+(6-Q369)^2))*CT369))</f>
        <v>1.4736296761513939E-3</v>
      </c>
      <c r="CR369" s="27">
        <f>((1/(((5-P369)^2+(6-Q369)^2)))*CT369)</f>
        <v>1.2209975734594211E-3</v>
      </c>
      <c r="CS369" s="21">
        <f t="shared" si="172"/>
        <v>181.97631093402478</v>
      </c>
      <c r="CT369" s="28">
        <v>0.05</v>
      </c>
    </row>
    <row r="370" spans="8:98" x14ac:dyDescent="0.25">
      <c r="H370" s="2">
        <v>44700</v>
      </c>
      <c r="I370" s="1" t="s">
        <v>17</v>
      </c>
      <c r="J370" s="1" t="s">
        <v>9</v>
      </c>
      <c r="K370">
        <v>1</v>
      </c>
      <c r="L370">
        <v>1</v>
      </c>
      <c r="M370">
        <v>1.1399999999999999</v>
      </c>
      <c r="N370">
        <v>1.79</v>
      </c>
      <c r="P370" s="10">
        <f>SUMIF(team,spi_matches[[#This Row],[team1]],Mxg)+SUMIF(team,spi_matches[[#This Row],[team2]],Vnxg)</f>
        <v>1.2778346218227661</v>
      </c>
      <c r="Q370" s="10">
        <f>SUMIF(team,spi_matches[[#This Row],[team1]],Mnxg)+SUMIF(team,spi_matches[[#This Row],[team2]],Vxg)</f>
        <v>0.96942961752709711</v>
      </c>
      <c r="R370" s="10">
        <f t="shared" si="146"/>
        <v>0.6923341355647511</v>
      </c>
      <c r="S370" s="21">
        <f t="shared" si="147"/>
        <v>0.27072585626109869</v>
      </c>
      <c r="T370" s="21">
        <f t="shared" si="148"/>
        <v>0.70377310478495247</v>
      </c>
      <c r="U370" s="21">
        <f t="shared" si="149"/>
        <v>0.16758069677437429</v>
      </c>
      <c r="V370" s="22">
        <f t="shared" si="150"/>
        <v>1</v>
      </c>
      <c r="W370" s="22">
        <f t="shared" si="151"/>
        <v>1</v>
      </c>
      <c r="X370" s="23"/>
      <c r="Y370" s="23"/>
      <c r="Z370" s="23"/>
      <c r="AA370" s="23"/>
      <c r="AB370" s="24">
        <f t="shared" si="152"/>
        <v>1</v>
      </c>
      <c r="AC370" s="24">
        <f t="shared" si="153"/>
        <v>1</v>
      </c>
      <c r="AD370" s="24">
        <f t="shared" si="154"/>
        <v>2</v>
      </c>
      <c r="AE370" s="24">
        <f t="shared" si="155"/>
        <v>1</v>
      </c>
      <c r="AF370" s="24">
        <f t="shared" si="156"/>
        <v>1</v>
      </c>
      <c r="AG370" s="24">
        <f t="shared" si="157"/>
        <v>0</v>
      </c>
      <c r="AH370" s="24">
        <f t="shared" si="158"/>
        <v>1</v>
      </c>
      <c r="AI370" s="24">
        <f t="shared" si="159"/>
        <v>2</v>
      </c>
      <c r="AJ370" s="24">
        <f t="shared" si="160"/>
        <v>2</v>
      </c>
      <c r="AK370" s="24">
        <f t="shared" si="161"/>
        <v>0</v>
      </c>
      <c r="AL370" s="25">
        <f t="shared" si="162"/>
        <v>11</v>
      </c>
      <c r="AM370" s="25">
        <f t="shared" si="163"/>
        <v>21</v>
      </c>
      <c r="AN370" s="25">
        <f t="shared" si="164"/>
        <v>10</v>
      </c>
      <c r="AO370" s="25">
        <f t="shared" si="165"/>
        <v>12</v>
      </c>
      <c r="AP370" s="25">
        <f t="shared" si="166"/>
        <v>20</v>
      </c>
      <c r="AQ370" s="26">
        <f t="shared" si="167"/>
        <v>0.63998668526285285</v>
      </c>
      <c r="AR370" s="26">
        <f t="shared" si="168"/>
        <v>9.5701585907663769E-2</v>
      </c>
      <c r="AS370" s="26">
        <f t="shared" si="169"/>
        <v>4.9164892006704868E-2</v>
      </c>
      <c r="AT370" s="26">
        <f t="shared" si="170"/>
        <v>4.3887853216118489E-2</v>
      </c>
      <c r="AU370" s="26">
        <f t="shared" si="171"/>
        <v>3.4215719869312732E-2</v>
      </c>
      <c r="AV370" s="27">
        <f>(1/(((0-P370)^2+(0-Q370)^2))*CT370)</f>
        <v>1.9435174159545997E-2</v>
      </c>
      <c r="AW370" s="27">
        <f>(1/(((1-P370)^2+(1-Q370)^2))*CT370)</f>
        <v>0.63998668526285285</v>
      </c>
      <c r="AX370" s="27">
        <f>(1/(((2-P370)^2+(2-Q370)^2))*CT370)</f>
        <v>3.1573666656024284E-2</v>
      </c>
      <c r="AY370" s="27">
        <f>(1/(((3-P370)^2+(3-Q370)^2))*CT370)</f>
        <v>7.0531116693523035E-3</v>
      </c>
      <c r="AZ370" s="27">
        <f>((1/(((4-P370)^2+(4-Q370)^2))*CT370))</f>
        <v>3.0130390126322775E-3</v>
      </c>
      <c r="BA370" s="27">
        <f>((1/(((5-P370)^2+(5-Q370)^2))*CT370))</f>
        <v>1.6611288666480686E-3</v>
      </c>
      <c r="BB370" s="27">
        <f>((1/(((6-P370)^2+(6-Q370)^2))*CT370))</f>
        <v>1.0502991578967638E-3</v>
      </c>
      <c r="BC370" s="27">
        <f>((1/(((1-P370)^2+(0-Q370)^2))*CT370))</f>
        <v>4.9164892006704868E-2</v>
      </c>
      <c r="BD370" s="27">
        <f>((1/(((2-P370)^2+(0-Q370)^2))*CT370))</f>
        <v>3.4215719869312732E-2</v>
      </c>
      <c r="BE370" s="27">
        <f>((1/(((2-P370)^2+(1-Q370)^2))*CT370))</f>
        <v>9.5701585907663769E-2</v>
      </c>
      <c r="BF370" s="27">
        <f>((1/(((3-P370)^2+(0-Q370)^2))*CT370))</f>
        <v>1.280197499241109E-2</v>
      </c>
      <c r="BG370" s="27">
        <f>((1/(((3-P370)^2+(1-Q370)^2))*CT370))</f>
        <v>1.6853242521190241E-2</v>
      </c>
      <c r="BH370" s="27">
        <f>((1/(((3-P370)^2+(2-Q370)^2))*CT370))</f>
        <v>1.2413327346090564E-2</v>
      </c>
      <c r="BI370" s="27">
        <f>((1/(((4-P370)^2+(0-Q370)^2))*CT370))</f>
        <v>5.9880396361086793E-3</v>
      </c>
      <c r="BJ370" s="27">
        <f>((1/(((4-P370)^2+(1-Q370)^2))*CT370))</f>
        <v>6.7466196012007876E-3</v>
      </c>
      <c r="BK370" s="27">
        <f>((1/(((4-P370)^2+(2-Q370)^2))*CT370))</f>
        <v>5.9016132661443756E-3</v>
      </c>
      <c r="BL370" s="27">
        <f>((1/(((4-P370)^2+(3-Q370)^2))*CT370))</f>
        <v>4.3352348969480222E-3</v>
      </c>
      <c r="BM370" s="27">
        <f>((1/(((5-P370)^2+(0-Q370)^2))*CT370))</f>
        <v>3.3796779819742864E-3</v>
      </c>
      <c r="BN370" s="27">
        <f>((1/(((5-P370)^2+(1-Q370)^2))*CT370))</f>
        <v>3.6086883688516203E-3</v>
      </c>
      <c r="BO370" s="27">
        <f>((1/(((5-P370)^2+(2-Q370)^2))*CT370))</f>
        <v>3.3519724418569585E-3</v>
      </c>
      <c r="BP370" s="27">
        <f>((1/(((5-P370)^2+(3-Q370)^2))*CT370))</f>
        <v>2.7812185807817792E-3</v>
      </c>
      <c r="BQ370" s="27">
        <f>((1/(((5-P370)^2+(4-Q370)^2))*CT370))</f>
        <v>2.170245145596144E-3</v>
      </c>
      <c r="BR370" s="27">
        <f>((1/(((6-P370)^2+(0-Q370)^2))*CT370))</f>
        <v>2.1515889385028734E-3</v>
      </c>
      <c r="BS370" s="27">
        <f>(1/(((6-P370)^2+(1-Q370)^2))*CT370)</f>
        <v>2.2421745455390336E-3</v>
      </c>
      <c r="BT370" s="27">
        <f>(1/(((6-P370)^2+(2-Q370)^2))*CT370)</f>
        <v>2.140326557830472E-3</v>
      </c>
      <c r="BU370" s="27">
        <f>(1/(((6-P370)^2+(3-Q370)^2))*CT370)</f>
        <v>1.8923579892878234E-3</v>
      </c>
      <c r="BV370" s="27">
        <f>((1/(((6-P370)^2+(4-Q370)^2))*CT370))</f>
        <v>1.5881484635887799E-3</v>
      </c>
      <c r="BW370" s="27">
        <f>((1/(((6-P370)^2+(5-Q370)^2))*CT370))</f>
        <v>1.2972072035137157E-3</v>
      </c>
      <c r="BX370" s="27">
        <f>((1/(((0-P370)^2+(1-Q370)^2))*CT370))</f>
        <v>3.0603578420229035E-2</v>
      </c>
      <c r="BY370" s="27">
        <f>((1/(((0-P370)^2+(2-Q370)^2))*CT370))</f>
        <v>1.8553311929469119E-2</v>
      </c>
      <c r="BZ370" s="27">
        <f>((1/(((1-P370)^2+(2-Q370)^2))*CT370))</f>
        <v>4.3887853216118489E-2</v>
      </c>
      <c r="CA370" s="27">
        <f>((1/(((0-P370)^2+(3-Q370)^2))*CT370))</f>
        <v>8.6864711043515442E-3</v>
      </c>
      <c r="CB370" s="27">
        <f>((1/(((1-P370)^2+(3-Q370)^2))*CT370))</f>
        <v>1.190360511451545E-2</v>
      </c>
      <c r="CC370" s="27">
        <f>((1/(((2-P370)^2+(3-Q370)^2))*CT370))</f>
        <v>1.0764867724852439E-2</v>
      </c>
      <c r="CD370" s="27">
        <f>((1/(((0-P370)^2+(4-Q370)^2))*CT370))</f>
        <v>4.622260477937905E-3</v>
      </c>
      <c r="CE370" s="27">
        <f>((1/(((1-P370)^2+(4-Q370)^2))*CT370))</f>
        <v>5.398664999859585E-3</v>
      </c>
      <c r="CF370" s="27">
        <f>((1/(((2-P370)^2+(4-Q370)^2))*CT370))</f>
        <v>5.1515165720375095E-3</v>
      </c>
      <c r="CG370" s="27">
        <f>((1/(((3-P370)^2+(4-Q370)^2))*CT370))</f>
        <v>4.115155064685347E-3</v>
      </c>
      <c r="CH370" s="27">
        <f>((1/(((0-P370)^2+(5-Q370)^2))*CT370))</f>
        <v>2.7966772677029622E-3</v>
      </c>
      <c r="CI370" s="27">
        <f>((1/(((1-P370)^2+(5-Q370)^2))*CT370))</f>
        <v>3.0632206434387625E-3</v>
      </c>
      <c r="CJ370" s="27">
        <f>((1/(((2-P370)^2+(5-Q370)^2))*CT370))</f>
        <v>2.9820444350522985E-3</v>
      </c>
      <c r="CK370" s="27">
        <f>((1/(((3-P370)^2+(5-Q370)^2))*CT370))</f>
        <v>2.6026279716113549E-3</v>
      </c>
      <c r="CL370" s="27">
        <f>(1/(((4-P370)^2+(5-Q370)^2))*CT370)</f>
        <v>2.1136570950173708E-3</v>
      </c>
      <c r="CM370" s="27">
        <f>(1/(((0-P370)^2+(6-Q370)^2))*CT370)</f>
        <v>1.8560107117213461E-3</v>
      </c>
      <c r="CN370" s="27">
        <f>(1/(((1-P370)^2+(6-Q370)^2))*CT370)</f>
        <v>1.9697578778859592E-3</v>
      </c>
      <c r="CO370" s="27">
        <f>((1/(((2-P370)^2+(6-Q370)^2))*CT370))</f>
        <v>1.9358714544305559E-3</v>
      </c>
      <c r="CP370" s="27">
        <f>((1/(((3-P370)^2+(6-Q370)^2))*CT370))</f>
        <v>1.7685034649856082E-3</v>
      </c>
      <c r="CQ370" s="27">
        <f>((1/(((4-P370)^2+(6-Q370)^2))*CT370))</f>
        <v>1.528265761904742E-3</v>
      </c>
      <c r="CR370" s="27">
        <f>((1/(((5-P370)^2+(6-Q370)^2)))*CT370)</f>
        <v>1.2767754665669402E-3</v>
      </c>
      <c r="CS370" s="21">
        <f t="shared" si="172"/>
        <v>1.1420796578204253</v>
      </c>
      <c r="CT370" s="28">
        <v>0.05</v>
      </c>
    </row>
    <row r="371" spans="8:98" x14ac:dyDescent="0.25">
      <c r="H371" s="2">
        <v>44700</v>
      </c>
      <c r="I371" s="1" t="s">
        <v>12</v>
      </c>
      <c r="J371" s="1" t="s">
        <v>14</v>
      </c>
      <c r="K371">
        <v>1</v>
      </c>
      <c r="L371">
        <v>1</v>
      </c>
      <c r="M371">
        <v>1.62</v>
      </c>
      <c r="N371">
        <v>0.05</v>
      </c>
      <c r="P371" s="10">
        <f>SUMIF(team,spi_matches[[#This Row],[team1]],Mxg)+SUMIF(team,spi_matches[[#This Row],[team2]],Vnxg)</f>
        <v>1.7596177593427069</v>
      </c>
      <c r="Q371" s="10">
        <f>SUMIF(team,spi_matches[[#This Row],[team1]],Mnxg)+SUMIF(team,spi_matches[[#This Row],[team2]],Vxg)</f>
        <v>0.9508431102053061</v>
      </c>
      <c r="R371" s="10">
        <f t="shared" si="146"/>
        <v>0.83101142792824723</v>
      </c>
      <c r="S371" s="21">
        <f t="shared" si="147"/>
        <v>1.0531292447207257</v>
      </c>
      <c r="T371" s="21">
        <f t="shared" si="148"/>
        <v>0.15716451252604474</v>
      </c>
      <c r="U371" s="21">
        <f t="shared" si="149"/>
        <v>0.13015002293778855</v>
      </c>
      <c r="V371" s="22">
        <f t="shared" si="150"/>
        <v>3</v>
      </c>
      <c r="W371" s="22">
        <f t="shared" si="151"/>
        <v>0</v>
      </c>
      <c r="X371" s="23"/>
      <c r="Y371" s="23"/>
      <c r="Z371" s="23"/>
      <c r="AA371" s="23"/>
      <c r="AB371" s="24">
        <f t="shared" si="152"/>
        <v>2</v>
      </c>
      <c r="AC371" s="24">
        <f t="shared" si="153"/>
        <v>1</v>
      </c>
      <c r="AD371" s="24">
        <f t="shared" si="154"/>
        <v>1</v>
      </c>
      <c r="AE371" s="24">
        <f t="shared" si="155"/>
        <v>1</v>
      </c>
      <c r="AF371" s="24">
        <f t="shared" si="156"/>
        <v>2</v>
      </c>
      <c r="AG371" s="24">
        <f t="shared" si="157"/>
        <v>0</v>
      </c>
      <c r="AH371" s="24">
        <f t="shared" si="158"/>
        <v>2</v>
      </c>
      <c r="AI371" s="24">
        <f t="shared" si="159"/>
        <v>2</v>
      </c>
      <c r="AJ371" s="24">
        <f t="shared" si="160"/>
        <v>1</v>
      </c>
      <c r="AK371" s="24">
        <f t="shared" si="161"/>
        <v>0</v>
      </c>
      <c r="AL371" s="25">
        <f t="shared" si="162"/>
        <v>21</v>
      </c>
      <c r="AM371" s="25">
        <f t="shared" si="163"/>
        <v>11</v>
      </c>
      <c r="AN371" s="25">
        <f t="shared" si="164"/>
        <v>20</v>
      </c>
      <c r="AO371" s="25">
        <f t="shared" si="165"/>
        <v>22</v>
      </c>
      <c r="AP371" s="25">
        <f t="shared" si="166"/>
        <v>10</v>
      </c>
      <c r="AQ371" s="26">
        <f t="shared" si="167"/>
        <v>0.83056448828240304</v>
      </c>
      <c r="AR371" s="26">
        <f t="shared" si="168"/>
        <v>8.6290875408463336E-2</v>
      </c>
      <c r="AS371" s="26">
        <f t="shared" si="169"/>
        <v>5.1981198841062615E-2</v>
      </c>
      <c r="AT371" s="26">
        <f t="shared" si="170"/>
        <v>4.3158743517489231E-2</v>
      </c>
      <c r="AU371" s="26">
        <f t="shared" si="171"/>
        <v>3.3758196883139496E-2</v>
      </c>
      <c r="AV371" s="27">
        <f>(1/(((0-P371)^2+(0-Q371)^2))*CT371)</f>
        <v>1.2498883602156599E-2</v>
      </c>
      <c r="AW371" s="27">
        <f>(1/(((1-P371)^2+(1-Q371)^2))*CT371)</f>
        <v>8.6290875408463336E-2</v>
      </c>
      <c r="AX371" s="27">
        <f>(1/(((2-P371)^2+(2-Q371)^2))*CT371)</f>
        <v>4.3158743517489231E-2</v>
      </c>
      <c r="AY371" s="27">
        <f>(1/(((3-P371)^2+(3-Q371)^2))*CT371)</f>
        <v>8.7144571207406069E-3</v>
      </c>
      <c r="AZ371" s="27">
        <f>((1/(((4-P371)^2+(4-Q371)^2))*CT371))</f>
        <v>3.4924321698076794E-3</v>
      </c>
      <c r="BA371" s="27">
        <f>((1/(((5-P371)^2+(5-Q371)^2))*CT371))</f>
        <v>1.8590298702535334E-3</v>
      </c>
      <c r="BB371" s="27">
        <f>((1/(((6-P371)^2+(6-Q371)^2))*CT371))</f>
        <v>1.1500908371337435E-3</v>
      </c>
      <c r="BC371" s="27">
        <f>((1/(((1-P371)^2+(0-Q371)^2))*CT371))</f>
        <v>3.3758196883139496E-2</v>
      </c>
      <c r="BD371" s="27">
        <f>((1/(((2-P371)^2+(0-Q371)^2))*CT371))</f>
        <v>5.1981198841062615E-2</v>
      </c>
      <c r="BE371" s="27">
        <f>((1/(((2-P371)^2+(1-Q371)^2))*CT371))</f>
        <v>0.83056448828240304</v>
      </c>
      <c r="BF371" s="27">
        <f>((1/(((3-P371)^2+(0-Q371)^2))*CT371))</f>
        <v>2.0469565921097665E-2</v>
      </c>
      <c r="BG371" s="27">
        <f>((1/(((3-P371)^2+(1-Q371)^2))*CT371))</f>
        <v>3.2447210763580682E-2</v>
      </c>
      <c r="BH371" s="27">
        <f>((1/(((3-P371)^2+(2-Q371)^2))*CT371))</f>
        <v>1.894457296698468E-2</v>
      </c>
      <c r="BI371" s="27">
        <f>((1/(((4-P371)^2+(0-Q371)^2))*CT371))</f>
        <v>8.4410763510559157E-3</v>
      </c>
      <c r="BJ371" s="27">
        <f>((1/(((4-P371)^2+(1-Q371)^2))*CT371))</f>
        <v>9.9567300741720179E-3</v>
      </c>
      <c r="BK371" s="27">
        <f>((1/(((4-P371)^2+(2-Q371)^2))*CT371))</f>
        <v>8.1698775532948621E-3</v>
      </c>
      <c r="BL371" s="27">
        <f>((1/(((4-P371)^2+(3-Q371)^2))*CT371))</f>
        <v>5.4239603084820249E-3</v>
      </c>
      <c r="BM371" s="27">
        <f>((1/(((5-P371)^2+(0-Q371)^2))*CT371))</f>
        <v>4.3843574353964803E-3</v>
      </c>
      <c r="BN371" s="27">
        <f>((1/(((5-P371)^2+(1-Q371)^2))*CT371))</f>
        <v>4.7607742070786344E-3</v>
      </c>
      <c r="BO371" s="27">
        <f>((1/(((5-P371)^2+(2-Q371)^2))*CT371))</f>
        <v>4.3100448912015013E-3</v>
      </c>
      <c r="BP371" s="27">
        <f>((1/(((5-P371)^2+(3-Q371)^2))*CT371))</f>
        <v>3.4015639381740426E-3</v>
      </c>
      <c r="BQ371" s="27">
        <f>((1/(((5-P371)^2+(4-Q371)^2))*CT371))</f>
        <v>2.5255797276079314E-3</v>
      </c>
      <c r="BR371" s="27">
        <f>((1/(((6-P371)^2+(0-Q371)^2))*CT371))</f>
        <v>2.6476117460325233E-3</v>
      </c>
      <c r="BS371" s="27">
        <f>(1/(((6-P371)^2+(1-Q371)^2))*CT371)</f>
        <v>2.7803638333056425E-3</v>
      </c>
      <c r="BT371" s="27">
        <f>(1/(((6-P371)^2+(2-Q371)^2))*CT371)</f>
        <v>2.6203292222057098E-3</v>
      </c>
      <c r="BU371" s="27">
        <f>(1/(((6-P371)^2+(3-Q371)^2))*CT371)</f>
        <v>2.2542947747298515E-3</v>
      </c>
      <c r="BV371" s="27">
        <f>((1/(((6-P371)^2+(4-Q371)^2))*CT371))</f>
        <v>1.8329655662660833E-3</v>
      </c>
      <c r="BW371" s="27">
        <f>((1/(((6-P371)^2+(5-Q371)^2))*CT371))</f>
        <v>1.4544814334537287E-3</v>
      </c>
      <c r="BX371" s="27">
        <f>((1/(((0-P371)^2+(1-Q371)^2))*CT371))</f>
        <v>1.6135949589701014E-2</v>
      </c>
      <c r="BY371" s="27">
        <f>((1/(((0-P371)^2+(2-Q371)^2))*CT371))</f>
        <v>1.1913314420998966E-2</v>
      </c>
      <c r="BZ371" s="27">
        <f>((1/(((1-P371)^2+(2-Q371)^2))*CT371))</f>
        <v>2.9801829994821706E-2</v>
      </c>
      <c r="CA371" s="27">
        <f>((1/(((0-P371)^2+(3-Q371)^2))*CT371))</f>
        <v>6.8537290408811832E-3</v>
      </c>
      <c r="CB371" s="27">
        <f>((1/(((1-P371)^2+(3-Q371)^2))*CT371))</f>
        <v>1.0468873413190111E-2</v>
      </c>
      <c r="CC371" s="27">
        <f>((1/(((2-P371)^2+(3-Q371)^2))*CT371))</f>
        <v>1.1745836318970401E-2</v>
      </c>
      <c r="CD371" s="27">
        <f>((1/(((0-P371)^2+(4-Q371)^2))*CT371))</f>
        <v>4.0343362690426245E-3</v>
      </c>
      <c r="CE371" s="27">
        <f>((1/(((1-P371)^2+(4-Q371)^2))*CT371))</f>
        <v>5.0636106574872899E-3</v>
      </c>
      <c r="CF371" s="27">
        <f>((1/(((2-P371)^2+(4-Q371)^2))*CT371))</f>
        <v>5.3446546743468647E-3</v>
      </c>
      <c r="CG371" s="27">
        <f>((1/(((3-P371)^2+(4-Q371)^2))*CT371))</f>
        <v>4.6142888957573444E-3</v>
      </c>
      <c r="CH371" s="27">
        <f>((1/(((0-P371)^2+(5-Q371)^2))*CT371))</f>
        <v>2.5651646505091301E-3</v>
      </c>
      <c r="CI371" s="27">
        <f>((1/(((1-P371)^2+(5-Q371)^2))*CT371))</f>
        <v>2.9459088724401346E-3</v>
      </c>
      <c r="CJ371" s="27">
        <f>((1/(((2-P371)^2+(5-Q371)^2))*CT371))</f>
        <v>3.0388753957864552E-3</v>
      </c>
      <c r="CK371" s="27">
        <f>((1/(((3-P371)^2+(5-Q371)^2))*CT371))</f>
        <v>2.7879663044354866E-3</v>
      </c>
      <c r="CL371" s="27">
        <f>(1/(((4-P371)^2+(5-Q371)^2))*CT371)</f>
        <v>2.334813780895565E-3</v>
      </c>
      <c r="CM371" s="27">
        <f>(1/(((0-P371)^2+(6-Q371)^2))*CT371)</f>
        <v>1.7488485607545835E-3</v>
      </c>
      <c r="CN371" s="27">
        <f>(1/(((1-P371)^2+(6-Q371)^2))*CT371)</f>
        <v>1.9178394188368031E-3</v>
      </c>
      <c r="CO371" s="27">
        <f>((1/(((2-P371)^2+(6-Q371)^2))*CT371))</f>
        <v>1.9568116852398385E-3</v>
      </c>
      <c r="CP371" s="27">
        <f>((1/(((3-P371)^2+(6-Q371)^2))*CT371))</f>
        <v>1.8496231654968262E-3</v>
      </c>
      <c r="CQ371" s="27">
        <f>((1/(((4-P371)^2+(6-Q371)^2))*CT371))</f>
        <v>1.6386298260298077E-3</v>
      </c>
      <c r="CR371" s="27">
        <f>((1/(((5-P371)^2+(6-Q371)^2)))*CT371)</f>
        <v>1.389118002166412E-3</v>
      </c>
      <c r="CS371" s="21">
        <f t="shared" si="172"/>
        <v>1.3404437801845592</v>
      </c>
      <c r="CT371" s="28">
        <v>0.05</v>
      </c>
    </row>
    <row r="372" spans="8:98" x14ac:dyDescent="0.25">
      <c r="H372" s="2">
        <v>44703</v>
      </c>
      <c r="I372" s="1" t="s">
        <v>12</v>
      </c>
      <c r="J372" s="1" t="s">
        <v>16</v>
      </c>
      <c r="K372">
        <v>2</v>
      </c>
      <c r="L372">
        <v>1</v>
      </c>
      <c r="M372">
        <v>2.33</v>
      </c>
      <c r="N372">
        <v>0.88</v>
      </c>
      <c r="P372" s="10">
        <f>SUMIF(team,spi_matches[[#This Row],[team1]],Mxg)+SUMIF(team,spi_matches[[#This Row],[team2]],Vnxg)</f>
        <v>1.6836980345065329</v>
      </c>
      <c r="Q372" s="10">
        <f>SUMIF(team,spi_matches[[#This Row],[team1]],Mnxg)+SUMIF(team,spi_matches[[#This Row],[team2]],Vxg)</f>
        <v>0.90672076218077824</v>
      </c>
      <c r="R372" s="10">
        <f t="shared" si="146"/>
        <v>0.41842022973224058</v>
      </c>
      <c r="S372" s="21">
        <f t="shared" si="147"/>
        <v>0.67995678871423315</v>
      </c>
      <c r="T372" s="21">
        <f t="shared" si="148"/>
        <v>0.17173250222833367</v>
      </c>
      <c r="U372" s="21">
        <f t="shared" si="149"/>
        <v>0.13076162496797736</v>
      </c>
      <c r="V372" s="22">
        <f t="shared" si="150"/>
        <v>3</v>
      </c>
      <c r="W372" s="22">
        <f t="shared" si="151"/>
        <v>0</v>
      </c>
      <c r="X372" s="23"/>
      <c r="Y372" s="23"/>
      <c r="Z372" s="23"/>
      <c r="AA372" s="23"/>
      <c r="AB372" s="24">
        <f t="shared" si="152"/>
        <v>2</v>
      </c>
      <c r="AC372" s="24">
        <f t="shared" si="153"/>
        <v>1</v>
      </c>
      <c r="AD372" s="24">
        <f t="shared" si="154"/>
        <v>1</v>
      </c>
      <c r="AE372" s="24">
        <f t="shared" si="155"/>
        <v>1</v>
      </c>
      <c r="AF372" s="24">
        <f t="shared" si="156"/>
        <v>2</v>
      </c>
      <c r="AG372" s="24">
        <f t="shared" si="157"/>
        <v>0</v>
      </c>
      <c r="AH372" s="24">
        <f t="shared" si="158"/>
        <v>1</v>
      </c>
      <c r="AI372" s="24">
        <f t="shared" si="159"/>
        <v>0</v>
      </c>
      <c r="AJ372" s="24">
        <f t="shared" si="160"/>
        <v>2</v>
      </c>
      <c r="AK372" s="24">
        <f t="shared" si="161"/>
        <v>2</v>
      </c>
      <c r="AL372" s="25">
        <f t="shared" si="162"/>
        <v>21</v>
      </c>
      <c r="AM372" s="25">
        <f t="shared" si="163"/>
        <v>11</v>
      </c>
      <c r="AN372" s="25">
        <f t="shared" si="164"/>
        <v>20</v>
      </c>
      <c r="AO372" s="25">
        <f t="shared" si="165"/>
        <v>10</v>
      </c>
      <c r="AP372" s="25">
        <f t="shared" si="166"/>
        <v>22</v>
      </c>
      <c r="AQ372" s="26">
        <f t="shared" si="167"/>
        <v>0.4597787837991586</v>
      </c>
      <c r="AR372" s="26">
        <f t="shared" si="168"/>
        <v>0.1050102448990331</v>
      </c>
      <c r="AS372" s="26">
        <f t="shared" si="169"/>
        <v>5.4218792788993719E-2</v>
      </c>
      <c r="AT372" s="26">
        <f t="shared" si="170"/>
        <v>3.8772146813401943E-2</v>
      </c>
      <c r="AU372" s="26">
        <f t="shared" si="171"/>
        <v>3.860090479474438E-2</v>
      </c>
      <c r="AV372" s="27">
        <f>(1/(((0-P372)^2+(0-Q372)^2))*CT372)</f>
        <v>1.3672477826065291E-2</v>
      </c>
      <c r="AW372" s="27">
        <f>(1/(((1-P372)^2+(1-Q372)^2))*CT372)</f>
        <v>0.1050102448990331</v>
      </c>
      <c r="AX372" s="27">
        <f>(1/(((2-P372)^2+(2-Q372)^2))*CT372)</f>
        <v>3.860090479474438E-2</v>
      </c>
      <c r="AY372" s="27">
        <f>(1/(((3-P372)^2+(3-Q372)^2))*CT372)</f>
        <v>8.1773251896512782E-3</v>
      </c>
      <c r="AZ372" s="27">
        <f>((1/(((4-P372)^2+(4-Q372)^2))*CT372))</f>
        <v>3.3481474935037128E-3</v>
      </c>
      <c r="BA372" s="27">
        <f>((1/(((5-P372)^2+(5-Q372)^2))*CT372))</f>
        <v>1.8016204292583713E-3</v>
      </c>
      <c r="BB372" s="27">
        <f>((1/(((6-P372)^2+(6-Q372)^2))*CT372))</f>
        <v>1.1217815960775418E-3</v>
      </c>
      <c r="BC372" s="27">
        <f>((1/(((1-P372)^2+(0-Q372)^2))*CT372))</f>
        <v>3.8772146813401943E-2</v>
      </c>
      <c r="BD372" s="27">
        <f>((1/(((2-P372)^2+(0-Q372)^2))*CT372))</f>
        <v>5.4218792788993719E-2</v>
      </c>
      <c r="BE372" s="27">
        <f>((1/(((2-P372)^2+(1-Q372)^2))*CT372))</f>
        <v>0.4597787837991586</v>
      </c>
      <c r="BF372" s="27">
        <f>((1/(((3-P372)^2+(0-Q372)^2))*CT372))</f>
        <v>1.9571054122608227E-2</v>
      </c>
      <c r="BG372" s="27">
        <f>((1/(((3-P372)^2+(1-Q372)^2))*CT372))</f>
        <v>2.871332357227567E-2</v>
      </c>
      <c r="BH372" s="27">
        <f>((1/(((3-P372)^2+(2-Q372)^2))*CT372))</f>
        <v>1.7077025563291767E-2</v>
      </c>
      <c r="BI372" s="27">
        <f>((1/(((4-P372)^2+(0-Q372)^2))*CT372))</f>
        <v>8.0809421612127522E-3</v>
      </c>
      <c r="BJ372" s="27">
        <f>((1/(((4-P372)^2+(1-Q372)^2))*CT372))</f>
        <v>9.3041330731584767E-3</v>
      </c>
      <c r="BK372" s="27">
        <f>((1/(((4-P372)^2+(2-Q372)^2))*CT372))</f>
        <v>7.6213537249035183E-3</v>
      </c>
      <c r="BL372" s="27">
        <f>((1/(((4-P372)^2+(3-Q372)^2))*CT372))</f>
        <v>5.1297452288088501E-3</v>
      </c>
      <c r="BM372" s="27">
        <f>((1/(((5-P372)^2+(0-Q372)^2))*CT372))</f>
        <v>4.2301179899187939E-3</v>
      </c>
      <c r="BN372" s="27">
        <f>((1/(((5-P372)^2+(1-Q372)^2))*CT372))</f>
        <v>4.5427455235384382E-3</v>
      </c>
      <c r="BO372" s="27">
        <f>((1/(((5-P372)^2+(2-Q372)^2))*CT372))</f>
        <v>4.1006737657509019E-3</v>
      </c>
      <c r="BP372" s="27">
        <f>((1/(((5-P372)^2+(3-Q372)^2))*CT372))</f>
        <v>3.2510436334522346E-3</v>
      </c>
      <c r="BQ372" s="27">
        <f>((1/(((5-P372)^2+(4-Q372)^2))*CT372))</f>
        <v>2.4311693213665869E-3</v>
      </c>
      <c r="BR372" s="27">
        <f>((1/(((6-P372)^2+(0-Q372)^2))*CT372))</f>
        <v>2.5703498061749137E-3</v>
      </c>
      <c r="BS372" s="27">
        <f>(1/(((6-P372)^2+(1-Q372)^2))*CT372)</f>
        <v>2.6825237910756681E-3</v>
      </c>
      <c r="BT372" s="27">
        <f>(1/(((6-P372)^2+(2-Q372)^2))*CT372)</f>
        <v>2.5219762298592935E-3</v>
      </c>
      <c r="BU372" s="27">
        <f>(1/(((6-P372)^2+(3-Q372)^2))*CT372)</f>
        <v>2.1727529233281986E-3</v>
      </c>
      <c r="BV372" s="27">
        <f>((1/(((6-P372)^2+(4-Q372)^2))*CT372))</f>
        <v>1.7731226389106484E-3</v>
      </c>
      <c r="BW372" s="27">
        <f>((1/(((6-P372)^2+(5-Q372)^2))*CT372))</f>
        <v>1.4130122430443634E-3</v>
      </c>
      <c r="BX372" s="27">
        <f>((1/(((0-P372)^2+(1-Q372)^2))*CT372))</f>
        <v>1.7583715530466615E-2</v>
      </c>
      <c r="BY372" s="27">
        <f>((1/(((0-P372)^2+(2-Q372)^2))*CT372))</f>
        <v>1.2406644456781335E-2</v>
      </c>
      <c r="BZ372" s="27">
        <f>((1/(((1-P372)^2+(2-Q372)^2))*CT372))</f>
        <v>3.0071525226775159E-2</v>
      </c>
      <c r="CA372" s="27">
        <f>((1/(((0-P372)^2+(3-Q372)^2))*CT372))</f>
        <v>6.9284157097365649E-3</v>
      </c>
      <c r="CB372" s="27">
        <f>((1/(((1-P372)^2+(3-Q372)^2))*CT372))</f>
        <v>1.0310849490393225E-2</v>
      </c>
      <c r="CC372" s="27">
        <f>((1/(((2-P372)^2+(3-Q372)^2))*CT372))</f>
        <v>1.1156070320282343E-2</v>
      </c>
      <c r="CD372" s="27">
        <f>((1/(((0-P372)^2+(4-Q372)^2))*CT372))</f>
        <v>4.0312127078214631E-3</v>
      </c>
      <c r="CE372" s="27">
        <f>((1/(((1-P372)^2+(4-Q372)^2))*CT372))</f>
        <v>4.9821541999106097E-3</v>
      </c>
      <c r="CF372" s="27">
        <f>((1/(((2-P372)^2+(4-Q372)^2))*CT372))</f>
        <v>5.1714739883585784E-3</v>
      </c>
      <c r="CG372" s="27">
        <f>((1/(((3-P372)^2+(4-Q372)^2))*CT372))</f>
        <v>4.4243765314045062E-3</v>
      </c>
      <c r="CH372" s="27">
        <f>((1/(((0-P372)^2+(5-Q372)^2))*CT372))</f>
        <v>2.5523520600649759E-3</v>
      </c>
      <c r="CI372" s="27">
        <f>((1/(((1-P372)^2+(5-Q372)^2))*CT372))</f>
        <v>2.903199559835307E-3</v>
      </c>
      <c r="CJ372" s="27">
        <f>((1/(((2-P372)^2+(5-Q372)^2))*CT372))</f>
        <v>2.9664819837026883E-3</v>
      </c>
      <c r="CK372" s="27">
        <f>((1/(((3-P372)^2+(5-Q372)^2))*CT372))</f>
        <v>2.7045175387714372E-3</v>
      </c>
      <c r="CL372" s="27">
        <f>(1/(((4-P372)^2+(5-Q372)^2))*CT372)</f>
        <v>2.260378443685057E-3</v>
      </c>
      <c r="CM372" s="27">
        <f>(1/(((0-P372)^2+(6-Q372)^2))*CT372)</f>
        <v>1.7375390022137532E-3</v>
      </c>
      <c r="CN372" s="27">
        <f>(1/(((1-P372)^2+(6-Q372)^2))*CT372)</f>
        <v>1.8932985126231903E-3</v>
      </c>
      <c r="CO372" s="27">
        <f>((1/(((2-P372)^2+(6-Q372)^2))*CT372))</f>
        <v>1.9200093147589666E-3</v>
      </c>
      <c r="CP372" s="27">
        <f>((1/(((3-P372)^2+(6-Q372)^2))*CT372))</f>
        <v>1.8067405999073944E-3</v>
      </c>
      <c r="CQ372" s="27">
        <f>((1/(((4-P372)^2+(6-Q372)^2))*CT372))</f>
        <v>1.5970997593538466E-3</v>
      </c>
      <c r="CR372" s="27">
        <f>((1/(((5-P372)^2+(6-Q372)^2)))*CT372)</f>
        <v>1.3535700311303545E-3</v>
      </c>
      <c r="CS372" s="21">
        <f t="shared" si="172"/>
        <v>0.98245091591054412</v>
      </c>
      <c r="CT372" s="28">
        <v>0.05</v>
      </c>
    </row>
    <row r="373" spans="8:98" x14ac:dyDescent="0.25">
      <c r="H373" s="2">
        <v>44703</v>
      </c>
      <c r="I373" s="1" t="s">
        <v>18</v>
      </c>
      <c r="J373" s="1" t="s">
        <v>28</v>
      </c>
      <c r="K373">
        <v>0</v>
      </c>
      <c r="L373">
        <v>5</v>
      </c>
      <c r="M373">
        <v>0.44</v>
      </c>
      <c r="N373">
        <v>4.8099999999999996</v>
      </c>
      <c r="P373" s="10">
        <f>SUMIF(team,spi_matches[[#This Row],[team1]],Mxg)+SUMIF(team,spi_matches[[#This Row],[team2]],Vnxg)</f>
        <v>0.54335012434832641</v>
      </c>
      <c r="Q373" s="10">
        <f>SUMIF(team,spi_matches[[#This Row],[team1]],Mnxg)+SUMIF(team,spi_matches[[#This Row],[team2]],Vxg)</f>
        <v>2.2892997081231456</v>
      </c>
      <c r="R373" s="10">
        <f t="shared" si="146"/>
        <v>6.3646112096708718</v>
      </c>
      <c r="S373" s="21">
        <f t="shared" si="147"/>
        <v>8.3724342658787781E-2</v>
      </c>
      <c r="T373" s="21">
        <f t="shared" si="148"/>
        <v>7.2420358486312106E-2</v>
      </c>
      <c r="U373" s="21">
        <f t="shared" si="149"/>
        <v>0.56812256456187227</v>
      </c>
      <c r="V373" s="22">
        <f t="shared" si="150"/>
        <v>0</v>
      </c>
      <c r="W373" s="22">
        <f t="shared" si="151"/>
        <v>3</v>
      </c>
      <c r="X373" s="23"/>
      <c r="Y373" s="23"/>
      <c r="Z373" s="23"/>
      <c r="AA373" s="23"/>
      <c r="AB373" s="24">
        <f t="shared" si="152"/>
        <v>1</v>
      </c>
      <c r="AC373" s="24">
        <f t="shared" si="153"/>
        <v>2</v>
      </c>
      <c r="AD373" s="24">
        <f t="shared" si="154"/>
        <v>0</v>
      </c>
      <c r="AE373" s="24">
        <f t="shared" si="155"/>
        <v>2</v>
      </c>
      <c r="AF373" s="24">
        <f t="shared" si="156"/>
        <v>1</v>
      </c>
      <c r="AG373" s="24">
        <f t="shared" si="157"/>
        <v>3</v>
      </c>
      <c r="AH373" s="24">
        <f t="shared" si="158"/>
        <v>0</v>
      </c>
      <c r="AI373" s="24">
        <f t="shared" si="159"/>
        <v>3</v>
      </c>
      <c r="AJ373" s="24">
        <f t="shared" si="160"/>
        <v>1</v>
      </c>
      <c r="AK373" s="24">
        <f t="shared" si="161"/>
        <v>1</v>
      </c>
      <c r="AL373" s="25">
        <f t="shared" si="162"/>
        <v>12</v>
      </c>
      <c r="AM373" s="25">
        <f t="shared" si="163"/>
        <v>2</v>
      </c>
      <c r="AN373" s="25">
        <f t="shared" si="164"/>
        <v>13</v>
      </c>
      <c r="AO373" s="25">
        <f t="shared" si="165"/>
        <v>3</v>
      </c>
      <c r="AP373" s="25">
        <f t="shared" si="166"/>
        <v>11</v>
      </c>
      <c r="AQ373" s="26">
        <f t="shared" si="167"/>
        <v>0.17110195438798778</v>
      </c>
      <c r="AR373" s="26">
        <f t="shared" si="168"/>
        <v>0.13195269338936436</v>
      </c>
      <c r="AS373" s="26">
        <f t="shared" si="169"/>
        <v>7.0064906775341662E-2</v>
      </c>
      <c r="AT373" s="26">
        <f t="shared" si="170"/>
        <v>6.2474677255958927E-2</v>
      </c>
      <c r="AU373" s="26">
        <f t="shared" si="171"/>
        <v>2.6726207721329984E-2</v>
      </c>
      <c r="AV373" s="27">
        <f>(1/(((0-P373)^2+(0-Q373)^2))*CT373)</f>
        <v>9.0315920390970899E-3</v>
      </c>
      <c r="AW373" s="27">
        <f>(1/(((1-P373)^2+(1-Q373)^2))*CT373)</f>
        <v>2.6726207721329984E-2</v>
      </c>
      <c r="AX373" s="27">
        <f>(1/(((2-P373)^2+(2-Q373)^2))*CT373)</f>
        <v>2.2670357955274389E-2</v>
      </c>
      <c r="AY373" s="27">
        <f>(1/(((3-P373)^2+(3-Q373)^2))*CT373)</f>
        <v>7.644998657082726E-3</v>
      </c>
      <c r="AZ373" s="27">
        <f>((1/(((4-P373)^2+(4-Q373)^2))*CT373))</f>
        <v>3.3613617453952778E-3</v>
      </c>
      <c r="BA373" s="27">
        <f>((1/(((5-P373)^2+(5-Q373)^2))*CT373))</f>
        <v>1.837585100670268E-3</v>
      </c>
      <c r="BB373" s="27">
        <f>((1/(((6-P373)^2+(6-Q373)^2))*CT373))</f>
        <v>1.1482552674623671E-3</v>
      </c>
      <c r="BC373" s="27">
        <f>((1/(((1-P373)^2+(0-Q373)^2))*CT373))</f>
        <v>9.1752845698261504E-3</v>
      </c>
      <c r="BD373" s="27">
        <f>((1/(((2-P373)^2+(0-Q373)^2))*CT373))</f>
        <v>6.7909666976362221E-3</v>
      </c>
      <c r="BE373" s="27">
        <f>((1/(((2-P373)^2+(1-Q373)^2))*CT373))</f>
        <v>1.3213102564826754E-2</v>
      </c>
      <c r="BF373" s="27">
        <f>((1/(((3-P373)^2+(0-Q373)^2))*CT373))</f>
        <v>4.4341879646350221E-3</v>
      </c>
      <c r="BG373" s="27">
        <f>((1/(((3-P373)^2+(1-Q373)^2))*CT373))</f>
        <v>6.4956809869095343E-3</v>
      </c>
      <c r="BH373" s="27">
        <f>((1/(((3-P373)^2+(2-Q373)^2))*CT373))</f>
        <v>8.1715062766602592E-3</v>
      </c>
      <c r="BI373" s="27">
        <f>((1/(((4-P373)^2+(0-Q373)^2))*CT373))</f>
        <v>2.9087826388106519E-3</v>
      </c>
      <c r="BJ373" s="27">
        <f>((1/(((4-P373)^2+(1-Q373)^2))*CT373))</f>
        <v>3.6735743799538481E-3</v>
      </c>
      <c r="BK373" s="27">
        <f>((1/(((4-P373)^2+(2-Q373)^2))*CT373))</f>
        <v>4.1555427345037789E-3</v>
      </c>
      <c r="BL373" s="27">
        <f>((1/(((4-P373)^2+(3-Q373)^2))*CT373))</f>
        <v>4.0149280589225405E-3</v>
      </c>
      <c r="BM373" s="27">
        <f>((1/(((5-P373)^2+(0-Q373)^2))*CT373))</f>
        <v>1.9918238604116935E-3</v>
      </c>
      <c r="BN373" s="27">
        <f>((1/(((5-P373)^2+(1-Q373)^2))*CT373))</f>
        <v>2.3229859338061618E-3</v>
      </c>
      <c r="BO373" s="27">
        <f>((1/(((5-P373)^2+(2-Q373)^2))*CT373))</f>
        <v>2.5068408634751813E-3</v>
      </c>
      <c r="BP373" s="27">
        <f>((1/(((5-P373)^2+(3-Q373)^2))*CT373))</f>
        <v>2.4549729701734339E-3</v>
      </c>
      <c r="BQ373" s="27">
        <f>((1/(((5-P373)^2+(4-Q373)^2))*CT373))</f>
        <v>2.1941157358976561E-3</v>
      </c>
      <c r="BR373" s="27">
        <f>((1/(((6-P373)^2+(0-Q373)^2))*CT373))</f>
        <v>1.427921886526439E-3</v>
      </c>
      <c r="BS373" s="27">
        <f>(1/(((6-P373)^2+(1-Q373)^2))*CT373)</f>
        <v>1.5904662818196789E-3</v>
      </c>
      <c r="BT373" s="27">
        <f>(1/(((6-P373)^2+(2-Q373)^2))*CT373)</f>
        <v>1.6745525708561628E-3</v>
      </c>
      <c r="BU373" s="27">
        <f>(1/(((6-P373)^2+(3-Q373)^2))*CT373)</f>
        <v>1.6512482587753459E-3</v>
      </c>
      <c r="BV373" s="27">
        <f>((1/(((6-P373)^2+(4-Q373)^2))*CT373))</f>
        <v>1.528980759049758E-3</v>
      </c>
      <c r="BW373" s="27">
        <f>((1/(((6-P373)^2+(5-Q373)^2))*CT373))</f>
        <v>1.3468766653115579E-3</v>
      </c>
      <c r="BX373" s="27">
        <f>((1/(((0-P373)^2+(1-Q373)^2))*CT373))</f>
        <v>2.5542482807901702E-2</v>
      </c>
      <c r="BY373" s="27">
        <f>((1/(((0-P373)^2+(2-Q373)^2))*CT373))</f>
        <v>0.13195269338936436</v>
      </c>
      <c r="BZ373" s="27">
        <f>((1/(((1-P373)^2+(2-Q373)^2))*CT373))</f>
        <v>0.17110195438798778</v>
      </c>
      <c r="CA373" s="27">
        <f>((1/(((0-P373)^2+(3-Q373)^2))*CT373))</f>
        <v>6.2474677255958927E-2</v>
      </c>
      <c r="CB373" s="27">
        <f>((1/(((1-P373)^2+(3-Q373)^2))*CT373))</f>
        <v>7.0064906775341662E-2</v>
      </c>
      <c r="CC373" s="27">
        <f>((1/(((2-P373)^2+(3-Q373)^2))*CT373))</f>
        <v>1.9033669977061001E-2</v>
      </c>
      <c r="CD373" s="27">
        <f>((1/(((0-P373)^2+(4-Q373)^2))*CT373))</f>
        <v>1.5519636960335585E-2</v>
      </c>
      <c r="CE373" s="27">
        <f>((1/(((1-P373)^2+(4-Q373)^2))*CT373))</f>
        <v>1.594883818101819E-2</v>
      </c>
      <c r="CF373" s="27">
        <f>((1/(((2-P373)^2+(4-Q373)^2))*CT373))</f>
        <v>9.9042764578419606E-3</v>
      </c>
      <c r="CG373" s="27">
        <f>((1/(((3-P373)^2+(4-Q373)^2))*CT373))</f>
        <v>5.5793458240530986E-3</v>
      </c>
      <c r="CH373" s="27">
        <f>((1/(((0-P373)^2+(5-Q373)^2))*CT373))</f>
        <v>6.5418264370849955E-3</v>
      </c>
      <c r="CI373" s="27">
        <f>((1/(((1-P373)^2+(5-Q373)^2))*CT373))</f>
        <v>6.6168854716703134E-3</v>
      </c>
      <c r="CJ373" s="27">
        <f>((1/(((2-P373)^2+(5-Q373)^2))*CT373))</f>
        <v>5.2799844088164761E-3</v>
      </c>
      <c r="CK373" s="27">
        <f>((1/(((3-P373)^2+(5-Q373)^2))*CT373))</f>
        <v>3.7360761995809282E-3</v>
      </c>
      <c r="CL373" s="27">
        <f>(1/(((4-P373)^2+(5-Q373)^2))*CT373)</f>
        <v>2.5911670467526318E-3</v>
      </c>
      <c r="CM373" s="27">
        <f>(1/(((0-P373)^2+(6-Q373)^2))*CT373)</f>
        <v>3.5550433730270944E-3</v>
      </c>
      <c r="CN373" s="27">
        <f>(1/(((1-P373)^2+(6-Q373)^2))*CT373)</f>
        <v>3.577094237714443E-3</v>
      </c>
      <c r="CO373" s="27">
        <f>((1/(((2-P373)^2+(6-Q373)^2))*CT373))</f>
        <v>3.1464102368639712E-3</v>
      </c>
      <c r="CP373" s="27">
        <f>((1/(((3-P373)^2+(6-Q373)^2))*CT373))</f>
        <v>2.5246882615478968E-3</v>
      </c>
      <c r="CQ373" s="27">
        <f>((1/(((4-P373)^2+(6-Q373)^2))*CT373))</f>
        <v>1.9441844083449779E-3</v>
      </c>
      <c r="CR373" s="27">
        <f>((1/(((5-P373)^2+(6-Q373)^2)))*CT373)</f>
        <v>1.4867224636040185E-3</v>
      </c>
      <c r="CS373" s="21">
        <f t="shared" si="172"/>
        <v>0.7242672657069722</v>
      </c>
      <c r="CT373" s="28">
        <v>0.05</v>
      </c>
    </row>
    <row r="374" spans="8:98" x14ac:dyDescent="0.25">
      <c r="H374" s="2">
        <v>44703</v>
      </c>
      <c r="I374" s="1" t="s">
        <v>9</v>
      </c>
      <c r="J374" s="1" t="s">
        <v>20</v>
      </c>
      <c r="K374">
        <v>1</v>
      </c>
      <c r="L374">
        <v>2</v>
      </c>
      <c r="M374">
        <v>1.75</v>
      </c>
      <c r="N374">
        <v>1.73</v>
      </c>
      <c r="P374" s="10">
        <f>SUMIF(team,spi_matches[[#This Row],[team1]],Mxg)+SUMIF(team,spi_matches[[#This Row],[team2]],Vnxg)</f>
        <v>1.1952706265208959</v>
      </c>
      <c r="Q374" s="10">
        <f>SUMIF(team,spi_matches[[#This Row],[team1]],Mnxg)+SUMIF(team,spi_matches[[#This Row],[team2]],Vxg)</f>
        <v>1.1342534734278129</v>
      </c>
      <c r="R374" s="10">
        <f t="shared" si="146"/>
        <v>0.66263860172334499</v>
      </c>
      <c r="S374" s="21">
        <f t="shared" si="147"/>
        <v>0.22548203778099443</v>
      </c>
      <c r="T374" s="21">
        <f t="shared" si="148"/>
        <v>0.95790086443644185</v>
      </c>
      <c r="U374" s="21">
        <f t="shared" si="149"/>
        <v>0.20419322846108079</v>
      </c>
      <c r="V374" s="22">
        <f t="shared" si="150"/>
        <v>1</v>
      </c>
      <c r="W374" s="22">
        <f t="shared" si="151"/>
        <v>1</v>
      </c>
      <c r="X374" s="23"/>
      <c r="Y374" s="23"/>
      <c r="Z374" s="23"/>
      <c r="AA374" s="23"/>
      <c r="AB374" s="24">
        <f t="shared" si="152"/>
        <v>1</v>
      </c>
      <c r="AC374" s="24">
        <f t="shared" si="153"/>
        <v>1</v>
      </c>
      <c r="AD374" s="24">
        <f t="shared" si="154"/>
        <v>2</v>
      </c>
      <c r="AE374" s="24">
        <f t="shared" si="155"/>
        <v>1</v>
      </c>
      <c r="AF374" s="24">
        <f t="shared" si="156"/>
        <v>1</v>
      </c>
      <c r="AG374" s="24">
        <f t="shared" si="157"/>
        <v>2</v>
      </c>
      <c r="AH374" s="24">
        <f t="shared" si="158"/>
        <v>1</v>
      </c>
      <c r="AI374" s="24">
        <f t="shared" si="159"/>
        <v>0</v>
      </c>
      <c r="AJ374" s="24">
        <f t="shared" si="160"/>
        <v>2</v>
      </c>
      <c r="AK374" s="24">
        <f t="shared" si="161"/>
        <v>2</v>
      </c>
      <c r="AL374" s="25">
        <f t="shared" si="162"/>
        <v>11</v>
      </c>
      <c r="AM374" s="25">
        <f t="shared" si="163"/>
        <v>21</v>
      </c>
      <c r="AN374" s="25">
        <f t="shared" si="164"/>
        <v>12</v>
      </c>
      <c r="AO374" s="25">
        <f t="shared" si="165"/>
        <v>10</v>
      </c>
      <c r="AP374" s="25">
        <f t="shared" si="166"/>
        <v>22</v>
      </c>
      <c r="AQ374" s="26">
        <f t="shared" si="167"/>
        <v>0.8903988040812032</v>
      </c>
      <c r="AR374" s="26">
        <f t="shared" si="168"/>
        <v>7.5118684554313447E-2</v>
      </c>
      <c r="AS374" s="26">
        <f t="shared" si="169"/>
        <v>6.3480160187879053E-2</v>
      </c>
      <c r="AT374" s="26">
        <f t="shared" si="170"/>
        <v>3.7745490264262112E-2</v>
      </c>
      <c r="AU374" s="26">
        <f t="shared" si="171"/>
        <v>3.5788254596418177E-2</v>
      </c>
      <c r="AV374" s="27">
        <f>(1/(((0-P374)^2+(0-Q374)^2))*CT374)</f>
        <v>1.8414830659370825E-2</v>
      </c>
      <c r="AW374" s="27">
        <f>(1/(((1-P374)^2+(1-Q374)^2))*CT374)</f>
        <v>0.8903988040812032</v>
      </c>
      <c r="AX374" s="27">
        <f>(1/(((2-P374)^2+(2-Q374)^2))*CT374)</f>
        <v>3.5788254596418177E-2</v>
      </c>
      <c r="AY374" s="27">
        <f>(1/(((3-P374)^2+(3-Q374)^2))*CT374)</f>
        <v>7.4205354747704302E-3</v>
      </c>
      <c r="AZ374" s="27">
        <f>((1/(((4-P374)^2+(4-Q374)^2))*CT374))</f>
        <v>3.1096441857752207E-3</v>
      </c>
      <c r="BA374" s="27">
        <f>((1/(((5-P374)^2+(5-Q374)^2))*CT374))</f>
        <v>1.6995263392117271E-3</v>
      </c>
      <c r="BB374" s="27">
        <f>((1/(((6-P374)^2+(6-Q374)^2))*CT374))</f>
        <v>1.06926909969231E-3</v>
      </c>
      <c r="BC374" s="27">
        <f>((1/(((1-P374)^2+(0-Q374)^2))*CT374))</f>
        <v>3.7745490264262112E-2</v>
      </c>
      <c r="BD374" s="27">
        <f>((1/(((2-P374)^2+(0-Q374)^2))*CT374))</f>
        <v>2.5851545961937845E-2</v>
      </c>
      <c r="BE374" s="27">
        <f>((1/(((2-P374)^2+(1-Q374)^2))*CT374))</f>
        <v>7.5118684554313447E-2</v>
      </c>
      <c r="BF374" s="27">
        <f>((1/(((3-P374)^2+(0-Q374)^2))*CT374))</f>
        <v>1.1004540564049278E-2</v>
      </c>
      <c r="BG374" s="27">
        <f>((1/(((3-P374)^2+(1-Q374)^2))*CT374))</f>
        <v>1.5266839438083308E-2</v>
      </c>
      <c r="BH374" s="27">
        <f>((1/(((3-P374)^2+(2-Q374)^2))*CT374))</f>
        <v>1.2479517493450477E-2</v>
      </c>
      <c r="BI374" s="27">
        <f>((1/(((4-P374)^2+(0-Q374)^2))*CT374))</f>
        <v>5.4626672685213762E-3</v>
      </c>
      <c r="BJ374" s="27">
        <f>((1/(((4-P374)^2+(1-Q374)^2))*CT374))</f>
        <v>6.3415314022485505E-3</v>
      </c>
      <c r="BK374" s="27">
        <f>((1/(((4-P374)^2+(2-Q374)^2))*CT374))</f>
        <v>5.8031408154467588E-3</v>
      </c>
      <c r="BL374" s="27">
        <f>((1/(((4-P374)^2+(3-Q374)^2))*CT374))</f>
        <v>4.4062502992338387E-3</v>
      </c>
      <c r="BM374" s="27">
        <f>((1/(((5-P374)^2+(0-Q374)^2))*CT374))</f>
        <v>3.1720863411230727E-3</v>
      </c>
      <c r="BN374" s="27">
        <f>((1/(((5-P374)^2+(1-Q374)^2))*CT374))</f>
        <v>3.4497058006809815E-3</v>
      </c>
      <c r="BO374" s="27">
        <f>((1/(((5-P374)^2+(2-Q374)^2))*CT374))</f>
        <v>3.2839681432295115E-3</v>
      </c>
      <c r="BP374" s="27">
        <f>((1/(((5-P374)^2+(3-Q374)^2))*CT374))</f>
        <v>2.7844332373284817E-3</v>
      </c>
      <c r="BQ374" s="27">
        <f>((1/(((5-P374)^2+(4-Q374)^2))*CT374))</f>
        <v>2.2037626482843587E-3</v>
      </c>
      <c r="BR374" s="27">
        <f>((1/(((6-P374)^2+(0-Q374)^2))*CT374))</f>
        <v>2.0515383109856174E-3</v>
      </c>
      <c r="BS374" s="27">
        <f>(1/(((6-P374)^2+(1-Q374)^2))*CT374)</f>
        <v>2.1641790977670106E-3</v>
      </c>
      <c r="BT374" s="27">
        <f>(1/(((6-P374)^2+(2-Q374)^2))*CT374)</f>
        <v>2.0977605591531922E-3</v>
      </c>
      <c r="BU374" s="27">
        <f>(1/(((6-P374)^2+(3-Q374)^2))*CT374)</f>
        <v>1.8820741671966698E-3</v>
      </c>
      <c r="BV374" s="27">
        <f>((1/(((6-P374)^2+(4-Q374)^2))*CT374))</f>
        <v>1.5975498693619077E-3</v>
      </c>
      <c r="BW374" s="27">
        <f>((1/(((6-P374)^2+(5-Q374)^2))*CT374))</f>
        <v>1.3147715443366111E-3</v>
      </c>
      <c r="BX374" s="27">
        <f>((1/(((0-P374)^2+(1-Q374)^2))*CT374))</f>
        <v>3.4561514402366308E-2</v>
      </c>
      <c r="BY374" s="27">
        <f>((1/(((0-P374)^2+(2-Q374)^2))*CT374))</f>
        <v>2.2954850043656688E-2</v>
      </c>
      <c r="BZ374" s="27">
        <f>((1/(((1-P374)^2+(2-Q374)^2))*CT374))</f>
        <v>6.3480160187879053E-2</v>
      </c>
      <c r="CA374" s="27">
        <f>((1/(((0-P374)^2+(3-Q374)^2))*CT374))</f>
        <v>1.0183959019086199E-2</v>
      </c>
      <c r="CB374" s="27">
        <f>((1/(((1-P374)^2+(3-Q374)^2))*CT374))</f>
        <v>1.4208013828510902E-2</v>
      </c>
      <c r="CC374" s="27">
        <f>((1/(((2-P374)^2+(3-Q374)^2))*CT374))</f>
        <v>1.2110644399460815E-2</v>
      </c>
      <c r="CD374" s="27">
        <f>((1/(((0-P374)^2+(4-Q374)^2))*CT374))</f>
        <v>5.1860898562045002E-3</v>
      </c>
      <c r="CE374" s="27">
        <f>((1/(((1-P374)^2+(4-Q374)^2))*CT374))</f>
        <v>6.0601405153651172E-3</v>
      </c>
      <c r="CF374" s="27">
        <f>((1/(((2-P374)^2+(4-Q374)^2))*CT374))</f>
        <v>5.6432819287394326E-3</v>
      </c>
      <c r="CG374" s="27">
        <f>((1/(((3-P374)^2+(4-Q374)^2))*CT374))</f>
        <v>4.3593684565465122E-3</v>
      </c>
      <c r="CH374" s="27">
        <f>((1/(((0-P374)^2+(5-Q374)^2))*CT374))</f>
        <v>3.0538700082842138E-3</v>
      </c>
      <c r="CI374" s="27">
        <f>((1/(((1-P374)^2+(5-Q374)^2))*CT374))</f>
        <v>3.3373098881802374E-3</v>
      </c>
      <c r="CJ374" s="27">
        <f>((1/(((2-P374)^2+(5-Q374)^2))*CT374))</f>
        <v>3.2068579406706616E-3</v>
      </c>
      <c r="CK374" s="27">
        <f>((1/(((3-P374)^2+(5-Q374)^2))*CT374))</f>
        <v>2.7470951184513604E-3</v>
      </c>
      <c r="CL374" s="27">
        <f>(1/(((4-P374)^2+(5-Q374)^2))*CT374)</f>
        <v>2.1919727002502301E-3</v>
      </c>
      <c r="CM374" s="27">
        <f>(1/(((0-P374)^2+(6-Q374)^2))*CT374)</f>
        <v>1.9917016839616779E-3</v>
      </c>
      <c r="CN374" s="27">
        <f>(1/(((1-P374)^2+(6-Q374)^2))*CT374)</f>
        <v>2.1084929359721132E-3</v>
      </c>
      <c r="CO374" s="27">
        <f>((1/(((2-P374)^2+(6-Q374)^2))*CT374))</f>
        <v>2.0556608301963903E-3</v>
      </c>
      <c r="CP374" s="27">
        <f>((1/(((3-P374)^2+(6-Q374)^2))*CT374))</f>
        <v>1.8564905084411559E-3</v>
      </c>
      <c r="CQ374" s="27">
        <f>((1/(((4-P374)^2+(6-Q374)^2))*CT374))</f>
        <v>1.5851881983270134E-3</v>
      </c>
      <c r="CR374" s="27">
        <f>((1/(((5-P374)^2+(6-Q374)^2)))*CT374)</f>
        <v>1.3105660105301319E-3</v>
      </c>
      <c r="CS374" s="21">
        <f t="shared" si="172"/>
        <v>1.3875761306785179</v>
      </c>
      <c r="CT374" s="28">
        <v>0.05</v>
      </c>
    </row>
    <row r="375" spans="8:98" x14ac:dyDescent="0.25">
      <c r="H375" s="2">
        <v>44703</v>
      </c>
      <c r="I375" s="1" t="s">
        <v>6</v>
      </c>
      <c r="J375" s="1" t="s">
        <v>10</v>
      </c>
      <c r="K375">
        <v>5</v>
      </c>
      <c r="L375">
        <v>1</v>
      </c>
      <c r="M375">
        <v>3.64</v>
      </c>
      <c r="N375">
        <v>0.1</v>
      </c>
      <c r="P375" s="10">
        <f>SUMIF(team,spi_matches[[#This Row],[team1]],Mxg)+SUMIF(team,spi_matches[[#This Row],[team2]],Vnxg)</f>
        <v>2.4745264091659376</v>
      </c>
      <c r="Q375" s="10">
        <f>SUMIF(team,spi_matches[[#This Row],[team1]],Mnxg)+SUMIF(team,spi_matches[[#This Row],[team2]],Vxg)</f>
        <v>0.50007136602738989</v>
      </c>
      <c r="R375" s="10">
        <f t="shared" si="146"/>
        <v>1.5183857888466656</v>
      </c>
      <c r="S375" s="21">
        <f t="shared" si="147"/>
        <v>0.54154865638954541</v>
      </c>
      <c r="T375" s="21">
        <f t="shared" si="148"/>
        <v>6.2814654480903162E-2</v>
      </c>
      <c r="U375" s="21">
        <f t="shared" si="149"/>
        <v>7.7319387135265802E-2</v>
      </c>
      <c r="V375" s="22">
        <f t="shared" si="150"/>
        <v>3</v>
      </c>
      <c r="W375" s="22">
        <f t="shared" si="151"/>
        <v>0</v>
      </c>
      <c r="X375" s="23"/>
      <c r="Y375" s="23"/>
      <c r="Z375" s="23"/>
      <c r="AA375" s="23"/>
      <c r="AB375" s="24">
        <f t="shared" si="152"/>
        <v>2</v>
      </c>
      <c r="AC375" s="24">
        <f t="shared" si="153"/>
        <v>1</v>
      </c>
      <c r="AD375" s="24">
        <f t="shared" si="154"/>
        <v>2</v>
      </c>
      <c r="AE375" s="24">
        <f t="shared" si="155"/>
        <v>0</v>
      </c>
      <c r="AF375" s="24">
        <f t="shared" si="156"/>
        <v>3</v>
      </c>
      <c r="AG375" s="24">
        <f t="shared" si="157"/>
        <v>1</v>
      </c>
      <c r="AH375" s="24">
        <f t="shared" si="158"/>
        <v>3</v>
      </c>
      <c r="AI375" s="24">
        <f t="shared" si="159"/>
        <v>0</v>
      </c>
      <c r="AJ375" s="24">
        <f t="shared" si="160"/>
        <v>1</v>
      </c>
      <c r="AK375" s="24">
        <f t="shared" si="161"/>
        <v>1</v>
      </c>
      <c r="AL375" s="25">
        <f t="shared" si="162"/>
        <v>21</v>
      </c>
      <c r="AM375" s="25">
        <f t="shared" si="163"/>
        <v>20</v>
      </c>
      <c r="AN375" s="25">
        <f t="shared" si="164"/>
        <v>31</v>
      </c>
      <c r="AO375" s="25">
        <f t="shared" si="165"/>
        <v>30</v>
      </c>
      <c r="AP375" s="25">
        <f t="shared" si="166"/>
        <v>11</v>
      </c>
      <c r="AQ375" s="26">
        <f t="shared" si="167"/>
        <v>0.10524012646712971</v>
      </c>
      <c r="AR375" s="26">
        <f t="shared" si="168"/>
        <v>0.10520851943019927</v>
      </c>
      <c r="AS375" s="26">
        <f t="shared" si="169"/>
        <v>9.5047794394993876E-2</v>
      </c>
      <c r="AT375" s="26">
        <f t="shared" si="170"/>
        <v>9.5022012325155308E-2</v>
      </c>
      <c r="AU375" s="26">
        <f t="shared" si="171"/>
        <v>2.0625728752634877E-2</v>
      </c>
      <c r="AV375" s="27">
        <f>(1/(((0-P375)^2+(0-Q375)^2))*CT375)</f>
        <v>7.8451649121885434E-3</v>
      </c>
      <c r="AW375" s="27">
        <f>(1/(((1-P375)^2+(1-Q375)^2))*CT375)</f>
        <v>2.0625728752634877E-2</v>
      </c>
      <c r="AX375" s="27">
        <f>(1/(((2-P375)^2+(2-Q375)^2))*CT375)</f>
        <v>2.0202336746052707E-2</v>
      </c>
      <c r="AY375" s="27">
        <f>(1/(((3-P375)^2+(3-Q375)^2))*CT375)</f>
        <v>7.6619361667808654E-3</v>
      </c>
      <c r="AZ375" s="27">
        <f>((1/(((4-P375)^2+(4-Q375)^2))*CT375))</f>
        <v>3.4301622117555493E-3</v>
      </c>
      <c r="BA375" s="27">
        <f>((1/(((5-P375)^2+(5-Q375)^2))*CT375))</f>
        <v>1.8777668023830735E-3</v>
      </c>
      <c r="BB375" s="27">
        <f>((1/(((6-P375)^2+(6-Q375)^2))*CT375))</f>
        <v>1.17155888910754E-3</v>
      </c>
      <c r="BC375" s="27">
        <f>((1/(((1-P375)^2+(0-Q375)^2))*CT375))</f>
        <v>2.0624514400759946E-2</v>
      </c>
      <c r="BD375" s="27">
        <f>((1/(((2-P375)^2+(0-Q375)^2))*CT375))</f>
        <v>0.10520851943019927</v>
      </c>
      <c r="BE375" s="27">
        <f>((1/(((2-P375)^2+(1-Q375)^2))*CT375))</f>
        <v>0.10524012646712971</v>
      </c>
      <c r="BF375" s="27">
        <f>((1/(((3-P375)^2+(0-Q375)^2))*CT375))</f>
        <v>9.5022012325155308E-2</v>
      </c>
      <c r="BG375" s="27">
        <f>((1/(((3-P375)^2+(1-Q375)^2))*CT375))</f>
        <v>9.5047794394993876E-2</v>
      </c>
      <c r="BH375" s="27">
        <f>((1/(((3-P375)^2+(2-Q375)^2))*CT375))</f>
        <v>1.9794858739471288E-2</v>
      </c>
      <c r="BI375" s="27">
        <f>((1/(((4-P375)^2+(0-Q375)^2))*CT375))</f>
        <v>1.9401344000718031E-2</v>
      </c>
      <c r="BJ375" s="27">
        <f>((1/(((4-P375)^2+(1-Q375)^2))*CT375))</f>
        <v>1.9402418581822008E-2</v>
      </c>
      <c r="BK375" s="27">
        <f>((1/(((4-P375)^2+(2-Q375)^2))*CT375))</f>
        <v>1.0924530846454653E-2</v>
      </c>
      <c r="BL375" s="27">
        <f>((1/(((4-P375)^2+(3-Q375)^2))*CT375))</f>
        <v>5.8297393030348893E-3</v>
      </c>
      <c r="BM375" s="27">
        <f>((1/(((5-P375)^2+(0-Q375)^2))*CT375))</f>
        <v>7.5436533539675645E-3</v>
      </c>
      <c r="BN375" s="27">
        <f>((1/(((5-P375)^2+(1-Q375)^2))*CT375))</f>
        <v>7.5438158056872155E-3</v>
      </c>
      <c r="BO375" s="27">
        <f>((1/(((5-P375)^2+(2-Q375)^2))*CT375))</f>
        <v>5.795218245225487E-3</v>
      </c>
      <c r="BP375" s="27">
        <f>((1/(((5-P375)^2+(3-Q375)^2))*CT375))</f>
        <v>3.9595617770439564E-3</v>
      </c>
      <c r="BQ375" s="27">
        <f>((1/(((5-P375)^2+(4-Q375)^2))*CT375))</f>
        <v>2.6842009695827651E-3</v>
      </c>
      <c r="BR375" s="27">
        <f>((1/(((6-P375)^2+(0-Q375)^2))*CT375))</f>
        <v>3.9435176557243235E-3</v>
      </c>
      <c r="BS375" s="27">
        <f>(1/(((6-P375)^2+(1-Q375)^2))*CT375)</f>
        <v>3.9435620496940755E-3</v>
      </c>
      <c r="BT375" s="27">
        <f>(1/(((6-P375)^2+(2-Q375)^2))*CT375)</f>
        <v>3.4062846074512671E-3</v>
      </c>
      <c r="BU375" s="27">
        <f>(1/(((6-P375)^2+(3-Q375)^2))*CT375)</f>
        <v>2.6768591161792869E-3</v>
      </c>
      <c r="BV375" s="27">
        <f>((1/(((6-P375)^2+(4-Q375)^2))*CT375))</f>
        <v>2.0260579840903226E-3</v>
      </c>
      <c r="BW375" s="27">
        <f>((1/(((6-P375)^2+(5-Q375)^2))*CT375))</f>
        <v>1.5300663351603112E-3</v>
      </c>
      <c r="BX375" s="27">
        <f>((1/(((0-P375)^2+(1-Q375)^2))*CT375))</f>
        <v>7.8453406096126443E-3</v>
      </c>
      <c r="BY375" s="27">
        <f>((1/(((0-P375)^2+(2-Q375)^2))*CT375))</f>
        <v>5.9715276201534537E-3</v>
      </c>
      <c r="BZ375" s="27">
        <f>((1/(((1-P375)^2+(2-Q375)^2))*CT375))</f>
        <v>1.1301953286471836E-2</v>
      </c>
      <c r="CA375" s="27">
        <f>((1/(((0-P375)^2+(3-Q375)^2))*CT375))</f>
        <v>4.0410819218171246E-3</v>
      </c>
      <c r="CB375" s="27">
        <f>((1/(((1-P375)^2+(3-Q375)^2))*CT375))</f>
        <v>5.9355132791144979E-3</v>
      </c>
      <c r="CC375" s="27">
        <f>((1/(((2-P375)^2+(3-Q375)^2))*CT375))</f>
        <v>7.722224197178152E-3</v>
      </c>
      <c r="CD375" s="27">
        <f>((1/(((0-P375)^2+(4-Q375)^2))*CT375))</f>
        <v>2.7214170207372351E-3</v>
      </c>
      <c r="CE375" s="27">
        <f>((1/(((1-P375)^2+(4-Q375)^2))*CT375))</f>
        <v>3.4665100457682511E-3</v>
      </c>
      <c r="CF375" s="27">
        <f>((1/(((2-P375)^2+(4-Q375)^2))*CT375))</f>
        <v>4.0081202091655907E-3</v>
      </c>
      <c r="CG375" s="27">
        <f>((1/(((3-P375)^2+(4-Q375)^2))*CT375))</f>
        <v>3.9918174328915559E-3</v>
      </c>
      <c r="CH375" s="27">
        <f>((1/(((0-P375)^2+(5-Q375)^2))*CT375))</f>
        <v>1.895904336446862E-3</v>
      </c>
      <c r="CI375" s="27">
        <f>((1/(((1-P375)^2+(5-Q375)^2))*CT375))</f>
        <v>2.2297950181527056E-3</v>
      </c>
      <c r="CJ375" s="27">
        <f>((1/(((2-P375)^2+(5-Q375)^2))*CT375))</f>
        <v>2.4420581383602347E-3</v>
      </c>
      <c r="CK375" s="27">
        <f>((1/(((3-P375)^2+(5-Q375)^2))*CT375))</f>
        <v>2.4359966002927471E-3</v>
      </c>
      <c r="CL375" s="27">
        <f>(1/(((4-P375)^2+(5-Q375)^2))*CT375)</f>
        <v>2.2146993916493259E-3</v>
      </c>
      <c r="CM375" s="27">
        <f>(1/(((0-P375)^2+(6-Q375)^2))*CT375)</f>
        <v>1.3746650793048474E-3</v>
      </c>
      <c r="CN375" s="27">
        <f>(1/(((1-P375)^2+(6-Q375)^2))*CT375)</f>
        <v>1.5420940900750485E-3</v>
      </c>
      <c r="CO375" s="27">
        <f>((1/(((2-P375)^2+(6-Q375)^2))*CT375))</f>
        <v>1.6407219150656493E-3</v>
      </c>
      <c r="CP375" s="27">
        <f>((1/(((3-P375)^2+(6-Q375)^2))*CT375))</f>
        <v>1.6379835290430075E-3</v>
      </c>
      <c r="CQ375" s="27">
        <f>((1/(((4-P375)^2+(6-Q375)^2))*CT375))</f>
        <v>1.5348588867434092E-3</v>
      </c>
      <c r="CR375" s="27">
        <f>((1/(((5-P375)^2+(6-Q375)^2)))*CT375)</f>
        <v>1.3651045272215993E-3</v>
      </c>
      <c r="CS375" s="21">
        <f t="shared" si="172"/>
        <v>0.68168269800571402</v>
      </c>
      <c r="CT375" s="28">
        <v>0.05</v>
      </c>
    </row>
    <row r="376" spans="8:98" x14ac:dyDescent="0.25">
      <c r="H376" s="2">
        <v>44703</v>
      </c>
      <c r="I376" s="1" t="s">
        <v>19</v>
      </c>
      <c r="J376" s="1" t="s">
        <v>15</v>
      </c>
      <c r="K376">
        <v>3</v>
      </c>
      <c r="L376">
        <v>1</v>
      </c>
      <c r="M376">
        <v>0.36</v>
      </c>
      <c r="N376">
        <v>1.1299999999999999</v>
      </c>
      <c r="P376" s="10">
        <f>SUMIF(team,spi_matches[[#This Row],[team1]],Mxg)+SUMIF(team,spi_matches[[#This Row],[team2]],Vnxg)</f>
        <v>2.2576861556140284</v>
      </c>
      <c r="Q376" s="10">
        <f>SUMIF(team,spi_matches[[#This Row],[team1]],Mnxg)+SUMIF(team,spi_matches[[#This Row],[team2]],Vxg)</f>
        <v>0.59709937842564131</v>
      </c>
      <c r="R376" s="10">
        <f t="shared" si="146"/>
        <v>3.8851958176834889</v>
      </c>
      <c r="S376" s="21">
        <f t="shared" si="147"/>
        <v>0.59431559604437656</v>
      </c>
      <c r="T376" s="21">
        <f t="shared" si="148"/>
        <v>7.6753908883663818E-2</v>
      </c>
      <c r="U376" s="21">
        <f t="shared" si="149"/>
        <v>8.6960377051181717E-2</v>
      </c>
      <c r="V376" s="22">
        <f t="shared" si="150"/>
        <v>3</v>
      </c>
      <c r="W376" s="22">
        <f t="shared" si="151"/>
        <v>0</v>
      </c>
      <c r="X376" s="23"/>
      <c r="Y376" s="23"/>
      <c r="Z376" s="23"/>
      <c r="AA376" s="23"/>
      <c r="AB376" s="24">
        <f t="shared" si="152"/>
        <v>2</v>
      </c>
      <c r="AC376" s="24">
        <f t="shared" si="153"/>
        <v>1</v>
      </c>
      <c r="AD376" s="24">
        <f t="shared" si="154"/>
        <v>2</v>
      </c>
      <c r="AE376" s="24">
        <f t="shared" si="155"/>
        <v>0</v>
      </c>
      <c r="AF376" s="24">
        <f t="shared" si="156"/>
        <v>3</v>
      </c>
      <c r="AG376" s="24">
        <f t="shared" si="157"/>
        <v>1</v>
      </c>
      <c r="AH376" s="24">
        <f t="shared" si="158"/>
        <v>3</v>
      </c>
      <c r="AI376" s="24">
        <f t="shared" si="159"/>
        <v>0</v>
      </c>
      <c r="AJ376" s="24">
        <f t="shared" si="160"/>
        <v>1</v>
      </c>
      <c r="AK376" s="24">
        <f t="shared" si="161"/>
        <v>1</v>
      </c>
      <c r="AL376" s="25">
        <f t="shared" si="162"/>
        <v>21</v>
      </c>
      <c r="AM376" s="25">
        <f t="shared" si="163"/>
        <v>20</v>
      </c>
      <c r="AN376" s="25">
        <f t="shared" si="164"/>
        <v>31</v>
      </c>
      <c r="AO376" s="25">
        <f t="shared" si="165"/>
        <v>30</v>
      </c>
      <c r="AP376" s="25">
        <f t="shared" si="166"/>
        <v>11</v>
      </c>
      <c r="AQ376" s="26">
        <f t="shared" si="167"/>
        <v>0.21859732894477957</v>
      </c>
      <c r="AR376" s="26">
        <f t="shared" si="168"/>
        <v>0.11822292337554269</v>
      </c>
      <c r="AS376" s="26">
        <f t="shared" si="169"/>
        <v>7.0090960108572173E-2</v>
      </c>
      <c r="AT376" s="26">
        <f t="shared" si="170"/>
        <v>5.509292731134529E-2</v>
      </c>
      <c r="AU376" s="26">
        <f t="shared" si="171"/>
        <v>2.8668025452257995E-2</v>
      </c>
      <c r="AV376" s="27">
        <f>(1/(((0-P376)^2+(0-Q376)^2))*CT376)</f>
        <v>9.1681306804329444E-3</v>
      </c>
      <c r="AW376" s="27">
        <f>(1/(((1-P376)^2+(1-Q376)^2))*CT376)</f>
        <v>2.8668025452257995E-2</v>
      </c>
      <c r="AX376" s="27">
        <f>(1/(((2-P376)^2+(2-Q376)^2))*CT376)</f>
        <v>2.4575672641577801E-2</v>
      </c>
      <c r="AY376" s="27">
        <f>(1/(((3-P376)^2+(3-Q376)^2))*CT376)</f>
        <v>7.9051867824937085E-3</v>
      </c>
      <c r="AZ376" s="27">
        <f>((1/(((4-P376)^2+(4-Q376)^2))*CT376))</f>
        <v>3.4210513307790535E-3</v>
      </c>
      <c r="BA376" s="27">
        <f>((1/(((5-P376)^2+(5-Q376)^2))*CT376))</f>
        <v>1.8583340579847224E-3</v>
      </c>
      <c r="BB376" s="27">
        <f>((1/(((6-P376)^2+(6-Q376)^2))*CT376))</f>
        <v>1.1575079381376085E-3</v>
      </c>
      <c r="BC376" s="27">
        <f>((1/(((1-P376)^2+(0-Q376)^2))*CT376))</f>
        <v>2.5795772046918814E-2</v>
      </c>
      <c r="BD376" s="27">
        <f>((1/(((2-P376)^2+(0-Q376)^2))*CT376))</f>
        <v>0.11822292337554269</v>
      </c>
      <c r="BE376" s="27">
        <f>((1/(((2-P376)^2+(1-Q376)^2))*CT376))</f>
        <v>0.21859732894477957</v>
      </c>
      <c r="BF376" s="27">
        <f>((1/(((3-P376)^2+(0-Q376)^2))*CT376))</f>
        <v>5.509292731134529E-2</v>
      </c>
      <c r="BG376" s="27">
        <f>((1/(((3-P376)^2+(1-Q376)^2))*CT376))</f>
        <v>7.0090960108572173E-2</v>
      </c>
      <c r="BH376" s="27">
        <f>((1/(((3-P376)^2+(2-Q376)^2))*CT376))</f>
        <v>1.9847885822264551E-2</v>
      </c>
      <c r="BI376" s="27">
        <f>((1/(((4-P376)^2+(0-Q376)^2))*CT376))</f>
        <v>1.4739761260436116E-2</v>
      </c>
      <c r="BJ376" s="27">
        <f>((1/(((4-P376)^2+(1-Q376)^2))*CT376))</f>
        <v>1.5634838010728257E-2</v>
      </c>
      <c r="BK376" s="27">
        <f>((1/(((4-P376)^2+(2-Q376)^2))*CT376))</f>
        <v>9.99243036157774E-3</v>
      </c>
      <c r="BL376" s="27">
        <f>((1/(((4-P376)^2+(3-Q376)^2))*CT376))</f>
        <v>5.6756337214056039E-3</v>
      </c>
      <c r="BM376" s="27">
        <f>((1/(((5-P376)^2+(0-Q376)^2))*CT376))</f>
        <v>6.3477450468477862E-3</v>
      </c>
      <c r="BN376" s="27">
        <f>((1/(((5-P376)^2+(1-Q376)^2))*CT376))</f>
        <v>6.5082013935717463E-3</v>
      </c>
      <c r="BO376" s="27">
        <f>((1/(((5-P376)^2+(2-Q376)^2))*CT376))</f>
        <v>5.2695838054352614E-3</v>
      </c>
      <c r="BP376" s="27">
        <f>((1/(((5-P376)^2+(3-Q376)^2))*CT376))</f>
        <v>3.7610339469926419E-3</v>
      </c>
      <c r="BQ376" s="27">
        <f>((1/(((5-P376)^2+(4-Q376)^2))*CT376))</f>
        <v>2.6177985990782299E-3</v>
      </c>
      <c r="BR376" s="27">
        <f>((1/(((6-P376)^2+(0-Q376)^2))*CT376))</f>
        <v>3.4815448861021227E-3</v>
      </c>
      <c r="BS376" s="27">
        <f>(1/(((6-P376)^2+(1-Q376)^2))*CT376)</f>
        <v>3.5292684795409537E-3</v>
      </c>
      <c r="BT376" s="27">
        <f>(1/(((6-P376)^2+(2-Q376)^2))*CT376)</f>
        <v>3.1302739121146827E-3</v>
      </c>
      <c r="BU376" s="27">
        <f>(1/(((6-P376)^2+(3-Q376)^2))*CT376)</f>
        <v>2.5279535661337747E-3</v>
      </c>
      <c r="BV376" s="27">
        <f>((1/(((6-P376)^2+(4-Q376)^2))*CT376))</f>
        <v>1.9542971545924242E-3</v>
      </c>
      <c r="BW376" s="27">
        <f>((1/(((6-P376)^2+(5-Q376)^2))*CT376))</f>
        <v>1.4974342903961606E-3</v>
      </c>
      <c r="BX376" s="27">
        <f>((1/(((0-P376)^2+(1-Q376)^2))*CT376))</f>
        <v>9.5066510361431298E-3</v>
      </c>
      <c r="BY376" s="27">
        <f>((1/(((0-P376)^2+(2-Q376)^2))*CT376))</f>
        <v>7.0768634388189457E-3</v>
      </c>
      <c r="BZ376" s="27">
        <f>((1/(((1-P376)^2+(2-Q376)^2))*CT376))</f>
        <v>1.4084885469255241E-2</v>
      </c>
      <c r="CA376" s="27">
        <f>((1/(((0-P376)^2+(3-Q376)^2))*CT376))</f>
        <v>4.5993598056980811E-3</v>
      </c>
      <c r="CB376" s="27">
        <f>((1/(((1-P376)^2+(3-Q376)^2))*CT376))</f>
        <v>6.7974441787080689E-3</v>
      </c>
      <c r="CC376" s="27">
        <f>((1/(((2-P376)^2+(3-Q376)^2))*CT376))</f>
        <v>8.5611548647321484E-3</v>
      </c>
      <c r="CD376" s="27">
        <f>((1/(((0-P376)^2+(4-Q376)^2))*CT376))</f>
        <v>2.9981628305919775E-3</v>
      </c>
      <c r="CE376" s="27">
        <f>((1/(((1-P376)^2+(4-Q376)^2))*CT376))</f>
        <v>3.7989570340266027E-3</v>
      </c>
      <c r="CF376" s="27">
        <f>((1/(((2-P376)^2+(4-Q376)^2))*CT376))</f>
        <v>4.2932699028187448E-3</v>
      </c>
      <c r="CG376" s="27">
        <f>((1/(((3-P376)^2+(4-Q376)^2))*CT376))</f>
        <v>4.1217524509650494E-3</v>
      </c>
      <c r="CH376" s="27">
        <f>((1/(((0-P376)^2+(5-Q376)^2))*CT376))</f>
        <v>2.0422600242561715E-3</v>
      </c>
      <c r="CI376" s="27">
        <f>((1/(((1-P376)^2+(5-Q376)^2))*CT376))</f>
        <v>2.3846646964216897E-3</v>
      </c>
      <c r="CJ376" s="27">
        <f>((1/(((2-P376)^2+(5-Q376)^2))*CT376))</f>
        <v>2.5704382279310325E-3</v>
      </c>
      <c r="CK376" s="27">
        <f>((1/(((3-P376)^2+(5-Q376)^2))*CT376))</f>
        <v>2.5079547651543194E-3</v>
      </c>
      <c r="CL376" s="27">
        <f>(1/(((4-P376)^2+(5-Q376)^2))*CT376)</f>
        <v>2.2300331446600975E-3</v>
      </c>
      <c r="CM376" s="27">
        <f>(1/(((0-P376)^2+(6-Q376)^2))*CT376)</f>
        <v>1.4582156229661341E-3</v>
      </c>
      <c r="CN376" s="27">
        <f>(1/(((1-P376)^2+(6-Q376)^2))*CT376)</f>
        <v>1.6247951754596761E-3</v>
      </c>
      <c r="CO376" s="27">
        <f>((1/(((2-P376)^2+(6-Q376)^2))*CT376))</f>
        <v>1.7089496538674606E-3</v>
      </c>
      <c r="CP376" s="27">
        <f>((1/(((3-P376)^2+(6-Q376)^2))*CT376))</f>
        <v>1.6811037067878693E-3</v>
      </c>
      <c r="CQ376" s="27">
        <f>((1/(((4-P376)^2+(6-Q376)^2))*CT376))</f>
        <v>1.5514944422255245E-3</v>
      </c>
      <c r="CR376" s="27">
        <f>((1/(((5-P376)^2+(6-Q376)^2)))*CT376)</f>
        <v>1.361966579693775E-3</v>
      </c>
      <c r="CS376" s="21">
        <f t="shared" si="172"/>
        <v>0.75802988197922216</v>
      </c>
      <c r="CT376" s="28">
        <v>0.05</v>
      </c>
    </row>
    <row r="377" spans="8:98" x14ac:dyDescent="0.25">
      <c r="H377" s="2">
        <v>44703</v>
      </c>
      <c r="I377" s="1" t="s">
        <v>13</v>
      </c>
      <c r="J377" s="1" t="s">
        <v>7</v>
      </c>
      <c r="K377">
        <v>1</v>
      </c>
      <c r="L377">
        <v>0</v>
      </c>
      <c r="M377">
        <v>0.39</v>
      </c>
      <c r="N377">
        <v>0.86</v>
      </c>
      <c r="P377" s="10">
        <f>SUMIF(team,spi_matches[[#This Row],[team1]],Mxg)+SUMIF(team,spi_matches[[#This Row],[team2]],Vnxg)</f>
        <v>1.2152091345081697</v>
      </c>
      <c r="Q377" s="10">
        <f>SUMIF(team,spi_matches[[#This Row],[team1]],Mnxg)+SUMIF(team,spi_matches[[#This Row],[team2]],Vxg)</f>
        <v>1.0745598349991137</v>
      </c>
      <c r="R377" s="10">
        <f t="shared" si="146"/>
        <v>0.72700603847056944</v>
      </c>
      <c r="S377" s="21">
        <f t="shared" si="147"/>
        <v>0.23822341719680276</v>
      </c>
      <c r="T377" s="21">
        <f t="shared" si="148"/>
        <v>1.029893113148318</v>
      </c>
      <c r="U377" s="21">
        <f t="shared" si="149"/>
        <v>0.19043271949679735</v>
      </c>
      <c r="V377" s="22">
        <f t="shared" si="150"/>
        <v>1</v>
      </c>
      <c r="W377" s="22">
        <f t="shared" si="151"/>
        <v>1</v>
      </c>
      <c r="X377" s="23"/>
      <c r="Y377" s="23"/>
      <c r="Z377" s="23"/>
      <c r="AA377" s="23"/>
      <c r="AB377" s="24">
        <f t="shared" si="152"/>
        <v>1</v>
      </c>
      <c r="AC377" s="24">
        <f t="shared" si="153"/>
        <v>1</v>
      </c>
      <c r="AD377" s="24">
        <f t="shared" si="154"/>
        <v>2</v>
      </c>
      <c r="AE377" s="24">
        <f t="shared" si="155"/>
        <v>1</v>
      </c>
      <c r="AF377" s="24">
        <f t="shared" si="156"/>
        <v>1</v>
      </c>
      <c r="AG377" s="24">
        <f t="shared" si="157"/>
        <v>2</v>
      </c>
      <c r="AH377" s="24">
        <f t="shared" si="158"/>
        <v>1</v>
      </c>
      <c r="AI377" s="24">
        <f t="shared" si="159"/>
        <v>0</v>
      </c>
      <c r="AJ377" s="24">
        <f t="shared" si="160"/>
        <v>2</v>
      </c>
      <c r="AK377" s="24">
        <f t="shared" si="161"/>
        <v>2</v>
      </c>
      <c r="AL377" s="25">
        <f t="shared" si="162"/>
        <v>11</v>
      </c>
      <c r="AM377" s="25">
        <f t="shared" si="163"/>
        <v>21</v>
      </c>
      <c r="AN377" s="25">
        <f t="shared" si="164"/>
        <v>12</v>
      </c>
      <c r="AO377" s="25">
        <f t="shared" si="165"/>
        <v>10</v>
      </c>
      <c r="AP377" s="25">
        <f t="shared" si="166"/>
        <v>22</v>
      </c>
      <c r="AQ377" s="26">
        <f t="shared" si="167"/>
        <v>0.96387139044181758</v>
      </c>
      <c r="AR377" s="26">
        <f t="shared" si="168"/>
        <v>8.0456235572977833E-2</v>
      </c>
      <c r="AS377" s="26">
        <f t="shared" si="169"/>
        <v>5.5386045297881131E-2</v>
      </c>
      <c r="AT377" s="26">
        <f t="shared" si="170"/>
        <v>4.1632187909701253E-2</v>
      </c>
      <c r="AU377" s="26">
        <f t="shared" si="171"/>
        <v>3.3959634998548004E-2</v>
      </c>
      <c r="AV377" s="27">
        <f>(1/(((0-P377)^2+(0-Q377)^2))*CT377)</f>
        <v>1.9001204861793283E-2</v>
      </c>
      <c r="AW377" s="27">
        <f>(1/(((1-P377)^2+(1-Q377)^2))*CT377)</f>
        <v>0.96387139044181758</v>
      </c>
      <c r="AX377" s="27">
        <f>(1/(((2-P377)^2+(2-Q377)^2))*CT377)</f>
        <v>3.3959634998548004E-2</v>
      </c>
      <c r="AY377" s="27">
        <f>(1/(((3-P377)^2+(3-Q377)^2))*CT377)</f>
        <v>7.2539479751961462E-3</v>
      </c>
      <c r="AZ377" s="27">
        <f>((1/(((4-P377)^2+(4-Q377)^2))*CT377))</f>
        <v>3.064991240769296E-3</v>
      </c>
      <c r="BA377" s="27">
        <f>((1/(((5-P377)^2+(5-Q377)^2))*CT377))</f>
        <v>1.6815923466764972E-3</v>
      </c>
      <c r="BB377" s="27">
        <f>((1/(((6-P377)^2+(6-Q377)^2))*CT377))</f>
        <v>1.0603512835173994E-3</v>
      </c>
      <c r="BC377" s="27">
        <f>((1/(((1-P377)^2+(0-Q377)^2))*CT377))</f>
        <v>4.1632187909701253E-2</v>
      </c>
      <c r="BD377" s="27">
        <f>((1/(((2-P377)^2+(0-Q377)^2))*CT377))</f>
        <v>2.8239405112391636E-2</v>
      </c>
      <c r="BE377" s="27">
        <f>((1/(((2-P377)^2+(1-Q377)^2))*CT377))</f>
        <v>8.0456235572977833E-2</v>
      </c>
      <c r="BF377" s="27">
        <f>((1/(((3-P377)^2+(0-Q377)^2))*CT377))</f>
        <v>1.1520319854856291E-2</v>
      </c>
      <c r="BG377" s="27">
        <f>((1/(((3-P377)^2+(1-Q377)^2))*CT377))</f>
        <v>1.5668884616160488E-2</v>
      </c>
      <c r="BH377" s="27">
        <f>((1/(((3-P377)^2+(2-Q377)^2))*CT377))</f>
        <v>1.2370364968934429E-2</v>
      </c>
      <c r="BI377" s="27">
        <f>((1/(((4-P377)^2+(0-Q377)^2))*CT377))</f>
        <v>5.6118366632564665E-3</v>
      </c>
      <c r="BJ377" s="27">
        <f>((1/(((4-P377)^2+(1-Q377)^2))*CT377))</f>
        <v>6.4427847638430158E-3</v>
      </c>
      <c r="BK377" s="27">
        <f>((1/(((4-P377)^2+(2-Q377)^2))*CT377))</f>
        <v>5.8061896247629053E-3</v>
      </c>
      <c r="BL377" s="27">
        <f>((1/(((4-P377)^2+(3-Q377)^2))*CT377))</f>
        <v>4.3620958324748372E-3</v>
      </c>
      <c r="BM377" s="27">
        <f>((1/(((5-P377)^2+(0-Q377)^2))*CT377))</f>
        <v>3.2301158983384193E-3</v>
      </c>
      <c r="BN377" s="27">
        <f>((1/(((5-P377)^2+(1-Q377)^2))*CT377))</f>
        <v>3.4891345749394342E-3</v>
      </c>
      <c r="BO377" s="27">
        <f>((1/(((5-P377)^2+(2-Q377)^2))*CT377))</f>
        <v>3.2935730137176344E-3</v>
      </c>
      <c r="BP377" s="27">
        <f>((1/(((5-P377)^2+(3-Q377)^2))*CT377))</f>
        <v>2.7728541555209723E-3</v>
      </c>
      <c r="BQ377" s="27">
        <f>((1/(((5-P377)^2+(4-Q377)^2))*CT377))</f>
        <v>2.1850432687028788E-3</v>
      </c>
      <c r="BR377" s="27">
        <f>((1/(((6-P377)^2+(0-Q377)^2))*CT377))</f>
        <v>2.0790969596951496E-3</v>
      </c>
      <c r="BS377" s="27">
        <f>(1/(((6-P377)^2+(1-Q377)^2))*CT377)</f>
        <v>2.1834268231508774E-3</v>
      </c>
      <c r="BT377" s="27">
        <f>(1/(((6-P377)^2+(2-Q377)^2))*CT377)</f>
        <v>2.1052043783289739E-3</v>
      </c>
      <c r="BU377" s="27">
        <f>(1/(((6-P377)^2+(3-Q377)^2))*CT377)</f>
        <v>1.8795901855715815E-3</v>
      </c>
      <c r="BV377" s="27">
        <f>((1/(((6-P377)^2+(4-Q377)^2))*CT377))</f>
        <v>1.5897026041935592E-3</v>
      </c>
      <c r="BW377" s="27">
        <f>((1/(((6-P377)^2+(5-Q377)^2))*CT377))</f>
        <v>1.3053704152841388E-3</v>
      </c>
      <c r="BX377" s="27">
        <f>((1/(((0-P377)^2+(1-Q377)^2))*CT377))</f>
        <v>3.3731536150768474E-2</v>
      </c>
      <c r="BY377" s="27">
        <f>((1/(((0-P377)^2+(2-Q377)^2))*CT377))</f>
        <v>2.143004637059516E-2</v>
      </c>
      <c r="BZ377" s="27">
        <f>((1/(((1-P377)^2+(2-Q377)^2))*CT377))</f>
        <v>5.5386045297881131E-2</v>
      </c>
      <c r="CA377" s="27">
        <f>((1/(((0-P377)^2+(3-Q377)^2))*CT377))</f>
        <v>9.644962991080518E-3</v>
      </c>
      <c r="CB377" s="27">
        <f>((1/(((1-P377)^2+(3-Q377)^2))*CT377))</f>
        <v>1.3320422112547765E-2</v>
      </c>
      <c r="CC377" s="27">
        <f>((1/(((2-P377)^2+(3-Q377)^2))*CT377))</f>
        <v>1.1565462806458218E-2</v>
      </c>
      <c r="CD377" s="27">
        <f>((1/(((0-P377)^2+(4-Q377)^2))*CT377))</f>
        <v>4.982594104912582E-3</v>
      </c>
      <c r="CE377" s="27">
        <f>((1/(((1-P377)^2+(4-Q377)^2))*CT377))</f>
        <v>5.8109026762385328E-3</v>
      </c>
      <c r="CF377" s="27">
        <f>((1/(((2-P377)^2+(4-Q377)^2))*CT377))</f>
        <v>5.4501277623854013E-3</v>
      </c>
      <c r="CG377" s="27">
        <f>((1/(((3-P377)^2+(4-Q377)^2))*CT377))</f>
        <v>4.2576097094267308E-3</v>
      </c>
      <c r="CH377" s="27">
        <f>((1/(((0-P377)^2+(5-Q377)^2))*CT377))</f>
        <v>2.9610654719215224E-3</v>
      </c>
      <c r="CI377" s="27">
        <f>((1/(((1-P377)^2+(5-Q377)^2))*CT377))</f>
        <v>3.2351161849940979E-3</v>
      </c>
      <c r="CJ377" s="27">
        <f>((1/(((2-P377)^2+(5-Q377)^2))*CT377))</f>
        <v>3.1201292458830393E-3</v>
      </c>
      <c r="CK377" s="27">
        <f>((1/(((3-P377)^2+(5-Q377)^2))*CT377))</f>
        <v>2.6889586468962557E-3</v>
      </c>
      <c r="CL377" s="27">
        <f>(1/(((4-P377)^2+(5-Q377)^2))*CT377)</f>
        <v>2.1585087376156469E-3</v>
      </c>
      <c r="CM377" s="27">
        <f>(1/(((0-P377)^2+(6-Q377)^2))*CT377)</f>
        <v>1.9427514615598916E-3</v>
      </c>
      <c r="CN377" s="27">
        <f>(1/(((1-P377)^2+(6-Q377)^2))*CT377)</f>
        <v>2.0570819006084972E-3</v>
      </c>
      <c r="CO377" s="27">
        <f>((1/(((2-P377)^2+(6-Q377)^2))*CT377))</f>
        <v>2.0099809607229836E-3</v>
      </c>
      <c r="CP377" s="27">
        <f>((1/(((3-P377)^2+(6-Q377)^2))*CT377))</f>
        <v>1.8217963115806147E-3</v>
      </c>
      <c r="CQ377" s="27">
        <f>((1/(((4-P377)^2+(6-Q377)^2))*CT377))</f>
        <v>1.5617668976609831E-3</v>
      </c>
      <c r="CR377" s="27">
        <f>((1/(((5-P377)^2+(6-Q377)^2)))*CT377)</f>
        <v>1.2958536950593384E-3</v>
      </c>
      <c r="CS377" s="21">
        <f t="shared" si="172"/>
        <v>1.4585492498419184</v>
      </c>
      <c r="CT377" s="28">
        <v>0.05</v>
      </c>
    </row>
    <row r="378" spans="8:98" x14ac:dyDescent="0.25">
      <c r="H378" s="2">
        <v>44703</v>
      </c>
      <c r="I378" s="1" t="s">
        <v>27</v>
      </c>
      <c r="J378" s="1" t="s">
        <v>21</v>
      </c>
      <c r="K378">
        <v>3</v>
      </c>
      <c r="L378">
        <v>1</v>
      </c>
      <c r="M378">
        <v>1.38</v>
      </c>
      <c r="N378">
        <v>0.33</v>
      </c>
      <c r="P378" s="10">
        <f>SUMIF(team,spi_matches[[#This Row],[team1]],Mxg)+SUMIF(team,spi_matches[[#This Row],[team2]],Vnxg)</f>
        <v>1.1878766000478398</v>
      </c>
      <c r="Q378" s="10">
        <f>SUMIF(team,spi_matches[[#This Row],[team1]],Mnxg)+SUMIF(team,spi_matches[[#This Row],[team2]],Vxg)</f>
        <v>0.88217754752910982</v>
      </c>
      <c r="R378" s="10">
        <f t="shared" si="146"/>
        <v>0.34181144480443992</v>
      </c>
      <c r="S378" s="21">
        <f t="shared" si="147"/>
        <v>0.25597991213866067</v>
      </c>
      <c r="T378" s="21">
        <f t="shared" si="148"/>
        <v>1.0775810819279481</v>
      </c>
      <c r="U378" s="21">
        <f t="shared" si="149"/>
        <v>0.16329034900549627</v>
      </c>
      <c r="V378" s="22">
        <f t="shared" si="150"/>
        <v>1</v>
      </c>
      <c r="W378" s="22">
        <f t="shared" si="151"/>
        <v>1</v>
      </c>
      <c r="X378" s="23"/>
      <c r="Y378" s="23"/>
      <c r="Z378" s="23"/>
      <c r="AA378" s="23"/>
      <c r="AB378" s="24">
        <f t="shared" si="152"/>
        <v>1</v>
      </c>
      <c r="AC378" s="24">
        <f t="shared" si="153"/>
        <v>1</v>
      </c>
      <c r="AD378" s="24">
        <f t="shared" si="154"/>
        <v>2</v>
      </c>
      <c r="AE378" s="24">
        <f t="shared" si="155"/>
        <v>1</v>
      </c>
      <c r="AF378" s="24">
        <f t="shared" si="156"/>
        <v>1</v>
      </c>
      <c r="AG378" s="24">
        <f t="shared" si="157"/>
        <v>0</v>
      </c>
      <c r="AH378" s="24">
        <f t="shared" si="158"/>
        <v>1</v>
      </c>
      <c r="AI378" s="24">
        <f t="shared" si="159"/>
        <v>2</v>
      </c>
      <c r="AJ378" s="24">
        <f t="shared" si="160"/>
        <v>0</v>
      </c>
      <c r="AK378" s="24">
        <f t="shared" si="161"/>
        <v>1</v>
      </c>
      <c r="AL378" s="25">
        <f t="shared" si="162"/>
        <v>11</v>
      </c>
      <c r="AM378" s="25">
        <f t="shared" si="163"/>
        <v>21</v>
      </c>
      <c r="AN378" s="25">
        <f t="shared" si="164"/>
        <v>10</v>
      </c>
      <c r="AO378" s="25">
        <f t="shared" si="165"/>
        <v>12</v>
      </c>
      <c r="AP378" s="25">
        <f t="shared" si="166"/>
        <v>1</v>
      </c>
      <c r="AQ378" s="26">
        <f t="shared" si="167"/>
        <v>1.0166786715205589</v>
      </c>
      <c r="AR378" s="26">
        <f t="shared" si="168"/>
        <v>7.4247147248018827E-2</v>
      </c>
      <c r="AS378" s="26">
        <f t="shared" si="169"/>
        <v>6.1460182656925093E-2</v>
      </c>
      <c r="AT378" s="26">
        <f t="shared" si="170"/>
        <v>3.8915816192137166E-2</v>
      </c>
      <c r="AU378" s="26">
        <f t="shared" si="171"/>
        <v>3.5089370413242622E-2</v>
      </c>
      <c r="AV378" s="27">
        <f>(1/(((0-P378)^2+(0-Q378)^2))*CT378)</f>
        <v>2.2838474898598336E-2</v>
      </c>
      <c r="AW378" s="27">
        <f>(1/(((1-P378)^2+(1-Q378)^2))*CT378)</f>
        <v>1.0166786715205589</v>
      </c>
      <c r="AX378" s="27">
        <f>(1/(((2-P378)^2+(2-Q378)^2))*CT378)</f>
        <v>2.6190743121570294E-2</v>
      </c>
      <c r="AY378" s="27">
        <f>(1/(((3-P378)^2+(3-Q378)^2))*CT378)</f>
        <v>6.4358652487562619E-3</v>
      </c>
      <c r="AZ378" s="27">
        <f>((1/(((4-P378)^2+(4-Q378)^2))*CT378))</f>
        <v>2.8362590986358862E-3</v>
      </c>
      <c r="BA378" s="27">
        <f>((1/(((5-P378)^2+(5-Q378)^2))*CT378))</f>
        <v>1.5878688563976105E-3</v>
      </c>
      <c r="BB378" s="27">
        <f>((1/(((6-P378)^2+(6-Q378)^2))*CT378))</f>
        <v>1.0131991834310742E-3</v>
      </c>
      <c r="BC378" s="27">
        <f>((1/(((1-P378)^2+(0-Q378)^2))*CT378))</f>
        <v>6.1460182656925093E-2</v>
      </c>
      <c r="BD378" s="27">
        <f>((1/(((2-P378)^2+(0-Q378)^2))*CT378))</f>
        <v>3.4775795249737958E-2</v>
      </c>
      <c r="BE378" s="27">
        <f>((1/(((2-P378)^2+(1-Q378)^2))*CT378))</f>
        <v>7.4247147248018827E-2</v>
      </c>
      <c r="BF378" s="27">
        <f>((1/(((3-P378)^2+(0-Q378)^2))*CT378))</f>
        <v>1.2309121098904018E-2</v>
      </c>
      <c r="BG378" s="27">
        <f>((1/(((3-P378)^2+(1-Q378)^2))*CT378))</f>
        <v>1.5162205209344507E-2</v>
      </c>
      <c r="BH378" s="27">
        <f>((1/(((3-P378)^2+(2-Q378)^2))*CT378))</f>
        <v>1.102944845732365E-2</v>
      </c>
      <c r="BI378" s="27">
        <f>((1/(((4-P378)^2+(0-Q378)^2))*CT378))</f>
        <v>5.7562071897840281E-3</v>
      </c>
      <c r="BJ378" s="27">
        <f>((1/(((4-P378)^2+(1-Q378)^2))*CT378))</f>
        <v>6.3116011109741414E-3</v>
      </c>
      <c r="BK378" s="27">
        <f>((1/(((4-P378)^2+(2-Q378)^2))*CT378))</f>
        <v>5.4599666742346968E-3</v>
      </c>
      <c r="BL378" s="27">
        <f>((1/(((4-P378)^2+(3-Q378)^2))*CT378))</f>
        <v>4.0344672747817164E-3</v>
      </c>
      <c r="BM378" s="27">
        <f>((1/(((5-P378)^2+(0-Q378)^2))*CT378))</f>
        <v>3.2657279656045334E-3</v>
      </c>
      <c r="BN378" s="27">
        <f>((1/(((5-P378)^2+(1-Q378)^2))*CT378))</f>
        <v>3.4373316477785765E-3</v>
      </c>
      <c r="BO378" s="27">
        <f>((1/(((5-P378)^2+(2-Q378)^2))*CT378))</f>
        <v>3.168204035747624E-3</v>
      </c>
      <c r="BP378" s="27">
        <f>((1/(((5-P378)^2+(3-Q378)^2))*CT378))</f>
        <v>2.6291633334467363E-3</v>
      </c>
      <c r="BQ378" s="27">
        <f>((1/(((5-P378)^2+(4-Q378)^2))*CT378))</f>
        <v>2.0615919851264485E-3</v>
      </c>
      <c r="BR378" s="27">
        <f>((1/(((6-P378)^2+(0-Q378)^2))*CT378))</f>
        <v>2.0890111924884019E-3</v>
      </c>
      <c r="BS378" s="27">
        <f>(1/(((6-P378)^2+(1-Q378)^2))*CT378)</f>
        <v>2.1579243489848591E-3</v>
      </c>
      <c r="BT378" s="27">
        <f>(1/(((6-P378)^2+(2-Q378)^2))*CT378)</f>
        <v>2.0486716316520464E-3</v>
      </c>
      <c r="BU378" s="27">
        <f>(1/(((6-P378)^2+(3-Q378)^2))*CT378)</f>
        <v>1.8088610167494319E-3</v>
      </c>
      <c r="BV378" s="27">
        <f>((1/(((6-P378)^2+(4-Q378)^2))*CT378))</f>
        <v>1.5208039072418774E-3</v>
      </c>
      <c r="BW378" s="27">
        <f>((1/(((6-P378)^2+(5-Q378)^2))*CT378))</f>
        <v>1.2464789038115313E-3</v>
      </c>
      <c r="BX378" s="27">
        <f>((1/(((0-P378)^2+(1-Q378)^2))*CT378))</f>
        <v>3.5089370413242622E-2</v>
      </c>
      <c r="BY378" s="27">
        <f>((1/(((0-P378)^2+(2-Q378)^2))*CT378))</f>
        <v>1.8792909953323715E-2</v>
      </c>
      <c r="BZ378" s="27">
        <f>((1/(((1-P378)^2+(2-Q378)^2))*CT378))</f>
        <v>3.8915816192137166E-2</v>
      </c>
      <c r="CA378" s="27">
        <f>((1/(((0-P378)^2+(3-Q378)^2))*CT378))</f>
        <v>8.4800052609153558E-3</v>
      </c>
      <c r="CB378" s="27">
        <f>((1/(((1-P378)^2+(3-Q378)^2))*CT378))</f>
        <v>1.1060797859413385E-2</v>
      </c>
      <c r="CC378" s="27">
        <f>((1/(((2-P378)^2+(3-Q378)^2))*CT378))</f>
        <v>9.7187087744021773E-3</v>
      </c>
      <c r="CD378" s="27">
        <f>((1/(((0-P378)^2+(4-Q378)^2))*CT378))</f>
        <v>4.4916092714930578E-3</v>
      </c>
      <c r="CE378" s="27">
        <f>((1/(((1-P378)^2+(4-Q378)^2))*CT378))</f>
        <v>5.1249911217080175E-3</v>
      </c>
      <c r="CF378" s="27">
        <f>((1/(((2-P378)^2+(4-Q378)^2))*CT378))</f>
        <v>4.8167880422051359E-3</v>
      </c>
      <c r="CG378" s="27">
        <f>((1/(((3-P378)^2+(4-Q378)^2))*CT378))</f>
        <v>3.8447909973485257E-3</v>
      </c>
      <c r="CH378" s="27">
        <f>((1/(((0-P378)^2+(5-Q378)^2))*CT378))</f>
        <v>2.7221976747027143E-3</v>
      </c>
      <c r="CI378" s="27">
        <f>((1/(((1-P378)^2+(5-Q378)^2))*CT378))</f>
        <v>2.9426028770949113E-3</v>
      </c>
      <c r="CJ378" s="27">
        <f>((1/(((2-P378)^2+(5-Q378)^2))*CT378))</f>
        <v>2.8383277983954468E-3</v>
      </c>
      <c r="CK378" s="27">
        <f>((1/(((3-P378)^2+(5-Q378)^2))*CT378))</f>
        <v>2.47032485622555E-3</v>
      </c>
      <c r="CL378" s="27">
        <f>(1/(((4-P378)^2+(5-Q378)^2))*CT378)</f>
        <v>2.0108990918490119E-3</v>
      </c>
      <c r="CM378" s="27">
        <f>(1/(((0-P378)^2+(6-Q378)^2))*CT378)</f>
        <v>1.8113869781309568E-3</v>
      </c>
      <c r="CN378" s="27">
        <f>(1/(((1-P378)^2+(6-Q378)^2))*CT378)</f>
        <v>1.9064029166487074E-3</v>
      </c>
      <c r="CO378" s="27">
        <f>((1/(((2-P378)^2+(6-Q378)^2))*CT378))</f>
        <v>1.8620828889205955E-3</v>
      </c>
      <c r="CP378" s="27">
        <f>((1/(((3-P378)^2+(6-Q378)^2))*CT378))</f>
        <v>1.6963011684219922E-3</v>
      </c>
      <c r="CQ378" s="27">
        <f>((1/(((4-P378)^2+(6-Q378)^2))*CT378))</f>
        <v>1.4662694390760365E-3</v>
      </c>
      <c r="CR378" s="27">
        <f>((1/(((5-P378)^2+(6-Q378)^2)))*CT378)</f>
        <v>1.2277654298411891E-3</v>
      </c>
      <c r="CS378" s="21">
        <f t="shared" si="172"/>
        <v>1.4968513430721051</v>
      </c>
      <c r="CT378" s="28">
        <v>0.05</v>
      </c>
    </row>
    <row r="379" spans="8:98" x14ac:dyDescent="0.25">
      <c r="H379" s="2">
        <v>44703</v>
      </c>
      <c r="I379" s="1" t="s">
        <v>14</v>
      </c>
      <c r="J379" s="1" t="s">
        <v>11</v>
      </c>
      <c r="K379">
        <v>4</v>
      </c>
      <c r="L379">
        <v>1</v>
      </c>
      <c r="M379">
        <v>3.76</v>
      </c>
      <c r="N379">
        <v>1.1100000000000001</v>
      </c>
      <c r="P379" s="10">
        <f>SUMIF(team,spi_matches[[#This Row],[team1]],Mxg)+SUMIF(team,spi_matches[[#This Row],[team2]],Vnxg)</f>
        <v>1.4095208148227698</v>
      </c>
      <c r="Q379" s="10">
        <f>SUMIF(team,spi_matches[[#This Row],[team1]],Mnxg)+SUMIF(team,spi_matches[[#This Row],[team2]],Vxg)</f>
        <v>1.3430082416595732</v>
      </c>
      <c r="R379" s="10">
        <f t="shared" si="146"/>
        <v>5.5790452406327002</v>
      </c>
      <c r="S379" s="21">
        <f t="shared" si="147"/>
        <v>0.2575106459014011</v>
      </c>
      <c r="T379" s="21">
        <f t="shared" si="148"/>
        <v>0.26866706862643996</v>
      </c>
      <c r="U379" s="21">
        <f t="shared" si="149"/>
        <v>0.22431934804763853</v>
      </c>
      <c r="V379" s="22">
        <f t="shared" si="150"/>
        <v>1</v>
      </c>
      <c r="W379" s="22">
        <f t="shared" si="151"/>
        <v>1</v>
      </c>
      <c r="X379" s="23"/>
      <c r="Y379" s="23"/>
      <c r="Z379" s="23"/>
      <c r="AA379" s="23"/>
      <c r="AB379" s="24">
        <f t="shared" si="152"/>
        <v>1</v>
      </c>
      <c r="AC379" s="24">
        <f t="shared" si="153"/>
        <v>1</v>
      </c>
      <c r="AD379" s="24">
        <f t="shared" si="154"/>
        <v>2</v>
      </c>
      <c r="AE379" s="24">
        <f t="shared" si="155"/>
        <v>1</v>
      </c>
      <c r="AF379" s="24">
        <f t="shared" si="156"/>
        <v>1</v>
      </c>
      <c r="AG379" s="24">
        <f t="shared" si="157"/>
        <v>2</v>
      </c>
      <c r="AH379" s="24">
        <f t="shared" si="158"/>
        <v>2</v>
      </c>
      <c r="AI379" s="24">
        <f t="shared" si="159"/>
        <v>2</v>
      </c>
      <c r="AJ379" s="24">
        <f t="shared" si="160"/>
        <v>1</v>
      </c>
      <c r="AK379" s="24">
        <f t="shared" si="161"/>
        <v>0</v>
      </c>
      <c r="AL379" s="25">
        <f t="shared" si="162"/>
        <v>11</v>
      </c>
      <c r="AM379" s="25">
        <f t="shared" si="163"/>
        <v>21</v>
      </c>
      <c r="AN379" s="25">
        <f t="shared" si="164"/>
        <v>12</v>
      </c>
      <c r="AO379" s="25">
        <f t="shared" si="165"/>
        <v>22</v>
      </c>
      <c r="AP379" s="25">
        <f t="shared" si="166"/>
        <v>10</v>
      </c>
      <c r="AQ379" s="26">
        <f t="shared" si="167"/>
        <v>0.17521607108529366</v>
      </c>
      <c r="AR379" s="26">
        <f t="shared" si="168"/>
        <v>0.10722243411641902</v>
      </c>
      <c r="AS379" s="26">
        <f t="shared" si="169"/>
        <v>8.34243397915264E-2</v>
      </c>
      <c r="AT379" s="26">
        <f t="shared" si="170"/>
        <v>6.4077603521977361E-2</v>
      </c>
      <c r="AU379" s="26">
        <f t="shared" si="171"/>
        <v>2.5362963860135854E-2</v>
      </c>
      <c r="AV379" s="27">
        <f>(1/(((0-P379)^2+(0-Q379)^2))*CT379)</f>
        <v>1.3191150096311317E-2</v>
      </c>
      <c r="AW379" s="27">
        <f>(1/(((1-P379)^2+(1-Q379)^2))*CT379)</f>
        <v>0.17521607108529366</v>
      </c>
      <c r="AX379" s="27">
        <f>(1/(((2-P379)^2+(2-Q379)^2))*CT379)</f>
        <v>6.4077603521977361E-2</v>
      </c>
      <c r="AY379" s="27">
        <f>(1/(((3-P379)^2+(3-Q379)^2))*CT379)</f>
        <v>9.4782314606697941E-3</v>
      </c>
      <c r="AZ379" s="27">
        <f>((1/(((4-P379)^2+(4-Q379)^2))*CT379))</f>
        <v>3.631032590564963E-3</v>
      </c>
      <c r="BA379" s="27">
        <f>((1/(((5-P379)^2+(5-Q379)^2))*CT379))</f>
        <v>1.9036647049638742E-3</v>
      </c>
      <c r="BB379" s="27">
        <f>((1/(((6-P379)^2+(6-Q379)^2))*CT379))</f>
        <v>1.169315166658949E-3</v>
      </c>
      <c r="BC379" s="27">
        <f>((1/(((1-P379)^2+(0-Q379)^2))*CT379))</f>
        <v>2.5362963860135854E-2</v>
      </c>
      <c r="BD379" s="27">
        <f>((1/(((2-P379)^2+(0-Q379)^2))*CT379))</f>
        <v>2.3230564973399238E-2</v>
      </c>
      <c r="BE379" s="27">
        <f>((1/(((2-P379)^2+(1-Q379)^2))*CT379))</f>
        <v>0.10722243411641902</v>
      </c>
      <c r="BF379" s="27">
        <f>((1/(((3-P379)^2+(0-Q379)^2))*CT379))</f>
        <v>1.1538563142661528E-2</v>
      </c>
      <c r="BG379" s="27">
        <f>((1/(((3-P379)^2+(1-Q379)^2))*CT379))</f>
        <v>1.8887320078877841E-2</v>
      </c>
      <c r="BH379" s="27">
        <f>((1/(((3-P379)^2+(2-Q379)^2))*CT379))</f>
        <v>1.6884691888439066E-2</v>
      </c>
      <c r="BI379" s="27">
        <f>((1/(((4-P379)^2+(0-Q379)^2))*CT379))</f>
        <v>5.8725054087070423E-3</v>
      </c>
      <c r="BJ379" s="27">
        <f>((1/(((4-P379)^2+(1-Q379)^2))*CT379))</f>
        <v>7.3225342853510322E-3</v>
      </c>
      <c r="BK379" s="27">
        <f>((1/(((4-P379)^2+(2-Q379)^2))*CT379))</f>
        <v>7.000623887823733E-3</v>
      </c>
      <c r="BL379" s="27">
        <f>((1/(((4-P379)^2+(3-Q379)^2))*CT379))</f>
        <v>5.2875339292765893E-3</v>
      </c>
      <c r="BM379" s="27">
        <f>((1/(((5-P379)^2+(0-Q379)^2))*CT379))</f>
        <v>3.4024687962714963E-3</v>
      </c>
      <c r="BN379" s="27">
        <f>((1/(((5-P379)^2+(1-Q379)^2))*CT379))</f>
        <v>3.843435226826029E-3</v>
      </c>
      <c r="BO379" s="27">
        <f>((1/(((5-P379)^2+(2-Q379)^2))*CT379))</f>
        <v>3.7528580970578036E-3</v>
      </c>
      <c r="BP379" s="27">
        <f>((1/(((5-P379)^2+(3-Q379)^2))*CT379))</f>
        <v>3.1975110642637004E-3</v>
      </c>
      <c r="BQ379" s="27">
        <f>((1/(((5-P379)^2+(4-Q379)^2))*CT379))</f>
        <v>2.5061217056104867E-3</v>
      </c>
      <c r="BR379" s="27">
        <f>((1/(((6-P379)^2+(0-Q379)^2))*CT379))</f>
        <v>2.185680530147375E-3</v>
      </c>
      <c r="BS379" s="27">
        <f>(1/(((6-P379)^2+(1-Q379)^2))*CT379)</f>
        <v>2.3595864600094007E-3</v>
      </c>
      <c r="BT379" s="27">
        <f>(1/(((6-P379)^2+(2-Q379)^2))*CT379)</f>
        <v>2.3251339617017973E-3</v>
      </c>
      <c r="BU379" s="27">
        <f>(1/(((6-P379)^2+(3-Q379)^2))*CT379)</f>
        <v>2.0992420158875628E-3</v>
      </c>
      <c r="BV379" s="27">
        <f>((1/(((6-P379)^2+(4-Q379)^2))*CT379))</f>
        <v>1.7773288258791783E-3</v>
      </c>
      <c r="BW379" s="27">
        <f>((1/(((6-P379)^2+(5-Q379)^2))*CT379))</f>
        <v>1.451543646655418E-3</v>
      </c>
      <c r="BX379" s="27">
        <f>((1/(((0-P379)^2+(1-Q379)^2))*CT379))</f>
        <v>2.3759701059785834E-2</v>
      </c>
      <c r="BY379" s="27">
        <f>((1/(((0-P379)^2+(2-Q379)^2))*CT379))</f>
        <v>2.067493663130629E-2</v>
      </c>
      <c r="BZ379" s="27">
        <f>((1/(((1-P379)^2+(2-Q379)^2))*CT379))</f>
        <v>8.34243397915264E-2</v>
      </c>
      <c r="CA379" s="27">
        <f>((1/(((0-P379)^2+(3-Q379)^2))*CT379))</f>
        <v>1.0565529218159862E-2</v>
      </c>
      <c r="CB379" s="27">
        <f>((1/(((1-P379)^2+(3-Q379)^2))*CT379))</f>
        <v>1.716249701209854E-2</v>
      </c>
      <c r="CC379" s="27">
        <f>((1/(((2-P379)^2+(3-Q379)^2))*CT379))</f>
        <v>1.6158809528075021E-2</v>
      </c>
      <c r="CD379" s="27">
        <f>((1/(((0-P379)^2+(4-Q379)^2))*CT379))</f>
        <v>5.5270885125931722E-3</v>
      </c>
      <c r="CE379" s="27">
        <f>((1/(((1-P379)^2+(4-Q379)^2))*CT379))</f>
        <v>6.918200920259303E-3</v>
      </c>
      <c r="CF379" s="27">
        <f>((1/(((2-P379)^2+(4-Q379)^2))*CT379))</f>
        <v>6.7492132595834871E-3</v>
      </c>
      <c r="CG379" s="27">
        <f>((1/(((3-P379)^2+(4-Q379)^2))*CT379))</f>
        <v>5.2141834068446247E-3</v>
      </c>
      <c r="CH379" s="27">
        <f>((1/(((0-P379)^2+(5-Q379)^2))*CT379))</f>
        <v>3.2551367779697134E-3</v>
      </c>
      <c r="CI379" s="27">
        <f>((1/(((1-P379)^2+(5-Q379)^2))*CT379))</f>
        <v>3.6924087570547517E-3</v>
      </c>
      <c r="CJ379" s="27">
        <f>((1/(((2-P379)^2+(5-Q379)^2))*CT379))</f>
        <v>3.6437161550644023E-3</v>
      </c>
      <c r="CK379" s="27">
        <f>((1/(((3-P379)^2+(5-Q379)^2))*CT379))</f>
        <v>3.1440188066113165E-3</v>
      </c>
      <c r="CL379" s="27">
        <f>(1/(((4-P379)^2+(5-Q379)^2))*CT379)</f>
        <v>2.4895227031197908E-3</v>
      </c>
      <c r="CM379" s="27">
        <f>(1/(((0-P379)^2+(6-Q379)^2))*CT379)</f>
        <v>2.1119929755205897E-3</v>
      </c>
      <c r="CN379" s="27">
        <f>(1/(((1-P379)^2+(6-Q379)^2))*CT379)</f>
        <v>2.2877767323851174E-3</v>
      </c>
      <c r="CO379" s="27">
        <f>((1/(((2-P379)^2+(6-Q379)^2))*CT379))</f>
        <v>2.2689898436700421E-3</v>
      </c>
      <c r="CP379" s="27">
        <f>((1/(((3-P379)^2+(6-Q379)^2))*CT379))</f>
        <v>2.0646485840354473E-3</v>
      </c>
      <c r="CQ379" s="27">
        <f>((1/(((4-P379)^2+(6-Q379)^2))*CT379))</f>
        <v>1.760677784283046E-3</v>
      </c>
      <c r="CR379" s="27">
        <f>((1/(((5-P379)^2+(6-Q379)^2)))*CT379)</f>
        <v>1.4459595876917402E-3</v>
      </c>
      <c r="CS379" s="21">
        <f t="shared" si="172"/>
        <v>0.75049706257547977</v>
      </c>
      <c r="CT379" s="28">
        <v>0.05</v>
      </c>
    </row>
    <row r="380" spans="8:98" x14ac:dyDescent="0.25">
      <c r="H380" s="2">
        <v>44703</v>
      </c>
      <c r="I380" s="1" t="s">
        <v>5</v>
      </c>
      <c r="J380" s="1" t="s">
        <v>8</v>
      </c>
      <c r="K380">
        <v>1</v>
      </c>
      <c r="L380">
        <v>2</v>
      </c>
      <c r="M380">
        <v>0.89</v>
      </c>
      <c r="N380">
        <v>1.45</v>
      </c>
      <c r="P380" s="10">
        <f>SUMIF(team,spi_matches[[#This Row],[team1]],Mxg)+SUMIF(team,spi_matches[[#This Row],[team2]],Vnxg)</f>
        <v>1.7827087701170865</v>
      </c>
      <c r="Q380" s="10">
        <f>SUMIF(team,spi_matches[[#This Row],[team1]],Mnxg)+SUMIF(team,spi_matches[[#This Row],[team2]],Vxg)</f>
        <v>0.9495728458486945</v>
      </c>
      <c r="R380" s="10">
        <f t="shared" si="146"/>
        <v>1.0473562848559357</v>
      </c>
      <c r="S380" s="21">
        <f t="shared" si="147"/>
        <v>1.230448820602863</v>
      </c>
      <c r="T380" s="21">
        <f t="shared" si="148"/>
        <v>0.15232123081898488</v>
      </c>
      <c r="U380" s="21">
        <f t="shared" si="149"/>
        <v>0.12865245938429098</v>
      </c>
      <c r="V380" s="22">
        <f t="shared" si="150"/>
        <v>3</v>
      </c>
      <c r="W380" s="22">
        <f t="shared" si="151"/>
        <v>0</v>
      </c>
      <c r="X380" s="23"/>
      <c r="Y380" s="23"/>
      <c r="Z380" s="23"/>
      <c r="AA380" s="23"/>
      <c r="AB380" s="24">
        <f t="shared" si="152"/>
        <v>2</v>
      </c>
      <c r="AC380" s="24">
        <f t="shared" si="153"/>
        <v>1</v>
      </c>
      <c r="AD380" s="24">
        <f t="shared" si="154"/>
        <v>1</v>
      </c>
      <c r="AE380" s="24">
        <f t="shared" si="155"/>
        <v>1</v>
      </c>
      <c r="AF380" s="24">
        <f t="shared" si="156"/>
        <v>2</v>
      </c>
      <c r="AG380" s="24">
        <f t="shared" si="157"/>
        <v>0</v>
      </c>
      <c r="AH380" s="24">
        <f t="shared" si="158"/>
        <v>2</v>
      </c>
      <c r="AI380" s="24">
        <f t="shared" si="159"/>
        <v>2</v>
      </c>
      <c r="AJ380" s="24">
        <f t="shared" si="160"/>
        <v>3</v>
      </c>
      <c r="AK380" s="24">
        <f t="shared" si="161"/>
        <v>1</v>
      </c>
      <c r="AL380" s="25">
        <f t="shared" si="162"/>
        <v>21</v>
      </c>
      <c r="AM380" s="25">
        <f t="shared" si="163"/>
        <v>11</v>
      </c>
      <c r="AN380" s="25">
        <f t="shared" si="164"/>
        <v>20</v>
      </c>
      <c r="AO380" s="25">
        <f t="shared" si="165"/>
        <v>22</v>
      </c>
      <c r="AP380" s="25">
        <f t="shared" si="166"/>
        <v>31</v>
      </c>
      <c r="AQ380" s="26">
        <f t="shared" si="167"/>
        <v>1.0048559369770913</v>
      </c>
      <c r="AR380" s="26">
        <f t="shared" si="168"/>
        <v>8.1277564096955371E-2</v>
      </c>
      <c r="AS380" s="26">
        <f t="shared" si="169"/>
        <v>5.2692365517096544E-2</v>
      </c>
      <c r="AT380" s="26">
        <f t="shared" si="170"/>
        <v>4.3455109318843652E-2</v>
      </c>
      <c r="AU380" s="26">
        <f t="shared" si="171"/>
        <v>3.3684985806318402E-2</v>
      </c>
      <c r="AV380" s="27">
        <f>(1/(((0-P380)^2+(0-Q380)^2))*CT380)</f>
        <v>1.2255685517748032E-2</v>
      </c>
      <c r="AW380" s="27">
        <f>(1/(((1-P380)^2+(1-Q380)^2))*CT380)</f>
        <v>8.1277564096955371E-2</v>
      </c>
      <c r="AX380" s="27">
        <f>(1/(((2-P380)^2+(2-Q380)^2))*CT380)</f>
        <v>4.3455109318843652E-2</v>
      </c>
      <c r="AY380" s="27">
        <f>(1/(((3-P380)^2+(3-Q380)^2))*CT380)</f>
        <v>8.7934514841595032E-3</v>
      </c>
      <c r="AZ380" s="27">
        <f>((1/(((4-P380)^2+(4-Q380)^2))*CT380))</f>
        <v>3.5158069433363472E-3</v>
      </c>
      <c r="BA380" s="27">
        <f>((1/(((5-P380)^2+(5-Q380)^2))*CT380))</f>
        <v>1.8686752591325871E-3</v>
      </c>
      <c r="BB380" s="27">
        <f>((1/(((6-P380)^2+(6-Q380)^2))*CT380))</f>
        <v>1.1549381988094013E-3</v>
      </c>
      <c r="BC380" s="27">
        <f>((1/(((1-P380)^2+(0-Q380)^2))*CT380))</f>
        <v>3.3018085275236343E-2</v>
      </c>
      <c r="BD380" s="27">
        <f>((1/(((2-P380)^2+(0-Q380)^2))*CT380))</f>
        <v>5.2692365517096544E-2</v>
      </c>
      <c r="BE380" s="27">
        <f>((1/(((2-P380)^2+(1-Q380)^2))*CT380))</f>
        <v>1.0048559369770913</v>
      </c>
      <c r="BF380" s="27">
        <f>((1/(((3-P380)^2+(0-Q380)^2))*CT380))</f>
        <v>2.0977672587715317E-2</v>
      </c>
      <c r="BG380" s="27">
        <f>((1/(((3-P380)^2+(1-Q380)^2))*CT380))</f>
        <v>3.3684985806318402E-2</v>
      </c>
      <c r="BH380" s="27">
        <f>((1/(((3-P380)^2+(2-Q380)^2))*CT380))</f>
        <v>1.9340899701838082E-2</v>
      </c>
      <c r="BI380" s="27">
        <f>((1/(((4-P380)^2+(0-Q380)^2))*CT380))</f>
        <v>8.5939166595997429E-3</v>
      </c>
      <c r="BJ380" s="27">
        <f>((1/(((4-P380)^2+(1-Q380)^2))*CT380))</f>
        <v>1.0164826119721339E-2</v>
      </c>
      <c r="BK380" s="27">
        <f>((1/(((4-P380)^2+(2-Q380)^2))*CT380))</f>
        <v>8.3059546858231855E-3</v>
      </c>
      <c r="BL380" s="27">
        <f>((1/(((4-P380)^2+(3-Q380)^2))*CT380))</f>
        <v>5.4820762946198838E-3</v>
      </c>
      <c r="BM380" s="27">
        <f>((1/(((5-P380)^2+(0-Q380)^2))*CT380))</f>
        <v>4.4433972058478526E-3</v>
      </c>
      <c r="BN380" s="27">
        <f>((1/(((5-P380)^2+(1-Q380)^2))*CT380))</f>
        <v>4.8292820982106799E-3</v>
      </c>
      <c r="BO380" s="27">
        <f>((1/(((5-P380)^2+(2-Q380)^2))*CT380))</f>
        <v>4.3651500145244987E-3</v>
      </c>
      <c r="BP380" s="27">
        <f>((1/(((5-P380)^2+(3-Q380)^2))*CT380))</f>
        <v>3.4351950250172954E-3</v>
      </c>
      <c r="BQ380" s="27">
        <f>((1/(((5-P380)^2+(4-Q380)^2))*CT380))</f>
        <v>2.5437436555755897E-3</v>
      </c>
      <c r="BR380" s="27">
        <f>((1/(((6-P380)^2+(0-Q380)^2))*CT380))</f>
        <v>2.675623382692319E-3</v>
      </c>
      <c r="BS380" s="27">
        <f>(1/(((6-P380)^2+(1-Q380)^2))*CT380)</f>
        <v>2.81086980198167E-3</v>
      </c>
      <c r="BT380" s="27">
        <f>(1/(((6-P380)^2+(2-Q380)^2))*CT380)</f>
        <v>2.647051307236073E-3</v>
      </c>
      <c r="BU380" s="27">
        <f>(1/(((6-P380)^2+(3-Q380)^2))*CT380)</f>
        <v>2.2737818080677814E-3</v>
      </c>
      <c r="BV380" s="27">
        <f>((1/(((6-P380)^2+(4-Q380)^2))*CT380))</f>
        <v>1.8456551575970932E-3</v>
      </c>
      <c r="BW380" s="27">
        <f>((1/(((6-P380)^2+(5-Q380)^2))*CT380))</f>
        <v>1.4623515210516109E-3</v>
      </c>
      <c r="BX380" s="27">
        <f>((1/(((0-P380)^2+(1-Q380)^2))*CT380))</f>
        <v>1.5720336684679634E-2</v>
      </c>
      <c r="BY380" s="27">
        <f>((1/(((0-P380)^2+(2-Q380)^2))*CT380))</f>
        <v>1.1678292657461587E-2</v>
      </c>
      <c r="BZ380" s="27">
        <f>((1/(((1-P380)^2+(2-Q380)^2))*CT380))</f>
        <v>2.9137015928783361E-2</v>
      </c>
      <c r="CA380" s="27">
        <f>((1/(((0-P380)^2+(3-Q380)^2))*CT380))</f>
        <v>6.7729550351586275E-3</v>
      </c>
      <c r="CB380" s="27">
        <f>((1/(((1-P380)^2+(3-Q380)^2))*CT380))</f>
        <v>1.0380153324072636E-2</v>
      </c>
      <c r="CC380" s="27">
        <f>((1/(((2-P380)^2+(3-Q380)^2))*CT380))</f>
        <v>1.1760646403126143E-2</v>
      </c>
      <c r="CD380" s="27">
        <f>((1/(((0-P380)^2+(4-Q380)^2))*CT380))</f>
        <v>4.0053972305236843E-3</v>
      </c>
      <c r="CE380" s="27">
        <f>((1/(((1-P380)^2+(4-Q380)^2))*CT380))</f>
        <v>5.0414717304579073E-3</v>
      </c>
      <c r="CF380" s="27">
        <f>((1/(((2-P380)^2+(4-Q380)^2))*CT380))</f>
        <v>5.34626627858563E-3</v>
      </c>
      <c r="CG380" s="27">
        <f>((1/(((3-P380)^2+(4-Q380)^2))*CT380))</f>
        <v>4.635250402451537E-3</v>
      </c>
      <c r="CH380" s="27">
        <f>((1/(((0-P380)^2+(5-Q380)^2))*CT380))</f>
        <v>2.5531031815243604E-3</v>
      </c>
      <c r="CI380" s="27">
        <f>((1/(((1-P380)^2+(5-Q380)^2))*CT380))</f>
        <v>2.9379631770726439E-3</v>
      </c>
      <c r="CJ380" s="27">
        <f>((1/(((2-P380)^2+(5-Q380)^2))*CT380))</f>
        <v>3.0389270245564474E-3</v>
      </c>
      <c r="CK380" s="27">
        <f>((1/(((3-P380)^2+(5-Q380)^2))*CT380))</f>
        <v>2.7952077507931218E-3</v>
      </c>
      <c r="CL380" s="27">
        <f>(1/(((4-P380)^2+(5-Q380)^2))*CT380)</f>
        <v>2.3449583281686497E-3</v>
      </c>
      <c r="CM380" s="27">
        <f>(1/(((0-P380)^2+(6-Q380)^2))*CT380)</f>
        <v>1.7430794951524805E-3</v>
      </c>
      <c r="CN380" s="27">
        <f>(1/(((1-P380)^2+(6-Q380)^2))*CT380)</f>
        <v>1.9142824548644645E-3</v>
      </c>
      <c r="CO380" s="27">
        <f>((1/(((2-P380)^2+(6-Q380)^2))*CT380))</f>
        <v>1.9566385482249734E-3</v>
      </c>
      <c r="CP380" s="27">
        <f>((1/(((3-P380)^2+(6-Q380)^2))*CT380))</f>
        <v>1.8526332254577859E-3</v>
      </c>
      <c r="CQ380" s="27">
        <f>((1/(((4-P380)^2+(6-Q380)^2))*CT380))</f>
        <v>1.6434828842617783E-3</v>
      </c>
      <c r="CR380" s="27">
        <f>((1/(((5-P380)^2+(6-Q380)^2)))*CT380)</f>
        <v>1.3943976389135027E-3</v>
      </c>
      <c r="CS380" s="21">
        <f t="shared" si="172"/>
        <v>1.5114225108061394</v>
      </c>
      <c r="CT380" s="28">
        <v>0.05</v>
      </c>
    </row>
    <row r="381" spans="8:98" x14ac:dyDescent="0.25">
      <c r="H381" s="2">
        <v>44703</v>
      </c>
      <c r="I381" s="1" t="s">
        <v>22</v>
      </c>
      <c r="J381" s="1" t="s">
        <v>17</v>
      </c>
      <c r="K381">
        <v>3</v>
      </c>
      <c r="L381">
        <v>2</v>
      </c>
      <c r="M381">
        <v>3.57</v>
      </c>
      <c r="N381">
        <v>0.26</v>
      </c>
      <c r="P381" s="10">
        <f>SUMIF(team,spi_matches[[#This Row],[team1]],Mxg)+SUMIF(team,spi_matches[[#This Row],[team2]],Vnxg)</f>
        <v>2.2723470791867371</v>
      </c>
      <c r="Q381" s="10">
        <f>SUMIF(team,spi_matches[[#This Row],[team1]],Mnxg)+SUMIF(team,spi_matches[[#This Row],[team2]],Vxg)</f>
        <v>0.60844350360955879</v>
      </c>
      <c r="R381" s="10">
        <f t="shared" si="146"/>
        <v>1.8053159781028967</v>
      </c>
      <c r="S381" s="21">
        <f t="shared" si="147"/>
        <v>0.59427060314599311</v>
      </c>
      <c r="T381" s="21">
        <f t="shared" si="148"/>
        <v>7.6604513242672242E-2</v>
      </c>
      <c r="U381" s="21">
        <f t="shared" si="149"/>
        <v>8.7044935686774141E-2</v>
      </c>
      <c r="V381" s="22">
        <f t="shared" si="150"/>
        <v>3</v>
      </c>
      <c r="W381" s="22">
        <f t="shared" si="151"/>
        <v>0</v>
      </c>
      <c r="X381" s="23"/>
      <c r="Y381" s="23"/>
      <c r="Z381" s="23"/>
      <c r="AA381" s="23"/>
      <c r="AB381" s="24">
        <f t="shared" si="152"/>
        <v>2</v>
      </c>
      <c r="AC381" s="24">
        <f t="shared" si="153"/>
        <v>1</v>
      </c>
      <c r="AD381" s="24">
        <f t="shared" si="154"/>
        <v>2</v>
      </c>
      <c r="AE381" s="24">
        <f t="shared" si="155"/>
        <v>0</v>
      </c>
      <c r="AF381" s="24">
        <f t="shared" si="156"/>
        <v>3</v>
      </c>
      <c r="AG381" s="24">
        <f t="shared" si="157"/>
        <v>1</v>
      </c>
      <c r="AH381" s="24">
        <f t="shared" si="158"/>
        <v>3</v>
      </c>
      <c r="AI381" s="24">
        <f t="shared" si="159"/>
        <v>0</v>
      </c>
      <c r="AJ381" s="24">
        <f t="shared" si="160"/>
        <v>1</v>
      </c>
      <c r="AK381" s="24">
        <f t="shared" si="161"/>
        <v>1</v>
      </c>
      <c r="AL381" s="25">
        <f t="shared" si="162"/>
        <v>21</v>
      </c>
      <c r="AM381" s="25">
        <f t="shared" si="163"/>
        <v>20</v>
      </c>
      <c r="AN381" s="25">
        <f t="shared" si="164"/>
        <v>31</v>
      </c>
      <c r="AO381" s="25">
        <f t="shared" si="165"/>
        <v>30</v>
      </c>
      <c r="AP381" s="25">
        <f t="shared" si="166"/>
        <v>11</v>
      </c>
      <c r="AQ381" s="26">
        <f t="shared" si="167"/>
        <v>0.21979043988389396</v>
      </c>
      <c r="AR381" s="26">
        <f t="shared" si="168"/>
        <v>0.11251721913912867</v>
      </c>
      <c r="AS381" s="26">
        <f t="shared" si="169"/>
        <v>7.3228393205090697E-2</v>
      </c>
      <c r="AT381" s="26">
        <f t="shared" si="170"/>
        <v>5.5575175429380758E-2</v>
      </c>
      <c r="AU381" s="26">
        <f t="shared" si="171"/>
        <v>2.821378133194909E-2</v>
      </c>
      <c r="AV381" s="27">
        <f>(1/(((0-P381)^2+(0-Q381)^2))*CT381)</f>
        <v>9.0354401209060166E-3</v>
      </c>
      <c r="AW381" s="27">
        <f>(1/(((1-P381)^2+(1-Q381)^2))*CT381)</f>
        <v>2.821378133194909E-2</v>
      </c>
      <c r="AX381" s="27">
        <f>(1/(((2-P381)^2+(2-Q381)^2))*CT381)</f>
        <v>2.4868168687737939E-2</v>
      </c>
      <c r="AY381" s="27">
        <f>(1/(((3-P381)^2+(3-Q381)^2))*CT381)</f>
        <v>8.0012529980176671E-3</v>
      </c>
      <c r="AZ381" s="27">
        <f>((1/(((4-P381)^2+(4-Q381)^2))*CT381))</f>
        <v>3.4512653521626526E-3</v>
      </c>
      <c r="BA381" s="27">
        <f>((1/(((5-P381)^2+(5-Q381)^2))*CT381))</f>
        <v>1.8708472627395395E-3</v>
      </c>
      <c r="BB381" s="27">
        <f>((1/(((6-P381)^2+(6-Q381)^2))*CT381))</f>
        <v>1.1637574891593455E-3</v>
      </c>
      <c r="BC381" s="27">
        <f>((1/(((1-P381)^2+(0-Q381)^2))*CT381))</f>
        <v>2.5137368340165212E-2</v>
      </c>
      <c r="BD381" s="27">
        <f>((1/(((2-P381)^2+(0-Q381)^2))*CT381))</f>
        <v>0.11251721913912867</v>
      </c>
      <c r="BE381" s="27">
        <f>((1/(((2-P381)^2+(1-Q381)^2))*CT381))</f>
        <v>0.21979043988389396</v>
      </c>
      <c r="BF381" s="27">
        <f>((1/(((3-P381)^2+(0-Q381)^2))*CT381))</f>
        <v>5.5575175429380758E-2</v>
      </c>
      <c r="BG381" s="27">
        <f>((1/(((3-P381)^2+(1-Q381)^2))*CT381))</f>
        <v>7.3228393205090697E-2</v>
      </c>
      <c r="BH381" s="27">
        <f>((1/(((3-P381)^2+(2-Q381)^2))*CT381))</f>
        <v>2.0276504562609741E-2</v>
      </c>
      <c r="BI381" s="27">
        <f>((1/(((4-P381)^2+(0-Q381)^2))*CT381))</f>
        <v>1.4903182465225737E-2</v>
      </c>
      <c r="BJ381" s="27">
        <f>((1/(((4-P381)^2+(1-Q381)^2))*CT381))</f>
        <v>1.5933202383361322E-2</v>
      </c>
      <c r="BK381" s="27">
        <f>((1/(((4-P381)^2+(2-Q381)^2))*CT381))</f>
        <v>1.0160094442141684E-2</v>
      </c>
      <c r="BL381" s="27">
        <f>((1/(((4-P381)^2+(3-Q381)^2))*CT381))</f>
        <v>5.7442694284969981E-3</v>
      </c>
      <c r="BM381" s="27">
        <f>((1/(((5-P381)^2+(0-Q381)^2))*CT381))</f>
        <v>6.4018077037364968E-3</v>
      </c>
      <c r="BN381" s="27">
        <f>((1/(((5-P381)^2+(1-Q381)^2))*CT381))</f>
        <v>6.5846596071676283E-3</v>
      </c>
      <c r="BO381" s="27">
        <f>((1/(((5-P381)^2+(2-Q381)^2))*CT381))</f>
        <v>5.3324687970505383E-3</v>
      </c>
      <c r="BP381" s="27">
        <f>((1/(((5-P381)^2+(3-Q381)^2))*CT381))</f>
        <v>3.7994980755878E-3</v>
      </c>
      <c r="BQ381" s="27">
        <f>((1/(((5-P381)^2+(4-Q381)^2))*CT381))</f>
        <v>2.6395328427538103E-3</v>
      </c>
      <c r="BR381" s="27">
        <f>((1/(((6-P381)^2+(0-Q381)^2))*CT381))</f>
        <v>3.5049349987415798E-3</v>
      </c>
      <c r="BS381" s="27">
        <f>(1/(((6-P381)^2+(1-Q381)^2))*CT381)</f>
        <v>3.5590449285159732E-3</v>
      </c>
      <c r="BT381" s="27">
        <f>(1/(((6-P381)^2+(2-Q381)^2))*CT381)</f>
        <v>3.1581954407919168E-3</v>
      </c>
      <c r="BU381" s="27">
        <f>(1/(((6-P381)^2+(3-Q381)^2))*CT381)</f>
        <v>2.5490775463247613E-3</v>
      </c>
      <c r="BV381" s="27">
        <f>((1/(((6-P381)^2+(4-Q381)^2))*CT381))</f>
        <v>1.9686549370070416E-3</v>
      </c>
      <c r="BW381" s="27">
        <f>((1/(((6-P381)^2+(5-Q381)^2))*CT381))</f>
        <v>1.5068789888209918E-3</v>
      </c>
      <c r="BX381" s="27">
        <f>((1/(((0-P381)^2+(1-Q381)^2))*CT381))</f>
        <v>9.4040153756402393E-3</v>
      </c>
      <c r="BY381" s="27">
        <f>((1/(((0-P381)^2+(2-Q381)^2))*CT381))</f>
        <v>7.0422627148156768E-3</v>
      </c>
      <c r="BZ381" s="27">
        <f>((1/(((1-P381)^2+(2-Q381)^2))*CT381))</f>
        <v>1.4063524372588933E-2</v>
      </c>
      <c r="CA381" s="27">
        <f>((1/(((0-P381)^2+(3-Q381)^2))*CT381))</f>
        <v>4.5942776315770067E-3</v>
      </c>
      <c r="CB381" s="27">
        <f>((1/(((1-P381)^2+(3-Q381)^2))*CT381))</f>
        <v>6.8134654457198398E-3</v>
      </c>
      <c r="CC381" s="27">
        <f>((1/(((2-P381)^2+(3-Q381)^2))*CT381))</f>
        <v>8.6300407403267308E-3</v>
      </c>
      <c r="CD381" s="27">
        <f>((1/(((0-P381)^2+(4-Q381)^2))*CT381))</f>
        <v>3.0000809932171691E-3</v>
      </c>
      <c r="CE381" s="27">
        <f>((1/(((1-P381)^2+(4-Q381)^2))*CT381))</f>
        <v>3.8105334025468084E-3</v>
      </c>
      <c r="CF381" s="27">
        <f>((1/(((2-P381)^2+(4-Q381)^2))*CT381))</f>
        <v>4.318972198040079E-3</v>
      </c>
      <c r="CG381" s="27">
        <f>((1/(((3-P381)^2+(4-Q381)^2))*CT381))</f>
        <v>4.1555387429155566E-3</v>
      </c>
      <c r="CH381" s="27">
        <f>((1/(((0-P381)^2+(5-Q381)^2))*CT381))</f>
        <v>2.0450458394786555E-3</v>
      </c>
      <c r="CI381" s="27">
        <f>((1/(((1-P381)^2+(5-Q381)^2))*CT381))</f>
        <v>2.3918140011695895E-3</v>
      </c>
      <c r="CJ381" s="27">
        <f>((1/(((2-P381)^2+(5-Q381)^2))*CT381))</f>
        <v>2.5826524464217016E-3</v>
      </c>
      <c r="CK381" s="27">
        <f>((1/(((3-P381)^2+(5-Q381)^2))*CT381))</f>
        <v>2.5233094197185148E-3</v>
      </c>
      <c r="CL381" s="27">
        <f>(1/(((4-P381)^2+(5-Q381)^2))*CT381)</f>
        <v>2.2451171207942952E-3</v>
      </c>
      <c r="CM381" s="27">
        <f>(1/(((0-P381)^2+(6-Q381)^2))*CT381)</f>
        <v>1.4606027514651593E-3</v>
      </c>
      <c r="CN381" s="27">
        <f>(1/(((1-P381)^2+(6-Q381)^2))*CT381)</f>
        <v>1.629314706122002E-3</v>
      </c>
      <c r="CO381" s="27">
        <f>((1/(((2-P381)^2+(6-Q381)^2))*CT381))</f>
        <v>1.7156746626119145E-3</v>
      </c>
      <c r="CP381" s="27">
        <f>((1/(((3-P381)^2+(6-Q381)^2))*CT381))</f>
        <v>1.6892827716345595E-3</v>
      </c>
      <c r="CQ381" s="27">
        <f>((1/(((4-P381)^2+(6-Q381)^2))*CT381))</f>
        <v>1.559883973741014E-3</v>
      </c>
      <c r="CR381" s="27">
        <f>((1/(((5-P381)^2+(6-Q381)^2)))*CT381)</f>
        <v>1.3695263762287164E-3</v>
      </c>
      <c r="CS381" s="21">
        <f t="shared" si="172"/>
        <v>0.75792005207543967</v>
      </c>
      <c r="CT381" s="28">
        <v>0.05</v>
      </c>
    </row>
    <row r="382" spans="8:98" x14ac:dyDescent="0.25">
      <c r="H382" s="2">
        <v>44778</v>
      </c>
      <c r="I382" s="1" t="s">
        <v>13</v>
      </c>
      <c r="J382" s="1" t="s">
        <v>6</v>
      </c>
      <c r="K382">
        <v>0</v>
      </c>
      <c r="L382">
        <v>2</v>
      </c>
      <c r="M382">
        <v>0.13</v>
      </c>
      <c r="N382">
        <v>1.36</v>
      </c>
      <c r="P382" s="10">
        <f>SUMIF(team,spi_matches[[#This Row],[team1]],Mxg)+SUMIF(team,spi_matches[[#This Row],[team2]],Vnxg)</f>
        <v>0.99498521091454573</v>
      </c>
      <c r="Q382" s="10">
        <f>SUMIF(team,spi_matches[[#This Row],[team1]],Mnxg)+SUMIF(team,spi_matches[[#This Row],[team2]],Vxg)</f>
        <v>1.1007774025829125</v>
      </c>
      <c r="R382" s="10">
        <f t="shared" si="146"/>
        <v>0.81539577011254272</v>
      </c>
      <c r="S382" s="21">
        <f t="shared" si="147"/>
        <v>0.18843178124717413</v>
      </c>
      <c r="T382" s="21">
        <f t="shared" si="148"/>
        <v>4.9732418913499945</v>
      </c>
      <c r="U382" s="21">
        <f t="shared" si="149"/>
        <v>0.22055057422400684</v>
      </c>
      <c r="V382" s="22">
        <f t="shared" si="150"/>
        <v>1</v>
      </c>
      <c r="W382" s="22">
        <f t="shared" si="151"/>
        <v>1</v>
      </c>
      <c r="X382" s="23">
        <f t="shared" ref="X382:X386" si="173">IF(K382="","",IF(K382&gt;L382,3,IF(K382=L382,1,0)))</f>
        <v>0</v>
      </c>
      <c r="Y382" s="23">
        <f t="shared" ref="Y382:Y386" si="174">IF(K382="","",IF(K382&gt;L382,0,IF(K382=L382,1,3)))</f>
        <v>3</v>
      </c>
      <c r="Z382" s="23">
        <f t="shared" ref="Z382:Z386" si="175">IF(X382="",V382,X382)</f>
        <v>0</v>
      </c>
      <c r="AA382" s="23">
        <f t="shared" ref="AA382:AA386" si="176">IF(Y382="",W382,Y382)</f>
        <v>3</v>
      </c>
      <c r="AB382" s="24">
        <f t="shared" si="152"/>
        <v>1</v>
      </c>
      <c r="AC382" s="24">
        <f t="shared" si="153"/>
        <v>1</v>
      </c>
      <c r="AD382" s="24">
        <f t="shared" si="154"/>
        <v>1</v>
      </c>
      <c r="AE382" s="24">
        <f t="shared" si="155"/>
        <v>2</v>
      </c>
      <c r="AF382" s="24">
        <f t="shared" si="156"/>
        <v>0</v>
      </c>
      <c r="AG382" s="24">
        <f t="shared" si="157"/>
        <v>1</v>
      </c>
      <c r="AH382" s="24">
        <f t="shared" si="158"/>
        <v>2</v>
      </c>
      <c r="AI382" s="24">
        <f t="shared" si="159"/>
        <v>1</v>
      </c>
      <c r="AJ382" s="24">
        <f t="shared" si="160"/>
        <v>1</v>
      </c>
      <c r="AK382" s="24">
        <f t="shared" si="161"/>
        <v>0</v>
      </c>
      <c r="AL382" s="25">
        <f t="shared" si="162"/>
        <v>11</v>
      </c>
      <c r="AM382" s="25">
        <f t="shared" si="163"/>
        <v>12</v>
      </c>
      <c r="AN382" s="25">
        <f t="shared" si="164"/>
        <v>1</v>
      </c>
      <c r="AO382" s="25">
        <f t="shared" si="165"/>
        <v>21</v>
      </c>
      <c r="AP382" s="25">
        <f t="shared" si="166"/>
        <v>10</v>
      </c>
      <c r="AQ382" s="26">
        <f t="shared" si="167"/>
        <v>4.9109965456691453</v>
      </c>
      <c r="AR382" s="26">
        <f t="shared" si="168"/>
        <v>6.1833249916279823E-2</v>
      </c>
      <c r="AS382" s="26">
        <f t="shared" si="169"/>
        <v>4.9992418409283639E-2</v>
      </c>
      <c r="AT382" s="26">
        <f t="shared" si="170"/>
        <v>4.9009478681713813E-2</v>
      </c>
      <c r="AU382" s="26">
        <f t="shared" si="171"/>
        <v>4.1263112118436834E-2</v>
      </c>
      <c r="AV382" s="27">
        <f>(1/(((0-P382)^2+(0-Q382)^2))*CT382)</f>
        <v>2.2709657671871719E-2</v>
      </c>
      <c r="AW382" s="27">
        <f>(1/(((1-P382)^2+(1-Q382)^2))*CT382)</f>
        <v>4.9109965456691453</v>
      </c>
      <c r="AX382" s="27">
        <f>(1/(((2-P382)^2+(2-Q382)^2))*CT382)</f>
        <v>2.7492829779478659E-2</v>
      </c>
      <c r="AY382" s="27">
        <f>(1/(((3-P382)^2+(3-Q382)^2))*CT382)</f>
        <v>6.5555451255306652E-3</v>
      </c>
      <c r="AZ382" s="27">
        <f>((1/(((4-P382)^2+(4-Q382)^2))*CT382))</f>
        <v>2.8676950651866269E-3</v>
      </c>
      <c r="BA382" s="27">
        <f>((1/(((5-P382)^2+(5-Q382)^2))*CT382))</f>
        <v>1.6003031447845307E-3</v>
      </c>
      <c r="BB382" s="27">
        <f>((1/(((6-P382)^2+(6-Q382)^2))*CT382))</f>
        <v>1.0193148939968708E-3</v>
      </c>
      <c r="BC382" s="27">
        <f>((1/(((1-P382)^2+(0-Q382)^2))*CT382))</f>
        <v>4.1263112118436834E-2</v>
      </c>
      <c r="BD382" s="27">
        <f>((1/(((2-P382)^2+(0-Q382)^2))*CT382))</f>
        <v>2.2504624084906666E-2</v>
      </c>
      <c r="BE382" s="27">
        <f>((1/(((2-P382)^2+(1-Q382)^2))*CT382))</f>
        <v>4.9009478681713813E-2</v>
      </c>
      <c r="BF382" s="27">
        <f>((1/(((3-P382)^2+(0-Q382)^2))*CT382))</f>
        <v>9.5569490282556221E-3</v>
      </c>
      <c r="BG382" s="27">
        <f>((1/(((3-P382)^2+(1-Q382)^2))*CT382))</f>
        <v>1.2406207861065612E-2</v>
      </c>
      <c r="BH382" s="27">
        <f>((1/(((3-P382)^2+(2-Q382)^2))*CT382))</f>
        <v>1.0354784781194214E-2</v>
      </c>
      <c r="BI382" s="27">
        <f>((1/(((4-P382)^2+(0-Q382)^2))*CT382))</f>
        <v>4.8819425356187354E-3</v>
      </c>
      <c r="BJ382" s="27">
        <f>((1/(((4-P382)^2+(1-Q382)^2))*CT382))</f>
        <v>5.5308082811449623E-3</v>
      </c>
      <c r="BK382" s="27">
        <f>((1/(((4-P382)^2+(2-Q382)^2))*CT382))</f>
        <v>5.0819643800085433E-3</v>
      </c>
      <c r="BL382" s="27">
        <f>((1/(((4-P382)^2+(3-Q382)^2))*CT382))</f>
        <v>3.9565850702893797E-3</v>
      </c>
      <c r="BM382" s="27">
        <f>((1/(((5-P382)^2+(0-Q382)^2))*CT382))</f>
        <v>2.8982391679879529E-3</v>
      </c>
      <c r="BN382" s="27">
        <f>((1/(((5-P382)^2+(1-Q382)^2))*CT382))</f>
        <v>3.1152066575296901E-3</v>
      </c>
      <c r="BO382" s="27">
        <f>((1/(((5-P382)^2+(2-Q382)^2))*CT382))</f>
        <v>2.9675801236288394E-3</v>
      </c>
      <c r="BP382" s="27">
        <f>((1/(((5-P382)^2+(3-Q382)^2))*CT382))</f>
        <v>2.5448931966642985E-3</v>
      </c>
      <c r="BQ382" s="27">
        <f>((1/(((5-P382)^2+(4-Q382)^2))*CT382))</f>
        <v>2.0453549164814954E-3</v>
      </c>
      <c r="BR382" s="27">
        <f>((1/(((6-P382)^2+(0-Q382)^2))*CT382))</f>
        <v>1.9038999690644603E-3</v>
      </c>
      <c r="BS382" s="27">
        <f>(1/(((6-P382)^2+(1-Q382)^2))*CT382)</f>
        <v>1.9951852887855263E-3</v>
      </c>
      <c r="BT382" s="27">
        <f>(1/(((6-P382)^2+(2-Q382)^2))*CT382)</f>
        <v>1.9335796578688091E-3</v>
      </c>
      <c r="BU382" s="27">
        <f>(1/(((6-P382)^2+(3-Q382)^2))*CT382)</f>
        <v>1.744761035746649E-3</v>
      </c>
      <c r="BV382" s="27">
        <f>((1/(((6-P382)^2+(4-Q382)^2))*CT382))</f>
        <v>1.4945152169563306E-3</v>
      </c>
      <c r="BW382" s="27">
        <f>((1/(((6-P382)^2+(5-Q382)^2))*CT382))</f>
        <v>1.2421091938256924E-3</v>
      </c>
      <c r="BX382" s="27">
        <f>((1/(((0-P382)^2+(1-Q382)^2))*CT382))</f>
        <v>4.9992418409283639E-2</v>
      </c>
      <c r="BY382" s="27">
        <f>((1/(((0-P382)^2+(2-Q382)^2))*CT382))</f>
        <v>2.7799448225371427E-2</v>
      </c>
      <c r="BZ382" s="27">
        <f>((1/(((1-P382)^2+(2-Q382)^2))*CT382))</f>
        <v>6.1833249916279823E-2</v>
      </c>
      <c r="CA382" s="27">
        <f>((1/(((0-P382)^2+(3-Q382)^2))*CT382))</f>
        <v>1.0876559212691197E-2</v>
      </c>
      <c r="CB382" s="27">
        <f>((1/(((1-P382)^2+(3-Q382)^2))*CT382))</f>
        <v>1.3861659881118907E-2</v>
      </c>
      <c r="CC382" s="27">
        <f>((1/(((2-P382)^2+(3-Q382)^2))*CT382))</f>
        <v>1.0829305623865885E-2</v>
      </c>
      <c r="CD382" s="27">
        <f>((1/(((0-P382)^2+(4-Q382)^2))*CT382))</f>
        <v>5.3217037846414478E-3</v>
      </c>
      <c r="CE382" s="27">
        <f>((1/(((1-P382)^2+(4-Q382)^2))*CT382))</f>
        <v>5.9484742087482509E-3</v>
      </c>
      <c r="CF382" s="27">
        <f>((1/(((2-P382)^2+(4-Q382)^2))*CT382))</f>
        <v>5.3103662707325115E-3</v>
      </c>
      <c r="CG382" s="27">
        <f>((1/(((3-P382)^2+(4-Q382)^2))*CT382))</f>
        <v>4.0239583344326268E-3</v>
      </c>
      <c r="CH382" s="27">
        <f>((1/(((0-P382)^2+(5-Q382)^2))*CT382))</f>
        <v>3.0875761772705314E-3</v>
      </c>
      <c r="CI382" s="27">
        <f>((1/(((1-P382)^2+(5-Q382)^2))*CT382))</f>
        <v>3.2886164776978555E-3</v>
      </c>
      <c r="CJ382" s="27">
        <f>((1/(((2-P382)^2+(5-Q382)^2))*CT382))</f>
        <v>3.0837563792330473E-3</v>
      </c>
      <c r="CK382" s="27">
        <f>((1/(((3-P382)^2+(5-Q382)^2))*CT382))</f>
        <v>2.6009126582483191E-3</v>
      </c>
      <c r="CL382" s="27">
        <f>(1/(((4-P382)^2+(5-Q382)^2))*CT382)</f>
        <v>2.0632126474580256E-3</v>
      </c>
      <c r="CM382" s="27">
        <f>(1/(((0-P382)^2+(6-Q382)^2))*CT382)</f>
        <v>2.0006099756599599E-3</v>
      </c>
      <c r="CN382" s="27">
        <f>(1/(((1-P382)^2+(6-Q382)^2))*CT382)</f>
        <v>2.0831243953357273E-3</v>
      </c>
      <c r="CO382" s="27">
        <f>((1/(((2-P382)^2+(6-Q382)^2))*CT382))</f>
        <v>1.9990055518836927E-3</v>
      </c>
      <c r="CP382" s="27">
        <f>((1/(((3-P382)^2+(6-Q382)^2))*CT382))</f>
        <v>1.7842826306373124E-3</v>
      </c>
      <c r="CQ382" s="27">
        <f>((1/(((4-P382)^2+(6-Q382)^2))*CT382))</f>
        <v>1.5136609745839409E-3</v>
      </c>
      <c r="CR382" s="27">
        <f>((1/(((5-P382)^2+(6-Q382)^2)))*CT382)</f>
        <v>1.2486724888327045E-3</v>
      </c>
      <c r="CS382" s="21">
        <f t="shared" si="172"/>
        <v>5.3822242468211758</v>
      </c>
      <c r="CT382" s="28">
        <v>0.05</v>
      </c>
    </row>
    <row r="383" spans="8:98" x14ac:dyDescent="0.25">
      <c r="H383" s="2">
        <v>44779</v>
      </c>
      <c r="I383" s="1" t="s">
        <v>23</v>
      </c>
      <c r="J383" s="1" t="s">
        <v>19</v>
      </c>
      <c r="K383">
        <v>2</v>
      </c>
      <c r="L383">
        <v>2</v>
      </c>
      <c r="M383">
        <v>1.25</v>
      </c>
      <c r="N383">
        <v>2.57</v>
      </c>
      <c r="P383" s="10">
        <f>SUMIF(team,spi_matches[[#This Row],[team1]],Mxg)+SUMIF(team,spi_matches[[#This Row],[team2]],Vnxg)</f>
        <v>1.5053287245821916</v>
      </c>
      <c r="Q383" s="10">
        <f>SUMIF(team,spi_matches[[#This Row],[team1]],Mnxg)+SUMIF(team,spi_matches[[#This Row],[team2]],Vxg)</f>
        <v>2.2349909694019043</v>
      </c>
      <c r="R383" s="10">
        <f t="shared" si="146"/>
        <v>0.17742380817904432</v>
      </c>
      <c r="S383" s="21">
        <f t="shared" si="147"/>
        <v>0.14647876516710689</v>
      </c>
      <c r="T383" s="21">
        <f t="shared" si="148"/>
        <v>0.22873929480130065</v>
      </c>
      <c r="U383" s="21">
        <f t="shared" si="149"/>
        <v>0.42507898279942102</v>
      </c>
      <c r="V383" s="22">
        <f t="shared" si="150"/>
        <v>0</v>
      </c>
      <c r="W383" s="22">
        <f t="shared" si="151"/>
        <v>3</v>
      </c>
      <c r="X383" s="23">
        <f t="shared" si="173"/>
        <v>1</v>
      </c>
      <c r="Y383" s="23">
        <f t="shared" si="174"/>
        <v>1</v>
      </c>
      <c r="Z383" s="23">
        <f t="shared" si="175"/>
        <v>1</v>
      </c>
      <c r="AA383" s="23">
        <f t="shared" si="176"/>
        <v>1</v>
      </c>
      <c r="AB383" s="24">
        <f t="shared" si="152"/>
        <v>2</v>
      </c>
      <c r="AC383" s="24">
        <f t="shared" si="153"/>
        <v>2</v>
      </c>
      <c r="AD383" s="24">
        <f t="shared" si="154"/>
        <v>1</v>
      </c>
      <c r="AE383" s="24">
        <f t="shared" si="155"/>
        <v>2</v>
      </c>
      <c r="AF383" s="24">
        <f t="shared" si="156"/>
        <v>2</v>
      </c>
      <c r="AG383" s="24">
        <f t="shared" si="157"/>
        <v>3</v>
      </c>
      <c r="AH383" s="24">
        <f t="shared" si="158"/>
        <v>1</v>
      </c>
      <c r="AI383" s="24">
        <f t="shared" si="159"/>
        <v>3</v>
      </c>
      <c r="AJ383" s="24">
        <f t="shared" si="160"/>
        <v>2</v>
      </c>
      <c r="AK383" s="24">
        <f t="shared" si="161"/>
        <v>1</v>
      </c>
      <c r="AL383" s="25">
        <f t="shared" si="162"/>
        <v>22</v>
      </c>
      <c r="AM383" s="25">
        <f t="shared" si="163"/>
        <v>12</v>
      </c>
      <c r="AN383" s="25">
        <f t="shared" si="164"/>
        <v>23</v>
      </c>
      <c r="AO383" s="25">
        <f t="shared" si="165"/>
        <v>13</v>
      </c>
      <c r="AP383" s="25">
        <f t="shared" si="166"/>
        <v>21</v>
      </c>
      <c r="AQ383" s="26">
        <f t="shared" si="167"/>
        <v>0.16671088593788069</v>
      </c>
      <c r="AR383" s="26">
        <f t="shared" si="168"/>
        <v>0.16099021833183597</v>
      </c>
      <c r="AS383" s="26">
        <f t="shared" si="169"/>
        <v>6.0245428722527299E-2</v>
      </c>
      <c r="AT383" s="26">
        <f t="shared" si="170"/>
        <v>5.9481610381395579E-2</v>
      </c>
      <c r="AU383" s="26">
        <f t="shared" si="171"/>
        <v>2.8250145873762029E-2</v>
      </c>
      <c r="AV383" s="27">
        <f>(1/(((0-P383)^2+(0-Q383)^2))*CT383)</f>
        <v>6.8859149303805217E-3</v>
      </c>
      <c r="AW383" s="27">
        <f>(1/(((1-P383)^2+(1-Q383)^2))*CT383)</f>
        <v>2.8081056079023059E-2</v>
      </c>
      <c r="AX383" s="27">
        <f>(1/(((2-P383)^2+(2-Q383)^2))*CT383)</f>
        <v>0.16671088593788069</v>
      </c>
      <c r="AY383" s="27">
        <f>(1/(((3-P383)^2+(3-Q383)^2))*CT383)</f>
        <v>1.7735018012743967E-2</v>
      </c>
      <c r="AZ383" s="27">
        <f>((1/(((4-P383)^2+(4-Q383)^2))*CT383))</f>
        <v>5.3540977233439138E-3</v>
      </c>
      <c r="BA383" s="27">
        <f>((1/(((5-P383)^2+(5-Q383)^2))*CT383))</f>
        <v>2.5178766393018116E-3</v>
      </c>
      <c r="BB383" s="27">
        <f>((1/(((6-P383)^2+(6-Q383)^2))*CT383))</f>
        <v>1.4544454786266914E-3</v>
      </c>
      <c r="BC383" s="27">
        <f>((1/(((1-P383)^2+(0-Q383)^2))*CT383))</f>
        <v>9.5228268529748833E-3</v>
      </c>
      <c r="BD383" s="27">
        <f>((1/(((2-P383)^2+(0-Q383)^2))*CT383))</f>
        <v>9.5421954186145318E-3</v>
      </c>
      <c r="BE383" s="27">
        <f>((1/(((2-P383)^2+(1-Q383)^2))*CT383))</f>
        <v>2.8250145873762029E-2</v>
      </c>
      <c r="BF383" s="27">
        <f>((1/(((3-P383)^2+(0-Q383)^2))*CT383))</f>
        <v>6.9163689290421028E-3</v>
      </c>
      <c r="BG383" s="27">
        <f>((1/(((3-P383)^2+(1-Q383)^2))*CT383))</f>
        <v>1.3300543358148512E-2</v>
      </c>
      <c r="BH383" s="27">
        <f>((1/(((3-P383)^2+(2-Q383)^2))*CT383))</f>
        <v>2.184109055913468E-2</v>
      </c>
      <c r="BI383" s="27">
        <f>((1/(((4-P383)^2+(0-Q383)^2))*CT383))</f>
        <v>4.4568962576086854E-3</v>
      </c>
      <c r="BJ383" s="27">
        <f>((1/(((4-P383)^2+(1-Q383)^2))*CT383))</f>
        <v>6.4527890036208489E-3</v>
      </c>
      <c r="BK383" s="27">
        <f>((1/(((4-P383)^2+(2-Q383)^2))*CT383))</f>
        <v>7.9635517434982536E-3</v>
      </c>
      <c r="BL383" s="27">
        <f>((1/(((4-P383)^2+(3-Q383)^2))*CT383))</f>
        <v>7.3436281715793961E-3</v>
      </c>
      <c r="BM383" s="27">
        <f>((1/(((5-P383)^2+(0-Q383)^2))*CT383))</f>
        <v>2.9056401570558815E-3</v>
      </c>
      <c r="BN383" s="27">
        <f>((1/(((5-P383)^2+(1-Q383)^2))*CT383))</f>
        <v>3.6395585022964841E-3</v>
      </c>
      <c r="BO383" s="27">
        <f>((1/(((5-P383)^2+(2-Q383)^2))*CT383))</f>
        <v>4.075661200903761E-3</v>
      </c>
      <c r="BP383" s="27">
        <f>((1/(((5-P383)^2+(3-Q383)^2))*CT383))</f>
        <v>3.9068707834152734E-3</v>
      </c>
      <c r="BQ383" s="27">
        <f>((1/(((5-P383)^2+(4-Q383)^2))*CT383))</f>
        <v>3.2620075375393355E-3</v>
      </c>
      <c r="BR383" s="27">
        <f>((1/(((6-P383)^2+(0-Q383)^2))*CT383))</f>
        <v>1.9843431745854472E-3</v>
      </c>
      <c r="BS383" s="27">
        <f>(1/(((6-P383)^2+(1-Q383)^2))*CT383)</f>
        <v>2.3012552469345829E-3</v>
      </c>
      <c r="BT383" s="27">
        <f>(1/(((6-P383)^2+(2-Q383)^2))*CT383)</f>
        <v>2.4682471567312753E-3</v>
      </c>
      <c r="BU383" s="27">
        <f>(1/(((6-P383)^2+(3-Q383)^2))*CT383)</f>
        <v>2.4053137779080479E-3</v>
      </c>
      <c r="BV383" s="27">
        <f>((1/(((6-P383)^2+(4-Q383)^2))*CT383))</f>
        <v>2.1443281441072947E-3</v>
      </c>
      <c r="BW383" s="27">
        <f>((1/(((6-P383)^2+(5-Q383)^2))*CT383))</f>
        <v>1.7955033176456062E-3</v>
      </c>
      <c r="BX383" s="27">
        <f>((1/(((0-P383)^2+(1-Q383)^2))*CT383))</f>
        <v>1.318837632457273E-2</v>
      </c>
      <c r="BY383" s="27">
        <f>((1/(((0-P383)^2+(2-Q383)^2))*CT383))</f>
        <v>2.1540254650969964E-2</v>
      </c>
      <c r="BZ383" s="27">
        <f>((1/(((1-P383)^2+(2-Q383)^2))*CT383))</f>
        <v>0.16099021833183597</v>
      </c>
      <c r="CA383" s="27">
        <f>((1/(((0-P383)^2+(3-Q383)^2))*CT383))</f>
        <v>1.7536147522490428E-2</v>
      </c>
      <c r="CB383" s="27">
        <f>((1/(((1-P383)^2+(3-Q383)^2))*CT383))</f>
        <v>5.9481610381395579E-2</v>
      </c>
      <c r="CC383" s="27">
        <f>((1/(((2-P383)^2+(3-Q383)^2))*CT383))</f>
        <v>6.0245428722527299E-2</v>
      </c>
      <c r="CD383" s="27">
        <f>((1/(((0-P383)^2+(4-Q383)^2))*CT383))</f>
        <v>9.2914844551330849E-3</v>
      </c>
      <c r="CE383" s="27">
        <f>((1/(((1-P383)^2+(4-Q383)^2))*CT383))</f>
        <v>1.483409255107662E-2</v>
      </c>
      <c r="CF383" s="27">
        <f>((1/(((2-P383)^2+(4-Q383)^2))*CT383))</f>
        <v>1.4881144822427734E-2</v>
      </c>
      <c r="CG383" s="27">
        <f>((1/(((3-P383)^2+(4-Q383)^2))*CT383))</f>
        <v>9.3470189399679372E-3</v>
      </c>
      <c r="CH383" s="27">
        <f>((1/(((0-P383)^2+(5-Q383)^2))*CT383))</f>
        <v>5.0447522451967904E-3</v>
      </c>
      <c r="CI383" s="27">
        <f>((1/(((1-P383)^2+(5-Q383)^2))*CT383))</f>
        <v>6.3286075880376047E-3</v>
      </c>
      <c r="CJ383" s="27">
        <f>((1/(((2-P383)^2+(5-Q383)^2))*CT383))</f>
        <v>6.3371560076440825E-3</v>
      </c>
      <c r="CK383" s="27">
        <f>((1/(((3-P383)^2+(5-Q383)^2))*CT383))</f>
        <v>5.0610785326490725E-3</v>
      </c>
      <c r="CL383" s="27">
        <f>(1/(((4-P383)^2+(5-Q383)^2))*CT383)</f>
        <v>3.6052510508911835E-3</v>
      </c>
      <c r="CM383" s="27">
        <f>(1/(((0-P383)^2+(6-Q383)^2))*CT383)</f>
        <v>3.0411206522673573E-3</v>
      </c>
      <c r="CN383" s="27">
        <f>(1/(((1-P383)^2+(6-Q383)^2))*CT383)</f>
        <v>3.4648473618946935E-3</v>
      </c>
      <c r="CO383" s="27">
        <f>((1/(((2-P383)^2+(6-Q383)^2))*CT383))</f>
        <v>3.4674081422961622E-3</v>
      </c>
      <c r="CP383" s="27">
        <f>((1/(((3-P383)^2+(6-Q383)^2))*CT383))</f>
        <v>3.047046045645407E-3</v>
      </c>
      <c r="CQ383" s="27">
        <f>((1/(((4-P383)^2+(6-Q383)^2))*CT383))</f>
        <v>2.4511392628827674E-3</v>
      </c>
      <c r="CR383" s="27">
        <f>((1/(((5-P383)^2+(6-Q383)^2)))*CT383)</f>
        <v>1.8947992076186104E-3</v>
      </c>
      <c r="CS383" s="21">
        <f t="shared" si="172"/>
        <v>0.80029704276782854</v>
      </c>
      <c r="CT383" s="28">
        <v>0.05</v>
      </c>
    </row>
    <row r="384" spans="8:98" x14ac:dyDescent="0.25">
      <c r="H384" s="2">
        <v>44779</v>
      </c>
      <c r="I384" s="1" t="s">
        <v>20</v>
      </c>
      <c r="J384" s="1" t="s">
        <v>25</v>
      </c>
      <c r="K384">
        <v>2</v>
      </c>
      <c r="L384">
        <v>0</v>
      </c>
      <c r="M384">
        <v>1.82</v>
      </c>
      <c r="N384">
        <v>0.26</v>
      </c>
      <c r="P384" s="10">
        <f>SUMIF(team,spi_matches[[#This Row],[team1]],Mxg)+SUMIF(team,spi_matches[[#This Row],[team2]],Vnxg)</f>
        <v>1.4057248572515237</v>
      </c>
      <c r="Q384" s="10">
        <f>SUMIF(team,spi_matches[[#This Row],[team1]],Mnxg)+SUMIF(team,spi_matches[[#This Row],[team2]],Vxg)</f>
        <v>0.9120100524636009</v>
      </c>
      <c r="R384" s="10">
        <f t="shared" si="146"/>
        <v>0.59674100241285799</v>
      </c>
      <c r="S384" s="21">
        <f t="shared" si="147"/>
        <v>0.33161041151943527</v>
      </c>
      <c r="T384" s="21">
        <f t="shared" si="148"/>
        <v>0.35351001650010772</v>
      </c>
      <c r="U384" s="21">
        <f t="shared" si="149"/>
        <v>0.14985450492581492</v>
      </c>
      <c r="V384" s="22">
        <f t="shared" si="150"/>
        <v>1</v>
      </c>
      <c r="W384" s="22">
        <f t="shared" si="151"/>
        <v>1</v>
      </c>
      <c r="X384" s="23">
        <f t="shared" si="173"/>
        <v>3</v>
      </c>
      <c r="Y384" s="23">
        <f t="shared" si="174"/>
        <v>0</v>
      </c>
      <c r="Z384" s="23">
        <f t="shared" si="175"/>
        <v>3</v>
      </c>
      <c r="AA384" s="23">
        <f t="shared" si="176"/>
        <v>0</v>
      </c>
      <c r="AB384" s="24">
        <f t="shared" si="152"/>
        <v>1</v>
      </c>
      <c r="AC384" s="24">
        <f t="shared" si="153"/>
        <v>1</v>
      </c>
      <c r="AD384" s="24">
        <f t="shared" si="154"/>
        <v>2</v>
      </c>
      <c r="AE384" s="24">
        <f t="shared" si="155"/>
        <v>1</v>
      </c>
      <c r="AF384" s="24">
        <f t="shared" si="156"/>
        <v>1</v>
      </c>
      <c r="AG384" s="24">
        <f t="shared" si="157"/>
        <v>0</v>
      </c>
      <c r="AH384" s="24">
        <f t="shared" si="158"/>
        <v>2</v>
      </c>
      <c r="AI384" s="24">
        <f t="shared" si="159"/>
        <v>0</v>
      </c>
      <c r="AJ384" s="24">
        <f t="shared" si="160"/>
        <v>1</v>
      </c>
      <c r="AK384" s="24">
        <f t="shared" si="161"/>
        <v>2</v>
      </c>
      <c r="AL384" s="25">
        <f t="shared" si="162"/>
        <v>11</v>
      </c>
      <c r="AM384" s="25">
        <f t="shared" si="163"/>
        <v>21</v>
      </c>
      <c r="AN384" s="25">
        <f t="shared" si="164"/>
        <v>10</v>
      </c>
      <c r="AO384" s="25">
        <f t="shared" si="165"/>
        <v>20</v>
      </c>
      <c r="AP384" s="25">
        <f t="shared" si="166"/>
        <v>12</v>
      </c>
      <c r="AQ384" s="26">
        <f t="shared" si="167"/>
        <v>0.29009910776978054</v>
      </c>
      <c r="AR384" s="26">
        <f t="shared" si="168"/>
        <v>0.13854054555970882</v>
      </c>
      <c r="AS384" s="26">
        <f t="shared" si="169"/>
        <v>5.0181909643940696E-2</v>
      </c>
      <c r="AT384" s="26">
        <f t="shared" si="170"/>
        <v>4.2196753498486256E-2</v>
      </c>
      <c r="AU384" s="26">
        <f t="shared" si="171"/>
        <v>3.708277834933589E-2</v>
      </c>
      <c r="AV384" s="27">
        <f>(1/(((0-P384)^2+(0-Q384)^2))*CT384)</f>
        <v>1.7807379435166609E-2</v>
      </c>
      <c r="AW384" s="27">
        <f>(1/(((1-P384)^2+(1-Q384)^2))*CT384)</f>
        <v>0.29009910776978054</v>
      </c>
      <c r="AX384" s="27">
        <f>(1/(((2-P384)^2+(2-Q384)^2))*CT384)</f>
        <v>3.2533337030866756E-2</v>
      </c>
      <c r="AY384" s="27">
        <f>(1/(((3-P384)^2+(3-Q384)^2))*CT384)</f>
        <v>7.2448908195994173E-3</v>
      </c>
      <c r="AZ384" s="27">
        <f>((1/(((4-P384)^2+(4-Q384)^2))*CT384))</f>
        <v>3.0739067832173048E-3</v>
      </c>
      <c r="BA384" s="27">
        <f>((1/(((5-P384)^2+(5-Q384)^2))*CT384))</f>
        <v>1.6874518199825102E-3</v>
      </c>
      <c r="BB384" s="27">
        <f>((1/(((6-P384)^2+(6-Q384)^2))*CT384))</f>
        <v>1.0639428414945986E-3</v>
      </c>
      <c r="BC384" s="27">
        <f>((1/(((1-P384)^2+(0-Q384)^2))*CT384))</f>
        <v>5.0181909643940696E-2</v>
      </c>
      <c r="BD384" s="27">
        <f>((1/(((2-P384)^2+(0-Q384)^2))*CT384))</f>
        <v>4.2196753498486256E-2</v>
      </c>
      <c r="BE384" s="27">
        <f>((1/(((2-P384)^2+(1-Q384)^2))*CT384))</f>
        <v>0.13854054555970882</v>
      </c>
      <c r="BF384" s="27">
        <f>((1/(((3-P384)^2+(0-Q384)^2))*CT384))</f>
        <v>1.4821509453137855E-2</v>
      </c>
      <c r="BG384" s="27">
        <f>((1/(((3-P384)^2+(1-Q384)^2))*CT384))</f>
        <v>1.9612031177661252E-2</v>
      </c>
      <c r="BH384" s="27">
        <f>((1/(((3-P384)^2+(2-Q384)^2))*CT384))</f>
        <v>1.3421250192874669E-2</v>
      </c>
      <c r="BI384" s="27">
        <f>((1/(((4-P384)^2+(0-Q384)^2))*CT384))</f>
        <v>6.6119848011713701E-3</v>
      </c>
      <c r="BJ384" s="27">
        <f>((1/(((4-P384)^2+(1-Q384)^2))*CT384))</f>
        <v>7.4205932550811581E-3</v>
      </c>
      <c r="BK384" s="27">
        <f>((1/(((4-P384)^2+(2-Q384)^2))*CT384))</f>
        <v>6.3179290764995609E-3</v>
      </c>
      <c r="BL384" s="27">
        <f>((1/(((4-P384)^2+(3-Q384)^2))*CT384))</f>
        <v>4.5085802865526886E-3</v>
      </c>
      <c r="BM384" s="27">
        <f>((1/(((5-P384)^2+(0-Q384)^2))*CT384))</f>
        <v>3.6362112757859014E-3</v>
      </c>
      <c r="BN384" s="27">
        <f>((1/(((5-P384)^2+(1-Q384)^2))*CT384))</f>
        <v>3.8680062867264145E-3</v>
      </c>
      <c r="BO384" s="27">
        <f>((1/(((5-P384)^2+(2-Q384)^2))*CT384))</f>
        <v>3.5454616287642553E-3</v>
      </c>
      <c r="BP384" s="27">
        <f>((1/(((5-P384)^2+(3-Q384)^2))*CT384))</f>
        <v>2.8937670638379386E-3</v>
      </c>
      <c r="BQ384" s="27">
        <f>((1/(((5-P384)^2+(4-Q384)^2))*CT384))</f>
        <v>2.2267255799567382E-3</v>
      </c>
      <c r="BR384" s="27">
        <f>((1/(((6-P384)^2+(0-Q384)^2))*CT384))</f>
        <v>2.2790333140803635E-3</v>
      </c>
      <c r="BS384" s="27">
        <f>(1/(((6-P384)^2+(1-Q384)^2))*CT384)</f>
        <v>2.3679729216914023E-3</v>
      </c>
      <c r="BT384" s="27">
        <f>(1/(((6-P384)^2+(2-Q384)^2))*CT384)</f>
        <v>2.2430490610347241E-3</v>
      </c>
      <c r="BU384" s="27">
        <f>(1/(((6-P384)^2+(3-Q384)^2))*CT384)</f>
        <v>1.9633199909009111E-3</v>
      </c>
      <c r="BV384" s="27">
        <f>((1/(((6-P384)^2+(4-Q384)^2))*CT384))</f>
        <v>1.6316915751297583E-3</v>
      </c>
      <c r="BW384" s="27">
        <f>((1/(((6-P384)^2+(5-Q384)^2))*CT384))</f>
        <v>1.3220858764125079E-3</v>
      </c>
      <c r="BX384" s="27">
        <f>((1/(((0-P384)^2+(1-Q384)^2))*CT384))</f>
        <v>2.520409513612859E-2</v>
      </c>
      <c r="BY384" s="27">
        <f>((1/(((0-P384)^2+(2-Q384)^2))*CT384))</f>
        <v>1.5823863936379284E-2</v>
      </c>
      <c r="BZ384" s="27">
        <f>((1/(((1-P384)^2+(2-Q384)^2))*CT384))</f>
        <v>3.708277834933589E-2</v>
      </c>
      <c r="CA384" s="27">
        <f>((1/(((0-P384)^2+(3-Q384)^2))*CT384))</f>
        <v>7.8917075952238559E-3</v>
      </c>
      <c r="CB384" s="27">
        <f>((1/(((1-P384)^2+(3-Q384)^2))*CT384))</f>
        <v>1.1051397510463525E-2</v>
      </c>
      <c r="CC384" s="27">
        <f>((1/(((2-P384)^2+(3-Q384)^2))*CT384))</f>
        <v>1.0609257926444562E-2</v>
      </c>
      <c r="CD384" s="27">
        <f>((1/(((0-P384)^2+(4-Q384)^2))*CT384))</f>
        <v>4.3433904314379634E-3</v>
      </c>
      <c r="CE384" s="27">
        <f>((1/(((1-P384)^2+(4-Q384)^2))*CT384))</f>
        <v>5.1544826405930371E-3</v>
      </c>
      <c r="CF384" s="27">
        <f>((1/(((2-P384)^2+(4-Q384)^2))*CT384))</f>
        <v>5.056202286608618E-3</v>
      </c>
      <c r="CG384" s="27">
        <f>((1/(((3-P384)^2+(4-Q384)^2))*CT384))</f>
        <v>4.1399655631000672E-3</v>
      </c>
      <c r="CH384" s="27">
        <f>((1/(((0-P384)^2+(5-Q384)^2))*CT384))</f>
        <v>2.6755531868840419E-3</v>
      </c>
      <c r="CI384" s="27">
        <f>((1/(((1-P384)^2+(5-Q384)^2))*CT384))</f>
        <v>2.9627392044414983E-3</v>
      </c>
      <c r="CJ384" s="27">
        <f>((1/(((2-P384)^2+(5-Q384)^2))*CT384))</f>
        <v>2.9300037189722195E-3</v>
      </c>
      <c r="CK384" s="27">
        <f>((1/(((3-P384)^2+(5-Q384)^2))*CT384))</f>
        <v>2.596947282804849E-3</v>
      </c>
      <c r="CL384" s="27">
        <f>(1/(((4-P384)^2+(5-Q384)^2))*CT384)</f>
        <v>2.1329306062360699E-3</v>
      </c>
      <c r="CM384" s="27">
        <f>(1/(((0-P384)^2+(6-Q384)^2))*CT384)</f>
        <v>1.7944491462979835E-3</v>
      </c>
      <c r="CN384" s="27">
        <f>(1/(((1-P384)^2+(6-Q384)^2))*CT384)</f>
        <v>1.919219707343596E-3</v>
      </c>
      <c r="CO384" s="27">
        <f>((1/(((2-P384)^2+(6-Q384)^2))*CT384))</f>
        <v>1.9054293747468379E-3</v>
      </c>
      <c r="CP384" s="27">
        <f>((1/(((3-P384)^2+(6-Q384)^2))*CT384))</f>
        <v>1.7587454977705563E-3</v>
      </c>
      <c r="CQ384" s="27">
        <f>((1/(((4-P384)^2+(6-Q384)^2))*CT384))</f>
        <v>1.5329004011418908E-3</v>
      </c>
      <c r="CR384" s="27">
        <f>((1/(((5-P384)^2+(6-Q384)^2)))*CT384)</f>
        <v>1.2884454234599763E-3</v>
      </c>
      <c r="CS384" s="21">
        <f t="shared" si="172"/>
        <v>0.83497493294535774</v>
      </c>
      <c r="CT384" s="28">
        <v>0.05</v>
      </c>
    </row>
    <row r="385" spans="8:98" x14ac:dyDescent="0.25">
      <c r="H385" s="2">
        <v>44779</v>
      </c>
      <c r="I385" s="1" t="s">
        <v>8</v>
      </c>
      <c r="J385" s="1" t="s">
        <v>15</v>
      </c>
      <c r="K385">
        <v>2</v>
      </c>
      <c r="L385">
        <v>1</v>
      </c>
      <c r="M385">
        <v>0.84</v>
      </c>
      <c r="N385">
        <v>1.1100000000000001</v>
      </c>
      <c r="P385" s="10">
        <f>SUMIF(team,spi_matches[[#This Row],[team1]],Mxg)+SUMIF(team,spi_matches[[#This Row],[team2]],Vnxg)</f>
        <v>1.2863139056873094</v>
      </c>
      <c r="Q385" s="10">
        <f>SUMIF(team,spi_matches[[#This Row],[team1]],Mnxg)+SUMIF(team,spi_matches[[#This Row],[team2]],Vxg)</f>
        <v>1.4162653908165932</v>
      </c>
      <c r="R385" s="10">
        <f t="shared" si="146"/>
        <v>0.29299459202190103</v>
      </c>
      <c r="S385" s="21">
        <f t="shared" si="147"/>
        <v>0.20953402829350734</v>
      </c>
      <c r="T385" s="21">
        <f t="shared" si="148"/>
        <v>0.28413917344096556</v>
      </c>
      <c r="U385" s="21">
        <f t="shared" si="149"/>
        <v>0.27303104693328639</v>
      </c>
      <c r="V385" s="22">
        <f t="shared" si="150"/>
        <v>1</v>
      </c>
      <c r="W385" s="22">
        <f t="shared" si="151"/>
        <v>1</v>
      </c>
      <c r="X385" s="23">
        <f t="shared" si="173"/>
        <v>3</v>
      </c>
      <c r="Y385" s="23">
        <f t="shared" si="174"/>
        <v>0</v>
      </c>
      <c r="Z385" s="23">
        <f t="shared" si="175"/>
        <v>3</v>
      </c>
      <c r="AA385" s="23">
        <f t="shared" si="176"/>
        <v>0</v>
      </c>
      <c r="AB385" s="24">
        <f t="shared" si="152"/>
        <v>1</v>
      </c>
      <c r="AC385" s="24">
        <f t="shared" si="153"/>
        <v>1</v>
      </c>
      <c r="AD385" s="24">
        <f t="shared" si="154"/>
        <v>1</v>
      </c>
      <c r="AE385" s="24">
        <f t="shared" si="155"/>
        <v>2</v>
      </c>
      <c r="AF385" s="24">
        <f t="shared" si="156"/>
        <v>2</v>
      </c>
      <c r="AG385" s="24">
        <f t="shared" si="157"/>
        <v>1</v>
      </c>
      <c r="AH385" s="24">
        <f t="shared" si="158"/>
        <v>2</v>
      </c>
      <c r="AI385" s="24">
        <f t="shared" si="159"/>
        <v>2</v>
      </c>
      <c r="AJ385" s="24">
        <f t="shared" si="160"/>
        <v>0</v>
      </c>
      <c r="AK385" s="24">
        <f t="shared" si="161"/>
        <v>1</v>
      </c>
      <c r="AL385" s="25">
        <f t="shared" si="162"/>
        <v>11</v>
      </c>
      <c r="AM385" s="25">
        <f t="shared" si="163"/>
        <v>12</v>
      </c>
      <c r="AN385" s="25">
        <f t="shared" si="164"/>
        <v>21</v>
      </c>
      <c r="AO385" s="25">
        <f t="shared" si="165"/>
        <v>22</v>
      </c>
      <c r="AP385" s="25">
        <f t="shared" si="166"/>
        <v>1</v>
      </c>
      <c r="AQ385" s="26">
        <f t="shared" si="167"/>
        <v>0.1958844457141867</v>
      </c>
      <c r="AR385" s="26">
        <f t="shared" si="168"/>
        <v>0.11828111614378962</v>
      </c>
      <c r="AS385" s="26">
        <f t="shared" si="169"/>
        <v>7.3246688508258453E-2</v>
      </c>
      <c r="AT385" s="26">
        <f t="shared" si="170"/>
        <v>5.8817029426021232E-2</v>
      </c>
      <c r="AU385" s="26">
        <f t="shared" si="171"/>
        <v>2.7354088185082667E-2</v>
      </c>
      <c r="AV385" s="27">
        <f>(1/(((0-P385)^2+(0-Q385)^2))*CT385)</f>
        <v>1.3659667819977815E-2</v>
      </c>
      <c r="AW385" s="27">
        <f>(1/(((1-P385)^2+(1-Q385)^2))*CT385)</f>
        <v>0.1958844457141867</v>
      </c>
      <c r="AX385" s="27">
        <f>(1/(((2-P385)^2+(2-Q385)^2))*CT385)</f>
        <v>5.8817029426021232E-2</v>
      </c>
      <c r="AY385" s="27">
        <f>(1/(((3-P385)^2+(3-Q385)^2))*CT385)</f>
        <v>9.1828454991551723E-3</v>
      </c>
      <c r="AZ385" s="27">
        <f>((1/(((4-P385)^2+(4-Q385)^2))*CT385))</f>
        <v>3.5613101898502712E-3</v>
      </c>
      <c r="BA385" s="27">
        <f>((1/(((5-P385)^2+(5-Q385)^2))*CT385))</f>
        <v>1.8772561223467041E-3</v>
      </c>
      <c r="BB385" s="27">
        <f>((1/(((6-P385)^2+(6-Q385)^2))*CT385))</f>
        <v>1.1566186694276876E-3</v>
      </c>
      <c r="BC385" s="27">
        <f>((1/(((1-P385)^2+(0-Q385)^2))*CT385))</f>
        <v>2.3948845536290522E-2</v>
      </c>
      <c r="BD385" s="27">
        <f>((1/(((2-P385)^2+(0-Q385)^2))*CT385))</f>
        <v>1.9879486588804715E-2</v>
      </c>
      <c r="BE385" s="27">
        <f>((1/(((2-P385)^2+(1-Q385)^2))*CT385))</f>
        <v>7.3246688508258453E-2</v>
      </c>
      <c r="BF385" s="27">
        <f>((1/(((3-P385)^2+(0-Q385)^2))*CT385))</f>
        <v>1.0116281215955232E-2</v>
      </c>
      <c r="BG385" s="27">
        <f>((1/(((3-P385)^2+(1-Q385)^2))*CT385))</f>
        <v>1.607718641541498E-2</v>
      </c>
      <c r="BH385" s="27">
        <f>((1/(((3-P385)^2+(2-Q385)^2))*CT385))</f>
        <v>1.5255687812278824E-2</v>
      </c>
      <c r="BI385" s="27">
        <f>((1/(((4-P385)^2+(0-Q385)^2))*CT385))</f>
        <v>5.3362363166461237E-3</v>
      </c>
      <c r="BJ385" s="27">
        <f>((1/(((4-P385)^2+(1-Q385)^2))*CT385))</f>
        <v>6.6336143787118704E-3</v>
      </c>
      <c r="BK385" s="27">
        <f>((1/(((4-P385)^2+(2-Q385)^2))*CT385))</f>
        <v>6.4894288462058504E-3</v>
      </c>
      <c r="BL385" s="27">
        <f>((1/(((4-P385)^2+(3-Q385)^2))*CT385))</f>
        <v>5.064672047953505E-3</v>
      </c>
      <c r="BM385" s="27">
        <f>((1/(((5-P385)^2+(0-Q385)^2))*CT385))</f>
        <v>3.1651034302905071E-3</v>
      </c>
      <c r="BN385" s="27">
        <f>((1/(((5-P385)^2+(1-Q385)^2))*CT385))</f>
        <v>3.580445852011744E-3</v>
      </c>
      <c r="BO385" s="27">
        <f>((1/(((5-P385)^2+(2-Q385)^2))*CT385))</f>
        <v>3.5380169292189116E-3</v>
      </c>
      <c r="BP385" s="27">
        <f>((1/(((5-P385)^2+(3-Q385)^2))*CT385))</f>
        <v>3.067544937121568E-3</v>
      </c>
      <c r="BQ385" s="27">
        <f>((1/(((5-P385)^2+(4-Q385)^2))*CT385))</f>
        <v>2.442939177898736E-3</v>
      </c>
      <c r="BR385" s="27">
        <f>((1/(((6-P385)^2+(0-Q385)^2))*CT385))</f>
        <v>2.0640137984246471E-3</v>
      </c>
      <c r="BS385" s="27">
        <f>(1/(((6-P385)^2+(1-Q385)^2))*CT385)</f>
        <v>2.2329290204815217E-3</v>
      </c>
      <c r="BT385" s="27">
        <f>(1/(((6-P385)^2+(2-Q385)^2))*CT385)</f>
        <v>2.2163530543888618E-3</v>
      </c>
      <c r="BU385" s="27">
        <f>(1/(((6-P385)^2+(3-Q385)^2))*CT385)</f>
        <v>2.0220768810590871E-3</v>
      </c>
      <c r="BV385" s="27">
        <f>((1/(((6-P385)^2+(4-Q385)^2))*CT385))</f>
        <v>1.7304318621948402E-3</v>
      </c>
      <c r="BW385" s="27">
        <f>((1/(((6-P385)^2+(5-Q385)^2))*CT385))</f>
        <v>1.4260456838968358E-3</v>
      </c>
      <c r="BX385" s="27">
        <f>((1/(((0-P385)^2+(1-Q385)^2))*CT385))</f>
        <v>2.7354088185082667E-2</v>
      </c>
      <c r="BY385" s="27">
        <f>((1/(((0-P385)^2+(2-Q385)^2))*CT385))</f>
        <v>2.5058266007307956E-2</v>
      </c>
      <c r="BZ385" s="27">
        <f>((1/(((1-P385)^2+(2-Q385)^2))*CT385))</f>
        <v>0.11828111614378962</v>
      </c>
      <c r="CA385" s="27">
        <f>((1/(((0-P385)^2+(3-Q385)^2))*CT385))</f>
        <v>1.2011092167832214E-2</v>
      </c>
      <c r="CB385" s="27">
        <f>((1/(((1-P385)^2+(3-Q385)^2))*CT385))</f>
        <v>1.9303596019468076E-2</v>
      </c>
      <c r="CC385" s="27">
        <f>((1/(((2-P385)^2+(3-Q385)^2))*CT385))</f>
        <v>1.6569661497004003E-2</v>
      </c>
      <c r="CD385" s="27">
        <f>((1/(((0-P385)^2+(4-Q385)^2))*CT385))</f>
        <v>6.0021934454212974E-3</v>
      </c>
      <c r="CE385" s="27">
        <f>((1/(((1-P385)^2+(4-Q385)^2))*CT385))</f>
        <v>7.3990106995460176E-3</v>
      </c>
      <c r="CF385" s="27">
        <f>((1/(((2-P385)^2+(4-Q385)^2))*CT385))</f>
        <v>6.958910887513001E-3</v>
      </c>
      <c r="CG385" s="27">
        <f>((1/(((3-P385)^2+(4-Q385)^2))*CT385))</f>
        <v>5.2016121132992046E-3</v>
      </c>
      <c r="CH385" s="27">
        <f>((1/(((0-P385)^2+(5-Q385)^2))*CT385))</f>
        <v>3.4488093065239422E-3</v>
      </c>
      <c r="CI385" s="27">
        <f>((1/(((1-P385)^2+(5-Q385)^2))*CT385))</f>
        <v>3.8684332238578187E-3</v>
      </c>
      <c r="CJ385" s="27">
        <f>((1/(((2-P385)^2+(5-Q385)^2))*CT385))</f>
        <v>3.744616666918746E-3</v>
      </c>
      <c r="CK385" s="27">
        <f>((1/(((3-P385)^2+(5-Q385)^2))*CT385))</f>
        <v>3.1685931523012878E-3</v>
      </c>
      <c r="CL385" s="27">
        <f>(1/(((4-P385)^2+(5-Q385)^2))*CT385)</f>
        <v>2.4743599439703374E-3</v>
      </c>
      <c r="CM385" s="27">
        <f>(1/(((0-P385)^2+(6-Q385)^2))*CT385)</f>
        <v>2.2060225231525727E-3</v>
      </c>
      <c r="CN385" s="27">
        <f>(1/(((1-P385)^2+(6-Q385)^2))*CT385)</f>
        <v>2.3704997615871209E-3</v>
      </c>
      <c r="CO385" s="27">
        <f>((1/(((2-P385)^2+(6-Q385)^2))*CT385))</f>
        <v>2.3234232260167919E-3</v>
      </c>
      <c r="CP385" s="27">
        <f>((1/(((3-P385)^2+(6-Q385)^2))*CT385))</f>
        <v>2.0879143045517594E-3</v>
      </c>
      <c r="CQ385" s="27">
        <f>((1/(((4-P385)^2+(6-Q385)^2))*CT385))</f>
        <v>1.7621322248499776E-3</v>
      </c>
      <c r="CR385" s="27">
        <f>((1/(((5-P385)^2+(6-Q385)^2)))*CT385)</f>
        <v>1.4366954332920567E-3</v>
      </c>
      <c r="CS385" s="21">
        <f t="shared" si="172"/>
        <v>0.76670424866775955</v>
      </c>
      <c r="CT385" s="28">
        <v>0.05</v>
      </c>
    </row>
    <row r="386" spans="8:98" x14ac:dyDescent="0.25">
      <c r="H386" s="2">
        <v>44779</v>
      </c>
      <c r="I386" s="1" t="s">
        <v>28</v>
      </c>
      <c r="J386" s="1" t="s">
        <v>11</v>
      </c>
      <c r="K386">
        <v>4</v>
      </c>
      <c r="L386">
        <v>1</v>
      </c>
      <c r="M386">
        <v>1.91</v>
      </c>
      <c r="N386">
        <v>0.54</v>
      </c>
      <c r="P386" s="10">
        <f>SUMIF(team,spi_matches[[#This Row],[team1]],Mxg)+SUMIF(team,spi_matches[[#This Row],[team2]],Vnxg)</f>
        <v>2.0887387219490532</v>
      </c>
      <c r="Q386" s="10">
        <f>SUMIF(team,spi_matches[[#This Row],[team1]],Mnxg)+SUMIF(team,spi_matches[[#This Row],[team2]],Vxg)</f>
        <v>0.77373512511623121</v>
      </c>
      <c r="R386" s="10">
        <f t="shared" si="146"/>
        <v>8.6579639437081218E-2</v>
      </c>
      <c r="S386" s="21">
        <f t="shared" si="147"/>
        <v>1.1488522941129369</v>
      </c>
      <c r="T386" s="21">
        <f t="shared" si="148"/>
        <v>9.8858493508628381E-2</v>
      </c>
      <c r="U386" s="21">
        <f t="shared" si="149"/>
        <v>0.10159232640389627</v>
      </c>
      <c r="V386" s="22">
        <f t="shared" si="150"/>
        <v>3</v>
      </c>
      <c r="W386" s="22">
        <f t="shared" si="151"/>
        <v>0</v>
      </c>
      <c r="X386" s="23">
        <f t="shared" si="173"/>
        <v>3</v>
      </c>
      <c r="Y386" s="23">
        <f t="shared" si="174"/>
        <v>0</v>
      </c>
      <c r="Z386" s="23">
        <f t="shared" si="175"/>
        <v>3</v>
      </c>
      <c r="AA386" s="23">
        <f t="shared" si="176"/>
        <v>0</v>
      </c>
      <c r="AB386" s="24">
        <f t="shared" si="152"/>
        <v>2</v>
      </c>
      <c r="AC386" s="24">
        <f t="shared" si="153"/>
        <v>1</v>
      </c>
      <c r="AD386" s="24">
        <f t="shared" si="154"/>
        <v>2</v>
      </c>
      <c r="AE386" s="24">
        <f t="shared" si="155"/>
        <v>0</v>
      </c>
      <c r="AF386" s="24">
        <f t="shared" si="156"/>
        <v>3</v>
      </c>
      <c r="AG386" s="24">
        <f t="shared" si="157"/>
        <v>1</v>
      </c>
      <c r="AH386" s="24">
        <f t="shared" si="158"/>
        <v>1</v>
      </c>
      <c r="AI386" s="24">
        <f t="shared" si="159"/>
        <v>1</v>
      </c>
      <c r="AJ386" s="24">
        <f t="shared" si="160"/>
        <v>3</v>
      </c>
      <c r="AK386" s="24">
        <f t="shared" si="161"/>
        <v>0</v>
      </c>
      <c r="AL386" s="25">
        <f t="shared" si="162"/>
        <v>21</v>
      </c>
      <c r="AM386" s="25">
        <f t="shared" si="163"/>
        <v>20</v>
      </c>
      <c r="AN386" s="25">
        <f t="shared" si="164"/>
        <v>31</v>
      </c>
      <c r="AO386" s="25">
        <f t="shared" si="165"/>
        <v>11</v>
      </c>
      <c r="AP386" s="25">
        <f t="shared" si="166"/>
        <v>30</v>
      </c>
      <c r="AQ386" s="26">
        <f t="shared" si="167"/>
        <v>0.84644828231308988</v>
      </c>
      <c r="AR386" s="26">
        <f t="shared" si="168"/>
        <v>8.2434711905236241E-2</v>
      </c>
      <c r="AS386" s="26">
        <f t="shared" si="169"/>
        <v>5.6715519607238876E-2</v>
      </c>
      <c r="AT386" s="26">
        <f t="shared" si="170"/>
        <v>4.0435153472961234E-2</v>
      </c>
      <c r="AU386" s="26">
        <f t="shared" si="171"/>
        <v>3.4987956707966616E-2</v>
      </c>
      <c r="AV386" s="27">
        <f>(1/(((0-P386)^2+(0-Q386)^2))*CT386)</f>
        <v>1.0077606656402137E-2</v>
      </c>
      <c r="AW386" s="27">
        <f>(1/(((1-P386)^2+(1-Q386)^2))*CT386)</f>
        <v>4.0435153472961234E-2</v>
      </c>
      <c r="AX386" s="27">
        <f>(1/(((2-P386)^2+(2-Q386)^2))*CT386)</f>
        <v>3.307753146009465E-2</v>
      </c>
      <c r="AY386" s="27">
        <f>(1/(((3-P386)^2+(3-Q386)^2))*CT386)</f>
        <v>8.6405742832338667E-3</v>
      </c>
      <c r="AZ386" s="27">
        <f>((1/(((4-P386)^2+(4-Q386)^2))*CT386))</f>
        <v>3.555756646170664E-3</v>
      </c>
      <c r="BA386" s="27">
        <f>((1/(((5-P386)^2+(5-Q386)^2))*CT386))</f>
        <v>1.898487348260005E-3</v>
      </c>
      <c r="BB386" s="27">
        <f>((1/(((6-P386)^2+(6-Q386)^2))*CT386))</f>
        <v>1.1733836415058251E-3</v>
      </c>
      <c r="BC386" s="27">
        <f>((1/(((1-P386)^2+(0-Q386)^2))*CT386))</f>
        <v>2.8026622287685272E-2</v>
      </c>
      <c r="BD386" s="27">
        <f>((1/(((2-P386)^2+(0-Q386)^2))*CT386))</f>
        <v>8.2434711905236241E-2</v>
      </c>
      <c r="BE386" s="27">
        <f>((1/(((2-P386)^2+(1-Q386)^2))*CT386))</f>
        <v>0.84644828231308988</v>
      </c>
      <c r="BF386" s="27">
        <f>((1/(((3-P386)^2+(0-Q386)^2))*CT386))</f>
        <v>3.4987956707966616E-2</v>
      </c>
      <c r="BG386" s="27">
        <f>((1/(((3-P386)^2+(1-Q386)^2))*CT386))</f>
        <v>5.6715519607238876E-2</v>
      </c>
      <c r="BH386" s="27">
        <f>((1/(((3-P386)^2+(2-Q386)^2))*CT386))</f>
        <v>2.1421324959276754E-2</v>
      </c>
      <c r="BI386" s="27">
        <f>((1/(((4-P386)^2+(0-Q386)^2))*CT386))</f>
        <v>1.1760317992000861E-2</v>
      </c>
      <c r="BJ386" s="27">
        <f>((1/(((4-P386)^2+(1-Q386)^2))*CT386))</f>
        <v>1.3498499291147353E-2</v>
      </c>
      <c r="BK386" s="27">
        <f>((1/(((4-P386)^2+(2-Q386)^2))*CT386))</f>
        <v>9.6962265004116362E-3</v>
      </c>
      <c r="BL386" s="27">
        <f>((1/(((4-P386)^2+(3-Q386)^2))*CT386))</f>
        <v>5.8077574444447225E-3</v>
      </c>
      <c r="BM386" s="27">
        <f>((1/(((5-P386)^2+(0-Q386)^2))*CT386))</f>
        <v>5.5101833145665404E-3</v>
      </c>
      <c r="BN386" s="27">
        <f>((1/(((5-P386)^2+(1-Q386)^2))*CT386))</f>
        <v>5.8639759148888127E-3</v>
      </c>
      <c r="BO386" s="27">
        <f>((1/(((5-P386)^2+(2-Q386)^2))*CT386))</f>
        <v>5.0104378581573572E-3</v>
      </c>
      <c r="BP386" s="27">
        <f>((1/(((5-P386)^2+(3-Q386)^2))*CT386))</f>
        <v>3.7225376701109404E-3</v>
      </c>
      <c r="BQ386" s="27">
        <f>((1/(((5-P386)^2+(4-Q386)^2))*CT386))</f>
        <v>2.6477122563637405E-3</v>
      </c>
      <c r="BR386" s="27">
        <f>((1/(((6-P386)^2+(0-Q386)^2))*CT386))</f>
        <v>3.1453205737611285E-3</v>
      </c>
      <c r="BS386" s="27">
        <f>(1/(((6-P386)^2+(1-Q386)^2))*CT386)</f>
        <v>3.2575071283768992E-3</v>
      </c>
      <c r="BT386" s="27">
        <f>(1/(((6-P386)^2+(2-Q386)^2))*CT386)</f>
        <v>2.9758910575220592E-3</v>
      </c>
      <c r="BU386" s="27">
        <f>(1/(((6-P386)^2+(3-Q386)^2))*CT386)</f>
        <v>2.4686213444236669E-3</v>
      </c>
      <c r="BV386" s="27">
        <f>((1/(((6-P386)^2+(4-Q386)^2))*CT386))</f>
        <v>1.9450144547392572E-3</v>
      </c>
      <c r="BW386" s="27">
        <f>((1/(((6-P386)^2+(5-Q386)^2))*CT386))</f>
        <v>1.5078735315283743E-3</v>
      </c>
      <c r="BX386" s="27">
        <f>((1/(((0-P386)^2+(1-Q386)^2))*CT386))</f>
        <v>1.1327529240715581E-2</v>
      </c>
      <c r="BY386" s="27">
        <f>((1/(((0-P386)^2+(2-Q386)^2))*CT386))</f>
        <v>8.5228895098858407E-3</v>
      </c>
      <c r="BZ386" s="27">
        <f>((1/(((1-P386)^2+(2-Q386)^2))*CT386))</f>
        <v>1.8593736739333327E-2</v>
      </c>
      <c r="CA386" s="27">
        <f>((1/(((0-P386)^2+(3-Q386)^2))*CT386))</f>
        <v>5.3653337624679689E-3</v>
      </c>
      <c r="CB386" s="27">
        <f>((1/(((1-P386)^2+(3-Q386)^2))*CT386))</f>
        <v>8.1411913161248302E-3</v>
      </c>
      <c r="CC386" s="27">
        <f>((1/(((2-P386)^2+(3-Q386)^2))*CT386))</f>
        <v>1.0072258678038654E-2</v>
      </c>
      <c r="CD386" s="27">
        <f>((1/(((0-P386)^2+(4-Q386)^2))*CT386))</f>
        <v>3.3848703558331684E-3</v>
      </c>
      <c r="CE386" s="27">
        <f>((1/(((1-P386)^2+(4-Q386)^2))*CT386))</f>
        <v>4.3125244936134469E-3</v>
      </c>
      <c r="CF386" s="27">
        <f>((1/(((2-P386)^2+(4-Q386)^2))*CT386))</f>
        <v>4.8000032546255738E-3</v>
      </c>
      <c r="CG386" s="27">
        <f>((1/(((3-P386)^2+(4-Q386)^2))*CT386))</f>
        <v>4.4487222725965421E-3</v>
      </c>
      <c r="CH386" s="27">
        <f>((1/(((0-P386)^2+(5-Q386)^2))*CT386))</f>
        <v>2.2498054124039223E-3</v>
      </c>
      <c r="CI386" s="27">
        <f>((1/(((1-P386)^2+(5-Q386)^2))*CT386))</f>
        <v>2.6251312385515645E-3</v>
      </c>
      <c r="CJ386" s="27">
        <f>((1/(((2-P386)^2+(5-Q386)^2))*CT386))</f>
        <v>2.7981123827728652E-3</v>
      </c>
      <c r="CK386" s="27">
        <f>((1/(((3-P386)^2+(5-Q386)^2))*CT386))</f>
        <v>2.6749823794604E-3</v>
      </c>
      <c r="CL386" s="27">
        <f>(1/(((4-P386)^2+(5-Q386)^2))*CT386)</f>
        <v>2.3240427206379709E-3</v>
      </c>
      <c r="CM386" s="27">
        <f>(1/(((0-P386)^2+(6-Q386)^2))*CT386)</f>
        <v>1.5784485458980061E-3</v>
      </c>
      <c r="CN386" s="27">
        <f>(1/(((1-P386)^2+(6-Q386)^2))*CT386)</f>
        <v>1.7544354247790662E-3</v>
      </c>
      <c r="CO386" s="27">
        <f>((1/(((2-P386)^2+(6-Q386)^2))*CT386))</f>
        <v>1.8300458990559176E-3</v>
      </c>
      <c r="CP386" s="27">
        <f>((1/(((3-P386)^2+(6-Q386)^2))*CT386))</f>
        <v>1.7765623464025507E-3</v>
      </c>
      <c r="CQ386" s="27">
        <f>((1/(((4-P386)^2+(6-Q386)^2))*CT386))</f>
        <v>1.6146343109074684E-3</v>
      </c>
      <c r="CR386" s="27">
        <f>((1/(((5-P386)^2+(6-Q386)^2)))*CT386)</f>
        <v>1.3970661197915991E-3</v>
      </c>
      <c r="CS386" s="21">
        <f t="shared" si="172"/>
        <v>1.3493031140254619</v>
      </c>
      <c r="CT386" s="28">
        <v>0.05</v>
      </c>
    </row>
    <row r="387" spans="8:98" x14ac:dyDescent="0.25">
      <c r="H387" s="2">
        <v>44779</v>
      </c>
      <c r="I387" s="1" t="s">
        <v>24</v>
      </c>
      <c r="J387" s="1" t="s">
        <v>17</v>
      </c>
      <c r="K387">
        <v>2</v>
      </c>
      <c r="L387">
        <v>0</v>
      </c>
      <c r="M387">
        <v>0.49</v>
      </c>
      <c r="N387">
        <v>0.68</v>
      </c>
      <c r="P387" s="10">
        <f>SUMIF(team,spi_matches[[#This Row],[team1]],Mxg)+SUMIF(team,spi_matches[[#This Row],[team2]],Vnxg)</f>
        <v>0.74938575491073112</v>
      </c>
      <c r="Q387" s="10">
        <f>SUMIF(team,spi_matches[[#This Row],[team1]],Mnxg)+SUMIF(team,spi_matches[[#This Row],[team2]],Vxg)</f>
        <v>1.2906539635946486</v>
      </c>
      <c r="R387" s="10">
        <f t="shared" ref="R387:R450" si="177">IF(M387="","",(M387-P387)^2+(N387-Q387)^2)</f>
        <v>0.44017923310446422</v>
      </c>
      <c r="S387" s="21">
        <f t="shared" ref="S387:S450" si="178">SUM(BC387:BW387)</f>
        <v>0.13977070589880772</v>
      </c>
      <c r="T387" s="21">
        <f t="shared" ref="T387:T450" si="179">SUM(AV387:BB387)</f>
        <v>0.39773635102739202</v>
      </c>
      <c r="U387" s="21">
        <f t="shared" ref="U387:U450" si="180">SUM(BX387:CR387)</f>
        <v>0.30391355774538237</v>
      </c>
      <c r="V387" s="22">
        <f t="shared" ref="V387:V450" si="181">IF(AND(S387&gt;T387,S387&gt;U387),3,IF(AND(T387&gt;S387,T387&gt;U387),1,0))</f>
        <v>1</v>
      </c>
      <c r="W387" s="22">
        <f t="shared" ref="W387:W450" si="182">IF(AND(S387&gt;T387,S387&gt;U387),0,IF(AND(T387&gt;S387,T387&gt;U387),1,3))</f>
        <v>1</v>
      </c>
      <c r="X387" s="23">
        <f t="shared" ref="X387:X450" si="183">IF(K387="","",IF(K387&gt;L387,3,IF(K387=L387,1,0)))</f>
        <v>3</v>
      </c>
      <c r="Y387" s="23">
        <f t="shared" ref="Y387:Y450" si="184">IF(K387="","",IF(K387&gt;L387,0,IF(K387=L387,1,3)))</f>
        <v>0</v>
      </c>
      <c r="Z387" s="23">
        <f t="shared" ref="Z387:Z450" si="185">IF(X387="",V387,X387)</f>
        <v>3</v>
      </c>
      <c r="AA387" s="23">
        <f t="shared" ref="AA387:AA450" si="186">IF(Y387="",W387,Y387)</f>
        <v>0</v>
      </c>
      <c r="AB387" s="24">
        <f t="shared" ref="AB387:AB450" si="187">IF(AL387&lt;9,0,ROUND(LEFT(AL387,1),0))</f>
        <v>1</v>
      </c>
      <c r="AC387" s="24">
        <f t="shared" ref="AC387:AC450" si="188">ROUND(RIGHT(AL387,1),0)</f>
        <v>1</v>
      </c>
      <c r="AD387" s="24">
        <f t="shared" ref="AD387:AD450" si="189">IF(AM387&lt;9,0,ROUND(LEFT(AM387,1),1))</f>
        <v>1</v>
      </c>
      <c r="AE387" s="24">
        <f t="shared" ref="AE387:AE450" si="190">ROUND(RIGHT(AM387,1),1)</f>
        <v>2</v>
      </c>
      <c r="AF387" s="24">
        <f t="shared" ref="AF387:AF450" si="191">IF(AN387&lt;9,0,ROUND(LEFT(AN387,1),1))</f>
        <v>0</v>
      </c>
      <c r="AG387" s="24">
        <f t="shared" ref="AG387:AG450" si="192">ROUND(RIGHT(AN387,1),1)</f>
        <v>1</v>
      </c>
      <c r="AH387" s="24">
        <f t="shared" ref="AH387:AH450" si="193">IF(AO387&lt;9,0,ROUND(LEFT(AO387,1),1))</f>
        <v>0</v>
      </c>
      <c r="AI387" s="24">
        <f t="shared" ref="AI387:AI450" si="194">ROUND(RIGHT(AO387,1),1)</f>
        <v>2</v>
      </c>
      <c r="AJ387" s="24">
        <f t="shared" ref="AJ387:AJ450" si="195">IF(AP387&lt;9,0,ROUND(LEFT(AP387,1),1))</f>
        <v>2</v>
      </c>
      <c r="AK387" s="24">
        <f t="shared" ref="AK387:AK450" si="196">ROUND(RIGHT(AP387,1),1)</f>
        <v>1</v>
      </c>
      <c r="AL387" s="25">
        <f t="shared" ref="AL387:AL450" si="197">SUMIFS($AV$1:$CR$1,AV387:CR387,(LARGE(AV387:CR387,1)))</f>
        <v>11</v>
      </c>
      <c r="AM387" s="25">
        <f t="shared" ref="AM387:AM450" si="198">SUMIFS($AV$1:$CR$1,AV387:CR387,(LARGE(AV387:CR387,2)))</f>
        <v>12</v>
      </c>
      <c r="AN387" s="25">
        <f t="shared" ref="AN387:AN450" si="199">SUMIFS($AV$1:$CR$1,AV387:CR387,(LARGE(AV387:CR387,3)))</f>
        <v>1</v>
      </c>
      <c r="AO387" s="25">
        <f t="shared" ref="AO387:AO450" si="200">SUMIFS($AV$1:$CR$1,AV387:CR387,(LARGE(AV387:CR387,4)))</f>
        <v>2</v>
      </c>
      <c r="AP387" s="25">
        <f t="shared" ref="AP387:AP450" si="201">SUMIFS($AV$1:$CR$1,AV387:CR387,(LARGE(AV387:CR387,5)))</f>
        <v>21</v>
      </c>
      <c r="AQ387" s="26">
        <f t="shared" ref="AQ387:AQ450" si="202">SUMIF($AV$1:$CR$1,AL387,AV387:CR387)</f>
        <v>0.33947275146540867</v>
      </c>
      <c r="AR387" s="26">
        <f t="shared" ref="AR387:AR450" si="203">SUMIF($AV$1:$CR$1,AM387,AV387:CR387)</f>
        <v>8.8342453637748175E-2</v>
      </c>
      <c r="AS387" s="26">
        <f t="shared" ref="AS387:AS450" si="204">SUMIF($AV$1:$CR$1,AN387,AV387:CR387)</f>
        <v>7.7392344065837171E-2</v>
      </c>
      <c r="AT387" s="26">
        <f t="shared" ref="AT387:AT450" si="205">SUMIF($AV$1:$CR$1,AO387,AV387:CR387)</f>
        <v>4.6959344455146601E-2</v>
      </c>
      <c r="AU387" s="26">
        <f t="shared" ref="AU387:AU450" si="206">SUMIF($AV$1:$CR$1,AP387,AV387:CR387)</f>
        <v>3.0330314413942856E-2</v>
      </c>
      <c r="AV387" s="27">
        <f>(1/(((0-P387)^2+(0-Q387)^2))*CT387)</f>
        <v>2.2448032836923523E-2</v>
      </c>
      <c r="AW387" s="27">
        <f>(1/(((1-P387)^2+(1-Q387)^2))*CT387)</f>
        <v>0.33947275146540867</v>
      </c>
      <c r="AX387" s="27">
        <f>(1/(((2-P387)^2+(2-Q387)^2))*CT387)</f>
        <v>2.4187215362077782E-2</v>
      </c>
      <c r="AY387" s="27">
        <f>(1/(((3-P387)^2+(3-Q387)^2))*CT387)</f>
        <v>6.2600721804028847E-3</v>
      </c>
      <c r="AZ387" s="27">
        <f>((1/(((4-P387)^2+(4-Q387)^2))*CT387))</f>
        <v>2.7921965387107655E-3</v>
      </c>
      <c r="BA387" s="27">
        <f>((1/(((5-P387)^2+(5-Q387)^2))*CT387))</f>
        <v>1.5709946884515361E-3</v>
      </c>
      <c r="BB387" s="27">
        <f>((1/(((6-P387)^2+(6-Q387)^2))*CT387))</f>
        <v>1.0050879554168817E-3</v>
      </c>
      <c r="BC387" s="27">
        <f>((1/(((1-P387)^2+(0-Q387)^2))*CT387))</f>
        <v>2.8925222829836728E-2</v>
      </c>
      <c r="BD387" s="27">
        <f>((1/(((2-P387)^2+(0-Q387)^2))*CT387))</f>
        <v>1.5480721399930515E-2</v>
      </c>
      <c r="BE387" s="27">
        <f>((1/(((2-P387)^2+(1-Q387)^2))*CT387))</f>
        <v>3.0330314413942856E-2</v>
      </c>
      <c r="BF387" s="27">
        <f>((1/(((3-P387)^2+(0-Q387)^2))*CT387))</f>
        <v>7.4282592089689962E-3</v>
      </c>
      <c r="BG387" s="27">
        <f>((1/(((3-P387)^2+(1-Q387)^2))*CT387))</f>
        <v>9.709220107368275E-3</v>
      </c>
      <c r="BH387" s="27">
        <f>((1/(((3-P387)^2+(2-Q387)^2))*CT387))</f>
        <v>8.9791814954424502E-3</v>
      </c>
      <c r="BI387" s="27">
        <f>((1/(((4-P387)^2+(0-Q387)^2))*CT387))</f>
        <v>4.0875452040733109E-3</v>
      </c>
      <c r="BJ387" s="27">
        <f>((1/(((4-P387)^2+(1-Q387)^2))*CT387))</f>
        <v>4.6944069262715524E-3</v>
      </c>
      <c r="BK387" s="27">
        <f>((1/(((4-P387)^2+(2-Q387)^2))*CT387))</f>
        <v>4.516848616470677E-3</v>
      </c>
      <c r="BL387" s="27">
        <f>((1/(((4-P387)^2+(3-Q387)^2))*CT387))</f>
        <v>3.7069007428884222E-3</v>
      </c>
      <c r="BM387" s="27">
        <f>((1/(((5-P387)^2+(0-Q387)^2))*CT387))</f>
        <v>2.533761213497061E-3</v>
      </c>
      <c r="BN387" s="27">
        <f>((1/(((5-P387)^2+(1-Q387)^2))*CT387))</f>
        <v>2.7544868792831493E-3</v>
      </c>
      <c r="BO387" s="27">
        <f>((1/(((5-P387)^2+(2-Q387)^2))*CT387))</f>
        <v>2.6923852988758141E-3</v>
      </c>
      <c r="BP387" s="27">
        <f>((1/(((5-P387)^2+(3-Q387)^2))*CT387))</f>
        <v>2.3821337681231643E-3</v>
      </c>
      <c r="BQ387" s="27">
        <f>((1/(((5-P387)^2+(4-Q387)^2))*CT387))</f>
        <v>1.9678626457807673E-3</v>
      </c>
      <c r="BR387" s="27">
        <f>((1/(((6-P387)^2+(0-Q387)^2))*CT387))</f>
        <v>1.710294125996983E-3</v>
      </c>
      <c r="BS387" s="27">
        <f>(1/(((6-P387)^2+(1-Q387)^2))*CT387)</f>
        <v>1.8080939899135227E-3</v>
      </c>
      <c r="BT387" s="27">
        <f>(1/(((6-P387)^2+(2-Q387)^2))*CT387)</f>
        <v>1.7811265014132699E-3</v>
      </c>
      <c r="BU387" s="27">
        <f>(1/(((6-P387)^2+(3-Q387)^2))*CT387)</f>
        <v>1.639838158810733E-3</v>
      </c>
      <c r="BV387" s="27">
        <f>((1/(((6-P387)^2+(4-Q387)^2))*CT387))</f>
        <v>1.4322746403045055E-3</v>
      </c>
      <c r="BW387" s="27">
        <f>((1/(((6-P387)^2+(5-Q387)^2))*CT387))</f>
        <v>1.2098277316149313E-3</v>
      </c>
      <c r="BX387" s="27">
        <f>((1/(((0-P387)^2+(1-Q387)^2))*CT387))</f>
        <v>7.7392344065837171E-2</v>
      </c>
      <c r="BY387" s="27">
        <f>((1/(((0-P387)^2+(2-Q387)^2))*CT387))</f>
        <v>4.6959344455146601E-2</v>
      </c>
      <c r="BZ387" s="27">
        <f>((1/(((1-P387)^2+(2-Q387)^2))*CT387))</f>
        <v>8.8342453637748175E-2</v>
      </c>
      <c r="CA387" s="27">
        <f>((1/(((0-P387)^2+(3-Q387)^2))*CT387))</f>
        <v>1.4353615574032539E-2</v>
      </c>
      <c r="CB387" s="27">
        <f>((1/(((1-P387)^2+(3-Q387)^2))*CT387))</f>
        <v>1.6752263069492165E-2</v>
      </c>
      <c r="CC387" s="27">
        <f>((1/(((2-P387)^2+(3-Q387)^2))*CT387))</f>
        <v>1.1146035697626053E-2</v>
      </c>
      <c r="CD387" s="27">
        <f>((1/(((0-P387)^2+(4-Q387)^2))*CT387))</f>
        <v>6.3274039594308582E-3</v>
      </c>
      <c r="CE387" s="27">
        <f>((1/(((1-P387)^2+(4-Q387)^2))*CT387))</f>
        <v>6.7536870738037951E-3</v>
      </c>
      <c r="CF387" s="27">
        <f>((1/(((2-P387)^2+(4-Q387)^2))*CT387))</f>
        <v>5.6150804399515255E-3</v>
      </c>
      <c r="CG387" s="27">
        <f>((1/(((3-P387)^2+(4-Q387)^2))*CT387))</f>
        <v>4.0303662544154467E-3</v>
      </c>
      <c r="CH387" s="27">
        <f>((1/(((0-P387)^2+(5-Q387)^2))*CT387))</f>
        <v>3.4914184707439291E-3</v>
      </c>
      <c r="CI387" s="27">
        <f>((1/(((1-P387)^2+(5-Q387)^2))*CT387))</f>
        <v>3.6174069722261686E-3</v>
      </c>
      <c r="CJ387" s="27">
        <f>((1/(((2-P387)^2+(5-Q387)^2))*CT387))</f>
        <v>3.2630081106958123E-3</v>
      </c>
      <c r="CK387" s="27">
        <f>((1/(((3-P387)^2+(5-Q387)^2))*CT387))</f>
        <v>2.6561112807211317E-3</v>
      </c>
      <c r="CL387" s="27">
        <f>(1/(((4-P387)^2+(5-Q387)^2))*CT387)</f>
        <v>2.0554358456874497E-3</v>
      </c>
      <c r="CM387" s="27">
        <f>(1/(((0-P387)^2+(6-Q387)^2))*CT387)</f>
        <v>2.1988151895176397E-3</v>
      </c>
      <c r="CN387" s="27">
        <f>(1/(((1-P387)^2+(6-Q387)^2))*CT387)</f>
        <v>2.2481258688207524E-3</v>
      </c>
      <c r="CO387" s="27">
        <f>((1/(((2-P387)^2+(6-Q387)^2))*CT387))</f>
        <v>2.1059746598261911E-3</v>
      </c>
      <c r="CP387" s="27">
        <f>((1/(((3-P387)^2+(6-Q387)^2))*CT387))</f>
        <v>1.8353200655983467E-3</v>
      </c>
      <c r="CQ387" s="27">
        <f>((1/(((4-P387)^2+(6-Q387)^2))*CT387))</f>
        <v>1.5269771172058079E-3</v>
      </c>
      <c r="CR387" s="27">
        <f>((1/(((5-P387)^2+(6-Q387)^2)))*CT387)</f>
        <v>1.2423699368548612E-3</v>
      </c>
      <c r="CS387" s="21">
        <f t="shared" ref="CS387:CS450" si="207">SUM(AV387:CR387)</f>
        <v>0.84142061467158225</v>
      </c>
      <c r="CT387" s="28">
        <v>0.05</v>
      </c>
    </row>
    <row r="388" spans="8:98" x14ac:dyDescent="0.25">
      <c r="H388" s="2">
        <v>44779</v>
      </c>
      <c r="I388" s="1" t="s">
        <v>10</v>
      </c>
      <c r="J388" s="1" t="s">
        <v>12</v>
      </c>
      <c r="K388">
        <v>0</v>
      </c>
      <c r="L388">
        <v>1</v>
      </c>
      <c r="M388">
        <v>0.05</v>
      </c>
      <c r="N388">
        <v>2.12</v>
      </c>
      <c r="P388" s="10">
        <f>SUMIF(team,spi_matches[[#This Row],[team1]],Mxg)+SUMIF(team,spi_matches[[#This Row],[team2]],Vnxg)</f>
        <v>0.73449377290822038</v>
      </c>
      <c r="Q388" s="10">
        <f>SUMIF(team,spi_matches[[#This Row],[team1]],Mnxg)+SUMIF(team,spi_matches[[#This Row],[team2]],Vxg)</f>
        <v>1.4589585780129908</v>
      </c>
      <c r="R388" s="10">
        <f t="shared" si="177"/>
        <v>0.90550748673273762</v>
      </c>
      <c r="S388" s="21">
        <f t="shared" si="178"/>
        <v>0.12805362618270497</v>
      </c>
      <c r="T388" s="21">
        <f t="shared" si="179"/>
        <v>0.23522752904220876</v>
      </c>
      <c r="U388" s="21">
        <f t="shared" si="180"/>
        <v>0.36806476774593078</v>
      </c>
      <c r="V388" s="22">
        <f t="shared" si="181"/>
        <v>0</v>
      </c>
      <c r="W388" s="22">
        <f t="shared" si="182"/>
        <v>3</v>
      </c>
      <c r="X388" s="23">
        <f t="shared" si="183"/>
        <v>0</v>
      </c>
      <c r="Y388" s="23">
        <f t="shared" si="184"/>
        <v>3</v>
      </c>
      <c r="Z388" s="23">
        <f t="shared" si="185"/>
        <v>0</v>
      </c>
      <c r="AA388" s="23">
        <f t="shared" si="186"/>
        <v>3</v>
      </c>
      <c r="AB388" s="24">
        <f t="shared" si="187"/>
        <v>1</v>
      </c>
      <c r="AC388" s="24">
        <f t="shared" si="188"/>
        <v>1</v>
      </c>
      <c r="AD388" s="24">
        <f t="shared" si="189"/>
        <v>1</v>
      </c>
      <c r="AE388" s="24">
        <f t="shared" si="190"/>
        <v>2</v>
      </c>
      <c r="AF388" s="24">
        <f t="shared" si="191"/>
        <v>0</v>
      </c>
      <c r="AG388" s="24">
        <f t="shared" si="192"/>
        <v>1</v>
      </c>
      <c r="AH388" s="24">
        <f t="shared" si="193"/>
        <v>0</v>
      </c>
      <c r="AI388" s="24">
        <f t="shared" si="194"/>
        <v>2</v>
      </c>
      <c r="AJ388" s="24">
        <f t="shared" si="195"/>
        <v>2</v>
      </c>
      <c r="AK388" s="24">
        <f t="shared" si="196"/>
        <v>1</v>
      </c>
      <c r="AL388" s="25">
        <f t="shared" si="197"/>
        <v>11</v>
      </c>
      <c r="AM388" s="25">
        <f t="shared" si="198"/>
        <v>12</v>
      </c>
      <c r="AN388" s="25">
        <f t="shared" si="199"/>
        <v>1</v>
      </c>
      <c r="AO388" s="25">
        <f t="shared" si="200"/>
        <v>2</v>
      </c>
      <c r="AP388" s="25">
        <f t="shared" si="201"/>
        <v>21</v>
      </c>
      <c r="AQ388" s="26">
        <f t="shared" si="202"/>
        <v>0.17784952910330787</v>
      </c>
      <c r="AR388" s="26">
        <f t="shared" si="203"/>
        <v>0.13765785411168599</v>
      </c>
      <c r="AS388" s="26">
        <f t="shared" si="204"/>
        <v>6.6655639266785319E-2</v>
      </c>
      <c r="AT388" s="26">
        <f t="shared" si="205"/>
        <v>6.0081211335008246E-2</v>
      </c>
      <c r="AU388" s="26">
        <f t="shared" si="206"/>
        <v>2.7591550338759936E-2</v>
      </c>
      <c r="AV388" s="27">
        <f>(1/(((0-P388)^2+(0-Q388)^2))*CT388)</f>
        <v>1.8740340047170803E-2</v>
      </c>
      <c r="AW388" s="27">
        <f>(1/(((1-P388)^2+(1-Q388)^2))*CT388)</f>
        <v>0.17784952910330787</v>
      </c>
      <c r="AX388" s="27">
        <f>(1/(((2-P388)^2+(2-Q388)^2))*CT388)</f>
        <v>2.6395924289056173E-2</v>
      </c>
      <c r="AY388" s="27">
        <f>(1/(((3-P388)^2+(3-Q388)^2))*CT388)</f>
        <v>6.6601600195425048E-3</v>
      </c>
      <c r="AZ388" s="27">
        <f>((1/(((4-P388)^2+(4-Q388)^2))*CT388))</f>
        <v>2.9204886860673524E-3</v>
      </c>
      <c r="BA388" s="27">
        <f>((1/(((5-P388)^2+(5-Q388)^2))*CT388))</f>
        <v>1.6268882868027039E-3</v>
      </c>
      <c r="BB388" s="27">
        <f>((1/(((6-P388)^2+(6-Q388)^2))*CT388))</f>
        <v>1.0341986102613619E-3</v>
      </c>
      <c r="BC388" s="27">
        <f>((1/(((1-P388)^2+(0-Q388)^2))*CT388))</f>
        <v>2.2737052874385155E-2</v>
      </c>
      <c r="BD388" s="27">
        <f>((1/(((2-P388)^2+(0-Q388)^2))*CT388))</f>
        <v>1.3404588037027222E-2</v>
      </c>
      <c r="BE388" s="27">
        <f>((1/(((2-P388)^2+(1-Q388)^2))*CT388))</f>
        <v>2.7591550338759936E-2</v>
      </c>
      <c r="BF388" s="27">
        <f>((1/(((3-P388)^2+(0-Q388)^2))*CT388))</f>
        <v>6.8860293040007405E-3</v>
      </c>
      <c r="BG388" s="27">
        <f>((1/(((3-P388)^2+(1-Q388)^2))*CT388))</f>
        <v>9.3577558060114596E-3</v>
      </c>
      <c r="BH388" s="27">
        <f>((1/(((3-P388)^2+(2-Q388)^2))*CT388))</f>
        <v>9.2161748615637758E-3</v>
      </c>
      <c r="BI388" s="27">
        <f>((1/(((4-P388)^2+(0-Q388)^2))*CT388))</f>
        <v>3.9086651117925322E-3</v>
      </c>
      <c r="BJ388" s="27">
        <f>((1/(((4-P388)^2+(1-Q388)^2))*CT388))</f>
        <v>4.598050434034307E-3</v>
      </c>
      <c r="BK388" s="27">
        <f>((1/(((4-P388)^2+(2-Q388)^2))*CT388))</f>
        <v>4.5636024409527404E-3</v>
      </c>
      <c r="BL388" s="27">
        <f>((1/(((4-P388)^2+(3-Q388)^2))*CT388))</f>
        <v>3.8348441287299924E-3</v>
      </c>
      <c r="BM388" s="27">
        <f>((1/(((5-P388)^2+(0-Q388)^2))*CT388))</f>
        <v>2.4602541627530522E-3</v>
      </c>
      <c r="BN388" s="27">
        <f>((1/(((5-P388)^2+(1-Q388)^2))*CT388))</f>
        <v>2.7166255777052173E-3</v>
      </c>
      <c r="BO388" s="27">
        <f>((1/(((5-P388)^2+(2-Q388)^2))*CT388))</f>
        <v>2.7045638528990987E-3</v>
      </c>
      <c r="BP388" s="27">
        <f>((1/(((5-P388)^2+(3-Q388)^2))*CT388))</f>
        <v>2.4308009269571702E-3</v>
      </c>
      <c r="BQ388" s="27">
        <f>((1/(((5-P388)^2+(4-Q388)^2))*CT388))</f>
        <v>2.0282794993525905E-3</v>
      </c>
      <c r="BR388" s="27">
        <f>((1/(((6-P388)^2+(0-Q388)^2))*CT388))</f>
        <v>1.6748109395421367E-3</v>
      </c>
      <c r="BS388" s="27">
        <f>(1/(((6-P388)^2+(1-Q388)^2))*CT388)</f>
        <v>1.7897925322992163E-3</v>
      </c>
      <c r="BT388" s="27">
        <f>(1/(((6-P388)^2+(2-Q388)^2))*CT388)</f>
        <v>1.7845491250474419E-3</v>
      </c>
      <c r="BU388" s="27">
        <f>(1/(((6-P388)^2+(3-Q388)^2))*CT388)</f>
        <v>1.6611094531291963E-3</v>
      </c>
      <c r="BV388" s="27">
        <f>((1/(((6-P388)^2+(4-Q388)^2))*CT388))</f>
        <v>1.4627390341252627E-3</v>
      </c>
      <c r="BW388" s="27">
        <f>((1/(((6-P388)^2+(5-Q388)^2))*CT388))</f>
        <v>1.2417877416367139E-3</v>
      </c>
      <c r="BX388" s="27">
        <f>((1/(((0-P388)^2+(1-Q388)^2))*CT388))</f>
        <v>6.6655639266785319E-2</v>
      </c>
      <c r="BY388" s="27">
        <f>((1/(((0-P388)^2+(2-Q388)^2))*CT388))</f>
        <v>6.0081211335008246E-2</v>
      </c>
      <c r="BZ388" s="27">
        <f>((1/(((1-P388)^2+(2-Q388)^2))*CT388))</f>
        <v>0.13765785411168599</v>
      </c>
      <c r="CA388" s="27">
        <f>((1/(((0-P388)^2+(3-Q388)^2))*CT388))</f>
        <v>1.7156838887803012E-2</v>
      </c>
      <c r="CB388" s="27">
        <f>((1/(((1-P388)^2+(3-Q388)^2))*CT388))</f>
        <v>2.0447370297447472E-2</v>
      </c>
      <c r="CC388" s="27">
        <f>((1/(((2-P388)^2+(3-Q388)^2))*CT388))</f>
        <v>1.2574457528036508E-2</v>
      </c>
      <c r="CD388" s="27">
        <f>((1/(((0-P388)^2+(4-Q388)^2))*CT388))</f>
        <v>7.1465604795790299E-3</v>
      </c>
      <c r="CE388" s="27">
        <f>((1/(((1-P388)^2+(4-Q388)^2))*CT388))</f>
        <v>7.6600352979072223E-3</v>
      </c>
      <c r="CF388" s="27">
        <f>((1/(((2-P388)^2+(4-Q388)^2))*CT388))</f>
        <v>6.2047075590062296E-3</v>
      </c>
      <c r="CG388" s="27">
        <f>((1/(((3-P388)^2+(4-Q388)^2))*CT388))</f>
        <v>4.3142834808180021E-3</v>
      </c>
      <c r="CH388" s="27">
        <f>((1/(((0-P388)^2+(5-Q388)^2))*CT388))</f>
        <v>3.8230814160972698E-3</v>
      </c>
      <c r="CI388" s="27">
        <f>((1/(((1-P388)^2+(5-Q388)^2))*CT388))</f>
        <v>3.9652743764785059E-3</v>
      </c>
      <c r="CJ388" s="27">
        <f>((1/(((2-P388)^2+(5-Q388)^2))*CT388))</f>
        <v>3.5359477695470162E-3</v>
      </c>
      <c r="CK388" s="27">
        <f>((1/(((3-P388)^2+(5-Q388)^2))*CT388))</f>
        <v>2.8294157441684348E-3</v>
      </c>
      <c r="CL388" s="27">
        <f>(1/(((4-P388)^2+(5-Q388)^2))*CT388)</f>
        <v>2.1549397108261785E-3</v>
      </c>
      <c r="CM388" s="27">
        <f>(1/(((0-P388)^2+(6-Q388)^2))*CT388)</f>
        <v>2.3628888497230268E-3</v>
      </c>
      <c r="CN388" s="27">
        <f>(1/(((1-P388)^2+(6-Q388)^2))*CT388)</f>
        <v>2.4164452726275431E-3</v>
      </c>
      <c r="CO388" s="27">
        <f>((1/(((2-P388)^2+(6-Q388)^2))*CT388))</f>
        <v>2.2499654758200015E-3</v>
      </c>
      <c r="CP388" s="27">
        <f>((1/(((3-P388)^2+(6-Q388)^2))*CT388))</f>
        <v>1.9414779779625753E-3</v>
      </c>
      <c r="CQ388" s="27">
        <f>((1/(((4-P388)^2+(6-Q388)^2))*CT388))</f>
        <v>1.5982310464053716E-3</v>
      </c>
      <c r="CR388" s="27">
        <f>((1/(((5-P388)^2+(6-Q388)^2)))*CT388)</f>
        <v>1.2881418621978075E-3</v>
      </c>
      <c r="CS388" s="21">
        <f t="shared" si="207"/>
        <v>0.73134592297084444</v>
      </c>
      <c r="CT388" s="28">
        <v>0.05</v>
      </c>
    </row>
    <row r="389" spans="8:98" x14ac:dyDescent="0.25">
      <c r="H389" s="2">
        <v>44780</v>
      </c>
      <c r="I389" s="1" t="s">
        <v>14</v>
      </c>
      <c r="J389" s="1" t="s">
        <v>5</v>
      </c>
      <c r="K389">
        <v>2</v>
      </c>
      <c r="L389">
        <v>2</v>
      </c>
      <c r="M389">
        <v>0.06</v>
      </c>
      <c r="N389">
        <v>1.05</v>
      </c>
      <c r="P389" s="10">
        <f>SUMIF(team,spi_matches[[#This Row],[team1]],Mxg)+SUMIF(team,spi_matches[[#This Row],[team2]],Vnxg)</f>
        <v>1.3448728603473257</v>
      </c>
      <c r="Q389" s="10">
        <f>SUMIF(team,spi_matches[[#This Row],[team1]],Mnxg)+SUMIF(team,spi_matches[[#This Row],[team2]],Vxg)</f>
        <v>1.5684749749320193</v>
      </c>
      <c r="R389" s="10">
        <f t="shared" si="177"/>
        <v>1.9197145668878761</v>
      </c>
      <c r="S389" s="21">
        <f t="shared" si="178"/>
        <v>0.19902070287271145</v>
      </c>
      <c r="T389" s="21">
        <f t="shared" si="179"/>
        <v>0.22355474751517496</v>
      </c>
      <c r="U389" s="21">
        <f t="shared" si="180"/>
        <v>0.32805424294305552</v>
      </c>
      <c r="V389" s="22">
        <f t="shared" si="181"/>
        <v>0</v>
      </c>
      <c r="W389" s="22">
        <f t="shared" si="182"/>
        <v>3</v>
      </c>
      <c r="X389" s="23">
        <f t="shared" si="183"/>
        <v>1</v>
      </c>
      <c r="Y389" s="23">
        <f t="shared" si="184"/>
        <v>1</v>
      </c>
      <c r="Z389" s="23">
        <f t="shared" si="185"/>
        <v>1</v>
      </c>
      <c r="AA389" s="23">
        <f t="shared" si="186"/>
        <v>1</v>
      </c>
      <c r="AB389" s="24">
        <f t="shared" si="187"/>
        <v>1</v>
      </c>
      <c r="AC389" s="24">
        <f t="shared" si="188"/>
        <v>2</v>
      </c>
      <c r="AD389" s="24">
        <f t="shared" si="189"/>
        <v>1</v>
      </c>
      <c r="AE389" s="24">
        <f t="shared" si="190"/>
        <v>1</v>
      </c>
      <c r="AF389" s="24">
        <f t="shared" si="191"/>
        <v>2</v>
      </c>
      <c r="AG389" s="24">
        <f t="shared" si="192"/>
        <v>2</v>
      </c>
      <c r="AH389" s="24">
        <f t="shared" si="193"/>
        <v>2</v>
      </c>
      <c r="AI389" s="24">
        <f t="shared" si="194"/>
        <v>1</v>
      </c>
      <c r="AJ389" s="24">
        <f t="shared" si="195"/>
        <v>0</v>
      </c>
      <c r="AK389" s="24">
        <f t="shared" si="196"/>
        <v>2</v>
      </c>
      <c r="AL389" s="25">
        <f t="shared" si="197"/>
        <v>12</v>
      </c>
      <c r="AM389" s="25">
        <f t="shared" si="198"/>
        <v>11</v>
      </c>
      <c r="AN389" s="25">
        <f t="shared" si="199"/>
        <v>22</v>
      </c>
      <c r="AO389" s="25">
        <f t="shared" si="200"/>
        <v>21</v>
      </c>
      <c r="AP389" s="25">
        <f t="shared" si="201"/>
        <v>2</v>
      </c>
      <c r="AQ389" s="26">
        <f t="shared" si="202"/>
        <v>0.16385323181510006</v>
      </c>
      <c r="AR389" s="26">
        <f t="shared" si="203"/>
        <v>0.1130963064294184</v>
      </c>
      <c r="AS389" s="26">
        <f t="shared" si="204"/>
        <v>8.1247253712804446E-2</v>
      </c>
      <c r="AT389" s="26">
        <f t="shared" si="205"/>
        <v>6.6457956231929224E-2</v>
      </c>
      <c r="AU389" s="26">
        <f t="shared" si="206"/>
        <v>2.5063952457259051E-2</v>
      </c>
      <c r="AV389" s="27">
        <f>(1/(((0-P389)^2+(0-Q389)^2))*CT389)</f>
        <v>1.1712902450159495E-2</v>
      </c>
      <c r="AW389" s="27">
        <f>(1/(((1-P389)^2+(1-Q389)^2))*CT389)</f>
        <v>0.1130963064294184</v>
      </c>
      <c r="AX389" s="27">
        <f>(1/(((2-P389)^2+(2-Q389)^2))*CT389)</f>
        <v>8.1247253712804446E-2</v>
      </c>
      <c r="AY389" s="27">
        <f>(1/(((3-P389)^2+(3-Q389)^2))*CT389)</f>
        <v>1.0441225852901434E-2</v>
      </c>
      <c r="AZ389" s="27">
        <f>((1/(((4-P389)^2+(4-Q389)^2))*CT389))</f>
        <v>3.8574252203184551E-3</v>
      </c>
      <c r="BA389" s="27">
        <f>((1/(((5-P389)^2+(5-Q389)^2))*CT389))</f>
        <v>1.989232807596495E-3</v>
      </c>
      <c r="BB389" s="27">
        <f>((1/(((6-P389)^2+(6-Q389)^2))*CT389))</f>
        <v>1.2104010419762405E-3</v>
      </c>
      <c r="BC389" s="27">
        <f>((1/(((1-P389)^2+(0-Q389)^2))*CT389))</f>
        <v>1.9386975785555073E-2</v>
      </c>
      <c r="BD389" s="27">
        <f>((1/(((2-P389)^2+(0-Q389)^2))*CT389))</f>
        <v>1.7305197800118147E-2</v>
      </c>
      <c r="BE389" s="27">
        <f>((1/(((2-P389)^2+(1-Q389)^2))*CT389))</f>
        <v>6.6457956231929224E-2</v>
      </c>
      <c r="BF389" s="27">
        <f>((1/(((3-P389)^2+(0-Q389)^2))*CT389))</f>
        <v>9.6161990419740915E-3</v>
      </c>
      <c r="BG389" s="27">
        <f>((1/(((3-P389)^2+(1-Q389)^2))*CT389))</f>
        <v>1.6325946100520277E-2</v>
      </c>
      <c r="BH389" s="27">
        <f>((1/(((3-P389)^2+(2-Q389)^2))*CT389))</f>
        <v>1.7090162630301459E-2</v>
      </c>
      <c r="BI389" s="27">
        <f>((1/(((4-P389)^2+(0-Q389)^2))*CT389))</f>
        <v>5.2577264559275361E-3</v>
      </c>
      <c r="BJ389" s="27">
        <f>((1/(((4-P389)^2+(1-Q389)^2))*CT389))</f>
        <v>6.7816252286328335E-3</v>
      </c>
      <c r="BK389" s="27">
        <f>((1/(((4-P389)^2+(2-Q389)^2))*CT389))</f>
        <v>6.9099771187008082E-3</v>
      </c>
      <c r="BL389" s="27">
        <f>((1/(((4-P389)^2+(3-Q389)^2))*CT389))</f>
        <v>5.4951310788770988E-3</v>
      </c>
      <c r="BM389" s="27">
        <f>((1/(((5-P389)^2+(0-Q389)^2))*CT389))</f>
        <v>3.1605426419932985E-3</v>
      </c>
      <c r="BN389" s="27">
        <f>((1/(((5-P389)^2+(1-Q389)^2))*CT389))</f>
        <v>3.6541378400748699E-3</v>
      </c>
      <c r="BO389" s="27">
        <f>((1/(((5-P389)^2+(2-Q389)^2))*CT389))</f>
        <v>3.6910806850625091E-3</v>
      </c>
      <c r="BP389" s="27">
        <f>((1/(((5-P389)^2+(3-Q389)^2))*CT389))</f>
        <v>3.2448109314963309E-3</v>
      </c>
      <c r="BQ389" s="27">
        <f>((1/(((5-P389)^2+(4-Q389)^2))*CT389))</f>
        <v>2.5944013999875792E-3</v>
      </c>
      <c r="BR389" s="27">
        <f>((1/(((6-P389)^2+(0-Q389)^2))*CT389))</f>
        <v>2.0720817195115696E-3</v>
      </c>
      <c r="BS389" s="27">
        <f>(1/(((6-P389)^2+(1-Q389)^2))*CT389)</f>
        <v>2.2734121398441253E-3</v>
      </c>
      <c r="BT389" s="27">
        <f>(1/(((6-P389)^2+(2-Q389)^2))*CT389)</f>
        <v>2.2876570913266223E-3</v>
      </c>
      <c r="BU389" s="27">
        <f>(1/(((6-P389)^2+(3-Q389)^2))*CT389)</f>
        <v>2.1079726719684111E-3</v>
      </c>
      <c r="BV389" s="27">
        <f>((1/(((6-P389)^2+(4-Q389)^2))*CT389))</f>
        <v>1.8127420999055248E-3</v>
      </c>
      <c r="BW389" s="27">
        <f>((1/(((6-P389)^2+(5-Q389)^2))*CT389))</f>
        <v>1.4949661790040572E-3</v>
      </c>
      <c r="BX389" s="27">
        <f>((1/(((0-P389)^2+(1-Q389)^2))*CT389))</f>
        <v>2.3453842847064362E-2</v>
      </c>
      <c r="BY389" s="27">
        <f>((1/(((0-P389)^2+(2-Q389)^2))*CT389))</f>
        <v>2.5063952457259051E-2</v>
      </c>
      <c r="BZ389" s="27">
        <f>((1/(((1-P389)^2+(2-Q389)^2))*CT389))</f>
        <v>0.16385323181510006</v>
      </c>
      <c r="CA389" s="27">
        <f>((1/(((0-P389)^2+(3-Q389)^2))*CT389))</f>
        <v>1.2960261297967289E-2</v>
      </c>
      <c r="CB389" s="27">
        <f>((1/(((1-P389)^2+(3-Q389)^2))*CT389))</f>
        <v>2.3060590638532486E-2</v>
      </c>
      <c r="CC389" s="27">
        <f>((1/(((2-P389)^2+(3-Q389)^2))*CT389))</f>
        <v>2.0173854513714548E-2</v>
      </c>
      <c r="CD389" s="27">
        <f>((1/(((0-P389)^2+(4-Q389)^2))*CT389))</f>
        <v>6.4758476491814689E-3</v>
      </c>
      <c r="CE389" s="27">
        <f>((1/(((1-P389)^2+(4-Q389)^2))*CT389))</f>
        <v>8.2901537396550314E-3</v>
      </c>
      <c r="CF389" s="27">
        <f>((1/(((2-P389)^2+(4-Q389)^2))*CT389))</f>
        <v>7.884563037718775E-3</v>
      </c>
      <c r="CG389" s="27">
        <f>((1/(((3-P389)^2+(4-Q389)^2))*CT389))</f>
        <v>5.7791710795559517E-3</v>
      </c>
      <c r="CH389" s="27">
        <f>((1/(((0-P389)^2+(5-Q389)^2))*CT389))</f>
        <v>3.6807882047184071E-3</v>
      </c>
      <c r="CI389" s="27">
        <f>((1/(((1-P389)^2+(5-Q389)^2))*CT389))</f>
        <v>4.2036937514491985E-3</v>
      </c>
      <c r="CJ389" s="27">
        <f>((1/(((2-P389)^2+(5-Q389)^2))*CT389))</f>
        <v>4.096830869950544E-3</v>
      </c>
      <c r="CK389" s="27">
        <f>((1/(((3-P389)^2+(5-Q389)^2))*CT389))</f>
        <v>3.4447574946008907E-3</v>
      </c>
      <c r="CL389" s="27">
        <f>(1/(((4-P389)^2+(5-Q389)^2))*CT389)</f>
        <v>2.6560334491805863E-3</v>
      </c>
      <c r="CM389" s="27">
        <f>(1/(((0-P389)^2+(6-Q389)^2))*CT389)</f>
        <v>2.3313178405486861E-3</v>
      </c>
      <c r="CN389" s="27">
        <f>(1/(((1-P389)^2+(6-Q389)^2))*CT389)</f>
        <v>2.5307035920764101E-3</v>
      </c>
      <c r="CO389" s="27">
        <f>((1/(((2-P389)^2+(6-Q389)^2))*CT389))</f>
        <v>2.491577767397387E-3</v>
      </c>
      <c r="CP389" s="27">
        <f>((1/(((3-P389)^2+(6-Q389)^2))*CT389))</f>
        <v>2.2343512843446198E-3</v>
      </c>
      <c r="CQ389" s="27">
        <f>((1/(((4-P389)^2+(6-Q389)^2))*CT389))</f>
        <v>1.8734931839378783E-3</v>
      </c>
      <c r="CR389" s="27">
        <f>((1/(((5-P389)^2+(6-Q389)^2)))*CT389)</f>
        <v>1.5152264291019065E-3</v>
      </c>
      <c r="CS389" s="21">
        <f t="shared" si="207"/>
        <v>0.75062969333094209</v>
      </c>
      <c r="CT389" s="28">
        <v>0.05</v>
      </c>
    </row>
    <row r="390" spans="8:98" x14ac:dyDescent="0.25">
      <c r="H390" s="2">
        <v>44780</v>
      </c>
      <c r="I390" s="1" t="s">
        <v>7</v>
      </c>
      <c r="J390" s="1" t="s">
        <v>27</v>
      </c>
      <c r="K390">
        <v>1</v>
      </c>
      <c r="L390">
        <v>2</v>
      </c>
      <c r="M390">
        <v>0.17</v>
      </c>
      <c r="N390">
        <v>1.68</v>
      </c>
      <c r="P390" s="10">
        <f>SUMIF(team,spi_matches[[#This Row],[team1]],Mxg)+SUMIF(team,spi_matches[[#This Row],[team2]],Vnxg)</f>
        <v>1.5748525062891243</v>
      </c>
      <c r="Q390" s="10">
        <f>SUMIF(team,spi_matches[[#This Row],[team1]],Mnxg)+SUMIF(team,spi_matches[[#This Row],[team2]],Vxg)</f>
        <v>1.191847266622889</v>
      </c>
      <c r="R390" s="10">
        <f t="shared" si="177"/>
        <v>2.2119036555303788</v>
      </c>
      <c r="S390" s="21">
        <f t="shared" si="178"/>
        <v>0.4061582897205343</v>
      </c>
      <c r="T390" s="21">
        <f t="shared" si="179"/>
        <v>0.22506529983690265</v>
      </c>
      <c r="U390" s="21">
        <f t="shared" si="180"/>
        <v>0.17246199777365104</v>
      </c>
      <c r="V390" s="22">
        <f t="shared" si="181"/>
        <v>3</v>
      </c>
      <c r="W390" s="22">
        <f t="shared" si="182"/>
        <v>0</v>
      </c>
      <c r="X390" s="23">
        <f t="shared" si="183"/>
        <v>0</v>
      </c>
      <c r="Y390" s="23">
        <f t="shared" si="184"/>
        <v>3</v>
      </c>
      <c r="Z390" s="23">
        <f t="shared" si="185"/>
        <v>0</v>
      </c>
      <c r="AA390" s="23">
        <f t="shared" si="186"/>
        <v>3</v>
      </c>
      <c r="AB390" s="24">
        <f t="shared" si="187"/>
        <v>2</v>
      </c>
      <c r="AC390" s="24">
        <f t="shared" si="188"/>
        <v>1</v>
      </c>
      <c r="AD390" s="24">
        <f t="shared" si="189"/>
        <v>1</v>
      </c>
      <c r="AE390" s="24">
        <f t="shared" si="190"/>
        <v>1</v>
      </c>
      <c r="AF390" s="24">
        <f t="shared" si="191"/>
        <v>2</v>
      </c>
      <c r="AG390" s="24">
        <f t="shared" si="192"/>
        <v>2</v>
      </c>
      <c r="AH390" s="24">
        <f t="shared" si="193"/>
        <v>1</v>
      </c>
      <c r="AI390" s="24">
        <f t="shared" si="194"/>
        <v>2</v>
      </c>
      <c r="AJ390" s="24">
        <f t="shared" si="195"/>
        <v>2</v>
      </c>
      <c r="AK390" s="24">
        <f t="shared" si="196"/>
        <v>0</v>
      </c>
      <c r="AL390" s="25">
        <f t="shared" si="197"/>
        <v>21</v>
      </c>
      <c r="AM390" s="25">
        <f t="shared" si="198"/>
        <v>11</v>
      </c>
      <c r="AN390" s="25">
        <f t="shared" si="199"/>
        <v>22</v>
      </c>
      <c r="AO390" s="25">
        <f t="shared" si="200"/>
        <v>12</v>
      </c>
      <c r="AP390" s="25">
        <f t="shared" si="201"/>
        <v>20</v>
      </c>
      <c r="AQ390" s="26">
        <f t="shared" si="202"/>
        <v>0.2298261320382789</v>
      </c>
      <c r="AR390" s="26">
        <f t="shared" si="203"/>
        <v>0.13614304340763253</v>
      </c>
      <c r="AS390" s="26">
        <f t="shared" si="204"/>
        <v>5.9962015367543912E-2</v>
      </c>
      <c r="AT390" s="26">
        <f t="shared" si="205"/>
        <v>5.0835416813098146E-2</v>
      </c>
      <c r="AU390" s="26">
        <f t="shared" si="206"/>
        <v>3.1225599177749426E-2</v>
      </c>
      <c r="AV390" s="27">
        <f>(1/(((0-P390)^2+(0-Q390)^2))*CT390)</f>
        <v>1.2818342499215383E-2</v>
      </c>
      <c r="AW390" s="27">
        <f>(1/(((1-P390)^2+(1-Q390)^2))*CT390)</f>
        <v>0.13614304340763253</v>
      </c>
      <c r="AX390" s="27">
        <f>(1/(((2-P390)^2+(2-Q390)^2))*CT390)</f>
        <v>5.9962015367543912E-2</v>
      </c>
      <c r="AY390" s="27">
        <f>(1/(((3-P390)^2+(3-Q390)^2))*CT390)</f>
        <v>9.4331405378510619E-3</v>
      </c>
      <c r="AZ390" s="27">
        <f>((1/(((4-P390)^2+(4-Q390)^2))*CT390))</f>
        <v>3.6318569271149592E-3</v>
      </c>
      <c r="BA390" s="27">
        <f>((1/(((5-P390)^2+(5-Q390)^2))*CT390))</f>
        <v>1.905948123716074E-3</v>
      </c>
      <c r="BB390" s="27">
        <f>((1/(((6-P390)^2+(6-Q390)^2))*CT390))</f>
        <v>1.1709529738287122E-3</v>
      </c>
      <c r="BC390" s="27">
        <f>((1/(((1-P390)^2+(0-Q390)^2))*CT390))</f>
        <v>2.8555840167652335E-2</v>
      </c>
      <c r="BD390" s="27">
        <f>((1/(((2-P390)^2+(0-Q390)^2))*CT390))</f>
        <v>3.1225599177749426E-2</v>
      </c>
      <c r="BE390" s="27">
        <f>((1/(((2-P390)^2+(1-Q390)^2))*CT390))</f>
        <v>0.2298261320382789</v>
      </c>
      <c r="BF390" s="27">
        <f>((1/(((3-P390)^2+(0-Q390)^2))*CT390))</f>
        <v>1.4486265095780597E-2</v>
      </c>
      <c r="BG390" s="27">
        <f>((1/(((3-P390)^2+(1-Q390)^2))*CT390))</f>
        <v>2.4179694757253564E-2</v>
      </c>
      <c r="BH390" s="27">
        <f>((1/(((3-P390)^2+(2-Q390)^2))*CT390))</f>
        <v>1.8627827859112944E-2</v>
      </c>
      <c r="BI390" s="27">
        <f>((1/(((4-P390)^2+(0-Q390)^2))*CT390))</f>
        <v>6.8475888446172311E-3</v>
      </c>
      <c r="BJ390" s="27">
        <f>((1/(((4-P390)^2+(1-Q390)^2))*CT390))</f>
        <v>8.4485922106261185E-3</v>
      </c>
      <c r="BK390" s="27">
        <f>((1/(((4-P390)^2+(2-Q390)^2))*CT390))</f>
        <v>7.6517519862422251E-3</v>
      </c>
      <c r="BL390" s="27">
        <f>((1/(((4-P390)^2+(3-Q390)^2))*CT390))</f>
        <v>5.4640290179449099E-3</v>
      </c>
      <c r="BM390" s="27">
        <f>((1/(((5-P390)^2+(0-Q390)^2))*CT390))</f>
        <v>3.8016640651248623E-3</v>
      </c>
      <c r="BN390" s="27">
        <f>((1/(((5-P390)^2+(1-Q390)^2))*CT390))</f>
        <v>4.248651215419944E-3</v>
      </c>
      <c r="BO390" s="27">
        <f>((1/(((5-P390)^2+(2-Q390)^2))*CT390))</f>
        <v>4.0372244385325417E-3</v>
      </c>
      <c r="BP390" s="27">
        <f>((1/(((5-P390)^2+(3-Q390)^2))*CT390))</f>
        <v>3.3330996472965622E-3</v>
      </c>
      <c r="BQ390" s="27">
        <f>((1/(((5-P390)^2+(4-Q390)^2))*CT390))</f>
        <v>2.5487633056103035E-3</v>
      </c>
      <c r="BR390" s="27">
        <f>((1/(((6-P390)^2+(0-Q390)^2))*CT390))</f>
        <v>2.3806768745077648E-3</v>
      </c>
      <c r="BS390" s="27">
        <f>(1/(((6-P390)^2+(1-Q390)^2))*CT390)</f>
        <v>2.5485842067929408E-3</v>
      </c>
      <c r="BT390" s="27">
        <f>(1/(((6-P390)^2+(2-Q390)^2))*CT390)</f>
        <v>2.4709611189505849E-3</v>
      </c>
      <c r="BU390" s="27">
        <f>(1/(((6-P390)^2+(3-Q390)^2))*CT390)</f>
        <v>2.188054856000681E-3</v>
      </c>
      <c r="BV390" s="27">
        <f>((1/(((6-P390)^2+(4-Q390)^2))*CT390))</f>
        <v>1.8203230400085626E-3</v>
      </c>
      <c r="BW390" s="27">
        <f>((1/(((6-P390)^2+(5-Q390)^2))*CT390))</f>
        <v>1.4669657970312914E-3</v>
      </c>
      <c r="BX390" s="27">
        <f>((1/(((0-P390)^2+(1-Q390)^2))*CT390))</f>
        <v>1.9865188550902389E-2</v>
      </c>
      <c r="BY390" s="27">
        <f>((1/(((0-P390)^2+(2-Q390)^2))*CT390))</f>
        <v>1.5957762957106384E-2</v>
      </c>
      <c r="BZ390" s="27">
        <f>((1/(((1-P390)^2+(2-Q390)^2))*CT390))</f>
        <v>5.0835416813098146E-2</v>
      </c>
      <c r="CA390" s="27">
        <f>((1/(((0-P390)^2+(3-Q390)^2))*CT390))</f>
        <v>8.6962923362975866E-3</v>
      </c>
      <c r="CB390" s="27">
        <f>((1/(((1-P390)^2+(3-Q390)^2))*CT390))</f>
        <v>1.3889383847861992E-2</v>
      </c>
      <c r="CC390" s="27">
        <f>((1/(((2-P390)^2+(3-Q390)^2))*CT390))</f>
        <v>1.4492053389735233E-2</v>
      </c>
      <c r="CD390" s="27">
        <f>((1/(((0-P390)^2+(4-Q390)^2))*CT390))</f>
        <v>4.82351613504134E-3</v>
      </c>
      <c r="CE390" s="27">
        <f>((1/(((1-P390)^2+(4-Q390)^2))*CT390))</f>
        <v>6.0855552304938439E-3</v>
      </c>
      <c r="CF390" s="27">
        <f>((1/(((2-P390)^2+(4-Q390)^2))*CT390))</f>
        <v>6.1984965639105159E-3</v>
      </c>
      <c r="CG390" s="27">
        <f>((1/(((3-P390)^2+(4-Q390)^2))*CT390))</f>
        <v>5.0419657162025528E-3</v>
      </c>
      <c r="CH390" s="27">
        <f>((1/(((0-P390)^2+(5-Q390)^2))*CT390))</f>
        <v>2.9442614231464104E-3</v>
      </c>
      <c r="CI390" s="27">
        <f>((1/(((1-P390)^2+(5-Q390)^2))*CT390))</f>
        <v>3.3709798418552332E-3</v>
      </c>
      <c r="CJ390" s="27">
        <f>((1/(((2-P390)^2+(5-Q390)^2))*CT390))</f>
        <v>3.4053502172889266E-3</v>
      </c>
      <c r="CK390" s="27">
        <f>((1/(((3-P390)^2+(5-Q390)^2))*CT390))</f>
        <v>3.0242412375816965E-3</v>
      </c>
      <c r="CL390" s="27">
        <f>(1/(((4-P390)^2+(5-Q390)^2))*CT390)</f>
        <v>2.4529803398570375E-3</v>
      </c>
      <c r="CM390" s="27">
        <f>(1/(((0-P390)^2+(6-Q390)^2))*CT390)</f>
        <v>1.9532399722790948E-3</v>
      </c>
      <c r="CN390" s="27">
        <f>(1/(((1-P390)^2+(6-Q390)^2))*CT390)</f>
        <v>2.132306358960414E-3</v>
      </c>
      <c r="CO390" s="27">
        <f>((1/(((2-P390)^2+(6-Q390)^2))*CT390))</f>
        <v>2.1460071964111396E-3</v>
      </c>
      <c r="CP390" s="27">
        <f>((1/(((3-P390)^2+(6-Q390)^2))*CT390))</f>
        <v>1.9881207331807964E-3</v>
      </c>
      <c r="CQ390" s="27">
        <f>((1/(((4-P390)^2+(6-Q390)^2))*CT390))</f>
        <v>1.7241573680113948E-3</v>
      </c>
      <c r="CR390" s="27">
        <f>((1/(((5-P390)^2+(6-Q390)^2)))*CT390)</f>
        <v>1.4347215444289259E-3</v>
      </c>
      <c r="CS390" s="21">
        <f t="shared" si="207"/>
        <v>0.80368558733108775</v>
      </c>
      <c r="CT390" s="28">
        <v>0.05</v>
      </c>
    </row>
    <row r="391" spans="8:98" x14ac:dyDescent="0.25">
      <c r="H391" s="2">
        <v>44780</v>
      </c>
      <c r="I391" s="1" t="s">
        <v>21</v>
      </c>
      <c r="J391" s="1" t="s">
        <v>22</v>
      </c>
      <c r="K391">
        <v>0</v>
      </c>
      <c r="L391">
        <v>2</v>
      </c>
      <c r="M391">
        <v>0.34</v>
      </c>
      <c r="N391">
        <v>2.39</v>
      </c>
      <c r="P391" s="10">
        <f>SUMIF(team,spi_matches[[#This Row],[team1]],Mxg)+SUMIF(team,spi_matches[[#This Row],[team2]],Vnxg)</f>
        <v>0.68655867660307424</v>
      </c>
      <c r="Q391" s="10">
        <f>SUMIF(team,spi_matches[[#This Row],[team1]],Mnxg)+SUMIF(team,spi_matches[[#This Row],[team2]],Vxg)</f>
        <v>2.2256711091563615</v>
      </c>
      <c r="R391" s="10">
        <f t="shared" si="177"/>
        <v>0.14710690069477469</v>
      </c>
      <c r="S391" s="21">
        <f t="shared" si="178"/>
        <v>9.2138421450964736E-2</v>
      </c>
      <c r="T391" s="21">
        <f t="shared" si="179"/>
        <v>8.3627264036642099E-2</v>
      </c>
      <c r="U391" s="21">
        <f t="shared" si="180"/>
        <v>0.68187165340841083</v>
      </c>
      <c r="V391" s="22">
        <f t="shared" si="181"/>
        <v>0</v>
      </c>
      <c r="W391" s="22">
        <f t="shared" si="182"/>
        <v>3</v>
      </c>
      <c r="X391" s="23">
        <f t="shared" si="183"/>
        <v>0</v>
      </c>
      <c r="Y391" s="23">
        <f t="shared" si="184"/>
        <v>3</v>
      </c>
      <c r="Z391" s="23">
        <f t="shared" si="185"/>
        <v>0</v>
      </c>
      <c r="AA391" s="23">
        <f t="shared" si="186"/>
        <v>3</v>
      </c>
      <c r="AB391" s="24">
        <f t="shared" si="187"/>
        <v>1</v>
      </c>
      <c r="AC391" s="24">
        <f t="shared" si="188"/>
        <v>2</v>
      </c>
      <c r="AD391" s="24">
        <f t="shared" si="189"/>
        <v>0</v>
      </c>
      <c r="AE391" s="24">
        <f t="shared" si="190"/>
        <v>2</v>
      </c>
      <c r="AF391" s="24">
        <f t="shared" si="191"/>
        <v>1</v>
      </c>
      <c r="AG391" s="24">
        <f t="shared" si="192"/>
        <v>3</v>
      </c>
      <c r="AH391" s="24">
        <f t="shared" si="193"/>
        <v>0</v>
      </c>
      <c r="AI391" s="24">
        <f t="shared" si="194"/>
        <v>3</v>
      </c>
      <c r="AJ391" s="24">
        <f t="shared" si="195"/>
        <v>1</v>
      </c>
      <c r="AK391" s="24">
        <f t="shared" si="196"/>
        <v>1</v>
      </c>
      <c r="AL391" s="25">
        <f t="shared" si="197"/>
        <v>12</v>
      </c>
      <c r="AM391" s="25">
        <f t="shared" si="198"/>
        <v>2</v>
      </c>
      <c r="AN391" s="25">
        <f t="shared" si="199"/>
        <v>13</v>
      </c>
      <c r="AO391" s="25">
        <f t="shared" si="200"/>
        <v>3</v>
      </c>
      <c r="AP391" s="25">
        <f t="shared" si="201"/>
        <v>11</v>
      </c>
      <c r="AQ391" s="26">
        <f t="shared" si="202"/>
        <v>0.33518149567558125</v>
      </c>
      <c r="AR391" s="26">
        <f t="shared" si="203"/>
        <v>9.5732207283765483E-2</v>
      </c>
      <c r="AS391" s="26">
        <f t="shared" si="204"/>
        <v>7.1650617263862737E-2</v>
      </c>
      <c r="AT391" s="26">
        <f t="shared" si="205"/>
        <v>4.6687605539215249E-2</v>
      </c>
      <c r="AU391" s="26">
        <f t="shared" si="206"/>
        <v>3.1239942085218898E-2</v>
      </c>
      <c r="AV391" s="27">
        <f>(1/(((0-P391)^2+(0-Q391)^2))*CT391)</f>
        <v>9.2166328400529931E-3</v>
      </c>
      <c r="AW391" s="27">
        <f>(1/(((1-P391)^2+(1-Q391)^2))*CT391)</f>
        <v>3.1239942085218898E-2</v>
      </c>
      <c r="AX391" s="27">
        <f>(1/(((2-P391)^2+(2-Q391)^2))*CT391)</f>
        <v>2.8152272451244194E-2</v>
      </c>
      <c r="AY391" s="27">
        <f>(1/(((3-P391)^2+(3-Q391)^2))*CT391)</f>
        <v>8.4011078878421467E-3</v>
      </c>
      <c r="AZ391" s="27">
        <f>((1/(((4-P391)^2+(4-Q391)^2))*CT391))</f>
        <v>3.5392876890240768E-3</v>
      </c>
      <c r="BA391" s="27">
        <f>((1/(((5-P391)^2+(5-Q391)^2))*CT391))</f>
        <v>1.9009472037666284E-3</v>
      </c>
      <c r="BB391" s="27">
        <f>((1/(((6-P391)^2+(6-Q391)^2))*CT391))</f>
        <v>1.1770738794931539E-3</v>
      </c>
      <c r="BC391" s="27">
        <f>((1/(((1-P391)^2+(0-Q391)^2))*CT391))</f>
        <v>9.8973499333807682E-3</v>
      </c>
      <c r="BD391" s="27">
        <f>((1/(((2-P391)^2+(0-Q391)^2))*CT391))</f>
        <v>7.4864420577680588E-3</v>
      </c>
      <c r="BE391" s="27">
        <f>((1/(((2-P391)^2+(1-Q391)^2))*CT391))</f>
        <v>1.5492357447696135E-2</v>
      </c>
      <c r="BF391" s="27">
        <f>((1/(((3-P391)^2+(0-Q391)^2))*CT391))</f>
        <v>4.8517204377052465E-3</v>
      </c>
      <c r="BG391" s="27">
        <f>((1/(((3-P391)^2+(1-Q391)^2))*CT391))</f>
        <v>7.2947117571081771E-3</v>
      </c>
      <c r="BH391" s="27">
        <f>((1/(((3-P391)^2+(2-Q391)^2))*CT391))</f>
        <v>9.2542239223874206E-3</v>
      </c>
      <c r="BI391" s="27">
        <f>((1/(((4-P391)^2+(0-Q391)^2))*CT391))</f>
        <v>3.1382384057475881E-3</v>
      </c>
      <c r="BJ391" s="27">
        <f>((1/(((4-P391)^2+(1-Q391)^2))*CT391))</f>
        <v>4.0060369145014018E-3</v>
      </c>
      <c r="BK391" s="27">
        <f>((1/(((4-P391)^2+(2-Q391)^2))*CT391))</f>
        <v>4.5331651951479399E-3</v>
      </c>
      <c r="BL391" s="27">
        <f>((1/(((4-P391)^2+(3-Q391)^2))*CT391))</f>
        <v>4.3183566319124596E-3</v>
      </c>
      <c r="BM391" s="27">
        <f>((1/(((5-P391)^2+(0-Q391)^2))*CT391))</f>
        <v>2.1222962215622968E-3</v>
      </c>
      <c r="BN391" s="27">
        <f>((1/(((5-P391)^2+(1-Q391)^2))*CT391))</f>
        <v>2.4865668549143281E-3</v>
      </c>
      <c r="BO391" s="27">
        <f>((1/(((5-P391)^2+(2-Q391)^2))*CT391))</f>
        <v>2.6800018556482116E-3</v>
      </c>
      <c r="BP391" s="27">
        <f>((1/(((5-P391)^2+(3-Q391)^2))*CT391))</f>
        <v>2.6034396993065995E-3</v>
      </c>
      <c r="BQ391" s="27">
        <f>((1/(((5-P391)^2+(4-Q391)^2))*CT391))</f>
        <v>2.298425861197286E-3</v>
      </c>
      <c r="BR391" s="27">
        <f>((1/(((6-P391)^2+(0-Q391)^2))*CT391))</f>
        <v>1.5066471501964378E-3</v>
      </c>
      <c r="BS391" s="27">
        <f>(1/(((6-P391)^2+(1-Q391)^2))*CT391)</f>
        <v>1.6815241451480633E-3</v>
      </c>
      <c r="BT391" s="27">
        <f>(1/(((6-P391)^2+(2-Q391)^2))*CT391)</f>
        <v>1.7678097728017969E-3</v>
      </c>
      <c r="BU391" s="27">
        <f>(1/(((6-P391)^2+(3-Q391)^2))*CT391)</f>
        <v>1.7341695680782269E-3</v>
      </c>
      <c r="BV391" s="27">
        <f>((1/(((6-P391)^2+(4-Q391)^2))*CT391))</f>
        <v>1.593325789741854E-3</v>
      </c>
      <c r="BW391" s="27">
        <f>((1/(((6-P391)^2+(5-Q391)^2))*CT391))</f>
        <v>1.391611829014445E-3</v>
      </c>
      <c r="BX391" s="27">
        <f>((1/(((0-P391)^2+(1-Q391)^2))*CT391))</f>
        <v>2.5333997286361671E-2</v>
      </c>
      <c r="BY391" s="27">
        <f>((1/(((0-P391)^2+(2-Q391)^2))*CT391))</f>
        <v>9.5732207283765483E-2</v>
      </c>
      <c r="BZ391" s="27">
        <f>((1/(((1-P391)^2+(2-Q391)^2))*CT391))</f>
        <v>0.33518149567558125</v>
      </c>
      <c r="CA391" s="27">
        <f>((1/(((0-P391)^2+(3-Q391)^2))*CT391))</f>
        <v>4.6687605539215249E-2</v>
      </c>
      <c r="CB391" s="27">
        <f>((1/(((1-P391)^2+(3-Q391)^2))*CT391))</f>
        <v>7.1650617263862737E-2</v>
      </c>
      <c r="CC391" s="27">
        <f>((1/(((2-P391)^2+(3-Q391)^2))*CT391))</f>
        <v>2.1508028157205608E-2</v>
      </c>
      <c r="CD391" s="27">
        <f>((1/(((0-P391)^2+(4-Q391)^2))*CT391))</f>
        <v>1.3813658823079776E-2</v>
      </c>
      <c r="CE391" s="27">
        <f>((1/(((1-P391)^2+(4-Q391)^2))*CT391))</f>
        <v>1.5401255962608044E-2</v>
      </c>
      <c r="CF391" s="27">
        <f>((1/(((2-P391)^2+(4-Q391)^2))*CT391))</f>
        <v>1.0259838362229731E-2</v>
      </c>
      <c r="CG391" s="27">
        <f>((1/(((3-P391)^2+(4-Q391)^2))*CT391))</f>
        <v>5.8821773272617287E-3</v>
      </c>
      <c r="CH391" s="27">
        <f>((1/(((0-P391)^2+(5-Q391)^2))*CT391))</f>
        <v>6.1212520042491841E-3</v>
      </c>
      <c r="CI391" s="27">
        <f>((1/(((1-P391)^2+(5-Q391)^2))*CT391))</f>
        <v>6.414247834039169E-3</v>
      </c>
      <c r="CJ391" s="27">
        <f>((1/(((2-P391)^2+(5-Q391)^2))*CT391))</f>
        <v>5.3067126524855568E-3</v>
      </c>
      <c r="CK391" s="27">
        <f>((1/(((3-P391)^2+(5-Q391)^2))*CT391))</f>
        <v>3.8317372144920162E-3</v>
      </c>
      <c r="CL391" s="27">
        <f>(1/(((4-P391)^2+(5-Q391)^2))*CT391)</f>
        <v>2.6772623144945169E-3</v>
      </c>
      <c r="CM391" s="27">
        <f>(1/(((0-P391)^2+(6-Q391)^2))*CT391)</f>
        <v>3.3974496884167055E-3</v>
      </c>
      <c r="CN391" s="27">
        <f>(1/(((1-P391)^2+(6-Q391)^2))*CT391)</f>
        <v>3.4858256472561399E-3</v>
      </c>
      <c r="CO391" s="27">
        <f>((1/(((2-P391)^2+(6-Q391)^2))*CT391))</f>
        <v>3.1307357649815342E-3</v>
      </c>
      <c r="CP391" s="27">
        <f>((1/(((3-P391)^2+(6-Q391)^2))*CT391))</f>
        <v>2.5513368086755132E-3</v>
      </c>
      <c r="CQ391" s="27">
        <f>((1/(((4-P391)^2+(6-Q391)^2))*CT391))</f>
        <v>1.982203618930502E-3</v>
      </c>
      <c r="CR391" s="27">
        <f>((1/(((5-P391)^2+(6-Q391)^2)))*CT391)</f>
        <v>1.5220081792185634E-3</v>
      </c>
      <c r="CS391" s="21">
        <f t="shared" si="207"/>
        <v>0.85763733889601768</v>
      </c>
      <c r="CT391" s="28">
        <v>0.05</v>
      </c>
    </row>
    <row r="392" spans="8:98" x14ac:dyDescent="0.25">
      <c r="H392" s="2">
        <v>44786</v>
      </c>
      <c r="I392" s="1" t="s">
        <v>17</v>
      </c>
      <c r="J392" s="1" t="s">
        <v>10</v>
      </c>
      <c r="K392">
        <v>2</v>
      </c>
      <c r="L392">
        <v>1</v>
      </c>
      <c r="M392">
        <v>2.38</v>
      </c>
      <c r="N392">
        <v>1.54</v>
      </c>
      <c r="P392" s="10">
        <f>SUMIF(team,spi_matches[[#This Row],[team1]],Mxg)+SUMIF(team,spi_matches[[#This Row],[team2]],Vnxg)</f>
        <v>1.6468599614398585</v>
      </c>
      <c r="Q392" s="10">
        <f>SUMIF(team,spi_matches[[#This Row],[team1]],Mnxg)+SUMIF(team,spi_matches[[#This Row],[team2]],Vxg)</f>
        <v>1.0992721968398977</v>
      </c>
      <c r="R392" s="10">
        <f t="shared" si="177"/>
        <v>0.7317353126182955</v>
      </c>
      <c r="S392" s="21">
        <f t="shared" si="178"/>
        <v>0.56378559857782184</v>
      </c>
      <c r="T392" s="21">
        <f t="shared" si="179"/>
        <v>0.19873843793166773</v>
      </c>
      <c r="U392" s="21">
        <f t="shared" si="180"/>
        <v>0.15341650346332919</v>
      </c>
      <c r="V392" s="22">
        <f t="shared" si="181"/>
        <v>3</v>
      </c>
      <c r="W392" s="22">
        <f t="shared" si="182"/>
        <v>0</v>
      </c>
      <c r="X392" s="23">
        <f t="shared" si="183"/>
        <v>3</v>
      </c>
      <c r="Y392" s="23">
        <f t="shared" si="184"/>
        <v>0</v>
      </c>
      <c r="Z392" s="23">
        <f t="shared" si="185"/>
        <v>3</v>
      </c>
      <c r="AA392" s="23">
        <f t="shared" si="186"/>
        <v>0</v>
      </c>
      <c r="AB392" s="24">
        <f t="shared" si="187"/>
        <v>2</v>
      </c>
      <c r="AC392" s="24">
        <f t="shared" si="188"/>
        <v>1</v>
      </c>
      <c r="AD392" s="24">
        <f t="shared" si="189"/>
        <v>1</v>
      </c>
      <c r="AE392" s="24">
        <f t="shared" si="190"/>
        <v>1</v>
      </c>
      <c r="AF392" s="24">
        <f t="shared" si="191"/>
        <v>2</v>
      </c>
      <c r="AG392" s="24">
        <f t="shared" si="192"/>
        <v>2</v>
      </c>
      <c r="AH392" s="24">
        <f t="shared" si="193"/>
        <v>1</v>
      </c>
      <c r="AI392" s="24">
        <f t="shared" si="194"/>
        <v>2</v>
      </c>
      <c r="AJ392" s="24">
        <f t="shared" si="195"/>
        <v>2</v>
      </c>
      <c r="AK392" s="24">
        <f t="shared" si="196"/>
        <v>0</v>
      </c>
      <c r="AL392" s="25">
        <f t="shared" si="197"/>
        <v>21</v>
      </c>
      <c r="AM392" s="25">
        <f t="shared" si="198"/>
        <v>11</v>
      </c>
      <c r="AN392" s="25">
        <f t="shared" si="199"/>
        <v>22</v>
      </c>
      <c r="AO392" s="25">
        <f t="shared" si="200"/>
        <v>12</v>
      </c>
      <c r="AP392" s="25">
        <f t="shared" si="201"/>
        <v>20</v>
      </c>
      <c r="AQ392" s="26">
        <f t="shared" si="202"/>
        <v>0.37157356438151951</v>
      </c>
      <c r="AR392" s="26">
        <f t="shared" si="203"/>
        <v>0.11674529651297197</v>
      </c>
      <c r="AS392" s="26">
        <f t="shared" si="204"/>
        <v>5.3417749775382523E-2</v>
      </c>
      <c r="AT392" s="26">
        <f t="shared" si="205"/>
        <v>4.0659054483324436E-2</v>
      </c>
      <c r="AU392" s="26">
        <f t="shared" si="206"/>
        <v>3.7506359683943231E-2</v>
      </c>
      <c r="AV392" s="27">
        <f>(1/(((0-P392)^2+(0-Q392)^2))*CT392)</f>
        <v>1.2753322121661137E-2</v>
      </c>
      <c r="AW392" s="27">
        <f>(1/(((1-P392)^2+(1-Q392)^2))*CT392)</f>
        <v>0.11674529651297197</v>
      </c>
      <c r="AX392" s="27">
        <f>(1/(((2-P392)^2+(2-Q392)^2))*CT392)</f>
        <v>5.3417749775382523E-2</v>
      </c>
      <c r="AY392" s="27">
        <f>(1/(((3-P392)^2+(3-Q392)^2))*CT392)</f>
        <v>9.184838011073445E-3</v>
      </c>
      <c r="AZ392" s="27">
        <f>((1/(((4-P392)^2+(4-Q392)^2))*CT392))</f>
        <v>3.5838466437976384E-3</v>
      </c>
      <c r="BA392" s="27">
        <f>((1/(((5-P392)^2+(5-Q392)^2))*CT392))</f>
        <v>1.8897000585410416E-3</v>
      </c>
      <c r="BB392" s="27">
        <f>((1/(((6-P392)^2+(6-Q392)^2))*CT392))</f>
        <v>1.1636848082399621E-3</v>
      </c>
      <c r="BC392" s="27">
        <f>((1/(((1-P392)^2+(0-Q392)^2))*CT392))</f>
        <v>3.0734672278935199E-2</v>
      </c>
      <c r="BD392" s="27">
        <f>((1/(((2-P392)^2+(0-Q392)^2))*CT392))</f>
        <v>3.7506359683943231E-2</v>
      </c>
      <c r="BE392" s="27">
        <f>((1/(((2-P392)^2+(1-Q392)^2))*CT392))</f>
        <v>0.37157356438151951</v>
      </c>
      <c r="BF392" s="27">
        <f>((1/(((3-P392)^2+(0-Q392)^2))*CT392))</f>
        <v>1.6450683846961772E-2</v>
      </c>
      <c r="BG392" s="27">
        <f>((1/(((3-P392)^2+(1-Q392)^2))*CT392))</f>
        <v>2.7161469945713092E-2</v>
      </c>
      <c r="BH392" s="27">
        <f>((1/(((3-P392)^2+(2-Q392)^2))*CT392))</f>
        <v>1.8922918533076132E-2</v>
      </c>
      <c r="BI392" s="27">
        <f>((1/(((4-P392)^2+(0-Q392)^2))*CT392))</f>
        <v>7.4121650248699239E-3</v>
      </c>
      <c r="BJ392" s="27">
        <f>((1/(((4-P392)^2+(1-Q392)^2))*CT392))</f>
        <v>9.0136814901344477E-3</v>
      </c>
      <c r="BK392" s="27">
        <f>((1/(((4-P392)^2+(2-Q392)^2))*CT392))</f>
        <v>7.8757786617560579E-3</v>
      </c>
      <c r="BL392" s="27">
        <f>((1/(((4-P392)^2+(3-Q392)^2))*CT392))</f>
        <v>5.4644604361714878E-3</v>
      </c>
      <c r="BM392" s="27">
        <f>((1/(((5-P392)^2+(0-Q392)^2))*CT392))</f>
        <v>4.0154361457541412E-3</v>
      </c>
      <c r="BN392" s="27">
        <f>((1/(((5-P392)^2+(1-Q392)^2))*CT392))</f>
        <v>4.4431004214718619E-3</v>
      </c>
      <c r="BO392" s="27">
        <f>((1/(((5-P392)^2+(2-Q392)^2))*CT392))</f>
        <v>4.1477051926477769E-3</v>
      </c>
      <c r="BP392" s="27">
        <f>((1/(((5-P392)^2+(3-Q392)^2))*CT392))</f>
        <v>3.3655723075496193E-3</v>
      </c>
      <c r="BQ392" s="27">
        <f>((1/(((5-P392)^2+(4-Q392)^2))*CT392))</f>
        <v>2.5435235145455839E-3</v>
      </c>
      <c r="BR392" s="27">
        <f>((1/(((6-P392)^2+(0-Q392)^2))*CT392))</f>
        <v>2.4803768017792154E-3</v>
      </c>
      <c r="BS392" s="27">
        <f>(1/(((6-P392)^2+(1-Q392)^2))*CT392)</f>
        <v>2.6371748708298058E-3</v>
      </c>
      <c r="BT392" s="27">
        <f>(1/(((6-P392)^2+(2-Q392)^2))*CT392)</f>
        <v>2.5302185557308492E-3</v>
      </c>
      <c r="BU392" s="27">
        <f>(1/(((6-P392)^2+(3-Q392)^2))*CT392)</f>
        <v>2.2160572124153544E-3</v>
      </c>
      <c r="BV392" s="27">
        <f>((1/(((6-P392)^2+(4-Q392)^2))*CT392))</f>
        <v>1.8272149053388956E-3</v>
      </c>
      <c r="BW392" s="27">
        <f>((1/(((6-P392)^2+(5-Q392)^2))*CT392))</f>
        <v>1.4634643666777711E-3</v>
      </c>
      <c r="BX392" s="27">
        <f>((1/(((0-P392)^2+(1-Q392)^2))*CT392))</f>
        <v>1.8368828204881674E-2</v>
      </c>
      <c r="BY392" s="27">
        <f>((1/(((0-P392)^2+(2-Q392)^2))*CT392))</f>
        <v>1.4190603557524349E-2</v>
      </c>
      <c r="BZ392" s="27">
        <f>((1/(((1-P392)^2+(2-Q392)^2))*CT392))</f>
        <v>4.0659054483324436E-2</v>
      </c>
      <c r="CA392" s="27">
        <f>((1/(((0-P392)^2+(3-Q392)^2))*CT392))</f>
        <v>7.9052459333808136E-3</v>
      </c>
      <c r="CB392" s="27">
        <f>((1/(((1-P392)^2+(3-Q392)^2))*CT392))</f>
        <v>1.240327310132495E-2</v>
      </c>
      <c r="CC392" s="27">
        <f>((1/(((2-P392)^2+(3-Q392)^2))*CT392))</f>
        <v>1.3378019240553755E-2</v>
      </c>
      <c r="CD392" s="27">
        <f>((1/(((0-P392)^2+(4-Q392)^2))*CT392))</f>
        <v>4.4938288187659492E-3</v>
      </c>
      <c r="CE392" s="27">
        <f>((1/(((1-P392)^2+(4-Q392)^2))*CT392))</f>
        <v>5.6608155284223437E-3</v>
      </c>
      <c r="CF392" s="27">
        <f>((1/(((2-P392)^2+(4-Q392)^2))*CT392))</f>
        <v>5.8555348157048812E-3</v>
      </c>
      <c r="CG392" s="27">
        <f>((1/(((3-P392)^2+(4-Q392)^2))*CT392))</f>
        <v>4.8803295599032653E-3</v>
      </c>
      <c r="CH392" s="27">
        <f>((1/(((0-P392)^2+(5-Q392)^2))*CT392))</f>
        <v>2.7889607158687419E-3</v>
      </c>
      <c r="CI392" s="27">
        <f>((1/(((1-P392)^2+(5-Q392)^2))*CT392))</f>
        <v>3.1981363402246322E-3</v>
      </c>
      <c r="CJ392" s="27">
        <f>((1/(((2-P392)^2+(5-Q392)^2))*CT392))</f>
        <v>3.2593705492742573E-3</v>
      </c>
      <c r="CK392" s="27">
        <f>((1/(((3-P392)^2+(5-Q392)^2))*CT392))</f>
        <v>2.9331249806961676E-3</v>
      </c>
      <c r="CL392" s="27">
        <f>(1/(((4-P392)^2+(5-Q392)^2))*CT392)</f>
        <v>2.409296557714654E-3</v>
      </c>
      <c r="CM392" s="27">
        <f>(1/(((0-P392)^2+(6-Q392)^2))*CT392)</f>
        <v>1.8706077615393273E-3</v>
      </c>
      <c r="CN392" s="27">
        <f>(1/(((1-P392)^2+(6-Q392)^2))*CT392)</f>
        <v>2.046198177647702E-3</v>
      </c>
      <c r="CO392" s="27">
        <f>((1/(((2-P392)^2+(6-Q392)^2))*CT392))</f>
        <v>2.0710930965453932E-3</v>
      </c>
      <c r="CP392" s="27">
        <f>((1/(((3-P392)^2+(6-Q392)^2))*CT392))</f>
        <v>1.9343765865393601E-3</v>
      </c>
      <c r="CQ392" s="27">
        <f>((1/(((4-P392)^2+(6-Q392)^2))*CT392))</f>
        <v>1.6917954090621672E-3</v>
      </c>
      <c r="CR392" s="27">
        <f>((1/(((5-P392)^2+(6-Q392)^2)))*CT392)</f>
        <v>1.4180100444303144E-3</v>
      </c>
      <c r="CS392" s="21">
        <f t="shared" si="207"/>
        <v>0.91594053997281877</v>
      </c>
      <c r="CT392" s="28">
        <v>0.05</v>
      </c>
    </row>
    <row r="393" spans="8:98" x14ac:dyDescent="0.25">
      <c r="H393" s="2">
        <v>44786</v>
      </c>
      <c r="I393" s="1" t="s">
        <v>11</v>
      </c>
      <c r="J393" s="1" t="s">
        <v>8</v>
      </c>
      <c r="K393">
        <v>2</v>
      </c>
      <c r="L393">
        <v>2</v>
      </c>
      <c r="M393">
        <v>1.37</v>
      </c>
      <c r="N393">
        <v>1.98</v>
      </c>
      <c r="P393" s="10">
        <f>SUMIF(team,spi_matches[[#This Row],[team1]],Mxg)+SUMIF(team,spi_matches[[#This Row],[team2]],Vnxg)</f>
        <v>1.4091278823598516</v>
      </c>
      <c r="Q393" s="10">
        <f>SUMIF(team,spi_matches[[#This Row],[team1]],Mnxg)+SUMIF(team,spi_matches[[#This Row],[team2]],Vxg)</f>
        <v>1.2692688281249511</v>
      </c>
      <c r="R393" s="10">
        <f t="shared" si="177"/>
        <v>0.50666978985284661</v>
      </c>
      <c r="S393" s="21">
        <f t="shared" si="178"/>
        <v>0.27399634680270751</v>
      </c>
      <c r="T393" s="21">
        <f t="shared" si="179"/>
        <v>0.29453998466884651</v>
      </c>
      <c r="U393" s="21">
        <f t="shared" si="180"/>
        <v>0.20676372914414634</v>
      </c>
      <c r="V393" s="22">
        <f t="shared" si="181"/>
        <v>1</v>
      </c>
      <c r="W393" s="22">
        <f t="shared" si="182"/>
        <v>1</v>
      </c>
      <c r="X393" s="23">
        <f t="shared" si="183"/>
        <v>1</v>
      </c>
      <c r="Y393" s="23">
        <f t="shared" si="184"/>
        <v>1</v>
      </c>
      <c r="Z393" s="23">
        <f t="shared" si="185"/>
        <v>1</v>
      </c>
      <c r="AA393" s="23">
        <f t="shared" si="186"/>
        <v>1</v>
      </c>
      <c r="AB393" s="24">
        <f t="shared" si="187"/>
        <v>1</v>
      </c>
      <c r="AC393" s="24">
        <f t="shared" si="188"/>
        <v>1</v>
      </c>
      <c r="AD393" s="24">
        <f t="shared" si="189"/>
        <v>2</v>
      </c>
      <c r="AE393" s="24">
        <f t="shared" si="190"/>
        <v>1</v>
      </c>
      <c r="AF393" s="24">
        <f t="shared" si="191"/>
        <v>1</v>
      </c>
      <c r="AG393" s="24">
        <f t="shared" si="192"/>
        <v>2</v>
      </c>
      <c r="AH393" s="24">
        <f t="shared" si="193"/>
        <v>2</v>
      </c>
      <c r="AI393" s="24">
        <f t="shared" si="194"/>
        <v>2</v>
      </c>
      <c r="AJ393" s="24">
        <f t="shared" si="195"/>
        <v>1</v>
      </c>
      <c r="AK393" s="24">
        <f t="shared" si="196"/>
        <v>0</v>
      </c>
      <c r="AL393" s="25">
        <f t="shared" si="197"/>
        <v>11</v>
      </c>
      <c r="AM393" s="25">
        <f t="shared" si="198"/>
        <v>21</v>
      </c>
      <c r="AN393" s="25">
        <f t="shared" si="199"/>
        <v>12</v>
      </c>
      <c r="AO393" s="25">
        <f t="shared" si="200"/>
        <v>22</v>
      </c>
      <c r="AP393" s="25">
        <f t="shared" si="201"/>
        <v>10</v>
      </c>
      <c r="AQ393" s="26">
        <f t="shared" si="202"/>
        <v>0.20842771120383047</v>
      </c>
      <c r="AR393" s="26">
        <f t="shared" si="203"/>
        <v>0.11858582292533063</v>
      </c>
      <c r="AS393" s="26">
        <f t="shared" si="204"/>
        <v>7.1290708471277942E-2</v>
      </c>
      <c r="AT393" s="26">
        <f t="shared" si="205"/>
        <v>5.6618863796964625E-2</v>
      </c>
      <c r="AU393" s="26">
        <f t="shared" si="206"/>
        <v>2.8114701515311698E-2</v>
      </c>
      <c r="AV393" s="27">
        <f>(1/(((0-P393)^2+(0-Q393)^2))*CT393)</f>
        <v>1.3901691006748247E-2</v>
      </c>
      <c r="AW393" s="27">
        <f>(1/(((1-P393)^2+(1-Q393)^2))*CT393)</f>
        <v>0.20842771120383047</v>
      </c>
      <c r="AX393" s="27">
        <f>(1/(((2-P393)^2+(2-Q393)^2))*CT393)</f>
        <v>5.6618863796964625E-2</v>
      </c>
      <c r="AY393" s="27">
        <f>(1/(((3-P393)^2+(3-Q393)^2))*CT393)</f>
        <v>9.0476375568699571E-3</v>
      </c>
      <c r="AZ393" s="27">
        <f>((1/(((4-P393)^2+(4-Q393)^2))*CT393))</f>
        <v>3.5287032684217521E-3</v>
      </c>
      <c r="BA393" s="27">
        <f>((1/(((5-P393)^2+(5-Q393)^2))*CT393))</f>
        <v>1.8647867279814219E-3</v>
      </c>
      <c r="BB393" s="27">
        <f>((1/(((6-P393)^2+(6-Q393)^2))*CT393))</f>
        <v>1.1505911080301021E-3</v>
      </c>
      <c r="BC393" s="27">
        <f>((1/(((1-P393)^2+(0-Q393)^2))*CT393))</f>
        <v>2.8114701515311698E-2</v>
      </c>
      <c r="BD393" s="27">
        <f>((1/(((2-P393)^2+(0-Q393)^2))*CT393))</f>
        <v>2.5507949784630321E-2</v>
      </c>
      <c r="BE393" s="27">
        <f>((1/(((2-P393)^2+(1-Q393)^2))*CT393))</f>
        <v>0.11858582292533063</v>
      </c>
      <c r="BF393" s="27">
        <f>((1/(((3-P393)^2+(0-Q393)^2))*CT393))</f>
        <v>1.2071703642232048E-2</v>
      </c>
      <c r="BG393" s="27">
        <f>((1/(((3-P393)^2+(1-Q393)^2))*CT393))</f>
        <v>1.9205803189959229E-2</v>
      </c>
      <c r="BH393" s="27">
        <f>((1/(((3-P393)^2+(2-Q393)^2))*CT393))</f>
        <v>1.6314053942161785E-2</v>
      </c>
      <c r="BI393" s="27">
        <f>((1/(((4-P393)^2+(0-Q393)^2))*CT393))</f>
        <v>6.006971675938555E-3</v>
      </c>
      <c r="BJ393" s="27">
        <f>((1/(((4-P393)^2+(1-Q393)^2))*CT393))</f>
        <v>7.3690620489650976E-3</v>
      </c>
      <c r="BK393" s="27">
        <f>((1/(((4-P393)^2+(2-Q393)^2))*CT393))</f>
        <v>6.8998004590052802E-3</v>
      </c>
      <c r="BL393" s="27">
        <f>((1/(((4-P393)^2+(3-Q393)^2))*CT393))</f>
        <v>5.1503655828155819E-3</v>
      </c>
      <c r="BM393" s="27">
        <f>((1/(((5-P393)^2+(0-Q393)^2))*CT393))</f>
        <v>3.4469907470636111E-3</v>
      </c>
      <c r="BN393" s="27">
        <f>((1/(((5-P393)^2+(1-Q393)^2))*CT393))</f>
        <v>3.8559811799023964E-3</v>
      </c>
      <c r="BO393" s="27">
        <f>((1/(((5-P393)^2+(2-Q393)^2))*CT393))</f>
        <v>3.7234710292137077E-3</v>
      </c>
      <c r="BP393" s="27">
        <f>((1/(((5-P393)^2+(3-Q393)^2))*CT393))</f>
        <v>3.1466741034971782E-3</v>
      </c>
      <c r="BQ393" s="27">
        <f>((1/(((5-P393)^2+(4-Q393)^2))*CT393))</f>
        <v>2.456850905122676E-3</v>
      </c>
      <c r="BR393" s="27">
        <f>((1/(((6-P393)^2+(0-Q393)^2))*CT393))</f>
        <v>2.2038907333233608E-3</v>
      </c>
      <c r="BS393" s="27">
        <f>(1/(((6-P393)^2+(1-Q393)^2))*CT393)</f>
        <v>2.3642212932173186E-3</v>
      </c>
      <c r="BT393" s="27">
        <f>(1/(((6-P393)^2+(2-Q393)^2))*CT393)</f>
        <v>2.3137356235987294E-3</v>
      </c>
      <c r="BU393" s="27">
        <f>(1/(((6-P393)^2+(3-Q393)^2))*CT393)</f>
        <v>2.0771419625470961E-3</v>
      </c>
      <c r="BV393" s="27">
        <f>((1/(((6-P393)^2+(4-Q393)^2))*CT393))</f>
        <v>1.7523569487029635E-3</v>
      </c>
      <c r="BW393" s="27">
        <f>((1/(((6-P393)^2+(5-Q393)^2))*CT393))</f>
        <v>1.4287975101682209E-3</v>
      </c>
      <c r="BX393" s="27">
        <f>((1/(((0-P393)^2+(1-Q393)^2))*CT393))</f>
        <v>2.4293696124683233E-2</v>
      </c>
      <c r="BY393" s="27">
        <f>((1/(((0-P393)^2+(2-Q393)^2))*CT393))</f>
        <v>1.9844345443971085E-2</v>
      </c>
      <c r="BZ393" s="27">
        <f>((1/(((1-P393)^2+(2-Q393)^2))*CT393))</f>
        <v>7.1290708471277942E-2</v>
      </c>
      <c r="CA393" s="27">
        <f>((1/(((0-P393)^2+(3-Q393)^2))*CT393))</f>
        <v>1.0038000299331388E-2</v>
      </c>
      <c r="CB393" s="27">
        <f>((1/(((1-P393)^2+(3-Q393)^2))*CT393))</f>
        <v>1.5808696992736952E-2</v>
      </c>
      <c r="CC393" s="27">
        <f>((1/(((2-P393)^2+(3-Q393)^2))*CT393))</f>
        <v>1.4949648468544338E-2</v>
      </c>
      <c r="CD393" s="27">
        <f>((1/(((0-P393)^2+(4-Q393)^2))*CT393))</f>
        <v>5.2951887019467517E-3</v>
      </c>
      <c r="CE393" s="27">
        <f>((1/(((1-P393)^2+(4-Q393)^2))*CT393))</f>
        <v>6.5579977091144289E-3</v>
      </c>
      <c r="CF393" s="27">
        <f>((1/(((2-P393)^2+(4-Q393)^2))*CT393))</f>
        <v>6.4053106954020909E-3</v>
      </c>
      <c r="CG393" s="27">
        <f>((1/(((3-P393)^2+(4-Q393)^2))*CT393))</f>
        <v>5.0061240778224332E-3</v>
      </c>
      <c r="CH393" s="27">
        <f>((1/(((0-P393)^2+(5-Q393)^2))*CT393))</f>
        <v>3.1438638777372824E-3</v>
      </c>
      <c r="CI393" s="27">
        <f>((1/(((1-P393)^2+(5-Q393)^2))*CT393))</f>
        <v>3.5496890835650949E-3</v>
      </c>
      <c r="CJ393" s="27">
        <f>((1/(((2-P393)^2+(5-Q393)^2))*CT393))</f>
        <v>3.5044718970139964E-3</v>
      </c>
      <c r="CK393" s="27">
        <f>((1/(((3-P393)^2+(5-Q393)^2))*CT393))</f>
        <v>3.0396561126812991E-3</v>
      </c>
      <c r="CL393" s="27">
        <f>(1/(((4-P393)^2+(5-Q393)^2))*CT393)</f>
        <v>2.4235405191111326E-3</v>
      </c>
      <c r="CM393" s="27">
        <f>(1/(((0-P393)^2+(6-Q393)^2))*CT393)</f>
        <v>2.0520853061351848E-3</v>
      </c>
      <c r="CN393" s="27">
        <f>(1/(((1-P393)^2+(6-Q393)^2))*CT393)</f>
        <v>2.2175699531747288E-3</v>
      </c>
      <c r="CO393" s="27">
        <f>((1/(((2-P393)^2+(6-Q393)^2))*CT393))</f>
        <v>2.1998379152428291E-3</v>
      </c>
      <c r="CP393" s="27">
        <f>((1/(((3-P393)^2+(6-Q393)^2))*CT393))</f>
        <v>2.0071702935031133E-3</v>
      </c>
      <c r="CQ393" s="27">
        <f>((1/(((4-P393)^2+(6-Q393)^2))*CT393))</f>
        <v>1.7186598065826843E-3</v>
      </c>
      <c r="CR393" s="27">
        <f>((1/(((5-P393)^2+(6-Q393)^2)))*CT393)</f>
        <v>1.4174673945683246E-3</v>
      </c>
      <c r="CS393" s="21">
        <f t="shared" si="207"/>
        <v>0.77530006061570012</v>
      </c>
      <c r="CT393" s="28">
        <v>0.05</v>
      </c>
    </row>
    <row r="394" spans="8:98" x14ac:dyDescent="0.25">
      <c r="H394" s="2">
        <v>44786</v>
      </c>
      <c r="I394" s="1" t="s">
        <v>6</v>
      </c>
      <c r="J394" s="1" t="s">
        <v>14</v>
      </c>
      <c r="K394">
        <v>4</v>
      </c>
      <c r="L394">
        <v>2</v>
      </c>
      <c r="M394">
        <v>2.89</v>
      </c>
      <c r="N394">
        <v>0.76</v>
      </c>
      <c r="P394" s="10">
        <f>SUMIF(team,spi_matches[[#This Row],[team1]],Mxg)+SUMIF(team,spi_matches[[#This Row],[team2]],Vnxg)</f>
        <v>2.3751065801768751</v>
      </c>
      <c r="Q394" s="10">
        <f>SUMIF(team,spi_matches[[#This Row],[team1]],Mnxg)+SUMIF(team,spi_matches[[#This Row],[team2]],Vxg)</f>
        <v>0.64265818172741696</v>
      </c>
      <c r="R394" s="10">
        <f t="shared" si="177"/>
        <v>0.27888433609266877</v>
      </c>
      <c r="S394" s="21">
        <f t="shared" si="178"/>
        <v>0.57463690446004978</v>
      </c>
      <c r="T394" s="21">
        <f t="shared" si="179"/>
        <v>7.3369686624781424E-2</v>
      </c>
      <c r="U394" s="21">
        <f t="shared" si="180"/>
        <v>8.5593157794229255E-2</v>
      </c>
      <c r="V394" s="22">
        <f t="shared" si="181"/>
        <v>3</v>
      </c>
      <c r="W394" s="22">
        <f t="shared" si="182"/>
        <v>0</v>
      </c>
      <c r="X394" s="23">
        <f t="shared" si="183"/>
        <v>3</v>
      </c>
      <c r="Y394" s="23">
        <f t="shared" si="184"/>
        <v>0</v>
      </c>
      <c r="Z394" s="23">
        <f t="shared" si="185"/>
        <v>3</v>
      </c>
      <c r="AA394" s="23">
        <f t="shared" si="186"/>
        <v>0</v>
      </c>
      <c r="AB394" s="24">
        <f t="shared" si="187"/>
        <v>2</v>
      </c>
      <c r="AC394" s="24">
        <f t="shared" si="188"/>
        <v>1</v>
      </c>
      <c r="AD394" s="24">
        <f t="shared" si="189"/>
        <v>3</v>
      </c>
      <c r="AE394" s="24">
        <f t="shared" si="190"/>
        <v>1</v>
      </c>
      <c r="AF394" s="24">
        <f t="shared" si="191"/>
        <v>2</v>
      </c>
      <c r="AG394" s="24">
        <f t="shared" si="192"/>
        <v>0</v>
      </c>
      <c r="AH394" s="24">
        <f t="shared" si="193"/>
        <v>3</v>
      </c>
      <c r="AI394" s="24">
        <f t="shared" si="194"/>
        <v>0</v>
      </c>
      <c r="AJ394" s="24">
        <f t="shared" si="195"/>
        <v>2</v>
      </c>
      <c r="AK394" s="24">
        <f t="shared" si="196"/>
        <v>2</v>
      </c>
      <c r="AL394" s="25">
        <f t="shared" si="197"/>
        <v>21</v>
      </c>
      <c r="AM394" s="25">
        <f t="shared" si="198"/>
        <v>31</v>
      </c>
      <c r="AN394" s="25">
        <f t="shared" si="199"/>
        <v>20</v>
      </c>
      <c r="AO394" s="25">
        <f t="shared" si="200"/>
        <v>30</v>
      </c>
      <c r="AP394" s="25">
        <f t="shared" si="201"/>
        <v>22</v>
      </c>
      <c r="AQ394" s="26">
        <f t="shared" si="202"/>
        <v>0.18629042448571997</v>
      </c>
      <c r="AR394" s="26">
        <f t="shared" si="203"/>
        <v>9.6490642804140742E-2</v>
      </c>
      <c r="AS394" s="26">
        <f t="shared" si="204"/>
        <v>9.0299245101026868E-2</v>
      </c>
      <c r="AT394" s="26">
        <f t="shared" si="205"/>
        <v>6.2227650987318951E-2</v>
      </c>
      <c r="AU394" s="26">
        <f t="shared" si="206"/>
        <v>2.521328220340871E-2</v>
      </c>
      <c r="AV394" s="27">
        <f>(1/(((0-P394)^2+(0-Q394)^2))*CT394)</f>
        <v>8.2588102266450119E-3</v>
      </c>
      <c r="AW394" s="27">
        <f>(1/(((1-P394)^2+(1-Q394)^2))*CT394)</f>
        <v>2.4769503889893515E-2</v>
      </c>
      <c r="AX394" s="27">
        <f>(1/(((2-P394)^2+(2-Q394)^2))*CT394)</f>
        <v>2.521328220340871E-2</v>
      </c>
      <c r="AY394" s="27">
        <f>(1/(((3-P394)^2+(3-Q394)^2))*CT394)</f>
        <v>8.4068198193402305E-3</v>
      </c>
      <c r="AZ394" s="27">
        <f>((1/(((4-P394)^2+(4-Q394)^2))*CT394))</f>
        <v>3.5940136844543865E-3</v>
      </c>
      <c r="BA394" s="27">
        <f>((1/(((5-P394)^2+(5-Q394)^2))*CT394))</f>
        <v>1.9322556437324102E-3</v>
      </c>
      <c r="BB394" s="27">
        <f>((1/(((6-P394)^2+(6-Q394)^2))*CT394))</f>
        <v>1.1950011573071747E-3</v>
      </c>
      <c r="BC394" s="27">
        <f>((1/(((1-P394)^2+(0-Q394)^2))*CT394))</f>
        <v>2.1702070418796862E-2</v>
      </c>
      <c r="BD394" s="27">
        <f>((1/(((2-P394)^2+(0-Q394)^2))*CT394))</f>
        <v>9.0299245101026868E-2</v>
      </c>
      <c r="BE394" s="27">
        <f>((1/(((2-P394)^2+(1-Q394)^2))*CT394))</f>
        <v>0.18629042448571997</v>
      </c>
      <c r="BF394" s="27">
        <f>((1/(((3-P394)^2+(0-Q394)^2))*CT394))</f>
        <v>6.2227650987318951E-2</v>
      </c>
      <c r="BG394" s="27">
        <f>((1/(((3-P394)^2+(1-Q394)^2))*CT394))</f>
        <v>9.6490642804140742E-2</v>
      </c>
      <c r="BH394" s="27">
        <f>((1/(((3-P394)^2+(2-Q394)^2))*CT394))</f>
        <v>2.2392719414810663E-2</v>
      </c>
      <c r="BI394" s="27">
        <f>((1/(((4-P394)^2+(0-Q394)^2))*CT394))</f>
        <v>1.6375788104180639E-2</v>
      </c>
      <c r="BJ394" s="27">
        <f>((1/(((4-P394)^2+(1-Q394)^2))*CT394))</f>
        <v>1.8063767840506628E-2</v>
      </c>
      <c r="BK394" s="27">
        <f>((1/(((4-P394)^2+(2-Q394)^2))*CT394))</f>
        <v>1.1154102896836096E-2</v>
      </c>
      <c r="BL394" s="27">
        <f>((1/(((4-P394)^2+(3-Q394)^2))*CT394))</f>
        <v>6.0995402958046278E-3</v>
      </c>
      <c r="BM394" s="27">
        <f>((1/(((5-P394)^2+(0-Q394)^2))*CT394))</f>
        <v>6.8464311228909006E-3</v>
      </c>
      <c r="BN394" s="27">
        <f>((1/(((5-P394)^2+(1-Q394)^2))*CT394))</f>
        <v>7.1247819369740844E-3</v>
      </c>
      <c r="BO394" s="27">
        <f>((1/(((5-P394)^2+(2-Q394)^2))*CT394))</f>
        <v>5.7257750367656415E-3</v>
      </c>
      <c r="BP394" s="27">
        <f>((1/(((5-P394)^2+(3-Q394)^2))*CT394))</f>
        <v>4.0169915807904766E-3</v>
      </c>
      <c r="BQ394" s="27">
        <f>((1/(((5-P394)^2+(4-Q394)^2))*CT394))</f>
        <v>2.7530296395812566E-3</v>
      </c>
      <c r="BR394" s="27">
        <f>((1/(((6-P394)^2+(0-Q394)^2))*CT394))</f>
        <v>3.6892577063747014E-3</v>
      </c>
      <c r="BS394" s="27">
        <f>(1/(((6-P394)^2+(1-Q394)^2))*CT394)</f>
        <v>3.7685945810215097E-3</v>
      </c>
      <c r="BT394" s="27">
        <f>(1/(((6-P394)^2+(2-Q394)^2))*CT394)</f>
        <v>3.3372871026407487E-3</v>
      </c>
      <c r="BU394" s="27">
        <f>(1/(((6-P394)^2+(3-Q394)^2))*CT394)</f>
        <v>2.6742382905594344E-3</v>
      </c>
      <c r="BV394" s="27">
        <f>((1/(((6-P394)^2+(4-Q394)^2))*CT394))</f>
        <v>2.0482068932162947E-3</v>
      </c>
      <c r="BW394" s="27">
        <f>((1/(((6-P394)^2+(5-Q394)^2))*CT394))</f>
        <v>1.556358220092687E-3</v>
      </c>
      <c r="BX394" s="27">
        <f>((1/(((0-P394)^2+(1-Q394)^2))*CT394))</f>
        <v>8.6672771030258527E-3</v>
      </c>
      <c r="BY394" s="27">
        <f>((1/(((0-P394)^2+(2-Q394)^2))*CT394))</f>
        <v>6.6813584582660623E-3</v>
      </c>
      <c r="BZ394" s="27">
        <f>((1/(((1-P394)^2+(2-Q394)^2))*CT394))</f>
        <v>1.3392994952671464E-2</v>
      </c>
      <c r="CA394" s="27">
        <f>((1/(((0-P394)^2+(3-Q394)^2))*CT394))</f>
        <v>4.4650066073922681E-3</v>
      </c>
      <c r="CB394" s="27">
        <f>((1/(((1-P394)^2+(3-Q394)^2))*CT394))</f>
        <v>6.7132309297914501E-3</v>
      </c>
      <c r="CC394" s="27">
        <f>((1/(((2-P394)^2+(3-Q394)^2))*CT394))</f>
        <v>8.7753700857505171E-3</v>
      </c>
      <c r="CD394" s="27">
        <f>((1/(((0-P394)^2+(4-Q394)^2))*CT394))</f>
        <v>2.9563275882784697E-3</v>
      </c>
      <c r="CE394" s="27">
        <f>((1/(((1-P394)^2+(4-Q394)^2))*CT394))</f>
        <v>3.7986236577606269E-3</v>
      </c>
      <c r="CF394" s="27">
        <f>((1/(((2-P394)^2+(4-Q394)^2))*CT394))</f>
        <v>4.3811805742349002E-3</v>
      </c>
      <c r="CG394" s="27">
        <f>((1/(((3-P394)^2+(4-Q394)^2))*CT394))</f>
        <v>4.2873425433739313E-3</v>
      </c>
      <c r="CH394" s="27">
        <f>((1/(((0-P394)^2+(5-Q394)^2))*CT394))</f>
        <v>2.0302458730650417E-3</v>
      </c>
      <c r="CI394" s="27">
        <f>((1/(((1-P394)^2+(5-Q394)^2))*CT394))</f>
        <v>2.3949404494067253E-3</v>
      </c>
      <c r="CJ394" s="27">
        <f>((1/(((2-P394)^2+(5-Q394)^2))*CT394))</f>
        <v>2.6140875827290501E-3</v>
      </c>
      <c r="CK394" s="27">
        <f>((1/(((3-P394)^2+(5-Q394)^2))*CT394))</f>
        <v>2.580389518617319E-3</v>
      </c>
      <c r="CL394" s="27">
        <f>(1/(((4-P394)^2+(5-Q394)^2))*CT394)</f>
        <v>2.3119563005865101E-3</v>
      </c>
      <c r="CM394" s="27">
        <f>(1/(((0-P394)^2+(6-Q394)^2))*CT394)</f>
        <v>1.4559328738649316E-3</v>
      </c>
      <c r="CN394" s="27">
        <f>(1/(((1-P394)^2+(6-Q394)^2))*CT394)</f>
        <v>1.6344126517583131E-3</v>
      </c>
      <c r="CO394" s="27">
        <f>((1/(((2-P394)^2+(6-Q394)^2))*CT394))</f>
        <v>1.7335940106011393E-3</v>
      </c>
      <c r="CP394" s="27">
        <f>((1/(((3-P394)^2+(6-Q394)^2))*CT394))</f>
        <v>1.718708994914825E-3</v>
      </c>
      <c r="CQ394" s="27">
        <f>((1/(((4-P394)^2+(6-Q394)^2))*CT394))</f>
        <v>1.5953344770659118E-3</v>
      </c>
      <c r="CR394" s="27">
        <f>((1/(((5-P394)^2+(6-Q394)^2)))*CT394)</f>
        <v>1.4048425610739387E-3</v>
      </c>
      <c r="CS394" s="21">
        <f t="shared" si="207"/>
        <v>0.73359974887906032</v>
      </c>
      <c r="CT394" s="28">
        <v>0.05</v>
      </c>
    </row>
    <row r="395" spans="8:98" x14ac:dyDescent="0.25">
      <c r="H395" s="2">
        <v>44786</v>
      </c>
      <c r="I395" s="1" t="s">
        <v>15</v>
      </c>
      <c r="J395" s="1" t="s">
        <v>23</v>
      </c>
      <c r="K395">
        <v>0</v>
      </c>
      <c r="L395">
        <v>0</v>
      </c>
      <c r="M395">
        <v>1.1299999999999999</v>
      </c>
      <c r="N395">
        <v>1.22</v>
      </c>
      <c r="P395" s="10">
        <f>SUMIF(team,spi_matches[[#This Row],[team1]],Mxg)+SUMIF(team,spi_matches[[#This Row],[team2]],Vnxg)</f>
        <v>1.4040668997838306</v>
      </c>
      <c r="Q395" s="10">
        <f>SUMIF(team,spi_matches[[#This Row],[team1]],Mnxg)+SUMIF(team,spi_matches[[#This Row],[team2]],Vxg)</f>
        <v>1.5544908911701505</v>
      </c>
      <c r="R395" s="10">
        <f t="shared" si="177"/>
        <v>0.18699682183292177</v>
      </c>
      <c r="S395" s="21">
        <f t="shared" si="178"/>
        <v>0.21324557718817611</v>
      </c>
      <c r="T395" s="21">
        <f t="shared" si="179"/>
        <v>0.22588249063854857</v>
      </c>
      <c r="U395" s="21">
        <f t="shared" si="180"/>
        <v>0.29730573680498446</v>
      </c>
      <c r="V395" s="22">
        <f t="shared" si="181"/>
        <v>0</v>
      </c>
      <c r="W395" s="22">
        <f t="shared" si="182"/>
        <v>3</v>
      </c>
      <c r="X395" s="23">
        <f t="shared" si="183"/>
        <v>1</v>
      </c>
      <c r="Y395" s="23">
        <f t="shared" si="184"/>
        <v>1</v>
      </c>
      <c r="Z395" s="23">
        <f t="shared" si="185"/>
        <v>1</v>
      </c>
      <c r="AA395" s="23">
        <f t="shared" si="186"/>
        <v>1</v>
      </c>
      <c r="AB395" s="24">
        <f t="shared" si="187"/>
        <v>1</v>
      </c>
      <c r="AC395" s="24">
        <f t="shared" si="188"/>
        <v>2</v>
      </c>
      <c r="AD395" s="24">
        <f t="shared" si="189"/>
        <v>1</v>
      </c>
      <c r="AE395" s="24">
        <f t="shared" si="190"/>
        <v>1</v>
      </c>
      <c r="AF395" s="24">
        <f t="shared" si="191"/>
        <v>2</v>
      </c>
      <c r="AG395" s="24">
        <f t="shared" si="192"/>
        <v>2</v>
      </c>
      <c r="AH395" s="24">
        <f t="shared" si="193"/>
        <v>2</v>
      </c>
      <c r="AI395" s="24">
        <f t="shared" si="194"/>
        <v>1</v>
      </c>
      <c r="AJ395" s="24">
        <f t="shared" si="195"/>
        <v>0</v>
      </c>
      <c r="AK395" s="24">
        <f t="shared" si="196"/>
        <v>2</v>
      </c>
      <c r="AL395" s="25">
        <f t="shared" si="197"/>
        <v>12</v>
      </c>
      <c r="AM395" s="25">
        <f t="shared" si="198"/>
        <v>11</v>
      </c>
      <c r="AN395" s="25">
        <f t="shared" si="199"/>
        <v>22</v>
      </c>
      <c r="AO395" s="25">
        <f t="shared" si="200"/>
        <v>21</v>
      </c>
      <c r="AP395" s="25">
        <f t="shared" si="201"/>
        <v>2</v>
      </c>
      <c r="AQ395" s="26">
        <f t="shared" si="202"/>
        <v>0.13821760225715704</v>
      </c>
      <c r="AR395" s="26">
        <f t="shared" si="203"/>
        <v>0.10621795491721608</v>
      </c>
      <c r="AS395" s="26">
        <f t="shared" si="204"/>
        <v>9.0315532959707623E-2</v>
      </c>
      <c r="AT395" s="26">
        <f t="shared" si="205"/>
        <v>7.54607169188828E-2</v>
      </c>
      <c r="AU395" s="26">
        <f t="shared" si="206"/>
        <v>2.3042725278446485E-2</v>
      </c>
      <c r="AV395" s="27">
        <f>(1/(((0-P395)^2+(0-Q395)^2))*CT395)</f>
        <v>1.1395113318757769E-2</v>
      </c>
      <c r="AW395" s="27">
        <f>(1/(((1-P395)^2+(1-Q395)^2))*CT395)</f>
        <v>0.10621795491721608</v>
      </c>
      <c r="AX395" s="27">
        <f>(1/(((2-P395)^2+(2-Q395)^2))*CT395)</f>
        <v>9.0315532959707623E-2</v>
      </c>
      <c r="AY395" s="27">
        <f>(1/(((3-P395)^2+(3-Q395)^2))*CT395)</f>
        <v>1.0783998772497987E-2</v>
      </c>
      <c r="AZ395" s="27">
        <f>((1/(((4-P395)^2+(4-Q395)^2))*CT395))</f>
        <v>3.9310081458522814E-3</v>
      </c>
      <c r="BA395" s="27">
        <f>((1/(((5-P395)^2+(5-Q395)^2))*CT395))</f>
        <v>2.0159446805989578E-3</v>
      </c>
      <c r="BB395" s="27">
        <f>((1/(((6-P395)^2+(6-Q395)^2))*CT395))</f>
        <v>1.2229378439178686E-3</v>
      </c>
      <c r="BC395" s="27">
        <f>((1/(((1-P395)^2+(0-Q395)^2))*CT395))</f>
        <v>1.9382008607676245E-2</v>
      </c>
      <c r="BD395" s="27">
        <f>((1/(((2-P395)^2+(0-Q395)^2))*CT395))</f>
        <v>1.8040263185942169E-2</v>
      </c>
      <c r="BE395" s="27">
        <f>((1/(((2-P395)^2+(1-Q395)^2))*CT395))</f>
        <v>7.54607169188828E-2</v>
      </c>
      <c r="BF395" s="27">
        <f>((1/(((3-P395)^2+(0-Q395)^2))*CT395))</f>
        <v>1.007364967958342E-2</v>
      </c>
      <c r="BG395" s="27">
        <f>((1/(((3-P395)^2+(1-Q395)^2))*CT395))</f>
        <v>1.7516431935952339E-2</v>
      </c>
      <c r="BH395" s="27">
        <f>((1/(((3-P395)^2+(2-Q395)^2))*CT395))</f>
        <v>1.8211746197212247E-2</v>
      </c>
      <c r="BI395" s="27">
        <f>((1/(((4-P395)^2+(0-Q395)^2))*CT395))</f>
        <v>5.4613111701817436E-3</v>
      </c>
      <c r="BJ395" s="27">
        <f>((1/(((4-P395)^2+(1-Q395)^2))*CT395))</f>
        <v>7.0958936708713748E-3</v>
      </c>
      <c r="BK395" s="27">
        <f>((1/(((4-P395)^2+(2-Q395)^2))*CT395))</f>
        <v>7.2073661309567608E-3</v>
      </c>
      <c r="BL395" s="27">
        <f>((1/(((4-P395)^2+(3-Q395)^2))*CT395))</f>
        <v>5.6635626885854452E-3</v>
      </c>
      <c r="BM395" s="27">
        <f>((1/(((5-P395)^2+(0-Q395)^2))*CT395))</f>
        <v>3.2579281960307977E-3</v>
      </c>
      <c r="BN395" s="27">
        <f>((1/(((5-P395)^2+(1-Q395)^2))*CT395))</f>
        <v>3.7769499515350998E-3</v>
      </c>
      <c r="BO395" s="27">
        <f>((1/(((5-P395)^2+(2-Q395)^2))*CT395))</f>
        <v>3.8083013151242844E-3</v>
      </c>
      <c r="BP395" s="27">
        <f>((1/(((5-P395)^2+(3-Q395)^2))*CT395))</f>
        <v>3.3288435123842806E-3</v>
      </c>
      <c r="BQ395" s="27">
        <f>((1/(((5-P395)^2+(4-Q395)^2))*CT395))</f>
        <v>2.6439289254841184E-3</v>
      </c>
      <c r="BR395" s="27">
        <f>((1/(((6-P395)^2+(0-Q395)^2))*CT395))</f>
        <v>2.124130535644845E-3</v>
      </c>
      <c r="BS395" s="27">
        <f>(1/(((6-P395)^2+(1-Q395)^2))*CT395)</f>
        <v>2.3331711239603921E-3</v>
      </c>
      <c r="BT395" s="27">
        <f>(1/(((6-P395)^2+(2-Q395)^2))*CT395)</f>
        <v>2.3450970280149319E-3</v>
      </c>
      <c r="BU395" s="27">
        <f>(1/(((6-P395)^2+(3-Q395)^2))*CT395)</f>
        <v>2.1540491843470896E-3</v>
      </c>
      <c r="BV395" s="27">
        <f>((1/(((6-P395)^2+(4-Q395)^2))*CT395))</f>
        <v>1.8448063408162644E-3</v>
      </c>
      <c r="BW395" s="27">
        <f>((1/(((6-P395)^2+(5-Q395)^2))*CT395))</f>
        <v>1.5154208889894656E-3</v>
      </c>
      <c r="BX395" s="27">
        <f>((1/(((0-P395)^2+(1-Q395)^2))*CT395))</f>
        <v>2.1940756375254743E-2</v>
      </c>
      <c r="BY395" s="27">
        <f>((1/(((0-P395)^2+(2-Q395)^2))*CT395))</f>
        <v>2.3042725278446485E-2</v>
      </c>
      <c r="BZ395" s="27">
        <f>((1/(((1-P395)^2+(2-Q395)^2))*CT395))</f>
        <v>0.13821760225715704</v>
      </c>
      <c r="CA395" s="27">
        <f>((1/(((0-P395)^2+(3-Q395)^2))*CT395))</f>
        <v>1.2312540212334742E-2</v>
      </c>
      <c r="CB395" s="27">
        <f>((1/(((1-P395)^2+(3-Q395)^2))*CT395))</f>
        <v>2.2194930908925607E-2</v>
      </c>
      <c r="CC395" s="27">
        <f>((1/(((2-P395)^2+(3-Q395)^2))*CT395))</f>
        <v>2.0452969095139568E-2</v>
      </c>
      <c r="CD395" s="27">
        <f>((1/(((0-P395)^2+(4-Q395)^2))*CT395))</f>
        <v>6.2877906748160578E-3</v>
      </c>
      <c r="CE395" s="27">
        <f>((1/(((1-P395)^2+(4-Q395)^2))*CT395))</f>
        <v>8.1383058053426261E-3</v>
      </c>
      <c r="CF395" s="27">
        <f>((1/(((2-P395)^2+(4-Q395)^2))*CT395))</f>
        <v>7.891848764429393E-3</v>
      </c>
      <c r="CG395" s="27">
        <f>((1/(((3-P395)^2+(4-Q395)^2))*CT395))</f>
        <v>5.863371303199796E-3</v>
      </c>
      <c r="CH395" s="27">
        <f>((1/(((0-P395)^2+(5-Q395)^2))*CT395))</f>
        <v>3.6119502992973114E-3</v>
      </c>
      <c r="CI395" s="27">
        <f>((1/(((1-P395)^2+(5-Q395)^2))*CT395))</f>
        <v>4.1546172109120797E-3</v>
      </c>
      <c r="CJ395" s="27">
        <f>((1/(((2-P395)^2+(5-Q395)^2))*CT395))</f>
        <v>4.0894211546255122E-3</v>
      </c>
      <c r="CK395" s="27">
        <f>((1/(((3-P395)^2+(5-Q395)^2))*CT395))</f>
        <v>3.467758571697727E-3</v>
      </c>
      <c r="CL395" s="27">
        <f>(1/(((4-P395)^2+(5-Q395)^2))*CT395)</f>
        <v>2.6866695765195188E-3</v>
      </c>
      <c r="CM395" s="27">
        <f>(1/(((0-P395)^2+(6-Q395)^2))*CT395)</f>
        <v>2.3005476812528948E-3</v>
      </c>
      <c r="CN395" s="27">
        <f>(1/(((1-P395)^2+(6-Q395)^2))*CT395)</f>
        <v>2.5093068565038403E-3</v>
      </c>
      <c r="CO395" s="27">
        <f>((1/(((2-P395)^2+(6-Q395)^2))*CT395))</f>
        <v>2.4853751211909702E-3</v>
      </c>
      <c r="CP395" s="27">
        <f>((1/(((3-P395)^2+(6-Q395)^2))*CT395))</f>
        <v>2.2411923016909504E-3</v>
      </c>
      <c r="CQ395" s="27">
        <f>((1/(((4-P395)^2+(6-Q395)^2))*CT395))</f>
        <v>1.8866913619500472E-3</v>
      </c>
      <c r="CR395" s="27">
        <f>((1/(((5-P395)^2+(6-Q395)^2)))*CT395)</f>
        <v>1.5293659942975861E-3</v>
      </c>
      <c r="CS395" s="21">
        <f t="shared" si="207"/>
        <v>0.73643380463170893</v>
      </c>
      <c r="CT395" s="28">
        <v>0.05</v>
      </c>
    </row>
    <row r="396" spans="8:98" x14ac:dyDescent="0.25">
      <c r="H396" s="2">
        <v>44786</v>
      </c>
      <c r="I396" s="1" t="s">
        <v>22</v>
      </c>
      <c r="J396" s="1" t="s">
        <v>24</v>
      </c>
      <c r="K396">
        <v>4</v>
      </c>
      <c r="L396">
        <v>0</v>
      </c>
      <c r="M396">
        <v>1.76</v>
      </c>
      <c r="N396">
        <v>0.18</v>
      </c>
      <c r="P396" s="10">
        <f>SUMIF(team,spi_matches[[#This Row],[team1]],Mxg)+SUMIF(team,spi_matches[[#This Row],[team2]],Vnxg)</f>
        <v>2.4958332903721696</v>
      </c>
      <c r="Q396" s="10">
        <f>SUMIF(team,spi_matches[[#This Row],[team1]],Mnxg)+SUMIF(team,spi_matches[[#This Row],[team2]],Vxg)</f>
        <v>0.39301061251692537</v>
      </c>
      <c r="R396" s="10">
        <f t="shared" si="177"/>
        <v>0.58682415226476936</v>
      </c>
      <c r="S396" s="21">
        <f t="shared" si="178"/>
        <v>0.54783199386056436</v>
      </c>
      <c r="T396" s="21">
        <f t="shared" si="179"/>
        <v>5.8025633675527537E-2</v>
      </c>
      <c r="U396" s="21">
        <f t="shared" si="180"/>
        <v>7.3034345132179795E-2</v>
      </c>
      <c r="V396" s="22">
        <f t="shared" si="181"/>
        <v>3</v>
      </c>
      <c r="W396" s="22">
        <f t="shared" si="182"/>
        <v>0</v>
      </c>
      <c r="X396" s="23">
        <f t="shared" si="183"/>
        <v>3</v>
      </c>
      <c r="Y396" s="23">
        <f t="shared" si="184"/>
        <v>0</v>
      </c>
      <c r="Z396" s="23">
        <f t="shared" si="185"/>
        <v>3</v>
      </c>
      <c r="AA396" s="23">
        <f t="shared" si="186"/>
        <v>0</v>
      </c>
      <c r="AB396" s="24">
        <f t="shared" si="187"/>
        <v>2</v>
      </c>
      <c r="AC396" s="24">
        <f t="shared" si="188"/>
        <v>0</v>
      </c>
      <c r="AD396" s="24">
        <f t="shared" si="189"/>
        <v>3</v>
      </c>
      <c r="AE396" s="24">
        <f t="shared" si="190"/>
        <v>0</v>
      </c>
      <c r="AF396" s="24">
        <f t="shared" si="191"/>
        <v>2</v>
      </c>
      <c r="AG396" s="24">
        <f t="shared" si="192"/>
        <v>1</v>
      </c>
      <c r="AH396" s="24">
        <f t="shared" si="193"/>
        <v>3</v>
      </c>
      <c r="AI396" s="24">
        <f t="shared" si="194"/>
        <v>1</v>
      </c>
      <c r="AJ396" s="24">
        <f t="shared" si="195"/>
        <v>1</v>
      </c>
      <c r="AK396" s="24">
        <f t="shared" si="196"/>
        <v>0</v>
      </c>
      <c r="AL396" s="25">
        <f t="shared" si="197"/>
        <v>20</v>
      </c>
      <c r="AM396" s="25">
        <f t="shared" si="198"/>
        <v>30</v>
      </c>
      <c r="AN396" s="25">
        <f t="shared" si="199"/>
        <v>21</v>
      </c>
      <c r="AO396" s="25">
        <f t="shared" si="200"/>
        <v>31</v>
      </c>
      <c r="AP396" s="25">
        <f t="shared" si="201"/>
        <v>10</v>
      </c>
      <c r="AQ396" s="26">
        <f t="shared" si="202"/>
        <v>0.1249038261172319</v>
      </c>
      <c r="AR396" s="26">
        <f t="shared" si="203"/>
        <v>0.12235666394165488</v>
      </c>
      <c r="AS396" s="26">
        <f t="shared" si="204"/>
        <v>8.1395209168546465E-2</v>
      </c>
      <c r="AT396" s="26">
        <f t="shared" si="205"/>
        <v>8.0305780305015631E-2</v>
      </c>
      <c r="AU396" s="26">
        <f t="shared" si="206"/>
        <v>2.0903232225220739E-2</v>
      </c>
      <c r="AV396" s="27">
        <f>(1/(((0-P396)^2+(0-Q396)^2))*CT396)</f>
        <v>7.8325204670645146E-3</v>
      </c>
      <c r="AW396" s="27">
        <f>(1/(((1-P396)^2+(1-Q396)^2))*CT396)</f>
        <v>1.9186836179249395E-2</v>
      </c>
      <c r="AX396" s="27">
        <f>(1/(((2-P396)^2+(2-Q396)^2))*CT396)</f>
        <v>1.7678679471244726E-2</v>
      </c>
      <c r="AY396" s="27">
        <f>(1/(((3-P396)^2+(3-Q396)^2))*CT396)</f>
        <v>7.0916174335240367E-3</v>
      </c>
      <c r="AZ396" s="27">
        <f>((1/(((4-P396)^2+(4-Q396)^2))*CT396))</f>
        <v>3.2737746571458145E-3</v>
      </c>
      <c r="BA396" s="27">
        <f>((1/(((5-P396)^2+(5-Q396)^2))*CT396))</f>
        <v>1.8184990883459375E-3</v>
      </c>
      <c r="BB396" s="27">
        <f>((1/(((6-P396)^2+(6-Q396)^2))*CT396))</f>
        <v>1.1437063789531072E-3</v>
      </c>
      <c r="BC396" s="27">
        <f>((1/(((1-P396)^2+(0-Q396)^2))*CT396))</f>
        <v>2.0903232225220739E-2</v>
      </c>
      <c r="BD396" s="27">
        <f>((1/(((2-P396)^2+(0-Q396)^2))*CT396))</f>
        <v>0.1249038261172319</v>
      </c>
      <c r="BE396" s="27">
        <f>((1/(((2-P396)^2+(1-Q396)^2))*CT396))</f>
        <v>8.1395209168546465E-2</v>
      </c>
      <c r="BF396" s="27">
        <f>((1/(((3-P396)^2+(0-Q396)^2))*CT396))</f>
        <v>0.12235666394165488</v>
      </c>
      <c r="BG396" s="27">
        <f>((1/(((3-P396)^2+(1-Q396)^2))*CT396))</f>
        <v>8.0305780305015631E-2</v>
      </c>
      <c r="BH396" s="27">
        <f>((1/(((3-P396)^2+(2-Q396)^2))*CT396))</f>
        <v>1.7626742680086096E-2</v>
      </c>
      <c r="BI396" s="27">
        <f>((1/(((4-P396)^2+(0-Q396)^2))*CT396))</f>
        <v>2.0687017233283055E-2</v>
      </c>
      <c r="BJ396" s="27">
        <f>((1/(((4-P396)^2+(1-Q396)^2))*CT396))</f>
        <v>1.9004516031542643E-2</v>
      </c>
      <c r="BK396" s="27">
        <f>((1/(((4-P396)^2+(2-Q396)^2))*CT396))</f>
        <v>1.0320061470301472E-2</v>
      </c>
      <c r="BL396" s="27">
        <f>((1/(((4-P396)^2+(3-Q396)^2))*CT396))</f>
        <v>5.5194271292148519E-3</v>
      </c>
      <c r="BM396" s="27">
        <f>((1/(((5-P396)^2+(0-Q396)^2))*CT396))</f>
        <v>7.7817278246501871E-3</v>
      </c>
      <c r="BN396" s="27">
        <f>((1/(((5-P396)^2+(1-Q396)^2))*CT396))</f>
        <v>7.5309291198364867E-3</v>
      </c>
      <c r="BO396" s="27">
        <f>((1/(((5-P396)^2+(2-Q396)^2))*CT396))</f>
        <v>5.6476334409654352E-3</v>
      </c>
      <c r="BP396" s="27">
        <f>((1/(((5-P396)^2+(3-Q396)^2))*CT396))</f>
        <v>3.8263613808539321E-3</v>
      </c>
      <c r="BQ396" s="27">
        <f>((1/(((5-P396)^2+(4-Q396)^2))*CT396))</f>
        <v>2.5931964528249241E-3</v>
      </c>
      <c r="BR396" s="27">
        <f>((1/(((6-P396)^2+(0-Q396)^2))*CT396))</f>
        <v>4.0213479948494994E-3</v>
      </c>
      <c r="BS396" s="27">
        <f>(1/(((6-P396)^2+(1-Q396)^2))*CT396)</f>
        <v>3.9533128161084478E-3</v>
      </c>
      <c r="BT396" s="27">
        <f>(1/(((6-P396)^2+(2-Q396)^2))*CT396)</f>
        <v>3.3643754792919266E-3</v>
      </c>
      <c r="BU396" s="27">
        <f>(1/(((6-P396)^2+(3-Q396)^2))*CT396)</f>
        <v>2.6211525549728835E-3</v>
      </c>
      <c r="BV396" s="27">
        <f>((1/(((6-P396)^2+(4-Q396)^2))*CT396))</f>
        <v>1.9771006844517144E-3</v>
      </c>
      <c r="BW396" s="27">
        <f>((1/(((6-P396)^2+(5-Q396)^2))*CT396))</f>
        <v>1.4923798096614718E-3</v>
      </c>
      <c r="BX396" s="27">
        <f>((1/(((0-P396)^2+(1-Q396)^2))*CT396))</f>
        <v>7.5784905059178122E-3</v>
      </c>
      <c r="BY396" s="27">
        <f>((1/(((0-P396)^2+(2-Q396)^2))*CT396))</f>
        <v>5.6743392061974277E-3</v>
      </c>
      <c r="BZ396" s="27">
        <f>((1/(((1-P396)^2+(2-Q396)^2))*CT396))</f>
        <v>1.0373590065785268E-2</v>
      </c>
      <c r="CA396" s="27">
        <f>((1/(((0-P396)^2+(3-Q396)^2))*CT396))</f>
        <v>3.8386014038624414E-3</v>
      </c>
      <c r="CB396" s="27">
        <f>((1/(((1-P396)^2+(3-Q396)^2))*CT396))</f>
        <v>5.5347014774454941E-3</v>
      </c>
      <c r="CC396" s="27">
        <f>((1/(((2-P396)^2+(3-Q396)^2))*CT396))</f>
        <v>7.1000092783114746E-3</v>
      </c>
      <c r="CD396" s="27">
        <f>((1/(((0-P396)^2+(4-Q396)^2))*CT396))</f>
        <v>2.5988125369402607E-3</v>
      </c>
      <c r="CE396" s="27">
        <f>((1/(((1-P396)^2+(4-Q396)^2))*CT396))</f>
        <v>3.2791422989670439E-3</v>
      </c>
      <c r="CF396" s="27">
        <f>((1/(((2-P396)^2+(4-Q396)^2))*CT396))</f>
        <v>3.7718134078049748E-3</v>
      </c>
      <c r="CG396" s="27">
        <f>((1/(((3-P396)^2+(4-Q396)^2))*CT396))</f>
        <v>3.7694437769430831E-3</v>
      </c>
      <c r="CH396" s="27">
        <f>((1/(((0-P396)^2+(5-Q396)^2))*CT396))</f>
        <v>1.8212590817862761E-3</v>
      </c>
      <c r="CI396" s="27">
        <f>((1/(((1-P396)^2+(5-Q396)^2))*CT396))</f>
        <v>2.1311175667341532E-3</v>
      </c>
      <c r="CJ396" s="27">
        <f>((1/(((2-P396)^2+(5-Q396)^2))*CT396))</f>
        <v>2.3288090306222342E-3</v>
      </c>
      <c r="CK396" s="27">
        <f>((1/(((3-P396)^2+(5-Q396)^2))*CT396))</f>
        <v>2.3279054800886992E-3</v>
      </c>
      <c r="CL396" s="27">
        <f>(1/(((4-P396)^2+(5-Q396)^2))*CT396)</f>
        <v>2.1288491294569087E-3</v>
      </c>
      <c r="CM396" s="27">
        <f>(1/(((0-P396)^2+(6-Q396)^2))*CT396)</f>
        <v>1.3274037744904384E-3</v>
      </c>
      <c r="CN396" s="27">
        <f>(1/(((1-P396)^2+(6-Q396)^2))*CT396)</f>
        <v>1.4847436403757335E-3</v>
      </c>
      <c r="CO396" s="27">
        <f>((1/(((2-P396)^2+(6-Q396)^2))*CT396))</f>
        <v>1.578074578070179E-3</v>
      </c>
      <c r="CP396" s="27">
        <f>((1/(((3-P396)^2+(6-Q396)^2))*CT396))</f>
        <v>1.5776596296994108E-3</v>
      </c>
      <c r="CQ396" s="27">
        <f>((1/(((4-P396)^2+(6-Q396)^2))*CT396))</f>
        <v>1.4836422148478612E-3</v>
      </c>
      <c r="CR396" s="27">
        <f>((1/(((5-P396)^2+(6-Q396)^2)))*CT396)</f>
        <v>1.3259370478326214E-3</v>
      </c>
      <c r="CS396" s="21">
        <f t="shared" si="207"/>
        <v>0.67889197266827184</v>
      </c>
      <c r="CT396" s="28">
        <v>0.05</v>
      </c>
    </row>
    <row r="397" spans="8:98" x14ac:dyDescent="0.25">
      <c r="H397" s="2">
        <v>44786</v>
      </c>
      <c r="I397" s="1" t="s">
        <v>27</v>
      </c>
      <c r="J397" s="1" t="s">
        <v>20</v>
      </c>
      <c r="K397">
        <v>0</v>
      </c>
      <c r="L397">
        <v>0</v>
      </c>
      <c r="M397">
        <v>0.16</v>
      </c>
      <c r="N397">
        <v>0.16</v>
      </c>
      <c r="P397" s="10">
        <f>SUMIF(team,spi_matches[[#This Row],[team1]],Mxg)+SUMIF(team,spi_matches[[#This Row],[team2]],Vnxg)</f>
        <v>1.2935831715253627</v>
      </c>
      <c r="Q397" s="10">
        <f>SUMIF(team,spi_matches[[#This Row],[team1]],Mnxg)+SUMIF(team,spi_matches[[#This Row],[team2]],Vxg)</f>
        <v>0.71705139984411059</v>
      </c>
      <c r="R397" s="10">
        <f t="shared" si="177"/>
        <v>1.5953170688337832</v>
      </c>
      <c r="S397" s="21">
        <f t="shared" si="178"/>
        <v>0.31013791683342301</v>
      </c>
      <c r="T397" s="21">
        <f t="shared" si="179"/>
        <v>0.35839147290876222</v>
      </c>
      <c r="U397" s="21">
        <f t="shared" si="180"/>
        <v>0.13624671970307048</v>
      </c>
      <c r="V397" s="22">
        <f t="shared" si="181"/>
        <v>1</v>
      </c>
      <c r="W397" s="22">
        <f t="shared" si="182"/>
        <v>1</v>
      </c>
      <c r="X397" s="23">
        <f t="shared" si="183"/>
        <v>1</v>
      </c>
      <c r="Y397" s="23">
        <f t="shared" si="184"/>
        <v>1</v>
      </c>
      <c r="Z397" s="23">
        <f t="shared" si="185"/>
        <v>1</v>
      </c>
      <c r="AA397" s="23">
        <f t="shared" si="186"/>
        <v>1</v>
      </c>
      <c r="AB397" s="24">
        <f t="shared" si="187"/>
        <v>1</v>
      </c>
      <c r="AC397" s="24">
        <f t="shared" si="188"/>
        <v>1</v>
      </c>
      <c r="AD397" s="24">
        <f t="shared" si="189"/>
        <v>2</v>
      </c>
      <c r="AE397" s="24">
        <f t="shared" si="190"/>
        <v>1</v>
      </c>
      <c r="AF397" s="24">
        <f t="shared" si="191"/>
        <v>1</v>
      </c>
      <c r="AG397" s="24">
        <f t="shared" si="192"/>
        <v>0</v>
      </c>
      <c r="AH397" s="24">
        <f t="shared" si="193"/>
        <v>2</v>
      </c>
      <c r="AI397" s="24">
        <f t="shared" si="194"/>
        <v>0</v>
      </c>
      <c r="AJ397" s="24">
        <f t="shared" si="195"/>
        <v>1</v>
      </c>
      <c r="AK397" s="24">
        <f t="shared" si="196"/>
        <v>2</v>
      </c>
      <c r="AL397" s="25">
        <f t="shared" si="197"/>
        <v>11</v>
      </c>
      <c r="AM397" s="25">
        <f t="shared" si="198"/>
        <v>21</v>
      </c>
      <c r="AN397" s="25">
        <f t="shared" si="199"/>
        <v>10</v>
      </c>
      <c r="AO397" s="25">
        <f t="shared" si="200"/>
        <v>20</v>
      </c>
      <c r="AP397" s="25">
        <f t="shared" si="201"/>
        <v>12</v>
      </c>
      <c r="AQ397" s="26">
        <f t="shared" si="202"/>
        <v>0.30075009069648195</v>
      </c>
      <c r="AR397" s="26">
        <f t="shared" si="203"/>
        <v>8.6343163051432262E-2</v>
      </c>
      <c r="AS397" s="26">
        <f t="shared" si="204"/>
        <v>8.3284224981447816E-2</v>
      </c>
      <c r="AT397" s="26">
        <f t="shared" si="205"/>
        <v>4.9349209979445752E-2</v>
      </c>
      <c r="AU397" s="26">
        <f t="shared" si="206"/>
        <v>2.8865890522795382E-2</v>
      </c>
      <c r="AV397" s="27">
        <f>(1/(((0-P397)^2+(0-Q397)^2))*CT397)</f>
        <v>2.285693250364872E-2</v>
      </c>
      <c r="AW397" s="27">
        <f>(1/(((1-P397)^2+(1-Q397)^2))*CT397)</f>
        <v>0.30075009069648195</v>
      </c>
      <c r="AX397" s="27">
        <f>(1/(((2-P397)^2+(2-Q397)^2))*CT397)</f>
        <v>2.3310220591710774E-2</v>
      </c>
      <c r="AY397" s="27">
        <f>(1/(((3-P397)^2+(3-Q397)^2))*CT397)</f>
        <v>6.1548213021780061E-3</v>
      </c>
      <c r="AZ397" s="27">
        <f>((1/(((4-P397)^2+(4-Q397)^2))*CT397))</f>
        <v>2.7620580521241921E-3</v>
      </c>
      <c r="BA397" s="27">
        <f>((1/(((5-P397)^2+(5-Q397)^2))*CT397))</f>
        <v>1.5585464343843215E-3</v>
      </c>
      <c r="BB397" s="27">
        <f>((1/(((6-P397)^2+(6-Q397)^2))*CT397))</f>
        <v>9.9880332823426327E-4</v>
      </c>
      <c r="BC397" s="27">
        <f>((1/(((1-P397)^2+(0-Q397)^2))*CT397))</f>
        <v>8.3284224981447816E-2</v>
      </c>
      <c r="BD397" s="27">
        <f>((1/(((2-P397)^2+(0-Q397)^2))*CT397))</f>
        <v>4.9349209979445752E-2</v>
      </c>
      <c r="BE397" s="27">
        <f>((1/(((2-P397)^2+(1-Q397)^2))*CT397))</f>
        <v>8.6343163051432262E-2</v>
      </c>
      <c r="BF397" s="27">
        <f>((1/(((3-P397)^2+(0-Q397)^2))*CT397))</f>
        <v>1.459418914939695E-2</v>
      </c>
      <c r="BG397" s="27">
        <f>((1/(((3-P397)^2+(1-Q397)^2))*CT397))</f>
        <v>1.6711686262515558E-2</v>
      </c>
      <c r="BH397" s="27">
        <f>((1/(((3-P397)^2+(2-Q397)^2))*CT397))</f>
        <v>1.097016760891625E-2</v>
      </c>
      <c r="BI397" s="27">
        <f>((1/(((4-P397)^2+(0-Q397)^2))*CT397))</f>
        <v>6.3784827674733258E-3</v>
      </c>
      <c r="BJ397" s="27">
        <f>((1/(((4-P397)^2+(1-Q397)^2))*CT397))</f>
        <v>6.7524206444154154E-3</v>
      </c>
      <c r="BK397" s="27">
        <f>((1/(((4-P397)^2+(2-Q397)^2))*CT397))</f>
        <v>5.573732637146573E-3</v>
      </c>
      <c r="BL397" s="27">
        <f>((1/(((4-P397)^2+(3-Q397)^2))*CT397))</f>
        <v>3.9883392572870376E-3</v>
      </c>
      <c r="BM397" s="27">
        <f>((1/(((5-P397)^2+(0-Q397)^2))*CT397))</f>
        <v>3.5083562409628922E-3</v>
      </c>
      <c r="BN397" s="27">
        <f>((1/(((5-P397)^2+(1-Q397)^2))*CT397))</f>
        <v>3.6185771803331985E-3</v>
      </c>
      <c r="BO397" s="27">
        <f>((1/(((5-P397)^2+(2-Q397)^2))*CT397))</f>
        <v>3.250239272514388E-3</v>
      </c>
      <c r="BP397" s="27">
        <f>((1/(((5-P397)^2+(3-Q397)^2))*CT397))</f>
        <v>2.6386087541761423E-3</v>
      </c>
      <c r="BQ397" s="27">
        <f>((1/(((5-P397)^2+(4-Q397)^2))*CT397))</f>
        <v>2.0395445483263968E-3</v>
      </c>
      <c r="BR397" s="27">
        <f>((1/(((6-P397)^2+(0-Q397)^2))*CT397))</f>
        <v>2.2060910809477588E-3</v>
      </c>
      <c r="BS397" s="27">
        <f>(1/(((6-P397)^2+(1-Q397)^2))*CT397)</f>
        <v>2.2491703545690399E-3</v>
      </c>
      <c r="BT397" s="27">
        <f>(1/(((6-P397)^2+(2-Q397)^2))*CT397)</f>
        <v>2.1011655335248527E-3</v>
      </c>
      <c r="BU397" s="27">
        <f>(1/(((6-P397)^2+(3-Q397)^2))*CT397)</f>
        <v>1.8273375317932371E-3</v>
      </c>
      <c r="BV397" s="27">
        <f>((1/(((6-P397)^2+(4-Q397)^2))*CT397))</f>
        <v>1.5184594157372821E-3</v>
      </c>
      <c r="BW397" s="27">
        <f>((1/(((6-P397)^2+(5-Q397)^2))*CT397))</f>
        <v>1.2347505810608918E-3</v>
      </c>
      <c r="BX397" s="27">
        <f>((1/(((0-P397)^2+(1-Q397)^2))*CT397))</f>
        <v>2.851574413458698E-2</v>
      </c>
      <c r="BY397" s="27">
        <f>((1/(((0-P397)^2+(2-Q397)^2))*CT397))</f>
        <v>1.506335103634213E-2</v>
      </c>
      <c r="BZ397" s="27">
        <f>((1/(((1-P397)^2+(2-Q397)^2))*CT397))</f>
        <v>2.8865890522795382E-2</v>
      </c>
      <c r="CA397" s="27">
        <f>((1/(((0-P397)^2+(3-Q397)^2))*CT397))</f>
        <v>7.2619408003398557E-3</v>
      </c>
      <c r="CB397" s="27">
        <f>((1/(((1-P397)^2+(3-Q397)^2))*CT397))</f>
        <v>9.4374427404036107E-3</v>
      </c>
      <c r="CC397" s="27">
        <f>((1/(((2-P397)^2+(3-Q397)^2))*CT397))</f>
        <v>8.7552195717735606E-3</v>
      </c>
      <c r="CD397" s="27">
        <f>((1/(((0-P397)^2+(4-Q397)^2))*CT397))</f>
        <v>4.015706574360331E-3</v>
      </c>
      <c r="CE397" s="27">
        <f>((1/(((1-P397)^2+(4-Q397)^2))*CT397))</f>
        <v>4.6023807274745221E-3</v>
      </c>
      <c r="CF397" s="27">
        <f>((1/(((2-P397)^2+(4-Q397)^2))*CT397))</f>
        <v>4.4338912917696724E-3</v>
      </c>
      <c r="CG397" s="27">
        <f>((1/(((3-P397)^2+(4-Q397)^2))*CT397))</f>
        <v>3.6524050247948667E-3</v>
      </c>
      <c r="CH397" s="27">
        <f>((1/(((0-P397)^2+(5-Q397)^2))*CT397))</f>
        <v>2.4978760393640138E-3</v>
      </c>
      <c r="CI397" s="27">
        <f>((1/(((1-P397)^2+(5-Q397)^2))*CT397))</f>
        <v>2.7129915706940151E-3</v>
      </c>
      <c r="CJ397" s="27">
        <f>((1/(((2-P397)^2+(5-Q397)^2))*CT397))</f>
        <v>2.6535512670372752E-3</v>
      </c>
      <c r="CK397" s="27">
        <f>((1/(((3-P397)^2+(5-Q397)^2))*CT397))</f>
        <v>2.3523315513091416E-3</v>
      </c>
      <c r="CL397" s="27">
        <f>(1/(((4-P397)^2+(5-Q397)^2))*CT397)</f>
        <v>1.9479248957110042E-3</v>
      </c>
      <c r="CM397" s="27">
        <f>(1/(((0-P397)^2+(6-Q397)^2))*CT397)</f>
        <v>1.6901654119698018E-3</v>
      </c>
      <c r="CN397" s="27">
        <f>(1/(((1-P397)^2+(6-Q397)^2))*CT397)</f>
        <v>1.7859862027201222E-3</v>
      </c>
      <c r="CO397" s="27">
        <f>((1/(((2-P397)^2+(6-Q397)^2))*CT397))</f>
        <v>1.760032231839989E-3</v>
      </c>
      <c r="CP397" s="27">
        <f>((1/(((3-P397)^2+(6-Q397)^2))*CT397))</f>
        <v>1.6222492494567321E-3</v>
      </c>
      <c r="CQ397" s="27">
        <f>((1/(((4-P397)^2+(6-Q397)^2))*CT397))</f>
        <v>1.4190742554120715E-3</v>
      </c>
      <c r="CR397" s="27">
        <f>((1/(((5-P397)^2+(6-Q397)^2)))*CT397)</f>
        <v>1.2005646029153898E-3</v>
      </c>
      <c r="CS397" s="21">
        <f t="shared" si="207"/>
        <v>0.80477610944525579</v>
      </c>
      <c r="CT397" s="28">
        <v>0.05</v>
      </c>
    </row>
    <row r="398" spans="8:98" x14ac:dyDescent="0.25">
      <c r="H398" s="2">
        <v>44786</v>
      </c>
      <c r="I398" s="1" t="s">
        <v>5</v>
      </c>
      <c r="J398" s="1" t="s">
        <v>7</v>
      </c>
      <c r="K398">
        <v>4</v>
      </c>
      <c r="L398">
        <v>0</v>
      </c>
      <c r="M398">
        <v>1.52</v>
      </c>
      <c r="N398">
        <v>1.28</v>
      </c>
      <c r="P398" s="10">
        <f>SUMIF(team,spi_matches[[#This Row],[team1]],Mxg)+SUMIF(team,spi_matches[[#This Row],[team2]],Vnxg)</f>
        <v>1.6791000995553798</v>
      </c>
      <c r="Q398" s="10">
        <f>SUMIF(team,spi_matches[[#This Row],[team1]],Mnxg)+SUMIF(team,spi_matches[[#This Row],[team2]],Vxg)</f>
        <v>1.1090571802419424</v>
      </c>
      <c r="R398" s="10">
        <f t="shared" si="177"/>
        <v>5.4534289305367509E-2</v>
      </c>
      <c r="S398" s="21">
        <f t="shared" si="178"/>
        <v>0.6299777671180733</v>
      </c>
      <c r="T398" s="21">
        <f t="shared" si="179"/>
        <v>0.1899169230643421</v>
      </c>
      <c r="U398" s="21">
        <f t="shared" si="180"/>
        <v>0.15189230680624485</v>
      </c>
      <c r="V398" s="22">
        <f t="shared" si="181"/>
        <v>3</v>
      </c>
      <c r="W398" s="22">
        <f t="shared" si="182"/>
        <v>0</v>
      </c>
      <c r="X398" s="23">
        <f t="shared" si="183"/>
        <v>3</v>
      </c>
      <c r="Y398" s="23">
        <f t="shared" si="184"/>
        <v>0</v>
      </c>
      <c r="Z398" s="23">
        <f t="shared" si="185"/>
        <v>3</v>
      </c>
      <c r="AA398" s="23">
        <f t="shared" si="186"/>
        <v>0</v>
      </c>
      <c r="AB398" s="24">
        <f t="shared" si="187"/>
        <v>2</v>
      </c>
      <c r="AC398" s="24">
        <f t="shared" si="188"/>
        <v>1</v>
      </c>
      <c r="AD398" s="24">
        <f t="shared" si="189"/>
        <v>1</v>
      </c>
      <c r="AE398" s="24">
        <f t="shared" si="190"/>
        <v>1</v>
      </c>
      <c r="AF398" s="24">
        <f t="shared" si="191"/>
        <v>2</v>
      </c>
      <c r="AG398" s="24">
        <f t="shared" si="192"/>
        <v>2</v>
      </c>
      <c r="AH398" s="24">
        <f t="shared" si="193"/>
        <v>1</v>
      </c>
      <c r="AI398" s="24">
        <f t="shared" si="194"/>
        <v>2</v>
      </c>
      <c r="AJ398" s="24">
        <f t="shared" si="195"/>
        <v>2</v>
      </c>
      <c r="AK398" s="24">
        <f t="shared" si="196"/>
        <v>0</v>
      </c>
      <c r="AL398" s="25">
        <f t="shared" si="197"/>
        <v>21</v>
      </c>
      <c r="AM398" s="25">
        <f t="shared" si="198"/>
        <v>11</v>
      </c>
      <c r="AN398" s="25">
        <f t="shared" si="199"/>
        <v>22</v>
      </c>
      <c r="AO398" s="25">
        <f t="shared" si="200"/>
        <v>12</v>
      </c>
      <c r="AP398" s="25">
        <f t="shared" si="201"/>
        <v>20</v>
      </c>
      <c r="AQ398" s="26">
        <f t="shared" si="202"/>
        <v>0.43527384487480547</v>
      </c>
      <c r="AR398" s="26">
        <f t="shared" si="203"/>
        <v>0.10569251118590595</v>
      </c>
      <c r="AS398" s="26">
        <f t="shared" si="204"/>
        <v>5.5756535925274957E-2</v>
      </c>
      <c r="AT398" s="26">
        <f t="shared" si="205"/>
        <v>3.9842032610415183E-2</v>
      </c>
      <c r="AU398" s="26">
        <f t="shared" si="206"/>
        <v>3.7509811390213893E-2</v>
      </c>
      <c r="AV398" s="27">
        <f>(1/(((0-P398)^2+(0-Q398)^2))*CT398)</f>
        <v>1.2347554092480006E-2</v>
      </c>
      <c r="AW398" s="27">
        <f>(1/(((1-P398)^2+(1-Q398)^2))*CT398)</f>
        <v>0.10569251118590595</v>
      </c>
      <c r="AX398" s="27">
        <f>(1/(((2-P398)^2+(2-Q398)^2))*CT398)</f>
        <v>5.5756535925274957E-2</v>
      </c>
      <c r="AY398" s="27">
        <f>(1/(((3-P398)^2+(3-Q398)^2))*CT398)</f>
        <v>9.3977166989605808E-3</v>
      </c>
      <c r="AZ398" s="27">
        <f>((1/(((4-P398)^2+(4-Q398)^2))*CT398))</f>
        <v>3.6379175602836108E-3</v>
      </c>
      <c r="BA398" s="27">
        <f>((1/(((5-P398)^2+(5-Q398)^2))*CT398))</f>
        <v>1.9107443780494787E-3</v>
      </c>
      <c r="BB398" s="27">
        <f>((1/(((6-P398)^2+(6-Q398)^2))*CT398))</f>
        <v>1.173943223387514E-3</v>
      </c>
      <c r="BC398" s="27">
        <f>((1/(((1-P398)^2+(0-Q398)^2))*CT398))</f>
        <v>2.9565072226841162E-2</v>
      </c>
      <c r="BD398" s="27">
        <f>((1/(((2-P398)^2+(0-Q398)^2))*CT398))</f>
        <v>3.7509811390213893E-2</v>
      </c>
      <c r="BE398" s="27">
        <f>((1/(((2-P398)^2+(1-Q398)^2))*CT398))</f>
        <v>0.43527384487480547</v>
      </c>
      <c r="BF398" s="27">
        <f>((1/(((3-P398)^2+(0-Q398)^2))*CT398))</f>
        <v>1.6807940905802971E-2</v>
      </c>
      <c r="BG398" s="27">
        <f>((1/(((3-P398)^2+(1-Q398)^2))*CT398))</f>
        <v>2.8462943841019623E-2</v>
      </c>
      <c r="BH398" s="27">
        <f>((1/(((3-P398)^2+(2-Q398)^2))*CT398))</f>
        <v>1.9696239434451663E-2</v>
      </c>
      <c r="BI398" s="27">
        <f>((1/(((4-P398)^2+(0-Q398)^2))*CT398))</f>
        <v>7.5567692729330421E-3</v>
      </c>
      <c r="BJ398" s="27">
        <f>((1/(((4-P398)^2+(1-Q398)^2))*CT398))</f>
        <v>9.2618837744868881E-3</v>
      </c>
      <c r="BK398" s="27">
        <f>((1/(((4-P398)^2+(2-Q398)^2))*CT398))</f>
        <v>8.0901495644177257E-3</v>
      </c>
      <c r="BL398" s="27">
        <f>((1/(((4-P398)^2+(3-Q398)^2))*CT398))</f>
        <v>5.5789617203252685E-3</v>
      </c>
      <c r="BM398" s="27">
        <f>((1/(((5-P398)^2+(0-Q398)^2))*CT398))</f>
        <v>4.0788410683228367E-3</v>
      </c>
      <c r="BN398" s="27">
        <f>((1/(((5-P398)^2+(1-Q398)^2))*CT398))</f>
        <v>4.5288749036971063E-3</v>
      </c>
      <c r="BO398" s="27">
        <f>((1/(((5-P398)^2+(2-Q398)^2))*CT398))</f>
        <v>4.229347264833332E-3</v>
      </c>
      <c r="BP398" s="27">
        <f>((1/(((5-P398)^2+(3-Q398)^2))*CT398))</f>
        <v>3.4237099412968738E-3</v>
      </c>
      <c r="BQ398" s="27">
        <f>((1/(((5-P398)^2+(4-Q398)^2))*CT398))</f>
        <v>2.5791906261198785E-3</v>
      </c>
      <c r="BR398" s="27">
        <f>((1/(((6-P398)^2+(0-Q398)^2))*CT398))</f>
        <v>2.5125396104882032E-3</v>
      </c>
      <c r="BS398" s="27">
        <f>(1/(((6-P398)^2+(1-Q398)^2))*CT398)</f>
        <v>2.6763630345589136E-3</v>
      </c>
      <c r="BT398" s="27">
        <f>(1/(((6-P398)^2+(2-Q398)^2))*CT398)</f>
        <v>2.5688509787282483E-3</v>
      </c>
      <c r="BU398" s="27">
        <f>(1/(((6-P398)^2+(3-Q398)^2))*CT398)</f>
        <v>2.2476111683279953E-3</v>
      </c>
      <c r="BV398" s="27">
        <f>((1/(((6-P398)^2+(4-Q398)^2))*CT398))</f>
        <v>1.8499521334864088E-3</v>
      </c>
      <c r="BW398" s="27">
        <f>((1/(((6-P398)^2+(5-Q398)^2))*CT398))</f>
        <v>1.4788693829158794E-3</v>
      </c>
      <c r="BX398" s="27">
        <f>((1/(((0-P398)^2+(1-Q398)^2))*CT398))</f>
        <v>1.7659915577259783E-2</v>
      </c>
      <c r="BY398" s="27">
        <f>((1/(((0-P398)^2+(2-Q398)^2))*CT398))</f>
        <v>1.3838316559577062E-2</v>
      </c>
      <c r="BZ398" s="27">
        <f>((1/(((1-P398)^2+(2-Q398)^2))*CT398))</f>
        <v>3.9842032610415183E-2</v>
      </c>
      <c r="CA398" s="27">
        <f>((1/(((0-P398)^2+(3-Q398)^2))*CT398))</f>
        <v>7.81855707046465E-3</v>
      </c>
      <c r="CB398" s="27">
        <f>((1/(((1-P398)^2+(3-Q398)^2))*CT398))</f>
        <v>1.2385920431075201E-2</v>
      </c>
      <c r="CC398" s="27">
        <f>((1/(((2-P398)^2+(3-Q398)^2))*CT398))</f>
        <v>1.3591974125673978E-2</v>
      </c>
      <c r="CD398" s="27">
        <f>((1/(((0-P398)^2+(4-Q398)^2))*CT398))</f>
        <v>4.4735013141459536E-3</v>
      </c>
      <c r="CE398" s="27">
        <f>((1/(((1-P398)^2+(4-Q398)^2))*CT398))</f>
        <v>5.6697523481324882E-3</v>
      </c>
      <c r="CF398" s="27">
        <f>((1/(((2-P398)^2+(4-Q398)^2))*CT398))</f>
        <v>5.9097972517220534E-3</v>
      </c>
      <c r="CG398" s="27">
        <f>((1/(((3-P398)^2+(4-Q398)^2))*CT398))</f>
        <v>4.9493547700580629E-3</v>
      </c>
      <c r="CH398" s="27">
        <f>((1/(((0-P398)^2+(5-Q398)^2))*CT398))</f>
        <v>2.7841483467776866E-3</v>
      </c>
      <c r="CI398" s="27">
        <f>((1/(((1-P398)^2+(5-Q398)^2))*CT398))</f>
        <v>3.2050022707597152E-3</v>
      </c>
      <c r="CJ398" s="27">
        <f>((1/(((2-P398)^2+(5-Q398)^2))*CT398))</f>
        <v>3.2803205598425523E-3</v>
      </c>
      <c r="CK398" s="27">
        <f>((1/(((3-P398)^2+(5-Q398)^2))*CT398))</f>
        <v>2.9613462743365475E-3</v>
      </c>
      <c r="CL398" s="27">
        <f>(1/(((4-P398)^2+(5-Q398)^2))*CT398)</f>
        <v>2.4359334432678412E-3</v>
      </c>
      <c r="CM398" s="27">
        <f>(1/(((0-P398)^2+(6-Q398)^2))*CT398)</f>
        <v>1.869809026098581E-3</v>
      </c>
      <c r="CN398" s="27">
        <f>(1/(((1-P398)^2+(6-Q398)^2))*CT398)</f>
        <v>2.0506511985078752E-3</v>
      </c>
      <c r="CO398" s="27">
        <f>((1/(((2-P398)^2+(6-Q398)^2))*CT398))</f>
        <v>2.0812262294622758E-3</v>
      </c>
      <c r="CP398" s="27">
        <f>((1/(((3-P398)^2+(6-Q398)^2))*CT398))</f>
        <v>1.9480950935661457E-3</v>
      </c>
      <c r="CQ398" s="27">
        <f>((1/(((4-P398)^2+(6-Q398)^2))*CT398))</f>
        <v>1.7060247710726313E-3</v>
      </c>
      <c r="CR398" s="27">
        <f>((1/(((5-P398)^2+(6-Q398)^2)))*CT398)</f>
        <v>1.4306275340286569E-3</v>
      </c>
      <c r="CS398" s="21">
        <f t="shared" si="207"/>
        <v>0.97178699698866045</v>
      </c>
      <c r="CT398" s="28">
        <v>0.05</v>
      </c>
    </row>
    <row r="399" spans="8:98" x14ac:dyDescent="0.25">
      <c r="H399" s="2">
        <v>44787</v>
      </c>
      <c r="I399" s="1" t="s">
        <v>25</v>
      </c>
      <c r="J399" s="1" t="s">
        <v>21</v>
      </c>
      <c r="K399">
        <v>1</v>
      </c>
      <c r="L399">
        <v>0</v>
      </c>
      <c r="M399">
        <v>0.21</v>
      </c>
      <c r="N399">
        <v>2.2599999999999998</v>
      </c>
      <c r="P399" s="10">
        <f>SUMIF(team,spi_matches[[#This Row],[team1]],Mxg)+SUMIF(team,spi_matches[[#This Row],[team2]],Vnxg)</f>
        <v>0.9168195904925146</v>
      </c>
      <c r="Q399" s="10">
        <f>SUMIF(team,spi_matches[[#This Row],[team1]],Mnxg)+SUMIF(team,spi_matches[[#This Row],[team2]],Vxg)</f>
        <v>1.3462609668238761</v>
      </c>
      <c r="R399" s="10">
        <f t="shared" si="177"/>
        <v>1.3345129542536434</v>
      </c>
      <c r="S399" s="21">
        <f t="shared" si="178"/>
        <v>0.15492729529942736</v>
      </c>
      <c r="T399" s="21">
        <f t="shared" si="179"/>
        <v>0.45716437035186752</v>
      </c>
      <c r="U399" s="21">
        <f t="shared" si="180"/>
        <v>0.30282828928182115</v>
      </c>
      <c r="V399" s="22">
        <f t="shared" si="181"/>
        <v>1</v>
      </c>
      <c r="W399" s="22">
        <f t="shared" si="182"/>
        <v>1</v>
      </c>
      <c r="X399" s="23">
        <f t="shared" si="183"/>
        <v>3</v>
      </c>
      <c r="Y399" s="23">
        <f t="shared" si="184"/>
        <v>0</v>
      </c>
      <c r="Z399" s="23">
        <f t="shared" si="185"/>
        <v>3</v>
      </c>
      <c r="AA399" s="23">
        <f t="shared" si="186"/>
        <v>0</v>
      </c>
      <c r="AB399" s="24">
        <f t="shared" si="187"/>
        <v>1</v>
      </c>
      <c r="AC399" s="24">
        <f t="shared" si="188"/>
        <v>1</v>
      </c>
      <c r="AD399" s="24">
        <f t="shared" si="189"/>
        <v>1</v>
      </c>
      <c r="AE399" s="24">
        <f t="shared" si="190"/>
        <v>2</v>
      </c>
      <c r="AF399" s="24">
        <f t="shared" si="191"/>
        <v>0</v>
      </c>
      <c r="AG399" s="24">
        <f t="shared" si="192"/>
        <v>1</v>
      </c>
      <c r="AH399" s="24">
        <f t="shared" si="193"/>
        <v>0</v>
      </c>
      <c r="AI399" s="24">
        <f t="shared" si="194"/>
        <v>2</v>
      </c>
      <c r="AJ399" s="24">
        <f t="shared" si="195"/>
        <v>2</v>
      </c>
      <c r="AK399" s="24">
        <f t="shared" si="196"/>
        <v>1</v>
      </c>
      <c r="AL399" s="25">
        <f t="shared" si="197"/>
        <v>11</v>
      </c>
      <c r="AM399" s="25">
        <f t="shared" si="198"/>
        <v>12</v>
      </c>
      <c r="AN399" s="25">
        <f t="shared" si="199"/>
        <v>1</v>
      </c>
      <c r="AO399" s="25">
        <f t="shared" si="200"/>
        <v>2</v>
      </c>
      <c r="AP399" s="25">
        <f t="shared" si="201"/>
        <v>21</v>
      </c>
      <c r="AQ399" s="26">
        <f t="shared" si="202"/>
        <v>0.39427314263453983</v>
      </c>
      <c r="AR399" s="26">
        <f t="shared" si="203"/>
        <v>0.1151294608619286</v>
      </c>
      <c r="AS399" s="26">
        <f t="shared" si="204"/>
        <v>5.2058669526935268E-2</v>
      </c>
      <c r="AT399" s="26">
        <f t="shared" si="205"/>
        <v>3.9434263903998699E-2</v>
      </c>
      <c r="AU399" s="26">
        <f t="shared" si="206"/>
        <v>3.866448367619571E-2</v>
      </c>
      <c r="AV399" s="27">
        <f>(1/(((0-P399)^2+(0-Q399)^2))*CT399)</f>
        <v>1.8846753917677258E-2</v>
      </c>
      <c r="AW399" s="27">
        <f>(1/(((1-P399)^2+(1-Q399)^2))*CT399)</f>
        <v>0.39427314263453983</v>
      </c>
      <c r="AX399" s="27">
        <f>(1/(((2-P399)^2+(2-Q399)^2))*CT399)</f>
        <v>3.1237221574256114E-2</v>
      </c>
      <c r="AY399" s="27">
        <f>(1/(((3-P399)^2+(3-Q399)^2))*CT399)</f>
        <v>7.0676438740601344E-3</v>
      </c>
      <c r="AZ399" s="27">
        <f>((1/(((4-P399)^2+(4-Q399)^2))*CT399))</f>
        <v>3.0214525012175215E-3</v>
      </c>
      <c r="BA399" s="27">
        <f>((1/(((5-P399)^2+(5-Q399)^2))*CT399))</f>
        <v>1.6654358441184341E-3</v>
      </c>
      <c r="BB399" s="27">
        <f>((1/(((6-P399)^2+(6-Q399)^2))*CT399))</f>
        <v>1.052720005998218E-3</v>
      </c>
      <c r="BC399" s="27">
        <f>((1/(((1-P399)^2+(0-Q399)^2))*CT399))</f>
        <v>2.7482530338632988E-2</v>
      </c>
      <c r="BD399" s="27">
        <f>((1/(((2-P399)^2+(0-Q399)^2))*CT399))</f>
        <v>1.674650063846557E-2</v>
      </c>
      <c r="BE399" s="27">
        <f>((1/(((2-P399)^2+(1-Q399)^2))*CT399))</f>
        <v>3.866448367619571E-2</v>
      </c>
      <c r="BF399" s="27">
        <f>((1/(((3-P399)^2+(0-Q399)^2))*CT399))</f>
        <v>8.1273600104522122E-3</v>
      </c>
      <c r="BG399" s="27">
        <f>((1/(((3-P399)^2+(1-Q399)^2))*CT399))</f>
        <v>1.1211925567352489E-2</v>
      </c>
      <c r="BH399" s="27">
        <f>((1/(((3-P399)^2+(2-Q399)^2))*CT399))</f>
        <v>1.0488743251759275E-2</v>
      </c>
      <c r="BI399" s="27">
        <f>((1/(((4-P399)^2+(0-Q399)^2))*CT399))</f>
        <v>4.4175777073742171E-3</v>
      </c>
      <c r="BJ399" s="27">
        <f>((1/(((4-P399)^2+(1-Q399)^2))*CT399))</f>
        <v>5.1943205203308701E-3</v>
      </c>
      <c r="BK399" s="27">
        <f>((1/(((4-P399)^2+(2-Q399)^2))*CT399))</f>
        <v>5.0335353448066915E-3</v>
      </c>
      <c r="BL399" s="27">
        <f>((1/(((4-P399)^2+(3-Q399)^2))*CT399))</f>
        <v>4.084682251014291E-3</v>
      </c>
      <c r="BM399" s="27">
        <f>((1/(((5-P399)^2+(0-Q399)^2))*CT399))</f>
        <v>2.7049279303243065E-3</v>
      </c>
      <c r="BN399" s="27">
        <f>((1/(((5-P399)^2+(1-Q399)^2))*CT399))</f>
        <v>2.9775624742847161E-3</v>
      </c>
      <c r="BO399" s="27">
        <f>((1/(((5-P399)^2+(2-Q399)^2))*CT399))</f>
        <v>2.9240215833866625E-3</v>
      </c>
      <c r="BP399" s="27">
        <f>((1/(((5-P399)^2+(3-Q399)^2))*CT399))</f>
        <v>2.5763614140598763E-3</v>
      </c>
      <c r="BQ399" s="27">
        <f>((1/(((5-P399)^2+(4-Q399)^2))*CT399))</f>
        <v>2.1083975138197031E-3</v>
      </c>
      <c r="BR399" s="27">
        <f>((1/(((6-P399)^2+(0-Q399)^2))*CT399))</f>
        <v>1.8082436017738607E-3</v>
      </c>
      <c r="BS399" s="27">
        <f>(1/(((6-P399)^2+(1-Q399)^2))*CT399)</f>
        <v>1.9261424727034155E-3</v>
      </c>
      <c r="BT399" s="27">
        <f>(1/(((6-P399)^2+(2-Q399)^2))*CT399)</f>
        <v>1.9035945263904269E-3</v>
      </c>
      <c r="BU399" s="27">
        <f>(1/(((6-P399)^2+(3-Q399)^2))*CT399)</f>
        <v>1.7498684881249406E-3</v>
      </c>
      <c r="BV399" s="27">
        <f>((1/(((6-P399)^2+(4-Q399)^2))*CT399))</f>
        <v>1.5206325230238125E-3</v>
      </c>
      <c r="BW399" s="27">
        <f>((1/(((6-P399)^2+(5-Q399)^2))*CT399))</f>
        <v>1.27588346515132E-3</v>
      </c>
      <c r="BX399" s="27">
        <f>((1/(((0-P399)^2+(1-Q399)^2))*CT399))</f>
        <v>5.2058669526935268E-2</v>
      </c>
      <c r="BY399" s="27">
        <f>((1/(((0-P399)^2+(2-Q399)^2))*CT399))</f>
        <v>3.9434263903998699E-2</v>
      </c>
      <c r="BZ399" s="27">
        <f>((1/(((1-P399)^2+(2-Q399)^2))*CT399))</f>
        <v>0.1151294608619286</v>
      </c>
      <c r="CA399" s="27">
        <f>((1/(((0-P399)^2+(3-Q399)^2))*CT399))</f>
        <v>1.3984406458498131E-2</v>
      </c>
      <c r="CB399" s="27">
        <f>((1/(((1-P399)^2+(3-Q399)^2))*CT399))</f>
        <v>1.8236382962372052E-2</v>
      </c>
      <c r="CC399" s="27">
        <f>((1/(((2-P399)^2+(3-Q399)^2))*CT399))</f>
        <v>1.2793834102693559E-2</v>
      </c>
      <c r="CD399" s="27">
        <f>((1/(((0-P399)^2+(4-Q399)^2))*CT399))</f>
        <v>6.3428522065509807E-3</v>
      </c>
      <c r="CE399" s="27">
        <f>((1/(((1-P399)^2+(4-Q399)^2))*CT399))</f>
        <v>7.0929533153282938E-3</v>
      </c>
      <c r="CF399" s="27">
        <f>((1/(((2-P399)^2+(4-Q399)^2))*CT399))</f>
        <v>6.0859748709058041E-3</v>
      </c>
      <c r="CG399" s="27">
        <f>((1/(((3-P399)^2+(4-Q399)^2))*CT399))</f>
        <v>4.39291208125802E-3</v>
      </c>
      <c r="CH399" s="27">
        <f>((1/(((0-P399)^2+(5-Q399)^2))*CT399))</f>
        <v>3.5235170241751479E-3</v>
      </c>
      <c r="CI399" s="27">
        <f>((1/(((1-P399)^2+(5-Q399)^2))*CT399))</f>
        <v>3.7434318017714411E-3</v>
      </c>
      <c r="CJ399" s="27">
        <f>((1/(((2-P399)^2+(5-Q399)^2))*CT399))</f>
        <v>3.4427938131321475E-3</v>
      </c>
      <c r="CK399" s="27">
        <f>((1/(((3-P399)^2+(5-Q399)^2))*CT399))</f>
        <v>2.8265435780689043E-3</v>
      </c>
      <c r="CL399" s="27">
        <f>(1/(((4-P399)^2+(5-Q399)^2))*CT399)</f>
        <v>2.1876275315632853E-3</v>
      </c>
      <c r="CM399" s="27">
        <f>(1/(((0-P399)^2+(6-Q399)^2))*CT399)</f>
        <v>2.2224350672567067E-3</v>
      </c>
      <c r="CN399" s="27">
        <f>(1/(((1-P399)^2+(6-Q399)^2))*CT399)</f>
        <v>2.3079544235568811E-3</v>
      </c>
      <c r="CO399" s="27">
        <f>((1/(((2-P399)^2+(6-Q399)^2))*CT399))</f>
        <v>2.1900463735004486E-3</v>
      </c>
      <c r="CP399" s="27">
        <f>((1/(((3-P399)^2+(6-Q399)^2))*CT399))</f>
        <v>1.9233041979024757E-3</v>
      </c>
      <c r="CQ399" s="27">
        <f>((1/(((4-P399)^2+(6-Q399)^2))*CT399))</f>
        <v>1.6044519858025527E-3</v>
      </c>
      <c r="CR399" s="27">
        <f>((1/(((5-P399)^2+(6-Q399)^2)))*CT399)</f>
        <v>1.3044731946217738E-3</v>
      </c>
      <c r="CS399" s="21">
        <f t="shared" si="207"/>
        <v>0.91491995493311606</v>
      </c>
      <c r="CT399" s="28">
        <v>0.05</v>
      </c>
    </row>
    <row r="400" spans="8:98" x14ac:dyDescent="0.25">
      <c r="H400" s="2">
        <v>44787</v>
      </c>
      <c r="I400" s="1" t="s">
        <v>12</v>
      </c>
      <c r="J400" s="1" t="s">
        <v>28</v>
      </c>
      <c r="K400">
        <v>2</v>
      </c>
      <c r="L400">
        <v>2</v>
      </c>
      <c r="M400">
        <v>1.85</v>
      </c>
      <c r="N400">
        <v>0.18</v>
      </c>
      <c r="P400" s="10">
        <f>SUMIF(team,spi_matches[[#This Row],[team1]],Mxg)+SUMIF(team,spi_matches[[#This Row],[team2]],Vnxg)</f>
        <v>1.209457256730035</v>
      </c>
      <c r="Q400" s="10">
        <f>SUMIF(team,spi_matches[[#This Row],[team1]],Mnxg)+SUMIF(team,spi_matches[[#This Row],[team2]],Vxg)</f>
        <v>1.4986766886198497</v>
      </c>
      <c r="R400" s="10">
        <f t="shared" si="177"/>
        <v>2.1492032150652243</v>
      </c>
      <c r="S400" s="21">
        <f t="shared" si="178"/>
        <v>0.18368698607767139</v>
      </c>
      <c r="T400" s="21">
        <f t="shared" si="179"/>
        <v>0.25720373311527384</v>
      </c>
      <c r="U400" s="21">
        <f t="shared" si="180"/>
        <v>0.33713545241787657</v>
      </c>
      <c r="V400" s="22">
        <f t="shared" si="181"/>
        <v>0</v>
      </c>
      <c r="W400" s="22">
        <f t="shared" si="182"/>
        <v>3</v>
      </c>
      <c r="X400" s="23">
        <f t="shared" si="183"/>
        <v>1</v>
      </c>
      <c r="Y400" s="23">
        <f t="shared" si="184"/>
        <v>1</v>
      </c>
      <c r="Z400" s="23">
        <f t="shared" si="185"/>
        <v>1</v>
      </c>
      <c r="AA400" s="23">
        <f t="shared" si="186"/>
        <v>1</v>
      </c>
      <c r="AB400" s="24">
        <f t="shared" si="187"/>
        <v>1</v>
      </c>
      <c r="AC400" s="24">
        <f t="shared" si="188"/>
        <v>1</v>
      </c>
      <c r="AD400" s="24">
        <f t="shared" si="189"/>
        <v>1</v>
      </c>
      <c r="AE400" s="24">
        <f t="shared" si="190"/>
        <v>2</v>
      </c>
      <c r="AF400" s="24">
        <f t="shared" si="191"/>
        <v>2</v>
      </c>
      <c r="AG400" s="24">
        <f t="shared" si="192"/>
        <v>1</v>
      </c>
      <c r="AH400" s="24">
        <f t="shared" si="193"/>
        <v>2</v>
      </c>
      <c r="AI400" s="24">
        <f t="shared" si="194"/>
        <v>2</v>
      </c>
      <c r="AJ400" s="24">
        <f t="shared" si="195"/>
        <v>0</v>
      </c>
      <c r="AK400" s="24">
        <f t="shared" si="196"/>
        <v>1</v>
      </c>
      <c r="AL400" s="25">
        <f t="shared" si="197"/>
        <v>11</v>
      </c>
      <c r="AM400" s="25">
        <f t="shared" si="198"/>
        <v>12</v>
      </c>
      <c r="AN400" s="25">
        <f t="shared" si="199"/>
        <v>21</v>
      </c>
      <c r="AO400" s="25">
        <f t="shared" si="200"/>
        <v>22</v>
      </c>
      <c r="AP400" s="25">
        <f t="shared" si="201"/>
        <v>1</v>
      </c>
      <c r="AQ400" s="26">
        <f t="shared" si="202"/>
        <v>0.17091049844122894</v>
      </c>
      <c r="AR400" s="26">
        <f t="shared" si="203"/>
        <v>0.1693781827514752</v>
      </c>
      <c r="AS400" s="26">
        <f t="shared" si="204"/>
        <v>5.7232056166634196E-2</v>
      </c>
      <c r="AT400" s="26">
        <f t="shared" si="205"/>
        <v>5.7059199131601457E-2</v>
      </c>
      <c r="AU400" s="26">
        <f t="shared" si="206"/>
        <v>2.9214732035568708E-2</v>
      </c>
      <c r="AV400" s="27">
        <f>(1/(((0-P400)^2+(0-Q400)^2))*CT400)</f>
        <v>1.3481381650107791E-2</v>
      </c>
      <c r="AW400" s="27">
        <f>(1/(((1-P400)^2+(1-Q400)^2))*CT400)</f>
        <v>0.17091049844122894</v>
      </c>
      <c r="AX400" s="27">
        <f>(1/(((2-P400)^2+(2-Q400)^2))*CT400)</f>
        <v>5.7059199131601457E-2</v>
      </c>
      <c r="AY400" s="27">
        <f>(1/(((3-P400)^2+(3-Q400)^2))*CT400)</f>
        <v>9.1574839982943249E-3</v>
      </c>
      <c r="AZ400" s="27">
        <f>((1/(((4-P400)^2+(4-Q400)^2))*CT400))</f>
        <v>3.5603033583641109E-3</v>
      </c>
      <c r="BA400" s="27">
        <f>((1/(((5-P400)^2+(5-Q400)^2))*CT400))</f>
        <v>1.8777594224400548E-3</v>
      </c>
      <c r="BB400" s="27">
        <f>((1/(((6-P400)^2+(6-Q400)^2))*CT400))</f>
        <v>1.1571071132371778E-3</v>
      </c>
      <c r="BC400" s="27">
        <f>((1/(((1-P400)^2+(0-Q400)^2))*CT400))</f>
        <v>2.1834974968076872E-2</v>
      </c>
      <c r="BD400" s="27">
        <f>((1/(((2-P400)^2+(0-Q400)^2))*CT400))</f>
        <v>1.7415597464987144E-2</v>
      </c>
      <c r="BE400" s="27">
        <f>((1/(((2-P400)^2+(1-Q400)^2))*CT400))</f>
        <v>5.7232056166634196E-2</v>
      </c>
      <c r="BF400" s="27">
        <f>((1/(((3-P400)^2+(0-Q400)^2))*CT400))</f>
        <v>9.170820061162873E-3</v>
      </c>
      <c r="BG400" s="27">
        <f>((1/(((3-P400)^2+(1-Q400)^2))*CT400))</f>
        <v>1.4472945592224024E-2</v>
      </c>
      <c r="BH400" s="27">
        <f>((1/(((3-P400)^2+(2-Q400)^2))*CT400))</f>
        <v>1.4461866521952946E-2</v>
      </c>
      <c r="BI400" s="27">
        <f>((1/(((4-P400)^2+(0-Q400)^2))*CT400))</f>
        <v>4.983474490099199E-3</v>
      </c>
      <c r="BJ400" s="27">
        <f>((1/(((4-P400)^2+(1-Q400)^2))*CT400))</f>
        <v>6.2221502452148589E-3</v>
      </c>
      <c r="BK400" s="27">
        <f>((1/(((4-P400)^2+(2-Q400)^2))*CT400))</f>
        <v>6.2201016317956015E-3</v>
      </c>
      <c r="BL400" s="27">
        <f>((1/(((4-P400)^2+(3-Q400)^2))*CT400))</f>
        <v>4.979533873123736E-3</v>
      </c>
      <c r="BM400" s="27">
        <f>((1/(((5-P400)^2+(0-Q400)^2))*CT400))</f>
        <v>3.0094654721191253E-3</v>
      </c>
      <c r="BN400" s="27">
        <f>((1/(((5-P400)^2+(1-Q400)^2))*CT400))</f>
        <v>3.4206996609541687E-3</v>
      </c>
      <c r="BO400" s="27">
        <f>((1/(((5-P400)^2+(2-Q400)^2))*CT400))</f>
        <v>3.4200804005683643E-3</v>
      </c>
      <c r="BP400" s="27">
        <f>((1/(((5-P400)^2+(3-Q400)^2))*CT400))</f>
        <v>3.0080279500337547E-3</v>
      </c>
      <c r="BQ400" s="27">
        <f>((1/(((5-P400)^2+(4-Q400)^2))*CT400))</f>
        <v>2.4242621008336036E-3</v>
      </c>
      <c r="BR400" s="27">
        <f>((1/(((6-P400)^2+(0-Q400)^2))*CT400))</f>
        <v>1.984494620251773E-3</v>
      </c>
      <c r="BS400" s="27">
        <f>(1/(((6-P400)^2+(1-Q400)^2))*CT400)</f>
        <v>2.1553602446247292E-3</v>
      </c>
      <c r="BT400" s="27">
        <f>(1/(((6-P400)^2+(2-Q400)^2))*CT400)</f>
        <v>2.1551143708381398E-3</v>
      </c>
      <c r="BU400" s="27">
        <f>(1/(((6-P400)^2+(3-Q400)^2))*CT400)</f>
        <v>1.9838694384806794E-3</v>
      </c>
      <c r="BV400" s="27">
        <f>((1/(((6-P400)^2+(4-Q400)^2))*CT400))</f>
        <v>1.7119817927876207E-3</v>
      </c>
      <c r="BW400" s="27">
        <f>((1/(((6-P400)^2+(5-Q400)^2))*CT400))</f>
        <v>1.4201090109079717E-3</v>
      </c>
      <c r="BX400" s="27">
        <f>((1/(((0-P400)^2+(1-Q400)^2))*CT400))</f>
        <v>2.9214732035568708E-2</v>
      </c>
      <c r="BY400" s="27">
        <f>((1/(((0-P400)^2+(2-Q400)^2))*CT400))</f>
        <v>2.9169623910532141E-2</v>
      </c>
      <c r="BZ400" s="27">
        <f>((1/(((1-P400)^2+(2-Q400)^2))*CT400))</f>
        <v>0.1693781827514752</v>
      </c>
      <c r="CA400" s="27">
        <f>((1/(((0-P400)^2+(3-Q400)^2))*CT400))</f>
        <v>1.345258225586108E-2</v>
      </c>
      <c r="CB400" s="27">
        <f>((1/(((1-P400)^2+(3-Q400)^2))*CT400))</f>
        <v>2.1759527364551938E-2</v>
      </c>
      <c r="CC400" s="27">
        <f>((1/(((2-P400)^2+(3-Q400)^2))*CT400))</f>
        <v>1.7367566573914014E-2</v>
      </c>
      <c r="CD400" s="27">
        <f>((1/(((0-P400)^2+(4-Q400)^2))*CT400))</f>
        <v>6.4771830132400593E-3</v>
      </c>
      <c r="CE400" s="27">
        <f>((1/(((1-P400)^2+(4-Q400)^2))*CT400))</f>
        <v>7.935889881278347E-3</v>
      </c>
      <c r="CF400" s="27">
        <f>((1/(((2-P400)^2+(4-Q400)^2))*CT400))</f>
        <v>7.2657773458662776E-3</v>
      </c>
      <c r="CG400" s="27">
        <f>((1/(((3-P400)^2+(4-Q400)^2))*CT400))</f>
        <v>5.2839256003476484E-3</v>
      </c>
      <c r="CH400" s="27">
        <f>((1/(((0-P400)^2+(5-Q400)^2))*CT400))</f>
        <v>3.6437699534531565E-3</v>
      </c>
      <c r="CI400" s="27">
        <f>((1/(((1-P400)^2+(5-Q400)^2))*CT400))</f>
        <v>4.0640040738934837E-3</v>
      </c>
      <c r="CJ400" s="27">
        <f>((1/(((2-P400)^2+(5-Q400)^2))*CT400))</f>
        <v>3.8807152695462116E-3</v>
      </c>
      <c r="CK400" s="27">
        <f>((1/(((3-P400)^2+(5-Q400)^2))*CT400))</f>
        <v>3.2330425752743748E-3</v>
      </c>
      <c r="CL400" s="27">
        <f>(1/(((4-P400)^2+(5-Q400)^2))*CT400)</f>
        <v>2.4942142046283939E-3</v>
      </c>
      <c r="CM400" s="27">
        <f>(1/(((0-P400)^2+(6-Q400)^2))*CT400)</f>
        <v>2.3015279226290017E-3</v>
      </c>
      <c r="CN400" s="27">
        <f>(1/(((1-P400)^2+(6-Q400)^2))*CT400)</f>
        <v>2.4623526112636436E-3</v>
      </c>
      <c r="CO400" s="27">
        <f>((1/(((2-P400)^2+(6-Q400)^2))*CT400))</f>
        <v>2.3938484549468017E-3</v>
      </c>
      <c r="CP400" s="27">
        <f>((1/(((3-P400)^2+(6-Q400)^2))*CT400))</f>
        <v>2.1305648608494067E-3</v>
      </c>
      <c r="CQ400" s="27">
        <f>((1/(((4-P400)^2+(6-Q400)^2))*CT400))</f>
        <v>1.7825921802003286E-3</v>
      </c>
      <c r="CR400" s="27">
        <f>((1/(((5-P400)^2+(6-Q400)^2)))*CT400)</f>
        <v>1.4438295785564282E-3</v>
      </c>
      <c r="CS400" s="21">
        <f t="shared" si="207"/>
        <v>0.77802617161082188</v>
      </c>
      <c r="CT400" s="28">
        <v>0.05</v>
      </c>
    </row>
    <row r="401" spans="8:98" x14ac:dyDescent="0.25">
      <c r="H401" s="2">
        <v>44788</v>
      </c>
      <c r="I401" s="1" t="s">
        <v>19</v>
      </c>
      <c r="J401" s="1" t="s">
        <v>13</v>
      </c>
      <c r="K401">
        <v>1</v>
      </c>
      <c r="L401">
        <v>1</v>
      </c>
      <c r="M401">
        <v>2.58</v>
      </c>
      <c r="N401">
        <v>1.48</v>
      </c>
      <c r="P401" s="10">
        <f>SUMIF(team,spi_matches[[#This Row],[team1]],Mxg)+SUMIF(team,spi_matches[[#This Row],[team2]],Vnxg)</f>
        <v>2.1735703042939543</v>
      </c>
      <c r="Q401" s="10">
        <f>SUMIF(team,spi_matches[[#This Row],[team1]],Mnxg)+SUMIF(team,spi_matches[[#This Row],[team2]],Vxg)</f>
        <v>0.6746466073386399</v>
      </c>
      <c r="R401" s="10">
        <f t="shared" si="177"/>
        <v>0.8137791846228718</v>
      </c>
      <c r="S401" s="21">
        <f t="shared" si="178"/>
        <v>0.70836041591719123</v>
      </c>
      <c r="T401" s="21">
        <f t="shared" si="179"/>
        <v>8.606989770045867E-2</v>
      </c>
      <c r="U401" s="21">
        <f t="shared" si="180"/>
        <v>9.3244922263544611E-2</v>
      </c>
      <c r="V401" s="22">
        <f t="shared" si="181"/>
        <v>3</v>
      </c>
      <c r="W401" s="22">
        <f t="shared" si="182"/>
        <v>0</v>
      </c>
      <c r="X401" s="23">
        <f t="shared" si="183"/>
        <v>1</v>
      </c>
      <c r="Y401" s="23">
        <f t="shared" si="184"/>
        <v>1</v>
      </c>
      <c r="Z401" s="23">
        <f t="shared" si="185"/>
        <v>1</v>
      </c>
      <c r="AA401" s="23">
        <f t="shared" si="186"/>
        <v>1</v>
      </c>
      <c r="AB401" s="24">
        <f t="shared" si="187"/>
        <v>2</v>
      </c>
      <c r="AC401" s="24">
        <f t="shared" si="188"/>
        <v>1</v>
      </c>
      <c r="AD401" s="24">
        <f t="shared" si="189"/>
        <v>2</v>
      </c>
      <c r="AE401" s="24">
        <f t="shared" si="190"/>
        <v>0</v>
      </c>
      <c r="AF401" s="24">
        <f t="shared" si="191"/>
        <v>3</v>
      </c>
      <c r="AG401" s="24">
        <f t="shared" si="192"/>
        <v>1</v>
      </c>
      <c r="AH401" s="24">
        <f t="shared" si="193"/>
        <v>3</v>
      </c>
      <c r="AI401" s="24">
        <f t="shared" si="194"/>
        <v>0</v>
      </c>
      <c r="AJ401" s="24">
        <f t="shared" si="195"/>
        <v>1</v>
      </c>
      <c r="AK401" s="24">
        <f t="shared" si="196"/>
        <v>1</v>
      </c>
      <c r="AL401" s="25">
        <f t="shared" si="197"/>
        <v>21</v>
      </c>
      <c r="AM401" s="25">
        <f t="shared" si="198"/>
        <v>20</v>
      </c>
      <c r="AN401" s="25">
        <f t="shared" si="199"/>
        <v>31</v>
      </c>
      <c r="AO401" s="25">
        <f t="shared" si="200"/>
        <v>30</v>
      </c>
      <c r="AP401" s="25">
        <f t="shared" si="201"/>
        <v>11</v>
      </c>
      <c r="AQ401" s="26">
        <f t="shared" si="202"/>
        <v>0.36769712876622485</v>
      </c>
      <c r="AR401" s="26">
        <f t="shared" si="203"/>
        <v>0.10303442664857435</v>
      </c>
      <c r="AS401" s="26">
        <f t="shared" si="204"/>
        <v>6.338413965463334E-2</v>
      </c>
      <c r="AT401" s="26">
        <f t="shared" si="205"/>
        <v>4.3931554798864236E-2</v>
      </c>
      <c r="AU401" s="26">
        <f t="shared" si="206"/>
        <v>3.3712666248351432E-2</v>
      </c>
      <c r="AV401" s="27">
        <f>(1/(((0-P401)^2+(0-Q401)^2))*CT401)</f>
        <v>9.6533372444756304E-3</v>
      </c>
      <c r="AW401" s="27">
        <f>(1/(((1-P401)^2+(1-Q401)^2))*CT401)</f>
        <v>3.3712666248351432E-2</v>
      </c>
      <c r="AX401" s="27">
        <f>(1/(((2-P401)^2+(2-Q401)^2))*CT401)</f>
        <v>2.7984736314819861E-2</v>
      </c>
      <c r="AY401" s="27">
        <f>(1/(((3-P401)^2+(3-Q401)^2))*CT401)</f>
        <v>8.209837613579277E-3</v>
      </c>
      <c r="AZ401" s="27">
        <f>((1/(((4-P401)^2+(4-Q401)^2))*CT401))</f>
        <v>3.4737128745696969E-3</v>
      </c>
      <c r="BA401" s="27">
        <f>((1/(((5-P401)^2+(5-Q401)^2))*CT401))</f>
        <v>1.8728424763715659E-3</v>
      </c>
      <c r="BB401" s="27">
        <f>((1/(((6-P401)^2+(6-Q401)^2))*CT401))</f>
        <v>1.1627649282911995E-3</v>
      </c>
      <c r="BC401" s="27">
        <f>((1/(((1-P401)^2+(0-Q401)^2))*CT401))</f>
        <v>2.7286390750610526E-2</v>
      </c>
      <c r="BD401" s="27">
        <f>((1/(((2-P401)^2+(0-Q401)^2))*CT401))</f>
        <v>0.10303442664857435</v>
      </c>
      <c r="BE401" s="27">
        <f>((1/(((2-P401)^2+(1-Q401)^2))*CT401))</f>
        <v>0.36769712876622485</v>
      </c>
      <c r="BF401" s="27">
        <f>((1/(((3-P401)^2+(0-Q401)^2))*CT401))</f>
        <v>4.3931554798864236E-2</v>
      </c>
      <c r="BG401" s="27">
        <f>((1/(((3-P401)^2+(1-Q401)^2))*CT401))</f>
        <v>6.338413965463334E-2</v>
      </c>
      <c r="BH401" s="27">
        <f>((1/(((3-P401)^2+(2-Q401)^2))*CT401))</f>
        <v>2.0495602883044851E-2</v>
      </c>
      <c r="BI401" s="27">
        <f>((1/(((4-P401)^2+(0-Q401)^2))*CT401))</f>
        <v>1.3189154845076247E-2</v>
      </c>
      <c r="BJ401" s="27">
        <f>((1/(((4-P401)^2+(1-Q401)^2))*CT401))</f>
        <v>1.4527703220019315E-2</v>
      </c>
      <c r="BK401" s="27">
        <f>((1/(((4-P401)^2+(2-Q401)^2))*CT401))</f>
        <v>9.8185395473880943E-3</v>
      </c>
      <c r="BL401" s="27">
        <f>((1/(((4-P401)^2+(3-Q401)^2))*CT401))</f>
        <v>5.7187863441607216E-3</v>
      </c>
      <c r="BM401" s="27">
        <f>((1/(((5-P401)^2+(0-Q401)^2))*CT401))</f>
        <v>5.9214674595094649E-3</v>
      </c>
      <c r="BN401" s="27">
        <f>((1/(((5-P401)^2+(1-Q401)^2))*CT401))</f>
        <v>6.1769882651768471E-3</v>
      </c>
      <c r="BO401" s="27">
        <f>((1/(((5-P401)^2+(2-Q401)^2))*CT401))</f>
        <v>5.1306960468217935E-3</v>
      </c>
      <c r="BP401" s="27">
        <f>((1/(((5-P401)^2+(3-Q401)^2))*CT401))</f>
        <v>3.7324649100304026E-3</v>
      </c>
      <c r="BQ401" s="27">
        <f>((1/(((5-P401)^2+(4-Q401)^2))*CT401))</f>
        <v>2.6251294173844707E-3</v>
      </c>
      <c r="BR401" s="27">
        <f>((1/(((6-P401)^2+(0-Q401)^2))*CT401))</f>
        <v>3.3119793989351792E-3</v>
      </c>
      <c r="BS401" s="27">
        <f>(1/(((6-P401)^2+(1-Q401)^2))*CT401)</f>
        <v>3.3904237645266929E-3</v>
      </c>
      <c r="BT401" s="27">
        <f>(1/(((6-P401)^2+(2-Q401)^2))*CT401)</f>
        <v>3.0491289378684009E-3</v>
      </c>
      <c r="BU401" s="27">
        <f>(1/(((6-P401)^2+(3-Q401)^2))*CT401)</f>
        <v>2.4939107904839442E-3</v>
      </c>
      <c r="BV401" s="27">
        <f>((1/(((6-P401)^2+(4-Q401)^2))*CT401))</f>
        <v>1.9455601603347171E-3</v>
      </c>
      <c r="BW401" s="27">
        <f>((1/(((6-P401)^2+(5-Q401)^2))*CT401))</f>
        <v>1.4992393075229612E-3</v>
      </c>
      <c r="BX401" s="27">
        <f>((1/(((0-P401)^2+(1-Q401)^2))*CT401))</f>
        <v>1.0351403873440813E-2</v>
      </c>
      <c r="BY401" s="27">
        <f>((1/(((0-P401)^2+(2-Q401)^2))*CT401))</f>
        <v>7.7148951449340017E-3</v>
      </c>
      <c r="BZ401" s="27">
        <f>((1/(((1-P401)^2+(2-Q401)^2))*CT401))</f>
        <v>1.5954923514139501E-2</v>
      </c>
      <c r="CA401" s="27">
        <f>((1/(((0-P401)^2+(3-Q401)^2))*CT401))</f>
        <v>4.935017530672596E-3</v>
      </c>
      <c r="CB401" s="27">
        <f>((1/(((1-P401)^2+(3-Q401)^2))*CT401))</f>
        <v>7.3697011124365447E-3</v>
      </c>
      <c r="CC401" s="27">
        <f>((1/(((2-P401)^2+(3-Q401)^2))*CT401))</f>
        <v>9.1955797819209938E-3</v>
      </c>
      <c r="CD401" s="27">
        <f>((1/(((0-P401)^2+(4-Q401)^2))*CT401))</f>
        <v>3.1680893708877292E-3</v>
      </c>
      <c r="CE401" s="27">
        <f>((1/(((1-P401)^2+(4-Q401)^2))*CT401))</f>
        <v>4.0208303312397253E-3</v>
      </c>
      <c r="CF401" s="27">
        <f>((1/(((2-P401)^2+(4-Q401)^2))*CT401))</f>
        <v>4.5093380938188224E-3</v>
      </c>
      <c r="CG401" s="27">
        <f>((1/(((3-P401)^2+(4-Q401)^2))*CT401))</f>
        <v>4.2585951038348517E-3</v>
      </c>
      <c r="CH401" s="27">
        <f>((1/(((0-P401)^2+(5-Q401)^2))*CT401))</f>
        <v>2.1337348315260403E-3</v>
      </c>
      <c r="CI401" s="27">
        <f>((1/(((1-P401)^2+(5-Q401)^2))*CT401))</f>
        <v>2.4893023190563097E-3</v>
      </c>
      <c r="CJ401" s="27">
        <f>((1/(((2-P401)^2+(5-Q401)^2))*CT401))</f>
        <v>2.6682592799127493E-3</v>
      </c>
      <c r="CK401" s="27">
        <f>((1/(((3-P401)^2+(5-Q401)^2))*CT401))</f>
        <v>2.5784269803697671E-3</v>
      </c>
      <c r="CL401" s="27">
        <f>(1/(((4-P401)^2+(5-Q401)^2))*CT401)</f>
        <v>2.2681366255642458E-3</v>
      </c>
      <c r="CM401" s="27">
        <f>(1/(((0-P401)^2+(6-Q401)^2))*CT401)</f>
        <v>1.5113138485159817E-3</v>
      </c>
      <c r="CN401" s="27">
        <f>(1/(((1-P401)^2+(6-Q401)^2))*CT401)</f>
        <v>1.6814264513585057E-3</v>
      </c>
      <c r="CO401" s="27">
        <f>((1/(((2-P401)^2+(6-Q401)^2))*CT401))</f>
        <v>1.7612135777142956E-3</v>
      </c>
      <c r="CP401" s="27">
        <f>((1/(((3-P401)^2+(6-Q401)^2))*CT401))</f>
        <v>1.7216222966133527E-3</v>
      </c>
      <c r="CQ401" s="27">
        <f>((1/(((4-P401)^2+(6-Q401)^2))*CT401))</f>
        <v>1.5775242328273571E-3</v>
      </c>
      <c r="CR401" s="27">
        <f>((1/(((5-P401)^2+(6-Q401)^2)))*CT401)</f>
        <v>1.3755879627604455E-3</v>
      </c>
      <c r="CS401" s="21">
        <f t="shared" si="207"/>
        <v>0.88767523588119435</v>
      </c>
      <c r="CT401" s="28">
        <v>0.05</v>
      </c>
    </row>
    <row r="402" spans="8:98" x14ac:dyDescent="0.25">
      <c r="H402" s="2">
        <v>44793</v>
      </c>
      <c r="I402" s="1" t="s">
        <v>28</v>
      </c>
      <c r="J402" s="1" t="s">
        <v>15</v>
      </c>
      <c r="K402">
        <v>1</v>
      </c>
      <c r="L402">
        <v>0</v>
      </c>
      <c r="M402">
        <v>1.91</v>
      </c>
      <c r="N402">
        <v>0.08</v>
      </c>
      <c r="P402" s="10">
        <f>SUMIF(team,spi_matches[[#This Row],[team1]],Mxg)+SUMIF(team,spi_matches[[#This Row],[team2]],Vnxg)</f>
        <v>1.7456472101586138</v>
      </c>
      <c r="Q402" s="10">
        <f>SUMIF(team,spi_matches[[#This Row],[team1]],Mnxg)+SUMIF(team,spi_matches[[#This Row],[team2]],Vxg)</f>
        <v>0.58998926268749319</v>
      </c>
      <c r="R402" s="10">
        <f t="shared" si="177"/>
        <v>0.28710088758517982</v>
      </c>
      <c r="S402" s="21">
        <f t="shared" si="178"/>
        <v>0.521906268441509</v>
      </c>
      <c r="T402" s="21">
        <f t="shared" si="179"/>
        <v>0.120619859681941</v>
      </c>
      <c r="U402" s="21">
        <f t="shared" si="180"/>
        <v>0.10368468930433702</v>
      </c>
      <c r="V402" s="22">
        <f t="shared" si="181"/>
        <v>3</v>
      </c>
      <c r="W402" s="22">
        <f t="shared" si="182"/>
        <v>0</v>
      </c>
      <c r="X402" s="23">
        <f t="shared" si="183"/>
        <v>3</v>
      </c>
      <c r="Y402" s="23">
        <f t="shared" si="184"/>
        <v>0</v>
      </c>
      <c r="Z402" s="23">
        <f t="shared" si="185"/>
        <v>3</v>
      </c>
      <c r="AA402" s="23">
        <f t="shared" si="186"/>
        <v>0</v>
      </c>
      <c r="AB402" s="24">
        <f t="shared" si="187"/>
        <v>2</v>
      </c>
      <c r="AC402" s="24">
        <f t="shared" si="188"/>
        <v>1</v>
      </c>
      <c r="AD402" s="24">
        <f t="shared" si="189"/>
        <v>2</v>
      </c>
      <c r="AE402" s="24">
        <f t="shared" si="190"/>
        <v>0</v>
      </c>
      <c r="AF402" s="24">
        <f t="shared" si="191"/>
        <v>1</v>
      </c>
      <c r="AG402" s="24">
        <f t="shared" si="192"/>
        <v>1</v>
      </c>
      <c r="AH402" s="24">
        <f t="shared" si="193"/>
        <v>1</v>
      </c>
      <c r="AI402" s="24">
        <f t="shared" si="194"/>
        <v>0</v>
      </c>
      <c r="AJ402" s="24">
        <f t="shared" si="195"/>
        <v>3</v>
      </c>
      <c r="AK402" s="24">
        <f t="shared" si="196"/>
        <v>1</v>
      </c>
      <c r="AL402" s="25">
        <f t="shared" si="197"/>
        <v>21</v>
      </c>
      <c r="AM402" s="25">
        <f t="shared" si="198"/>
        <v>20</v>
      </c>
      <c r="AN402" s="25">
        <f t="shared" si="199"/>
        <v>11</v>
      </c>
      <c r="AO402" s="25">
        <f t="shared" si="200"/>
        <v>10</v>
      </c>
      <c r="AP402" s="25">
        <f t="shared" si="201"/>
        <v>31</v>
      </c>
      <c r="AQ402" s="26">
        <f t="shared" si="202"/>
        <v>0.21477280697393822</v>
      </c>
      <c r="AR402" s="26">
        <f t="shared" si="203"/>
        <v>0.12112911567626446</v>
      </c>
      <c r="AS402" s="26">
        <f t="shared" si="204"/>
        <v>6.905137269622845E-2</v>
      </c>
      <c r="AT402" s="26">
        <f t="shared" si="205"/>
        <v>5.5305018163491142E-2</v>
      </c>
      <c r="AU402" s="26">
        <f t="shared" si="206"/>
        <v>2.8710721077700885E-2</v>
      </c>
      <c r="AV402" s="27">
        <f>(1/(((0-P402)^2+(0-Q402)^2))*CT402)</f>
        <v>1.4725929052855634E-2</v>
      </c>
      <c r="AW402" s="27">
        <f>(1/(((1-P402)^2+(1-Q402)^2))*CT402)</f>
        <v>6.905137269622845E-2</v>
      </c>
      <c r="AX402" s="27">
        <f>(1/(((2-P402)^2+(2-Q402)^2))*CT402)</f>
        <v>2.4356671841785825E-2</v>
      </c>
      <c r="AY402" s="27">
        <f>(1/(((3-P402)^2+(3-Q402)^2))*CT402)</f>
        <v>6.7736426466220231E-3</v>
      </c>
      <c r="AZ402" s="27">
        <f>((1/(((4-P402)^2+(4-Q402)^2))*CT402))</f>
        <v>2.9921701377192082E-3</v>
      </c>
      <c r="BA402" s="27">
        <f>((1/(((5-P402)^2+(5-Q402)^2))*CT402))</f>
        <v>1.6645024371011695E-3</v>
      </c>
      <c r="BB402" s="27">
        <f>((1/(((6-P402)^2+(6-Q402)^2))*CT402))</f>
        <v>1.055570869628676E-3</v>
      </c>
      <c r="BC402" s="27">
        <f>((1/(((1-P402)^2+(0-Q402)^2))*CT402))</f>
        <v>5.5305018163491142E-2</v>
      </c>
      <c r="BD402" s="27">
        <f>((1/(((2-P402)^2+(0-Q402)^2))*CT402))</f>
        <v>0.12112911567626446</v>
      </c>
      <c r="BE402" s="27">
        <f>((1/(((2-P402)^2+(1-Q402)^2))*CT402))</f>
        <v>0.21477280697393822</v>
      </c>
      <c r="BF402" s="27">
        <f>((1/(((3-P402)^2+(0-Q402)^2))*CT402))</f>
        <v>2.6021496598672408E-2</v>
      </c>
      <c r="BG402" s="27">
        <f>((1/(((3-P402)^2+(1-Q402)^2))*CT402))</f>
        <v>2.8710721077700885E-2</v>
      </c>
      <c r="BH402" s="27">
        <f>((1/(((3-P402)^2+(2-Q402)^2))*CT402))</f>
        <v>1.4038905510612968E-2</v>
      </c>
      <c r="BI402" s="27">
        <f>((1/(((4-P402)^2+(0-Q402)^2))*CT402))</f>
        <v>9.207774446863725E-3</v>
      </c>
      <c r="BJ402" s="27">
        <f>((1/(((4-P402)^2+(1-Q402)^2))*CT402))</f>
        <v>9.523418962453109E-3</v>
      </c>
      <c r="BK402" s="27">
        <f>((1/(((4-P402)^2+(2-Q402)^2))*CT402))</f>
        <v>7.0718989410076998E-3</v>
      </c>
      <c r="BL402" s="27">
        <f>((1/(((4-P402)^2+(3-Q402)^2))*CT402))</f>
        <v>4.5912593465741516E-3</v>
      </c>
      <c r="BM402" s="27">
        <f>((1/(((5-P402)^2+(0-Q402)^2))*CT402))</f>
        <v>4.570843749644061E-3</v>
      </c>
      <c r="BN402" s="27">
        <f>((1/(((5-P402)^2+(1-Q402)^2))*CT402))</f>
        <v>4.647306224509192E-3</v>
      </c>
      <c r="BO402" s="27">
        <f>((1/(((5-P402)^2+(2-Q402)^2))*CT402))</f>
        <v>3.97489698010368E-3</v>
      </c>
      <c r="BP402" s="27">
        <f>((1/(((5-P402)^2+(3-Q402)^2))*CT402))</f>
        <v>3.048973124397664E-3</v>
      </c>
      <c r="BQ402" s="27">
        <f>((1/(((5-P402)^2+(4-Q402)^2))*CT402))</f>
        <v>2.2503277851753743E-3</v>
      </c>
      <c r="BR402" s="27">
        <f>((1/(((6-P402)^2+(0-Q402)^2))*CT402))</f>
        <v>2.7103789367617414E-3</v>
      </c>
      <c r="BS402" s="27">
        <f>(1/(((6-P402)^2+(1-Q402)^2))*CT402)</f>
        <v>2.7370824608991887E-3</v>
      </c>
      <c r="BT402" s="27">
        <f>(1/(((6-P402)^2+(2-Q402)^2))*CT402)</f>
        <v>2.4890918115412822E-3</v>
      </c>
      <c r="BU402" s="27">
        <f>(1/(((6-P402)^2+(3-Q402)^2))*CT402)</f>
        <v>2.0913790940198999E-3</v>
      </c>
      <c r="BV402" s="27">
        <f>((1/(((6-P402)^2+(4-Q402)^2))*CT402))</f>
        <v>1.681933527453065E-3</v>
      </c>
      <c r="BW402" s="27">
        <f>((1/(((6-P402)^2+(5-Q402)^2))*CT402))</f>
        <v>1.3316390494248775E-3</v>
      </c>
      <c r="BX402" s="27">
        <f>((1/(((0-P402)^2+(1-Q402)^2))*CT402))</f>
        <v>1.5550198747535922E-2</v>
      </c>
      <c r="BY402" s="27">
        <f>((1/(((0-P402)^2+(2-Q402)^2))*CT402))</f>
        <v>9.9296692219862336E-3</v>
      </c>
      <c r="BZ402" s="27">
        <f>((1/(((1-P402)^2+(2-Q402)^2))*CT402))</f>
        <v>1.9653160694961515E-2</v>
      </c>
      <c r="CA402" s="27">
        <f>((1/(((0-P402)^2+(3-Q402)^2))*CT402))</f>
        <v>5.6462494178364528E-3</v>
      </c>
      <c r="CB402" s="27">
        <f>((1/(((1-P402)^2+(3-Q402)^2))*CT402))</f>
        <v>7.8565191981450275E-3</v>
      </c>
      <c r="CC402" s="27">
        <f>((1/(((2-P402)^2+(3-Q402)^2))*CT402))</f>
        <v>8.5137581799014494E-3</v>
      </c>
      <c r="CD402" s="27">
        <f>((1/(((0-P402)^2+(4-Q402)^2))*CT402))</f>
        <v>3.4070488298914045E-3</v>
      </c>
      <c r="CE402" s="27">
        <f>((1/(((1-P402)^2+(4-Q402)^2))*CT402))</f>
        <v>4.1036877164692077E-3</v>
      </c>
      <c r="CF402" s="27">
        <f>((1/(((2-P402)^2+(4-Q402)^2))*CT402))</f>
        <v>4.276110665184199E-3</v>
      </c>
      <c r="CG402" s="27">
        <f>((1/(((3-P402)^2+(4-Q402)^2))*CT402))</f>
        <v>3.787427122856837E-3</v>
      </c>
      <c r="CH402" s="27">
        <f>((1/(((0-P402)^2+(5-Q402)^2))*CT402))</f>
        <v>2.2226688417878548E-3</v>
      </c>
      <c r="CI402" s="27">
        <f>((1/(((1-P402)^2+(5-Q402)^2))*CT402))</f>
        <v>2.4994770512594259E-3</v>
      </c>
      <c r="CJ402" s="27">
        <f>((1/(((2-P402)^2+(5-Q402)^2))*CT402))</f>
        <v>2.5624087403207769E-3</v>
      </c>
      <c r="CK402" s="27">
        <f>((1/(((3-P402)^2+(5-Q402)^2))*CT402))</f>
        <v>2.3785064127816208E-3</v>
      </c>
      <c r="CL402" s="27">
        <f>(1/(((4-P402)^2+(5-Q402)^2))*CT402)</f>
        <v>2.0382953957076458E-3</v>
      </c>
      <c r="CM402" s="27">
        <f>(1/(((0-P402)^2+(6-Q402)^2))*CT402)</f>
        <v>1.5472451128011923E-3</v>
      </c>
      <c r="CN402" s="27">
        <f>(1/(((1-P402)^2+(6-Q402)^2))*CT402)</f>
        <v>1.6764905694667716E-3</v>
      </c>
      <c r="CO402" s="27">
        <f>((1/(((2-P402)^2+(6-Q402)^2))*CT402))</f>
        <v>1.7045699662884915E-3</v>
      </c>
      <c r="CP402" s="27">
        <f>((1/(((3-P402)^2+(6-Q402)^2))*CT402))</f>
        <v>1.621186069431663E-3</v>
      </c>
      <c r="CQ402" s="27">
        <f>((1/(((4-P402)^2+(6-Q402)^2))*CT402))</f>
        <v>1.4555904020869556E-3</v>
      </c>
      <c r="CR402" s="27">
        <f>((1/(((5-P402)^2+(6-Q402)^2)))*CT402)</f>
        <v>1.254420947636393E-3</v>
      </c>
      <c r="CS402" s="21">
        <f t="shared" si="207"/>
        <v>0.74621081742778672</v>
      </c>
      <c r="CT402" s="28">
        <v>0.05</v>
      </c>
    </row>
    <row r="403" spans="8:98" x14ac:dyDescent="0.25">
      <c r="H403" s="2">
        <v>44793</v>
      </c>
      <c r="I403" s="1" t="s">
        <v>10</v>
      </c>
      <c r="J403" s="1" t="s">
        <v>25</v>
      </c>
      <c r="K403">
        <v>1</v>
      </c>
      <c r="L403">
        <v>1</v>
      </c>
      <c r="M403">
        <v>1.51</v>
      </c>
      <c r="N403">
        <v>1.02</v>
      </c>
      <c r="P403" s="10">
        <f>SUMIF(team,spi_matches[[#This Row],[team1]],Mxg)+SUMIF(team,spi_matches[[#This Row],[team2]],Vnxg)</f>
        <v>1.0992336927390847</v>
      </c>
      <c r="Q403" s="10">
        <f>SUMIF(team,spi_matches[[#This Row],[team1]],Mnxg)+SUMIF(team,spi_matches[[#This Row],[team2]],Vxg)</f>
        <v>0.92424024328665744</v>
      </c>
      <c r="R403" s="10">
        <f t="shared" si="177"/>
        <v>0.17789889018656727</v>
      </c>
      <c r="S403" s="21">
        <f t="shared" si="178"/>
        <v>0.22965782240061869</v>
      </c>
      <c r="T403" s="21">
        <f t="shared" si="179"/>
        <v>3.2691535012094786</v>
      </c>
      <c r="U403" s="21">
        <f t="shared" si="180"/>
        <v>0.1774406302534384</v>
      </c>
      <c r="V403" s="22">
        <f t="shared" si="181"/>
        <v>1</v>
      </c>
      <c r="W403" s="22">
        <f t="shared" si="182"/>
        <v>1</v>
      </c>
      <c r="X403" s="23">
        <f t="shared" si="183"/>
        <v>1</v>
      </c>
      <c r="Y403" s="23">
        <f t="shared" si="184"/>
        <v>1</v>
      </c>
      <c r="Z403" s="23">
        <f t="shared" si="185"/>
        <v>1</v>
      </c>
      <c r="AA403" s="23">
        <f t="shared" si="186"/>
        <v>1</v>
      </c>
      <c r="AB403" s="24">
        <f t="shared" si="187"/>
        <v>1</v>
      </c>
      <c r="AC403" s="24">
        <f t="shared" si="188"/>
        <v>1</v>
      </c>
      <c r="AD403" s="24">
        <f t="shared" si="189"/>
        <v>2</v>
      </c>
      <c r="AE403" s="24">
        <f t="shared" si="190"/>
        <v>1</v>
      </c>
      <c r="AF403" s="24">
        <f t="shared" si="191"/>
        <v>1</v>
      </c>
      <c r="AG403" s="24">
        <f t="shared" si="192"/>
        <v>0</v>
      </c>
      <c r="AH403" s="24">
        <f t="shared" si="193"/>
        <v>1</v>
      </c>
      <c r="AI403" s="24">
        <f t="shared" si="194"/>
        <v>2</v>
      </c>
      <c r="AJ403" s="24">
        <f t="shared" si="195"/>
        <v>0</v>
      </c>
      <c r="AK403" s="24">
        <f t="shared" si="196"/>
        <v>1</v>
      </c>
      <c r="AL403" s="25">
        <f t="shared" si="197"/>
        <v>11</v>
      </c>
      <c r="AM403" s="25">
        <f t="shared" si="198"/>
        <v>21</v>
      </c>
      <c r="AN403" s="25">
        <f t="shared" si="199"/>
        <v>10</v>
      </c>
      <c r="AO403" s="25">
        <f t="shared" si="200"/>
        <v>12</v>
      </c>
      <c r="AP403" s="25">
        <f t="shared" si="201"/>
        <v>1</v>
      </c>
      <c r="AQ403" s="26">
        <f t="shared" si="202"/>
        <v>3.20782884499762</v>
      </c>
      <c r="AR403" s="26">
        <f t="shared" si="203"/>
        <v>6.1190561674952897E-2</v>
      </c>
      <c r="AS403" s="26">
        <f t="shared" si="204"/>
        <v>5.7865859439627465E-2</v>
      </c>
      <c r="AT403" s="26">
        <f t="shared" si="205"/>
        <v>4.2840996210329246E-2</v>
      </c>
      <c r="AU403" s="26">
        <f t="shared" si="206"/>
        <v>4.1184320979099867E-2</v>
      </c>
      <c r="AV403" s="27">
        <f>(1/(((0-P403)^2+(0-Q403)^2))*CT403)</f>
        <v>2.4242015935608662E-2</v>
      </c>
      <c r="AW403" s="27">
        <f>(1/(((1-P403)^2+(1-Q403)^2))*CT403)</f>
        <v>3.20782884499762</v>
      </c>
      <c r="AX403" s="27">
        <f>(1/(((2-P403)^2+(2-Q403)^2))*CT403)</f>
        <v>2.5398257446233558E-2</v>
      </c>
      <c r="AY403" s="27">
        <f>(1/(((3-P403)^2+(3-Q403)^2))*CT403)</f>
        <v>6.3117835860274432E-3</v>
      </c>
      <c r="AZ403" s="27">
        <f>((1/(((4-P403)^2+(4-Q403)^2))*CT403))</f>
        <v>2.7972429757277852E-3</v>
      </c>
      <c r="BA403" s="27">
        <f>((1/(((5-P403)^2+(5-Q403)^2))*CT403))</f>
        <v>1.5709539226860917E-3</v>
      </c>
      <c r="BB403" s="27">
        <f>((1/(((6-P403)^2+(6-Q403)^2))*CT403))</f>
        <v>1.0044023455751331E-3</v>
      </c>
      <c r="BC403" s="27">
        <f>((1/(((1-P403)^2+(0-Q403)^2))*CT403))</f>
        <v>5.7865859439627465E-2</v>
      </c>
      <c r="BD403" s="27">
        <f>((1/(((2-P403)^2+(0-Q403)^2))*CT403))</f>
        <v>3.0019212879689602E-2</v>
      </c>
      <c r="BE403" s="27">
        <f>((1/(((2-P403)^2+(1-Q403)^2))*CT403))</f>
        <v>6.1190561674952897E-2</v>
      </c>
      <c r="BF403" s="27">
        <f>((1/(((3-P403)^2+(0-Q403)^2))*CT403))</f>
        <v>1.1192862329636025E-2</v>
      </c>
      <c r="BG403" s="27">
        <f>((1/(((3-P403)^2+(1-Q403)^2))*CT403))</f>
        <v>1.3817299557868562E-2</v>
      </c>
      <c r="BH403" s="27">
        <f>((1/(((3-P403)^2+(2-Q403)^2))*CT403))</f>
        <v>1.0481803192541305E-2</v>
      </c>
      <c r="BI403" s="27">
        <f>((1/(((4-P403)^2+(0-Q403)^2))*CT403))</f>
        <v>5.3945200240988131E-3</v>
      </c>
      <c r="BJ403" s="27">
        <f>((1/(((4-P403)^2+(1-Q403)^2))*CT403))</f>
        <v>5.9381120155427613E-3</v>
      </c>
      <c r="BK403" s="27">
        <f>((1/(((4-P403)^2+(2-Q403)^2))*CT403))</f>
        <v>5.2237301563519958E-3</v>
      </c>
      <c r="BL403" s="27">
        <f>((1/(((4-P403)^2+(3-Q403)^2))*CT403))</f>
        <v>3.9298216422044589E-3</v>
      </c>
      <c r="BM403" s="27">
        <f>((1/(((5-P403)^2+(0-Q403)^2))*CT403))</f>
        <v>3.1113493802321672E-3</v>
      </c>
      <c r="BN403" s="27">
        <f>((1/(((5-P403)^2+(1-Q403)^2))*CT403))</f>
        <v>3.284780483946904E-3</v>
      </c>
      <c r="BO403" s="27">
        <f>((1/(((5-P403)^2+(2-Q403)^2))*CT403))</f>
        <v>3.0537639255225246E-3</v>
      </c>
      <c r="BP403" s="27">
        <f>((1/(((5-P403)^2+(3-Q403)^2))*CT403))</f>
        <v>2.560851418577632E-3</v>
      </c>
      <c r="BQ403" s="27">
        <f>((1/(((5-P403)^2+(4-Q403)^2))*CT403))</f>
        <v>2.0262376816415372E-3</v>
      </c>
      <c r="BR403" s="27">
        <f>((1/(((6-P403)^2+(0-Q403)^2))*CT403))</f>
        <v>2.0103144873404644E-3</v>
      </c>
      <c r="BS403" s="27">
        <f>(1/(((6-P403)^2+(1-Q403)^2))*CT403)</f>
        <v>2.0813170627083512E-3</v>
      </c>
      <c r="BT403" s="27">
        <f>(1/(((6-P403)^2+(2-Q403)^2))*CT403)</f>
        <v>1.9861155072043728E-3</v>
      </c>
      <c r="BU403" s="27">
        <f>(1/(((6-P403)^2+(3-Q403)^2))*CT403)</f>
        <v>1.7651447409881356E-3</v>
      </c>
      <c r="BV403" s="27">
        <f>((1/(((6-P403)^2+(4-Q403)^2))*CT403))</f>
        <v>1.4935266754621947E-3</v>
      </c>
      <c r="BW403" s="27">
        <f>((1/(((6-P403)^2+(5-Q403)^2))*CT403))</f>
        <v>1.2306381244805821E-3</v>
      </c>
      <c r="BX403" s="27">
        <f>((1/(((0-P403)^2+(1-Q403)^2))*CT403))</f>
        <v>4.1184320979099867E-2</v>
      </c>
      <c r="BY403" s="27">
        <f>((1/(((0-P403)^2+(2-Q403)^2))*CT403))</f>
        <v>2.1136521181866957E-2</v>
      </c>
      <c r="BZ403" s="27">
        <f>((1/(((1-P403)^2+(2-Q403)^2))*CT403))</f>
        <v>4.2840996210329246E-2</v>
      </c>
      <c r="CA403" s="27">
        <f>((1/(((0-P403)^2+(3-Q403)^2))*CT403))</f>
        <v>9.0627432731174747E-3</v>
      </c>
      <c r="CB403" s="27">
        <f>((1/(((1-P403)^2+(3-Q403)^2))*CT403))</f>
        <v>1.1577756729707775E-2</v>
      </c>
      <c r="CC403" s="27">
        <f>((1/(((2-P403)^2+(3-Q403)^2))*CT403))</f>
        <v>9.76532267955766E-3</v>
      </c>
      <c r="CD403" s="27">
        <f>((1/(((0-P403)^2+(4-Q403)^2))*CT403))</f>
        <v>4.6866449250297275E-3</v>
      </c>
      <c r="CE403" s="27">
        <f>((1/(((1-P403)^2+(4-Q403)^2))*CT403))</f>
        <v>5.2797499776656215E-3</v>
      </c>
      <c r="CF403" s="27">
        <f>((1/(((2-P403)^2+(4-Q403)^2))*CT403))</f>
        <v>4.8677538271984138E-3</v>
      </c>
      <c r="CG403" s="27">
        <f>((1/(((3-P403)^2+(4-Q403)^2))*CT403))</f>
        <v>3.8246151915385315E-3</v>
      </c>
      <c r="CH403" s="27">
        <f>((1/(((0-P403)^2+(5-Q403)^2))*CT403))</f>
        <v>2.8058153072194544E-3</v>
      </c>
      <c r="CI403" s="27">
        <f>((1/(((1-P403)^2+(5-Q403)^2))*CT403))</f>
        <v>3.0081222452739897E-3</v>
      </c>
      <c r="CJ403" s="27">
        <f>((1/(((2-P403)^2+(5-Q403)^2))*CT403))</f>
        <v>2.8697373085683031E-3</v>
      </c>
      <c r="CK403" s="27">
        <f>((1/(((3-P403)^2+(5-Q403)^2))*CT403))</f>
        <v>2.4722208717244004E-3</v>
      </c>
      <c r="CL403" s="27">
        <f>(1/(((4-P403)^2+(5-Q403)^2))*CT403)</f>
        <v>1.9979011837259111E-3</v>
      </c>
      <c r="CM403" s="27">
        <f>(1/(((0-P403)^2+(6-Q403)^2))*CT403)</f>
        <v>1.8537982150781326E-3</v>
      </c>
      <c r="CN403" s="27">
        <f>(1/(((1-P403)^2+(6-Q403)^2))*CT403)</f>
        <v>1.9400008613110317E-3</v>
      </c>
      <c r="CO403" s="27">
        <f>((1/(((2-P403)^2+(6-Q403)^2))*CT403))</f>
        <v>1.8814875774358802E-3</v>
      </c>
      <c r="CP403" s="27">
        <f>((1/(((3-P403)^2+(6-Q403)^2))*CT403))</f>
        <v>1.7020552512360149E-3</v>
      </c>
      <c r="CQ403" s="27">
        <f>((1/(((4-P403)^2+(6-Q403)^2))*CT403))</f>
        <v>1.4629386890716778E-3</v>
      </c>
      <c r="CR403" s="27">
        <f>((1/(((5-P403)^2+(6-Q403)^2)))*CT403)</f>
        <v>1.2201277676823054E-3</v>
      </c>
      <c r="CS403" s="21">
        <f t="shared" si="207"/>
        <v>3.6762519538635359</v>
      </c>
      <c r="CT403" s="28">
        <v>0.05</v>
      </c>
    </row>
    <row r="404" spans="8:98" x14ac:dyDescent="0.25">
      <c r="H404" s="2">
        <v>44793</v>
      </c>
      <c r="I404" s="1" t="s">
        <v>23</v>
      </c>
      <c r="J404" s="1" t="s">
        <v>5</v>
      </c>
      <c r="K404">
        <v>3</v>
      </c>
      <c r="L404">
        <v>2</v>
      </c>
      <c r="M404">
        <v>2.61</v>
      </c>
      <c r="N404">
        <v>1.59</v>
      </c>
      <c r="P404" s="10">
        <f>SUMIF(team,spi_matches[[#This Row],[team1]],Mxg)+SUMIF(team,spi_matches[[#This Row],[team2]],Vnxg)</f>
        <v>1.7921565420054686</v>
      </c>
      <c r="Q404" s="10">
        <f>SUMIF(team,spi_matches[[#This Row],[team1]],Mnxg)+SUMIF(team,spi_matches[[#This Row],[team2]],Vxg)</f>
        <v>1.3385411763631334</v>
      </c>
      <c r="R404" s="10">
        <f t="shared" si="177"/>
        <v>0.73209946176928942</v>
      </c>
      <c r="S404" s="21">
        <f t="shared" si="178"/>
        <v>0.50627022082470829</v>
      </c>
      <c r="T404" s="21">
        <f t="shared" si="179"/>
        <v>0.20078599220765889</v>
      </c>
      <c r="U404" s="21">
        <f t="shared" si="180"/>
        <v>0.16937595682582535</v>
      </c>
      <c r="V404" s="22">
        <f t="shared" si="181"/>
        <v>3</v>
      </c>
      <c r="W404" s="22">
        <f t="shared" si="182"/>
        <v>0</v>
      </c>
      <c r="X404" s="23">
        <f t="shared" si="183"/>
        <v>3</v>
      </c>
      <c r="Y404" s="23">
        <f t="shared" si="184"/>
        <v>0</v>
      </c>
      <c r="Z404" s="23">
        <f t="shared" si="185"/>
        <v>3</v>
      </c>
      <c r="AA404" s="23">
        <f t="shared" si="186"/>
        <v>0</v>
      </c>
      <c r="AB404" s="24">
        <f t="shared" si="187"/>
        <v>2</v>
      </c>
      <c r="AC404" s="24">
        <f t="shared" si="188"/>
        <v>1</v>
      </c>
      <c r="AD404" s="24">
        <f t="shared" si="189"/>
        <v>2</v>
      </c>
      <c r="AE404" s="24">
        <f t="shared" si="190"/>
        <v>2</v>
      </c>
      <c r="AF404" s="24">
        <f t="shared" si="191"/>
        <v>1</v>
      </c>
      <c r="AG404" s="24">
        <f t="shared" si="192"/>
        <v>1</v>
      </c>
      <c r="AH404" s="24">
        <f t="shared" si="193"/>
        <v>1</v>
      </c>
      <c r="AI404" s="24">
        <f t="shared" si="194"/>
        <v>2</v>
      </c>
      <c r="AJ404" s="24">
        <f t="shared" si="195"/>
        <v>3</v>
      </c>
      <c r="AK404" s="24">
        <f t="shared" si="196"/>
        <v>1</v>
      </c>
      <c r="AL404" s="25">
        <f t="shared" si="197"/>
        <v>21</v>
      </c>
      <c r="AM404" s="25">
        <f t="shared" si="198"/>
        <v>22</v>
      </c>
      <c r="AN404" s="25">
        <f t="shared" si="199"/>
        <v>11</v>
      </c>
      <c r="AO404" s="25">
        <f t="shared" si="200"/>
        <v>12</v>
      </c>
      <c r="AP404" s="25">
        <f t="shared" si="201"/>
        <v>31</v>
      </c>
      <c r="AQ404" s="26">
        <f t="shared" si="202"/>
        <v>0.31683864759657926</v>
      </c>
      <c r="AR404" s="26">
        <f t="shared" si="203"/>
        <v>0.10400920574369366</v>
      </c>
      <c r="AS404" s="26">
        <f t="shared" si="204"/>
        <v>6.7374356565129176E-2</v>
      </c>
      <c r="AT404" s="26">
        <f t="shared" si="205"/>
        <v>4.6946604028097111E-2</v>
      </c>
      <c r="AU404" s="26">
        <f t="shared" si="206"/>
        <v>3.1776376730885021E-2</v>
      </c>
      <c r="AV404" s="27">
        <f>(1/(((0-P404)^2+(0-Q404)^2))*CT404)</f>
        <v>9.9929698420438574E-3</v>
      </c>
      <c r="AW404" s="27">
        <f>(1/(((1-P404)^2+(1-Q404)^2))*CT404)</f>
        <v>6.7374356565129176E-2</v>
      </c>
      <c r="AX404" s="27">
        <f>(1/(((2-P404)^2+(2-Q404)^2))*CT404)</f>
        <v>0.10400920574369366</v>
      </c>
      <c r="AY404" s="27">
        <f>(1/(((3-P404)^2+(3-Q404)^2))*CT404)</f>
        <v>1.1850219178411064E-2</v>
      </c>
      <c r="AZ404" s="27">
        <f>((1/(((4-P404)^2+(4-Q404)^2))*CT404))</f>
        <v>4.1813236678701739E-3</v>
      </c>
      <c r="BA404" s="27">
        <f>((1/(((5-P404)^2+(5-Q404)^2))*CT404))</f>
        <v>2.1100126526118015E-3</v>
      </c>
      <c r="BB404" s="27">
        <f>((1/(((6-P404)^2+(6-Q404)^2))*CT404))</f>
        <v>1.2679045578991948E-3</v>
      </c>
      <c r="BC404" s="27">
        <f>((1/(((1-P404)^2+(0-Q404)^2))*CT404))</f>
        <v>2.0667951247707081E-2</v>
      </c>
      <c r="BD404" s="27">
        <f>((1/(((2-P404)^2+(0-Q404)^2))*CT404))</f>
        <v>2.7249569342393112E-2</v>
      </c>
      <c r="BE404" s="27">
        <f>((1/(((2-P404)^2+(1-Q404)^2))*CT404))</f>
        <v>0.31683864759657926</v>
      </c>
      <c r="BF404" s="27">
        <f>((1/(((3-P404)^2+(0-Q404)^2))*CT404))</f>
        <v>1.5381878357603124E-2</v>
      </c>
      <c r="BG404" s="27">
        <f>((1/(((3-P404)^2+(1-Q404)^2))*CT404))</f>
        <v>3.1776376730885021E-2</v>
      </c>
      <c r="BH404" s="27">
        <f>((1/(((3-P404)^2+(2-Q404)^2))*CT404))</f>
        <v>2.636555662118388E-2</v>
      </c>
      <c r="BI404" s="27">
        <f>((1/(((4-P404)^2+(0-Q404)^2))*CT404))</f>
        <v>7.5004516593903982E-3</v>
      </c>
      <c r="BJ404" s="27">
        <f>((1/(((4-P404)^2+(1-Q404)^2))*CT404))</f>
        <v>1.0021681179452076E-2</v>
      </c>
      <c r="BK404" s="27">
        <f>((1/(((4-P404)^2+(2-Q404)^2))*CT404))</f>
        <v>9.4124725054304196E-3</v>
      </c>
      <c r="BL404" s="27">
        <f>((1/(((4-P404)^2+(3-Q404)^2))*CT404))</f>
        <v>6.548772899760762E-3</v>
      </c>
      <c r="BM404" s="27">
        <f>((1/(((5-P404)^2+(0-Q404)^2))*CT404))</f>
        <v>4.1384040802747947E-3</v>
      </c>
      <c r="BN404" s="27">
        <f>((1/(((5-P404)^2+(1-Q404)^2))*CT404))</f>
        <v>4.805442169057597E-3</v>
      </c>
      <c r="BO404" s="27">
        <f>((1/(((5-P404)^2+(2-Q404)^2))*CT404))</f>
        <v>4.6607933223132671E-3</v>
      </c>
      <c r="BP404" s="27">
        <f>((1/(((5-P404)^2+(3-Q404)^2))*CT404))</f>
        <v>3.8312106294543509E-3</v>
      </c>
      <c r="BQ404" s="27">
        <f>((1/(((5-P404)^2+(4-Q404)^2))*CT404))</f>
        <v>2.877925968762656E-3</v>
      </c>
      <c r="BR404" s="27">
        <f>((1/(((6-P404)^2+(0-Q404)^2))*CT404))</f>
        <v>2.5644130490570247E-3</v>
      </c>
      <c r="BS404" s="27">
        <f>(1/(((6-P404)^2+(1-Q404)^2))*CT404)</f>
        <v>2.8057484878574127E-3</v>
      </c>
      <c r="BT404" s="27">
        <f>(1/(((6-P404)^2+(2-Q404)^2))*CT404)</f>
        <v>2.7558117622091334E-3</v>
      </c>
      <c r="BU404" s="27">
        <f>(1/(((6-P404)^2+(3-Q404)^2))*CT404)</f>
        <v>2.4430295298428113E-3</v>
      </c>
      <c r="BV404" s="27">
        <f>((1/(((6-P404)^2+(4-Q404)^2))*CT404))</f>
        <v>2.0169984857330964E-3</v>
      </c>
      <c r="BW404" s="27">
        <f>((1/(((6-P404)^2+(5-Q404)^2))*CT404))</f>
        <v>1.6070851997610305E-3</v>
      </c>
      <c r="BX404" s="27">
        <f>((1/(((0-P404)^2+(1-Q404)^2))*CT404))</f>
        <v>1.5031105975800027E-2</v>
      </c>
      <c r="BY404" s="27">
        <f>((1/(((0-P404)^2+(2-Q404)^2))*CT404))</f>
        <v>1.3701059367018702E-2</v>
      </c>
      <c r="BZ404" s="27">
        <f>((1/(((1-P404)^2+(2-Q404)^2))*CT404))</f>
        <v>4.6946604028097111E-2</v>
      </c>
      <c r="CA404" s="27">
        <f>((1/(((0-P404)^2+(3-Q404)^2))*CT404))</f>
        <v>8.3720253549794312E-3</v>
      </c>
      <c r="CB404" s="27">
        <f>((1/(((1-P404)^2+(3-Q404)^2))*CT404))</f>
        <v>1.4758154827182547E-2</v>
      </c>
      <c r="CC404" s="27">
        <f>((1/(((2-P404)^2+(3-Q404)^2))*CT404))</f>
        <v>1.7833931195254928E-2</v>
      </c>
      <c r="CD404" s="27">
        <f>((1/(((0-P404)^2+(4-Q404)^2))*CT404))</f>
        <v>4.8566378113126009E-3</v>
      </c>
      <c r="CE404" s="27">
        <f>((1/(((1-P404)^2+(4-Q404)^2))*CT404))</f>
        <v>6.4843483561429259E-3</v>
      </c>
      <c r="CF404" s="27">
        <f>((1/(((2-P404)^2+(4-Q404)^2))*CT404))</f>
        <v>7.0160057808819195E-3</v>
      </c>
      <c r="CG404" s="27">
        <f>((1/(((3-P404)^2+(4-Q404)^2))*CT404))</f>
        <v>5.8532595631541409E-3</v>
      </c>
      <c r="CH404" s="27">
        <f>((1/(((0-P404)^2+(5-Q404)^2))*CT404))</f>
        <v>3.0087665006549233E-3</v>
      </c>
      <c r="CI404" s="27">
        <f>((1/(((1-P404)^2+(5-Q404)^2))*CT404))</f>
        <v>3.5628287415794633E-3</v>
      </c>
      <c r="CJ404" s="27">
        <f>((1/(((2-P404)^2+(5-Q404)^2))*CT404))</f>
        <v>3.7176159533215004E-3</v>
      </c>
      <c r="CK404" s="27">
        <f>((1/(((3-P404)^2+(5-Q404)^2))*CT404))</f>
        <v>3.3635681025308661E-3</v>
      </c>
      <c r="CL404" s="27">
        <f>(1/(((4-P404)^2+(5-Q404)^2))*CT404)</f>
        <v>2.7351020635193353E-3</v>
      </c>
      <c r="CM404" s="27">
        <f>(1/(((0-P404)^2+(6-Q404)^2))*CT404)</f>
        <v>2.0047292818305938E-3</v>
      </c>
      <c r="CN404" s="27">
        <f>(1/(((1-P404)^2+(6-Q404)^2))*CT404)</f>
        <v>2.236464990326102E-3</v>
      </c>
      <c r="CO404" s="27">
        <f>((1/(((2-P404)^2+(6-Q404)^2))*CT404))</f>
        <v>2.2964857468704913E-3</v>
      </c>
      <c r="CP404" s="27">
        <f>((1/(((3-P404)^2+(6-Q404)^2))*CT404))</f>
        <v>2.1562799067124752E-3</v>
      </c>
      <c r="CQ404" s="27">
        <f>((1/(((4-P404)^2+(6-Q404)^2))*CT404))</f>
        <v>1.8794327996978497E-3</v>
      </c>
      <c r="CR404" s="27">
        <f>((1/(((5-P404)^2+(6-Q404)^2)))*CT404)</f>
        <v>1.5615504789574495E-3</v>
      </c>
      <c r="CS404" s="21">
        <f t="shared" si="207"/>
        <v>0.87643216985819306</v>
      </c>
      <c r="CT404" s="28">
        <v>0.05</v>
      </c>
    </row>
    <row r="405" spans="8:98" x14ac:dyDescent="0.25">
      <c r="H405" s="2">
        <v>44793</v>
      </c>
      <c r="I405" s="1" t="s">
        <v>14</v>
      </c>
      <c r="J405" s="1" t="s">
        <v>11</v>
      </c>
      <c r="K405">
        <v>1</v>
      </c>
      <c r="L405">
        <v>2</v>
      </c>
      <c r="M405">
        <v>0.25</v>
      </c>
      <c r="N405">
        <v>1.53</v>
      </c>
      <c r="P405" s="10">
        <f>SUMIF(team,spi_matches[[#This Row],[team1]],Mxg)+SUMIF(team,spi_matches[[#This Row],[team2]],Vnxg)</f>
        <v>1.4095208148227698</v>
      </c>
      <c r="Q405" s="10">
        <f>SUMIF(team,spi_matches[[#This Row],[team1]],Mnxg)+SUMIF(team,spi_matches[[#This Row],[team2]],Vxg)</f>
        <v>1.3430082416595732</v>
      </c>
      <c r="R405" s="10">
        <f t="shared" si="177"/>
        <v>1.3794544376945046</v>
      </c>
      <c r="S405" s="21">
        <f t="shared" si="178"/>
        <v>0.2575106459014011</v>
      </c>
      <c r="T405" s="21">
        <f t="shared" si="179"/>
        <v>0.26866706862643996</v>
      </c>
      <c r="U405" s="21">
        <f t="shared" si="180"/>
        <v>0.22431934804763853</v>
      </c>
      <c r="V405" s="22">
        <f t="shared" si="181"/>
        <v>1</v>
      </c>
      <c r="W405" s="22">
        <f t="shared" si="182"/>
        <v>1</v>
      </c>
      <c r="X405" s="23">
        <f t="shared" si="183"/>
        <v>0</v>
      </c>
      <c r="Y405" s="23">
        <f t="shared" si="184"/>
        <v>3</v>
      </c>
      <c r="Z405" s="23">
        <f t="shared" si="185"/>
        <v>0</v>
      </c>
      <c r="AA405" s="23">
        <f t="shared" si="186"/>
        <v>3</v>
      </c>
      <c r="AB405" s="24">
        <f t="shared" si="187"/>
        <v>1</v>
      </c>
      <c r="AC405" s="24">
        <f t="shared" si="188"/>
        <v>1</v>
      </c>
      <c r="AD405" s="24">
        <f t="shared" si="189"/>
        <v>2</v>
      </c>
      <c r="AE405" s="24">
        <f t="shared" si="190"/>
        <v>1</v>
      </c>
      <c r="AF405" s="24">
        <f t="shared" si="191"/>
        <v>1</v>
      </c>
      <c r="AG405" s="24">
        <f t="shared" si="192"/>
        <v>2</v>
      </c>
      <c r="AH405" s="24">
        <f t="shared" si="193"/>
        <v>2</v>
      </c>
      <c r="AI405" s="24">
        <f t="shared" si="194"/>
        <v>2</v>
      </c>
      <c r="AJ405" s="24">
        <f t="shared" si="195"/>
        <v>1</v>
      </c>
      <c r="AK405" s="24">
        <f t="shared" si="196"/>
        <v>0</v>
      </c>
      <c r="AL405" s="25">
        <f t="shared" si="197"/>
        <v>11</v>
      </c>
      <c r="AM405" s="25">
        <f t="shared" si="198"/>
        <v>21</v>
      </c>
      <c r="AN405" s="25">
        <f t="shared" si="199"/>
        <v>12</v>
      </c>
      <c r="AO405" s="25">
        <f t="shared" si="200"/>
        <v>22</v>
      </c>
      <c r="AP405" s="25">
        <f t="shared" si="201"/>
        <v>10</v>
      </c>
      <c r="AQ405" s="26">
        <f t="shared" si="202"/>
        <v>0.17521607108529366</v>
      </c>
      <c r="AR405" s="26">
        <f t="shared" si="203"/>
        <v>0.10722243411641902</v>
      </c>
      <c r="AS405" s="26">
        <f t="shared" si="204"/>
        <v>8.34243397915264E-2</v>
      </c>
      <c r="AT405" s="26">
        <f t="shared" si="205"/>
        <v>6.4077603521977361E-2</v>
      </c>
      <c r="AU405" s="26">
        <f t="shared" si="206"/>
        <v>2.5362963860135854E-2</v>
      </c>
      <c r="AV405" s="27">
        <f>(1/(((0-P405)^2+(0-Q405)^2))*CT405)</f>
        <v>1.3191150096311317E-2</v>
      </c>
      <c r="AW405" s="27">
        <f>(1/(((1-P405)^2+(1-Q405)^2))*CT405)</f>
        <v>0.17521607108529366</v>
      </c>
      <c r="AX405" s="27">
        <f>(1/(((2-P405)^2+(2-Q405)^2))*CT405)</f>
        <v>6.4077603521977361E-2</v>
      </c>
      <c r="AY405" s="27">
        <f>(1/(((3-P405)^2+(3-Q405)^2))*CT405)</f>
        <v>9.4782314606697941E-3</v>
      </c>
      <c r="AZ405" s="27">
        <f>((1/(((4-P405)^2+(4-Q405)^2))*CT405))</f>
        <v>3.631032590564963E-3</v>
      </c>
      <c r="BA405" s="27">
        <f>((1/(((5-P405)^2+(5-Q405)^2))*CT405))</f>
        <v>1.9036647049638742E-3</v>
      </c>
      <c r="BB405" s="27">
        <f>((1/(((6-P405)^2+(6-Q405)^2))*CT405))</f>
        <v>1.169315166658949E-3</v>
      </c>
      <c r="BC405" s="27">
        <f>((1/(((1-P405)^2+(0-Q405)^2))*CT405))</f>
        <v>2.5362963860135854E-2</v>
      </c>
      <c r="BD405" s="27">
        <f>((1/(((2-P405)^2+(0-Q405)^2))*CT405))</f>
        <v>2.3230564973399238E-2</v>
      </c>
      <c r="BE405" s="27">
        <f>((1/(((2-P405)^2+(1-Q405)^2))*CT405))</f>
        <v>0.10722243411641902</v>
      </c>
      <c r="BF405" s="27">
        <f>((1/(((3-P405)^2+(0-Q405)^2))*CT405))</f>
        <v>1.1538563142661528E-2</v>
      </c>
      <c r="BG405" s="27">
        <f>((1/(((3-P405)^2+(1-Q405)^2))*CT405))</f>
        <v>1.8887320078877841E-2</v>
      </c>
      <c r="BH405" s="27">
        <f>((1/(((3-P405)^2+(2-Q405)^2))*CT405))</f>
        <v>1.6884691888439066E-2</v>
      </c>
      <c r="BI405" s="27">
        <f>((1/(((4-P405)^2+(0-Q405)^2))*CT405))</f>
        <v>5.8725054087070423E-3</v>
      </c>
      <c r="BJ405" s="27">
        <f>((1/(((4-P405)^2+(1-Q405)^2))*CT405))</f>
        <v>7.3225342853510322E-3</v>
      </c>
      <c r="BK405" s="27">
        <f>((1/(((4-P405)^2+(2-Q405)^2))*CT405))</f>
        <v>7.000623887823733E-3</v>
      </c>
      <c r="BL405" s="27">
        <f>((1/(((4-P405)^2+(3-Q405)^2))*CT405))</f>
        <v>5.2875339292765893E-3</v>
      </c>
      <c r="BM405" s="27">
        <f>((1/(((5-P405)^2+(0-Q405)^2))*CT405))</f>
        <v>3.4024687962714963E-3</v>
      </c>
      <c r="BN405" s="27">
        <f>((1/(((5-P405)^2+(1-Q405)^2))*CT405))</f>
        <v>3.843435226826029E-3</v>
      </c>
      <c r="BO405" s="27">
        <f>((1/(((5-P405)^2+(2-Q405)^2))*CT405))</f>
        <v>3.7528580970578036E-3</v>
      </c>
      <c r="BP405" s="27">
        <f>((1/(((5-P405)^2+(3-Q405)^2))*CT405))</f>
        <v>3.1975110642637004E-3</v>
      </c>
      <c r="BQ405" s="27">
        <f>((1/(((5-P405)^2+(4-Q405)^2))*CT405))</f>
        <v>2.5061217056104867E-3</v>
      </c>
      <c r="BR405" s="27">
        <f>((1/(((6-P405)^2+(0-Q405)^2))*CT405))</f>
        <v>2.185680530147375E-3</v>
      </c>
      <c r="BS405" s="27">
        <f>(1/(((6-P405)^2+(1-Q405)^2))*CT405)</f>
        <v>2.3595864600094007E-3</v>
      </c>
      <c r="BT405" s="27">
        <f>(1/(((6-P405)^2+(2-Q405)^2))*CT405)</f>
        <v>2.3251339617017973E-3</v>
      </c>
      <c r="BU405" s="27">
        <f>(1/(((6-P405)^2+(3-Q405)^2))*CT405)</f>
        <v>2.0992420158875628E-3</v>
      </c>
      <c r="BV405" s="27">
        <f>((1/(((6-P405)^2+(4-Q405)^2))*CT405))</f>
        <v>1.7773288258791783E-3</v>
      </c>
      <c r="BW405" s="27">
        <f>((1/(((6-P405)^2+(5-Q405)^2))*CT405))</f>
        <v>1.451543646655418E-3</v>
      </c>
      <c r="BX405" s="27">
        <f>((1/(((0-P405)^2+(1-Q405)^2))*CT405))</f>
        <v>2.3759701059785834E-2</v>
      </c>
      <c r="BY405" s="27">
        <f>((1/(((0-P405)^2+(2-Q405)^2))*CT405))</f>
        <v>2.067493663130629E-2</v>
      </c>
      <c r="BZ405" s="27">
        <f>((1/(((1-P405)^2+(2-Q405)^2))*CT405))</f>
        <v>8.34243397915264E-2</v>
      </c>
      <c r="CA405" s="27">
        <f>((1/(((0-P405)^2+(3-Q405)^2))*CT405))</f>
        <v>1.0565529218159862E-2</v>
      </c>
      <c r="CB405" s="27">
        <f>((1/(((1-P405)^2+(3-Q405)^2))*CT405))</f>
        <v>1.716249701209854E-2</v>
      </c>
      <c r="CC405" s="27">
        <f>((1/(((2-P405)^2+(3-Q405)^2))*CT405))</f>
        <v>1.6158809528075021E-2</v>
      </c>
      <c r="CD405" s="27">
        <f>((1/(((0-P405)^2+(4-Q405)^2))*CT405))</f>
        <v>5.5270885125931722E-3</v>
      </c>
      <c r="CE405" s="27">
        <f>((1/(((1-P405)^2+(4-Q405)^2))*CT405))</f>
        <v>6.918200920259303E-3</v>
      </c>
      <c r="CF405" s="27">
        <f>((1/(((2-P405)^2+(4-Q405)^2))*CT405))</f>
        <v>6.7492132595834871E-3</v>
      </c>
      <c r="CG405" s="27">
        <f>((1/(((3-P405)^2+(4-Q405)^2))*CT405))</f>
        <v>5.2141834068446247E-3</v>
      </c>
      <c r="CH405" s="27">
        <f>((1/(((0-P405)^2+(5-Q405)^2))*CT405))</f>
        <v>3.2551367779697134E-3</v>
      </c>
      <c r="CI405" s="27">
        <f>((1/(((1-P405)^2+(5-Q405)^2))*CT405))</f>
        <v>3.6924087570547517E-3</v>
      </c>
      <c r="CJ405" s="27">
        <f>((1/(((2-P405)^2+(5-Q405)^2))*CT405))</f>
        <v>3.6437161550644023E-3</v>
      </c>
      <c r="CK405" s="27">
        <f>((1/(((3-P405)^2+(5-Q405)^2))*CT405))</f>
        <v>3.1440188066113165E-3</v>
      </c>
      <c r="CL405" s="27">
        <f>(1/(((4-P405)^2+(5-Q405)^2))*CT405)</f>
        <v>2.4895227031197908E-3</v>
      </c>
      <c r="CM405" s="27">
        <f>(1/(((0-P405)^2+(6-Q405)^2))*CT405)</f>
        <v>2.1119929755205897E-3</v>
      </c>
      <c r="CN405" s="27">
        <f>(1/(((1-P405)^2+(6-Q405)^2))*CT405)</f>
        <v>2.2877767323851174E-3</v>
      </c>
      <c r="CO405" s="27">
        <f>((1/(((2-P405)^2+(6-Q405)^2))*CT405))</f>
        <v>2.2689898436700421E-3</v>
      </c>
      <c r="CP405" s="27">
        <f>((1/(((3-P405)^2+(6-Q405)^2))*CT405))</f>
        <v>2.0646485840354473E-3</v>
      </c>
      <c r="CQ405" s="27">
        <f>((1/(((4-P405)^2+(6-Q405)^2))*CT405))</f>
        <v>1.760677784283046E-3</v>
      </c>
      <c r="CR405" s="27">
        <f>((1/(((5-P405)^2+(6-Q405)^2)))*CT405)</f>
        <v>1.4459595876917402E-3</v>
      </c>
      <c r="CS405" s="21">
        <f t="shared" si="207"/>
        <v>0.75049706257547977</v>
      </c>
      <c r="CT405" s="28">
        <v>0.05</v>
      </c>
    </row>
    <row r="406" spans="8:98" x14ac:dyDescent="0.25">
      <c r="H406" s="2">
        <v>44793</v>
      </c>
      <c r="I406" s="1" t="s">
        <v>13</v>
      </c>
      <c r="J406" s="1" t="s">
        <v>17</v>
      </c>
      <c r="K406">
        <v>3</v>
      </c>
      <c r="L406">
        <v>1</v>
      </c>
      <c r="M406">
        <v>3.31</v>
      </c>
      <c r="N406">
        <v>0.96</v>
      </c>
      <c r="P406" s="10">
        <f>SUMIF(team,spi_matches[[#This Row],[team1]],Mxg)+SUMIF(team,spi_matches[[#This Row],[team2]],Vnxg)</f>
        <v>1.1948229172940228</v>
      </c>
      <c r="Q406" s="10">
        <f>SUMIF(team,spi_matches[[#This Row],[team1]],Mnxg)+SUMIF(team,spi_matches[[#This Row],[team2]],Vxg)</f>
        <v>0.80862590637283438</v>
      </c>
      <c r="R406" s="10">
        <f t="shared" si="177"/>
        <v>4.4968882074260144</v>
      </c>
      <c r="S406" s="21">
        <f t="shared" si="178"/>
        <v>0.26917636959360908</v>
      </c>
      <c r="T406" s="21">
        <f t="shared" si="179"/>
        <v>0.73015573401139988</v>
      </c>
      <c r="U406" s="21">
        <f t="shared" si="180"/>
        <v>0.15338891811538161</v>
      </c>
      <c r="V406" s="22">
        <f t="shared" si="181"/>
        <v>1</v>
      </c>
      <c r="W406" s="22">
        <f t="shared" si="182"/>
        <v>1</v>
      </c>
      <c r="X406" s="23">
        <f t="shared" si="183"/>
        <v>3</v>
      </c>
      <c r="Y406" s="23">
        <f t="shared" si="184"/>
        <v>0</v>
      </c>
      <c r="Z406" s="23">
        <f t="shared" si="185"/>
        <v>3</v>
      </c>
      <c r="AA406" s="23">
        <f t="shared" si="186"/>
        <v>0</v>
      </c>
      <c r="AB406" s="24">
        <f t="shared" si="187"/>
        <v>1</v>
      </c>
      <c r="AC406" s="24">
        <f t="shared" si="188"/>
        <v>1</v>
      </c>
      <c r="AD406" s="24">
        <f t="shared" si="189"/>
        <v>2</v>
      </c>
      <c r="AE406" s="24">
        <f t="shared" si="190"/>
        <v>1</v>
      </c>
      <c r="AF406" s="24">
        <f t="shared" si="191"/>
        <v>1</v>
      </c>
      <c r="AG406" s="24">
        <f t="shared" si="192"/>
        <v>0</v>
      </c>
      <c r="AH406" s="24">
        <f t="shared" si="193"/>
        <v>2</v>
      </c>
      <c r="AI406" s="24">
        <f t="shared" si="194"/>
        <v>0</v>
      </c>
      <c r="AJ406" s="24">
        <f t="shared" si="195"/>
        <v>1</v>
      </c>
      <c r="AK406" s="24">
        <f t="shared" si="196"/>
        <v>2</v>
      </c>
      <c r="AL406" s="25">
        <f t="shared" si="197"/>
        <v>11</v>
      </c>
      <c r="AM406" s="25">
        <f t="shared" si="198"/>
        <v>21</v>
      </c>
      <c r="AN406" s="25">
        <f t="shared" si="199"/>
        <v>10</v>
      </c>
      <c r="AO406" s="25">
        <f t="shared" si="200"/>
        <v>20</v>
      </c>
      <c r="AP406" s="25">
        <f t="shared" si="201"/>
        <v>12</v>
      </c>
      <c r="AQ406" s="26">
        <f t="shared" si="202"/>
        <v>0.6704209092094725</v>
      </c>
      <c r="AR406" s="26">
        <f t="shared" si="203"/>
        <v>7.2999715285727171E-2</v>
      </c>
      <c r="AS406" s="26">
        <f t="shared" si="204"/>
        <v>7.2271899257468061E-2</v>
      </c>
      <c r="AT406" s="26">
        <f t="shared" si="205"/>
        <v>3.8396972741713054E-2</v>
      </c>
      <c r="AU406" s="26">
        <f t="shared" si="206"/>
        <v>3.430936147234092E-2</v>
      </c>
      <c r="AV406" s="27">
        <f>(1/(((0-P406)^2+(0-Q406)^2))*CT406)</f>
        <v>2.4021396413371997E-2</v>
      </c>
      <c r="AW406" s="27">
        <f>(1/(((1-P406)^2+(1-Q406)^2))*CT406)</f>
        <v>0.6704209092094725</v>
      </c>
      <c r="AX406" s="27">
        <f>(1/(((2-P406)^2+(2-Q406)^2))*CT406)</f>
        <v>2.4181663893221843E-2</v>
      </c>
      <c r="AY406" s="27">
        <f>(1/(((3-P406)^2+(3-Q406)^2))*CT406)</f>
        <v>6.2028700366399351E-3</v>
      </c>
      <c r="AZ406" s="27">
        <f>((1/(((4-P406)^2+(4-Q406)^2))*CT406))</f>
        <v>2.7694866930253383E-3</v>
      </c>
      <c r="BA406" s="27">
        <f>((1/(((5-P406)^2+(5-Q406)^2))*CT406))</f>
        <v>1.5602089587662404E-3</v>
      </c>
      <c r="BB406" s="27">
        <f>((1/(((6-P406)^2+(6-Q406)^2))*CT406))</f>
        <v>9.9919880690216658E-4</v>
      </c>
      <c r="BC406" s="27">
        <f>((1/(((1-P406)^2+(0-Q406)^2))*CT406))</f>
        <v>7.2271899257468061E-2</v>
      </c>
      <c r="BD406" s="27">
        <f>((1/(((2-P406)^2+(0-Q406)^2))*CT406))</f>
        <v>3.8396972741713054E-2</v>
      </c>
      <c r="BE406" s="27">
        <f>((1/(((2-P406)^2+(1-Q406)^2))*CT406))</f>
        <v>7.2999715285727171E-2</v>
      </c>
      <c r="BF406" s="27">
        <f>((1/(((3-P406)^2+(0-Q406)^2))*CT406))</f>
        <v>1.2779421552623363E-2</v>
      </c>
      <c r="BG406" s="27">
        <f>((1/(((3-P406)^2+(1-Q406)^2))*CT406))</f>
        <v>1.5173179031972864E-2</v>
      </c>
      <c r="BH406" s="27">
        <f>((1/(((3-P406)^2+(2-Q406)^2))*CT406))</f>
        <v>1.068824488004958E-2</v>
      </c>
      <c r="BI406" s="27">
        <f>((1/(((4-P406)^2+(0-Q406)^2))*CT406))</f>
        <v>5.8665516797658775E-3</v>
      </c>
      <c r="BJ406" s="27">
        <f>((1/(((4-P406)^2+(1-Q406)^2))*CT406))</f>
        <v>6.3245966337030354E-3</v>
      </c>
      <c r="BK406" s="27">
        <f>((1/(((4-P406)^2+(2-Q406)^2))*CT406))</f>
        <v>5.3830638304105437E-3</v>
      </c>
      <c r="BL406" s="27">
        <f>((1/(((4-P406)^2+(3-Q406)^2))*CT406))</f>
        <v>3.9459752165510072E-3</v>
      </c>
      <c r="BM406" s="27">
        <f>((1/(((5-P406)^2+(0-Q406)^2))*CT406))</f>
        <v>3.303983281729918E-3</v>
      </c>
      <c r="BN406" s="27">
        <f>((1/(((5-P406)^2+(1-Q406)^2))*CT406))</f>
        <v>3.4444758511114624E-3</v>
      </c>
      <c r="BO406" s="27">
        <f>((1/(((5-P406)^2+(2-Q406)^2))*CT406))</f>
        <v>3.1449023451151272E-3</v>
      </c>
      <c r="BP406" s="27">
        <f>((1/(((5-P406)^2+(3-Q406)^2))*CT406))</f>
        <v>2.5931601807500184E-3</v>
      </c>
      <c r="BQ406" s="27">
        <f>((1/(((5-P406)^2+(4-Q406)^2))*CT406))</f>
        <v>2.0272263606699948E-3</v>
      </c>
      <c r="BR406" s="27">
        <f>((1/(((6-P406)^2+(0-Q406)^2))*CT406))</f>
        <v>2.105830388569221E-3</v>
      </c>
      <c r="BS406" s="27">
        <f>(1/(((6-P406)^2+(1-Q406)^2))*CT406)</f>
        <v>2.1620358674914776E-3</v>
      </c>
      <c r="BT406" s="27">
        <f>(1/(((6-P406)^2+(2-Q406)^2))*CT406)</f>
        <v>2.040058671461399E-3</v>
      </c>
      <c r="BU406" s="27">
        <f>(1/(((6-P406)^2+(3-Q406)^2))*CT406)</f>
        <v>1.7926385303808944E-3</v>
      </c>
      <c r="BV406" s="27">
        <f>((1/(((6-P406)^2+(4-Q406)^2))*CT406))</f>
        <v>1.5026478728435465E-3</v>
      </c>
      <c r="BW406" s="27">
        <f>((1/(((6-P406)^2+(5-Q406)^2))*CT406))</f>
        <v>1.2297901335015138E-3</v>
      </c>
      <c r="BX406" s="27">
        <f>((1/(((0-P406)^2+(1-Q406)^2))*CT406))</f>
        <v>3.4147737583443638E-2</v>
      </c>
      <c r="BY406" s="27">
        <f>((1/(((0-P406)^2+(2-Q406)^2))*CT406))</f>
        <v>1.7562506503865895E-2</v>
      </c>
      <c r="BZ406" s="27">
        <f>((1/(((1-P406)^2+(2-Q406)^2))*CT406))</f>
        <v>3.430936147234092E-2</v>
      </c>
      <c r="CA406" s="27">
        <f>((1/(((0-P406)^2+(3-Q406)^2))*CT406))</f>
        <v>8.0260400414225823E-3</v>
      </c>
      <c r="CB406" s="27">
        <f>((1/(((1-P406)^2+(3-Q406)^2))*CT406))</f>
        <v>1.0330415472564906E-2</v>
      </c>
      <c r="CC406" s="27">
        <f>((1/(((2-P406)^2+(3-Q406)^2))*CT406))</f>
        <v>9.1735872086120794E-3</v>
      </c>
      <c r="CD406" s="27">
        <f>((1/(((0-P406)^2+(4-Q406)^2))*CT406))</f>
        <v>4.3057160309778247E-3</v>
      </c>
      <c r="CE406" s="27">
        <f>((1/(((1-P406)^2+(4-Q406)^2))*CT406))</f>
        <v>4.8910161409148629E-3</v>
      </c>
      <c r="CF406" s="27">
        <f>((1/(((2-P406)^2+(4-Q406)^2))*CT406))</f>
        <v>4.6154504785774781E-3</v>
      </c>
      <c r="CG406" s="27">
        <f>((1/(((3-P406)^2+(4-Q406)^2))*CT406))</f>
        <v>3.7192604318996014E-3</v>
      </c>
      <c r="CH406" s="27">
        <f>((1/(((0-P406)^2+(5-Q406)^2))*CT406))</f>
        <v>2.6322413583291741E-3</v>
      </c>
      <c r="CI406" s="27">
        <f>((1/(((1-P406)^2+(5-Q406)^2))*CT406))</f>
        <v>2.8400098466775134E-3</v>
      </c>
      <c r="CJ406" s="27">
        <f>((1/(((2-P406)^2+(5-Q406)^2))*CT406))</f>
        <v>2.7448507122203977E-3</v>
      </c>
      <c r="CK406" s="27">
        <f>((1/(((3-P406)^2+(5-Q406)^2))*CT406))</f>
        <v>2.4008126932288476E-3</v>
      </c>
      <c r="CL406" s="27">
        <f>(1/(((4-P406)^2+(5-Q406)^2))*CT406)</f>
        <v>1.9656687880580219E-3</v>
      </c>
      <c r="CM406" s="27">
        <f>(1/(((0-P406)^2+(6-Q406)^2))*CT406)</f>
        <v>1.7619303166132674E-3</v>
      </c>
      <c r="CN406" s="27">
        <f>(1/(((1-P406)^2+(6-Q406)^2))*CT406)</f>
        <v>1.852653230792889E-3</v>
      </c>
      <c r="CO406" s="27">
        <f>((1/(((2-P406)^2+(6-Q406)^2))*CT406))</f>
        <v>1.8116811692070651E-3</v>
      </c>
      <c r="CP406" s="27">
        <f>((1/(((3-P406)^2+(6-Q406)^2))*CT406))</f>
        <v>1.6551342824263284E-3</v>
      </c>
      <c r="CQ406" s="27">
        <f>((1/(((4-P406)^2+(6-Q406)^2))*CT406))</f>
        <v>1.4359817737300399E-3</v>
      </c>
      <c r="CR406" s="27">
        <f>((1/(((5-P406)^2+(6-Q406)^2)))*CT406)</f>
        <v>1.206862579478309E-3</v>
      </c>
      <c r="CS406" s="21">
        <f t="shared" si="207"/>
        <v>1.1527210217203905</v>
      </c>
      <c r="CT406" s="28">
        <v>0.05</v>
      </c>
    </row>
    <row r="407" spans="8:98" x14ac:dyDescent="0.25">
      <c r="H407" s="2">
        <v>44793</v>
      </c>
      <c r="I407" s="1" t="s">
        <v>24</v>
      </c>
      <c r="J407" s="1" t="s">
        <v>6</v>
      </c>
      <c r="K407">
        <v>0</v>
      </c>
      <c r="L407">
        <v>3</v>
      </c>
      <c r="M407">
        <v>0.22</v>
      </c>
      <c r="N407">
        <v>1.76</v>
      </c>
      <c r="P407" s="10">
        <f>SUMIF(team,spi_matches[[#This Row],[team1]],Mxg)+SUMIF(team,spi_matches[[#This Row],[team2]],Vnxg)</f>
        <v>0.54954804853125394</v>
      </c>
      <c r="Q407" s="10">
        <f>SUMIF(team,spi_matches[[#This Row],[team1]],Mnxg)+SUMIF(team,spi_matches[[#This Row],[team2]],Vxg)</f>
        <v>1.5828054598047265</v>
      </c>
      <c r="R407" s="10">
        <f t="shared" si="177"/>
        <v>0.1399998213657721</v>
      </c>
      <c r="S407" s="21">
        <f t="shared" si="178"/>
        <v>0.10745483311866379</v>
      </c>
      <c r="T407" s="21">
        <f t="shared" si="179"/>
        <v>0.14357629064354718</v>
      </c>
      <c r="U407" s="21">
        <f t="shared" si="180"/>
        <v>0.42807701439023726</v>
      </c>
      <c r="V407" s="22">
        <f t="shared" si="181"/>
        <v>0</v>
      </c>
      <c r="W407" s="22">
        <f t="shared" si="182"/>
        <v>3</v>
      </c>
      <c r="X407" s="23">
        <f t="shared" si="183"/>
        <v>0</v>
      </c>
      <c r="Y407" s="23">
        <f t="shared" si="184"/>
        <v>3</v>
      </c>
      <c r="Z407" s="23">
        <f t="shared" si="185"/>
        <v>0</v>
      </c>
      <c r="AA407" s="23">
        <f t="shared" si="186"/>
        <v>3</v>
      </c>
      <c r="AB407" s="24">
        <f t="shared" si="187"/>
        <v>1</v>
      </c>
      <c r="AC407" s="24">
        <f t="shared" si="188"/>
        <v>2</v>
      </c>
      <c r="AD407" s="24">
        <f t="shared" si="189"/>
        <v>0</v>
      </c>
      <c r="AE407" s="24">
        <f t="shared" si="190"/>
        <v>2</v>
      </c>
      <c r="AF407" s="24">
        <f t="shared" si="191"/>
        <v>1</v>
      </c>
      <c r="AG407" s="24">
        <f t="shared" si="192"/>
        <v>1</v>
      </c>
      <c r="AH407" s="24">
        <f t="shared" si="193"/>
        <v>0</v>
      </c>
      <c r="AI407" s="24">
        <f t="shared" si="194"/>
        <v>1</v>
      </c>
      <c r="AJ407" s="24">
        <f t="shared" si="195"/>
        <v>1</v>
      </c>
      <c r="AK407" s="24">
        <f t="shared" si="196"/>
        <v>3</v>
      </c>
      <c r="AL407" s="25">
        <f t="shared" si="197"/>
        <v>12</v>
      </c>
      <c r="AM407" s="25">
        <f t="shared" si="198"/>
        <v>2</v>
      </c>
      <c r="AN407" s="25">
        <f t="shared" si="199"/>
        <v>11</v>
      </c>
      <c r="AO407" s="25">
        <f t="shared" si="200"/>
        <v>1</v>
      </c>
      <c r="AP407" s="25">
        <f t="shared" si="201"/>
        <v>13</v>
      </c>
      <c r="AQ407" s="26">
        <f t="shared" si="202"/>
        <v>0.13264068545982574</v>
      </c>
      <c r="AR407" s="26">
        <f t="shared" si="203"/>
        <v>0.10503002617001196</v>
      </c>
      <c r="AS407" s="26">
        <f t="shared" si="204"/>
        <v>9.2154149675146707E-2</v>
      </c>
      <c r="AT407" s="26">
        <f t="shared" si="205"/>
        <v>7.7922248546781134E-2</v>
      </c>
      <c r="AU407" s="26">
        <f t="shared" si="206"/>
        <v>2.2610649818333318E-2</v>
      </c>
      <c r="AV407" s="27">
        <f>(1/(((0-P407)^2+(0-Q407)^2))*CT407)</f>
        <v>1.7810858915225842E-2</v>
      </c>
      <c r="AW407" s="27">
        <f>(1/(((1-P407)^2+(1-Q407)^2))*CT407)</f>
        <v>9.2154149675146707E-2</v>
      </c>
      <c r="AX407" s="27">
        <f>(1/(((2-P407)^2+(2-Q407)^2))*CT407)</f>
        <v>2.195040645736793E-2</v>
      </c>
      <c r="AY407" s="27">
        <f>(1/(((3-P407)^2+(3-Q407)^2))*CT407)</f>
        <v>6.2397394261367225E-3</v>
      </c>
      <c r="AZ407" s="27">
        <f>((1/(((4-P407)^2+(4-Q407)^2))*CT407))</f>
        <v>2.8171477121442814E-3</v>
      </c>
      <c r="BA407" s="27">
        <f>((1/(((5-P407)^2+(5-Q407)^2))*CT407))</f>
        <v>1.5881213050433505E-3</v>
      </c>
      <c r="BB407" s="27">
        <f>((1/(((6-P407)^2+(6-Q407)^2))*CT407))</f>
        <v>1.0158671524823342E-3</v>
      </c>
      <c r="BC407" s="27">
        <f>((1/(((1-P407)^2+(0-Q407)^2))*CT407))</f>
        <v>1.8462583154004081E-2</v>
      </c>
      <c r="BD407" s="27">
        <f>((1/(((2-P407)^2+(0-Q407)^2))*CT407))</f>
        <v>1.0848142524602181E-2</v>
      </c>
      <c r="BE407" s="27">
        <f>((1/(((2-P407)^2+(1-Q407)^2))*CT407))</f>
        <v>2.0462676943357475E-2</v>
      </c>
      <c r="BF407" s="27">
        <f>((1/(((3-P407)^2+(0-Q407)^2))*CT407))</f>
        <v>5.8754490189689016E-3</v>
      </c>
      <c r="BG407" s="27">
        <f>((1/(((3-P407)^2+(1-Q407)^2))*CT407))</f>
        <v>7.8809944984354098E-3</v>
      </c>
      <c r="BH407" s="27">
        <f>((1/(((3-P407)^2+(2-Q407)^2))*CT407))</f>
        <v>8.0922306474636614E-3</v>
      </c>
      <c r="BI407" s="27">
        <f>((1/(((4-P407)^2+(0-Q407)^2))*CT407))</f>
        <v>3.4695979067963846E-3</v>
      </c>
      <c r="BJ407" s="27">
        <f>((1/(((4-P407)^2+(1-Q407)^2))*CT407))</f>
        <v>4.0832056460807561E-3</v>
      </c>
      <c r="BK407" s="27">
        <f>((1/(((4-P407)^2+(2-Q407)^2))*CT407))</f>
        <v>4.1391859373130736E-3</v>
      </c>
      <c r="BL407" s="27">
        <f>((1/(((4-P407)^2+(3-Q407)^2))*CT407))</f>
        <v>3.5934877002655264E-3</v>
      </c>
      <c r="BM407" s="27">
        <f>((1/(((5-P407)^2+(0-Q407)^2))*CT407))</f>
        <v>2.2409670956759433E-3</v>
      </c>
      <c r="BN407" s="27">
        <f>((1/(((5-P407)^2+(1-Q407)^2))*CT407))</f>
        <v>2.4818594962354775E-3</v>
      </c>
      <c r="BO407" s="27">
        <f>((1/(((5-P407)^2+(2-Q407)^2))*CT407))</f>
        <v>2.5024306287995796E-3</v>
      </c>
      <c r="BP407" s="27">
        <f>((1/(((5-P407)^2+(3-Q407)^2))*CT407))</f>
        <v>2.2920048108349823E-3</v>
      </c>
      <c r="BQ407" s="27">
        <f>((1/(((5-P407)^2+(4-Q407)^2))*CT407))</f>
        <v>1.9493669846287556E-3</v>
      </c>
      <c r="BR407" s="27">
        <f>((1/(((6-P407)^2+(0-Q407)^2))*CT407))</f>
        <v>1.552182854049711E-3</v>
      </c>
      <c r="BS407" s="27">
        <f>(1/(((6-P407)^2+(1-Q407)^2))*CT407)</f>
        <v>1.6640547286876761E-3</v>
      </c>
      <c r="BT407" s="27">
        <f>(1/(((6-P407)^2+(2-Q407)^2))*CT407)</f>
        <v>1.6732773526862345E-3</v>
      </c>
      <c r="BU407" s="27">
        <f>(1/(((6-P407)^2+(3-Q407)^2))*CT407)</f>
        <v>1.5764979797712722E-3</v>
      </c>
      <c r="BV407" s="27">
        <f>((1/(((6-P407)^2+(4-Q407)^2))*CT407))</f>
        <v>1.4064596359566876E-3</v>
      </c>
      <c r="BW407" s="27">
        <f>((1/(((6-P407)^2+(5-Q407)^2))*CT407))</f>
        <v>1.2081775740500266E-3</v>
      </c>
      <c r="BX407" s="27">
        <f>((1/(((0-P407)^2+(1-Q407)^2))*CT407))</f>
        <v>7.7922248546781134E-2</v>
      </c>
      <c r="BY407" s="27">
        <f>((1/(((0-P407)^2+(2-Q407)^2))*CT407))</f>
        <v>0.10503002617001196</v>
      </c>
      <c r="BZ407" s="27">
        <f>((1/(((1-P407)^2+(2-Q407)^2))*CT407))</f>
        <v>0.13264068545982574</v>
      </c>
      <c r="CA407" s="27">
        <f>((1/(((0-P407)^2+(3-Q407)^2))*CT407))</f>
        <v>2.1640867512773651E-2</v>
      </c>
      <c r="CB407" s="27">
        <f>((1/(((1-P407)^2+(3-Q407)^2))*CT407))</f>
        <v>2.2610649818333318E-2</v>
      </c>
      <c r="CC407" s="27">
        <f>((1/(((2-P407)^2+(3-Q407)^2))*CT407))</f>
        <v>1.2158790215968364E-2</v>
      </c>
      <c r="CD407" s="27">
        <f>((1/(((0-P407)^2+(4-Q407)^2))*CT407))</f>
        <v>8.1369182930962885E-3</v>
      </c>
      <c r="CE407" s="27">
        <f>((1/(((1-P407)^2+(4-Q407)^2))*CT407))</f>
        <v>8.2702911017747977E-3</v>
      </c>
      <c r="CF407" s="27">
        <f>((1/(((2-P407)^2+(4-Q407)^2))*CT407))</f>
        <v>6.2919671783121774E-3</v>
      </c>
      <c r="CG407" s="27">
        <f>((1/(((3-P407)^2+(4-Q407)^2))*CT407))</f>
        <v>4.2202838923374427E-3</v>
      </c>
      <c r="CH407" s="27">
        <f>((1/(((0-P407)^2+(5-Q407)^2))*CT407))</f>
        <v>4.1738939089485134E-3</v>
      </c>
      <c r="CI407" s="27">
        <f>((1/(((1-P407)^2+(5-Q407)^2))*CT407))</f>
        <v>4.2087097529741446E-3</v>
      </c>
      <c r="CJ407" s="27">
        <f>((1/(((2-P407)^2+(5-Q407)^2))*CT407))</f>
        <v>3.6281759938551965E-3</v>
      </c>
      <c r="CK407" s="27">
        <f>((1/(((3-P407)^2+(5-Q407)^2))*CT407))</f>
        <v>2.8277450872767058E-3</v>
      </c>
      <c r="CL407" s="27">
        <f>(1/(((4-P407)^2+(5-Q407)^2))*CT407)</f>
        <v>2.120185946529751E-3</v>
      </c>
      <c r="CM407" s="27">
        <f>(1/(((0-P407)^2+(6-Q407)^2))*CT407)</f>
        <v>2.5235178407900195E-3</v>
      </c>
      <c r="CN407" s="27">
        <f>(1/(((1-P407)^2+(6-Q407)^2))*CT407)</f>
        <v>2.5362024426880884E-3</v>
      </c>
      <c r="CO407" s="27">
        <f>((1/(((2-P407)^2+(6-Q407)^2))*CT407))</f>
        <v>2.3131636369041922E-3</v>
      </c>
      <c r="CP407" s="27">
        <f>((1/(((3-P407)^2+(6-Q407)^2))*CT407))</f>
        <v>1.9595300322003575E-3</v>
      </c>
      <c r="CQ407" s="27">
        <f>((1/(((4-P407)^2+(6-Q407)^2))*CT407))</f>
        <v>1.5914835880743935E-3</v>
      </c>
      <c r="CR407" s="27">
        <f>((1/(((5-P407)^2+(6-Q407)^2)))*CT407)</f>
        <v>1.2716779707810874E-3</v>
      </c>
      <c r="CS407" s="21">
        <f t="shared" si="207"/>
        <v>0.67910813815244797</v>
      </c>
      <c r="CT407" s="28">
        <v>0.05</v>
      </c>
    </row>
    <row r="408" spans="8:98" x14ac:dyDescent="0.25">
      <c r="H408" s="2">
        <v>44794</v>
      </c>
      <c r="I408" s="1" t="s">
        <v>8</v>
      </c>
      <c r="J408" s="1" t="s">
        <v>12</v>
      </c>
      <c r="K408">
        <v>3</v>
      </c>
      <c r="L408">
        <v>0</v>
      </c>
      <c r="M408">
        <v>2.09</v>
      </c>
      <c r="N408">
        <v>0.73</v>
      </c>
      <c r="P408" s="10">
        <f>SUMIF(team,spi_matches[[#This Row],[team1]],Mxg)+SUMIF(team,spi_matches[[#This Row],[team2]],Vnxg)</f>
        <v>0.94683948431629783</v>
      </c>
      <c r="Q408" s="10">
        <f>SUMIF(team,spi_matches[[#This Row],[team1]],Mnxg)+SUMIF(team,spi_matches[[#This Row],[team2]],Vxg)</f>
        <v>1.9396377590749141</v>
      </c>
      <c r="R408" s="10">
        <f t="shared" si="177"/>
        <v>2.7700394727980076</v>
      </c>
      <c r="S408" s="21">
        <f t="shared" si="178"/>
        <v>0.11965777314320396</v>
      </c>
      <c r="T408" s="21">
        <f t="shared" si="179"/>
        <v>0.12829168552530801</v>
      </c>
      <c r="U408" s="21">
        <f t="shared" si="180"/>
        <v>7.9762406071097409</v>
      </c>
      <c r="V408" s="22">
        <f t="shared" si="181"/>
        <v>0</v>
      </c>
      <c r="W408" s="22">
        <f t="shared" si="182"/>
        <v>3</v>
      </c>
      <c r="X408" s="23">
        <f t="shared" si="183"/>
        <v>3</v>
      </c>
      <c r="Y408" s="23">
        <f t="shared" si="184"/>
        <v>0</v>
      </c>
      <c r="Z408" s="23">
        <f t="shared" si="185"/>
        <v>3</v>
      </c>
      <c r="AA408" s="23">
        <f t="shared" si="186"/>
        <v>0</v>
      </c>
      <c r="AB408" s="24">
        <f t="shared" si="187"/>
        <v>1</v>
      </c>
      <c r="AC408" s="24">
        <f t="shared" si="188"/>
        <v>2</v>
      </c>
      <c r="AD408" s="24">
        <f t="shared" si="189"/>
        <v>1</v>
      </c>
      <c r="AE408" s="24">
        <f t="shared" si="190"/>
        <v>1</v>
      </c>
      <c r="AF408" s="24">
        <f t="shared" si="191"/>
        <v>0</v>
      </c>
      <c r="AG408" s="24">
        <f t="shared" si="192"/>
        <v>2</v>
      </c>
      <c r="AH408" s="24">
        <f t="shared" si="193"/>
        <v>2</v>
      </c>
      <c r="AI408" s="24">
        <f t="shared" si="194"/>
        <v>2</v>
      </c>
      <c r="AJ408" s="24">
        <f t="shared" si="195"/>
        <v>1</v>
      </c>
      <c r="AK408" s="24">
        <f t="shared" si="196"/>
        <v>3</v>
      </c>
      <c r="AL408" s="25">
        <f t="shared" si="197"/>
        <v>12</v>
      </c>
      <c r="AM408" s="25">
        <f t="shared" si="198"/>
        <v>11</v>
      </c>
      <c r="AN408" s="25">
        <f t="shared" si="199"/>
        <v>2</v>
      </c>
      <c r="AO408" s="25">
        <f t="shared" si="200"/>
        <v>22</v>
      </c>
      <c r="AP408" s="25">
        <f t="shared" si="201"/>
        <v>13</v>
      </c>
      <c r="AQ408" s="26">
        <f t="shared" si="202"/>
        <v>7.7284046242612989</v>
      </c>
      <c r="AR408" s="26">
        <f t="shared" si="203"/>
        <v>5.6449645260251473E-2</v>
      </c>
      <c r="AS408" s="26">
        <f t="shared" si="204"/>
        <v>5.5546383663249627E-2</v>
      </c>
      <c r="AT408" s="26">
        <f t="shared" si="205"/>
        <v>4.4932080454557599E-2</v>
      </c>
      <c r="AU408" s="26">
        <f t="shared" si="206"/>
        <v>4.435793179369274E-2</v>
      </c>
      <c r="AV408" s="27">
        <f>(1/(((0-P408)^2+(0-Q408)^2))*CT408)</f>
        <v>1.0732608625758769E-2</v>
      </c>
      <c r="AW408" s="27">
        <f>(1/(((1-P408)^2+(1-Q408)^2))*CT408)</f>
        <v>5.6449645260251473E-2</v>
      </c>
      <c r="AX408" s="27">
        <f>(1/(((2-P408)^2+(2-Q408)^2))*CT408)</f>
        <v>4.4932080454557599E-2</v>
      </c>
      <c r="AY408" s="27">
        <f>(1/(((3-P408)^2+(3-Q408)^2))*CT408)</f>
        <v>9.3635831262243435E-3</v>
      </c>
      <c r="AZ408" s="27">
        <f>((1/(((4-P408)^2+(4-Q408)^2))*CT408))</f>
        <v>3.6854452711889449E-3</v>
      </c>
      <c r="BA408" s="27">
        <f>((1/(((5-P408)^2+(5-Q408)^2))*CT408))</f>
        <v>1.9384407651409489E-3</v>
      </c>
      <c r="BB408" s="27">
        <f>((1/(((6-P408)^2+(6-Q408)^2))*CT408))</f>
        <v>1.1898820221859577E-3</v>
      </c>
      <c r="BC408" s="27">
        <f>((1/(((1-P408)^2+(0-Q408)^2))*CT408))</f>
        <v>1.3280139550718393E-2</v>
      </c>
      <c r="BD408" s="27">
        <f>((1/(((2-P408)^2+(0-Q408)^2))*CT408))</f>
        <v>1.0264112639765078E-2</v>
      </c>
      <c r="BE408" s="27">
        <f>((1/(((2-P408)^2+(1-Q408)^2))*CT408))</f>
        <v>2.509956759927259E-2</v>
      </c>
      <c r="BF408" s="27">
        <f>((1/(((3-P408)^2+(0-Q408)^2))*CT408))</f>
        <v>6.2674998470239789E-3</v>
      </c>
      <c r="BG408" s="27">
        <f>((1/(((3-P408)^2+(1-Q408)^2))*CT408))</f>
        <v>9.8070228541525615E-3</v>
      </c>
      <c r="BH408" s="27">
        <f>((1/(((3-P408)^2+(2-Q408)^2))*CT408))</f>
        <v>1.185083579583501E-2</v>
      </c>
      <c r="BI408" s="27">
        <f>((1/(((4-P408)^2+(0-Q408)^2))*CT408))</f>
        <v>3.821466066854861E-3</v>
      </c>
      <c r="BJ408" s="27">
        <f>((1/(((4-P408)^2+(1-Q408)^2))*CT408))</f>
        <v>4.8996991154779262E-3</v>
      </c>
      <c r="BK408" s="27">
        <f>((1/(((4-P408)^2+(2-Q408)^2))*CT408))</f>
        <v>5.3616814814573671E-3</v>
      </c>
      <c r="BL408" s="27">
        <f>((1/(((4-P408)^2+(3-Q408)^2))*CT408))</f>
        <v>4.7864491184353847E-3</v>
      </c>
      <c r="BM408" s="27">
        <f>((1/(((5-P408)^2+(0-Q408)^2))*CT408))</f>
        <v>2.4764361157261234E-3</v>
      </c>
      <c r="BN408" s="27">
        <f>((1/(((5-P408)^2+(1-Q408)^2))*CT408))</f>
        <v>2.8883320095647318E-3</v>
      </c>
      <c r="BO408" s="27">
        <f>((1/(((5-P408)^2+(2-Q408)^2))*CT408))</f>
        <v>3.0428888304896862E-3</v>
      </c>
      <c r="BP408" s="27">
        <f>((1/(((5-P408)^2+(3-Q408)^2))*CT408))</f>
        <v>2.848600596103713E-3</v>
      </c>
      <c r="BQ408" s="27">
        <f>((1/(((5-P408)^2+(4-Q408)^2))*CT408))</f>
        <v>2.4185899327588008E-3</v>
      </c>
      <c r="BR408" s="27">
        <f>((1/(((6-P408)^2+(0-Q408)^2))*CT408))</f>
        <v>1.70668118177948E-3</v>
      </c>
      <c r="BS408" s="27">
        <f>(1/(((6-P408)^2+(1-Q408)^2))*CT408)</f>
        <v>1.8926954975715241E-3</v>
      </c>
      <c r="BT408" s="27">
        <f>(1/(((6-P408)^2+(2-Q408)^2))*CT408)</f>
        <v>1.9578609741209489E-3</v>
      </c>
      <c r="BU408" s="27">
        <f>(1/(((6-P408)^2+(3-Q408)^2))*CT408)</f>
        <v>1.8755533389280645E-3</v>
      </c>
      <c r="BV408" s="27">
        <f>((1/(((6-P408)^2+(4-Q408)^2))*CT408))</f>
        <v>1.6790060311616659E-3</v>
      </c>
      <c r="BW408" s="27">
        <f>((1/(((6-P408)^2+(5-Q408)^2))*CT408))</f>
        <v>1.4326545660060652E-3</v>
      </c>
      <c r="BX408" s="27">
        <f>((1/(((0-P408)^2+(1-Q408)^2))*CT408))</f>
        <v>2.8098978333373676E-2</v>
      </c>
      <c r="BY408" s="27">
        <f>((1/(((0-P408)^2+(2-Q408)^2))*CT408))</f>
        <v>5.5546383663249627E-2</v>
      </c>
      <c r="BZ408" s="27">
        <f>((1/(((1-P408)^2+(2-Q408)^2))*CT408))</f>
        <v>7.7284046242612989</v>
      </c>
      <c r="CA408" s="27">
        <f>((1/(((0-P408)^2+(3-Q408)^2))*CT408))</f>
        <v>2.4741781273493028E-2</v>
      </c>
      <c r="CB408" s="27">
        <f>((1/(((1-P408)^2+(3-Q408)^2))*CT408))</f>
        <v>4.435793179369274E-2</v>
      </c>
      <c r="CC408" s="27">
        <f>((1/(((2-P408)^2+(3-Q408)^2))*CT408))</f>
        <v>2.2386237190061477E-2</v>
      </c>
      <c r="CD408" s="27">
        <f>((1/(((0-P408)^2+(4-Q408)^2))*CT408))</f>
        <v>9.7246039370393611E-3</v>
      </c>
      <c r="CE408" s="27">
        <f>((1/(((1-P408)^2+(4-Q408)^2))*CT408))</f>
        <v>1.1770470354560483E-2</v>
      </c>
      <c r="CF408" s="27">
        <f>((1/(((2-P408)^2+(4-Q408)^2))*CT408))</f>
        <v>9.3383941330006399E-3</v>
      </c>
      <c r="CG408" s="27">
        <f>((1/(((3-P408)^2+(4-Q408)^2))*CT408))</f>
        <v>5.9097738280002423E-3</v>
      </c>
      <c r="CH408" s="27">
        <f>((1/(((0-P408)^2+(5-Q408)^2))*CT408))</f>
        <v>4.8721916670802622E-3</v>
      </c>
      <c r="CI408" s="27">
        <f>((1/(((1-P408)^2+(5-Q408)^2))*CT408))</f>
        <v>5.3369521648382748E-3</v>
      </c>
      <c r="CJ408" s="27">
        <f>((1/(((2-P408)^2+(5-Q408)^2))*CT408))</f>
        <v>4.7732860408166936E-3</v>
      </c>
      <c r="CK408" s="27">
        <f>((1/(((3-P408)^2+(5-Q408)^2))*CT408))</f>
        <v>3.6815367214538667E-3</v>
      </c>
      <c r="CL408" s="27">
        <f>(1/(((4-P408)^2+(5-Q408)^2))*CT408)</f>
        <v>2.6755700820017057E-3</v>
      </c>
      <c r="CM408" s="27">
        <f>(1/(((0-P408)^2+(6-Q408)^2))*CT408)</f>
        <v>2.8763657679194633E-3</v>
      </c>
      <c r="CN408" s="27">
        <f>(1/(((1-P408)^2+(6-Q408)^2))*CT408)</f>
        <v>3.0322569858385454E-3</v>
      </c>
      <c r="CO408" s="27">
        <f>((1/(((2-P408)^2+(6-Q408)^2))*CT408))</f>
        <v>2.8416051874160307E-3</v>
      </c>
      <c r="CP408" s="27">
        <f>((1/(((3-P408)^2+(6-Q408)^2))*CT408))</f>
        <v>2.4152244584926736E-3</v>
      </c>
      <c r="CQ408" s="27">
        <f>((1/(((4-P408)^2+(6-Q408)^2))*CT408))</f>
        <v>1.9373589347839188E-3</v>
      </c>
      <c r="CR408" s="27">
        <f>((1/(((5-P408)^2+(6-Q408)^2)))*CT408)</f>
        <v>1.5190803313280714E-3</v>
      </c>
      <c r="CS408" s="21">
        <f t="shared" si="207"/>
        <v>8.2241900657782505</v>
      </c>
      <c r="CT408" s="28">
        <v>0.05</v>
      </c>
    </row>
    <row r="409" spans="8:98" x14ac:dyDescent="0.25">
      <c r="H409" s="2">
        <v>44794</v>
      </c>
      <c r="I409" s="1" t="s">
        <v>21</v>
      </c>
      <c r="J409" s="1" t="s">
        <v>27</v>
      </c>
      <c r="K409">
        <v>0</v>
      </c>
      <c r="L409">
        <v>2</v>
      </c>
      <c r="M409">
        <v>0.79</v>
      </c>
      <c r="N409">
        <v>1.69</v>
      </c>
      <c r="P409" s="10">
        <f>SUMIF(team,spi_matches[[#This Row],[team1]],Mxg)+SUMIF(team,spi_matches[[#This Row],[team2]],Vnxg)</f>
        <v>1.2973874714729241</v>
      </c>
      <c r="Q409" s="10">
        <f>SUMIF(team,spi_matches[[#This Row],[team1]],Mnxg)+SUMIF(team,spi_matches[[#This Row],[team2]],Vxg)</f>
        <v>1.2740345180602639</v>
      </c>
      <c r="R409" s="10">
        <f t="shared" si="177"/>
        <v>0.43046932837304419</v>
      </c>
      <c r="S409" s="21">
        <f t="shared" si="178"/>
        <v>0.23423458272397366</v>
      </c>
      <c r="T409" s="21">
        <f t="shared" si="179"/>
        <v>0.38469192478692621</v>
      </c>
      <c r="U409" s="21">
        <f t="shared" si="180"/>
        <v>0.22417228584633991</v>
      </c>
      <c r="V409" s="22">
        <f t="shared" si="181"/>
        <v>1</v>
      </c>
      <c r="W409" s="22">
        <f t="shared" si="182"/>
        <v>1</v>
      </c>
      <c r="X409" s="23">
        <f t="shared" si="183"/>
        <v>0</v>
      </c>
      <c r="Y409" s="23">
        <f t="shared" si="184"/>
        <v>3</v>
      </c>
      <c r="Z409" s="23">
        <f t="shared" si="185"/>
        <v>0</v>
      </c>
      <c r="AA409" s="23">
        <f t="shared" si="186"/>
        <v>3</v>
      </c>
      <c r="AB409" s="24">
        <f t="shared" si="187"/>
        <v>1</v>
      </c>
      <c r="AC409" s="24">
        <f t="shared" si="188"/>
        <v>1</v>
      </c>
      <c r="AD409" s="24">
        <f t="shared" si="189"/>
        <v>2</v>
      </c>
      <c r="AE409" s="24">
        <f t="shared" si="190"/>
        <v>1</v>
      </c>
      <c r="AF409" s="24">
        <f t="shared" si="191"/>
        <v>1</v>
      </c>
      <c r="AG409" s="24">
        <f t="shared" si="192"/>
        <v>2</v>
      </c>
      <c r="AH409" s="24">
        <f t="shared" si="193"/>
        <v>2</v>
      </c>
      <c r="AI409" s="24">
        <f t="shared" si="194"/>
        <v>2</v>
      </c>
      <c r="AJ409" s="24">
        <f t="shared" si="195"/>
        <v>1</v>
      </c>
      <c r="AK409" s="24">
        <f t="shared" si="196"/>
        <v>0</v>
      </c>
      <c r="AL409" s="25">
        <f t="shared" si="197"/>
        <v>11</v>
      </c>
      <c r="AM409" s="25">
        <f t="shared" si="198"/>
        <v>21</v>
      </c>
      <c r="AN409" s="25">
        <f t="shared" si="199"/>
        <v>12</v>
      </c>
      <c r="AO409" s="25">
        <f t="shared" si="200"/>
        <v>22</v>
      </c>
      <c r="AP409" s="25">
        <f t="shared" si="201"/>
        <v>10</v>
      </c>
      <c r="AQ409" s="26">
        <f t="shared" si="202"/>
        <v>0.30574639599222003</v>
      </c>
      <c r="AR409" s="26">
        <f t="shared" si="203"/>
        <v>8.7910653158953134E-2</v>
      </c>
      <c r="AS409" s="26">
        <f t="shared" si="204"/>
        <v>8.1239363136817733E-2</v>
      </c>
      <c r="AT409" s="26">
        <f t="shared" si="205"/>
        <v>4.8986458120472573E-2</v>
      </c>
      <c r="AU409" s="26">
        <f t="shared" si="206"/>
        <v>2.921237714817039E-2</v>
      </c>
      <c r="AV409" s="27">
        <f>(1/(((0-P409)^2+(0-Q409)^2))*CT409)</f>
        <v>1.5122286958675644E-2</v>
      </c>
      <c r="AW409" s="27">
        <f>(1/(((1-P409)^2+(1-Q409)^2))*CT409)</f>
        <v>0.30574639599222003</v>
      </c>
      <c r="AX409" s="27">
        <f>(1/(((2-P409)^2+(2-Q409)^2))*CT409)</f>
        <v>4.8986458120472573E-2</v>
      </c>
      <c r="AY409" s="27">
        <f>(1/(((3-P409)^2+(3-Q409)^2))*CT409)</f>
        <v>8.5065171369797608E-3</v>
      </c>
      <c r="AZ409" s="27">
        <f>((1/(((4-P409)^2+(4-Q409)^2))*CT409))</f>
        <v>3.3932807761050138E-3</v>
      </c>
      <c r="BA409" s="27">
        <f>((1/(((5-P409)^2+(5-Q409)^2))*CT409))</f>
        <v>1.8121090579445226E-3</v>
      </c>
      <c r="BB409" s="27">
        <f>((1/(((6-P409)^2+(6-Q409)^2))*CT409))</f>
        <v>1.12487674452865E-3</v>
      </c>
      <c r="BC409" s="27">
        <f>((1/(((1-P409)^2+(0-Q409)^2))*CT409))</f>
        <v>2.921237714817039E-2</v>
      </c>
      <c r="BD409" s="27">
        <f>((1/(((2-P409)^2+(0-Q409)^2))*CT409))</f>
        <v>2.3620243344324679E-2</v>
      </c>
      <c r="BE409" s="27">
        <f>((1/(((2-P409)^2+(1-Q409)^2))*CT409))</f>
        <v>8.7910653158953134E-2</v>
      </c>
      <c r="BF409" s="27">
        <f>((1/(((3-P409)^2+(0-Q409)^2))*CT409))</f>
        <v>1.1056923890112343E-2</v>
      </c>
      <c r="BG409" s="27">
        <f>((1/(((3-P409)^2+(1-Q409)^2))*CT409))</f>
        <v>1.6812462438966575E-2</v>
      </c>
      <c r="BH409" s="27">
        <f>((1/(((3-P409)^2+(2-Q409)^2))*CT409))</f>
        <v>1.4594639847734504E-2</v>
      </c>
      <c r="BI409" s="27">
        <f>((1/(((4-P409)^2+(0-Q409)^2))*CT409))</f>
        <v>5.6008110845556739E-3</v>
      </c>
      <c r="BJ409" s="27">
        <f>((1/(((4-P409)^2+(1-Q409)^2))*CT409))</f>
        <v>6.7757936269055592E-3</v>
      </c>
      <c r="BK409" s="27">
        <f>((1/(((4-P409)^2+(2-Q409)^2))*CT409))</f>
        <v>6.3847661642422691E-3</v>
      </c>
      <c r="BL409" s="27">
        <f>((1/(((4-P409)^2+(3-Q409)^2))*CT409))</f>
        <v>4.8623605169727697E-3</v>
      </c>
      <c r="BM409" s="27">
        <f>((1/(((5-P409)^2+(0-Q409)^2))*CT409))</f>
        <v>3.2610460538206884E-3</v>
      </c>
      <c r="BN409" s="27">
        <f>((1/(((5-P409)^2+(1-Q409)^2))*CT409))</f>
        <v>3.6272797530206703E-3</v>
      </c>
      <c r="BO409" s="27">
        <f>((1/(((5-P409)^2+(2-Q409)^2))*CT409))</f>
        <v>3.5121323830997913E-3</v>
      </c>
      <c r="BP409" s="27">
        <f>((1/(((5-P409)^2+(3-Q409)^2))*CT409))</f>
        <v>2.9961116975467739E-3</v>
      </c>
      <c r="BQ409" s="27">
        <f>((1/(((5-P409)^2+(4-Q409)^2))*CT409))</f>
        <v>2.3651590488459047E-3</v>
      </c>
      <c r="BR409" s="27">
        <f>((1/(((6-P409)^2+(0-Q409)^2))*CT409))</f>
        <v>2.106351494486887E-3</v>
      </c>
      <c r="BS409" s="27">
        <f>(1/(((6-P409)^2+(1-Q409)^2))*CT409)</f>
        <v>2.2533018127759651E-3</v>
      </c>
      <c r="BT409" s="27">
        <f>(1/(((6-P409)^2+(2-Q409)^2))*CT409)</f>
        <v>2.2083254291023289E-3</v>
      </c>
      <c r="BU409" s="27">
        <f>(1/(((6-P409)^2+(3-Q409)^2))*CT409)</f>
        <v>1.9925461686565427E-3</v>
      </c>
      <c r="BV409" s="27">
        <f>((1/(((6-P409)^2+(4-Q409)^2))*CT409))</f>
        <v>1.6923078150700222E-3</v>
      </c>
      <c r="BW409" s="27">
        <f>((1/(((6-P409)^2+(5-Q409)^2))*CT409))</f>
        <v>1.3889898466101752E-3</v>
      </c>
      <c r="BX409" s="27">
        <f>((1/(((0-P409)^2+(1-Q409)^2))*CT409))</f>
        <v>2.8436409764341565E-2</v>
      </c>
      <c r="BY409" s="27">
        <f>((1/(((0-P409)^2+(2-Q409)^2))*CT409))</f>
        <v>2.2621976351695428E-2</v>
      </c>
      <c r="BZ409" s="27">
        <f>((1/(((1-P409)^2+(2-Q409)^2))*CT409))</f>
        <v>8.1239363136817733E-2</v>
      </c>
      <c r="CA409" s="27">
        <f>((1/(((0-P409)^2+(3-Q409)^2))*CT409))</f>
        <v>1.0724617130222337E-2</v>
      </c>
      <c r="CB409" s="27">
        <f>((1/(((1-P409)^2+(3-Q409)^2))*CT409))</f>
        <v>1.6300470335565628E-2</v>
      </c>
      <c r="CC409" s="27">
        <f>((1/(((2-P409)^2+(3-Q409)^2))*CT409))</f>
        <v>1.4398345507627195E-2</v>
      </c>
      <c r="CD409" s="27">
        <f>((1/(((0-P409)^2+(4-Q409)^2))*CT409))</f>
        <v>5.4860039608507442E-3</v>
      </c>
      <c r="CE409" s="27">
        <f>((1/(((1-P409)^2+(4-Q409)^2))*CT409))</f>
        <v>6.6495311644996216E-3</v>
      </c>
      <c r="CF409" s="27">
        <f>((1/(((2-P409)^2+(4-Q409)^2))*CT409))</f>
        <v>6.3095048025849938E-3</v>
      </c>
      <c r="CG409" s="27">
        <f>((1/(((3-P409)^2+(4-Q409)^2))*CT409))</f>
        <v>4.8403754390589126E-3</v>
      </c>
      <c r="CH409" s="27">
        <f>((1/(((0-P409)^2+(5-Q409)^2))*CT409))</f>
        <v>3.2121221844859243E-3</v>
      </c>
      <c r="CI409" s="27">
        <f>((1/(((1-P409)^2+(5-Q409)^2))*CT409))</f>
        <v>3.5787757774461784E-3</v>
      </c>
      <c r="CJ409" s="27">
        <f>((1/(((2-P409)^2+(5-Q409)^2))*CT409))</f>
        <v>3.4779020376939566E-3</v>
      </c>
      <c r="CK409" s="27">
        <f>((1/(((3-P409)^2+(5-Q409)^2))*CT409))</f>
        <v>2.9794344782603168E-3</v>
      </c>
      <c r="CL409" s="27">
        <f>(1/(((4-P409)^2+(5-Q409)^2))*CT409)</f>
        <v>2.3599451324735452E-3</v>
      </c>
      <c r="CM409" s="27">
        <f>(1/(((0-P409)^2+(6-Q409)^2))*CT409)</f>
        <v>2.0817751257255082E-3</v>
      </c>
      <c r="CN409" s="27">
        <f>(1/(((1-P409)^2+(6-Q409)^2))*CT409)</f>
        <v>2.2298344762817757E-3</v>
      </c>
      <c r="CO409" s="27">
        <f>((1/(((2-P409)^2+(6-Q409)^2))*CT409))</f>
        <v>2.1902528917334138E-3</v>
      </c>
      <c r="CP409" s="27">
        <f>((1/(((3-P409)^2+(6-Q409)^2))*CT409))</f>
        <v>1.9814819291571013E-3</v>
      </c>
      <c r="CQ409" s="27">
        <f>((1/(((4-P409)^2+(6-Q409)^2))*CT409))</f>
        <v>1.6869742253241512E-3</v>
      </c>
      <c r="CR409" s="27">
        <f>((1/(((5-P409)^2+(6-Q409)^2)))*CT409)</f>
        <v>1.3871899944938981E-3</v>
      </c>
      <c r="CS409" s="21">
        <f t="shared" si="207"/>
        <v>0.84309879335723981</v>
      </c>
      <c r="CT409" s="28">
        <v>0.05</v>
      </c>
    </row>
    <row r="410" spans="8:98" x14ac:dyDescent="0.25">
      <c r="H410" s="2">
        <v>44794</v>
      </c>
      <c r="I410" s="1" t="s">
        <v>20</v>
      </c>
      <c r="J410" s="1" t="s">
        <v>22</v>
      </c>
      <c r="K410">
        <v>3</v>
      </c>
      <c r="L410">
        <v>3</v>
      </c>
      <c r="M410">
        <v>2.13</v>
      </c>
      <c r="N410">
        <v>4.12</v>
      </c>
      <c r="P410" s="10">
        <f>SUMIF(team,spi_matches[[#This Row],[team1]],Mxg)+SUMIF(team,spi_matches[[#This Row],[team2]],Vnxg)</f>
        <v>0.80346305942144836</v>
      </c>
      <c r="Q410" s="10">
        <f>SUMIF(team,spi_matches[[#This Row],[team1]],Mnxg)+SUMIF(team,spi_matches[[#This Row],[team2]],Vxg)</f>
        <v>2.3159694007561109</v>
      </c>
      <c r="R410" s="10">
        <f t="shared" si="177"/>
        <v>5.0142266577277699</v>
      </c>
      <c r="S410" s="21">
        <f t="shared" si="178"/>
        <v>9.4905656211960954E-2</v>
      </c>
      <c r="T410" s="21">
        <f t="shared" si="179"/>
        <v>8.5734078937282784E-2</v>
      </c>
      <c r="U410" s="21">
        <f t="shared" si="180"/>
        <v>0.71218981797513792</v>
      </c>
      <c r="V410" s="22">
        <f t="shared" si="181"/>
        <v>0</v>
      </c>
      <c r="W410" s="22">
        <f t="shared" si="182"/>
        <v>3</v>
      </c>
      <c r="X410" s="23">
        <f t="shared" si="183"/>
        <v>1</v>
      </c>
      <c r="Y410" s="23">
        <f t="shared" si="184"/>
        <v>1</v>
      </c>
      <c r="Z410" s="23">
        <f t="shared" si="185"/>
        <v>1</v>
      </c>
      <c r="AA410" s="23">
        <f t="shared" si="186"/>
        <v>1</v>
      </c>
      <c r="AB410" s="24">
        <f t="shared" si="187"/>
        <v>1</v>
      </c>
      <c r="AC410" s="24">
        <f t="shared" si="188"/>
        <v>2</v>
      </c>
      <c r="AD410" s="24">
        <f t="shared" si="189"/>
        <v>1</v>
      </c>
      <c r="AE410" s="24">
        <f t="shared" si="190"/>
        <v>3</v>
      </c>
      <c r="AF410" s="24">
        <f t="shared" si="191"/>
        <v>0</v>
      </c>
      <c r="AG410" s="24">
        <f t="shared" si="192"/>
        <v>2</v>
      </c>
      <c r="AH410" s="24">
        <f t="shared" si="193"/>
        <v>0</v>
      </c>
      <c r="AI410" s="24">
        <f t="shared" si="194"/>
        <v>3</v>
      </c>
      <c r="AJ410" s="24">
        <f t="shared" si="195"/>
        <v>2</v>
      </c>
      <c r="AK410" s="24">
        <f t="shared" si="196"/>
        <v>2</v>
      </c>
      <c r="AL410" s="25">
        <f t="shared" si="197"/>
        <v>12</v>
      </c>
      <c r="AM410" s="25">
        <f t="shared" si="198"/>
        <v>13</v>
      </c>
      <c r="AN410" s="25">
        <f t="shared" si="199"/>
        <v>2</v>
      </c>
      <c r="AO410" s="25">
        <f t="shared" si="200"/>
        <v>3</v>
      </c>
      <c r="AP410" s="25">
        <f t="shared" si="201"/>
        <v>22</v>
      </c>
      <c r="AQ410" s="26">
        <f t="shared" si="202"/>
        <v>0.36110617480174079</v>
      </c>
      <c r="AR410" s="26">
        <f t="shared" si="203"/>
        <v>9.8711883029732245E-2</v>
      </c>
      <c r="AS410" s="26">
        <f t="shared" si="204"/>
        <v>6.7079019279742011E-2</v>
      </c>
      <c r="AT410" s="26">
        <f t="shared" si="205"/>
        <v>4.4905443787977409E-2</v>
      </c>
      <c r="AU410" s="26">
        <f t="shared" si="206"/>
        <v>3.2646935595838665E-2</v>
      </c>
      <c r="AV410" s="27">
        <f>(1/(((0-P410)^2+(0-Q410)^2))*CT410)</f>
        <v>8.3204821363717617E-3</v>
      </c>
      <c r="AW410" s="27">
        <f>(1/(((1-P410)^2+(1-Q410)^2))*CT410)</f>
        <v>2.8242169533791401E-2</v>
      </c>
      <c r="AX410" s="27">
        <f>(1/(((2-P410)^2+(2-Q410)^2))*CT410)</f>
        <v>3.2646935595838665E-2</v>
      </c>
      <c r="AY410" s="27">
        <f>(1/(((3-P410)^2+(3-Q410)^2))*CT410)</f>
        <v>9.4470234120876961E-3</v>
      </c>
      <c r="AZ410" s="27">
        <f>((1/(((4-P410)^2+(4-Q410)^2))*CT410))</f>
        <v>3.8303000950872645E-3</v>
      </c>
      <c r="BA410" s="27">
        <f>((1/(((5-P410)^2+(5-Q410)^2))*CT410))</f>
        <v>2.0149150011771655E-3</v>
      </c>
      <c r="BB410" s="27">
        <f>((1/(((6-P410)^2+(6-Q410)^2))*CT410))</f>
        <v>1.2322531629288388E-3</v>
      </c>
      <c r="BC410" s="27">
        <f>((1/(((1-P410)^2+(0-Q410)^2))*CT410))</f>
        <v>9.2552468796401922E-3</v>
      </c>
      <c r="BD410" s="27">
        <f>((1/(((2-P410)^2+(0-Q410)^2))*CT410))</f>
        <v>7.3579024419291386E-3</v>
      </c>
      <c r="BE410" s="27">
        <f>((1/(((2-P410)^2+(1-Q410)^2))*CT410))</f>
        <v>1.5805398302322068E-2</v>
      </c>
      <c r="BF410" s="27">
        <f>((1/(((3-P410)^2+(0-Q410)^2))*CT410))</f>
        <v>4.9074991393088865E-3</v>
      </c>
      <c r="BG410" s="27">
        <f>((1/(((3-P410)^2+(1-Q410)^2))*CT410))</f>
        <v>7.6259618301894793E-3</v>
      </c>
      <c r="BH410" s="27">
        <f>((1/(((3-P410)^2+(2-Q410)^2))*CT410))</f>
        <v>1.0153085804131155E-2</v>
      </c>
      <c r="BI410" s="27">
        <f>((1/(((4-P410)^2+(0-Q410)^2))*CT410))</f>
        <v>3.2089207632228466E-3</v>
      </c>
      <c r="BJ410" s="27">
        <f>((1/(((4-P410)^2+(1-Q410)^2))*CT410))</f>
        <v>4.1842321162546547E-3</v>
      </c>
      <c r="BK410" s="27">
        <f>((1/(((4-P410)^2+(2-Q410)^2))*CT410))</f>
        <v>4.8460482790483031E-3</v>
      </c>
      <c r="BL410" s="27">
        <f>((1/(((4-P410)^2+(3-Q410)^2))*CT410))</f>
        <v>4.679130378143991E-3</v>
      </c>
      <c r="BM410" s="27">
        <f>((1/(((5-P410)^2+(0-Q410)^2))*CT410))</f>
        <v>2.1763129907130781E-3</v>
      </c>
      <c r="BN410" s="27">
        <f>((1/(((5-P410)^2+(1-Q410)^2))*CT410))</f>
        <v>2.5849548303548912E-3</v>
      </c>
      <c r="BO410" s="27">
        <f>((1/(((5-P410)^2+(2-Q410)^2))*CT410))</f>
        <v>2.8231427080357683E-3</v>
      </c>
      <c r="BP410" s="27">
        <f>((1/(((5-P410)^2+(3-Q410)^2))*CT410))</f>
        <v>2.7656672046704619E-3</v>
      </c>
      <c r="BQ410" s="27">
        <f>((1/(((5-P410)^2+(4-Q410)^2))*CT410))</f>
        <v>2.4453606952181649E-3</v>
      </c>
      <c r="BR410" s="27">
        <f>((1/(((6-P410)^2+(0-Q410)^2))*CT410))</f>
        <v>1.5447493604043815E-3</v>
      </c>
      <c r="BS410" s="27">
        <f>(1/(((6-P410)^2+(1-Q410)^2))*CT410)</f>
        <v>1.7399915557850813E-3</v>
      </c>
      <c r="BT410" s="27">
        <f>(1/(((6-P410)^2+(2-Q410)^2))*CT410)</f>
        <v>1.8447575404067001E-3</v>
      </c>
      <c r="BU410" s="27">
        <f>(1/(((6-P410)^2+(3-Q410)^2))*CT410)</f>
        <v>1.8200419649038219E-3</v>
      </c>
      <c r="BV410" s="27">
        <f>((1/(((6-P410)^2+(4-Q410)^2))*CT410))</f>
        <v>1.6756057309044083E-3</v>
      </c>
      <c r="BW410" s="27">
        <f>((1/(((6-P410)^2+(5-Q410)^2))*CT410))</f>
        <v>1.461645696373469E-3</v>
      </c>
      <c r="BX410" s="27">
        <f>((1/(((0-P410)^2+(1-Q410)^2))*CT410))</f>
        <v>2.103201266528567E-2</v>
      </c>
      <c r="BY410" s="27">
        <f>((1/(((0-P410)^2+(2-Q410)^2))*CT410))</f>
        <v>6.7079019279742011E-2</v>
      </c>
      <c r="BZ410" s="27">
        <f>((1/(((1-P410)^2+(2-Q410)^2))*CT410))</f>
        <v>0.36110617480174079</v>
      </c>
      <c r="CA410" s="27">
        <f>((1/(((0-P410)^2+(3-Q410)^2))*CT410))</f>
        <v>4.4905443787977409E-2</v>
      </c>
      <c r="CB410" s="27">
        <f>((1/(((1-P410)^2+(3-Q410)^2))*CT410))</f>
        <v>9.8711883029732245E-2</v>
      </c>
      <c r="CC410" s="27">
        <f>((1/(((2-P410)^2+(3-Q410)^2))*CT410))</f>
        <v>2.6321351440243657E-2</v>
      </c>
      <c r="CD410" s="27">
        <f>((1/(((0-P410)^2+(4-Q410)^2))*CT410))</f>
        <v>1.4361576453139596E-2</v>
      </c>
      <c r="CE410" s="27">
        <f>((1/(((1-P410)^2+(4-Q410)^2))*CT410))</f>
        <v>1.7393810095863143E-2</v>
      </c>
      <c r="CF410" s="27">
        <f>((1/(((2-P410)^2+(4-Q410)^2))*CT410))</f>
        <v>1.1716023161441843E-2</v>
      </c>
      <c r="CG410" s="27">
        <f>((1/(((3-P410)^2+(4-Q410)^2))*CT410))</f>
        <v>6.5267900794645341E-3</v>
      </c>
      <c r="CH410" s="27">
        <f>((1/(((0-P410)^2+(5-Q410)^2))*CT410))</f>
        <v>6.3697731167022377E-3</v>
      </c>
      <c r="CI410" s="27">
        <f>((1/(((1-P410)^2+(5-Q410)^2))*CT410))</f>
        <v>6.9035533301219426E-3</v>
      </c>
      <c r="CJ410" s="27">
        <f>((1/(((2-P410)^2+(5-Q410)^2))*CT410))</f>
        <v>5.789904575837901E-3</v>
      </c>
      <c r="CK410" s="27">
        <f>((1/(((3-P410)^2+(5-Q410)^2))*CT410))</f>
        <v>4.1566924099252457E-3</v>
      </c>
      <c r="CL410" s="27">
        <f>(1/(((4-P410)^2+(5-Q410)^2))*CT410)</f>
        <v>2.8699561996835166E-3</v>
      </c>
      <c r="CM410" s="27">
        <f>(1/(((0-P410)^2+(6-Q410)^2))*CT410)</f>
        <v>3.5167594545030371E-3</v>
      </c>
      <c r="CN410" s="27">
        <f>(1/(((1-P410)^2+(6-Q410)^2))*CT410)</f>
        <v>3.6735781248700451E-3</v>
      </c>
      <c r="CO410" s="27">
        <f>((1/(((2-P410)^2+(6-Q410)^2))*CT410))</f>
        <v>3.3324930771215853E-3</v>
      </c>
      <c r="CP410" s="27">
        <f>((1/(((3-P410)^2+(6-Q410)^2))*CT410))</f>
        <v>2.717855705018095E-3</v>
      </c>
      <c r="CQ410" s="27">
        <f>((1/(((4-P410)^2+(6-Q410)^2))*CT410))</f>
        <v>2.1017296089591345E-3</v>
      </c>
      <c r="CR410" s="27">
        <f>((1/(((5-P410)^2+(6-Q410)^2)))*CT410)</f>
        <v>1.6034375777641875E-3</v>
      </c>
      <c r="CS410" s="21">
        <f t="shared" si="207"/>
        <v>0.89282955312438173</v>
      </c>
      <c r="CT410" s="28">
        <v>0.05</v>
      </c>
    </row>
    <row r="411" spans="8:98" x14ac:dyDescent="0.25">
      <c r="H411" s="2">
        <v>44795</v>
      </c>
      <c r="I411" s="1" t="s">
        <v>7</v>
      </c>
      <c r="J411" s="1" t="s">
        <v>19</v>
      </c>
      <c r="K411">
        <v>2</v>
      </c>
      <c r="L411">
        <v>1</v>
      </c>
      <c r="M411">
        <v>1.59</v>
      </c>
      <c r="N411">
        <v>1.66</v>
      </c>
      <c r="P411" s="10">
        <f>SUMIF(team,spi_matches[[#This Row],[team1]],Mxg)+SUMIF(team,spi_matches[[#This Row],[team2]],Vnxg)</f>
        <v>1.5326357506812154</v>
      </c>
      <c r="Q411" s="10">
        <f>SUMIF(team,spi_matches[[#This Row],[team1]],Mnxg)+SUMIF(team,spi_matches[[#This Row],[team2]],Vxg)</f>
        <v>2.0565328646344443</v>
      </c>
      <c r="R411" s="10">
        <f t="shared" si="177"/>
        <v>0.16052896983510628</v>
      </c>
      <c r="S411" s="21">
        <f t="shared" si="178"/>
        <v>0.16453111475008073</v>
      </c>
      <c r="T411" s="21">
        <f t="shared" si="179"/>
        <v>0.2942451862486033</v>
      </c>
      <c r="U411" s="21">
        <f t="shared" si="180"/>
        <v>0.39435930352393878</v>
      </c>
      <c r="V411" s="22">
        <f t="shared" si="181"/>
        <v>0</v>
      </c>
      <c r="W411" s="22">
        <f t="shared" si="182"/>
        <v>3</v>
      </c>
      <c r="X411" s="23">
        <f t="shared" si="183"/>
        <v>3</v>
      </c>
      <c r="Y411" s="23">
        <f t="shared" si="184"/>
        <v>0</v>
      </c>
      <c r="Z411" s="23">
        <f t="shared" si="185"/>
        <v>3</v>
      </c>
      <c r="AA411" s="23">
        <f t="shared" si="186"/>
        <v>0</v>
      </c>
      <c r="AB411" s="24">
        <f t="shared" si="187"/>
        <v>2</v>
      </c>
      <c r="AC411" s="24">
        <f t="shared" si="188"/>
        <v>2</v>
      </c>
      <c r="AD411" s="24">
        <f t="shared" si="189"/>
        <v>1</v>
      </c>
      <c r="AE411" s="24">
        <f t="shared" si="190"/>
        <v>2</v>
      </c>
      <c r="AF411" s="24">
        <f t="shared" si="191"/>
        <v>2</v>
      </c>
      <c r="AG411" s="24">
        <f t="shared" si="192"/>
        <v>3</v>
      </c>
      <c r="AH411" s="24">
        <f t="shared" si="193"/>
        <v>1</v>
      </c>
      <c r="AI411" s="24">
        <f t="shared" si="194"/>
        <v>3</v>
      </c>
      <c r="AJ411" s="24">
        <f t="shared" si="195"/>
        <v>2</v>
      </c>
      <c r="AK411" s="24">
        <f t="shared" si="196"/>
        <v>1</v>
      </c>
      <c r="AL411" s="25">
        <f t="shared" si="197"/>
        <v>22</v>
      </c>
      <c r="AM411" s="25">
        <f t="shared" si="198"/>
        <v>12</v>
      </c>
      <c r="AN411" s="25">
        <f t="shared" si="199"/>
        <v>23</v>
      </c>
      <c r="AO411" s="25">
        <f t="shared" si="200"/>
        <v>13</v>
      </c>
      <c r="AP411" s="25">
        <f t="shared" si="201"/>
        <v>21</v>
      </c>
      <c r="AQ411" s="26">
        <f t="shared" si="202"/>
        <v>0.22560600514933216</v>
      </c>
      <c r="AR411" s="26">
        <f t="shared" si="203"/>
        <v>0.17427869066587495</v>
      </c>
      <c r="AS411" s="26">
        <f t="shared" si="204"/>
        <v>4.5103574976796429E-2</v>
      </c>
      <c r="AT411" s="26">
        <f t="shared" si="205"/>
        <v>4.2595566703992338E-2</v>
      </c>
      <c r="AU411" s="26">
        <f t="shared" si="206"/>
        <v>3.7461853467644336E-2</v>
      </c>
      <c r="AV411" s="27">
        <f>(1/(((0-P411)^2+(0-Q411)^2))*CT411)</f>
        <v>7.6007481821302111E-3</v>
      </c>
      <c r="AW411" s="27">
        <f>(1/(((1-P411)^2+(1-Q411)^2))*CT411)</f>
        <v>3.5715241429747593E-2</v>
      </c>
      <c r="AX411" s="27">
        <f>(1/(((2-P411)^2+(2-Q411)^2))*CT411)</f>
        <v>0.22560600514933216</v>
      </c>
      <c r="AY411" s="27">
        <f>(1/(((3-P411)^2+(3-Q411)^2))*CT411)</f>
        <v>1.6429598104544103E-2</v>
      </c>
      <c r="AZ411" s="27">
        <f>((1/(((4-P411)^2+(4-Q411)^2))*CT411))</f>
        <v>5.0684489750930416E-3</v>
      </c>
      <c r="BA411" s="27">
        <f>((1/(((5-P411)^2+(5-Q411)^2))*CT411))</f>
        <v>2.4170219897721511E-3</v>
      </c>
      <c r="BB411" s="27">
        <f>((1/(((6-P411)^2+(6-Q411)^2))*CT411))</f>
        <v>1.4081224179839905E-3</v>
      </c>
      <c r="BC411" s="27">
        <f>((1/(((1-P411)^2+(0-Q411)^2))*CT411))</f>
        <v>1.1079035417125824E-2</v>
      </c>
      <c r="BD411" s="27">
        <f>((1/(((2-P411)^2+(0-Q411)^2))*CT411))</f>
        <v>1.1241621932880502E-2</v>
      </c>
      <c r="BE411" s="27">
        <f>((1/(((2-P411)^2+(1-Q411)^2))*CT411))</f>
        <v>3.7461853467644336E-2</v>
      </c>
      <c r="BF411" s="27">
        <f>((1/(((3-P411)^2+(0-Q411)^2))*CT411))</f>
        <v>7.8339389651136959E-3</v>
      </c>
      <c r="BG411" s="27">
        <f>((1/(((3-P411)^2+(1-Q411)^2))*CT411))</f>
        <v>1.5293234617487585E-2</v>
      </c>
      <c r="BH411" s="27">
        <f>((1/(((3-P411)^2+(2-Q411)^2))*CT411))</f>
        <v>2.3187289527780389E-2</v>
      </c>
      <c r="BI411" s="27">
        <f>((1/(((4-P411)^2+(0-Q411)^2))*CT411))</f>
        <v>4.8462696569774926E-3</v>
      </c>
      <c r="BJ411" s="27">
        <f>((1/(((4-P411)^2+(1-Q411)^2))*CT411))</f>
        <v>6.9404459447354062E-3</v>
      </c>
      <c r="BK411" s="27">
        <f>((1/(((4-P411)^2+(2-Q411)^2))*CT411))</f>
        <v>8.208721785034288E-3</v>
      </c>
      <c r="BL411" s="27">
        <f>((1/(((4-P411)^2+(3-Q411)^2))*CT411))</f>
        <v>7.1653598794713686E-3</v>
      </c>
      <c r="BM411" s="27">
        <f>((1/(((5-P411)^2+(0-Q411)^2))*CT411))</f>
        <v>3.07655535552056E-3</v>
      </c>
      <c r="BN411" s="27">
        <f>((1/(((5-P411)^2+(1-Q411)^2))*CT411))</f>
        <v>3.8055004079002724E-3</v>
      </c>
      <c r="BO411" s="27">
        <f>((1/(((5-P411)^2+(2-Q411)^2))*CT411))</f>
        <v>4.1577238177317637E-3</v>
      </c>
      <c r="BP411" s="27">
        <f>((1/(((5-P411)^2+(3-Q411)^2))*CT411))</f>
        <v>3.8721433527459832E-3</v>
      </c>
      <c r="BQ411" s="27">
        <f>((1/(((5-P411)^2+(4-Q411)^2))*CT411))</f>
        <v>3.1646211870709298E-3</v>
      </c>
      <c r="BR411" s="27">
        <f>((1/(((6-P411)^2+(0-Q411)^2))*CT411))</f>
        <v>2.0672543359668734E-3</v>
      </c>
      <c r="BS411" s="27">
        <f>(1/(((6-P411)^2+(1-Q411)^2))*CT411)</f>
        <v>2.3726362873594084E-3</v>
      </c>
      <c r="BT411" s="27">
        <f>(1/(((6-P411)^2+(2-Q411)^2))*CT411)</f>
        <v>2.5049423387977937E-3</v>
      </c>
      <c r="BU411" s="27">
        <f>(1/(((6-P411)^2+(3-Q411)^2))*CT411)</f>
        <v>2.3983721494242952E-3</v>
      </c>
      <c r="BV411" s="27">
        <f>((1/(((6-P411)^2+(4-Q411)^2))*CT411))</f>
        <v>2.1066461961949477E-3</v>
      </c>
      <c r="BW411" s="27">
        <f>((1/(((6-P411)^2+(5-Q411)^2))*CT411))</f>
        <v>1.7469481271169904E-3</v>
      </c>
      <c r="BX411" s="27">
        <f>((1/(((0-P411)^2+(1-Q411)^2))*CT411))</f>
        <v>1.4429039841781528E-2</v>
      </c>
      <c r="BY411" s="27">
        <f>((1/(((0-P411)^2+(2-Q411)^2))*CT411))</f>
        <v>2.1256982252343678E-2</v>
      </c>
      <c r="BZ411" s="27">
        <f>((1/(((1-P411)^2+(2-Q411)^2))*CT411))</f>
        <v>0.17427869066587495</v>
      </c>
      <c r="CA411" s="27">
        <f>((1/(((0-P411)^2+(3-Q411)^2))*CT411))</f>
        <v>1.543637435631311E-2</v>
      </c>
      <c r="CB411" s="27">
        <f>((1/(((1-P411)^2+(3-Q411)^2))*CT411))</f>
        <v>4.2595566703992338E-2</v>
      </c>
      <c r="CC411" s="27">
        <f>((1/(((2-P411)^2+(3-Q411)^2))*CT411))</f>
        <v>4.5103574976796429E-2</v>
      </c>
      <c r="CD411" s="27">
        <f>((1/(((0-P411)^2+(4-Q411)^2))*CT411))</f>
        <v>8.1618836484504183E-3</v>
      </c>
      <c r="CE411" s="27">
        <f>((1/(((1-P411)^2+(4-Q411)^2))*CT411))</f>
        <v>1.2312949826187124E-2</v>
      </c>
      <c r="CF411" s="27">
        <f>((1/(((2-P411)^2+(4-Q411)^2))*CT411))</f>
        <v>1.2514097607155576E-2</v>
      </c>
      <c r="CG411" s="27">
        <f>((1/(((3-P411)^2+(4-Q411)^2))*CT411))</f>
        <v>8.4313870676608321E-3</v>
      </c>
      <c r="CH411" s="27">
        <f>((1/(((0-P411)^2+(5-Q411)^2))*CT411))</f>
        <v>4.540100890989658E-3</v>
      </c>
      <c r="CI411" s="27">
        <f>((1/(((1-P411)^2+(5-Q411)^2))*CT411))</f>
        <v>5.5880284457588665E-3</v>
      </c>
      <c r="CJ411" s="27">
        <f>((1/(((2-P411)^2+(5-Q411)^2))*CT411))</f>
        <v>5.6290914300514416E-3</v>
      </c>
      <c r="CK411" s="27">
        <f>((1/(((3-P411)^2+(5-Q411)^2))*CT411))</f>
        <v>4.6222867773496124E-3</v>
      </c>
      <c r="CL411" s="27">
        <f>(1/(((4-P411)^2+(5-Q411)^2))*CT411)</f>
        <v>3.3893973283773307E-3</v>
      </c>
      <c r="CM411" s="27">
        <f>(1/(((0-P411)^2+(6-Q411)^2))*CT411)</f>
        <v>2.7933108530516604E-3</v>
      </c>
      <c r="CN411" s="27">
        <f>(1/(((1-P411)^2+(6-Q411)^2))*CT411)</f>
        <v>3.1576353672214674E-3</v>
      </c>
      <c r="CO411" s="27">
        <f>((1/(((2-P411)^2+(6-Q411)^2))*CT411))</f>
        <v>3.1707052425966548E-3</v>
      </c>
      <c r="CP411" s="27">
        <f>((1/(((3-P411)^2+(6-Q411)^2))*CT411))</f>
        <v>2.8242060163738386E-3</v>
      </c>
      <c r="CQ411" s="27">
        <f>((1/(((4-P411)^2+(6-Q411)^2))*CT411))</f>
        <v>2.3106621071543733E-3</v>
      </c>
      <c r="CR411" s="27">
        <f>((1/(((5-P411)^2+(6-Q411)^2)))*CT411)</f>
        <v>1.8133321184578425E-3</v>
      </c>
      <c r="CS411" s="21">
        <f t="shared" si="207"/>
        <v>0.8531356045226226</v>
      </c>
      <c r="CT411" s="28">
        <v>0.05</v>
      </c>
    </row>
    <row r="412" spans="8:98" x14ac:dyDescent="0.25">
      <c r="H412" s="2">
        <v>44800</v>
      </c>
      <c r="I412" s="1" t="s">
        <v>11</v>
      </c>
      <c r="J412" s="1" t="s">
        <v>7</v>
      </c>
      <c r="K412">
        <v>0</v>
      </c>
      <c r="L412">
        <v>1</v>
      </c>
      <c r="M412">
        <v>1.59</v>
      </c>
      <c r="N412">
        <v>2.33</v>
      </c>
      <c r="P412" s="10">
        <f>SUMIF(team,spi_matches[[#This Row],[team1]],Mxg)+SUMIF(team,spi_matches[[#This Row],[team2]],Vnxg)</f>
        <v>1.3055192117981447</v>
      </c>
      <c r="Q412" s="10">
        <f>SUMIF(team,spi_matches[[#This Row],[team1]],Mnxg)+SUMIF(team,spi_matches[[#This Row],[team2]],Vxg)</f>
        <v>1.4287531625181993</v>
      </c>
      <c r="R412" s="10">
        <f t="shared" si="177"/>
        <v>0.89317518092689629</v>
      </c>
      <c r="S412" s="21">
        <f t="shared" si="178"/>
        <v>0.2120319696185001</v>
      </c>
      <c r="T412" s="21">
        <f t="shared" si="179"/>
        <v>0.27160165404782621</v>
      </c>
      <c r="U412" s="21">
        <f t="shared" si="180"/>
        <v>0.27356122662025228</v>
      </c>
      <c r="V412" s="22">
        <f t="shared" si="181"/>
        <v>0</v>
      </c>
      <c r="W412" s="22">
        <f t="shared" si="182"/>
        <v>3</v>
      </c>
      <c r="X412" s="23">
        <f t="shared" si="183"/>
        <v>0</v>
      </c>
      <c r="Y412" s="23">
        <f t="shared" si="184"/>
        <v>3</v>
      </c>
      <c r="Z412" s="23">
        <f t="shared" si="185"/>
        <v>0</v>
      </c>
      <c r="AA412" s="23">
        <f t="shared" si="186"/>
        <v>3</v>
      </c>
      <c r="AB412" s="24">
        <f t="shared" si="187"/>
        <v>1</v>
      </c>
      <c r="AC412" s="24">
        <f t="shared" si="188"/>
        <v>1</v>
      </c>
      <c r="AD412" s="24">
        <f t="shared" si="189"/>
        <v>1</v>
      </c>
      <c r="AE412" s="24">
        <f t="shared" si="190"/>
        <v>2</v>
      </c>
      <c r="AF412" s="24">
        <f t="shared" si="191"/>
        <v>2</v>
      </c>
      <c r="AG412" s="24">
        <f t="shared" si="192"/>
        <v>1</v>
      </c>
      <c r="AH412" s="24">
        <f t="shared" si="193"/>
        <v>2</v>
      </c>
      <c r="AI412" s="24">
        <f t="shared" si="194"/>
        <v>2</v>
      </c>
      <c r="AJ412" s="24">
        <f t="shared" si="195"/>
        <v>0</v>
      </c>
      <c r="AK412" s="24">
        <f t="shared" si="196"/>
        <v>1</v>
      </c>
      <c r="AL412" s="25">
        <f t="shared" si="197"/>
        <v>11</v>
      </c>
      <c r="AM412" s="25">
        <f t="shared" si="198"/>
        <v>12</v>
      </c>
      <c r="AN412" s="25">
        <f t="shared" si="199"/>
        <v>21</v>
      </c>
      <c r="AO412" s="25">
        <f t="shared" si="200"/>
        <v>22</v>
      </c>
      <c r="AP412" s="25">
        <f t="shared" si="201"/>
        <v>1</v>
      </c>
      <c r="AQ412" s="26">
        <f t="shared" si="202"/>
        <v>0.18039388150228619</v>
      </c>
      <c r="AR412" s="26">
        <f t="shared" si="203"/>
        <v>0.1191426670645731</v>
      </c>
      <c r="AS412" s="26">
        <f t="shared" si="204"/>
        <v>7.5060103677991513E-2</v>
      </c>
      <c r="AT412" s="26">
        <f t="shared" si="205"/>
        <v>6.1833243286641949E-2</v>
      </c>
      <c r="AU412" s="26">
        <f t="shared" si="206"/>
        <v>2.6480109889826353E-2</v>
      </c>
      <c r="AV412" s="27">
        <f>(1/(((0-P412)^2+(0-Q412)^2))*CT412)</f>
        <v>1.3348582712292204E-2</v>
      </c>
      <c r="AW412" s="27">
        <f>(1/(((1-P412)^2+(1-Q412)^2))*CT412)</f>
        <v>0.18039388150228619</v>
      </c>
      <c r="AX412" s="27">
        <f>(1/(((2-P412)^2+(2-Q412)^2))*CT412)</f>
        <v>6.1833243286641949E-2</v>
      </c>
      <c r="AY412" s="27">
        <f>(1/(((3-P412)^2+(3-Q412)^2))*CT412)</f>
        <v>9.3631525119061768E-3</v>
      </c>
      <c r="AZ412" s="27">
        <f>((1/(((4-P412)^2+(4-Q412)^2))*CT412))</f>
        <v>3.6045032311722725E-3</v>
      </c>
      <c r="BA412" s="27">
        <f>((1/(((5-P412)^2+(5-Q412)^2))*CT412))</f>
        <v>1.8937247525323848E-3</v>
      </c>
      <c r="BB412" s="27">
        <f>((1/(((6-P412)^2+(6-Q412)^2))*CT412))</f>
        <v>1.1645660509950124E-3</v>
      </c>
      <c r="BC412" s="27">
        <f>((1/(((1-P412)^2+(0-Q412)^2))*CT412))</f>
        <v>2.3422740875144076E-2</v>
      </c>
      <c r="BD412" s="27">
        <f>((1/(((2-P412)^2+(0-Q412)^2))*CT412))</f>
        <v>1.9812658125464684E-2</v>
      </c>
      <c r="BE412" s="27">
        <f>((1/(((2-P412)^2+(1-Q412)^2))*CT412))</f>
        <v>7.5060103677991513E-2</v>
      </c>
      <c r="BF412" s="27">
        <f>((1/(((3-P412)^2+(0-Q412)^2))*CT412))</f>
        <v>1.0177908329247684E-2</v>
      </c>
      <c r="BG412" s="27">
        <f>((1/(((3-P412)^2+(1-Q412)^2))*CT412))</f>
        <v>1.636610631045847E-2</v>
      </c>
      <c r="BH412" s="27">
        <f>((1/(((3-P412)^2+(2-Q412)^2))*CT412))</f>
        <v>1.563678578301286E-2</v>
      </c>
      <c r="BI412" s="27">
        <f>((1/(((4-P412)^2+(0-Q412)^2))*CT412))</f>
        <v>5.3754410596697395E-3</v>
      </c>
      <c r="BJ412" s="27">
        <f>((1/(((4-P412)^2+(1-Q412)^2))*CT412))</f>
        <v>6.7167683923022433E-3</v>
      </c>
      <c r="BK412" s="27">
        <f>((1/(((4-P412)^2+(2-Q412)^2))*CT412))</f>
        <v>6.5906113045524481E-3</v>
      </c>
      <c r="BL412" s="27">
        <f>((1/(((4-P412)^2+(3-Q412)^2))*CT412))</f>
        <v>5.1392514393151512E-3</v>
      </c>
      <c r="BM412" s="27">
        <f>((1/(((5-P412)^2+(0-Q412)^2))*CT412))</f>
        <v>3.1866367457470549E-3</v>
      </c>
      <c r="BN412" s="27">
        <f>((1/(((5-P412)^2+(1-Q412)^2))*CT412))</f>
        <v>3.6145403381046201E-3</v>
      </c>
      <c r="BO412" s="27">
        <f>((1/(((5-P412)^2+(2-Q412)^2))*CT412))</f>
        <v>3.5776866497422757E-3</v>
      </c>
      <c r="BP412" s="27">
        <f>((1/(((5-P412)^2+(3-Q412)^2))*CT412))</f>
        <v>3.1021209046799558E-3</v>
      </c>
      <c r="BQ412" s="27">
        <f>((1/(((5-P412)^2+(4-Q412)^2))*CT412))</f>
        <v>2.4678563446441579E-3</v>
      </c>
      <c r="BR412" s="27">
        <f>((1/(((6-P412)^2+(0-Q412)^2))*CT412))</f>
        <v>2.0764563288478114E-3</v>
      </c>
      <c r="BS412" s="27">
        <f>(1/(((6-P412)^2+(1-Q412)^2))*CT412)</f>
        <v>2.2500246118211916E-3</v>
      </c>
      <c r="BT412" s="27">
        <f>(1/(((6-P412)^2+(2-Q412)^2))*CT412)</f>
        <v>2.2356887373172155E-3</v>
      </c>
      <c r="BU412" s="27">
        <f>(1/(((6-P412)^2+(3-Q412)^2))*CT412)</f>
        <v>2.0402361920236717E-3</v>
      </c>
      <c r="BV412" s="27">
        <f>((1/(((6-P412)^2+(4-Q412)^2))*CT412))</f>
        <v>1.7452335821761295E-3</v>
      </c>
      <c r="BW412" s="27">
        <f>((1/(((6-P412)^2+(5-Q412)^2))*CT412))</f>
        <v>1.4371138862371399E-3</v>
      </c>
      <c r="BX412" s="27">
        <f>((1/(((0-P412)^2+(1-Q412)^2))*CT412))</f>
        <v>2.6480109889826353E-2</v>
      </c>
      <c r="BY412" s="27">
        <f>((1/(((0-P412)^2+(2-Q412)^2))*CT412))</f>
        <v>2.462201074900966E-2</v>
      </c>
      <c r="BZ412" s="27">
        <f>((1/(((1-P412)^2+(2-Q412)^2))*CT412))</f>
        <v>0.1191426670645731</v>
      </c>
      <c r="CA412" s="27">
        <f>((1/(((0-P412)^2+(3-Q412)^2))*CT412))</f>
        <v>1.1981221964992619E-2</v>
      </c>
      <c r="CB412" s="27">
        <f>((1/(((1-P412)^2+(3-Q412)^2))*CT412))</f>
        <v>1.9514794964237317E-2</v>
      </c>
      <c r="CC412" s="27">
        <f>((1/(((2-P412)^2+(3-Q412)^2))*CT412))</f>
        <v>1.6942718964232897E-2</v>
      </c>
      <c r="CD412" s="27">
        <f>((1/(((0-P412)^2+(4-Q412)^2))*CT412))</f>
        <v>6.0127296377252984E-3</v>
      </c>
      <c r="CE412" s="27">
        <f>((1/(((1-P412)^2+(4-Q412)^2))*CT412))</f>
        <v>7.4575082870751257E-3</v>
      </c>
      <c r="CF412" s="27">
        <f>((1/(((2-P412)^2+(4-Q412)^2))*CT412))</f>
        <v>7.0485934187419583E-3</v>
      </c>
      <c r="CG412" s="27">
        <f>((1/(((3-P412)^2+(4-Q412)^2))*CT412))</f>
        <v>5.2728291287438105E-3</v>
      </c>
      <c r="CH412" s="27">
        <f>((1/(((0-P412)^2+(5-Q412)^2))*CT412))</f>
        <v>3.4582488826431141E-3</v>
      </c>
      <c r="CI412" s="27">
        <f>((1/(((1-P412)^2+(5-Q412)^2))*CT412))</f>
        <v>3.8919149937266168E-3</v>
      </c>
      <c r="CJ412" s="27">
        <f>((1/(((2-P412)^2+(5-Q412)^2))*CT412))</f>
        <v>3.7775456153665218E-3</v>
      </c>
      <c r="CK412" s="27">
        <f>((1/(((3-P412)^2+(5-Q412)^2))*CT412))</f>
        <v>3.1999858451449413E-3</v>
      </c>
      <c r="CL412" s="27">
        <f>(1/(((4-P412)^2+(5-Q412)^2))*CT412)</f>
        <v>2.498247392987896E-3</v>
      </c>
      <c r="CM412" s="27">
        <f>(1/(((0-P412)^2+(6-Q412)^2))*CT412)</f>
        <v>2.2123230048145576E-3</v>
      </c>
      <c r="CN412" s="27">
        <f>(1/(((1-P412)^2+(6-Q412)^2))*CT412)</f>
        <v>2.3821276049714661E-3</v>
      </c>
      <c r="CO412" s="27">
        <f>((1/(((2-P412)^2+(6-Q412)^2))*CT412))</f>
        <v>2.3387872526662015E-3</v>
      </c>
      <c r="CP412" s="27">
        <f>((1/(((3-P412)^2+(6-Q412)^2))*CT412))</f>
        <v>2.1037074958065063E-3</v>
      </c>
      <c r="CQ412" s="27">
        <f>((1/(((4-P412)^2+(6-Q412)^2))*CT412))</f>
        <v>1.7757873574157465E-3</v>
      </c>
      <c r="CR412" s="27">
        <f>((1/(((5-P412)^2+(6-Q412)^2)))*CT412)</f>
        <v>1.4473671055506502E-3</v>
      </c>
      <c r="CS412" s="21">
        <f t="shared" si="207"/>
        <v>0.75719485028657851</v>
      </c>
      <c r="CT412" s="28">
        <v>0.05</v>
      </c>
    </row>
    <row r="413" spans="8:98" x14ac:dyDescent="0.25">
      <c r="H413" s="2">
        <v>44800</v>
      </c>
      <c r="I413" s="1" t="s">
        <v>12</v>
      </c>
      <c r="J413" s="1" t="s">
        <v>14</v>
      </c>
      <c r="K413">
        <v>2</v>
      </c>
      <c r="L413">
        <v>1</v>
      </c>
      <c r="M413">
        <v>1.68</v>
      </c>
      <c r="N413">
        <v>2.2200000000000002</v>
      </c>
      <c r="P413" s="10">
        <f>SUMIF(team,spi_matches[[#This Row],[team1]],Mxg)+SUMIF(team,spi_matches[[#This Row],[team2]],Vnxg)</f>
        <v>1.7596177593427069</v>
      </c>
      <c r="Q413" s="10">
        <f>SUMIF(team,spi_matches[[#This Row],[team1]],Mnxg)+SUMIF(team,spi_matches[[#This Row],[team2]],Vxg)</f>
        <v>0.9508431102053061</v>
      </c>
      <c r="R413" s="10">
        <f t="shared" si="177"/>
        <v>1.6170981985160946</v>
      </c>
      <c r="S413" s="21">
        <f t="shared" si="178"/>
        <v>1.0531292447207257</v>
      </c>
      <c r="T413" s="21">
        <f t="shared" si="179"/>
        <v>0.15716451252604474</v>
      </c>
      <c r="U413" s="21">
        <f t="shared" si="180"/>
        <v>0.13015002293778855</v>
      </c>
      <c r="V413" s="22">
        <f t="shared" si="181"/>
        <v>3</v>
      </c>
      <c r="W413" s="22">
        <f t="shared" si="182"/>
        <v>0</v>
      </c>
      <c r="X413" s="23">
        <f t="shared" si="183"/>
        <v>3</v>
      </c>
      <c r="Y413" s="23">
        <f t="shared" si="184"/>
        <v>0</v>
      </c>
      <c r="Z413" s="23">
        <f t="shared" si="185"/>
        <v>3</v>
      </c>
      <c r="AA413" s="23">
        <f t="shared" si="186"/>
        <v>0</v>
      </c>
      <c r="AB413" s="24">
        <f t="shared" si="187"/>
        <v>2</v>
      </c>
      <c r="AC413" s="24">
        <f t="shared" si="188"/>
        <v>1</v>
      </c>
      <c r="AD413" s="24">
        <f t="shared" si="189"/>
        <v>1</v>
      </c>
      <c r="AE413" s="24">
        <f t="shared" si="190"/>
        <v>1</v>
      </c>
      <c r="AF413" s="24">
        <f t="shared" si="191"/>
        <v>2</v>
      </c>
      <c r="AG413" s="24">
        <f t="shared" si="192"/>
        <v>0</v>
      </c>
      <c r="AH413" s="24">
        <f t="shared" si="193"/>
        <v>2</v>
      </c>
      <c r="AI413" s="24">
        <f t="shared" si="194"/>
        <v>2</v>
      </c>
      <c r="AJ413" s="24">
        <f t="shared" si="195"/>
        <v>1</v>
      </c>
      <c r="AK413" s="24">
        <f t="shared" si="196"/>
        <v>0</v>
      </c>
      <c r="AL413" s="25">
        <f t="shared" si="197"/>
        <v>21</v>
      </c>
      <c r="AM413" s="25">
        <f t="shared" si="198"/>
        <v>11</v>
      </c>
      <c r="AN413" s="25">
        <f t="shared" si="199"/>
        <v>20</v>
      </c>
      <c r="AO413" s="25">
        <f t="shared" si="200"/>
        <v>22</v>
      </c>
      <c r="AP413" s="25">
        <f t="shared" si="201"/>
        <v>10</v>
      </c>
      <c r="AQ413" s="26">
        <f t="shared" si="202"/>
        <v>0.83056448828240304</v>
      </c>
      <c r="AR413" s="26">
        <f t="shared" si="203"/>
        <v>8.6290875408463336E-2</v>
      </c>
      <c r="AS413" s="26">
        <f t="shared" si="204"/>
        <v>5.1981198841062615E-2</v>
      </c>
      <c r="AT413" s="26">
        <f t="shared" si="205"/>
        <v>4.3158743517489231E-2</v>
      </c>
      <c r="AU413" s="26">
        <f t="shared" si="206"/>
        <v>3.3758196883139496E-2</v>
      </c>
      <c r="AV413" s="27">
        <f>(1/(((0-P413)^2+(0-Q413)^2))*CT413)</f>
        <v>1.2498883602156599E-2</v>
      </c>
      <c r="AW413" s="27">
        <f>(1/(((1-P413)^2+(1-Q413)^2))*CT413)</f>
        <v>8.6290875408463336E-2</v>
      </c>
      <c r="AX413" s="27">
        <f>(1/(((2-P413)^2+(2-Q413)^2))*CT413)</f>
        <v>4.3158743517489231E-2</v>
      </c>
      <c r="AY413" s="27">
        <f>(1/(((3-P413)^2+(3-Q413)^2))*CT413)</f>
        <v>8.7144571207406069E-3</v>
      </c>
      <c r="AZ413" s="27">
        <f>((1/(((4-P413)^2+(4-Q413)^2))*CT413))</f>
        <v>3.4924321698076794E-3</v>
      </c>
      <c r="BA413" s="27">
        <f>((1/(((5-P413)^2+(5-Q413)^2))*CT413))</f>
        <v>1.8590298702535334E-3</v>
      </c>
      <c r="BB413" s="27">
        <f>((1/(((6-P413)^2+(6-Q413)^2))*CT413))</f>
        <v>1.1500908371337435E-3</v>
      </c>
      <c r="BC413" s="27">
        <f>((1/(((1-P413)^2+(0-Q413)^2))*CT413))</f>
        <v>3.3758196883139496E-2</v>
      </c>
      <c r="BD413" s="27">
        <f>((1/(((2-P413)^2+(0-Q413)^2))*CT413))</f>
        <v>5.1981198841062615E-2</v>
      </c>
      <c r="BE413" s="27">
        <f>((1/(((2-P413)^2+(1-Q413)^2))*CT413))</f>
        <v>0.83056448828240304</v>
      </c>
      <c r="BF413" s="27">
        <f>((1/(((3-P413)^2+(0-Q413)^2))*CT413))</f>
        <v>2.0469565921097665E-2</v>
      </c>
      <c r="BG413" s="27">
        <f>((1/(((3-P413)^2+(1-Q413)^2))*CT413))</f>
        <v>3.2447210763580682E-2</v>
      </c>
      <c r="BH413" s="27">
        <f>((1/(((3-P413)^2+(2-Q413)^2))*CT413))</f>
        <v>1.894457296698468E-2</v>
      </c>
      <c r="BI413" s="27">
        <f>((1/(((4-P413)^2+(0-Q413)^2))*CT413))</f>
        <v>8.4410763510559157E-3</v>
      </c>
      <c r="BJ413" s="27">
        <f>((1/(((4-P413)^2+(1-Q413)^2))*CT413))</f>
        <v>9.9567300741720179E-3</v>
      </c>
      <c r="BK413" s="27">
        <f>((1/(((4-P413)^2+(2-Q413)^2))*CT413))</f>
        <v>8.1698775532948621E-3</v>
      </c>
      <c r="BL413" s="27">
        <f>((1/(((4-P413)^2+(3-Q413)^2))*CT413))</f>
        <v>5.4239603084820249E-3</v>
      </c>
      <c r="BM413" s="27">
        <f>((1/(((5-P413)^2+(0-Q413)^2))*CT413))</f>
        <v>4.3843574353964803E-3</v>
      </c>
      <c r="BN413" s="27">
        <f>((1/(((5-P413)^2+(1-Q413)^2))*CT413))</f>
        <v>4.7607742070786344E-3</v>
      </c>
      <c r="BO413" s="27">
        <f>((1/(((5-P413)^2+(2-Q413)^2))*CT413))</f>
        <v>4.3100448912015013E-3</v>
      </c>
      <c r="BP413" s="27">
        <f>((1/(((5-P413)^2+(3-Q413)^2))*CT413))</f>
        <v>3.4015639381740426E-3</v>
      </c>
      <c r="BQ413" s="27">
        <f>((1/(((5-P413)^2+(4-Q413)^2))*CT413))</f>
        <v>2.5255797276079314E-3</v>
      </c>
      <c r="BR413" s="27">
        <f>((1/(((6-P413)^2+(0-Q413)^2))*CT413))</f>
        <v>2.6476117460325233E-3</v>
      </c>
      <c r="BS413" s="27">
        <f>(1/(((6-P413)^2+(1-Q413)^2))*CT413)</f>
        <v>2.7803638333056425E-3</v>
      </c>
      <c r="BT413" s="27">
        <f>(1/(((6-P413)^2+(2-Q413)^2))*CT413)</f>
        <v>2.6203292222057098E-3</v>
      </c>
      <c r="BU413" s="27">
        <f>(1/(((6-P413)^2+(3-Q413)^2))*CT413)</f>
        <v>2.2542947747298515E-3</v>
      </c>
      <c r="BV413" s="27">
        <f>((1/(((6-P413)^2+(4-Q413)^2))*CT413))</f>
        <v>1.8329655662660833E-3</v>
      </c>
      <c r="BW413" s="27">
        <f>((1/(((6-P413)^2+(5-Q413)^2))*CT413))</f>
        <v>1.4544814334537287E-3</v>
      </c>
      <c r="BX413" s="27">
        <f>((1/(((0-P413)^2+(1-Q413)^2))*CT413))</f>
        <v>1.6135949589701014E-2</v>
      </c>
      <c r="BY413" s="27">
        <f>((1/(((0-P413)^2+(2-Q413)^2))*CT413))</f>
        <v>1.1913314420998966E-2</v>
      </c>
      <c r="BZ413" s="27">
        <f>((1/(((1-P413)^2+(2-Q413)^2))*CT413))</f>
        <v>2.9801829994821706E-2</v>
      </c>
      <c r="CA413" s="27">
        <f>((1/(((0-P413)^2+(3-Q413)^2))*CT413))</f>
        <v>6.8537290408811832E-3</v>
      </c>
      <c r="CB413" s="27">
        <f>((1/(((1-P413)^2+(3-Q413)^2))*CT413))</f>
        <v>1.0468873413190111E-2</v>
      </c>
      <c r="CC413" s="27">
        <f>((1/(((2-P413)^2+(3-Q413)^2))*CT413))</f>
        <v>1.1745836318970401E-2</v>
      </c>
      <c r="CD413" s="27">
        <f>((1/(((0-P413)^2+(4-Q413)^2))*CT413))</f>
        <v>4.0343362690426245E-3</v>
      </c>
      <c r="CE413" s="27">
        <f>((1/(((1-P413)^2+(4-Q413)^2))*CT413))</f>
        <v>5.0636106574872899E-3</v>
      </c>
      <c r="CF413" s="27">
        <f>((1/(((2-P413)^2+(4-Q413)^2))*CT413))</f>
        <v>5.3446546743468647E-3</v>
      </c>
      <c r="CG413" s="27">
        <f>((1/(((3-P413)^2+(4-Q413)^2))*CT413))</f>
        <v>4.6142888957573444E-3</v>
      </c>
      <c r="CH413" s="27">
        <f>((1/(((0-P413)^2+(5-Q413)^2))*CT413))</f>
        <v>2.5651646505091301E-3</v>
      </c>
      <c r="CI413" s="27">
        <f>((1/(((1-P413)^2+(5-Q413)^2))*CT413))</f>
        <v>2.9459088724401346E-3</v>
      </c>
      <c r="CJ413" s="27">
        <f>((1/(((2-P413)^2+(5-Q413)^2))*CT413))</f>
        <v>3.0388753957864552E-3</v>
      </c>
      <c r="CK413" s="27">
        <f>((1/(((3-P413)^2+(5-Q413)^2))*CT413))</f>
        <v>2.7879663044354866E-3</v>
      </c>
      <c r="CL413" s="27">
        <f>(1/(((4-P413)^2+(5-Q413)^2))*CT413)</f>
        <v>2.334813780895565E-3</v>
      </c>
      <c r="CM413" s="27">
        <f>(1/(((0-P413)^2+(6-Q413)^2))*CT413)</f>
        <v>1.7488485607545835E-3</v>
      </c>
      <c r="CN413" s="27">
        <f>(1/(((1-P413)^2+(6-Q413)^2))*CT413)</f>
        <v>1.9178394188368031E-3</v>
      </c>
      <c r="CO413" s="27">
        <f>((1/(((2-P413)^2+(6-Q413)^2))*CT413))</f>
        <v>1.9568116852398385E-3</v>
      </c>
      <c r="CP413" s="27">
        <f>((1/(((3-P413)^2+(6-Q413)^2))*CT413))</f>
        <v>1.8496231654968262E-3</v>
      </c>
      <c r="CQ413" s="27">
        <f>((1/(((4-P413)^2+(6-Q413)^2))*CT413))</f>
        <v>1.6386298260298077E-3</v>
      </c>
      <c r="CR413" s="27">
        <f>((1/(((5-P413)^2+(6-Q413)^2)))*CT413)</f>
        <v>1.389118002166412E-3</v>
      </c>
      <c r="CS413" s="21">
        <f t="shared" si="207"/>
        <v>1.3404437801845592</v>
      </c>
      <c r="CT413" s="28">
        <v>0.05</v>
      </c>
    </row>
    <row r="414" spans="8:98" x14ac:dyDescent="0.25">
      <c r="H414" s="2">
        <v>44800</v>
      </c>
      <c r="I414" s="1" t="s">
        <v>19</v>
      </c>
      <c r="J414" s="1" t="s">
        <v>24</v>
      </c>
      <c r="K414">
        <v>9</v>
      </c>
      <c r="L414">
        <v>0</v>
      </c>
      <c r="M414">
        <v>4.47</v>
      </c>
      <c r="N414">
        <v>0.25</v>
      </c>
      <c r="P414" s="10">
        <f>SUMIF(team,spi_matches[[#This Row],[team1]],Mxg)+SUMIF(team,spi_matches[[#This Row],[team2]],Vnxg)</f>
        <v>2.6451816331818834</v>
      </c>
      <c r="Q414" s="10">
        <f>SUMIF(team,spi_matches[[#This Row],[team1]],Mnxg)+SUMIF(team,spi_matches[[#This Row],[team2]],Vxg)</f>
        <v>0.520247759018449</v>
      </c>
      <c r="R414" s="10">
        <f t="shared" si="177"/>
        <v>3.4029959231312312</v>
      </c>
      <c r="S414" s="21">
        <f t="shared" si="178"/>
        <v>0.5715125253854797</v>
      </c>
      <c r="T414" s="21">
        <f t="shared" si="179"/>
        <v>5.7809302417504004E-2</v>
      </c>
      <c r="U414" s="21">
        <f t="shared" si="180"/>
        <v>7.4104229860643023E-2</v>
      </c>
      <c r="V414" s="22">
        <f t="shared" si="181"/>
        <v>3</v>
      </c>
      <c r="W414" s="22">
        <f t="shared" si="182"/>
        <v>0</v>
      </c>
      <c r="X414" s="23">
        <f t="shared" si="183"/>
        <v>3</v>
      </c>
      <c r="Y414" s="23">
        <f t="shared" si="184"/>
        <v>0</v>
      </c>
      <c r="Z414" s="23">
        <f t="shared" si="185"/>
        <v>3</v>
      </c>
      <c r="AA414" s="23">
        <f t="shared" si="186"/>
        <v>0</v>
      </c>
      <c r="AB414" s="24">
        <f t="shared" si="187"/>
        <v>3</v>
      </c>
      <c r="AC414" s="24">
        <f t="shared" si="188"/>
        <v>1</v>
      </c>
      <c r="AD414" s="24">
        <f t="shared" si="189"/>
        <v>3</v>
      </c>
      <c r="AE414" s="24">
        <f t="shared" si="190"/>
        <v>0</v>
      </c>
      <c r="AF414" s="24">
        <f t="shared" si="191"/>
        <v>2</v>
      </c>
      <c r="AG414" s="24">
        <f t="shared" si="192"/>
        <v>1</v>
      </c>
      <c r="AH414" s="24">
        <f t="shared" si="193"/>
        <v>2</v>
      </c>
      <c r="AI414" s="24">
        <f t="shared" si="194"/>
        <v>0</v>
      </c>
      <c r="AJ414" s="24">
        <f t="shared" si="195"/>
        <v>4</v>
      </c>
      <c r="AK414" s="24">
        <f t="shared" si="196"/>
        <v>1</v>
      </c>
      <c r="AL414" s="25">
        <f t="shared" si="197"/>
        <v>31</v>
      </c>
      <c r="AM414" s="25">
        <f t="shared" si="198"/>
        <v>30</v>
      </c>
      <c r="AN414" s="25">
        <f t="shared" si="199"/>
        <v>21</v>
      </c>
      <c r="AO414" s="25">
        <f t="shared" si="200"/>
        <v>20</v>
      </c>
      <c r="AP414" s="25">
        <f t="shared" si="201"/>
        <v>41</v>
      </c>
      <c r="AQ414" s="26">
        <f t="shared" si="202"/>
        <v>0.14042644685924005</v>
      </c>
      <c r="AR414" s="26">
        <f t="shared" si="203"/>
        <v>0.12608629515350392</v>
      </c>
      <c r="AS414" s="26">
        <f t="shared" si="204"/>
        <v>7.7348906150980321E-2</v>
      </c>
      <c r="AT414" s="26">
        <f t="shared" si="205"/>
        <v>7.2788990320642108E-2</v>
      </c>
      <c r="AU414" s="26">
        <f t="shared" si="206"/>
        <v>2.4204928375619272E-2</v>
      </c>
      <c r="AV414" s="27">
        <f>(1/(((0-P414)^2+(0-Q414)^2))*CT414)</f>
        <v>6.8798090177935468E-3</v>
      </c>
      <c r="AW414" s="27">
        <f>(1/(((1-P414)^2+(1-Q414)^2))*CT414)</f>
        <v>1.7025421705553909E-2</v>
      </c>
      <c r="AX414" s="27">
        <f>(1/(((2-P414)^2+(2-Q414)^2))*CT414)</f>
        <v>1.9187037290518558E-2</v>
      </c>
      <c r="AY414" s="27">
        <f>(1/(((3-P414)^2+(3-Q414)^2))*CT414)</f>
        <v>7.9680420953778149E-3</v>
      </c>
      <c r="AZ414" s="27">
        <f>((1/(((4-P414)^2+(4-Q414)^2))*CT414))</f>
        <v>3.5857180508343726E-3</v>
      </c>
      <c r="BA414" s="27">
        <f>((1/(((5-P414)^2+(5-Q414)^2))*CT414))</f>
        <v>1.952107030988503E-3</v>
      </c>
      <c r="BB414" s="27">
        <f>((1/(((6-P414)^2+(6-Q414)^2))*CT414))</f>
        <v>1.2111672264372934E-3</v>
      </c>
      <c r="BC414" s="27">
        <f>((1/(((1-P414)^2+(0-Q414)^2))*CT414))</f>
        <v>1.6793850206151314E-2</v>
      </c>
      <c r="BD414" s="27">
        <f>((1/(((2-P414)^2+(0-Q414)^2))*CT414))</f>
        <v>7.2788990320642108E-2</v>
      </c>
      <c r="BE414" s="27">
        <f>((1/(((2-P414)^2+(1-Q414)^2))*CT414))</f>
        <v>7.7348906150980321E-2</v>
      </c>
      <c r="BF414" s="27">
        <f>((1/(((3-P414)^2+(0-Q414)^2))*CT414))</f>
        <v>0.12608629515350392</v>
      </c>
      <c r="BG414" s="27">
        <f>((1/(((3-P414)^2+(1-Q414)^2))*CT414))</f>
        <v>0.14042644685924005</v>
      </c>
      <c r="BH414" s="27">
        <f>((1/(((3-P414)^2+(2-Q414)^2))*CT414))</f>
        <v>2.1593022952500096E-2</v>
      </c>
      <c r="BI414" s="27">
        <f>((1/(((4-P414)^2+(0-Q414)^2))*CT414))</f>
        <v>2.3739542601630397E-2</v>
      </c>
      <c r="BJ414" s="27">
        <f>((1/(((4-P414)^2+(1-Q414)^2))*CT414))</f>
        <v>2.4204928375619272E-2</v>
      </c>
      <c r="BK414" s="27">
        <f>((1/(((4-P414)^2+(2-Q414)^2))*CT414))</f>
        <v>1.2421744556553571E-2</v>
      </c>
      <c r="BL414" s="27">
        <f>((1/(((4-P414)^2+(3-Q414)^2))*CT414))</f>
        <v>6.2619729049367802E-3</v>
      </c>
      <c r="BM414" s="27">
        <f>((1/(((5-P414)^2+(0-Q414)^2))*CT414))</f>
        <v>8.5972291930503288E-3</v>
      </c>
      <c r="BN414" s="27">
        <f>((1/(((5-P414)^2+(1-Q414)^2))*CT414))</f>
        <v>8.6575113144449472E-3</v>
      </c>
      <c r="BO414" s="27">
        <f>((1/(((5-P414)^2+(2-Q414)^2))*CT414))</f>
        <v>6.4642609718360729E-3</v>
      </c>
      <c r="BP414" s="27">
        <f>((1/(((5-P414)^2+(3-Q414)^2))*CT414))</f>
        <v>4.2755723651688241E-3</v>
      </c>
      <c r="BQ414" s="27">
        <f>((1/(((5-P414)^2+(4-Q414)^2))*CT414))</f>
        <v>2.8322441618512514E-3</v>
      </c>
      <c r="BR414" s="27">
        <f>((1/(((6-P414)^2+(0-Q414)^2))*CT414))</f>
        <v>4.3382201339449925E-3</v>
      </c>
      <c r="BS414" s="27">
        <f>(1/(((6-P414)^2+(1-Q414)^2))*CT414)</f>
        <v>4.3535165165062527E-3</v>
      </c>
      <c r="BT414" s="27">
        <f>(1/(((6-P414)^2+(2-Q414)^2))*CT414)</f>
        <v>3.7190003739958478E-3</v>
      </c>
      <c r="BU414" s="27">
        <f>(1/(((6-P414)^2+(3-Q414)^2))*CT414)</f>
        <v>2.8729065031710115E-3</v>
      </c>
      <c r="BV414" s="27">
        <f>((1/(((6-P414)^2+(4-Q414)^2))*CT414))</f>
        <v>2.140091966748778E-3</v>
      </c>
      <c r="BW414" s="27">
        <f>((1/(((6-P414)^2+(5-Q414)^2))*CT414))</f>
        <v>1.5962718030035788E-3</v>
      </c>
      <c r="BX414" s="27">
        <f>((1/(((0-P414)^2+(1-Q414)^2))*CT414))</f>
        <v>6.9183583081753354E-3</v>
      </c>
      <c r="BY414" s="27">
        <f>((1/(((0-P414)^2+(2-Q414)^2))*CT414))</f>
        <v>5.4426788902903287E-3</v>
      </c>
      <c r="BZ414" s="27">
        <f>((1/(((1-P414)^2+(2-Q414)^2))*CT414))</f>
        <v>1.0211814892418812E-2</v>
      </c>
      <c r="CA414" s="27">
        <f>((1/(((0-P414)^2+(3-Q414)^2))*CT414))</f>
        <v>3.8033928708568684E-3</v>
      </c>
      <c r="CB414" s="27">
        <f>((1/(((1-P414)^2+(3-Q414)^2))*CT414))</f>
        <v>5.6460212631693867E-3</v>
      </c>
      <c r="CC414" s="27">
        <f>((1/(((2-P414)^2+(3-Q414)^2))*CT414))</f>
        <v>7.6156468147421282E-3</v>
      </c>
      <c r="CD414" s="27">
        <f>((1/(((0-P414)^2+(4-Q414)^2))*CT414))</f>
        <v>2.6170253209243082E-3</v>
      </c>
      <c r="CE414" s="27">
        <f>((1/(((1-P414)^2+(4-Q414)^2))*CT414))</f>
        <v>3.3748898676498498E-3</v>
      </c>
      <c r="CF414" s="27">
        <f>((1/(((2-P414)^2+(4-Q414)^2))*CT414))</f>
        <v>3.992036685726663E-3</v>
      </c>
      <c r="CG414" s="27">
        <f>((1/(((3-P414)^2+(4-Q414)^2))*CT414))</f>
        <v>4.0867797496359033E-3</v>
      </c>
      <c r="CH414" s="27">
        <f>((1/(((0-P414)^2+(5-Q414)^2))*CT414))</f>
        <v>1.8473930651596764E-3</v>
      </c>
      <c r="CI414" s="27">
        <f>((1/(((1-P414)^2+(5-Q414)^2))*CT414))</f>
        <v>2.1954086960055408E-3</v>
      </c>
      <c r="CJ414" s="27">
        <f>((1/(((2-P414)^2+(5-Q414)^2))*CT414))</f>
        <v>2.4408771373951193E-3</v>
      </c>
      <c r="CK414" s="27">
        <f>((1/(((3-P414)^2+(5-Q414)^2))*CT414))</f>
        <v>2.475973620685351E-3</v>
      </c>
      <c r="CL414" s="27">
        <f>(1/(((4-P414)^2+(5-Q414)^2))*CT414)</f>
        <v>2.2827180085635383E-3</v>
      </c>
      <c r="CM414" s="27">
        <f>(1/(((0-P414)^2+(6-Q414)^2))*CT414)</f>
        <v>1.3504509110125462E-3</v>
      </c>
      <c r="CN414" s="27">
        <f>(1/(((1-P414)^2+(6-Q414)^2))*CT414)</f>
        <v>1.5274494630563055E-3</v>
      </c>
      <c r="CO414" s="27">
        <f>((1/(((2-P414)^2+(6-Q414)^2))*CT414))</f>
        <v>1.6423627655423154E-3</v>
      </c>
      <c r="CP414" s="27">
        <f>((1/(((3-P414)^2+(6-Q414)^2))*CT414))</f>
        <v>1.658177862991779E-3</v>
      </c>
      <c r="CQ414" s="27">
        <f>((1/(((4-P414)^2+(6-Q414)^2))*CT414))</f>
        <v>1.5692075073854819E-3</v>
      </c>
      <c r="CR414" s="27">
        <f>((1/(((5-P414)^2+(6-Q414)^2)))*CT414)</f>
        <v>1.4055661592557789E-3</v>
      </c>
      <c r="CS414" s="21">
        <f t="shared" si="207"/>
        <v>0.70342605766362665</v>
      </c>
      <c r="CT414" s="28">
        <v>0.05</v>
      </c>
    </row>
    <row r="415" spans="8:98" x14ac:dyDescent="0.25">
      <c r="H415" s="2">
        <v>44800</v>
      </c>
      <c r="I415" s="1" t="s">
        <v>27</v>
      </c>
      <c r="J415" s="1" t="s">
        <v>8</v>
      </c>
      <c r="K415">
        <v>1</v>
      </c>
      <c r="L415">
        <v>0</v>
      </c>
      <c r="M415">
        <v>1.71</v>
      </c>
      <c r="N415">
        <v>0.12</v>
      </c>
      <c r="P415" s="10">
        <f>SUMIF(team,spi_matches[[#This Row],[team1]],Mxg)+SUMIF(team,spi_matches[[#This Row],[team2]],Vnxg)</f>
        <v>1.5540088324517867</v>
      </c>
      <c r="Q415" s="10">
        <f>SUMIF(team,spi_matches[[#This Row],[team1]],Mnxg)+SUMIF(team,spi_matches[[#This Row],[team2]],Vxg)</f>
        <v>0.80891642380915085</v>
      </c>
      <c r="R415" s="10">
        <f t="shared" si="177"/>
        <v>0.49893908334704429</v>
      </c>
      <c r="S415" s="21">
        <f t="shared" si="178"/>
        <v>0.43578581387486787</v>
      </c>
      <c r="T415" s="21">
        <f t="shared" si="179"/>
        <v>0.20590371522417125</v>
      </c>
      <c r="U415" s="21">
        <f t="shared" si="180"/>
        <v>0.12944705074350127</v>
      </c>
      <c r="V415" s="22">
        <f t="shared" si="181"/>
        <v>3</v>
      </c>
      <c r="W415" s="22">
        <f t="shared" si="182"/>
        <v>0</v>
      </c>
      <c r="X415" s="23">
        <f t="shared" si="183"/>
        <v>3</v>
      </c>
      <c r="Y415" s="23">
        <f t="shared" si="184"/>
        <v>0</v>
      </c>
      <c r="Z415" s="23">
        <f t="shared" si="185"/>
        <v>3</v>
      </c>
      <c r="AA415" s="23">
        <f t="shared" si="186"/>
        <v>0</v>
      </c>
      <c r="AB415" s="24">
        <f t="shared" si="187"/>
        <v>2</v>
      </c>
      <c r="AC415" s="24">
        <f t="shared" si="188"/>
        <v>1</v>
      </c>
      <c r="AD415" s="24">
        <f t="shared" si="189"/>
        <v>1</v>
      </c>
      <c r="AE415" s="24">
        <f t="shared" si="190"/>
        <v>1</v>
      </c>
      <c r="AF415" s="24">
        <f t="shared" si="191"/>
        <v>2</v>
      </c>
      <c r="AG415" s="24">
        <f t="shared" si="192"/>
        <v>0</v>
      </c>
      <c r="AH415" s="24">
        <f t="shared" si="193"/>
        <v>1</v>
      </c>
      <c r="AI415" s="24">
        <f t="shared" si="194"/>
        <v>0</v>
      </c>
      <c r="AJ415" s="24">
        <f t="shared" si="195"/>
        <v>2</v>
      </c>
      <c r="AK415" s="24">
        <f t="shared" si="196"/>
        <v>2</v>
      </c>
      <c r="AL415" s="25">
        <f t="shared" si="197"/>
        <v>21</v>
      </c>
      <c r="AM415" s="25">
        <f t="shared" si="198"/>
        <v>11</v>
      </c>
      <c r="AN415" s="25">
        <f t="shared" si="199"/>
        <v>20</v>
      </c>
      <c r="AO415" s="25">
        <f t="shared" si="200"/>
        <v>10</v>
      </c>
      <c r="AP415" s="25">
        <f t="shared" si="201"/>
        <v>22</v>
      </c>
      <c r="AQ415" s="26">
        <f t="shared" si="202"/>
        <v>0.21238542185835829</v>
      </c>
      <c r="AR415" s="26">
        <f t="shared" si="203"/>
        <v>0.14558638021138046</v>
      </c>
      <c r="AS415" s="26">
        <f t="shared" si="204"/>
        <v>5.8599204608129431E-2</v>
      </c>
      <c r="AT415" s="26">
        <f t="shared" si="205"/>
        <v>5.2014437656381342E-2</v>
      </c>
      <c r="AU415" s="26">
        <f t="shared" si="206"/>
        <v>3.0910215457523801E-2</v>
      </c>
      <c r="AV415" s="27">
        <f>(1/(((0-P415)^2+(0-Q415)^2))*CT415)</f>
        <v>1.6290416516616158E-2</v>
      </c>
      <c r="AW415" s="27">
        <f>(1/(((1-P415)^2+(1-Q415)^2))*CT415)</f>
        <v>0.14558638021138046</v>
      </c>
      <c r="AX415" s="27">
        <f>(1/(((2-P415)^2+(2-Q415)^2))*CT415)</f>
        <v>3.0910215457523801E-2</v>
      </c>
      <c r="AY415" s="27">
        <f>(1/(((3-P415)^2+(3-Q415)^2))*CT415)</f>
        <v>7.2550642837208822E-3</v>
      </c>
      <c r="AZ415" s="27">
        <f>((1/(((4-P415)^2+(4-Q415)^2))*CT415))</f>
        <v>3.0929326325993454E-3</v>
      </c>
      <c r="BA415" s="27">
        <f>((1/(((5-P415)^2+(5-Q415)^2))*CT415))</f>
        <v>1.6983674497901445E-3</v>
      </c>
      <c r="BB415" s="27">
        <f>((1/(((6-P415)^2+(6-Q415)^2))*CT415))</f>
        <v>1.0703386725404507E-3</v>
      </c>
      <c r="BC415" s="27">
        <f>((1/(((1-P415)^2+(0-Q415)^2))*CT415))</f>
        <v>5.2014437656381342E-2</v>
      </c>
      <c r="BD415" s="27">
        <f>((1/(((2-P415)^2+(0-Q415)^2))*CT415))</f>
        <v>5.8599204608129431E-2</v>
      </c>
      <c r="BE415" s="27">
        <f>((1/(((2-P415)^2+(1-Q415)^2))*CT415))</f>
        <v>0.21238542185835829</v>
      </c>
      <c r="BF415" s="27">
        <f>((1/(((3-P415)^2+(0-Q415)^2))*CT415))</f>
        <v>1.8213368787717569E-2</v>
      </c>
      <c r="BG415" s="27">
        <f>((1/(((3-P415)^2+(1-Q415)^2))*CT415))</f>
        <v>2.3502829901311556E-2</v>
      </c>
      <c r="BH415" s="27">
        <f>((1/(((3-P415)^2+(2-Q415)^2))*CT415))</f>
        <v>1.4246757373936603E-2</v>
      </c>
      <c r="BI415" s="27">
        <f>((1/(((4-P415)^2+(0-Q415)^2))*CT415))</f>
        <v>7.5332760936451491E-3</v>
      </c>
      <c r="BJ415" s="27">
        <f>((1/(((4-P415)^2+(1-Q415)^2))*CT415))</f>
        <v>8.3064954275790387E-3</v>
      </c>
      <c r="BK415" s="27">
        <f>((1/(((4-P415)^2+(2-Q415)^2))*CT415))</f>
        <v>6.755339160522982E-3</v>
      </c>
      <c r="BL415" s="27">
        <f>((1/(((4-P415)^2+(3-Q415)^2))*CT415))</f>
        <v>4.6366188905926729E-3</v>
      </c>
      <c r="BM415" s="27">
        <f>((1/(((5-P415)^2+(0-Q415)^2))*CT415))</f>
        <v>3.9906774876565547E-3</v>
      </c>
      <c r="BN415" s="27">
        <f>((1/(((5-P415)^2+(1-Q415)^2))*CT415))</f>
        <v>4.1976706410646351E-3</v>
      </c>
      <c r="BO415" s="27">
        <f>((1/(((5-P415)^2+(2-Q415)^2))*CT415))</f>
        <v>3.7612267317551056E-3</v>
      </c>
      <c r="BP415" s="27">
        <f>((1/(((5-P415)^2+(3-Q415)^2))*CT415))</f>
        <v>2.998374455634435E-3</v>
      </c>
      <c r="BQ415" s="27">
        <f>((1/(((5-P415)^2+(4-Q415)^2))*CT415))</f>
        <v>2.2667647009762073E-3</v>
      </c>
      <c r="BR415" s="27">
        <f>((1/(((6-P415)^2+(0-Q415)^2))*CT415))</f>
        <v>2.4484379482789011E-3</v>
      </c>
      <c r="BS415" s="27">
        <f>(1/(((6-P415)^2+(1-Q415)^2))*CT415)</f>
        <v>2.5248252948454342E-3</v>
      </c>
      <c r="BT415" s="27">
        <f>(1/(((6-P415)^2+(2-Q415)^2))*CT415)</f>
        <v>2.360102833841974E-3</v>
      </c>
      <c r="BU415" s="27">
        <f>(1/(((6-P415)^2+(3-Q415)^2))*CT415)</f>
        <v>2.0351938170416234E-3</v>
      </c>
      <c r="BV415" s="27">
        <f>((1/(((6-P415)^2+(4-Q415)^2))*CT415))</f>
        <v>1.6694573397833961E-3</v>
      </c>
      <c r="BW415" s="27">
        <f>((1/(((6-P415)^2+(5-Q415)^2))*CT415))</f>
        <v>1.3393328658149531E-3</v>
      </c>
      <c r="BX415" s="27">
        <f>((1/(((0-P415)^2+(1-Q415)^2))*CT415))</f>
        <v>2.0396038990375731E-2</v>
      </c>
      <c r="BY415" s="27">
        <f>((1/(((0-P415)^2+(2-Q415)^2))*CT415))</f>
        <v>1.3042490875775673E-2</v>
      </c>
      <c r="BZ415" s="27">
        <f>((1/(((1-P415)^2+(2-Q415)^2))*CT415))</f>
        <v>2.8975330238513838E-2</v>
      </c>
      <c r="CA415" s="27">
        <f>((1/(((0-P415)^2+(3-Q415)^2))*CT415))</f>
        <v>6.9292475563204952E-3</v>
      </c>
      <c r="CB415" s="27">
        <f>((1/(((1-P415)^2+(3-Q415)^2))*CT415))</f>
        <v>9.7890019314182466E-3</v>
      </c>
      <c r="CC415" s="27">
        <f>((1/(((2-P415)^2+(3-Q415)^2))*CT415))</f>
        <v>1.0000489305172187E-2</v>
      </c>
      <c r="CD415" s="27">
        <f>((1/(((0-P415)^2+(4-Q415)^2))*CT415))</f>
        <v>3.9688972315021142E-3</v>
      </c>
      <c r="CE415" s="27">
        <f>((1/(((1-P415)^2+(4-Q415)^2))*CT415))</f>
        <v>4.766471415271159E-3</v>
      </c>
      <c r="CF415" s="27">
        <f>((1/(((2-P415)^2+(4-Q415)^2))*CT415))</f>
        <v>4.8160636860209854E-3</v>
      </c>
      <c r="CG415" s="27">
        <f>((1/(((3-P415)^2+(4-Q415)^2))*CT415))</f>
        <v>4.0736832021947356E-3</v>
      </c>
      <c r="CH415" s="27">
        <f>((1/(((0-P415)^2+(5-Q415)^2))*CT415))</f>
        <v>2.5024868470606637E-3</v>
      </c>
      <c r="CI415" s="27">
        <f>((1/(((1-P415)^2+(5-Q415)^2))*CT415))</f>
        <v>2.7976555354904658E-3</v>
      </c>
      <c r="CJ415" s="27">
        <f>((1/(((2-P415)^2+(5-Q415)^2))*CT415))</f>
        <v>2.8146671709787813E-3</v>
      </c>
      <c r="CK415" s="27">
        <f>((1/(((3-P415)^2+(5-Q415)^2))*CT415))</f>
        <v>2.5437432261096096E-3</v>
      </c>
      <c r="CL415" s="27">
        <f>(1/(((4-P415)^2+(5-Q415)^2))*CT415)</f>
        <v>2.1233176758507864E-3</v>
      </c>
      <c r="CM415" s="27">
        <f>(1/(((0-P415)^2+(6-Q415)^2))*CT415)</f>
        <v>1.7028643319400519E-3</v>
      </c>
      <c r="CN415" s="27">
        <f>(1/(((1-P415)^2+(6-Q415)^2))*CT415)</f>
        <v>1.8345746108216019E-3</v>
      </c>
      <c r="CO415" s="27">
        <f>((1/(((2-P415)^2+(6-Q415)^2))*CT415))</f>
        <v>1.8418745662774007E-3</v>
      </c>
      <c r="CP415" s="27">
        <f>((1/(((3-P415)^2+(6-Q415)^2))*CT415))</f>
        <v>1.7218674913075972E-3</v>
      </c>
      <c r="CQ415" s="27">
        <f>((1/(((4-P415)^2+(6-Q415)^2))*CT415))</f>
        <v>1.5183620924068318E-3</v>
      </c>
      <c r="CR415" s="27">
        <f>((1/(((5-P415)^2+(6-Q415)^2)))*CT415)</f>
        <v>1.2879227626922934E-3</v>
      </c>
      <c r="CS415" s="21">
        <f t="shared" si="207"/>
        <v>0.77113657984254069</v>
      </c>
      <c r="CT415" s="28">
        <v>0.05</v>
      </c>
    </row>
    <row r="416" spans="8:98" x14ac:dyDescent="0.25">
      <c r="H416" s="2">
        <v>44800</v>
      </c>
      <c r="I416" s="1" t="s">
        <v>22</v>
      </c>
      <c r="J416" s="1" t="s">
        <v>13</v>
      </c>
      <c r="K416">
        <v>4</v>
      </c>
      <c r="L416">
        <v>2</v>
      </c>
      <c r="M416">
        <v>2.29</v>
      </c>
      <c r="N416">
        <v>0.08</v>
      </c>
      <c r="P416" s="10">
        <f>SUMIF(team,spi_matches[[#This Row],[team1]],Mxg)+SUMIF(team,spi_matches[[#This Row],[team2]],Vnxg)</f>
        <v>2.0242219614842409</v>
      </c>
      <c r="Q416" s="10">
        <f>SUMIF(team,spi_matches[[#This Row],[team1]],Mnxg)+SUMIF(team,spi_matches[[#This Row],[team2]],Vxg)</f>
        <v>0.54740946083711617</v>
      </c>
      <c r="R416" s="10">
        <f t="shared" si="177"/>
        <v>0.28910956983732794</v>
      </c>
      <c r="S416" s="21">
        <f t="shared" si="178"/>
        <v>0.61973398314150241</v>
      </c>
      <c r="T416" s="21">
        <f t="shared" si="179"/>
        <v>8.8114905934250823E-2</v>
      </c>
      <c r="U416" s="21">
        <f t="shared" si="180"/>
        <v>9.1609840322887395E-2</v>
      </c>
      <c r="V416" s="22">
        <f t="shared" si="181"/>
        <v>3</v>
      </c>
      <c r="W416" s="22">
        <f t="shared" si="182"/>
        <v>0</v>
      </c>
      <c r="X416" s="23">
        <f t="shared" si="183"/>
        <v>3</v>
      </c>
      <c r="Y416" s="23">
        <f t="shared" si="184"/>
        <v>0</v>
      </c>
      <c r="Z416" s="23">
        <f t="shared" si="185"/>
        <v>3</v>
      </c>
      <c r="AA416" s="23">
        <f t="shared" si="186"/>
        <v>0</v>
      </c>
      <c r="AB416" s="24">
        <f t="shared" si="187"/>
        <v>2</v>
      </c>
      <c r="AC416" s="24">
        <f t="shared" si="188"/>
        <v>1</v>
      </c>
      <c r="AD416" s="24">
        <f t="shared" si="189"/>
        <v>2</v>
      </c>
      <c r="AE416" s="24">
        <f t="shared" si="190"/>
        <v>0</v>
      </c>
      <c r="AF416" s="24">
        <f t="shared" si="191"/>
        <v>3</v>
      </c>
      <c r="AG416" s="24">
        <f t="shared" si="192"/>
        <v>1</v>
      </c>
      <c r="AH416" s="24">
        <f t="shared" si="193"/>
        <v>3</v>
      </c>
      <c r="AI416" s="24">
        <f t="shared" si="194"/>
        <v>0</v>
      </c>
      <c r="AJ416" s="24">
        <f t="shared" si="195"/>
        <v>1</v>
      </c>
      <c r="AK416" s="24">
        <f t="shared" si="196"/>
        <v>1</v>
      </c>
      <c r="AL416" s="25">
        <f t="shared" si="197"/>
        <v>21</v>
      </c>
      <c r="AM416" s="25">
        <f t="shared" si="198"/>
        <v>20</v>
      </c>
      <c r="AN416" s="25">
        <f t="shared" si="199"/>
        <v>31</v>
      </c>
      <c r="AO416" s="25">
        <f t="shared" si="200"/>
        <v>30</v>
      </c>
      <c r="AP416" s="25">
        <f t="shared" si="201"/>
        <v>11</v>
      </c>
      <c r="AQ416" s="26">
        <f t="shared" si="202"/>
        <v>0.24339795276817813</v>
      </c>
      <c r="AR416" s="26">
        <f t="shared" si="203"/>
        <v>0.16653132042755248</v>
      </c>
      <c r="AS416" s="26">
        <f t="shared" si="204"/>
        <v>4.3215922311351823E-2</v>
      </c>
      <c r="AT416" s="26">
        <f t="shared" si="205"/>
        <v>3.9942486070940225E-2</v>
      </c>
      <c r="AU416" s="26">
        <f t="shared" si="206"/>
        <v>3.9876579672231405E-2</v>
      </c>
      <c r="AV416" s="27">
        <f>(1/(((0-P416)^2+(0-Q416)^2))*CT416)</f>
        <v>1.1371049080317946E-2</v>
      </c>
      <c r="AW416" s="27">
        <f>(1/(((1-P416)^2+(1-Q416)^2))*CT416)</f>
        <v>3.9876579672231405E-2</v>
      </c>
      <c r="AX416" s="27">
        <f>(1/(((2-P416)^2+(2-Q416)^2))*CT416)</f>
        <v>2.368987888972806E-2</v>
      </c>
      <c r="AY416" s="27">
        <f>(1/(((3-P416)^2+(3-Q416)^2))*CT416)</f>
        <v>7.1763366671940935E-3</v>
      </c>
      <c r="AZ416" s="27">
        <f>((1/(((4-P416)^2+(4-Q416)^2))*CT416))</f>
        <v>3.1597412985844512E-3</v>
      </c>
      <c r="BA416" s="27">
        <f>((1/(((5-P416)^2+(5-Q416)^2))*CT416))</f>
        <v>1.7433254856736137E-3</v>
      </c>
      <c r="BB416" s="27">
        <f>((1/(((6-P416)^2+(6-Q416)^2))*CT416))</f>
        <v>1.0979948405212461E-3</v>
      </c>
      <c r="BC416" s="27">
        <f>((1/(((1-P416)^2+(0-Q416)^2))*CT416))</f>
        <v>3.7073073596910242E-2</v>
      </c>
      <c r="BD416" s="27">
        <f>((1/(((2-P416)^2+(0-Q416)^2))*CT416))</f>
        <v>0.16653132042755248</v>
      </c>
      <c r="BE416" s="27">
        <f>((1/(((2-P416)^2+(1-Q416)^2))*CT416))</f>
        <v>0.24339795276817813</v>
      </c>
      <c r="BF416" s="27">
        <f>((1/(((3-P416)^2+(0-Q416)^2))*CT416))</f>
        <v>3.9942486070940225E-2</v>
      </c>
      <c r="BG416" s="27">
        <f>((1/(((3-P416)^2+(1-Q416)^2))*CT416))</f>
        <v>4.3215922311351823E-2</v>
      </c>
      <c r="BH416" s="27">
        <f>((1/(((3-P416)^2+(2-Q416)^2))*CT416))</f>
        <v>1.6328332434184311E-2</v>
      </c>
      <c r="BI416" s="27">
        <f>((1/(((4-P416)^2+(0-Q416)^2))*CT416))</f>
        <v>1.1895257097869037E-2</v>
      </c>
      <c r="BJ416" s="27">
        <f>((1/(((4-P416)^2+(1-Q416)^2))*CT416))</f>
        <v>1.2169781931486798E-2</v>
      </c>
      <c r="BK416" s="27">
        <f>((1/(((4-P416)^2+(2-Q416)^2))*CT416))</f>
        <v>8.3143238347645216E-3</v>
      </c>
      <c r="BL416" s="27">
        <f>((1/(((4-P416)^2+(3-Q416)^2))*CT416))</f>
        <v>5.0408819507126064E-3</v>
      </c>
      <c r="BM416" s="27">
        <f>((1/(((5-P416)^2+(0-Q416)^2))*CT416))</f>
        <v>5.4615489164958958E-3</v>
      </c>
      <c r="BN416" s="27">
        <f>((1/(((5-P416)^2+(1-Q416)^2))*CT416))</f>
        <v>5.5187070683454806E-3</v>
      </c>
      <c r="BO416" s="27">
        <f>((1/(((5-P416)^2+(2-Q416)^2))*CT416))</f>
        <v>4.5598494891318526E-3</v>
      </c>
      <c r="BP416" s="27">
        <f>((1/(((5-P416)^2+(3-Q416)^2))*CT416))</f>
        <v>3.3623718328710975E-3</v>
      </c>
      <c r="BQ416" s="27">
        <f>((1/(((5-P416)^2+(4-Q416)^2))*CT416))</f>
        <v>2.4066651495074144E-3</v>
      </c>
      <c r="BR416" s="27">
        <f>((1/(((6-P416)^2+(0-Q416)^2))*CT416))</f>
        <v>3.1043429011517482E-3</v>
      </c>
      <c r="BS416" s="27">
        <f>(1/(((6-P416)^2+(1-Q416)^2))*CT416)</f>
        <v>3.1227264194624675E-3</v>
      </c>
      <c r="BT416" s="27">
        <f>(1/(((6-P416)^2+(2-Q416)^2))*CT416)</f>
        <v>2.7906721893237022E-3</v>
      </c>
      <c r="BU416" s="27">
        <f>(1/(((6-P416)^2+(3-Q416)^2))*CT416)</f>
        <v>2.2912645019384785E-3</v>
      </c>
      <c r="BV416" s="27">
        <f>((1/(((6-P416)^2+(4-Q416)^2))*CT416))</f>
        <v>1.803283909952225E-3</v>
      </c>
      <c r="BW416" s="27">
        <f>((1/(((6-P416)^2+(5-Q416)^2))*CT416))</f>
        <v>1.4032183393719367E-3</v>
      </c>
      <c r="BX416" s="27">
        <f>((1/(((0-P416)^2+(1-Q416)^2))*CT416))</f>
        <v>1.1621656294595786E-2</v>
      </c>
      <c r="BY416" s="27">
        <f>((1/(((0-P416)^2+(2-Q416)^2))*CT416))</f>
        <v>8.0547804668173965E-3</v>
      </c>
      <c r="BZ416" s="27">
        <f>((1/(((1-P416)^2+(2-Q416)^2))*CT416))</f>
        <v>1.5827543587238892E-2</v>
      </c>
      <c r="CA416" s="27">
        <f>((1/(((0-P416)^2+(3-Q416)^2))*CT416))</f>
        <v>4.9442902579007663E-3</v>
      </c>
      <c r="CB416" s="27">
        <f>((1/(((1-P416)^2+(3-Q416)^2))*CT416))</f>
        <v>7.0779112613074072E-3</v>
      </c>
      <c r="CC416" s="27">
        <f>((1/(((2-P416)^2+(3-Q416)^2))*CT416))</f>
        <v>8.3114644073696963E-3</v>
      </c>
      <c r="CD416" s="27">
        <f>((1/(((0-P416)^2+(4-Q416)^2))*CT416))</f>
        <v>3.1215163915168462E-3</v>
      </c>
      <c r="CE416" s="27">
        <f>((1/(((1-P416)^2+(4-Q416)^2))*CT416))</f>
        <v>3.8552248766798667E-3</v>
      </c>
      <c r="CF416" s="27">
        <f>((1/(((2-P416)^2+(4-Q416)^2))*CT416))</f>
        <v>4.1942902149993471E-3</v>
      </c>
      <c r="CG416" s="27">
        <f>((1/(((3-P416)^2+(4-Q416)^2))*CT416))</f>
        <v>3.8842420630346981E-3</v>
      </c>
      <c r="CH416" s="27">
        <f>((1/(((0-P416)^2+(5-Q416)^2))*CT416))</f>
        <v>2.0900356370769412E-3</v>
      </c>
      <c r="CI416" s="27">
        <f>((1/(((1-P416)^2+(5-Q416)^2))*CT416))</f>
        <v>2.3952562655786235E-3</v>
      </c>
      <c r="CJ416" s="27">
        <f>((1/(((2-P416)^2+(5-Q416)^2))*CT416))</f>
        <v>2.5219219054180048E-3</v>
      </c>
      <c r="CK416" s="27">
        <f>((1/(((3-P416)^2+(5-Q416)^2))*CT416))</f>
        <v>2.406425507648479E-3</v>
      </c>
      <c r="CL416" s="27">
        <f>(1/(((4-P416)^2+(5-Q416)^2))*CT416)</f>
        <v>2.1071030921212971E-3</v>
      </c>
      <c r="CM416" s="27">
        <f>(1/(((0-P416)^2+(6-Q416)^2))*CT416)</f>
        <v>1.4780559767388131E-3</v>
      </c>
      <c r="CN416" s="27">
        <f>(1/(((1-P416)^2+(6-Q416)^2))*CT416)</f>
        <v>1.6244433650525498E-3</v>
      </c>
      <c r="CO416" s="27">
        <f>((1/(((2-P416)^2+(6-Q416)^2))*CT416))</f>
        <v>1.6817276425340954E-3</v>
      </c>
      <c r="CP416" s="27">
        <f>((1/(((3-P416)^2+(6-Q416)^2))*CT416))</f>
        <v>1.6295728961076711E-3</v>
      </c>
      <c r="CQ416" s="27">
        <f>((1/(((4-P416)^2+(6-Q416)^2))*CT416))</f>
        <v>1.4865713942304867E-3</v>
      </c>
      <c r="CR416" s="27">
        <f>((1/(((5-P416)^2+(6-Q416)^2)))*CT416)</f>
        <v>1.2958068189197634E-3</v>
      </c>
      <c r="CS416" s="21">
        <f t="shared" si="207"/>
        <v>0.7994587293986406</v>
      </c>
      <c r="CT416" s="28">
        <v>0.05</v>
      </c>
    </row>
    <row r="417" spans="8:98" x14ac:dyDescent="0.25">
      <c r="H417" s="2">
        <v>44800</v>
      </c>
      <c r="I417" s="1" t="s">
        <v>5</v>
      </c>
      <c r="J417" s="1" t="s">
        <v>10</v>
      </c>
      <c r="K417">
        <v>1</v>
      </c>
      <c r="L417">
        <v>1</v>
      </c>
      <c r="M417">
        <v>2.37</v>
      </c>
      <c r="N417">
        <v>1.68</v>
      </c>
      <c r="P417" s="10">
        <f>SUMIF(team,spi_matches[[#This Row],[team1]],Mxg)+SUMIF(team,spi_matches[[#This Row],[team2]],Vnxg)</f>
        <v>1.9280613824399135</v>
      </c>
      <c r="Q417" s="10">
        <f>SUMIF(team,spi_matches[[#This Row],[team1]],Mnxg)+SUMIF(team,spi_matches[[#This Row],[team2]],Vxg)</f>
        <v>0.79998177197959297</v>
      </c>
      <c r="R417" s="10">
        <f t="shared" si="177"/>
        <v>0.96974182333909742</v>
      </c>
      <c r="S417" s="21">
        <f t="shared" si="178"/>
        <v>1.3778368269259214</v>
      </c>
      <c r="T417" s="21">
        <f t="shared" si="179"/>
        <v>0.11632841066488753</v>
      </c>
      <c r="U417" s="21">
        <f t="shared" si="180"/>
        <v>0.10984132191866554</v>
      </c>
      <c r="V417" s="22">
        <f t="shared" si="181"/>
        <v>3</v>
      </c>
      <c r="W417" s="22">
        <f t="shared" si="182"/>
        <v>0</v>
      </c>
      <c r="X417" s="23">
        <f t="shared" si="183"/>
        <v>1</v>
      </c>
      <c r="Y417" s="23">
        <f t="shared" si="184"/>
        <v>1</v>
      </c>
      <c r="Z417" s="23">
        <f t="shared" si="185"/>
        <v>1</v>
      </c>
      <c r="AA417" s="23">
        <f t="shared" si="186"/>
        <v>1</v>
      </c>
      <c r="AB417" s="24">
        <f t="shared" si="187"/>
        <v>2</v>
      </c>
      <c r="AC417" s="24">
        <f t="shared" si="188"/>
        <v>1</v>
      </c>
      <c r="AD417" s="24">
        <f t="shared" si="189"/>
        <v>2</v>
      </c>
      <c r="AE417" s="24">
        <f t="shared" si="190"/>
        <v>0</v>
      </c>
      <c r="AF417" s="24">
        <f t="shared" si="191"/>
        <v>1</v>
      </c>
      <c r="AG417" s="24">
        <f t="shared" si="192"/>
        <v>1</v>
      </c>
      <c r="AH417" s="24">
        <f t="shared" si="193"/>
        <v>3</v>
      </c>
      <c r="AI417" s="24">
        <f t="shared" si="194"/>
        <v>1</v>
      </c>
      <c r="AJ417" s="24">
        <f t="shared" si="195"/>
        <v>2</v>
      </c>
      <c r="AK417" s="24">
        <f t="shared" si="196"/>
        <v>2</v>
      </c>
      <c r="AL417" s="25">
        <f t="shared" si="197"/>
        <v>21</v>
      </c>
      <c r="AM417" s="25">
        <f t="shared" si="198"/>
        <v>20</v>
      </c>
      <c r="AN417" s="25">
        <f t="shared" si="199"/>
        <v>11</v>
      </c>
      <c r="AO417" s="25">
        <f t="shared" si="200"/>
        <v>31</v>
      </c>
      <c r="AP417" s="25">
        <f t="shared" si="201"/>
        <v>22</v>
      </c>
      <c r="AQ417" s="26">
        <f t="shared" si="202"/>
        <v>1.1066242113501521</v>
      </c>
      <c r="AR417" s="26">
        <f t="shared" si="203"/>
        <v>7.7501836769978474E-2</v>
      </c>
      <c r="AS417" s="26">
        <f t="shared" si="204"/>
        <v>5.547510302675332E-2</v>
      </c>
      <c r="AT417" s="26">
        <f t="shared" si="205"/>
        <v>4.2050033621891497E-2</v>
      </c>
      <c r="AU417" s="26">
        <f t="shared" si="206"/>
        <v>3.4596834829125643E-2</v>
      </c>
      <c r="AV417" s="27">
        <f>(1/(((0-P417)^2+(0-Q417)^2))*CT417)</f>
        <v>1.1474754943700941E-2</v>
      </c>
      <c r="AW417" s="27">
        <f>(1/(((1-P417)^2+(1-Q417)^2))*CT417)</f>
        <v>5.547510302675332E-2</v>
      </c>
      <c r="AX417" s="27">
        <f>(1/(((2-P417)^2+(2-Q417)^2))*CT417)</f>
        <v>3.4596834829125643E-2</v>
      </c>
      <c r="AY417" s="27">
        <f>(1/(((3-P417)^2+(3-Q417)^2))*CT417)</f>
        <v>8.3484543273081527E-3</v>
      </c>
      <c r="AZ417" s="27">
        <f>((1/(((4-P417)^2+(4-Q417)^2))*CT417))</f>
        <v>3.4404349223451864E-3</v>
      </c>
      <c r="BA417" s="27">
        <f>((1/(((5-P417)^2+(5-Q417)^2))*CT417))</f>
        <v>1.8465883919869222E-3</v>
      </c>
      <c r="BB417" s="27">
        <f>((1/(((6-P417)^2+(6-Q417)^2))*CT417))</f>
        <v>1.1462402236673528E-3</v>
      </c>
      <c r="BC417" s="27">
        <f>((1/(((1-P417)^2+(0-Q417)^2))*CT417))</f>
        <v>3.3305162382081782E-2</v>
      </c>
      <c r="BD417" s="27">
        <f>((1/(((2-P417)^2+(0-Q417)^2))*CT417))</f>
        <v>7.7501836769978474E-2</v>
      </c>
      <c r="BE417" s="27">
        <f>((1/(((2-P417)^2+(1-Q417)^2))*CT417))</f>
        <v>1.1066242113501521</v>
      </c>
      <c r="BF417" s="27">
        <f>((1/(((3-P417)^2+(0-Q417)^2))*CT417))</f>
        <v>2.7948211634692213E-2</v>
      </c>
      <c r="BG417" s="27">
        <f>((1/(((3-P417)^2+(1-Q417)^2))*CT417))</f>
        <v>4.2050033621891497E-2</v>
      </c>
      <c r="BH417" s="27">
        <f>((1/(((3-P417)^2+(2-Q417)^2))*CT417))</f>
        <v>1.9311758680824492E-2</v>
      </c>
      <c r="BI417" s="27">
        <f>((1/(((4-P417)^2+(0-Q417)^2))*CT417))</f>
        <v>1.0136024495052609E-2</v>
      </c>
      <c r="BJ417" s="27">
        <f>((1/(((4-P417)^2+(1-Q417)^2))*CT417))</f>
        <v>1.1539517156242364E-2</v>
      </c>
      <c r="BK417" s="27">
        <f>((1/(((4-P417)^2+(2-Q417)^2))*CT417))</f>
        <v>8.7214777854138538E-3</v>
      </c>
      <c r="BL417" s="27">
        <f>((1/(((4-P417)^2+(3-Q417)^2))*CT417))</f>
        <v>5.4746464619915237E-3</v>
      </c>
      <c r="BM417" s="27">
        <f>((1/(((5-P417)^2+(0-Q417)^2))*CT417))</f>
        <v>4.9619036423150208E-3</v>
      </c>
      <c r="BN417" s="27">
        <f>((1/(((5-P417)^2+(1-Q417)^2))*CT417))</f>
        <v>5.2760346617973649E-3</v>
      </c>
      <c r="BO417" s="27">
        <f>((1/(((5-P417)^2+(2-Q417)^2))*CT417))</f>
        <v>4.5969188837546937E-3</v>
      </c>
      <c r="BP417" s="27">
        <f>((1/(((5-P417)^2+(3-Q417)^2))*CT417))</f>
        <v>3.5021640040972489E-3</v>
      </c>
      <c r="BQ417" s="27">
        <f>((1/(((5-P417)^2+(4-Q417)^2))*CT417))</f>
        <v>2.5410476350370766E-3</v>
      </c>
      <c r="BR417" s="27">
        <f>((1/(((6-P417)^2+(0-Q417)^2))*CT417))</f>
        <v>2.903490034046002E-3</v>
      </c>
      <c r="BS417" s="27">
        <f>(1/(((6-P417)^2+(1-Q417)^2))*CT417)</f>
        <v>3.00829843997191E-3</v>
      </c>
      <c r="BT417" s="27">
        <f>(1/(((6-P417)^2+(2-Q417)^2))*CT417)</f>
        <v>2.7745827143350727E-3</v>
      </c>
      <c r="BU417" s="27">
        <f>(1/(((6-P417)^2+(3-Q417)^2))*CT417)</f>
        <v>2.3341837517656203E-3</v>
      </c>
      <c r="BV417" s="27">
        <f>((1/(((6-P417)^2+(4-Q417)^2))*CT417))</f>
        <v>1.8642247276056774E-3</v>
      </c>
      <c r="BW417" s="27">
        <f>((1/(((6-P417)^2+(5-Q417)^2))*CT417))</f>
        <v>1.4610980928745679E-3</v>
      </c>
      <c r="BX417" s="27">
        <f>((1/(((0-P417)^2+(1-Q417)^2))*CT417))</f>
        <v>1.3306974927089427E-2</v>
      </c>
      <c r="BY417" s="27">
        <f>((1/(((0-P417)^2+(2-Q417)^2))*CT417))</f>
        <v>9.6946863254084893E-3</v>
      </c>
      <c r="BZ417" s="27">
        <f>((1/(((1-P417)^2+(2-Q417)^2))*CT417))</f>
        <v>2.1726456569350884E-2</v>
      </c>
      <c r="CA417" s="27">
        <f>((1/(((0-P417)^2+(3-Q417)^2))*CT417))</f>
        <v>5.8428273155342551E-3</v>
      </c>
      <c r="CB417" s="27">
        <f>((1/(((1-P417)^2+(3-Q417)^2))*CT417))</f>
        <v>8.7698094797215645E-3</v>
      </c>
      <c r="CC417" s="27">
        <f>((1/(((2-P417)^2+(3-Q417)^2))*CT417))</f>
        <v>1.0319373531255577E-2</v>
      </c>
      <c r="CD417" s="27">
        <f>((1/(((0-P417)^2+(4-Q417)^2))*CT417))</f>
        <v>3.5822938338935999E-3</v>
      </c>
      <c r="CE417" s="27">
        <f>((1/(((1-P417)^2+(4-Q417)^2))*CT417))</f>
        <v>4.5039305214730138E-3</v>
      </c>
      <c r="CF417" s="27">
        <f>((1/(((2-P417)^2+(4-Q417)^2))*CT417))</f>
        <v>4.8802904648474173E-3</v>
      </c>
      <c r="CG417" s="27">
        <f>((1/(((3-P417)^2+(4-Q417)^2))*CT417))</f>
        <v>4.3901359035832142E-3</v>
      </c>
      <c r="CH417" s="27">
        <f>((1/(((0-P417)^2+(5-Q417)^2))*CT417))</f>
        <v>2.3410898842927104E-3</v>
      </c>
      <c r="CI417" s="27">
        <f>((1/(((1-P417)^2+(5-Q417)^2))*CT417))</f>
        <v>2.7024907331663511E-3</v>
      </c>
      <c r="CJ417" s="27">
        <f>((1/(((2-P417)^2+(5-Q417)^2))*CT417))</f>
        <v>2.8336112088964871E-3</v>
      </c>
      <c r="CK417" s="27">
        <f>((1/(((3-P417)^2+(5-Q417)^2))*CT417))</f>
        <v>2.6611024057775555E-3</v>
      </c>
      <c r="CL417" s="27">
        <f>(1/(((4-P417)^2+(5-Q417)^2))*CT417)</f>
        <v>2.2796613029028002E-3</v>
      </c>
      <c r="CM417" s="27">
        <f>(1/(((0-P417)^2+(6-Q417)^2))*CT417)</f>
        <v>1.6256139396806379E-3</v>
      </c>
      <c r="CN417" s="27">
        <f>(1/(((1-P417)^2+(6-Q417)^2))*CT417)</f>
        <v>1.7920191530158792E-3</v>
      </c>
      <c r="CO417" s="27">
        <f>((1/(((2-P417)^2+(6-Q417)^2))*CT417))</f>
        <v>1.8487456348713965E-3</v>
      </c>
      <c r="CP417" s="27">
        <f>((1/(((3-P417)^2+(6-Q417)^2))*CT417))</f>
        <v>1.7737263048947108E-3</v>
      </c>
      <c r="CQ417" s="27">
        <f>((1/(((4-P417)^2+(6-Q417)^2))*CT417))</f>
        <v>1.5957555859723754E-3</v>
      </c>
      <c r="CR417" s="27">
        <f>((1/(((5-P417)^2+(6-Q417)^2)))*CT417)</f>
        <v>1.370726893037213E-3</v>
      </c>
      <c r="CS417" s="21">
        <f t="shared" si="207"/>
        <v>1.6040065595094746</v>
      </c>
      <c r="CT417" s="28">
        <v>0.05</v>
      </c>
    </row>
    <row r="418" spans="8:98" x14ac:dyDescent="0.25">
      <c r="H418" s="2">
        <v>44800</v>
      </c>
      <c r="I418" s="1" t="s">
        <v>6</v>
      </c>
      <c r="J418" s="1" t="s">
        <v>23</v>
      </c>
      <c r="K418">
        <v>2</v>
      </c>
      <c r="L418">
        <v>1</v>
      </c>
      <c r="M418">
        <v>2.3199999999999998</v>
      </c>
      <c r="N418">
        <v>0.84</v>
      </c>
      <c r="P418" s="10">
        <f>SUMIF(team,spi_matches[[#This Row],[team1]],Mxg)+SUMIF(team,spi_matches[[#This Row],[team2]],Vnxg)</f>
        <v>2.5101437189739828</v>
      </c>
      <c r="Q418" s="10">
        <f>SUMIF(team,spi_matches[[#This Row],[team1]],Mnxg)+SUMIF(team,spi_matches[[#This Row],[team2]],Vxg)</f>
        <v>0.84714242748724322</v>
      </c>
      <c r="R418" s="10">
        <f t="shared" si="177"/>
        <v>3.620564813566754E-2</v>
      </c>
      <c r="S418" s="21">
        <f t="shared" si="178"/>
        <v>0.626988511198044</v>
      </c>
      <c r="T418" s="21">
        <f t="shared" si="179"/>
        <v>7.8078502611361386E-2</v>
      </c>
      <c r="U418" s="21">
        <f t="shared" si="180"/>
        <v>9.0530702702991711E-2</v>
      </c>
      <c r="V418" s="22">
        <f t="shared" si="181"/>
        <v>3</v>
      </c>
      <c r="W418" s="22">
        <f t="shared" si="182"/>
        <v>0</v>
      </c>
      <c r="X418" s="23">
        <f t="shared" si="183"/>
        <v>3</v>
      </c>
      <c r="Y418" s="23">
        <f t="shared" si="184"/>
        <v>0</v>
      </c>
      <c r="Z418" s="23">
        <f t="shared" si="185"/>
        <v>3</v>
      </c>
      <c r="AA418" s="23">
        <f t="shared" si="186"/>
        <v>0</v>
      </c>
      <c r="AB418" s="24">
        <f t="shared" si="187"/>
        <v>3</v>
      </c>
      <c r="AC418" s="24">
        <f t="shared" si="188"/>
        <v>1</v>
      </c>
      <c r="AD418" s="24">
        <f t="shared" si="189"/>
        <v>2</v>
      </c>
      <c r="AE418" s="24">
        <f t="shared" si="190"/>
        <v>1</v>
      </c>
      <c r="AF418" s="24">
        <f t="shared" si="191"/>
        <v>3</v>
      </c>
      <c r="AG418" s="24">
        <f t="shared" si="192"/>
        <v>0</v>
      </c>
      <c r="AH418" s="24">
        <f t="shared" si="193"/>
        <v>2</v>
      </c>
      <c r="AI418" s="24">
        <f t="shared" si="194"/>
        <v>0</v>
      </c>
      <c r="AJ418" s="24">
        <f t="shared" si="195"/>
        <v>3</v>
      </c>
      <c r="AK418" s="24">
        <f t="shared" si="196"/>
        <v>2</v>
      </c>
      <c r="AL418" s="25">
        <f t="shared" si="197"/>
        <v>31</v>
      </c>
      <c r="AM418" s="25">
        <f t="shared" si="198"/>
        <v>21</v>
      </c>
      <c r="AN418" s="25">
        <f t="shared" si="199"/>
        <v>30</v>
      </c>
      <c r="AO418" s="25">
        <f t="shared" si="200"/>
        <v>20</v>
      </c>
      <c r="AP418" s="25">
        <f t="shared" si="201"/>
        <v>32</v>
      </c>
      <c r="AQ418" s="26">
        <f t="shared" si="202"/>
        <v>0.1898797052381469</v>
      </c>
      <c r="AR418" s="26">
        <f t="shared" si="203"/>
        <v>0.17629716275642704</v>
      </c>
      <c r="AS418" s="26">
        <f t="shared" si="204"/>
        <v>5.2213351730761151E-2</v>
      </c>
      <c r="AT418" s="26">
        <f t="shared" si="205"/>
        <v>5.1130134137681395E-2</v>
      </c>
      <c r="AU418" s="26">
        <f t="shared" si="206"/>
        <v>3.1866623982726439E-2</v>
      </c>
      <c r="AV418" s="27">
        <f>(1/(((0-P418)^2+(0-Q418)^2))*CT418)</f>
        <v>7.1240579930398193E-3</v>
      </c>
      <c r="AW418" s="27">
        <f>(1/(((1-P418)^2+(1-Q418)^2))*CT418)</f>
        <v>2.1702335639801382E-2</v>
      </c>
      <c r="AX418" s="27">
        <f>(1/(((2-P418)^2+(2-Q418)^2))*CT418)</f>
        <v>3.1459853018207043E-2</v>
      </c>
      <c r="AY418" s="27">
        <f>(1/(((3-P418)^2+(3-Q418)^2))*CT418)</f>
        <v>1.0256925935541297E-2</v>
      </c>
      <c r="AZ418" s="27">
        <f>((1/(((4-P418)^2+(4-Q418)^2))*CT418))</f>
        <v>4.111780357324007E-3</v>
      </c>
      <c r="BA418" s="27">
        <f>((1/(((5-P418)^2+(5-Q418)^2))*CT418))</f>
        <v>2.1325953695547472E-3</v>
      </c>
      <c r="BB418" s="27">
        <f>((1/(((6-P418)^2+(6-Q418)^2))*CT418))</f>
        <v>1.2909542978930765E-3</v>
      </c>
      <c r="BC418" s="27">
        <f>((1/(((1-P418)^2+(0-Q418)^2))*CT418))</f>
        <v>1.667675975071289E-2</v>
      </c>
      <c r="BD418" s="27">
        <f>((1/(((2-P418)^2+(0-Q418)^2))*CT418))</f>
        <v>5.1130134137681395E-2</v>
      </c>
      <c r="BE418" s="27">
        <f>((1/(((2-P418)^2+(1-Q418)^2))*CT418))</f>
        <v>0.17629716275642704</v>
      </c>
      <c r="BF418" s="27">
        <f>((1/(((3-P418)^2+(0-Q418)^2))*CT418))</f>
        <v>5.2213351730761151E-2</v>
      </c>
      <c r="BG418" s="27">
        <f>((1/(((3-P418)^2+(1-Q418)^2))*CT418))</f>
        <v>0.1898797052381469</v>
      </c>
      <c r="BH418" s="27">
        <f>((1/(((3-P418)^2+(2-Q418)^2))*CT418))</f>
        <v>3.1866623982726439E-2</v>
      </c>
      <c r="BI418" s="27">
        <f>((1/(((4-P418)^2+(0-Q418)^2))*CT418))</f>
        <v>1.7022307898068415E-2</v>
      </c>
      <c r="BJ418" s="27">
        <f>((1/(((4-P418)^2+(1-Q418)^2))*CT418))</f>
        <v>2.2291204329643502E-2</v>
      </c>
      <c r="BK418" s="27">
        <f>((1/(((4-P418)^2+(2-Q418)^2))*CT418))</f>
        <v>1.4089458909143496E-2</v>
      </c>
      <c r="BL418" s="27">
        <f>((1/(((4-P418)^2+(3-Q418)^2))*CT418))</f>
        <v>7.2945127029419334E-3</v>
      </c>
      <c r="BM418" s="27">
        <f>((1/(((5-P418)^2+(0-Q418)^2))*CT418))</f>
        <v>7.2285311473492099E-3</v>
      </c>
      <c r="BN418" s="27">
        <f>((1/(((5-P418)^2+(1-Q418)^2))*CT418))</f>
        <v>8.0350330815278925E-3</v>
      </c>
      <c r="BO418" s="27">
        <f>((1/(((5-P418)^2+(2-Q418)^2))*CT418))</f>
        <v>6.6414602152334665E-3</v>
      </c>
      <c r="BP418" s="27">
        <f>((1/(((5-P418)^2+(3-Q418)^2))*CT418))</f>
        <v>4.6150239217189427E-3</v>
      </c>
      <c r="BQ418" s="27">
        <f>((1/(((5-P418)^2+(4-Q418)^2))*CT418))</f>
        <v>3.0979135530275481E-3</v>
      </c>
      <c r="BR418" s="27">
        <f>((1/(((6-P418)^2+(0-Q418)^2))*CT418))</f>
        <v>3.8769465974923174E-3</v>
      </c>
      <c r="BS418" s="27">
        <f>(1/(((6-P418)^2+(1-Q418)^2))*CT418)</f>
        <v>4.0975336593553893E-3</v>
      </c>
      <c r="BT418" s="27">
        <f>(1/(((6-P418)^2+(2-Q418)^2))*CT418)</f>
        <v>3.701461592774364E-3</v>
      </c>
      <c r="BU418" s="27">
        <f>(1/(((6-P418)^2+(3-Q418)^2))*CT418)</f>
        <v>2.9737313791634284E-3</v>
      </c>
      <c r="BV418" s="27">
        <f>((1/(((6-P418)^2+(4-Q418)^2))*CT418))</f>
        <v>2.2604379155155454E-3</v>
      </c>
      <c r="BW418" s="27">
        <f>((1/(((6-P418)^2+(5-Q418)^2))*CT418))</f>
        <v>1.6992166986325779E-3</v>
      </c>
      <c r="BX418" s="27">
        <f>((1/(((0-P418)^2+(1-Q418)^2))*CT418))</f>
        <v>7.9061546684423816E-3</v>
      </c>
      <c r="BY418" s="27">
        <f>((1/(((0-P418)^2+(2-Q418)^2))*CT418))</f>
        <v>6.5531640544690024E-3</v>
      </c>
      <c r="BZ418" s="27">
        <f>((1/(((1-P418)^2+(2-Q418)^2))*CT418))</f>
        <v>1.3851894194663089E-2</v>
      </c>
      <c r="CA418" s="27">
        <f>((1/(((0-P418)^2+(3-Q418)^2))*CT418))</f>
        <v>4.5722156331794448E-3</v>
      </c>
      <c r="CB418" s="27">
        <f>((1/(((1-P418)^2+(3-Q418)^2))*CT418))</f>
        <v>7.2303131729669502E-3</v>
      </c>
      <c r="CC418" s="27">
        <f>((1/(((2-P418)^2+(3-Q418)^2))*CT418))</f>
        <v>1.0214416242277039E-2</v>
      </c>
      <c r="CD418" s="27">
        <f>((1/(((0-P418)^2+(4-Q418)^2))*CT418))</f>
        <v>3.0785651622759081E-3</v>
      </c>
      <c r="CE418" s="27">
        <f>((1/(((1-P418)^2+(4-Q418)^2))*CT418))</f>
        <v>4.0913031830635002E-3</v>
      </c>
      <c r="CF418" s="27">
        <f>((1/(((2-P418)^2+(4-Q418)^2))*CT418))</f>
        <v>4.9015967751296144E-3</v>
      </c>
      <c r="CG418" s="27">
        <f>((1/(((3-P418)^2+(4-Q418)^2))*CT418))</f>
        <v>4.9113645795577565E-3</v>
      </c>
      <c r="CH418" s="27">
        <f>((1/(((0-P418)^2+(5-Q418)^2))*CT418))</f>
        <v>2.1234084648665444E-3</v>
      </c>
      <c r="CI418" s="27">
        <f>((1/(((1-P418)^2+(5-Q418)^2))*CT418))</f>
        <v>2.5605886394852138E-3</v>
      </c>
      <c r="CJ418" s="27">
        <f>((1/(((2-P418)^2+(5-Q418)^2))*CT418))</f>
        <v>2.8560864916779461E-3</v>
      </c>
      <c r="CK418" s="27">
        <f>((1/(((3-P418)^2+(5-Q418)^2))*CT418))</f>
        <v>2.8594001176536687E-3</v>
      </c>
      <c r="CL418" s="27">
        <f>(1/(((4-P418)^2+(5-Q418)^2))*CT418)</f>
        <v>2.5685946072220947E-3</v>
      </c>
      <c r="CM418" s="27">
        <f>(1/(((0-P418)^2+(6-Q418)^2))*CT418)</f>
        <v>1.5219420214021215E-3</v>
      </c>
      <c r="CN418" s="27">
        <f>(1/(((1-P418)^2+(6-Q418)^2))*CT418)</f>
        <v>1.734155657047199E-3</v>
      </c>
      <c r="CO418" s="27">
        <f>((1/(((2-P418)^2+(6-Q418)^2))*CT418))</f>
        <v>1.8648235801040074E-3</v>
      </c>
      <c r="CP418" s="27">
        <f>((1/(((3-P418)^2+(6-Q418)^2))*CT418))</f>
        <v>1.8662356670477121E-3</v>
      </c>
      <c r="CQ418" s="27">
        <f>((1/(((4-P418)^2+(6-Q418)^2))*CT418))</f>
        <v>1.7378240202431589E-3</v>
      </c>
      <c r="CR418" s="27">
        <f>((1/(((5-P418)^2+(6-Q418)^2)))*CT418)</f>
        <v>1.5266557702173715E-3</v>
      </c>
      <c r="CS418" s="21">
        <f t="shared" si="207"/>
        <v>0.79559771651239686</v>
      </c>
      <c r="CT418" s="28">
        <v>0.05</v>
      </c>
    </row>
    <row r="419" spans="8:98" x14ac:dyDescent="0.25">
      <c r="H419" s="2">
        <v>44801</v>
      </c>
      <c r="I419" s="1" t="s">
        <v>15</v>
      </c>
      <c r="J419" s="1" t="s">
        <v>20</v>
      </c>
      <c r="K419">
        <v>1</v>
      </c>
      <c r="L419">
        <v>1</v>
      </c>
      <c r="M419">
        <v>1.1100000000000001</v>
      </c>
      <c r="N419">
        <v>2.08</v>
      </c>
      <c r="P419" s="10">
        <f>SUMIF(team,spi_matches[[#This Row],[team1]],Mxg)+SUMIF(team,spi_matches[[#This Row],[team2]],Vnxg)</f>
        <v>0.96267131672653383</v>
      </c>
      <c r="Q419" s="10">
        <f>SUMIF(team,spi_matches[[#This Row],[team1]],Mnxg)+SUMIF(team,spi_matches[[#This Row],[team2]],Vxg)</f>
        <v>1.2651458796143582</v>
      </c>
      <c r="R419" s="10">
        <f t="shared" si="177"/>
        <v>0.68569297842455146</v>
      </c>
      <c r="S419" s="21">
        <f t="shared" si="178"/>
        <v>0.16772209097003776</v>
      </c>
      <c r="T419" s="21">
        <f t="shared" si="179"/>
        <v>0.76078945591970804</v>
      </c>
      <c r="U419" s="21">
        <f t="shared" si="180"/>
        <v>0.26735599591149645</v>
      </c>
      <c r="V419" s="22">
        <f t="shared" si="181"/>
        <v>1</v>
      </c>
      <c r="W419" s="22">
        <f t="shared" si="182"/>
        <v>1</v>
      </c>
      <c r="X419" s="23">
        <f t="shared" si="183"/>
        <v>1</v>
      </c>
      <c r="Y419" s="23">
        <f t="shared" si="184"/>
        <v>1</v>
      </c>
      <c r="Z419" s="23">
        <f t="shared" si="185"/>
        <v>1</v>
      </c>
      <c r="AA419" s="23">
        <f t="shared" si="186"/>
        <v>1</v>
      </c>
      <c r="AB419" s="24">
        <f t="shared" si="187"/>
        <v>1</v>
      </c>
      <c r="AC419" s="24">
        <f t="shared" si="188"/>
        <v>1</v>
      </c>
      <c r="AD419" s="24">
        <f t="shared" si="189"/>
        <v>1</v>
      </c>
      <c r="AE419" s="24">
        <f t="shared" si="190"/>
        <v>2</v>
      </c>
      <c r="AF419" s="24">
        <f t="shared" si="191"/>
        <v>0</v>
      </c>
      <c r="AG419" s="24">
        <f t="shared" si="192"/>
        <v>1</v>
      </c>
      <c r="AH419" s="24">
        <f t="shared" si="193"/>
        <v>2</v>
      </c>
      <c r="AI419" s="24">
        <f t="shared" si="194"/>
        <v>1</v>
      </c>
      <c r="AJ419" s="24">
        <f t="shared" si="195"/>
        <v>0</v>
      </c>
      <c r="AK419" s="24">
        <f t="shared" si="196"/>
        <v>2</v>
      </c>
      <c r="AL419" s="25">
        <f t="shared" si="197"/>
        <v>11</v>
      </c>
      <c r="AM419" s="25">
        <f t="shared" si="198"/>
        <v>12</v>
      </c>
      <c r="AN419" s="25">
        <f t="shared" si="199"/>
        <v>1</v>
      </c>
      <c r="AO419" s="25">
        <f t="shared" si="200"/>
        <v>21</v>
      </c>
      <c r="AP419" s="25">
        <f t="shared" si="201"/>
        <v>2</v>
      </c>
      <c r="AQ419" s="26">
        <f t="shared" si="202"/>
        <v>0.69739123165825534</v>
      </c>
      <c r="AR419" s="26">
        <f t="shared" si="203"/>
        <v>9.2352474646208854E-2</v>
      </c>
      <c r="AS419" s="26">
        <f t="shared" si="204"/>
        <v>5.0148519779729728E-2</v>
      </c>
      <c r="AT419" s="26">
        <f t="shared" si="205"/>
        <v>4.3616577204760663E-2</v>
      </c>
      <c r="AU419" s="26">
        <f t="shared" si="206"/>
        <v>3.4089050254609711E-2</v>
      </c>
      <c r="AV419" s="27">
        <f>(1/(((0-P419)^2+(0-Q419)^2))*CT419)</f>
        <v>1.9783723067309564E-2</v>
      </c>
      <c r="AW419" s="27">
        <f>(1/(((1-P419)^2+(1-Q419)^2))*CT419)</f>
        <v>0.69739123165825534</v>
      </c>
      <c r="AX419" s="27">
        <f>(1/(((2-P419)^2+(2-Q419)^2))*CT419)</f>
        <v>3.0939418985832409E-2</v>
      </c>
      <c r="AY419" s="27">
        <f>(1/(((3-P419)^2+(3-Q419)^2))*CT419)</f>
        <v>6.9828238065618364E-3</v>
      </c>
      <c r="AZ419" s="27">
        <f>((1/(((4-P419)^2+(4-Q419)^2))*CT419))</f>
        <v>2.9931529966947066E-3</v>
      </c>
      <c r="BA419" s="27">
        <f>((1/(((5-P419)^2+(5-Q419)^2))*CT419))</f>
        <v>1.6529385602667701E-3</v>
      </c>
      <c r="BB419" s="27">
        <f>((1/(((6-P419)^2+(6-Q419)^2))*CT419))</f>
        <v>1.0461668447874996E-3</v>
      </c>
      <c r="BC419" s="27">
        <f>((1/(((1-P419)^2+(0-Q419)^2))*CT419))</f>
        <v>3.1211229268598997E-2</v>
      </c>
      <c r="BD419" s="27">
        <f>((1/(((2-P419)^2+(0-Q419)^2))*CT419))</f>
        <v>1.8680102136423741E-2</v>
      </c>
      <c r="BE419" s="27">
        <f>((1/(((2-P419)^2+(1-Q419)^2))*CT419))</f>
        <v>4.3616577204760663E-2</v>
      </c>
      <c r="BF419" s="27">
        <f>((1/(((3-P419)^2+(0-Q419)^2))*CT419))</f>
        <v>8.6936832279398985E-3</v>
      </c>
      <c r="BG419" s="27">
        <f>((1/(((3-P419)^2+(1-Q419)^2))*CT419))</f>
        <v>1.1845504763894054E-2</v>
      </c>
      <c r="BH419" s="27">
        <f>((1/(((3-P419)^2+(2-Q419)^2))*CT419))</f>
        <v>1.0659347266546541E-2</v>
      </c>
      <c r="BI419" s="27">
        <f>((1/(((4-P419)^2+(0-Q419)^2))*CT419))</f>
        <v>4.6185282157872277E-3</v>
      </c>
      <c r="BJ419" s="27">
        <f>((1/(((4-P419)^2+(1-Q419)^2))*CT419))</f>
        <v>5.3788496654093264E-3</v>
      </c>
      <c r="BK419" s="27">
        <f>((1/(((4-P419)^2+(2-Q419)^2))*CT419))</f>
        <v>5.1201304941612489E-3</v>
      </c>
      <c r="BL419" s="27">
        <f>((1/(((4-P419)^2+(3-Q419)^2))*CT419))</f>
        <v>4.086608524529336E-3</v>
      </c>
      <c r="BM419" s="27">
        <f>((1/(((5-P419)^2+(0-Q419)^2))*CT419))</f>
        <v>2.7931998108327635E-3</v>
      </c>
      <c r="BN419" s="27">
        <f>((1/(((5-P419)^2+(1-Q419)^2))*CT419))</f>
        <v>3.0543070638182619E-3</v>
      </c>
      <c r="BO419" s="27">
        <f>((1/(((5-P419)^2+(2-Q419)^2))*CT419))</f>
        <v>2.9691152380508972E-3</v>
      </c>
      <c r="BP419" s="27">
        <f>((1/(((5-P419)^2+(3-Q419)^2))*CT419))</f>
        <v>2.5893665868706893E-3</v>
      </c>
      <c r="BQ419" s="27">
        <f>((1/(((5-P419)^2+(4-Q419)^2))*CT419))</f>
        <v>2.1026558684625624E-3</v>
      </c>
      <c r="BR419" s="27">
        <f>((1/(((6-P419)^2+(0-Q419)^2))*CT419))</f>
        <v>1.8535492663636262E-3</v>
      </c>
      <c r="BS419" s="27">
        <f>(1/(((6-P419)^2+(1-Q419)^2))*CT419)</f>
        <v>1.9650239414357499E-3</v>
      </c>
      <c r="BT419" s="27">
        <f>(1/(((6-P419)^2+(2-Q419)^2))*CT419)</f>
        <v>1.9294075436076729E-3</v>
      </c>
      <c r="BU419" s="27">
        <f>(1/(((6-P419)^2+(3-Q419)^2))*CT419)</f>
        <v>1.7615310387561962E-3</v>
      </c>
      <c r="BV419" s="27">
        <f>((1/(((6-P419)^2+(4-Q419)^2))*CT419))</f>
        <v>1.5218797305387227E-3</v>
      </c>
      <c r="BW419" s="27">
        <f>((1/(((6-P419)^2+(5-Q419)^2))*CT419))</f>
        <v>1.2714941132495835E-3</v>
      </c>
      <c r="BX419" s="27">
        <f>((1/(((0-P419)^2+(1-Q419)^2))*CT419))</f>
        <v>5.0148519779729728E-2</v>
      </c>
      <c r="BY419" s="27">
        <f>((1/(((0-P419)^2+(2-Q419)^2))*CT419))</f>
        <v>3.4089050254609711E-2</v>
      </c>
      <c r="BZ419" s="27">
        <f>((1/(((1-P419)^2+(2-Q419)^2))*CT419))</f>
        <v>9.2352474646208854E-2</v>
      </c>
      <c r="CA419" s="27">
        <f>((1/(((0-P419)^2+(3-Q419)^2))*CT419))</f>
        <v>1.270178408879493E-2</v>
      </c>
      <c r="CB419" s="27">
        <f>((1/(((1-P419)^2+(3-Q419)^2))*CT419))</f>
        <v>1.6605159773239973E-2</v>
      </c>
      <c r="CC419" s="27">
        <f>((1/(((2-P419)^2+(3-Q419)^2))*CT419))</f>
        <v>1.2237596511127158E-2</v>
      </c>
      <c r="CD419" s="27">
        <f>((1/(((0-P419)^2+(4-Q419)^2))*CT419))</f>
        <v>5.948016861367973E-3</v>
      </c>
      <c r="CE419" s="27">
        <f>((1/(((1-P419)^2+(4-Q419)^2))*CT419))</f>
        <v>6.6837588288961962E-3</v>
      </c>
      <c r="CF419" s="27">
        <f>((1/(((2-P419)^2+(4-Q419)^2))*CT419))</f>
        <v>5.8442089192583049E-3</v>
      </c>
      <c r="CG419" s="27">
        <f>((1/(((3-P419)^2+(4-Q419)^2))*CT419))</f>
        <v>4.2991761522307263E-3</v>
      </c>
      <c r="CH419" s="27">
        <f>((1/(((0-P419)^2+(5-Q419)^2))*CT419))</f>
        <v>3.3611476446988066E-3</v>
      </c>
      <c r="CI419" s="27">
        <f>((1/(((1-P419)^2+(5-Q419)^2))*CT419))</f>
        <v>3.5840935468153309E-3</v>
      </c>
      <c r="CJ419" s="27">
        <f>((1/(((2-P419)^2+(5-Q419)^2))*CT419))</f>
        <v>3.3277458046021991E-3</v>
      </c>
      <c r="CK419" s="27">
        <f>((1/(((3-P419)^2+(5-Q419)^2))*CT419))</f>
        <v>2.7624548299965499E-3</v>
      </c>
      <c r="CL419" s="27">
        <f>(1/(((4-P419)^2+(5-Q419)^2))*CT419)</f>
        <v>2.1575437747316396E-3</v>
      </c>
      <c r="CM419" s="27">
        <f>(1/(((0-P419)^2+(6-Q419)^2))*CT419)</f>
        <v>2.141733075176064E-3</v>
      </c>
      <c r="CN419" s="27">
        <f>(1/(((1-P419)^2+(6-Q419)^2))*CT419)</f>
        <v>2.2301280786016921E-3</v>
      </c>
      <c r="CO419" s="27">
        <f>((1/(((2-P419)^2+(6-Q419)^2))*CT419))</f>
        <v>2.128121934905706E-3</v>
      </c>
      <c r="CP419" s="27">
        <f>((1/(((3-P419)^2+(6-Q419)^2))*CT419))</f>
        <v>1.8818533543623899E-3</v>
      </c>
      <c r="CQ419" s="27">
        <f>((1/(((4-P419)^2+(6-Q419)^2))*CT419))</f>
        <v>1.5800679323953626E-3</v>
      </c>
      <c r="CR419" s="27">
        <f>((1/(((5-P419)^2+(6-Q419)^2)))*CT419)</f>
        <v>1.2913601197471812E-3</v>
      </c>
      <c r="CS419" s="21">
        <f t="shared" si="207"/>
        <v>1.195867542801242</v>
      </c>
      <c r="CT419" s="28">
        <v>0.05</v>
      </c>
    </row>
    <row r="420" spans="8:98" x14ac:dyDescent="0.25">
      <c r="H420" s="2">
        <v>44801</v>
      </c>
      <c r="I420" s="1" t="s">
        <v>17</v>
      </c>
      <c r="J420" s="1" t="s">
        <v>21</v>
      </c>
      <c r="K420">
        <v>0</v>
      </c>
      <c r="L420">
        <v>1</v>
      </c>
      <c r="M420">
        <v>0.37</v>
      </c>
      <c r="N420">
        <v>0.38</v>
      </c>
      <c r="P420" s="10">
        <f>SUMIF(team,spi_matches[[#This Row],[team1]],Mxg)+SUMIF(team,spi_matches[[#This Row],[team2]],Vnxg)</f>
        <v>1.1353751167130846</v>
      </c>
      <c r="Q420" s="10">
        <f>SUMIF(team,spi_matches[[#This Row],[team1]],Mnxg)+SUMIF(team,spi_matches[[#This Row],[team2]],Vxg)</f>
        <v>1.3221243944289585</v>
      </c>
      <c r="R420" s="10">
        <f t="shared" si="177"/>
        <v>1.4733974438616997</v>
      </c>
      <c r="S420" s="21">
        <f t="shared" si="178"/>
        <v>0.19030205725505428</v>
      </c>
      <c r="T420" s="21">
        <f t="shared" si="179"/>
        <v>0.48146968184308953</v>
      </c>
      <c r="U420" s="21">
        <f t="shared" si="180"/>
        <v>0.2643175947233673</v>
      </c>
      <c r="V420" s="22">
        <f t="shared" si="181"/>
        <v>1</v>
      </c>
      <c r="W420" s="22">
        <f t="shared" si="182"/>
        <v>1</v>
      </c>
      <c r="X420" s="23">
        <f t="shared" si="183"/>
        <v>0</v>
      </c>
      <c r="Y420" s="23">
        <f t="shared" si="184"/>
        <v>3</v>
      </c>
      <c r="Z420" s="23">
        <f t="shared" si="185"/>
        <v>0</v>
      </c>
      <c r="AA420" s="23">
        <f t="shared" si="186"/>
        <v>3</v>
      </c>
      <c r="AB420" s="24">
        <f t="shared" si="187"/>
        <v>1</v>
      </c>
      <c r="AC420" s="24">
        <f t="shared" si="188"/>
        <v>1</v>
      </c>
      <c r="AD420" s="24">
        <f t="shared" si="189"/>
        <v>1</v>
      </c>
      <c r="AE420" s="24">
        <f t="shared" si="190"/>
        <v>2</v>
      </c>
      <c r="AF420" s="24">
        <f t="shared" si="191"/>
        <v>2</v>
      </c>
      <c r="AG420" s="24">
        <f t="shared" si="192"/>
        <v>1</v>
      </c>
      <c r="AH420" s="24">
        <f t="shared" si="193"/>
        <v>2</v>
      </c>
      <c r="AI420" s="24">
        <f t="shared" si="194"/>
        <v>2</v>
      </c>
      <c r="AJ420" s="24">
        <f t="shared" si="195"/>
        <v>0</v>
      </c>
      <c r="AK420" s="24">
        <f t="shared" si="196"/>
        <v>1</v>
      </c>
      <c r="AL420" s="25">
        <f t="shared" si="197"/>
        <v>11</v>
      </c>
      <c r="AM420" s="25">
        <f t="shared" si="198"/>
        <v>12</v>
      </c>
      <c r="AN420" s="25">
        <f t="shared" si="199"/>
        <v>21</v>
      </c>
      <c r="AO420" s="25">
        <f t="shared" si="200"/>
        <v>22</v>
      </c>
      <c r="AP420" s="25">
        <f t="shared" si="201"/>
        <v>1</v>
      </c>
      <c r="AQ420" s="26">
        <f t="shared" si="202"/>
        <v>0.40953211315121707</v>
      </c>
      <c r="AR420" s="26">
        <f t="shared" si="203"/>
        <v>0.10463715042397773</v>
      </c>
      <c r="AS420" s="26">
        <f t="shared" si="204"/>
        <v>5.8730920127968635E-2</v>
      </c>
      <c r="AT420" s="26">
        <f t="shared" si="205"/>
        <v>4.1421879738824122E-2</v>
      </c>
      <c r="AU420" s="26">
        <f t="shared" si="206"/>
        <v>3.5897857585105414E-2</v>
      </c>
      <c r="AV420" s="27">
        <f>(1/(((0-P420)^2+(0-Q420)^2))*CT420)</f>
        <v>1.6463129864186351E-2</v>
      </c>
      <c r="AW420" s="27">
        <f>(1/(((1-P420)^2+(1-Q420)^2))*CT420)</f>
        <v>0.40953211315121707</v>
      </c>
      <c r="AX420" s="27">
        <f>(1/(((2-P420)^2+(2-Q420)^2))*CT420)</f>
        <v>4.1421879738824122E-2</v>
      </c>
      <c r="AY420" s="27">
        <f>(1/(((3-P420)^2+(3-Q420)^2))*CT420)</f>
        <v>7.9464820288359019E-3</v>
      </c>
      <c r="AZ420" s="27">
        <f>((1/(((4-P420)^2+(4-Q420)^2))*CT420))</f>
        <v>3.2515897794494469E-3</v>
      </c>
      <c r="BA420" s="27">
        <f>((1/(((5-P420)^2+(5-Q420)^2))*CT420))</f>
        <v>1.7567224391294286E-3</v>
      </c>
      <c r="BB420" s="27">
        <f>((1/(((6-P420)^2+(6-Q420)^2))*CT420))</f>
        <v>1.0977648414471925E-3</v>
      </c>
      <c r="BC420" s="27">
        <f>((1/(((1-P420)^2+(0-Q420)^2))*CT420))</f>
        <v>2.830713157139755E-2</v>
      </c>
      <c r="BD420" s="27">
        <f>((1/(((2-P420)^2+(0-Q420)^2))*CT420))</f>
        <v>2.003534954413283E-2</v>
      </c>
      <c r="BE420" s="27">
        <f>((1/(((2-P420)^2+(1-Q420)^2))*CT420))</f>
        <v>5.8730920127968635E-2</v>
      </c>
      <c r="BF420" s="27">
        <f>((1/(((3-P420)^2+(0-Q420)^2))*CT420))</f>
        <v>9.5696731031840107E-3</v>
      </c>
      <c r="BG420" s="27">
        <f>((1/(((3-P420)^2+(1-Q420)^2))*CT420))</f>
        <v>1.3964178772456757E-2</v>
      </c>
      <c r="BH420" s="27">
        <f>((1/(((3-P420)^2+(2-Q420)^2))*CT420))</f>
        <v>1.2702150624389169E-2</v>
      </c>
      <c r="BI420" s="27">
        <f>((1/(((4-P420)^2+(0-Q420)^2))*CT420))</f>
        <v>5.0230615606243955E-3</v>
      </c>
      <c r="BJ420" s="27">
        <f>((1/(((4-P420)^2+(1-Q420)^2))*CT420))</f>
        <v>6.0169631326224358E-3</v>
      </c>
      <c r="BK420" s="27">
        <f>((1/(((4-P420)^2+(2-Q420)^2))*CT420))</f>
        <v>5.7699468694086811E-3</v>
      </c>
      <c r="BL420" s="27">
        <f>((1/(((4-P420)^2+(3-Q420)^2))*CT420))</f>
        <v>4.5366525035143504E-3</v>
      </c>
      <c r="BM420" s="27">
        <f>((1/(((5-P420)^2+(0-Q420)^2))*CT420))</f>
        <v>2.9970020863099526E-3</v>
      </c>
      <c r="BN420" s="27">
        <f>((1/(((5-P420)^2+(1-Q420)^2))*CT420))</f>
        <v>3.3246693306111155E-3</v>
      </c>
      <c r="BO420" s="27">
        <f>((1/(((5-P420)^2+(2-Q420)^2))*CT420))</f>
        <v>3.2478413104681777E-3</v>
      </c>
      <c r="BP420" s="27">
        <f>((1/(((5-P420)^2+(3-Q420)^2))*CT420))</f>
        <v>2.8168074562119286E-3</v>
      </c>
      <c r="BQ420" s="27">
        <f>((1/(((5-P420)^2+(4-Q420)^2))*CT420))</f>
        <v>2.2617942479386003E-3</v>
      </c>
      <c r="BR420" s="27">
        <f>((1/(((6-P420)^2+(0-Q420)^2))*CT420))</f>
        <v>1.9675288351829849E-3</v>
      </c>
      <c r="BS420" s="27">
        <f>(1/(((6-P420)^2+(1-Q420)^2))*CT420)</f>
        <v>2.1036387607647382E-3</v>
      </c>
      <c r="BT420" s="27">
        <f>(1/(((6-P420)^2+(2-Q420)^2))*CT420)</f>
        <v>2.0726169888101811E-3</v>
      </c>
      <c r="BU420" s="27">
        <f>(1/(((6-P420)^2+(3-Q420)^2))*CT420)</f>
        <v>1.888228803337901E-3</v>
      </c>
      <c r="BV420" s="27">
        <f>((1/(((6-P420)^2+(4-Q420)^2))*CT420))</f>
        <v>1.6215027866429577E-3</v>
      </c>
      <c r="BW420" s="27">
        <f>((1/(((6-P420)^2+(5-Q420)^2))*CT420))</f>
        <v>1.3443988390769159E-3</v>
      </c>
      <c r="BX420" s="27">
        <f>((1/(((0-P420)^2+(1-Q420)^2))*CT420))</f>
        <v>3.5897857585105414E-2</v>
      </c>
      <c r="BY420" s="27">
        <f>((1/(((0-P420)^2+(2-Q420)^2))*CT420))</f>
        <v>2.8594434962965473E-2</v>
      </c>
      <c r="BZ420" s="27">
        <f>((1/(((1-P420)^2+(2-Q420)^2))*CT420))</f>
        <v>0.10463715042397773</v>
      </c>
      <c r="CA420" s="27">
        <f>((1/(((0-P420)^2+(3-Q420)^2))*CT420))</f>
        <v>1.2182217110478686E-2</v>
      </c>
      <c r="CB420" s="27">
        <f>((1/(((1-P420)^2+(3-Q420)^2))*CT420))</f>
        <v>1.7645441857543825E-2</v>
      </c>
      <c r="CC420" s="27">
        <f>((1/(((2-P420)^2+(3-Q420)^2))*CT420))</f>
        <v>1.4033737578927081E-2</v>
      </c>
      <c r="CD420" s="27">
        <f>((1/(((0-P420)^2+(4-Q420)^2))*CT420))</f>
        <v>5.9100995272495949E-3</v>
      </c>
      <c r="CE420" s="27">
        <f>((1/(((1-P420)^2+(4-Q420)^2))*CT420))</f>
        <v>6.9547372806525749E-3</v>
      </c>
      <c r="CF420" s="27">
        <f>((1/(((2-P420)^2+(4-Q420)^2))*CT420))</f>
        <v>6.3142522940516357E-3</v>
      </c>
      <c r="CG420" s="27">
        <f>((1/(((3-P420)^2+(4-Q420)^2))*CT420))</f>
        <v>4.695786427905556E-3</v>
      </c>
      <c r="CH420" s="27">
        <f>((1/(((0-P420)^2+(5-Q420)^2))*CT420))</f>
        <v>3.3747651847322799E-3</v>
      </c>
      <c r="CI420" s="27">
        <f>((1/(((1-P420)^2+(5-Q420)^2))*CT420))</f>
        <v>3.6913730433008789E-3</v>
      </c>
      <c r="CJ420" s="27">
        <f>((1/(((2-P420)^2+(5-Q420)^2))*CT420))</f>
        <v>3.5027876546048194E-3</v>
      </c>
      <c r="CK420" s="27">
        <f>((1/(((3-P420)^2+(5-Q420)^2))*CT420))</f>
        <v>2.9405546426673358E-3</v>
      </c>
      <c r="CL420" s="27">
        <f>(1/(((4-P420)^2+(5-Q420)^2))*CT420)</f>
        <v>2.3006652239319007E-3</v>
      </c>
      <c r="CM420" s="27">
        <f>(1/(((0-P420)^2+(6-Q420)^2))*CT420)</f>
        <v>2.1578141701692785E-3</v>
      </c>
      <c r="CN420" s="27">
        <f>(1/(((1-P420)^2+(6-Q420)^2))*CT420)</f>
        <v>2.2830167666755019E-3</v>
      </c>
      <c r="CO420" s="27">
        <f>((1/(((2-P420)^2+(6-Q420)^2))*CT420))</f>
        <v>2.2094470647634201E-3</v>
      </c>
      <c r="CP420" s="27">
        <f>((1/(((3-P420)^2+(6-Q420)^2))*CT420))</f>
        <v>1.9716596686180968E-3</v>
      </c>
      <c r="CQ420" s="27">
        <f>((1/(((4-P420)^2+(6-Q420)^2))*CT420))</f>
        <v>1.6617591648660727E-3</v>
      </c>
      <c r="CR420" s="27">
        <f>((1/(((5-P420)^2+(6-Q420)^2)))*CT420)</f>
        <v>1.3580370901800313E-3</v>
      </c>
      <c r="CS420" s="21">
        <f t="shared" si="207"/>
        <v>0.93608933382151094</v>
      </c>
      <c r="CT420" s="28">
        <v>0.05</v>
      </c>
    </row>
    <row r="421" spans="8:98" x14ac:dyDescent="0.25">
      <c r="H421" s="2">
        <v>44801</v>
      </c>
      <c r="I421" s="1" t="s">
        <v>25</v>
      </c>
      <c r="J421" s="1" t="s">
        <v>28</v>
      </c>
      <c r="K421">
        <v>0</v>
      </c>
      <c r="L421">
        <v>2</v>
      </c>
      <c r="M421">
        <v>0.88</v>
      </c>
      <c r="N421">
        <v>2.52</v>
      </c>
      <c r="P421" s="10">
        <f>SUMIF(team,spi_matches[[#This Row],[team1]],Mxg)+SUMIF(team,spi_matches[[#This Row],[team2]],Vnxg)</f>
        <v>0.77872410361755451</v>
      </c>
      <c r="Q421" s="10">
        <f>SUMIF(team,spi_matches[[#This Row],[team1]],Mnxg)+SUMIF(team,spi_matches[[#This Row],[team2]],Vxg)</f>
        <v>1.8138291633493862</v>
      </c>
      <c r="R421" s="10">
        <f t="shared" si="177"/>
        <v>0.50893405772389577</v>
      </c>
      <c r="S421" s="21">
        <f t="shared" si="178"/>
        <v>0.11354448374347319</v>
      </c>
      <c r="T421" s="21">
        <f t="shared" si="179"/>
        <v>0.12997790858621483</v>
      </c>
      <c r="U421" s="21">
        <f t="shared" si="180"/>
        <v>0.85777326792219699</v>
      </c>
      <c r="V421" s="22">
        <f t="shared" si="181"/>
        <v>0</v>
      </c>
      <c r="W421" s="22">
        <f t="shared" si="182"/>
        <v>3</v>
      </c>
      <c r="X421" s="23">
        <f t="shared" si="183"/>
        <v>0</v>
      </c>
      <c r="Y421" s="23">
        <f t="shared" si="184"/>
        <v>3</v>
      </c>
      <c r="Z421" s="23">
        <f t="shared" si="185"/>
        <v>0</v>
      </c>
      <c r="AA421" s="23">
        <f t="shared" si="186"/>
        <v>3</v>
      </c>
      <c r="AB421" s="24">
        <f t="shared" si="187"/>
        <v>1</v>
      </c>
      <c r="AC421" s="24">
        <f t="shared" si="188"/>
        <v>2</v>
      </c>
      <c r="AD421" s="24">
        <f t="shared" si="189"/>
        <v>0</v>
      </c>
      <c r="AE421" s="24">
        <f t="shared" si="190"/>
        <v>2</v>
      </c>
      <c r="AF421" s="24">
        <f t="shared" si="191"/>
        <v>1</v>
      </c>
      <c r="AG421" s="24">
        <f t="shared" si="192"/>
        <v>1</v>
      </c>
      <c r="AH421" s="24">
        <f t="shared" si="193"/>
        <v>0</v>
      </c>
      <c r="AI421" s="24">
        <f t="shared" si="194"/>
        <v>1</v>
      </c>
      <c r="AJ421" s="24">
        <f t="shared" si="195"/>
        <v>1</v>
      </c>
      <c r="AK421" s="24">
        <f t="shared" si="196"/>
        <v>3</v>
      </c>
      <c r="AL421" s="25">
        <f t="shared" si="197"/>
        <v>12</v>
      </c>
      <c r="AM421" s="25">
        <f t="shared" si="198"/>
        <v>2</v>
      </c>
      <c r="AN421" s="25">
        <f t="shared" si="199"/>
        <v>11</v>
      </c>
      <c r="AO421" s="25">
        <f t="shared" si="200"/>
        <v>1</v>
      </c>
      <c r="AP421" s="25">
        <f t="shared" si="201"/>
        <v>13</v>
      </c>
      <c r="AQ421" s="26">
        <f t="shared" si="202"/>
        <v>0.59792446494438589</v>
      </c>
      <c r="AR421" s="26">
        <f t="shared" si="203"/>
        <v>7.7994504229596584E-2</v>
      </c>
      <c r="AS421" s="26">
        <f t="shared" si="204"/>
        <v>7.0295712890150283E-2</v>
      </c>
      <c r="AT421" s="26">
        <f t="shared" si="205"/>
        <v>3.9409515045203736E-2</v>
      </c>
      <c r="AU421" s="26">
        <f t="shared" si="206"/>
        <v>3.4341501932989051E-2</v>
      </c>
      <c r="AV421" s="27">
        <f>(1/(((0-P421)^2+(0-Q421)^2))*CT421)</f>
        <v>1.28323993622372E-2</v>
      </c>
      <c r="AW421" s="27">
        <f>(1/(((1-P421)^2+(1-Q421)^2))*CT421)</f>
        <v>7.0295712890150283E-2</v>
      </c>
      <c r="AX421" s="27">
        <f>(1/(((2-P421)^2+(2-Q421)^2))*CT421)</f>
        <v>3.2761655645186114E-2</v>
      </c>
      <c r="AY421" s="27">
        <f>(1/(((3-P421)^2+(3-Q421)^2))*CT421)</f>
        <v>7.8851072235047743E-3</v>
      </c>
      <c r="AZ421" s="27">
        <f>((1/(((4-P421)^2+(4-Q421)^2))*CT421))</f>
        <v>3.2990319069254545E-3</v>
      </c>
      <c r="BA421" s="27">
        <f>((1/(((5-P421)^2+(5-Q421)^2))*CT421))</f>
        <v>1.7875749729056414E-3</v>
      </c>
      <c r="BB421" s="27">
        <f>((1/(((6-P421)^2+(6-Q421)^2))*CT421))</f>
        <v>1.1164265853053884E-3</v>
      </c>
      <c r="BC421" s="27">
        <f>((1/(((1-P421)^2+(0-Q421)^2))*CT421))</f>
        <v>1.4974815701754893E-2</v>
      </c>
      <c r="BD421" s="27">
        <f>((1/(((2-P421)^2+(0-Q421)^2))*CT421))</f>
        <v>1.0456989145987675E-2</v>
      </c>
      <c r="BE421" s="27">
        <f>((1/(((2-P421)^2+(1-Q421)^2))*CT421))</f>
        <v>2.3214430482263914E-2</v>
      </c>
      <c r="BF421" s="27">
        <f>((1/(((3-P421)^2+(0-Q421)^2))*CT421))</f>
        <v>6.0797348655188804E-3</v>
      </c>
      <c r="BG421" s="27">
        <f>((1/(((3-P421)^2+(1-Q421)^2))*CT421))</f>
        <v>8.9343396377204575E-3</v>
      </c>
      <c r="BH421" s="27">
        <f>((1/(((3-P421)^2+(2-Q421)^2))*CT421))</f>
        <v>1.0062941306375488E-2</v>
      </c>
      <c r="BI421" s="27">
        <f>((1/(((4-P421)^2+(0-Q421)^2))*CT421))</f>
        <v>3.6585558683383578E-3</v>
      </c>
      <c r="BJ421" s="27">
        <f>((1/(((4-P421)^2+(1-Q421)^2))*CT421))</f>
        <v>4.5294219122340891E-3</v>
      </c>
      <c r="BK421" s="27">
        <f>((1/(((4-P421)^2+(2-Q421)^2))*CT421))</f>
        <v>4.8024843915497484E-3</v>
      </c>
      <c r="BL421" s="27">
        <f>((1/(((4-P421)^2+(3-Q421)^2))*CT421))</f>
        <v>4.2431783668107495E-3</v>
      </c>
      <c r="BM421" s="27">
        <f>((1/(((5-P421)^2+(0-Q421)^2))*CT421))</f>
        <v>2.3686414878235935E-3</v>
      </c>
      <c r="BN421" s="27">
        <f>((1/(((5-P421)^2+(1-Q421)^2))*CT421))</f>
        <v>2.7054098527192934E-3</v>
      </c>
      <c r="BO421" s="27">
        <f>((1/(((5-P421)^2+(2-Q421)^2))*CT421))</f>
        <v>2.8005195878689007E-3</v>
      </c>
      <c r="BP421" s="27">
        <f>((1/(((5-P421)^2+(3-Q421)^2))*CT421))</f>
        <v>2.6006217690075898E-3</v>
      </c>
      <c r="BQ421" s="27">
        <f>((1/(((5-P421)^2+(4-Q421)^2))*CT421))</f>
        <v>2.2125349457111812E-3</v>
      </c>
      <c r="BR421" s="27">
        <f>((1/(((6-P421)^2+(0-Q421)^2))*CT421))</f>
        <v>1.6365702371114788E-3</v>
      </c>
      <c r="BS421" s="27">
        <f>(1/(((6-P421)^2+(1-Q421)^2))*CT421)</f>
        <v>1.7905718581953602E-3</v>
      </c>
      <c r="BT421" s="27">
        <f>(1/(((6-P421)^2+(2-Q421)^2))*CT421)</f>
        <v>1.8317446170684809E-3</v>
      </c>
      <c r="BU421" s="27">
        <f>(1/(((6-P421)^2+(3-Q421)^2))*CT421)</f>
        <v>1.7440609259666466E-3</v>
      </c>
      <c r="BV421" s="27">
        <f>((1/(((6-P421)^2+(4-Q421)^2))*CT421))</f>
        <v>1.5604974471199475E-3</v>
      </c>
      <c r="BW421" s="27">
        <f>((1/(((6-P421)^2+(5-Q421)^2))*CT421))</f>
        <v>1.3364193363265004E-3</v>
      </c>
      <c r="BX421" s="27">
        <f>((1/(((0-P421)^2+(1-Q421)^2))*CT421))</f>
        <v>3.9409515045203736E-2</v>
      </c>
      <c r="BY421" s="27">
        <f>((1/(((0-P421)^2+(2-Q421)^2))*CT421))</f>
        <v>7.7994504229596584E-2</v>
      </c>
      <c r="BZ421" s="27">
        <f>((1/(((1-P421)^2+(2-Q421)^2))*CT421))</f>
        <v>0.59792446494438589</v>
      </c>
      <c r="CA421" s="27">
        <f>((1/(((0-P421)^2+(3-Q421)^2))*CT421))</f>
        <v>2.483346081110064E-2</v>
      </c>
      <c r="CB421" s="27">
        <f>((1/(((1-P421)^2+(3-Q421)^2))*CT421))</f>
        <v>3.4341501932989051E-2</v>
      </c>
      <c r="CC421" s="27">
        <f>((1/(((2-P421)^2+(3-Q421)^2))*CT421))</f>
        <v>1.7250206247989227E-2</v>
      </c>
      <c r="CD421" s="27">
        <f>((1/(((0-P421)^2+(4-Q421)^2))*CT421))</f>
        <v>9.2837509003162368E-3</v>
      </c>
      <c r="CE421" s="27">
        <f>((1/(((1-P421)^2+(4-Q421)^2))*CT421))</f>
        <v>1.0355598946006968E-2</v>
      </c>
      <c r="CF421" s="27">
        <f>((1/(((2-P421)^2+(4-Q421)^2))*CT421))</f>
        <v>7.9733908910529557E-3</v>
      </c>
      <c r="CG421" s="27">
        <f>((1/(((3-P421)^2+(4-Q421)^2))*CT421))</f>
        <v>5.147523104065496E-3</v>
      </c>
      <c r="CH421" s="27">
        <f>((1/(((0-P421)^2+(5-Q421)^2))*CT421))</f>
        <v>4.6476626338592284E-3</v>
      </c>
      <c r="CI421" s="27">
        <f>((1/(((1-P421)^2+(5-Q421)^2))*CT421))</f>
        <v>4.9016495667405756E-3</v>
      </c>
      <c r="CJ421" s="27">
        <f>((1/(((2-P421)^2+(5-Q421)^2))*CT421))</f>
        <v>4.2943522837747047E-3</v>
      </c>
      <c r="CK421" s="27">
        <f>((1/(((3-P421)^2+(5-Q421)^2))*CT421))</f>
        <v>3.3143858273967266E-3</v>
      </c>
      <c r="CL421" s="27">
        <f>(1/(((4-P421)^2+(5-Q421)^2))*CT421)</f>
        <v>2.4356616325137454E-3</v>
      </c>
      <c r="CM421" s="27">
        <f>(1/(((0-P421)^2+(6-Q421)^2))*CT421)</f>
        <v>2.7577933511661141E-3</v>
      </c>
      <c r="CN421" s="27">
        <f>(1/(((1-P421)^2+(6-Q421)^2))*CT421)</f>
        <v>2.8452757329989701E-3</v>
      </c>
      <c r="CO421" s="27">
        <f>((1/(((2-P421)^2+(6-Q421)^2))*CT421))</f>
        <v>2.6294282012142831E-3</v>
      </c>
      <c r="CP421" s="27">
        <f>((1/(((3-P421)^2+(6-Q421)^2))*CT421))</f>
        <v>2.2263689202766763E-3</v>
      </c>
      <c r="CQ421" s="27">
        <f>((1/(((4-P421)^2+(6-Q421)^2))*CT421))</f>
        <v>1.792073286613562E-3</v>
      </c>
      <c r="CR421" s="27">
        <f>((1/(((5-P421)^2+(6-Q421)^2)))*CT421)</f>
        <v>1.4146994329355606E-3</v>
      </c>
      <c r="CS421" s="21">
        <f t="shared" si="207"/>
        <v>1.1012956602518846</v>
      </c>
      <c r="CT421" s="28">
        <v>0.05</v>
      </c>
    </row>
    <row r="422" spans="8:98" x14ac:dyDescent="0.25">
      <c r="H422" s="2">
        <v>44803</v>
      </c>
      <c r="I422" s="1" t="s">
        <v>13</v>
      </c>
      <c r="J422" s="1" t="s">
        <v>5</v>
      </c>
      <c r="K422">
        <v>1</v>
      </c>
      <c r="L422">
        <v>1</v>
      </c>
      <c r="M422">
        <v>0.67</v>
      </c>
      <c r="N422">
        <v>1.74</v>
      </c>
      <c r="P422" s="10">
        <f>SUMIF(team,spi_matches[[#This Row],[team1]],Mxg)+SUMIF(team,spi_matches[[#This Row],[team2]],Vnxg)</f>
        <v>1.3092572082265961</v>
      </c>
      <c r="Q422" s="10">
        <f>SUMIF(team,spi_matches[[#This Row],[team1]],Mnxg)+SUMIF(team,spi_matches[[#This Row],[team2]],Vxg)</f>
        <v>1.0792572303885775</v>
      </c>
      <c r="R422" s="10">
        <f t="shared" si="177"/>
        <v>0.84523078586343492</v>
      </c>
      <c r="S422" s="21">
        <f t="shared" si="178"/>
        <v>0.2677203549043628</v>
      </c>
      <c r="T422" s="21">
        <f t="shared" si="179"/>
        <v>0.55929171534362232</v>
      </c>
      <c r="U422" s="21">
        <f t="shared" si="180"/>
        <v>0.18169612645705865</v>
      </c>
      <c r="V422" s="22">
        <f t="shared" si="181"/>
        <v>1</v>
      </c>
      <c r="W422" s="22">
        <f t="shared" si="182"/>
        <v>1</v>
      </c>
      <c r="X422" s="23">
        <f t="shared" si="183"/>
        <v>1</v>
      </c>
      <c r="Y422" s="23">
        <f t="shared" si="184"/>
        <v>1</v>
      </c>
      <c r="Z422" s="23">
        <f t="shared" si="185"/>
        <v>1</v>
      </c>
      <c r="AA422" s="23">
        <f t="shared" si="186"/>
        <v>1</v>
      </c>
      <c r="AB422" s="24">
        <f t="shared" si="187"/>
        <v>1</v>
      </c>
      <c r="AC422" s="24">
        <f t="shared" si="188"/>
        <v>1</v>
      </c>
      <c r="AD422" s="24">
        <f t="shared" si="189"/>
        <v>2</v>
      </c>
      <c r="AE422" s="24">
        <f t="shared" si="190"/>
        <v>1</v>
      </c>
      <c r="AF422" s="24">
        <f t="shared" si="191"/>
        <v>1</v>
      </c>
      <c r="AG422" s="24">
        <f t="shared" si="192"/>
        <v>2</v>
      </c>
      <c r="AH422" s="24">
        <f t="shared" si="193"/>
        <v>1</v>
      </c>
      <c r="AI422" s="24">
        <f t="shared" si="194"/>
        <v>0</v>
      </c>
      <c r="AJ422" s="24">
        <f t="shared" si="195"/>
        <v>2</v>
      </c>
      <c r="AK422" s="24">
        <f t="shared" si="196"/>
        <v>2</v>
      </c>
      <c r="AL422" s="25">
        <f t="shared" si="197"/>
        <v>11</v>
      </c>
      <c r="AM422" s="25">
        <f t="shared" si="198"/>
        <v>21</v>
      </c>
      <c r="AN422" s="25">
        <f t="shared" si="199"/>
        <v>12</v>
      </c>
      <c r="AO422" s="25">
        <f t="shared" si="200"/>
        <v>10</v>
      </c>
      <c r="AP422" s="25">
        <f t="shared" si="201"/>
        <v>22</v>
      </c>
      <c r="AQ422" s="26">
        <f t="shared" si="202"/>
        <v>0.49057252354272257</v>
      </c>
      <c r="AR422" s="26">
        <f t="shared" si="203"/>
        <v>0.10343244435893206</v>
      </c>
      <c r="AS422" s="26">
        <f t="shared" si="204"/>
        <v>5.2999379655525258E-2</v>
      </c>
      <c r="AT422" s="26">
        <f t="shared" si="205"/>
        <v>3.9668807028316447E-2</v>
      </c>
      <c r="AU422" s="26">
        <f t="shared" si="206"/>
        <v>3.7738900861138264E-2</v>
      </c>
      <c r="AV422" s="27">
        <f>(1/(((0-P422)^2+(0-Q422)^2))*CT422)</f>
        <v>1.7367439331780112E-2</v>
      </c>
      <c r="AW422" s="27">
        <f>(1/(((1-P422)^2+(1-Q422)^2))*CT422)</f>
        <v>0.49057252354272257</v>
      </c>
      <c r="AX422" s="27">
        <f>(1/(((2-P422)^2+(2-Q422)^2))*CT422)</f>
        <v>3.7738900861138264E-2</v>
      </c>
      <c r="AY422" s="27">
        <f>(1/(((3-P422)^2+(3-Q422)^2))*CT422)</f>
        <v>7.6360779929602806E-3</v>
      </c>
      <c r="AZ422" s="27">
        <f>((1/(((4-P422)^2+(4-Q422)^2))*CT422))</f>
        <v>3.1704091565344615E-3</v>
      </c>
      <c r="BA422" s="27">
        <f>((1/(((5-P422)^2+(5-Q422)^2))*CT422))</f>
        <v>1.7245062486714502E-3</v>
      </c>
      <c r="BB422" s="27">
        <f>((1/(((6-P422)^2+(6-Q422)^2))*CT422))</f>
        <v>1.0818582098151141E-3</v>
      </c>
      <c r="BC422" s="27">
        <f>((1/(((1-P422)^2+(0-Q422)^2))*CT422))</f>
        <v>3.9668807028316447E-2</v>
      </c>
      <c r="BD422" s="27">
        <f>((1/(((2-P422)^2+(0-Q422)^2))*CT422))</f>
        <v>3.0452120679491379E-2</v>
      </c>
      <c r="BE422" s="27">
        <f>((1/(((2-P422)^2+(1-Q422)^2))*CT422))</f>
        <v>0.10343244435893206</v>
      </c>
      <c r="BF422" s="27">
        <f>((1/(((3-P422)^2+(0-Q422)^2))*CT422))</f>
        <v>1.2427277568484973E-2</v>
      </c>
      <c r="BG422" s="27">
        <f>((1/(((3-P422)^2+(1-Q422)^2))*CT422))</f>
        <v>1.7452659420894606E-2</v>
      </c>
      <c r="BH422" s="27">
        <f>((1/(((3-P422)^2+(2-Q422)^2))*CT422))</f>
        <v>1.3490257637497199E-2</v>
      </c>
      <c r="BI422" s="27">
        <f>((1/(((4-P422)^2+(0-Q422)^2))*CT422))</f>
        <v>5.9489157508629611E-3</v>
      </c>
      <c r="BJ422" s="27">
        <f>((1/(((4-P422)^2+(1-Q422)^2))*CT422))</f>
        <v>6.8999984112973287E-3</v>
      </c>
      <c r="BK422" s="27">
        <f>((1/(((4-P422)^2+(2-Q422)^2))*CT422))</f>
        <v>6.1821019592882658E-3</v>
      </c>
      <c r="BL422" s="27">
        <f>((1/(((4-P422)^2+(3-Q422)^2))*CT422))</f>
        <v>4.5748376637049131E-3</v>
      </c>
      <c r="BM422" s="27">
        <f>((1/(((5-P422)^2+(0-Q422)^2))*CT422))</f>
        <v>3.381490600797329E-3</v>
      </c>
      <c r="BN422" s="27">
        <f>((1/(((5-P422)^2+(1-Q422)^2))*CT422))</f>
        <v>3.6689535327523431E-3</v>
      </c>
      <c r="BO422" s="27">
        <f>((1/(((5-P422)^2+(2-Q422)^2))*CT422))</f>
        <v>3.4555803386116636E-3</v>
      </c>
      <c r="BP422" s="27">
        <f>((1/(((5-P422)^2+(3-Q422)^2))*CT422))</f>
        <v>2.8883644023948727E-3</v>
      </c>
      <c r="BQ422" s="27">
        <f>((1/(((5-P422)^2+(4-Q422)^2))*CT422))</f>
        <v>2.2570998641369146E-3</v>
      </c>
      <c r="BR422" s="27">
        <f>((1/(((6-P422)^2+(0-Q422)^2))*CT422))</f>
        <v>2.158161829985311E-3</v>
      </c>
      <c r="BS422" s="27">
        <f>(1/(((6-P422)^2+(1-Q422)^2))*CT422)</f>
        <v>2.2717618103945377E-3</v>
      </c>
      <c r="BT422" s="27">
        <f>(1/(((6-P422)^2+(2-Q422)^2))*CT422)</f>
        <v>2.1881038304382375E-3</v>
      </c>
      <c r="BU422" s="27">
        <f>(1/(((6-P422)^2+(3-Q422)^2))*CT422)</f>
        <v>1.946106797203479E-3</v>
      </c>
      <c r="BV422" s="27">
        <f>((1/(((6-P422)^2+(4-Q422)^2))*CT422))</f>
        <v>1.6375292214263544E-3</v>
      </c>
      <c r="BW422" s="27">
        <f>((1/(((6-P422)^2+(5-Q422)^2))*CT422))</f>
        <v>1.3377821974517095E-3</v>
      </c>
      <c r="BX422" s="27">
        <f>((1/(((0-P422)^2+(1-Q422)^2))*CT422))</f>
        <v>2.9062397997307435E-2</v>
      </c>
      <c r="BY422" s="27">
        <f>((1/(((0-P422)^2+(2-Q422)^2))*CT422))</f>
        <v>1.9516599703687205E-2</v>
      </c>
      <c r="BZ422" s="27">
        <f>((1/(((1-P422)^2+(2-Q422)^2))*CT422))</f>
        <v>5.2999379655525258E-2</v>
      </c>
      <c r="CA422" s="27">
        <f>((1/(((0-P422)^2+(3-Q422)^2))*CT422))</f>
        <v>9.253420651893338E-3</v>
      </c>
      <c r="CB422" s="27">
        <f>((1/(((1-P422)^2+(3-Q422)^2))*CT422))</f>
        <v>1.3210413752335762E-2</v>
      </c>
      <c r="CC422" s="27">
        <f>((1/(((2-P422)^2+(3-Q422)^2))*CT422))</f>
        <v>1.2000830290208268E-2</v>
      </c>
      <c r="CD422" s="27">
        <f>((1/(((0-P422)^2+(4-Q422)^2))*CT422))</f>
        <v>4.8804805627627153E-3</v>
      </c>
      <c r="CE422" s="27">
        <f>((1/(((1-P422)^2+(4-Q422)^2))*CT422))</f>
        <v>5.7961751720453187E-3</v>
      </c>
      <c r="CF422" s="27">
        <f>((1/(((2-P422)^2+(4-Q422)^2))*CT422))</f>
        <v>5.5507055152124833E-3</v>
      </c>
      <c r="CG422" s="27">
        <f>((1/(((3-P422)^2+(4-Q422)^2))*CT422))</f>
        <v>4.3900663455615106E-3</v>
      </c>
      <c r="CH422" s="27">
        <f>((1/(((0-P422)^2+(5-Q422)^2))*CT422))</f>
        <v>2.9263076770307886E-3</v>
      </c>
      <c r="CI422" s="27">
        <f>((1/(((1-P422)^2+(5-Q422)^2))*CT422))</f>
        <v>3.2325084037159273E-3</v>
      </c>
      <c r="CJ422" s="27">
        <f>((1/(((2-P422)^2+(5-Q422)^2))*CT422))</f>
        <v>3.1547036107143242E-3</v>
      </c>
      <c r="CK422" s="27">
        <f>((1/(((3-P422)^2+(5-Q422)^2))*CT422))</f>
        <v>2.7426061315107822E-3</v>
      </c>
      <c r="CL422" s="27">
        <f>(1/(((4-P422)^2+(5-Q422)^2))*CT422)</f>
        <v>2.2111839294511478E-3</v>
      </c>
      <c r="CM422" s="27">
        <f>(1/(((0-P422)^2+(6-Q422)^2))*CT422)</f>
        <v>1.9284272821215448E-3</v>
      </c>
      <c r="CN422" s="27">
        <f>(1/(((1-P422)^2+(6-Q422)^2))*CT422)</f>
        <v>2.0568218064899477E-3</v>
      </c>
      <c r="CO422" s="27">
        <f>((1/(((2-P422)^2+(6-Q422)^2))*CT422))</f>
        <v>2.0250428947272479E-3</v>
      </c>
      <c r="CP422" s="27">
        <f>((1/(((3-P422)^2+(6-Q422)^2))*CT422))</f>
        <v>1.8469048424920042E-3</v>
      </c>
      <c r="CQ422" s="27">
        <f>((1/(((4-P422)^2+(6-Q422)^2))*CT422))</f>
        <v>1.5896327369719439E-3</v>
      </c>
      <c r="CR422" s="27">
        <f>((1/(((5-P422)^2+(6-Q422)^2)))*CT422)</f>
        <v>1.3215174952937293E-3</v>
      </c>
      <c r="CS422" s="21">
        <f t="shared" si="207"/>
        <v>1.0087081967050442</v>
      </c>
      <c r="CT422" s="28">
        <v>0.05</v>
      </c>
    </row>
    <row r="423" spans="8:98" x14ac:dyDescent="0.25">
      <c r="H423" s="2">
        <v>44803</v>
      </c>
      <c r="I423" s="1" t="s">
        <v>23</v>
      </c>
      <c r="J423" s="1" t="s">
        <v>27</v>
      </c>
      <c r="K423">
        <v>2</v>
      </c>
      <c r="L423">
        <v>1</v>
      </c>
      <c r="M423">
        <v>0.87</v>
      </c>
      <c r="N423">
        <v>1.74</v>
      </c>
      <c r="P423" s="10">
        <f>SUMIF(team,spi_matches[[#This Row],[team1]],Mxg)+SUMIF(team,spi_matches[[#This Row],[team2]],Vnxg)</f>
        <v>1.5475454801901005</v>
      </c>
      <c r="Q423" s="10">
        <f>SUMIF(team,spi_matches[[#This Row],[team1]],Mnxg)+SUMIF(team,spi_matches[[#This Row],[team2]],Vxg)</f>
        <v>1.3703053713903492</v>
      </c>
      <c r="R423" s="10">
        <f t="shared" si="177"/>
        <v>0.59574199614886147</v>
      </c>
      <c r="S423" s="21">
        <f t="shared" si="178"/>
        <v>0.30681916911678009</v>
      </c>
      <c r="T423" s="21">
        <f t="shared" si="179"/>
        <v>0.22686284128333875</v>
      </c>
      <c r="U423" s="21">
        <f t="shared" si="180"/>
        <v>0.20731271483381891</v>
      </c>
      <c r="V423" s="22">
        <f t="shared" si="181"/>
        <v>3</v>
      </c>
      <c r="W423" s="22">
        <f t="shared" si="182"/>
        <v>0</v>
      </c>
      <c r="X423" s="23">
        <f t="shared" si="183"/>
        <v>3</v>
      </c>
      <c r="Y423" s="23">
        <f t="shared" si="184"/>
        <v>0</v>
      </c>
      <c r="Z423" s="23">
        <f t="shared" si="185"/>
        <v>3</v>
      </c>
      <c r="AA423" s="23">
        <f t="shared" si="186"/>
        <v>0</v>
      </c>
      <c r="AB423" s="24">
        <f t="shared" si="187"/>
        <v>2</v>
      </c>
      <c r="AC423" s="24">
        <f t="shared" si="188"/>
        <v>1</v>
      </c>
      <c r="AD423" s="24">
        <f t="shared" si="189"/>
        <v>1</v>
      </c>
      <c r="AE423" s="24">
        <f t="shared" si="190"/>
        <v>1</v>
      </c>
      <c r="AF423" s="24">
        <f t="shared" si="191"/>
        <v>2</v>
      </c>
      <c r="AG423" s="24">
        <f t="shared" si="192"/>
        <v>2</v>
      </c>
      <c r="AH423" s="24">
        <f t="shared" si="193"/>
        <v>1</v>
      </c>
      <c r="AI423" s="24">
        <f t="shared" si="194"/>
        <v>2</v>
      </c>
      <c r="AJ423" s="24">
        <f t="shared" si="195"/>
        <v>2</v>
      </c>
      <c r="AK423" s="24">
        <f t="shared" si="196"/>
        <v>0</v>
      </c>
      <c r="AL423" s="25">
        <f t="shared" si="197"/>
        <v>21</v>
      </c>
      <c r="AM423" s="25">
        <f t="shared" si="198"/>
        <v>11</v>
      </c>
      <c r="AN423" s="25">
        <f t="shared" si="199"/>
        <v>22</v>
      </c>
      <c r="AO423" s="25">
        <f t="shared" si="200"/>
        <v>12</v>
      </c>
      <c r="AP423" s="25">
        <f t="shared" si="201"/>
        <v>20</v>
      </c>
      <c r="AQ423" s="26">
        <f t="shared" si="202"/>
        <v>0.14626676294806401</v>
      </c>
      <c r="AR423" s="26">
        <f t="shared" si="203"/>
        <v>0.114434251000977</v>
      </c>
      <c r="AS423" s="26">
        <f t="shared" si="204"/>
        <v>8.3162791701839989E-2</v>
      </c>
      <c r="AT423" s="26">
        <f t="shared" si="205"/>
        <v>7.1805924056132564E-2</v>
      </c>
      <c r="AU423" s="26">
        <f t="shared" si="206"/>
        <v>2.4010158371188459E-2</v>
      </c>
      <c r="AV423" s="27">
        <f>(1/(((0-P423)^2+(0-Q423)^2))*CT423)</f>
        <v>1.1702383601833911E-2</v>
      </c>
      <c r="AW423" s="27">
        <f>(1/(((1-P423)^2+(1-Q423)^2))*CT423)</f>
        <v>0.114434251000977</v>
      </c>
      <c r="AX423" s="27">
        <f>(1/(((2-P423)^2+(2-Q423)^2))*CT423)</f>
        <v>8.3162791701839989E-2</v>
      </c>
      <c r="AY423" s="27">
        <f>(1/(((3-P423)^2+(3-Q423)^2))*CT423)</f>
        <v>1.0492015260855664E-2</v>
      </c>
      <c r="AZ423" s="27">
        <f>((1/(((4-P423)^2+(4-Q423)^2))*CT423))</f>
        <v>3.8670277611315275E-3</v>
      </c>
      <c r="BA423" s="27">
        <f>((1/(((5-P423)^2+(5-Q423)^2))*CT423))</f>
        <v>1.9924982196305226E-3</v>
      </c>
      <c r="BB423" s="27">
        <f>((1/(((6-P423)^2+(6-Q423)^2))*CT423))</f>
        <v>1.2118737370701588E-3</v>
      </c>
      <c r="BC423" s="27">
        <f>((1/(((1-P423)^2+(0-Q423)^2))*CT423))</f>
        <v>2.2961660517751066E-2</v>
      </c>
      <c r="BD423" s="27">
        <f>((1/(((2-P423)^2+(0-Q423)^2))*CT423))</f>
        <v>2.4010158371188459E-2</v>
      </c>
      <c r="BE423" s="27">
        <f>((1/(((2-P423)^2+(1-Q423)^2))*CT423))</f>
        <v>0.14626676294806401</v>
      </c>
      <c r="BF423" s="27">
        <f>((1/(((3-P423)^2+(0-Q423)^2))*CT423))</f>
        <v>1.2539622250165272E-2</v>
      </c>
      <c r="BG423" s="27">
        <f>((1/(((3-P423)^2+(1-Q423)^2))*CT423))</f>
        <v>2.225436543662996E-2</v>
      </c>
      <c r="BH423" s="27">
        <f>((1/(((3-P423)^2+(2-Q423)^2))*CT423))</f>
        <v>1.995100466258664E-2</v>
      </c>
      <c r="BI423" s="27">
        <f>((1/(((4-P423)^2+(0-Q423)^2))*CT423))</f>
        <v>6.3353129214094158E-3</v>
      </c>
      <c r="BJ423" s="27">
        <f>((1/(((4-P423)^2+(1-Q423)^2))*CT423))</f>
        <v>8.1278884364035537E-3</v>
      </c>
      <c r="BK423" s="27">
        <f>((1/(((4-P423)^2+(2-Q423)^2))*CT423))</f>
        <v>7.7990363078859126E-3</v>
      </c>
      <c r="BL423" s="27">
        <f>((1/(((4-P423)^2+(3-Q423)^2))*CT423))</f>
        <v>5.7667215216973015E-3</v>
      </c>
      <c r="BM423" s="27">
        <f>((1/(((5-P423)^2+(0-Q423)^2))*CT423))</f>
        <v>3.6239292046212485E-3</v>
      </c>
      <c r="BN423" s="27">
        <f>((1/(((5-P423)^2+(1-Q423)^2))*CT423))</f>
        <v>4.1471170602732678E-3</v>
      </c>
      <c r="BO423" s="27">
        <f>((1/(((5-P423)^2+(2-Q423)^2))*CT423))</f>
        <v>4.059773659594583E-3</v>
      </c>
      <c r="BP423" s="27">
        <f>((1/(((5-P423)^2+(3-Q423)^2))*CT423))</f>
        <v>3.4304501091536074E-3</v>
      </c>
      <c r="BQ423" s="27">
        <f>((1/(((5-P423)^2+(4-Q423)^2))*CT423))</f>
        <v>2.6546695352863796E-3</v>
      </c>
      <c r="BR423" s="27">
        <f>((1/(((6-P423)^2+(0-Q423)^2))*CT423))</f>
        <v>2.3039257723741833E-3</v>
      </c>
      <c r="BS423" s="27">
        <f>(1/(((6-P423)^2+(1-Q423)^2))*CT423)</f>
        <v>2.5048246279982343E-3</v>
      </c>
      <c r="BT423" s="27">
        <f>(1/(((6-P423)^2+(2-Q423)^2))*CT423)</f>
        <v>2.4726932355442939E-3</v>
      </c>
      <c r="BU423" s="27">
        <f>(1/(((6-P423)^2+(3-Q423)^2))*CT423)</f>
        <v>2.2241739760586643E-3</v>
      </c>
      <c r="BV423" s="27">
        <f>((1/(((6-P423)^2+(4-Q423)^2))*CT423))</f>
        <v>1.869882709002882E-3</v>
      </c>
      <c r="BW423" s="27">
        <f>((1/(((6-P423)^2+(5-Q423)^2))*CT423))</f>
        <v>1.5151958530911186E-3</v>
      </c>
      <c r="BX423" s="27">
        <f>((1/(((0-P423)^2+(1-Q423)^2))*CT423))</f>
        <v>1.9747055375810875E-2</v>
      </c>
      <c r="BY423" s="27">
        <f>((1/(((0-P423)^2+(2-Q423)^2))*CT423))</f>
        <v>1.7912079598334553E-2</v>
      </c>
      <c r="BZ423" s="27">
        <f>((1/(((1-P423)^2+(2-Q423)^2))*CT423))</f>
        <v>7.1805924056132564E-2</v>
      </c>
      <c r="CA423" s="27">
        <f>((1/(((0-P423)^2+(3-Q423)^2))*CT423))</f>
        <v>9.899418746088854E-3</v>
      </c>
      <c r="CB423" s="27">
        <f>((1/(((1-P423)^2+(3-Q423)^2))*CT423))</f>
        <v>1.6916405618747334E-2</v>
      </c>
      <c r="CC423" s="27">
        <f>((1/(((2-P423)^2+(3-Q423)^2))*CT423))</f>
        <v>1.7478730373246185E-2</v>
      </c>
      <c r="CD423" s="27">
        <f>((1/(((0-P423)^2+(4-Q423)^2))*CT423))</f>
        <v>5.3704591870868141E-3</v>
      </c>
      <c r="CE423" s="27">
        <f>((1/(((1-P423)^2+(4-Q423)^2))*CT423))</f>
        <v>6.9299109844864386E-3</v>
      </c>
      <c r="CF423" s="27">
        <f>((1/(((2-P423)^2+(4-Q423)^2))*CT423))</f>
        <v>7.0224631002402151E-3</v>
      </c>
      <c r="CG423" s="27">
        <f>((1/(((3-P423)^2+(4-Q423)^2))*CT423))</f>
        <v>5.5402165599655658E-3</v>
      </c>
      <c r="CH423" s="27">
        <f>((1/(((0-P423)^2+(5-Q423)^2))*CT423))</f>
        <v>3.211390393707346E-3</v>
      </c>
      <c r="CI423" s="27">
        <f>((1/(((1-P423)^2+(5-Q423)^2))*CT423))</f>
        <v>3.7107158159398312E-3</v>
      </c>
      <c r="CJ423" s="27">
        <f>((1/(((2-P423)^2+(5-Q423)^2))*CT423))</f>
        <v>3.7370888654327337E-3</v>
      </c>
      <c r="CK423" s="27">
        <f>((1/(((3-P423)^2+(5-Q423)^2))*CT423))</f>
        <v>3.2713291646538955E-3</v>
      </c>
      <c r="CL423" s="27">
        <f>(1/(((4-P423)^2+(5-Q423)^2))*CT423)</f>
        <v>2.6056301257895821E-3</v>
      </c>
      <c r="CM423" s="27">
        <f>(1/(((0-P423)^2+(6-Q423)^2))*CT423)</f>
        <v>2.0982863013930052E-3</v>
      </c>
      <c r="CN423" s="27">
        <f>(1/(((1-P423)^2+(6-Q423)^2))*CT423)</f>
        <v>2.3005557988109784E-3</v>
      </c>
      <c r="CO423" s="27">
        <f>((1/(((2-P423)^2+(6-Q423)^2))*CT423))</f>
        <v>2.3106655177985275E-3</v>
      </c>
      <c r="CP423" s="27">
        <f>((1/(((3-P423)^2+(6-Q423)^2))*CT423))</f>
        <v>2.1237106938202829E-3</v>
      </c>
      <c r="CQ423" s="27">
        <f>((1/(((4-P423)^2+(6-Q423)^2))*CT423))</f>
        <v>1.8215861622841696E-3</v>
      </c>
      <c r="CR423" s="27">
        <f>((1/(((5-P423)^2+(6-Q423)^2)))*CT423)</f>
        <v>1.499092394049215E-3</v>
      </c>
      <c r="CS423" s="21">
        <f t="shared" si="207"/>
        <v>0.74099472523393806</v>
      </c>
      <c r="CT423" s="28">
        <v>0.05</v>
      </c>
    </row>
    <row r="424" spans="8:98" x14ac:dyDescent="0.25">
      <c r="H424" s="2">
        <v>44803</v>
      </c>
      <c r="I424" s="1" t="s">
        <v>11</v>
      </c>
      <c r="J424" s="1" t="s">
        <v>12</v>
      </c>
      <c r="K424">
        <v>2</v>
      </c>
      <c r="L424">
        <v>1</v>
      </c>
      <c r="M424">
        <v>1.44</v>
      </c>
      <c r="N424">
        <v>1.46</v>
      </c>
      <c r="P424" s="10">
        <f>SUMIF(team,spi_matches[[#This Row],[team1]],Mxg)+SUMIF(team,spi_matches[[#This Row],[team2]],Vnxg)</f>
        <v>0.78164930683056422</v>
      </c>
      <c r="Q424" s="10">
        <f>SUMIF(team,spi_matches[[#This Row],[team1]],Mnxg)+SUMIF(team,spi_matches[[#This Row],[team2]],Vxg)</f>
        <v>1.5476103304647995</v>
      </c>
      <c r="R424" s="10">
        <f t="shared" si="177"/>
        <v>0.44110120520082785</v>
      </c>
      <c r="S424" s="21">
        <f t="shared" si="178"/>
        <v>0.12734317807092943</v>
      </c>
      <c r="T424" s="21">
        <f t="shared" si="179"/>
        <v>0.203009369164867</v>
      </c>
      <c r="U424" s="21">
        <f t="shared" si="180"/>
        <v>0.42628186619695868</v>
      </c>
      <c r="V424" s="22">
        <f t="shared" si="181"/>
        <v>0</v>
      </c>
      <c r="W424" s="22">
        <f t="shared" si="182"/>
        <v>3</v>
      </c>
      <c r="X424" s="23">
        <f t="shared" si="183"/>
        <v>3</v>
      </c>
      <c r="Y424" s="23">
        <f t="shared" si="184"/>
        <v>0</v>
      </c>
      <c r="Z424" s="23">
        <f t="shared" si="185"/>
        <v>3</v>
      </c>
      <c r="AA424" s="23">
        <f t="shared" si="186"/>
        <v>0</v>
      </c>
      <c r="AB424" s="24">
        <f t="shared" si="187"/>
        <v>1</v>
      </c>
      <c r="AC424" s="24">
        <f t="shared" si="188"/>
        <v>2</v>
      </c>
      <c r="AD424" s="24">
        <f t="shared" si="189"/>
        <v>1</v>
      </c>
      <c r="AE424" s="24">
        <f t="shared" si="190"/>
        <v>1</v>
      </c>
      <c r="AF424" s="24">
        <f t="shared" si="191"/>
        <v>0</v>
      </c>
      <c r="AG424" s="24">
        <f t="shared" si="192"/>
        <v>2</v>
      </c>
      <c r="AH424" s="24">
        <f t="shared" si="193"/>
        <v>0</v>
      </c>
      <c r="AI424" s="24">
        <f t="shared" si="194"/>
        <v>1</v>
      </c>
      <c r="AJ424" s="24">
        <f t="shared" si="195"/>
        <v>2</v>
      </c>
      <c r="AK424" s="24">
        <f t="shared" si="196"/>
        <v>2</v>
      </c>
      <c r="AL424" s="25">
        <f t="shared" si="197"/>
        <v>12</v>
      </c>
      <c r="AM424" s="25">
        <f t="shared" si="198"/>
        <v>11</v>
      </c>
      <c r="AN424" s="25">
        <f t="shared" si="199"/>
        <v>2</v>
      </c>
      <c r="AO424" s="25">
        <f t="shared" si="200"/>
        <v>1</v>
      </c>
      <c r="AP424" s="25">
        <f t="shared" si="201"/>
        <v>22</v>
      </c>
      <c r="AQ424" s="26">
        <f t="shared" si="202"/>
        <v>0.19815051201666209</v>
      </c>
      <c r="AR424" s="26">
        <f t="shared" si="203"/>
        <v>0.14386249539116486</v>
      </c>
      <c r="AS424" s="26">
        <f t="shared" si="204"/>
        <v>6.1302151968134967E-2</v>
      </c>
      <c r="AT424" s="26">
        <f t="shared" si="205"/>
        <v>5.489361703802012E-2</v>
      </c>
      <c r="AU424" s="26">
        <f t="shared" si="206"/>
        <v>2.9602705207929639E-2</v>
      </c>
      <c r="AV424" s="27">
        <f>(1/(((0-P424)^2+(0-Q424)^2))*CT424)</f>
        <v>1.6632993870104546E-2</v>
      </c>
      <c r="AW424" s="27">
        <f>(1/(((1-P424)^2+(1-Q424)^2))*CT424)</f>
        <v>0.14386249539116486</v>
      </c>
      <c r="AX424" s="27">
        <f>(1/(((2-P424)^2+(2-Q424)^2))*CT424)</f>
        <v>2.9602705207929639E-2</v>
      </c>
      <c r="AY424" s="27">
        <f>(1/(((3-P424)^2+(3-Q424)^2))*CT424)</f>
        <v>7.1118539805503081E-3</v>
      </c>
      <c r="AZ424" s="27">
        <f>((1/(((4-P424)^2+(4-Q424)^2))*CT424))</f>
        <v>3.0539953197352716E-3</v>
      </c>
      <c r="BA424" s="27">
        <f>((1/(((5-P424)^2+(5-Q424)^2))*CT424))</f>
        <v>1.6827381056254438E-3</v>
      </c>
      <c r="BB424" s="27">
        <f>((1/(((6-P424)^2+(6-Q424)^2))*CT424))</f>
        <v>1.0625872897569121E-3</v>
      </c>
      <c r="BC424" s="27">
        <f>((1/(((1-P424)^2+(0-Q424)^2))*CT424))</f>
        <v>2.0468526536004519E-2</v>
      </c>
      <c r="BD424" s="27">
        <f>((1/(((2-P424)^2+(0-Q424)^2))*CT424))</f>
        <v>1.2888338041466893E-2</v>
      </c>
      <c r="BE424" s="27">
        <f>((1/(((2-P424)^2+(1-Q424)^2))*CT424))</f>
        <v>2.8022892687813064E-2</v>
      </c>
      <c r="BF424" s="27">
        <f>((1/(((3-P424)^2+(0-Q424)^2))*CT424))</f>
        <v>6.8341698619969514E-3</v>
      </c>
      <c r="BG424" s="27">
        <f>((1/(((3-P424)^2+(1-Q424)^2))*CT424))</f>
        <v>9.5767885517201185E-3</v>
      </c>
      <c r="BH424" s="27">
        <f>((1/(((3-P424)^2+(2-Q424)^2))*CT424))</f>
        <v>9.7546962898364606E-3</v>
      </c>
      <c r="BI424" s="27">
        <f>((1/(((4-P424)^2+(0-Q424)^2))*CT424))</f>
        <v>3.920683346626895E-3</v>
      </c>
      <c r="BJ424" s="27">
        <f>((1/(((4-P424)^2+(1-Q424)^2))*CT424))</f>
        <v>4.6914621193888915E-3</v>
      </c>
      <c r="BK424" s="27">
        <f>((1/(((4-P424)^2+(2-Q424)^2))*CT424))</f>
        <v>4.7337557774217182E-3</v>
      </c>
      <c r="BL424" s="27">
        <f>((1/(((4-P424)^2+(3-Q424)^2))*CT424))</f>
        <v>4.0105181657688295E-3</v>
      </c>
      <c r="BM424" s="27">
        <f>((1/(((5-P424)^2+(0-Q424)^2))*CT424))</f>
        <v>2.476524981864959E-3</v>
      </c>
      <c r="BN424" s="27">
        <f>((1/(((5-P424)^2+(1-Q424)^2))*CT424))</f>
        <v>2.7632920413923619E-3</v>
      </c>
      <c r="BO424" s="27">
        <f>((1/(((5-P424)^2+(2-Q424)^2))*CT424))</f>
        <v>2.777910657025125E-3</v>
      </c>
      <c r="BP424" s="27">
        <f>((1/(((5-P424)^2+(3-Q424)^2))*CT424))</f>
        <v>2.5120681862368052E-3</v>
      </c>
      <c r="BQ424" s="27">
        <f>((1/(((5-P424)^2+(4-Q424)^2))*CT424))</f>
        <v>2.1000728687571232E-3</v>
      </c>
      <c r="BR424" s="27">
        <f>((1/(((6-P424)^2+(0-Q424)^2))*CT424))</f>
        <v>1.6876906970655127E-3</v>
      </c>
      <c r="BS424" s="27">
        <f>(1/(((6-P424)^2+(1-Q424)^2))*CT424)</f>
        <v>1.8161305132345018E-3</v>
      </c>
      <c r="BT424" s="27">
        <f>(1/(((6-P424)^2+(2-Q424)^2))*CT424)</f>
        <v>1.8224336971527776E-3</v>
      </c>
      <c r="BU424" s="27">
        <f>(1/(((6-P424)^2+(3-Q424)^2))*CT424)</f>
        <v>1.7041221520122136E-3</v>
      </c>
      <c r="BV424" s="27">
        <f>((1/(((6-P424)^2+(4-Q424)^2))*CT424))</f>
        <v>1.5039675092361391E-3</v>
      </c>
      <c r="BW424" s="27">
        <f>((1/(((6-P424)^2+(5-Q424)^2))*CT424))</f>
        <v>1.2771333889075654E-3</v>
      </c>
      <c r="BX424" s="27">
        <f>((1/(((0-P424)^2+(1-Q424)^2))*CT424))</f>
        <v>5.489361703802012E-2</v>
      </c>
      <c r="BY424" s="27">
        <f>((1/(((0-P424)^2+(2-Q424)^2))*CT424))</f>
        <v>6.1302151968134967E-2</v>
      </c>
      <c r="BZ424" s="27">
        <f>((1/(((1-P424)^2+(2-Q424)^2))*CT424))</f>
        <v>0.19815051201666209</v>
      </c>
      <c r="CA424" s="27">
        <f>((1/(((0-P424)^2+(3-Q424)^2))*CT424))</f>
        <v>1.8379573091282304E-2</v>
      </c>
      <c r="CB424" s="27">
        <f>((1/(((1-P424)^2+(3-Q424)^2))*CT424))</f>
        <v>2.317913116287134E-2</v>
      </c>
      <c r="CC424" s="27">
        <f>((1/(((2-P424)^2+(3-Q424)^2))*CT424))</f>
        <v>1.3912795075708124E-2</v>
      </c>
      <c r="CD424" s="27">
        <f>((1/(((0-P424)^2+(4-Q424)^2))*CT424))</f>
        <v>7.5469525387018115E-3</v>
      </c>
      <c r="CE424" s="27">
        <f>((1/(((1-P424)^2+(4-Q424)^2))*CT424))</f>
        <v>8.2482497278880632E-3</v>
      </c>
      <c r="CF424" s="27">
        <f>((1/(((2-P424)^2+(4-Q424)^2))*CT424))</f>
        <v>6.6679171209107968E-3</v>
      </c>
      <c r="CG424" s="27">
        <f>((1/(((3-P424)^2+(4-Q424)^2))*CT424))</f>
        <v>4.5723504036191366E-3</v>
      </c>
      <c r="CH424" s="27">
        <f>((1/(((0-P424)^2+(5-Q424)^2))*CT424))</f>
        <v>3.9904325169121393E-3</v>
      </c>
      <c r="CI424" s="27">
        <f>((1/(((1-P424)^2+(5-Q424)^2))*CT424))</f>
        <v>4.1782713084290452E-3</v>
      </c>
      <c r="CJ424" s="27">
        <f>((1/(((2-P424)^2+(5-Q424)^2))*CT424))</f>
        <v>3.7304043235927872E-3</v>
      </c>
      <c r="CK424" s="27">
        <f>((1/(((3-P424)^2+(5-Q424)^2))*CT424))</f>
        <v>2.9691080527587612E-3</v>
      </c>
      <c r="CL424" s="27">
        <f>(1/(((4-P424)^2+(5-Q424)^2))*CT424)</f>
        <v>2.2444899955526144E-3</v>
      </c>
      <c r="CM424" s="27">
        <f>(1/(((0-P424)^2+(6-Q424)^2))*CT424)</f>
        <v>2.4468124859807552E-3</v>
      </c>
      <c r="CN424" s="27">
        <f>(1/(((1-P424)^2+(6-Q424)^2))*CT424)</f>
        <v>2.5161725994162997E-3</v>
      </c>
      <c r="CO424" s="27">
        <f>((1/(((2-P424)^2+(6-Q424)^2))*CT424))</f>
        <v>2.346519753352786E-3</v>
      </c>
      <c r="CP424" s="27">
        <f>((1/(((3-P424)^2+(6-Q424)^2))*CT424))</f>
        <v>2.0206221816619196E-3</v>
      </c>
      <c r="CQ424" s="27">
        <f>((1/(((4-P424)^2+(6-Q424)^2))*CT424))</f>
        <v>1.6566409542800216E-3</v>
      </c>
      <c r="CR424" s="27">
        <f>((1/(((5-P424)^2+(6-Q424)^2)))*CT424)</f>
        <v>1.3291418812228411E-3</v>
      </c>
      <c r="CS424" s="21">
        <f t="shared" si="207"/>
        <v>0.75663441343275495</v>
      </c>
      <c r="CT424" s="28">
        <v>0.05</v>
      </c>
    </row>
    <row r="425" spans="8:98" x14ac:dyDescent="0.25">
      <c r="H425" s="2">
        <v>44803</v>
      </c>
      <c r="I425" s="1" t="s">
        <v>8</v>
      </c>
      <c r="J425" s="1" t="s">
        <v>10</v>
      </c>
      <c r="K425">
        <v>1</v>
      </c>
      <c r="L425">
        <v>1</v>
      </c>
      <c r="M425">
        <v>1.23</v>
      </c>
      <c r="N425">
        <v>0.82</v>
      </c>
      <c r="P425" s="10">
        <f>SUMIF(team,spi_matches[[#This Row],[team1]],Mxg)+SUMIF(team,spi_matches[[#This Row],[team2]],Vnxg)</f>
        <v>1.7196706721684121</v>
      </c>
      <c r="Q425" s="10">
        <f>SUMIF(team,spi_matches[[#This Row],[team1]],Mnxg)+SUMIF(team,spi_matches[[#This Row],[team2]],Vxg)</f>
        <v>1.5117051828659642</v>
      </c>
      <c r="R425" s="10">
        <f t="shared" si="177"/>
        <v>0.71823342718550154</v>
      </c>
      <c r="S425" s="21">
        <f t="shared" si="178"/>
        <v>0.31694802884470363</v>
      </c>
      <c r="T425" s="21">
        <f t="shared" si="179"/>
        <v>0.25222198740986007</v>
      </c>
      <c r="U425" s="21">
        <f t="shared" si="180"/>
        <v>0.20509511660460503</v>
      </c>
      <c r="V425" s="22">
        <f t="shared" si="181"/>
        <v>3</v>
      </c>
      <c r="W425" s="22">
        <f t="shared" si="182"/>
        <v>0</v>
      </c>
      <c r="X425" s="23">
        <f t="shared" si="183"/>
        <v>1</v>
      </c>
      <c r="Y425" s="23">
        <f t="shared" si="184"/>
        <v>1</v>
      </c>
      <c r="Z425" s="23">
        <f t="shared" si="185"/>
        <v>1</v>
      </c>
      <c r="AA425" s="23">
        <f t="shared" si="186"/>
        <v>1</v>
      </c>
      <c r="AB425" s="24">
        <f t="shared" si="187"/>
        <v>2</v>
      </c>
      <c r="AC425" s="24">
        <f t="shared" si="188"/>
        <v>2</v>
      </c>
      <c r="AD425" s="24">
        <f t="shared" si="189"/>
        <v>2</v>
      </c>
      <c r="AE425" s="24">
        <f t="shared" si="190"/>
        <v>1</v>
      </c>
      <c r="AF425" s="24">
        <f t="shared" si="191"/>
        <v>1</v>
      </c>
      <c r="AG425" s="24">
        <f t="shared" si="192"/>
        <v>2</v>
      </c>
      <c r="AH425" s="24">
        <f t="shared" si="193"/>
        <v>1</v>
      </c>
      <c r="AI425" s="24">
        <f t="shared" si="194"/>
        <v>1</v>
      </c>
      <c r="AJ425" s="24">
        <f t="shared" si="195"/>
        <v>3</v>
      </c>
      <c r="AK425" s="24">
        <f t="shared" si="196"/>
        <v>2</v>
      </c>
      <c r="AL425" s="25">
        <f t="shared" si="197"/>
        <v>22</v>
      </c>
      <c r="AM425" s="25">
        <f t="shared" si="198"/>
        <v>21</v>
      </c>
      <c r="AN425" s="25">
        <f t="shared" si="199"/>
        <v>12</v>
      </c>
      <c r="AO425" s="25">
        <f t="shared" si="200"/>
        <v>11</v>
      </c>
      <c r="AP425" s="25">
        <f t="shared" si="201"/>
        <v>32</v>
      </c>
      <c r="AQ425" s="26">
        <f t="shared" si="202"/>
        <v>0.15772056661020381</v>
      </c>
      <c r="AR425" s="26">
        <f t="shared" si="203"/>
        <v>0.14687448472688408</v>
      </c>
      <c r="AS425" s="26">
        <f t="shared" si="204"/>
        <v>6.6106287648574555E-2</v>
      </c>
      <c r="AT425" s="26">
        <f t="shared" si="205"/>
        <v>6.412163037742058E-2</v>
      </c>
      <c r="AU425" s="26">
        <f t="shared" si="206"/>
        <v>2.6628676192665287E-2</v>
      </c>
      <c r="AV425" s="27">
        <f>(1/(((0-P425)^2+(0-Q425)^2))*CT425)</f>
        <v>9.5373984443196599E-3</v>
      </c>
      <c r="AW425" s="27">
        <f>(1/(((1-P425)^2+(1-Q425)^2))*CT425)</f>
        <v>6.412163037742058E-2</v>
      </c>
      <c r="AX425" s="27">
        <f>(1/(((2-P425)^2+(2-Q425)^2))*CT425)</f>
        <v>0.15772056661020381</v>
      </c>
      <c r="AY425" s="27">
        <f>(1/(((3-P425)^2+(3-Q425)^2))*CT425)</f>
        <v>1.2972643171929822E-2</v>
      </c>
      <c r="AZ425" s="27">
        <f>((1/(((4-P425)^2+(4-Q425)^2))*CT425))</f>
        <v>4.3892326034162292E-3</v>
      </c>
      <c r="BA425" s="27">
        <f>((1/(((5-P425)^2+(5-Q425)^2))*CT425))</f>
        <v>2.1806673067874967E-3</v>
      </c>
      <c r="BB425" s="27">
        <f>((1/(((6-P425)^2+(6-Q425)^2))*CT425))</f>
        <v>1.2998488957824794E-3</v>
      </c>
      <c r="BC425" s="27">
        <f>((1/(((1-P425)^2+(0-Q425)^2))*CT425))</f>
        <v>1.7836895201825621E-2</v>
      </c>
      <c r="BD425" s="27">
        <f>((1/(((2-P425)^2+(0-Q425)^2))*CT425))</f>
        <v>2.1152049847407706E-2</v>
      </c>
      <c r="BE425" s="27">
        <f>((1/(((2-P425)^2+(1-Q425)^2))*CT425))</f>
        <v>0.14687448472688408</v>
      </c>
      <c r="BF425" s="27">
        <f>((1/(((3-P425)^2+(0-Q425)^2))*CT425))</f>
        <v>1.2740490298774332E-2</v>
      </c>
      <c r="BG425" s="27">
        <f>((1/(((3-P425)^2+(1-Q425)^2))*CT425))</f>
        <v>2.6300765066437116E-2</v>
      </c>
      <c r="BH425" s="27">
        <f>((1/(((3-P425)^2+(2-Q425)^2))*CT425))</f>
        <v>2.6628676192665287E-2</v>
      </c>
      <c r="BI425" s="27">
        <f>((1/(((4-P425)^2+(0-Q425)^2))*CT425))</f>
        <v>6.679888924955091E-3</v>
      </c>
      <c r="BJ425" s="27">
        <f>((1/(((4-P425)^2+(1-Q425)^2))*CT425))</f>
        <v>9.154584992692812E-3</v>
      </c>
      <c r="BK425" s="27">
        <f>((1/(((4-P425)^2+(2-Q425)^2))*CT425))</f>
        <v>9.1939926855149554E-3</v>
      </c>
      <c r="BL425" s="27">
        <f>((1/(((4-P425)^2+(3-Q425)^2))*CT425))</f>
        <v>6.7431580794669243E-3</v>
      </c>
      <c r="BM425" s="27">
        <f>((1/(((5-P425)^2+(0-Q425)^2))*CT425))</f>
        <v>3.8326472849273298E-3</v>
      </c>
      <c r="BN425" s="27">
        <f>((1/(((5-P425)^2+(1-Q425)^2))*CT425))</f>
        <v>4.5362160494125713E-3</v>
      </c>
      <c r="BO425" s="27">
        <f>((1/(((5-P425)^2+(2-Q425)^2))*CT425))</f>
        <v>4.5458709772090529E-3</v>
      </c>
      <c r="BP425" s="27">
        <f>((1/(((5-P425)^2+(3-Q425)^2))*CT425))</f>
        <v>3.8533917127902629E-3</v>
      </c>
      <c r="BQ425" s="27">
        <f>((1/(((5-P425)^2+(4-Q425)^2))*CT425))</f>
        <v>2.9494746272963578E-3</v>
      </c>
      <c r="BR425" s="27">
        <f>((1/(((6-P425)^2+(0-Q425)^2))*CT425))</f>
        <v>2.4264221790369187E-3</v>
      </c>
      <c r="BS425" s="27">
        <f>(1/(((6-P425)^2+(1-Q425)^2))*CT425)</f>
        <v>2.6906223394160085E-3</v>
      </c>
      <c r="BT425" s="27">
        <f>(1/(((6-P425)^2+(2-Q425)^2))*CT425)</f>
        <v>2.6940161776444031E-3</v>
      </c>
      <c r="BU425" s="27">
        <f>(1/(((6-P425)^2+(3-Q425)^2))*CT425)</f>
        <v>2.434720206658855E-3</v>
      </c>
      <c r="BV425" s="27">
        <f>((1/(((6-P425)^2+(4-Q425)^2))*CT425))</f>
        <v>2.0397481435906789E-3</v>
      </c>
      <c r="BW425" s="27">
        <f>((1/(((6-P425)^2+(5-Q425)^2))*CT425))</f>
        <v>1.6399131300972435E-3</v>
      </c>
      <c r="BX425" s="27">
        <f>((1/(((0-P425)^2+(1-Q425)^2))*CT425))</f>
        <v>1.5532246207213454E-2</v>
      </c>
      <c r="BY425" s="27">
        <f>((1/(((0-P425)^2+(2-Q425)^2))*CT425))</f>
        <v>1.5646029000510351E-2</v>
      </c>
      <c r="BZ425" s="27">
        <f>((1/(((1-P425)^2+(2-Q425)^2))*CT425))</f>
        <v>6.6106287648574555E-2</v>
      </c>
      <c r="CA425" s="27">
        <f>((1/(((0-P425)^2+(3-Q425)^2))*CT425))</f>
        <v>9.6669004884117737E-3</v>
      </c>
      <c r="CB425" s="27">
        <f>((1/(((1-P425)^2+(3-Q425)^2))*CT425))</f>
        <v>1.8295266536931101E-2</v>
      </c>
      <c r="CC425" s="27">
        <f>((1/(((2-P425)^2+(3-Q425)^2))*CT425))</f>
        <v>2.1799733744347013E-2</v>
      </c>
      <c r="CD425" s="27">
        <f>((1/(((0-P425)^2+(4-Q425)^2))*CT425))</f>
        <v>5.4651508374867243E-3</v>
      </c>
      <c r="CE425" s="27">
        <f>((1/(((1-P425)^2+(4-Q425)^2))*CT425))</f>
        <v>7.4520790627665328E-3</v>
      </c>
      <c r="CF425" s="27">
        <f>((1/(((2-P425)^2+(4-Q425)^2))*CT425))</f>
        <v>7.9742328562443596E-3</v>
      </c>
      <c r="CG425" s="27">
        <f>((1/(((3-P425)^2+(4-Q425)^2))*CT425))</f>
        <v>6.3849994115976298E-3</v>
      </c>
      <c r="CH425" s="27">
        <f>((1/(((0-P425)^2+(5-Q425)^2))*CT425))</f>
        <v>3.3056828495358886E-3</v>
      </c>
      <c r="CI425" s="27">
        <f>((1/(((1-P425)^2+(5-Q425)^2))*CT425))</f>
        <v>3.9413133375125987E-3</v>
      </c>
      <c r="CJ425" s="27">
        <f>((1/(((2-P425)^2+(5-Q425)^2))*CT425))</f>
        <v>4.0827040668288345E-3</v>
      </c>
      <c r="CK425" s="27">
        <f>((1/(((3-P425)^2+(5-Q425)^2))*CT425))</f>
        <v>3.6212350593999585E-3</v>
      </c>
      <c r="CL425" s="27">
        <f>(1/(((4-P425)^2+(5-Q425)^2))*CT425)</f>
        <v>2.8788406669756216E-3</v>
      </c>
      <c r="CM425" s="27">
        <f>(1/(((0-P425)^2+(6-Q425)^2))*CT425)</f>
        <v>2.1643093829792027E-3</v>
      </c>
      <c r="CN425" s="27">
        <f>(1/(((1-P425)^2+(6-Q425)^2))*CT425)</f>
        <v>2.4198173858009063E-3</v>
      </c>
      <c r="CO425" s="27">
        <f>((1/(((2-P425)^2+(6-Q425)^2))*CT425))</f>
        <v>2.4723865454348865E-3</v>
      </c>
      <c r="CP425" s="27">
        <f>((1/(((3-P425)^2+(6-Q425)^2))*CT425))</f>
        <v>2.2952590427227841E-3</v>
      </c>
      <c r="CQ425" s="27">
        <f>((1/(((4-P425)^2+(6-Q425)^2))*CT425))</f>
        <v>1.9727996531944212E-3</v>
      </c>
      <c r="CR425" s="27">
        <f>((1/(((5-P425)^2+(6-Q425)^2)))*CT425)</f>
        <v>1.6178428201364245E-3</v>
      </c>
      <c r="CS425" s="21">
        <f t="shared" si="207"/>
        <v>0.77426513285916865</v>
      </c>
      <c r="CT425" s="28">
        <v>0.05</v>
      </c>
    </row>
    <row r="426" spans="8:98" x14ac:dyDescent="0.25">
      <c r="H426" s="2">
        <v>44804</v>
      </c>
      <c r="I426" s="1" t="s">
        <v>24</v>
      </c>
      <c r="J426" s="1" t="s">
        <v>15</v>
      </c>
      <c r="K426">
        <v>0</v>
      </c>
      <c r="L426">
        <v>0</v>
      </c>
      <c r="M426">
        <v>0.37</v>
      </c>
      <c r="N426">
        <v>1.63</v>
      </c>
      <c r="P426" s="10">
        <f>SUMIF(team,spi_matches[[#This Row],[team1]],Mxg)+SUMIF(team,spi_matches[[#This Row],[team2]],Vnxg)</f>
        <v>0.58537648852830904</v>
      </c>
      <c r="Q426" s="10">
        <f>SUMIF(team,spi_matches[[#This Row],[team1]],Mnxg)+SUMIF(team,spi_matches[[#This Row],[team2]],Vxg)</f>
        <v>1.1520726919092072</v>
      </c>
      <c r="R426" s="10">
        <f t="shared" si="177"/>
        <v>0.27480154362969628</v>
      </c>
      <c r="S426" s="21">
        <f t="shared" si="178"/>
        <v>0.13215144350003327</v>
      </c>
      <c r="T426" s="21">
        <f t="shared" si="179"/>
        <v>0.31502370009179542</v>
      </c>
      <c r="U426" s="21">
        <f t="shared" si="180"/>
        <v>0.3212559715936415</v>
      </c>
      <c r="V426" s="22">
        <f t="shared" si="181"/>
        <v>0</v>
      </c>
      <c r="W426" s="22">
        <f t="shared" si="182"/>
        <v>3</v>
      </c>
      <c r="X426" s="23">
        <f t="shared" si="183"/>
        <v>1</v>
      </c>
      <c r="Y426" s="23">
        <f t="shared" si="184"/>
        <v>1</v>
      </c>
      <c r="Z426" s="23">
        <f t="shared" si="185"/>
        <v>1</v>
      </c>
      <c r="AA426" s="23">
        <f t="shared" si="186"/>
        <v>1</v>
      </c>
      <c r="AB426" s="24">
        <f t="shared" si="187"/>
        <v>1</v>
      </c>
      <c r="AC426" s="24">
        <f t="shared" si="188"/>
        <v>1</v>
      </c>
      <c r="AD426" s="24">
        <f t="shared" si="189"/>
        <v>0</v>
      </c>
      <c r="AE426" s="24">
        <f t="shared" si="190"/>
        <v>1</v>
      </c>
      <c r="AF426" s="24">
        <f t="shared" si="191"/>
        <v>1</v>
      </c>
      <c r="AG426" s="24">
        <f t="shared" si="192"/>
        <v>2</v>
      </c>
      <c r="AH426" s="24">
        <f t="shared" si="193"/>
        <v>0</v>
      </c>
      <c r="AI426" s="24">
        <f t="shared" si="194"/>
        <v>2</v>
      </c>
      <c r="AJ426" s="24">
        <f t="shared" si="195"/>
        <v>1</v>
      </c>
      <c r="AK426" s="24">
        <f t="shared" si="196"/>
        <v>0</v>
      </c>
      <c r="AL426" s="25">
        <f t="shared" si="197"/>
        <v>11</v>
      </c>
      <c r="AM426" s="25">
        <f t="shared" si="198"/>
        <v>1</v>
      </c>
      <c r="AN426" s="25">
        <f t="shared" si="199"/>
        <v>12</v>
      </c>
      <c r="AO426" s="25">
        <f t="shared" si="200"/>
        <v>2</v>
      </c>
      <c r="AP426" s="25">
        <f t="shared" si="201"/>
        <v>10</v>
      </c>
      <c r="AQ426" s="26">
        <f t="shared" si="202"/>
        <v>0.25635930021445408</v>
      </c>
      <c r="AR426" s="26">
        <f t="shared" si="203"/>
        <v>0.13668980173641157</v>
      </c>
      <c r="AS426" s="26">
        <f t="shared" si="204"/>
        <v>5.6123438946753659E-2</v>
      </c>
      <c r="AT426" s="26">
        <f t="shared" si="205"/>
        <v>4.7096662511663681E-2</v>
      </c>
      <c r="AU426" s="26">
        <f t="shared" si="206"/>
        <v>3.33514733395801E-2</v>
      </c>
      <c r="AV426" s="27">
        <f>(1/(((0-P426)^2+(0-Q426)^2))*CT426)</f>
        <v>2.9941247115403427E-2</v>
      </c>
      <c r="AW426" s="27">
        <f>(1/(((1-P426)^2+(1-Q426)^2))*CT426)</f>
        <v>0.25635930021445408</v>
      </c>
      <c r="AX426" s="27">
        <f>(1/(((2-P426)^2+(2-Q426)^2))*CT426)</f>
        <v>1.8381404143004206E-2</v>
      </c>
      <c r="AY426" s="27">
        <f>(1/(((3-P426)^2+(3-Q426)^2))*CT426)</f>
        <v>5.4081872376876778E-3</v>
      </c>
      <c r="AZ426" s="27">
        <f>((1/(((4-P426)^2+(4-Q426)^2))*CT426))</f>
        <v>2.5290405071460107E-3</v>
      </c>
      <c r="BA426" s="27">
        <f>((1/(((5-P426)^2+(5-Q426)^2))*CT426))</f>
        <v>1.4579195440890061E-3</v>
      </c>
      <c r="BB426" s="27">
        <f>((1/(((6-P426)^2+(6-Q426)^2))*CT426))</f>
        <v>9.4660133001102918E-4</v>
      </c>
      <c r="BC426" s="27">
        <f>((1/(((1-P426)^2+(0-Q426)^2))*CT426))</f>
        <v>3.33514733395801E-2</v>
      </c>
      <c r="BD426" s="27">
        <f>((1/(((2-P426)^2+(0-Q426)^2))*CT426))</f>
        <v>1.5022092240021479E-2</v>
      </c>
      <c r="BE426" s="27">
        <f>((1/(((2-P426)^2+(1-Q426)^2))*CT426))</f>
        <v>2.4700069735225066E-2</v>
      </c>
      <c r="BF426" s="27">
        <f>((1/(((3-P426)^2+(0-Q426)^2))*CT426))</f>
        <v>6.9855054496143088E-3</v>
      </c>
      <c r="BG426" s="27">
        <f>((1/(((3-P426)^2+(1-Q426)^2))*CT426))</f>
        <v>8.5418501371785135E-3</v>
      </c>
      <c r="BH426" s="27">
        <f>((1/(((3-P426)^2+(2-Q426)^2))*CT426))</f>
        <v>7.6343017718521538E-3</v>
      </c>
      <c r="BI426" s="27">
        <f>((1/(((4-P426)^2+(0-Q426)^2))*CT426))</f>
        <v>3.8500260209189206E-3</v>
      </c>
      <c r="BJ426" s="27">
        <f>((1/(((4-P426)^2+(1-Q426)^2))*CT426))</f>
        <v>4.2798033287492947E-3</v>
      </c>
      <c r="BK426" s="27">
        <f>((1/(((4-P426)^2+(2-Q426)^2))*CT426))</f>
        <v>4.0392177523744972E-3</v>
      </c>
      <c r="BL426" s="27">
        <f>((1/(((4-P426)^2+(3-Q426)^2))*CT426))</f>
        <v>3.3168620042375099E-3</v>
      </c>
      <c r="BM426" s="27">
        <f>((1/(((5-P426)^2+(0-Q426)^2))*CT426))</f>
        <v>2.4019785883004005E-3</v>
      </c>
      <c r="BN426" s="27">
        <f>((1/(((5-P426)^2+(1-Q426)^2))*CT426))</f>
        <v>2.5625220988120022E-3</v>
      </c>
      <c r="BO426" s="27">
        <f>((1/(((5-P426)^2+(2-Q426)^2))*CT426))</f>
        <v>2.4742821299482184E-3</v>
      </c>
      <c r="BP426" s="27">
        <f>((1/(((5-P426)^2+(3-Q426)^2))*CT426))</f>
        <v>2.1830499537964614E-3</v>
      </c>
      <c r="BQ426" s="27">
        <f>((1/(((5-P426)^2+(4-Q426)^2))*CT426))</f>
        <v>1.8116210687002456E-3</v>
      </c>
      <c r="BR426" s="27">
        <f>((1/(((6-P426)^2+(0-Q426)^2))*CT426))</f>
        <v>1.631565213005012E-3</v>
      </c>
      <c r="BS426" s="27">
        <f>(1/(((6-P426)^2+(1-Q426)^2))*CT426)</f>
        <v>1.7040841585024913E-3</v>
      </c>
      <c r="BT426" s="27">
        <f>(1/(((6-P426)^2+(2-Q426)^2))*CT426)</f>
        <v>1.6646065224022383E-3</v>
      </c>
      <c r="BU426" s="27">
        <f>(1/(((6-P426)^2+(3-Q426)^2))*CT426)</f>
        <v>1.527511251773252E-3</v>
      </c>
      <c r="BV426" s="27">
        <f>((1/(((6-P426)^2+(4-Q426)^2))*CT426))</f>
        <v>1.3358683582384641E-3</v>
      </c>
      <c r="BW426" s="27">
        <f>((1/(((6-P426)^2+(5-Q426)^2))*CT426))</f>
        <v>1.1331523768026335E-3</v>
      </c>
      <c r="BX426" s="27">
        <f>((1/(((0-P426)^2+(1-Q426)^2))*CT426))</f>
        <v>0.13668980173641157</v>
      </c>
      <c r="BY426" s="27">
        <f>((1/(((0-P426)^2+(2-Q426)^2))*CT426))</f>
        <v>4.7096662511663681E-2</v>
      </c>
      <c r="BZ426" s="27">
        <f>((1/(((1-P426)^2+(2-Q426)^2))*CT426))</f>
        <v>5.6123438946753659E-2</v>
      </c>
      <c r="CA426" s="27">
        <f>((1/(((0-P426)^2+(3-Q426)^2))*CT426))</f>
        <v>1.3306716460858133E-2</v>
      </c>
      <c r="CB426" s="27">
        <f>((1/(((1-P426)^2+(3-Q426)^2))*CT426))</f>
        <v>1.394020436004915E-2</v>
      </c>
      <c r="CC426" s="27">
        <f>((1/(((2-P426)^2+(3-Q426)^2))*CT426))</f>
        <v>9.231913962200881E-3</v>
      </c>
      <c r="CD426" s="27">
        <f>((1/(((0-P426)^2+(4-Q426)^2))*CT426))</f>
        <v>5.9148109285522051E-3</v>
      </c>
      <c r="CE426" s="27">
        <f>((1/(((1-P426)^2+(4-Q426)^2))*CT426))</f>
        <v>6.0367498434711489E-3</v>
      </c>
      <c r="CF426" s="27">
        <f>((1/(((2-P426)^2+(4-Q426)^2))*CT426))</f>
        <v>4.9446937823171902E-3</v>
      </c>
      <c r="CG426" s="27">
        <f>((1/(((3-P426)^2+(4-Q426)^2))*CT426))</f>
        <v>3.5865184238932975E-3</v>
      </c>
      <c r="CH426" s="27">
        <f>((1/(((0-P426)^2+(5-Q426)^2))*CT426))</f>
        <v>3.3005020944576781E-3</v>
      </c>
      <c r="CI426" s="27">
        <f>((1/(((1-P426)^2+(5-Q426)^2))*CT426))</f>
        <v>3.3381275020653496E-3</v>
      </c>
      <c r="CJ426" s="27">
        <f>((1/(((2-P426)^2+(5-Q426)^2))*CT426))</f>
        <v>2.9748262620256719E-3</v>
      </c>
      <c r="CK426" s="27">
        <f>((1/(((3-P426)^2+(5-Q426)^2))*CT426))</f>
        <v>2.4228384970539285E-3</v>
      </c>
      <c r="CL426" s="27">
        <f>(1/(((4-P426)^2+(5-Q426)^2))*CT426)</f>
        <v>1.8892021984276306E-3</v>
      </c>
      <c r="CM426" s="27">
        <f>(1/(((0-P426)^2+(6-Q426)^2))*CT426)</f>
        <v>2.0968699553528636E-3</v>
      </c>
      <c r="CN426" s="27">
        <f>(1/(((1-P426)^2+(6-Q426)^2))*CT426)</f>
        <v>2.1119938073061884E-3</v>
      </c>
      <c r="CO426" s="27">
        <f>((1/(((2-P426)^2+(6-Q426)^2))*CT426))</f>
        <v>1.9605106984141841E-3</v>
      </c>
      <c r="CP426" s="27">
        <f>((1/(((3-P426)^2+(6-Q426)^2))*CT426))</f>
        <v>1.704576104759811E-3</v>
      </c>
      <c r="CQ426" s="27">
        <f>((1/(((4-P426)^2+(6-Q426)^2))*CT426))</f>
        <v>1.4219875081955052E-3</v>
      </c>
      <c r="CR426" s="27">
        <f>((1/(((5-P426)^2+(6-Q426)^2)))*CT426)</f>
        <v>1.1630260094117088E-3</v>
      </c>
      <c r="CS426" s="21">
        <f t="shared" si="207"/>
        <v>0.76843111518547014</v>
      </c>
      <c r="CT426" s="28">
        <v>0.05</v>
      </c>
    </row>
    <row r="427" spans="8:98" x14ac:dyDescent="0.25">
      <c r="H427" s="2">
        <v>44804</v>
      </c>
      <c r="I427" s="1" t="s">
        <v>6</v>
      </c>
      <c r="J427" s="1" t="s">
        <v>17</v>
      </c>
      <c r="K427">
        <v>2</v>
      </c>
      <c r="L427">
        <v>1</v>
      </c>
      <c r="M427">
        <v>2.93</v>
      </c>
      <c r="N427">
        <v>0.27</v>
      </c>
      <c r="P427" s="10">
        <f>SUMIF(team,spi_matches[[#This Row],[team1]],Mxg)+SUMIF(team,spi_matches[[#This Row],[team2]],Vnxg)</f>
        <v>2.2051789090672567</v>
      </c>
      <c r="Q427" s="10">
        <f>SUMIF(team,spi_matches[[#This Row],[team1]],Mnxg)+SUMIF(team,spi_matches[[#This Row],[team2]],Vxg)</f>
        <v>0.54321284566346006</v>
      </c>
      <c r="R427" s="10">
        <f t="shared" si="177"/>
        <v>0.60001087289645805</v>
      </c>
      <c r="S427" s="21">
        <f t="shared" si="178"/>
        <v>0.59068602151713168</v>
      </c>
      <c r="T427" s="21">
        <f t="shared" si="179"/>
        <v>7.6629472220330522E-2</v>
      </c>
      <c r="U427" s="21">
        <f t="shared" si="180"/>
        <v>8.604110695102353E-2</v>
      </c>
      <c r="V427" s="22">
        <f t="shared" si="181"/>
        <v>3</v>
      </c>
      <c r="W427" s="22">
        <f t="shared" si="182"/>
        <v>0</v>
      </c>
      <c r="X427" s="23">
        <f t="shared" si="183"/>
        <v>3</v>
      </c>
      <c r="Y427" s="23">
        <f t="shared" si="184"/>
        <v>0</v>
      </c>
      <c r="Z427" s="23">
        <f t="shared" si="185"/>
        <v>3</v>
      </c>
      <c r="AA427" s="23">
        <f t="shared" si="186"/>
        <v>0</v>
      </c>
      <c r="AB427" s="24">
        <f t="shared" si="187"/>
        <v>2</v>
      </c>
      <c r="AC427" s="24">
        <f t="shared" si="188"/>
        <v>1</v>
      </c>
      <c r="AD427" s="24">
        <f t="shared" si="189"/>
        <v>2</v>
      </c>
      <c r="AE427" s="24">
        <f t="shared" si="190"/>
        <v>0</v>
      </c>
      <c r="AF427" s="24">
        <f t="shared" si="191"/>
        <v>3</v>
      </c>
      <c r="AG427" s="24">
        <f t="shared" si="192"/>
        <v>1</v>
      </c>
      <c r="AH427" s="24">
        <f t="shared" si="193"/>
        <v>3</v>
      </c>
      <c r="AI427" s="24">
        <f t="shared" si="194"/>
        <v>0</v>
      </c>
      <c r="AJ427" s="24">
        <f t="shared" si="195"/>
        <v>1</v>
      </c>
      <c r="AK427" s="24">
        <f t="shared" si="196"/>
        <v>1</v>
      </c>
      <c r="AL427" s="25">
        <f t="shared" si="197"/>
        <v>21</v>
      </c>
      <c r="AM427" s="25">
        <f t="shared" si="198"/>
        <v>20</v>
      </c>
      <c r="AN427" s="25">
        <f t="shared" si="199"/>
        <v>31</v>
      </c>
      <c r="AO427" s="25">
        <f t="shared" si="200"/>
        <v>30</v>
      </c>
      <c r="AP427" s="25">
        <f t="shared" si="201"/>
        <v>11</v>
      </c>
      <c r="AQ427" s="26">
        <f t="shared" si="202"/>
        <v>0.1993994971737896</v>
      </c>
      <c r="AR427" s="26">
        <f t="shared" si="203"/>
        <v>0.14828937217110477</v>
      </c>
      <c r="AS427" s="26">
        <f t="shared" si="204"/>
        <v>5.9495827293441633E-2</v>
      </c>
      <c r="AT427" s="26">
        <f t="shared" si="205"/>
        <v>5.3947863529418993E-2</v>
      </c>
      <c r="AU427" s="26">
        <f t="shared" si="206"/>
        <v>3.0100341766778269E-2</v>
      </c>
      <c r="AV427" s="27">
        <f>(1/(((0-P427)^2+(0-Q427)^2))*CT427)</f>
        <v>9.6938785286096625E-3</v>
      </c>
      <c r="AW427" s="27">
        <f>(1/(((1-P427)^2+(1-Q427)^2))*CT427)</f>
        <v>3.0100341766778269E-2</v>
      </c>
      <c r="AX427" s="27">
        <f>(1/(((2-P427)^2+(2-Q427)^2))*CT427)</f>
        <v>2.3101867430954975E-2</v>
      </c>
      <c r="AY427" s="27">
        <f>(1/(((3-P427)^2+(3-Q427)^2))*CT427)</f>
        <v>7.4990134804372322E-3</v>
      </c>
      <c r="AZ427" s="27">
        <f>((1/(((4-P427)^2+(4-Q427)^2))*CT427))</f>
        <v>3.295813750304296E-3</v>
      </c>
      <c r="BA427" s="27">
        <f>((1/(((5-P427)^2+(5-Q427)^2))*CT427))</f>
        <v>1.8067515412528224E-3</v>
      </c>
      <c r="BB427" s="27">
        <f>((1/(((6-P427)^2+(6-Q427)^2))*CT427))</f>
        <v>1.1318057219932771E-3</v>
      </c>
      <c r="BC427" s="27">
        <f>((1/(((1-P427)^2+(0-Q427)^2))*CT427))</f>
        <v>2.8611707339179251E-2</v>
      </c>
      <c r="BD427" s="27">
        <f>((1/(((2-P427)^2+(0-Q427)^2))*CT427))</f>
        <v>0.14828937217110477</v>
      </c>
      <c r="BE427" s="27">
        <f>((1/(((2-P427)^2+(1-Q427)^2))*CT427))</f>
        <v>0.1993994971737896</v>
      </c>
      <c r="BF427" s="27">
        <f>((1/(((3-P427)^2+(0-Q427)^2))*CT427))</f>
        <v>5.3947863529418993E-2</v>
      </c>
      <c r="BG427" s="27">
        <f>((1/(((3-P427)^2+(1-Q427)^2))*CT427))</f>
        <v>5.9495827293441633E-2</v>
      </c>
      <c r="BH427" s="27">
        <f>((1/(((3-P427)^2+(2-Q427)^2))*CT427))</f>
        <v>1.8155612175575788E-2</v>
      </c>
      <c r="BI427" s="27">
        <f>((1/(((4-P427)^2+(0-Q427)^2))*CT427))</f>
        <v>1.4218833183830033E-2</v>
      </c>
      <c r="BJ427" s="27">
        <f>((1/(((4-P427)^2+(1-Q427)^2))*CT427))</f>
        <v>1.4577101155048991E-2</v>
      </c>
      <c r="BK427" s="27">
        <f>((1/(((4-P427)^2+(2-Q427)^2))*CT427))</f>
        <v>9.3569675536058286E-3</v>
      </c>
      <c r="BL427" s="27">
        <f>((1/(((4-P427)^2+(3-Q427)^2))*CT427))</f>
        <v>5.4012094713489431E-3</v>
      </c>
      <c r="BM427" s="27">
        <f>((1/(((5-P427)^2+(0-Q427)^2))*CT427))</f>
        <v>6.1681904222444144E-3</v>
      </c>
      <c r="BN427" s="27">
        <f>((1/(((5-P427)^2+(1-Q427)^2))*CT427))</f>
        <v>6.2346631691690205E-3</v>
      </c>
      <c r="BO427" s="27">
        <f>((1/(((5-P427)^2+(2-Q427)^2))*CT427))</f>
        <v>5.0335973782418275E-3</v>
      </c>
      <c r="BP427" s="27">
        <f>((1/(((5-P427)^2+(3-Q427)^2))*CT427))</f>
        <v>3.6109352851138969E-3</v>
      </c>
      <c r="BQ427" s="27">
        <f>((1/(((5-P427)^2+(4-Q427)^2))*CT427))</f>
        <v>2.5303128492676612E-3</v>
      </c>
      <c r="BR427" s="27">
        <f>((1/(((6-P427)^2+(0-Q427)^2))*CT427))</f>
        <v>3.4023448384406761E-3</v>
      </c>
      <c r="BS427" s="27">
        <f>(1/(((6-P427)^2+(1-Q427)^2))*CT427)</f>
        <v>3.4224723989470861E-3</v>
      </c>
      <c r="BT427" s="27">
        <f>(1/(((6-P427)^2+(2-Q427)^2))*CT427)</f>
        <v>3.0261039121875525E-3</v>
      </c>
      <c r="BU427" s="27">
        <f>(1/(((6-P427)^2+(3-Q427)^2))*CT427)</f>
        <v>2.4466064554072345E-3</v>
      </c>
      <c r="BV427" s="27">
        <f>((1/(((6-P427)^2+(4-Q427)^2))*CT427))</f>
        <v>1.8975299992079479E-3</v>
      </c>
      <c r="BW427" s="27">
        <f>((1/(((6-P427)^2+(5-Q427)^2))*CT427))</f>
        <v>1.4592737625605484E-3</v>
      </c>
      <c r="BX427" s="27">
        <f>((1/(((0-P427)^2+(1-Q427)^2))*CT427))</f>
        <v>9.8590772573969015E-3</v>
      </c>
      <c r="BY427" s="27">
        <f>((1/(((0-P427)^2+(2-Q427)^2))*CT427))</f>
        <v>7.1581522387195997E-3</v>
      </c>
      <c r="BZ427" s="27">
        <f>((1/(((1-P427)^2+(2-Q427)^2))*CT427))</f>
        <v>1.398724636648987E-2</v>
      </c>
      <c r="CA427" s="27">
        <f>((1/(((0-P427)^2+(3-Q427)^2))*CT427))</f>
        <v>4.5877379988022949E-3</v>
      </c>
      <c r="CB427" s="27">
        <f>((1/(((1-P427)^2+(3-Q427)^2))*CT427))</f>
        <v>6.6771191852182934E-3</v>
      </c>
      <c r="CC427" s="27">
        <f>((1/(((2-P427)^2+(3-Q427)^2))*CT427))</f>
        <v>8.2265235701876535E-3</v>
      </c>
      <c r="CD427" s="27">
        <f>((1/(((0-P427)^2+(4-Q427)^2))*CT427))</f>
        <v>2.9740322756015465E-3</v>
      </c>
      <c r="CE427" s="27">
        <f>((1/(((1-P427)^2+(4-Q427)^2))*CT427))</f>
        <v>3.730832762761828E-3</v>
      </c>
      <c r="CF427" s="27">
        <f>((1/(((2-P427)^2+(4-Q427)^2))*CT427))</f>
        <v>4.1696285570611731E-3</v>
      </c>
      <c r="CG427" s="27">
        <f>((1/(((3-P427)^2+(4-Q427)^2))*CT427))</f>
        <v>3.9742096061742317E-3</v>
      </c>
      <c r="CH427" s="27">
        <f>((1/(((0-P427)^2+(5-Q427)^2))*CT427))</f>
        <v>2.0221820624369731E-3</v>
      </c>
      <c r="CI427" s="27">
        <f>((1/(((1-P427)^2+(5-Q427)^2))*CT427))</f>
        <v>2.3457209984552065E-3</v>
      </c>
      <c r="CJ427" s="27">
        <f>((1/(((2-P427)^2+(5-Q427)^2))*CT427))</f>
        <v>2.5119253500524123E-3</v>
      </c>
      <c r="CK427" s="27">
        <f>((1/(((3-P427)^2+(5-Q427)^2))*CT427))</f>
        <v>2.4396560462737081E-3</v>
      </c>
      <c r="CL427" s="27">
        <f>(1/(((4-P427)^2+(5-Q427)^2))*CT427)</f>
        <v>2.1659710409689115E-3</v>
      </c>
      <c r="CM427" s="27">
        <f>(1/(((0-P427)^2+(6-Q427)^2))*CT427)</f>
        <v>1.4434455131303262E-3</v>
      </c>
      <c r="CN427" s="27">
        <f>(1/(((1-P427)^2+(6-Q427)^2))*CT427)</f>
        <v>1.6010768330130534E-3</v>
      </c>
      <c r="CO427" s="27">
        <f>((1/(((2-P427)^2+(6-Q427)^2))*CT427))</f>
        <v>1.6768043781916972E-3</v>
      </c>
      <c r="CP427" s="27">
        <f>((1/(((3-P427)^2+(6-Q427)^2))*CT427))</f>
        <v>1.6442897135230832E-3</v>
      </c>
      <c r="CQ427" s="27">
        <f>((1/(((4-P427)^2+(6-Q427)^2))*CT427))</f>
        <v>1.5152475361036874E-3</v>
      </c>
      <c r="CR427" s="27">
        <f>((1/(((5-P427)^2+(6-Q427)^2)))*CT427)</f>
        <v>1.3302276604610969E-3</v>
      </c>
      <c r="CS427" s="21">
        <f t="shared" si="207"/>
        <v>0.75335660068848576</v>
      </c>
      <c r="CT427" s="28">
        <v>0.05</v>
      </c>
    </row>
    <row r="428" spans="8:98" x14ac:dyDescent="0.25">
      <c r="H428" s="2">
        <v>44804</v>
      </c>
      <c r="I428" s="1" t="s">
        <v>22</v>
      </c>
      <c r="J428" s="1" t="s">
        <v>25</v>
      </c>
      <c r="K428">
        <v>6</v>
      </c>
      <c r="L428">
        <v>0</v>
      </c>
      <c r="M428">
        <v>3.59</v>
      </c>
      <c r="N428">
        <v>0.85</v>
      </c>
      <c r="P428" s="10">
        <f>SUMIF(team,spi_matches[[#This Row],[team1]],Mxg)+SUMIF(team,spi_matches[[#This Row],[team2]],Vnxg)</f>
        <v>2.1336033112641677</v>
      </c>
      <c r="Q428" s="10">
        <f>SUMIF(team,spi_matches[[#This Row],[team1]],Mnxg)+SUMIF(team,spi_matches[[#This Row],[team2]],Vxg)</f>
        <v>0.45851626545610513</v>
      </c>
      <c r="R428" s="10">
        <f t="shared" si="177"/>
        <v>2.2743508293731312</v>
      </c>
      <c r="S428" s="21">
        <f t="shared" si="178"/>
        <v>0.60703032135828183</v>
      </c>
      <c r="T428" s="21">
        <f t="shared" si="179"/>
        <v>7.5948265098673251E-2</v>
      </c>
      <c r="U428" s="21">
        <f t="shared" si="180"/>
        <v>8.4239969584781221E-2</v>
      </c>
      <c r="V428" s="22">
        <f t="shared" si="181"/>
        <v>3</v>
      </c>
      <c r="W428" s="22">
        <f t="shared" si="182"/>
        <v>0</v>
      </c>
      <c r="X428" s="23">
        <f t="shared" si="183"/>
        <v>3</v>
      </c>
      <c r="Y428" s="23">
        <f t="shared" si="184"/>
        <v>0</v>
      </c>
      <c r="Z428" s="23">
        <f t="shared" si="185"/>
        <v>3</v>
      </c>
      <c r="AA428" s="23">
        <f t="shared" si="186"/>
        <v>0</v>
      </c>
      <c r="AB428" s="24">
        <f t="shared" si="187"/>
        <v>2</v>
      </c>
      <c r="AC428" s="24">
        <f t="shared" si="188"/>
        <v>0</v>
      </c>
      <c r="AD428" s="24">
        <f t="shared" si="189"/>
        <v>2</v>
      </c>
      <c r="AE428" s="24">
        <f t="shared" si="190"/>
        <v>1</v>
      </c>
      <c r="AF428" s="24">
        <f t="shared" si="191"/>
        <v>3</v>
      </c>
      <c r="AG428" s="24">
        <f t="shared" si="192"/>
        <v>0</v>
      </c>
      <c r="AH428" s="24">
        <f t="shared" si="193"/>
        <v>3</v>
      </c>
      <c r="AI428" s="24">
        <f t="shared" si="194"/>
        <v>1</v>
      </c>
      <c r="AJ428" s="24">
        <f t="shared" si="195"/>
        <v>1</v>
      </c>
      <c r="AK428" s="24">
        <f t="shared" si="196"/>
        <v>0</v>
      </c>
      <c r="AL428" s="25">
        <f t="shared" si="197"/>
        <v>20</v>
      </c>
      <c r="AM428" s="25">
        <f t="shared" si="198"/>
        <v>21</v>
      </c>
      <c r="AN428" s="25">
        <f t="shared" si="199"/>
        <v>30</v>
      </c>
      <c r="AO428" s="25">
        <f t="shared" si="200"/>
        <v>31</v>
      </c>
      <c r="AP428" s="25">
        <f t="shared" si="201"/>
        <v>10</v>
      </c>
      <c r="AQ428" s="26">
        <f t="shared" si="202"/>
        <v>0.21921458787716161</v>
      </c>
      <c r="AR428" s="26">
        <f t="shared" si="203"/>
        <v>0.16074354586152673</v>
      </c>
      <c r="AS428" s="26">
        <f t="shared" si="204"/>
        <v>5.2035612993602147E-2</v>
      </c>
      <c r="AT428" s="26">
        <f t="shared" si="205"/>
        <v>4.7899700768996217E-2</v>
      </c>
      <c r="AU428" s="26">
        <f t="shared" si="206"/>
        <v>3.3438248446085436E-2</v>
      </c>
      <c r="AV428" s="27">
        <f>(1/(((0-P428)^2+(0-Q428)^2))*CT428)</f>
        <v>1.0498687100749715E-2</v>
      </c>
      <c r="AW428" s="27">
        <f>(1/(((1-P428)^2+(1-Q428)^2))*CT428)</f>
        <v>3.168043610398568E-2</v>
      </c>
      <c r="AX428" s="27">
        <f>(1/(((2-P428)^2+(2-Q428)^2))*CT428)</f>
        <v>2.0885355720450912E-2</v>
      </c>
      <c r="AY428" s="27">
        <f>(1/(((3-P428)^2+(3-Q428)^2))*CT428)</f>
        <v>6.9350216809947662E-3</v>
      </c>
      <c r="AZ428" s="27">
        <f>((1/(((4-P428)^2+(4-Q428)^2))*CT428))</f>
        <v>3.1200189595876481E-3</v>
      </c>
      <c r="BA428" s="27">
        <f>((1/(((5-P428)^2+(5-Q428)^2))*CT428))</f>
        <v>1.7336247748517897E-3</v>
      </c>
      <c r="BB428" s="27">
        <f>((1/(((6-P428)^2+(6-Q428)^2))*CT428))</f>
        <v>1.0951207580527529E-3</v>
      </c>
      <c r="BC428" s="27">
        <f>((1/(((1-P428)^2+(0-Q428)^2))*CT428))</f>
        <v>3.3438248446085436E-2</v>
      </c>
      <c r="BD428" s="27">
        <f>((1/(((2-P428)^2+(0-Q428)^2))*CT428))</f>
        <v>0.21921458787716161</v>
      </c>
      <c r="BE428" s="27">
        <f>((1/(((2-P428)^2+(1-Q428)^2))*CT428))</f>
        <v>0.16074354586152673</v>
      </c>
      <c r="BF428" s="27">
        <f>((1/(((3-P428)^2+(0-Q428)^2))*CT428))</f>
        <v>5.2035612993602147E-2</v>
      </c>
      <c r="BG428" s="27">
        <f>((1/(((3-P428)^2+(1-Q428)^2))*CT428))</f>
        <v>4.7899700768996217E-2</v>
      </c>
      <c r="BH428" s="27">
        <f>((1/(((3-P428)^2+(2-Q428)^2))*CT428))</f>
        <v>1.5990710926350422E-2</v>
      </c>
      <c r="BI428" s="27">
        <f>((1/(((4-P428)^2+(0-Q428)^2))*CT428))</f>
        <v>1.3536658399073406E-2</v>
      </c>
      <c r="BJ428" s="27">
        <f>((1/(((4-P428)^2+(1-Q428)^2))*CT428))</f>
        <v>1.3239277150090177E-2</v>
      </c>
      <c r="BK428" s="27">
        <f>((1/(((4-P428)^2+(2-Q428)^2))*CT428))</f>
        <v>8.5329929913900426E-3</v>
      </c>
      <c r="BL428" s="27">
        <f>((1/(((4-P428)^2+(3-Q428)^2))*CT428))</f>
        <v>5.0288777407019279E-3</v>
      </c>
      <c r="BM428" s="27">
        <f>((1/(((5-P428)^2+(0-Q428)^2))*CT428))</f>
        <v>5.9336847995932361E-3</v>
      </c>
      <c r="BN428" s="27">
        <f>((1/(((5-P428)^2+(1-Q428)^2))*CT428))</f>
        <v>5.8758310369596582E-3</v>
      </c>
      <c r="BO428" s="27">
        <f>((1/(((5-P428)^2+(2-Q428)^2))*CT428))</f>
        <v>4.7203646177110085E-3</v>
      </c>
      <c r="BP428" s="27">
        <f>((1/(((5-P428)^2+(3-Q428)^2))*CT428))</f>
        <v>3.4070692277387601E-3</v>
      </c>
      <c r="BQ428" s="27">
        <f>((1/(((5-P428)^2+(4-Q428)^2))*CT428))</f>
        <v>2.4086707886893785E-3</v>
      </c>
      <c r="BR428" s="27">
        <f>((1/(((6-P428)^2+(0-Q428)^2))*CT428))</f>
        <v>3.2983139205808943E-3</v>
      </c>
      <c r="BS428" s="27">
        <f>(1/(((6-P428)^2+(1-Q428)^2))*CT428)</f>
        <v>3.2803603275473065E-3</v>
      </c>
      <c r="BT428" s="27">
        <f>(1/(((6-P428)^2+(2-Q428)^2))*CT428)</f>
        <v>2.885970326838671E-3</v>
      </c>
      <c r="BU428" s="27">
        <f>(1/(((6-P428)^2+(3-Q428)^2))*CT428)</f>
        <v>2.3355577108157741E-3</v>
      </c>
      <c r="BV428" s="27">
        <f>((1/(((6-P428)^2+(4-Q428)^2))*CT428))</f>
        <v>1.8187684274339746E-3</v>
      </c>
      <c r="BW428" s="27">
        <f>((1/(((6-P428)^2+(5-Q428)^2))*CT428))</f>
        <v>1.405517019395083E-3</v>
      </c>
      <c r="BX428" s="27">
        <f>((1/(((0-P428)^2+(1-Q428)^2))*CT428))</f>
        <v>1.0318921276891423E-2</v>
      </c>
      <c r="BY428" s="27">
        <f>((1/(((0-P428)^2+(2-Q428)^2))*CT428))</f>
        <v>7.2166367443920014E-3</v>
      </c>
      <c r="BZ428" s="27">
        <f>((1/(((1-P428)^2+(2-Q428)^2))*CT428))</f>
        <v>1.365661799803663E-2</v>
      </c>
      <c r="CA428" s="27">
        <f>((1/(((0-P428)^2+(3-Q428)^2))*CT428))</f>
        <v>4.5407475805936655E-3</v>
      </c>
      <c r="CB428" s="27">
        <f>((1/(((1-P428)^2+(3-Q428)^2))*CT428))</f>
        <v>6.4564481245130761E-3</v>
      </c>
      <c r="CC428" s="27">
        <f>((1/(((2-P428)^2+(3-Q428)^2))*CT428))</f>
        <v>7.7196358948983211E-3</v>
      </c>
      <c r="CD428" s="27">
        <f>((1/(((0-P428)^2+(4-Q428)^2))*CT428))</f>
        <v>2.9249395920568884E-3</v>
      </c>
      <c r="CE428" s="27">
        <f>((1/(((1-P428)^2+(4-Q428)^2))*CT428))</f>
        <v>3.6160706399542297E-3</v>
      </c>
      <c r="CF428" s="27">
        <f>((1/(((2-P428)^2+(4-Q428)^2))*CT428))</f>
        <v>3.9809053845136552E-3</v>
      </c>
      <c r="CG428" s="27">
        <f>((1/(((3-P428)^2+(4-Q428)^2))*CT428))</f>
        <v>3.761448835333657E-3</v>
      </c>
      <c r="CH428" s="27">
        <f>((1/(((0-P428)^2+(5-Q428)^2))*CT428))</f>
        <v>1.9859129186910228E-3</v>
      </c>
      <c r="CI428" s="27">
        <f>((1/(((1-P428)^2+(5-Q428)^2))*CT428))</f>
        <v>2.2820493427999342E-3</v>
      </c>
      <c r="CJ428" s="27">
        <f>((1/(((2-P428)^2+(5-Q428)^2))*CT428))</f>
        <v>2.4221374422510639E-3</v>
      </c>
      <c r="CK428" s="27">
        <f>((1/(((3-P428)^2+(5-Q428)^2))*CT428))</f>
        <v>2.3391027437606312E-3</v>
      </c>
      <c r="CL428" s="27">
        <f>(1/(((4-P428)^2+(5-Q428)^2))*CT428)</f>
        <v>2.0739563621370144E-3</v>
      </c>
      <c r="CM428" s="27">
        <f>(1/(((0-P428)^2+(6-Q428)^2))*CT428)</f>
        <v>1.4180251674131732E-3</v>
      </c>
      <c r="CN428" s="27">
        <f>(1/(((1-P428)^2+(6-Q428)^2))*CT428)</f>
        <v>1.5628370625624778E-3</v>
      </c>
      <c r="CO428" s="27">
        <f>((1/(((2-P428)^2+(6-Q428)^2))*CT428))</f>
        <v>1.627292066403923E-3</v>
      </c>
      <c r="CP428" s="27">
        <f>((1/(((3-P428)^2+(6-Q428)^2))*CT428))</f>
        <v>1.5893861958375503E-3</v>
      </c>
      <c r="CQ428" s="27">
        <f>((1/(((4-P428)^2+(6-Q428)^2))*CT428))</f>
        <v>1.4623526702158122E-3</v>
      </c>
      <c r="CR428" s="27">
        <f>((1/(((5-P428)^2+(6-Q428)^2)))*CT428)</f>
        <v>1.284545541525052E-3</v>
      </c>
      <c r="CS428" s="21">
        <f t="shared" si="207"/>
        <v>0.76721855604173606</v>
      </c>
      <c r="CT428" s="28">
        <v>0.05</v>
      </c>
    </row>
    <row r="429" spans="8:98" x14ac:dyDescent="0.25">
      <c r="H429" s="2">
        <v>44804</v>
      </c>
      <c r="I429" s="1" t="s">
        <v>21</v>
      </c>
      <c r="J429" s="1" t="s">
        <v>28</v>
      </c>
      <c r="K429">
        <v>1</v>
      </c>
      <c r="L429">
        <v>1</v>
      </c>
      <c r="M429">
        <v>0.13</v>
      </c>
      <c r="N429">
        <v>0.72</v>
      </c>
      <c r="P429" s="10">
        <f>SUMIF(team,spi_matches[[#This Row],[team1]],Mxg)+SUMIF(team,spi_matches[[#This Row],[team2]],Vnxg)</f>
        <v>1.0473314108526655</v>
      </c>
      <c r="Q429" s="10">
        <f>SUMIF(team,spi_matches[[#This Row],[team1]],Mnxg)+SUMIF(team,spi_matches[[#This Row],[team2]],Vxg)</f>
        <v>1.6189179134958054</v>
      </c>
      <c r="R429" s="10">
        <f t="shared" si="177"/>
        <v>1.6495503325405938</v>
      </c>
      <c r="S429" s="21">
        <f t="shared" si="178"/>
        <v>0.14958984661587024</v>
      </c>
      <c r="T429" s="21">
        <f t="shared" si="179"/>
        <v>0.20591790318543421</v>
      </c>
      <c r="U429" s="21">
        <f t="shared" si="180"/>
        <v>0.53390657911886619</v>
      </c>
      <c r="V429" s="22">
        <f t="shared" si="181"/>
        <v>0</v>
      </c>
      <c r="W429" s="22">
        <f t="shared" si="182"/>
        <v>3</v>
      </c>
      <c r="X429" s="23">
        <f t="shared" si="183"/>
        <v>1</v>
      </c>
      <c r="Y429" s="23">
        <f t="shared" si="184"/>
        <v>1</v>
      </c>
      <c r="Z429" s="23">
        <f t="shared" si="185"/>
        <v>1</v>
      </c>
      <c r="AA429" s="23">
        <f t="shared" si="186"/>
        <v>1</v>
      </c>
      <c r="AB429" s="24">
        <f t="shared" si="187"/>
        <v>1</v>
      </c>
      <c r="AC429" s="24">
        <f t="shared" si="188"/>
        <v>2</v>
      </c>
      <c r="AD429" s="24">
        <f t="shared" si="189"/>
        <v>1</v>
      </c>
      <c r="AE429" s="24">
        <f t="shared" si="190"/>
        <v>1</v>
      </c>
      <c r="AF429" s="24">
        <f t="shared" si="191"/>
        <v>2</v>
      </c>
      <c r="AG429" s="24">
        <f t="shared" si="192"/>
        <v>2</v>
      </c>
      <c r="AH429" s="24">
        <f t="shared" si="193"/>
        <v>0</v>
      </c>
      <c r="AI429" s="24">
        <f t="shared" si="194"/>
        <v>2</v>
      </c>
      <c r="AJ429" s="24">
        <f t="shared" si="195"/>
        <v>2</v>
      </c>
      <c r="AK429" s="24">
        <f t="shared" si="196"/>
        <v>1</v>
      </c>
      <c r="AL429" s="25">
        <f t="shared" si="197"/>
        <v>12</v>
      </c>
      <c r="AM429" s="25">
        <f t="shared" si="198"/>
        <v>11</v>
      </c>
      <c r="AN429" s="25">
        <f t="shared" si="199"/>
        <v>22</v>
      </c>
      <c r="AO429" s="25">
        <f t="shared" si="200"/>
        <v>2</v>
      </c>
      <c r="AP429" s="25">
        <f t="shared" si="201"/>
        <v>21</v>
      </c>
      <c r="AQ429" s="26">
        <f t="shared" si="202"/>
        <v>0.33906622182004198</v>
      </c>
      <c r="AR429" s="26">
        <f t="shared" si="203"/>
        <v>0.129769130353972</v>
      </c>
      <c r="AS429" s="26">
        <f t="shared" si="204"/>
        <v>4.749235622246549E-2</v>
      </c>
      <c r="AT429" s="26">
        <f t="shared" si="205"/>
        <v>4.0253544491464142E-2</v>
      </c>
      <c r="AU429" s="26">
        <f t="shared" si="206"/>
        <v>3.8740565165167815E-2</v>
      </c>
      <c r="AV429" s="27">
        <f>(1/(((0-P429)^2+(0-Q429)^2))*CT429)</f>
        <v>1.3448819983048661E-2</v>
      </c>
      <c r="AW429" s="27">
        <f>(1/(((1-P429)^2+(1-Q429)^2))*CT429)</f>
        <v>0.129769130353972</v>
      </c>
      <c r="AX429" s="27">
        <f>(1/(((2-P429)^2+(2-Q429)^2))*CT429)</f>
        <v>4.749235622246549E-2</v>
      </c>
      <c r="AY429" s="27">
        <f>(1/(((3-P429)^2+(3-Q429)^2))*CT429)</f>
        <v>8.7407967187810697E-3</v>
      </c>
      <c r="AZ429" s="27">
        <f>((1/(((4-P429)^2+(4-Q429)^2))*CT429))</f>
        <v>3.4751655667897758E-3</v>
      </c>
      <c r="BA429" s="27">
        <f>((1/(((5-P429)^2+(5-Q429)^2))*CT429))</f>
        <v>1.8480663923460803E-3</v>
      </c>
      <c r="BB429" s="27">
        <f>((1/(((6-P429)^2+(6-Q429)^2))*CT429))</f>
        <v>1.1435679480311226E-3</v>
      </c>
      <c r="BC429" s="27">
        <f>((1/(((1-P429)^2+(0-Q429)^2))*CT429))</f>
        <v>1.9061158111320711E-2</v>
      </c>
      <c r="BD429" s="27">
        <f>((1/(((2-P429)^2+(0-Q429)^2))*CT429))</f>
        <v>1.4170437166450944E-2</v>
      </c>
      <c r="BE429" s="27">
        <f>((1/(((2-P429)^2+(1-Q429)^2))*CT429))</f>
        <v>3.8740565165167815E-2</v>
      </c>
      <c r="BF429" s="27">
        <f>((1/(((3-P429)^2+(0-Q429)^2))*CT429))</f>
        <v>7.7714451193974582E-3</v>
      </c>
      <c r="BG429" s="27">
        <f>((1/(((3-P429)^2+(1-Q429)^2))*CT429))</f>
        <v>1.1916184411047741E-2</v>
      </c>
      <c r="BH429" s="27">
        <f>((1/(((3-P429)^2+(2-Q429)^2))*CT429))</f>
        <v>1.2632201752581552E-2</v>
      </c>
      <c r="BI429" s="27">
        <f>((1/(((4-P429)^2+(0-Q429)^2))*CT429))</f>
        <v>4.4095027575561515E-3</v>
      </c>
      <c r="BJ429" s="27">
        <f>((1/(((4-P429)^2+(1-Q429)^2))*CT429))</f>
        <v>5.4937139282164359E-3</v>
      </c>
      <c r="BK429" s="27">
        <f>((1/(((4-P429)^2+(2-Q429)^2))*CT429))</f>
        <v>5.6411281131934672E-3</v>
      </c>
      <c r="BL429" s="27">
        <f>((1/(((4-P429)^2+(3-Q429)^2))*CT429))</f>
        <v>4.7055991192763878E-3</v>
      </c>
      <c r="BM429" s="27">
        <f>((1/(((5-P429)^2+(0-Q429)^2))*CT429))</f>
        <v>2.7405543225841886E-3</v>
      </c>
      <c r="BN429" s="27">
        <f>((1/(((5-P429)^2+(1-Q429)^2))*CT429))</f>
        <v>3.123702031663509E-3</v>
      </c>
      <c r="BO429" s="27">
        <f>((1/(((5-P429)^2+(2-Q429)^2))*CT429))</f>
        <v>3.1708158047808531E-3</v>
      </c>
      <c r="BP429" s="27">
        <f>((1/(((5-P429)^2+(3-Q429)^2))*CT429))</f>
        <v>2.8520943721805788E-3</v>
      </c>
      <c r="BQ429" s="27">
        <f>((1/(((5-P429)^2+(4-Q429)^2))*CT429))</f>
        <v>2.3481740099201612E-3</v>
      </c>
      <c r="BR429" s="27">
        <f>((1/(((6-P429)^2+(0-Q429)^2))*CT429))</f>
        <v>1.8416327433100396E-3</v>
      </c>
      <c r="BS429" s="27">
        <f>(1/(((6-P429)^2+(1-Q429)^2))*CT429)</f>
        <v>2.0070660335198584E-3</v>
      </c>
      <c r="BT429" s="27">
        <f>(1/(((6-P429)^2+(2-Q429)^2))*CT429)</f>
        <v>2.0264122811315542E-3</v>
      </c>
      <c r="BU429" s="27">
        <f>(1/(((6-P429)^2+(3-Q429)^2))*CT429)</f>
        <v>1.8913378098085734E-3</v>
      </c>
      <c r="BV429" s="27">
        <f>((1/(((6-P429)^2+(4-Q429)^2))*CT429))</f>
        <v>1.6557125794978902E-3</v>
      </c>
      <c r="BW429" s="27">
        <f>((1/(((6-P429)^2+(5-Q429)^2))*CT429))</f>
        <v>1.3904089832643552E-3</v>
      </c>
      <c r="BX429" s="27">
        <f>((1/(((0-P429)^2+(1-Q429)^2))*CT429))</f>
        <v>3.3784640548465791E-2</v>
      </c>
      <c r="BY429" s="27">
        <f>((1/(((0-P429)^2+(2-Q429)^2))*CT429))</f>
        <v>4.0253544491464142E-2</v>
      </c>
      <c r="BZ429" s="27">
        <f>((1/(((1-P429)^2+(2-Q429)^2))*CT429))</f>
        <v>0.33906622182004198</v>
      </c>
      <c r="CA429" s="27">
        <f>((1/(((0-P429)^2+(3-Q429)^2))*CT429))</f>
        <v>1.664286285800699E-2</v>
      </c>
      <c r="CB429" s="27">
        <f>((1/(((1-P429)^2+(3-Q429)^2))*CT429))</f>
        <v>2.6183110116957571E-2</v>
      </c>
      <c r="CC429" s="27">
        <f>((1/(((2-P429)^2+(3-Q429)^2))*CT429))</f>
        <v>1.7762209112059502E-2</v>
      </c>
      <c r="CD429" s="27">
        <f>((1/(((0-P429)^2+(4-Q429)^2))*CT429))</f>
        <v>7.3893937220183628E-3</v>
      </c>
      <c r="CE429" s="27">
        <f>((1/(((1-P429)^2+(4-Q429)^2))*CT429))</f>
        <v>8.8155557439934338E-3</v>
      </c>
      <c r="CF429" s="27">
        <f>((1/(((2-P429)^2+(4-Q429)^2))*CT429))</f>
        <v>7.6021007630066367E-3</v>
      </c>
      <c r="CG429" s="27">
        <f>((1/(((3-P429)^2+(4-Q429)^2))*CT429))</f>
        <v>5.27288969441711E-3</v>
      </c>
      <c r="CH429" s="27">
        <f>((1/(((0-P429)^2+(5-Q429)^2))*CT429))</f>
        <v>3.9908627887964105E-3</v>
      </c>
      <c r="CI429" s="27">
        <f>((1/(((1-P429)^2+(5-Q429)^2))*CT429))</f>
        <v>4.372939560145713E-3</v>
      </c>
      <c r="CJ429" s="27">
        <f>((1/(((2-P429)^2+(5-Q429)^2))*CT429))</f>
        <v>4.0520958459602302E-3</v>
      </c>
      <c r="CK429" s="27">
        <f>((1/(((3-P429)^2+(5-Q429)^2))*CT429))</f>
        <v>3.2798433101636475E-3</v>
      </c>
      <c r="CL429" s="27">
        <f>(1/(((4-P429)^2+(5-Q429)^2))*CT429)</f>
        <v>2.4813935344758422E-3</v>
      </c>
      <c r="CM429" s="27">
        <f>(1/(((0-P429)^2+(6-Q429)^2))*CT429)</f>
        <v>2.4641729784310664E-3</v>
      </c>
      <c r="CN429" s="27">
        <f>(1/(((1-P429)^2+(6-Q429)^2))*CT429)</f>
        <v>2.6046929623608304E-3</v>
      </c>
      <c r="CO429" s="27">
        <f>((1/(((2-P429)^2+(6-Q429)^2))*CT429))</f>
        <v>2.4873817994939193E-3</v>
      </c>
      <c r="CP429" s="27">
        <f>((1/(((3-P429)^2+(6-Q429)^2))*CT429))</f>
        <v>2.173270996132111E-3</v>
      </c>
      <c r="CQ429" s="27">
        <f>((1/(((4-P429)^2+(6-Q429)^2))*CT429))</f>
        <v>1.7913357502591814E-3</v>
      </c>
      <c r="CR429" s="27">
        <f>((1/(((5-P429)^2+(6-Q429)^2)))*CT429)</f>
        <v>1.4360607222157061E-3</v>
      </c>
      <c r="CS429" s="21">
        <f t="shared" si="207"/>
        <v>0.88941432892017058</v>
      </c>
      <c r="CT429" s="28">
        <v>0.05</v>
      </c>
    </row>
    <row r="430" spans="8:98" x14ac:dyDescent="0.25">
      <c r="H430" s="2">
        <v>44804</v>
      </c>
      <c r="I430" s="1" t="s">
        <v>19</v>
      </c>
      <c r="J430" s="1" t="s">
        <v>20</v>
      </c>
      <c r="K430">
        <v>2</v>
      </c>
      <c r="L430">
        <v>1</v>
      </c>
      <c r="M430">
        <v>1.58</v>
      </c>
      <c r="N430">
        <v>0.62</v>
      </c>
      <c r="P430" s="10">
        <f>SUMIF(team,spi_matches[[#This Row],[team1]],Mxg)+SUMIF(team,spi_matches[[#This Row],[team2]],Vnxg)</f>
        <v>2.2852646488458799</v>
      </c>
      <c r="Q430" s="10">
        <f>SUMIF(team,spi_matches[[#This Row],[team1]],Mnxg)+SUMIF(team,spi_matches[[#This Row],[team2]],Vxg)</f>
        <v>0.75026522037907362</v>
      </c>
      <c r="R430" s="10">
        <f t="shared" si="177"/>
        <v>0.5143672525521108</v>
      </c>
      <c r="S430" s="21">
        <f t="shared" si="178"/>
        <v>0.6962756403496827</v>
      </c>
      <c r="T430" s="21">
        <f t="shared" si="179"/>
        <v>8.4089329115615147E-2</v>
      </c>
      <c r="U430" s="21">
        <f t="shared" si="180"/>
        <v>9.3309394007338689E-2</v>
      </c>
      <c r="V430" s="22">
        <f t="shared" si="181"/>
        <v>3</v>
      </c>
      <c r="W430" s="22">
        <f t="shared" si="182"/>
        <v>0</v>
      </c>
      <c r="X430" s="23">
        <f t="shared" si="183"/>
        <v>3</v>
      </c>
      <c r="Y430" s="23">
        <f t="shared" si="184"/>
        <v>0</v>
      </c>
      <c r="Z430" s="23">
        <f t="shared" si="185"/>
        <v>3</v>
      </c>
      <c r="AA430" s="23">
        <f t="shared" si="186"/>
        <v>0</v>
      </c>
      <c r="AB430" s="24">
        <f t="shared" si="187"/>
        <v>2</v>
      </c>
      <c r="AC430" s="24">
        <f t="shared" si="188"/>
        <v>1</v>
      </c>
      <c r="AD430" s="24">
        <f t="shared" si="189"/>
        <v>3</v>
      </c>
      <c r="AE430" s="24">
        <f t="shared" si="190"/>
        <v>1</v>
      </c>
      <c r="AF430" s="24">
        <f t="shared" si="191"/>
        <v>2</v>
      </c>
      <c r="AG430" s="24">
        <f t="shared" si="192"/>
        <v>0</v>
      </c>
      <c r="AH430" s="24">
        <f t="shared" si="193"/>
        <v>3</v>
      </c>
      <c r="AI430" s="24">
        <f t="shared" si="194"/>
        <v>0</v>
      </c>
      <c r="AJ430" s="24">
        <f t="shared" si="195"/>
        <v>2</v>
      </c>
      <c r="AK430" s="24">
        <f t="shared" si="196"/>
        <v>2</v>
      </c>
      <c r="AL430" s="25">
        <f t="shared" si="197"/>
        <v>21</v>
      </c>
      <c r="AM430" s="25">
        <f t="shared" si="198"/>
        <v>31</v>
      </c>
      <c r="AN430" s="25">
        <f t="shared" si="199"/>
        <v>20</v>
      </c>
      <c r="AO430" s="25">
        <f t="shared" si="200"/>
        <v>30</v>
      </c>
      <c r="AP430" s="25">
        <f t="shared" si="201"/>
        <v>22</v>
      </c>
      <c r="AQ430" s="26">
        <f t="shared" si="202"/>
        <v>0.34784210576066665</v>
      </c>
      <c r="AR430" s="26">
        <f t="shared" si="203"/>
        <v>8.7227445277928445E-2</v>
      </c>
      <c r="AS430" s="26">
        <f t="shared" si="204"/>
        <v>7.7606754126009203E-2</v>
      </c>
      <c r="AT430" s="26">
        <f t="shared" si="205"/>
        <v>4.6566011676270752E-2</v>
      </c>
      <c r="AU430" s="26">
        <f t="shared" si="206"/>
        <v>3.0428192722271555E-2</v>
      </c>
      <c r="AV430" s="27">
        <f>(1/(((0-P430)^2+(0-Q430)^2))*CT430)</f>
        <v>8.6425457351777396E-3</v>
      </c>
      <c r="AW430" s="27">
        <f>(1/(((1-P430)^2+(1-Q430)^2))*CT430)</f>
        <v>2.9166888470944893E-2</v>
      </c>
      <c r="AX430" s="27">
        <f>(1/(((2-P430)^2+(2-Q430)^2))*CT430)</f>
        <v>3.0428192722271555E-2</v>
      </c>
      <c r="AY430" s="27">
        <f>(1/(((3-P430)^2+(3-Q430)^2))*CT430)</f>
        <v>8.9731919058853842E-3</v>
      </c>
      <c r="AZ430" s="27">
        <f>((1/(((4-P430)^2+(4-Q430)^2))*CT430))</f>
        <v>3.7034037383222823E-3</v>
      </c>
      <c r="BA430" s="27">
        <f>((1/(((5-P430)^2+(5-Q430)^2))*CT430))</f>
        <v>1.9661790677437435E-3</v>
      </c>
      <c r="BB430" s="27">
        <f>((1/(((6-P430)^2+(6-Q430)^2))*CT430))</f>
        <v>1.2089274752695469E-3</v>
      </c>
      <c r="BC430" s="27">
        <f>((1/(((1-P430)^2+(0-Q430)^2))*CT430))</f>
        <v>2.2575370055573245E-2</v>
      </c>
      <c r="BD430" s="27">
        <f>((1/(((2-P430)^2+(0-Q430)^2))*CT430))</f>
        <v>7.7606754126009203E-2</v>
      </c>
      <c r="BE430" s="27">
        <f>((1/(((2-P430)^2+(1-Q430)^2))*CT430))</f>
        <v>0.34784210576066665</v>
      </c>
      <c r="BF430" s="27">
        <f>((1/(((3-P430)^2+(0-Q430)^2))*CT430))</f>
        <v>4.6566011676270752E-2</v>
      </c>
      <c r="BG430" s="27">
        <f>((1/(((3-P430)^2+(1-Q430)^2))*CT430))</f>
        <v>8.7227445277928445E-2</v>
      </c>
      <c r="BH430" s="27">
        <f>((1/(((3-P430)^2+(2-Q430)^2))*CT430))</f>
        <v>2.4123314816051265E-2</v>
      </c>
      <c r="BI430" s="27">
        <f>((1/(((4-P430)^2+(0-Q430)^2))*CT430))</f>
        <v>1.4272602961234077E-2</v>
      </c>
      <c r="BJ430" s="27">
        <f>((1/(((4-P430)^2+(1-Q430)^2))*CT430))</f>
        <v>1.665176453272928E-2</v>
      </c>
      <c r="BK430" s="27">
        <f>((1/(((4-P430)^2+(2-Q430)^2))*CT430))</f>
        <v>1.1105794288868908E-2</v>
      </c>
      <c r="BL430" s="27">
        <f>((1/(((4-P430)^2+(3-Q430)^2))*CT430))</f>
        <v>6.2487315831500903E-3</v>
      </c>
      <c r="BM430" s="27">
        <f>((1/(((5-P430)^2+(0-Q430)^2))*CT430))</f>
        <v>6.3030353723324542E-3</v>
      </c>
      <c r="BN430" s="27">
        <f>((1/(((5-P430)^2+(1-Q430)^2))*CT430))</f>
        <v>6.7275234065997461E-3</v>
      </c>
      <c r="BO430" s="27">
        <f>((1/(((5-P430)^2+(2-Q430)^2))*CT430))</f>
        <v>5.5980854258176069E-3</v>
      </c>
      <c r="BP430" s="27">
        <f>((1/(((5-P430)^2+(3-Q430)^2))*CT430))</f>
        <v>4.0221719476024051E-3</v>
      </c>
      <c r="BQ430" s="27">
        <f>((1/(((5-P430)^2+(4-Q430)^2))*CT430))</f>
        <v>2.7885346797107803E-3</v>
      </c>
      <c r="BR430" s="27">
        <f>((1/(((6-P430)^2+(0-Q430)^2))*CT430))</f>
        <v>3.4813713071108888E-3</v>
      </c>
      <c r="BS430" s="27">
        <f>(1/(((6-P430)^2+(1-Q430)^2))*CT430)</f>
        <v>3.6070803899413209E-3</v>
      </c>
      <c r="BT430" s="27">
        <f>(1/(((6-P430)^2+(2-Q430)^2))*CT430)</f>
        <v>3.25497613051826E-3</v>
      </c>
      <c r="BU430" s="27">
        <f>(1/(((6-P430)^2+(3-Q430)^2))*CT430)</f>
        <v>2.6510340058287707E-3</v>
      </c>
      <c r="BV430" s="27">
        <f>((1/(((6-P430)^2+(4-Q430)^2))*CT430))</f>
        <v>2.0525422181456041E-3</v>
      </c>
      <c r="BW430" s="27">
        <f>((1/(((6-P430)^2+(5-Q430)^2))*CT430))</f>
        <v>1.569390387592748E-3</v>
      </c>
      <c r="BX430" s="27">
        <f>((1/(((0-P430)^2+(1-Q430)^2))*CT430))</f>
        <v>9.4610924368750404E-3</v>
      </c>
      <c r="BY430" s="27">
        <f>((1/(((0-P430)^2+(2-Q430)^2))*CT430))</f>
        <v>7.36998802960122E-3</v>
      </c>
      <c r="BZ430" s="27">
        <f>((1/(((1-P430)^2+(2-Q430)^2))*CT430))</f>
        <v>1.5558186162181631E-2</v>
      </c>
      <c r="CA430" s="27">
        <f>((1/(((0-P430)^2+(3-Q430)^2))*CT430))</f>
        <v>4.8620438363286946E-3</v>
      </c>
      <c r="CB430" s="27">
        <f>((1/(((1-P430)^2+(3-Q430)^2))*CT430))</f>
        <v>7.4479997827918698E-3</v>
      </c>
      <c r="CC430" s="27">
        <f>((1/(((2-P430)^2+(3-Q430)^2))*CT430))</f>
        <v>9.722552386700287E-3</v>
      </c>
      <c r="CD430" s="27">
        <f>((1/(((0-P430)^2+(4-Q430)^2))*CT430))</f>
        <v>3.1679232507769032E-3</v>
      </c>
      <c r="CE430" s="27">
        <f>((1/(((1-P430)^2+(4-Q430)^2))*CT430))</f>
        <v>4.0941050163143646E-3</v>
      </c>
      <c r="CF430" s="27">
        <f>((1/(((2-P430)^2+(4-Q430)^2))*CT430))</f>
        <v>4.6982978375643258E-3</v>
      </c>
      <c r="CG430" s="27">
        <f>((1/(((3-P430)^2+(4-Q430)^2))*CT430))</f>
        <v>4.5160498224648864E-3</v>
      </c>
      <c r="CH430" s="27">
        <f>((1/(((0-P430)^2+(5-Q430)^2))*CT430))</f>
        <v>2.1475190804452252E-3</v>
      </c>
      <c r="CI430" s="27">
        <f>((1/(((1-P430)^2+(5-Q430)^2))*CT430))</f>
        <v>2.5365065545806067E-3</v>
      </c>
      <c r="CJ430" s="27">
        <f>((1/(((2-P430)^2+(5-Q430)^2))*CT430))</f>
        <v>2.7560932013455716E-3</v>
      </c>
      <c r="CK430" s="27">
        <f>((1/(((3-P430)^2+(5-Q430)^2))*CT430))</f>
        <v>2.692356439799341E-3</v>
      </c>
      <c r="CL430" s="27">
        <f>(1/(((4-P430)^2+(5-Q430)^2))*CT430)</f>
        <v>2.3808885480132822E-3</v>
      </c>
      <c r="CM430" s="27">
        <f>(1/(((0-P430)^2+(6-Q430)^2))*CT430)</f>
        <v>1.5252202905642329E-3</v>
      </c>
      <c r="CN430" s="27">
        <f>(1/(((1-P430)^2+(6-Q430)^2))*CT430)</f>
        <v>1.7116475973873121E-3</v>
      </c>
      <c r="CO430" s="27">
        <f>((1/(((2-P430)^2+(6-Q430)^2))*CT430))</f>
        <v>1.8089010915377517E-3</v>
      </c>
      <c r="CP430" s="27">
        <f>((1/(((3-P430)^2+(6-Q430)^2))*CT430))</f>
        <v>1.7812254780053246E-3</v>
      </c>
      <c r="CQ430" s="27">
        <f>((1/(((4-P430)^2+(6-Q430)^2))*CT430))</f>
        <v>1.6393425111086045E-3</v>
      </c>
      <c r="CR430" s="27">
        <f>((1/(((5-P430)^2+(6-Q430)^2)))*CT430)</f>
        <v>1.4314546529522231E-3</v>
      </c>
      <c r="CS430" s="21">
        <f t="shared" si="207"/>
        <v>0.87367436347263661</v>
      </c>
      <c r="CT430" s="28">
        <v>0.05</v>
      </c>
    </row>
    <row r="431" spans="8:98" x14ac:dyDescent="0.25">
      <c r="H431" s="2">
        <v>44805</v>
      </c>
      <c r="I431" s="1" t="s">
        <v>14</v>
      </c>
      <c r="J431" s="1" t="s">
        <v>7</v>
      </c>
      <c r="K431">
        <v>0</v>
      </c>
      <c r="L431">
        <v>1</v>
      </c>
      <c r="M431">
        <v>0.67</v>
      </c>
      <c r="N431">
        <v>0.98</v>
      </c>
      <c r="P431" s="10">
        <f>SUMIF(team,spi_matches[[#This Row],[team1]],Mxg)+SUMIF(team,spi_matches[[#This Row],[team2]],Vnxg)</f>
        <v>1.2508247866288991</v>
      </c>
      <c r="Q431" s="10">
        <f>SUMIF(team,spi_matches[[#This Row],[team1]],Mnxg)+SUMIF(team,spi_matches[[#This Row],[team2]],Vxg)</f>
        <v>1.5637775795425557</v>
      </c>
      <c r="R431" s="10">
        <f t="shared" si="177"/>
        <v>0.67815369513907098</v>
      </c>
      <c r="S431" s="21">
        <f t="shared" si="178"/>
        <v>0.18295456139728561</v>
      </c>
      <c r="T431" s="21">
        <f t="shared" si="179"/>
        <v>0.22689851642094627</v>
      </c>
      <c r="U431" s="21">
        <f t="shared" si="180"/>
        <v>0.36795520342246996</v>
      </c>
      <c r="V431" s="22">
        <f t="shared" si="181"/>
        <v>0</v>
      </c>
      <c r="W431" s="22">
        <f t="shared" si="182"/>
        <v>3</v>
      </c>
      <c r="X431" s="23">
        <f t="shared" si="183"/>
        <v>0</v>
      </c>
      <c r="Y431" s="23">
        <f t="shared" si="184"/>
        <v>3</v>
      </c>
      <c r="Z431" s="23">
        <f t="shared" si="185"/>
        <v>0</v>
      </c>
      <c r="AA431" s="23">
        <f t="shared" si="186"/>
        <v>3</v>
      </c>
      <c r="AB431" s="24">
        <f t="shared" si="187"/>
        <v>1</v>
      </c>
      <c r="AC431" s="24">
        <f t="shared" si="188"/>
        <v>2</v>
      </c>
      <c r="AD431" s="24">
        <f t="shared" si="189"/>
        <v>1</v>
      </c>
      <c r="AE431" s="24">
        <f t="shared" si="190"/>
        <v>1</v>
      </c>
      <c r="AF431" s="24">
        <f t="shared" si="191"/>
        <v>2</v>
      </c>
      <c r="AG431" s="24">
        <f t="shared" si="192"/>
        <v>2</v>
      </c>
      <c r="AH431" s="24">
        <f t="shared" si="193"/>
        <v>2</v>
      </c>
      <c r="AI431" s="24">
        <f t="shared" si="194"/>
        <v>1</v>
      </c>
      <c r="AJ431" s="24">
        <f t="shared" si="195"/>
        <v>0</v>
      </c>
      <c r="AK431" s="24">
        <f t="shared" si="196"/>
        <v>2</v>
      </c>
      <c r="AL431" s="25">
        <f t="shared" si="197"/>
        <v>12</v>
      </c>
      <c r="AM431" s="25">
        <f t="shared" si="198"/>
        <v>11</v>
      </c>
      <c r="AN431" s="25">
        <f t="shared" si="199"/>
        <v>22</v>
      </c>
      <c r="AO431" s="25">
        <f t="shared" si="200"/>
        <v>21</v>
      </c>
      <c r="AP431" s="25">
        <f t="shared" si="201"/>
        <v>2</v>
      </c>
      <c r="AQ431" s="26">
        <f t="shared" si="202"/>
        <v>0.19746995670280468</v>
      </c>
      <c r="AR431" s="26">
        <f t="shared" si="203"/>
        <v>0.13131692421891319</v>
      </c>
      <c r="AS431" s="26">
        <f t="shared" si="204"/>
        <v>6.6528863175766145E-2</v>
      </c>
      <c r="AT431" s="26">
        <f t="shared" si="205"/>
        <v>5.6875790561595189E-2</v>
      </c>
      <c r="AU431" s="26">
        <f t="shared" si="206"/>
        <v>2.849242076635889E-2</v>
      </c>
      <c r="AV431" s="27">
        <f>(1/(((0-P431)^2+(0-Q431)^2))*CT431)</f>
        <v>1.2468943088714742E-2</v>
      </c>
      <c r="AW431" s="27">
        <f>(1/(((1-P431)^2+(1-Q431)^2))*CT431)</f>
        <v>0.13131692421891319</v>
      </c>
      <c r="AX431" s="27">
        <f>(1/(((2-P431)^2+(2-Q431)^2))*CT431)</f>
        <v>6.6528863175766145E-2</v>
      </c>
      <c r="AY431" s="27">
        <f>(1/(((3-P431)^2+(3-Q431)^2))*CT431)</f>
        <v>9.761147134575255E-3</v>
      </c>
      <c r="AZ431" s="27">
        <f>((1/(((4-P431)^2+(4-Q431)^2))*CT431))</f>
        <v>3.7055855823899977E-3</v>
      </c>
      <c r="BA431" s="27">
        <f>((1/(((5-P431)^2+(5-Q431)^2))*CT431))</f>
        <v>1.9331935252959141E-3</v>
      </c>
      <c r="BB431" s="27">
        <f>((1/(((6-P431)^2+(6-Q431)^2))*CT431))</f>
        <v>1.1838596952909878E-3</v>
      </c>
      <c r="BC431" s="27">
        <f>((1/(((1-P431)^2+(0-Q431)^2))*CT431))</f>
        <v>1.9933713292012389E-2</v>
      </c>
      <c r="BD431" s="27">
        <f>((1/(((2-P431)^2+(0-Q431)^2))*CT431))</f>
        <v>1.6629727504128423E-2</v>
      </c>
      <c r="BE431" s="27">
        <f>((1/(((2-P431)^2+(1-Q431)^2))*CT431))</f>
        <v>5.6875790561595189E-2</v>
      </c>
      <c r="BF431" s="27">
        <f>((1/(((3-P431)^2+(0-Q431)^2))*CT431))</f>
        <v>9.0826286312006878E-3</v>
      </c>
      <c r="BG431" s="27">
        <f>((1/(((3-P431)^2+(1-Q431)^2))*CT431))</f>
        <v>1.4804028331033876E-2</v>
      </c>
      <c r="BH431" s="27">
        <f>((1/(((3-P431)^2+(2-Q431)^2))*CT431))</f>
        <v>1.5385070180631916E-2</v>
      </c>
      <c r="BI431" s="27">
        <f>((1/(((4-P431)^2+(0-Q431)^2))*CT431))</f>
        <v>4.9983182298135162E-3</v>
      </c>
      <c r="BJ431" s="27">
        <f>((1/(((4-P431)^2+(1-Q431)^2))*CT431))</f>
        <v>6.3485537477020355E-3</v>
      </c>
      <c r="BK431" s="27">
        <f>((1/(((4-P431)^2+(2-Q431)^2))*CT431))</f>
        <v>6.4530664219456767E-3</v>
      </c>
      <c r="BL431" s="27">
        <f>((1/(((4-P431)^2+(3-Q431)^2))*CT431))</f>
        <v>5.1971274631290882E-3</v>
      </c>
      <c r="BM431" s="27">
        <f>((1/(((5-P431)^2+(0-Q431)^2))*CT431))</f>
        <v>3.0299880770288091E-3</v>
      </c>
      <c r="BN431" s="27">
        <f>((1/(((5-P431)^2+(1-Q431)^2))*CT431))</f>
        <v>3.4784641474405204E-3</v>
      </c>
      <c r="BO431" s="27">
        <f>((1/(((5-P431)^2+(2-Q431)^2))*CT431))</f>
        <v>3.5096081325885309E-3</v>
      </c>
      <c r="BP431" s="27">
        <f>((1/(((5-P431)^2+(3-Q431)^2))*CT431))</f>
        <v>3.1019198509729656E-3</v>
      </c>
      <c r="BQ431" s="27">
        <f>((1/(((5-P431)^2+(4-Q431)^2))*CT431))</f>
        <v>2.5010636445314516E-3</v>
      </c>
      <c r="BR431" s="27">
        <f>((1/(((6-P431)^2+(0-Q431)^2))*CT431))</f>
        <v>1.9999947579674659E-3</v>
      </c>
      <c r="BS431" s="27">
        <f>(1/(((6-P431)^2+(1-Q431)^2))*CT431)</f>
        <v>2.1860302694734655E-3</v>
      </c>
      <c r="BT431" s="27">
        <f>(1/(((6-P431)^2+(2-Q431)^2))*CT431)</f>
        <v>2.1982896666120776E-3</v>
      </c>
      <c r="BU431" s="27">
        <f>(1/(((6-P431)^2+(3-Q431)^2))*CT431)</f>
        <v>2.0310837010347059E-3</v>
      </c>
      <c r="BV431" s="27">
        <f>((1/(((6-P431)^2+(4-Q431)^2))*CT431))</f>
        <v>1.7550113099733821E-3</v>
      </c>
      <c r="BW431" s="27">
        <f>((1/(((6-P431)^2+(5-Q431)^2))*CT431))</f>
        <v>1.4550834764694121E-3</v>
      </c>
      <c r="BX431" s="27">
        <f>((1/(((0-P431)^2+(1-Q431)^2))*CT431))</f>
        <v>2.6561725806472272E-2</v>
      </c>
      <c r="BY431" s="27">
        <f>((1/(((0-P431)^2+(2-Q431)^2))*CT431))</f>
        <v>2.849242076635889E-2</v>
      </c>
      <c r="BZ431" s="27">
        <f>((1/(((1-P431)^2+(2-Q431)^2))*CT431))</f>
        <v>0.19746995670280468</v>
      </c>
      <c r="CA431" s="27">
        <f>((1/(((0-P431)^2+(3-Q431)^2))*CT431))</f>
        <v>1.3784367057625174E-2</v>
      </c>
      <c r="CB431" s="27">
        <f>((1/(((1-P431)^2+(3-Q431)^2))*CT431))</f>
        <v>2.3522239810408546E-2</v>
      </c>
      <c r="CC431" s="27">
        <f>((1/(((2-P431)^2+(3-Q431)^2))*CT431))</f>
        <v>1.9054890093487806E-2</v>
      </c>
      <c r="CD431" s="27">
        <f>((1/(((0-P431)^2+(4-Q431)^2))*CT431))</f>
        <v>6.6668957156161227E-3</v>
      </c>
      <c r="CE431" s="27">
        <f>((1/(((1-P431)^2+(4-Q431)^2))*CT431))</f>
        <v>8.3359831262908267E-3</v>
      </c>
      <c r="CF431" s="27">
        <f>((1/(((2-P431)^2+(4-Q431)^2))*CT431))</f>
        <v>7.6965192486352727E-3</v>
      </c>
      <c r="CG431" s="27">
        <f>((1/(((3-P431)^2+(4-Q431)^2))*CT431))</f>
        <v>5.5587712373864687E-3</v>
      </c>
      <c r="CH431" s="27">
        <f>((1/(((0-P431)^2+(5-Q431)^2))*CT431))</f>
        <v>3.7391041095577978E-3</v>
      </c>
      <c r="CI431" s="27">
        <f>((1/(((1-P431)^2+(5-Q431)^2))*CT431))</f>
        <v>4.212109147860946E-3</v>
      </c>
      <c r="CJ431" s="27">
        <f>((1/(((2-P431)^2+(5-Q431)^2))*CT431))</f>
        <v>4.042400570389253E-3</v>
      </c>
      <c r="CK431" s="27">
        <f>((1/(((3-P431)^2+(5-Q431)^2))*CT431))</f>
        <v>3.3630993522033694E-3</v>
      </c>
      <c r="CL431" s="27">
        <f>(1/(((4-P431)^2+(5-Q431)^2))*CT431)</f>
        <v>2.5818992811646284E-3</v>
      </c>
      <c r="CM431" s="27">
        <f>(1/(((0-P431)^2+(6-Q431)^2))*CT431)</f>
        <v>2.3535357061029967E-3</v>
      </c>
      <c r="CN431" s="27">
        <f>(1/(((1-P431)^2+(6-Q431)^2))*CT431)</f>
        <v>2.5325454327200523E-3</v>
      </c>
      <c r="CO431" s="27">
        <f>((1/(((2-P431)^2+(6-Q431)^2))*CT431))</f>
        <v>2.4701930616774035E-3</v>
      </c>
      <c r="CP431" s="27">
        <f>((1/(((3-P431)^2+(6-Q431)^2))*CT431))</f>
        <v>2.1987993130994266E-3</v>
      </c>
      <c r="CQ431" s="27">
        <f>((1/(((4-P431)^2+(6-Q431)^2))*CT431))</f>
        <v>1.8356684817422344E-3</v>
      </c>
      <c r="CR431" s="27">
        <f>((1/(((5-P431)^2+(6-Q431)^2)))*CT431)</f>
        <v>1.482079400865786E-3</v>
      </c>
      <c r="CS431" s="21">
        <f t="shared" si="207"/>
        <v>0.77780828124070167</v>
      </c>
      <c r="CT431" s="28">
        <v>0.05</v>
      </c>
    </row>
    <row r="432" spans="8:98" x14ac:dyDescent="0.25">
      <c r="H432" s="2">
        <v>44807</v>
      </c>
      <c r="I432" s="1" t="s">
        <v>10</v>
      </c>
      <c r="J432" s="1" t="s">
        <v>19</v>
      </c>
      <c r="K432">
        <v>0</v>
      </c>
      <c r="L432">
        <v>0</v>
      </c>
      <c r="M432">
        <v>1.38</v>
      </c>
      <c r="N432">
        <v>1.58</v>
      </c>
      <c r="P432" s="10">
        <f>SUMIF(team,spi_matches[[#This Row],[team1]],Mxg)+SUMIF(team,spi_matches[[#This Row],[team2]],Vnxg)</f>
        <v>1.0655839341709501</v>
      </c>
      <c r="Q432" s="10">
        <f>SUMIF(team,spi_matches[[#This Row],[team1]],Mnxg)+SUMIF(team,spi_matches[[#This Row],[team2]],Vxg)</f>
        <v>2.2412485984946251</v>
      </c>
      <c r="R432" s="10">
        <f t="shared" si="177"/>
        <v>0.53610717146252318</v>
      </c>
      <c r="S432" s="21">
        <f t="shared" si="178"/>
        <v>0.11274441263390246</v>
      </c>
      <c r="T432" s="21">
        <f t="shared" si="179"/>
        <v>0.1134847945552029</v>
      </c>
      <c r="U432" s="21">
        <f t="shared" si="180"/>
        <v>1.1008624207518389</v>
      </c>
      <c r="V432" s="22">
        <f t="shared" si="181"/>
        <v>0</v>
      </c>
      <c r="W432" s="22">
        <f t="shared" si="182"/>
        <v>3</v>
      </c>
      <c r="X432" s="23">
        <f t="shared" si="183"/>
        <v>1</v>
      </c>
      <c r="Y432" s="23">
        <f t="shared" si="184"/>
        <v>1</v>
      </c>
      <c r="Z432" s="23">
        <f t="shared" si="185"/>
        <v>1</v>
      </c>
      <c r="AA432" s="23">
        <f t="shared" si="186"/>
        <v>1</v>
      </c>
      <c r="AB432" s="24">
        <f t="shared" si="187"/>
        <v>1</v>
      </c>
      <c r="AC432" s="24">
        <f t="shared" si="188"/>
        <v>2</v>
      </c>
      <c r="AD432" s="24">
        <f t="shared" si="189"/>
        <v>1</v>
      </c>
      <c r="AE432" s="24">
        <f t="shared" si="190"/>
        <v>3</v>
      </c>
      <c r="AF432" s="24">
        <f t="shared" si="191"/>
        <v>2</v>
      </c>
      <c r="AG432" s="24">
        <f t="shared" si="192"/>
        <v>2</v>
      </c>
      <c r="AH432" s="24">
        <f t="shared" si="193"/>
        <v>0</v>
      </c>
      <c r="AI432" s="24">
        <f t="shared" si="194"/>
        <v>2</v>
      </c>
      <c r="AJ432" s="24">
        <f t="shared" si="195"/>
        <v>2</v>
      </c>
      <c r="AK432" s="24">
        <f t="shared" si="196"/>
        <v>3</v>
      </c>
      <c r="AL432" s="25">
        <f t="shared" si="197"/>
        <v>12</v>
      </c>
      <c r="AM432" s="25">
        <f t="shared" si="198"/>
        <v>13</v>
      </c>
      <c r="AN432" s="25">
        <f t="shared" si="199"/>
        <v>22</v>
      </c>
      <c r="AO432" s="25">
        <f t="shared" si="200"/>
        <v>2</v>
      </c>
      <c r="AP432" s="25">
        <f t="shared" si="201"/>
        <v>23</v>
      </c>
      <c r="AQ432" s="26">
        <f t="shared" si="202"/>
        <v>0.79997262561563598</v>
      </c>
      <c r="AR432" s="26">
        <f t="shared" si="203"/>
        <v>8.6206162059214303E-2</v>
      </c>
      <c r="AS432" s="26">
        <f t="shared" si="204"/>
        <v>5.3686416994983013E-2</v>
      </c>
      <c r="AT432" s="26">
        <f t="shared" si="205"/>
        <v>4.1887623635643738E-2</v>
      </c>
      <c r="AU432" s="26">
        <f t="shared" si="206"/>
        <v>3.4510436624764461E-2</v>
      </c>
      <c r="AV432" s="27">
        <f>(1/(((0-P432)^2+(0-Q432)^2))*CT432)</f>
        <v>8.1186433850398473E-3</v>
      </c>
      <c r="AW432" s="27">
        <f>(1/(((1-P432)^2+(1-Q432)^2))*CT432)</f>
        <v>3.2362473462030666E-2</v>
      </c>
      <c r="AX432" s="27">
        <f>(1/(((2-P432)^2+(2-Q432)^2))*CT432)</f>
        <v>5.3686416994983013E-2</v>
      </c>
      <c r="AY432" s="27">
        <f>(1/(((3-P432)^2+(3-Q432)^2))*CT432)</f>
        <v>1.1580322073266175E-2</v>
      </c>
      <c r="AZ432" s="27">
        <f>((1/(((4-P432)^2+(4-Q432)^2))*CT432))</f>
        <v>4.272042234711013E-3</v>
      </c>
      <c r="BA432" s="27">
        <f>((1/(((5-P432)^2+(5-Q432)^2))*CT432))</f>
        <v>2.165407785436879E-3</v>
      </c>
      <c r="BB432" s="27">
        <f>((1/(((6-P432)^2+(6-Q432)^2))*CT432))</f>
        <v>1.2994886197352981E-3</v>
      </c>
      <c r="BC432" s="27">
        <f>((1/(((1-P432)^2+(0-Q432)^2))*CT432))</f>
        <v>9.9453077043479762E-3</v>
      </c>
      <c r="BD432" s="27">
        <f>((1/(((2-P432)^2+(0-Q432)^2))*CT432))</f>
        <v>8.4798529468762748E-3</v>
      </c>
      <c r="BE432" s="27">
        <f>((1/(((2-P432)^2+(1-Q432)^2))*CT432))</f>
        <v>2.0713956494655295E-2</v>
      </c>
      <c r="BF432" s="27">
        <f>((1/(((3-P432)^2+(0-Q432)^2))*CT432))</f>
        <v>5.7044019115844603E-3</v>
      </c>
      <c r="BG432" s="27">
        <f>((1/(((3-P432)^2+(1-Q432)^2))*CT432))</f>
        <v>9.4649222050486245E-3</v>
      </c>
      <c r="BH432" s="27">
        <f>((1/(((3-P432)^2+(2-Q432)^2))*CT432))</f>
        <v>1.3157318577816017E-2</v>
      </c>
      <c r="BI432" s="27">
        <f>((1/(((4-P432)^2+(0-Q432)^2))*CT432))</f>
        <v>3.6673042347410874E-3</v>
      </c>
      <c r="BJ432" s="27">
        <f>((1/(((4-P432)^2+(1-Q432)^2))*CT432))</f>
        <v>4.9253825570733639E-3</v>
      </c>
      <c r="BK432" s="27">
        <f>((1/(((4-P432)^2+(2-Q432)^2))*CT432))</f>
        <v>5.7676789084454205E-3</v>
      </c>
      <c r="BL432" s="27">
        <f>((1/(((4-P432)^2+(3-Q432)^2))*CT432))</f>
        <v>5.4427684890599555E-3</v>
      </c>
      <c r="BM432" s="27">
        <f>((1/(((5-P432)^2+(0-Q432)^2))*CT432))</f>
        <v>2.4386883200420732E-3</v>
      </c>
      <c r="BN432" s="27">
        <f>((1/(((5-P432)^2+(1-Q432)^2))*CT432))</f>
        <v>2.9376637397623378E-3</v>
      </c>
      <c r="BO432" s="27">
        <f>((1/(((5-P432)^2+(2-Q432)^2))*CT432))</f>
        <v>3.217952433448028E-3</v>
      </c>
      <c r="BP432" s="27">
        <f>((1/(((5-P432)^2+(3-Q432)^2))*CT432))</f>
        <v>3.1142299285527881E-3</v>
      </c>
      <c r="BQ432" s="27">
        <f>((1/(((5-P432)^2+(4-Q432)^2))*CT432))</f>
        <v>2.6921036329344301E-3</v>
      </c>
      <c r="BR432" s="27">
        <f>((1/(((6-P432)^2+(0-Q432)^2))*CT432))</f>
        <v>1.7023213799246862E-3</v>
      </c>
      <c r="BS432" s="27">
        <f>(1/(((6-P432)^2+(1-Q432)^2))*CT432)</f>
        <v>1.931310247672495E-3</v>
      </c>
      <c r="BT432" s="27">
        <f>(1/(((6-P432)^2+(2-Q432)^2))*CT432)</f>
        <v>2.0486209202747524E-3</v>
      </c>
      <c r="BU432" s="27">
        <f>(1/(((6-P432)^2+(3-Q432)^2))*CT432)</f>
        <v>2.0060852107323347E-3</v>
      </c>
      <c r="BV432" s="27">
        <f>((1/(((6-P432)^2+(4-Q432)^2))*CT432))</f>
        <v>1.8220466505789257E-3</v>
      </c>
      <c r="BW432" s="27">
        <f>((1/(((6-P432)^2+(5-Q432)^2))*CT432))</f>
        <v>1.5644961403311422E-3</v>
      </c>
      <c r="BX432" s="27">
        <f>((1/(((0-P432)^2+(1-Q432)^2))*CT432))</f>
        <v>1.8683436492585758E-2</v>
      </c>
      <c r="BY432" s="27">
        <f>((1/(((0-P432)^2+(2-Q432)^2))*CT432))</f>
        <v>4.1887623635643738E-2</v>
      </c>
      <c r="BZ432" s="27">
        <f>((1/(((1-P432)^2+(2-Q432)^2))*CT432))</f>
        <v>0.79997262561563598</v>
      </c>
      <c r="CA432" s="27">
        <f>((1/(((0-P432)^2+(3-Q432)^2))*CT432))</f>
        <v>2.9219725621137234E-2</v>
      </c>
      <c r="CB432" s="27">
        <f>((1/(((1-P432)^2+(3-Q432)^2))*CT432))</f>
        <v>8.6206162059214303E-2</v>
      </c>
      <c r="CC432" s="27">
        <f>((1/(((2-P432)^2+(3-Q432)^2))*CT432))</f>
        <v>3.4510436624764461E-2</v>
      </c>
      <c r="CD432" s="27">
        <f>((1/(((0-P432)^2+(4-Q432)^2))*CT432))</f>
        <v>1.1824033001153807E-2</v>
      </c>
      <c r="CE432" s="27">
        <f>((1/(((1-P432)^2+(4-Q432)^2))*CT432))</f>
        <v>1.6142009680283988E-2</v>
      </c>
      <c r="CF432" s="27">
        <f>((1/(((2-P432)^2+(4-Q432)^2))*CT432))</f>
        <v>1.2606080557493066E-2</v>
      </c>
      <c r="CG432" s="27">
        <f>((1/(((3-P432)^2+(4-Q432)^2))*CT432))</f>
        <v>7.3151048636706769E-3</v>
      </c>
      <c r="CH432" s="27">
        <f>((1/(((0-P432)^2+(5-Q432)^2))*CT432))</f>
        <v>5.7167825330575192E-3</v>
      </c>
      <c r="CI432" s="27">
        <f>((1/(((1-P432)^2+(5-Q432)^2))*CT432))</f>
        <v>6.5659790865174776E-3</v>
      </c>
      <c r="CJ432" s="27">
        <f>((1/(((2-P432)^2+(5-Q432)^2))*CT432))</f>
        <v>5.8935557729614717E-3</v>
      </c>
      <c r="CK432" s="27">
        <f>((1/(((3-P432)^2+(5-Q432)^2))*CT432))</f>
        <v>4.4042484112513528E-3</v>
      </c>
      <c r="CL432" s="27">
        <f>(1/(((4-P432)^2+(5-Q432)^2))*CT432)</f>
        <v>3.0823276885807564E-3</v>
      </c>
      <c r="CM432" s="27">
        <f>(1/(((0-P432)^2+(6-Q432)^2))*CT432)</f>
        <v>3.2757497540955327E-3</v>
      </c>
      <c r="CN432" s="27">
        <f>(1/(((1-P432)^2+(6-Q432)^2))*CT432)</f>
        <v>3.5379411120373769E-3</v>
      </c>
      <c r="CO432" s="27">
        <f>((1/(((2-P432)^2+(6-Q432)^2))*CT432))</f>
        <v>3.333034364062069E-3</v>
      </c>
      <c r="CP432" s="27">
        <f>((1/(((3-P432)^2+(6-Q432)^2))*CT432))</f>
        <v>2.7979576409286194E-3</v>
      </c>
      <c r="CQ432" s="27">
        <f>((1/(((4-P432)^2+(6-Q432)^2))*CT432))</f>
        <v>2.1988644430491863E-3</v>
      </c>
      <c r="CR432" s="27">
        <f>((1/(((5-P432)^2+(6-Q432)^2)))*CT432)</f>
        <v>1.6887417937141932E-3</v>
      </c>
      <c r="CS432" s="21">
        <f t="shared" si="207"/>
        <v>1.3270916279409442</v>
      </c>
      <c r="CT432" s="28">
        <v>0.05</v>
      </c>
    </row>
    <row r="433" spans="8:98" x14ac:dyDescent="0.25">
      <c r="H433" s="2">
        <v>44807</v>
      </c>
      <c r="I433" s="1" t="s">
        <v>5</v>
      </c>
      <c r="J433" s="1" t="s">
        <v>8</v>
      </c>
      <c r="K433">
        <v>5</v>
      </c>
      <c r="L433">
        <v>2</v>
      </c>
      <c r="M433">
        <v>2.68</v>
      </c>
      <c r="N433">
        <v>1.66</v>
      </c>
      <c r="P433" s="10">
        <f>SUMIF(team,spi_matches[[#This Row],[team1]],Mxg)+SUMIF(team,spi_matches[[#This Row],[team2]],Vnxg)</f>
        <v>1.7827087701170865</v>
      </c>
      <c r="Q433" s="10">
        <f>SUMIF(team,spi_matches[[#This Row],[team1]],Mnxg)+SUMIF(team,spi_matches[[#This Row],[team2]],Vxg)</f>
        <v>0.9495728458486945</v>
      </c>
      <c r="R433" s="10">
        <f t="shared" si="177"/>
        <v>1.3098382925803145</v>
      </c>
      <c r="S433" s="21">
        <f t="shared" si="178"/>
        <v>1.230448820602863</v>
      </c>
      <c r="T433" s="21">
        <f t="shared" si="179"/>
        <v>0.15232123081898488</v>
      </c>
      <c r="U433" s="21">
        <f t="shared" si="180"/>
        <v>0.12865245938429098</v>
      </c>
      <c r="V433" s="22">
        <f t="shared" si="181"/>
        <v>3</v>
      </c>
      <c r="W433" s="22">
        <f t="shared" si="182"/>
        <v>0</v>
      </c>
      <c r="X433" s="23">
        <f t="shared" si="183"/>
        <v>3</v>
      </c>
      <c r="Y433" s="23">
        <f t="shared" si="184"/>
        <v>0</v>
      </c>
      <c r="Z433" s="23">
        <f t="shared" si="185"/>
        <v>3</v>
      </c>
      <c r="AA433" s="23">
        <f t="shared" si="186"/>
        <v>0</v>
      </c>
      <c r="AB433" s="24">
        <f t="shared" si="187"/>
        <v>2</v>
      </c>
      <c r="AC433" s="24">
        <f t="shared" si="188"/>
        <v>1</v>
      </c>
      <c r="AD433" s="24">
        <f t="shared" si="189"/>
        <v>1</v>
      </c>
      <c r="AE433" s="24">
        <f t="shared" si="190"/>
        <v>1</v>
      </c>
      <c r="AF433" s="24">
        <f t="shared" si="191"/>
        <v>2</v>
      </c>
      <c r="AG433" s="24">
        <f t="shared" si="192"/>
        <v>0</v>
      </c>
      <c r="AH433" s="24">
        <f t="shared" si="193"/>
        <v>2</v>
      </c>
      <c r="AI433" s="24">
        <f t="shared" si="194"/>
        <v>2</v>
      </c>
      <c r="AJ433" s="24">
        <f t="shared" si="195"/>
        <v>3</v>
      </c>
      <c r="AK433" s="24">
        <f t="shared" si="196"/>
        <v>1</v>
      </c>
      <c r="AL433" s="25">
        <f t="shared" si="197"/>
        <v>21</v>
      </c>
      <c r="AM433" s="25">
        <f t="shared" si="198"/>
        <v>11</v>
      </c>
      <c r="AN433" s="25">
        <f t="shared" si="199"/>
        <v>20</v>
      </c>
      <c r="AO433" s="25">
        <f t="shared" si="200"/>
        <v>22</v>
      </c>
      <c r="AP433" s="25">
        <f t="shared" si="201"/>
        <v>31</v>
      </c>
      <c r="AQ433" s="26">
        <f t="shared" si="202"/>
        <v>1.0048559369770913</v>
      </c>
      <c r="AR433" s="26">
        <f t="shared" si="203"/>
        <v>8.1277564096955371E-2</v>
      </c>
      <c r="AS433" s="26">
        <f t="shared" si="204"/>
        <v>5.2692365517096544E-2</v>
      </c>
      <c r="AT433" s="26">
        <f t="shared" si="205"/>
        <v>4.3455109318843652E-2</v>
      </c>
      <c r="AU433" s="26">
        <f t="shared" si="206"/>
        <v>3.3684985806318402E-2</v>
      </c>
      <c r="AV433" s="27">
        <f>(1/(((0-P433)^2+(0-Q433)^2))*CT433)</f>
        <v>1.2255685517748032E-2</v>
      </c>
      <c r="AW433" s="27">
        <f>(1/(((1-P433)^2+(1-Q433)^2))*CT433)</f>
        <v>8.1277564096955371E-2</v>
      </c>
      <c r="AX433" s="27">
        <f>(1/(((2-P433)^2+(2-Q433)^2))*CT433)</f>
        <v>4.3455109318843652E-2</v>
      </c>
      <c r="AY433" s="27">
        <f>(1/(((3-P433)^2+(3-Q433)^2))*CT433)</f>
        <v>8.7934514841595032E-3</v>
      </c>
      <c r="AZ433" s="27">
        <f>((1/(((4-P433)^2+(4-Q433)^2))*CT433))</f>
        <v>3.5158069433363472E-3</v>
      </c>
      <c r="BA433" s="27">
        <f>((1/(((5-P433)^2+(5-Q433)^2))*CT433))</f>
        <v>1.8686752591325871E-3</v>
      </c>
      <c r="BB433" s="27">
        <f>((1/(((6-P433)^2+(6-Q433)^2))*CT433))</f>
        <v>1.1549381988094013E-3</v>
      </c>
      <c r="BC433" s="27">
        <f>((1/(((1-P433)^2+(0-Q433)^2))*CT433))</f>
        <v>3.3018085275236343E-2</v>
      </c>
      <c r="BD433" s="27">
        <f>((1/(((2-P433)^2+(0-Q433)^2))*CT433))</f>
        <v>5.2692365517096544E-2</v>
      </c>
      <c r="BE433" s="27">
        <f>((1/(((2-P433)^2+(1-Q433)^2))*CT433))</f>
        <v>1.0048559369770913</v>
      </c>
      <c r="BF433" s="27">
        <f>((1/(((3-P433)^2+(0-Q433)^2))*CT433))</f>
        <v>2.0977672587715317E-2</v>
      </c>
      <c r="BG433" s="27">
        <f>((1/(((3-P433)^2+(1-Q433)^2))*CT433))</f>
        <v>3.3684985806318402E-2</v>
      </c>
      <c r="BH433" s="27">
        <f>((1/(((3-P433)^2+(2-Q433)^2))*CT433))</f>
        <v>1.9340899701838082E-2</v>
      </c>
      <c r="BI433" s="27">
        <f>((1/(((4-P433)^2+(0-Q433)^2))*CT433))</f>
        <v>8.5939166595997429E-3</v>
      </c>
      <c r="BJ433" s="27">
        <f>((1/(((4-P433)^2+(1-Q433)^2))*CT433))</f>
        <v>1.0164826119721339E-2</v>
      </c>
      <c r="BK433" s="27">
        <f>((1/(((4-P433)^2+(2-Q433)^2))*CT433))</f>
        <v>8.3059546858231855E-3</v>
      </c>
      <c r="BL433" s="27">
        <f>((1/(((4-P433)^2+(3-Q433)^2))*CT433))</f>
        <v>5.4820762946198838E-3</v>
      </c>
      <c r="BM433" s="27">
        <f>((1/(((5-P433)^2+(0-Q433)^2))*CT433))</f>
        <v>4.4433972058478526E-3</v>
      </c>
      <c r="BN433" s="27">
        <f>((1/(((5-P433)^2+(1-Q433)^2))*CT433))</f>
        <v>4.8292820982106799E-3</v>
      </c>
      <c r="BO433" s="27">
        <f>((1/(((5-P433)^2+(2-Q433)^2))*CT433))</f>
        <v>4.3651500145244987E-3</v>
      </c>
      <c r="BP433" s="27">
        <f>((1/(((5-P433)^2+(3-Q433)^2))*CT433))</f>
        <v>3.4351950250172954E-3</v>
      </c>
      <c r="BQ433" s="27">
        <f>((1/(((5-P433)^2+(4-Q433)^2))*CT433))</f>
        <v>2.5437436555755897E-3</v>
      </c>
      <c r="BR433" s="27">
        <f>((1/(((6-P433)^2+(0-Q433)^2))*CT433))</f>
        <v>2.675623382692319E-3</v>
      </c>
      <c r="BS433" s="27">
        <f>(1/(((6-P433)^2+(1-Q433)^2))*CT433)</f>
        <v>2.81086980198167E-3</v>
      </c>
      <c r="BT433" s="27">
        <f>(1/(((6-P433)^2+(2-Q433)^2))*CT433)</f>
        <v>2.647051307236073E-3</v>
      </c>
      <c r="BU433" s="27">
        <f>(1/(((6-P433)^2+(3-Q433)^2))*CT433)</f>
        <v>2.2737818080677814E-3</v>
      </c>
      <c r="BV433" s="27">
        <f>((1/(((6-P433)^2+(4-Q433)^2))*CT433))</f>
        <v>1.8456551575970932E-3</v>
      </c>
      <c r="BW433" s="27">
        <f>((1/(((6-P433)^2+(5-Q433)^2))*CT433))</f>
        <v>1.4623515210516109E-3</v>
      </c>
      <c r="BX433" s="27">
        <f>((1/(((0-P433)^2+(1-Q433)^2))*CT433))</f>
        <v>1.5720336684679634E-2</v>
      </c>
      <c r="BY433" s="27">
        <f>((1/(((0-P433)^2+(2-Q433)^2))*CT433))</f>
        <v>1.1678292657461587E-2</v>
      </c>
      <c r="BZ433" s="27">
        <f>((1/(((1-P433)^2+(2-Q433)^2))*CT433))</f>
        <v>2.9137015928783361E-2</v>
      </c>
      <c r="CA433" s="27">
        <f>((1/(((0-P433)^2+(3-Q433)^2))*CT433))</f>
        <v>6.7729550351586275E-3</v>
      </c>
      <c r="CB433" s="27">
        <f>((1/(((1-P433)^2+(3-Q433)^2))*CT433))</f>
        <v>1.0380153324072636E-2</v>
      </c>
      <c r="CC433" s="27">
        <f>((1/(((2-P433)^2+(3-Q433)^2))*CT433))</f>
        <v>1.1760646403126143E-2</v>
      </c>
      <c r="CD433" s="27">
        <f>((1/(((0-P433)^2+(4-Q433)^2))*CT433))</f>
        <v>4.0053972305236843E-3</v>
      </c>
      <c r="CE433" s="27">
        <f>((1/(((1-P433)^2+(4-Q433)^2))*CT433))</f>
        <v>5.0414717304579073E-3</v>
      </c>
      <c r="CF433" s="27">
        <f>((1/(((2-P433)^2+(4-Q433)^2))*CT433))</f>
        <v>5.34626627858563E-3</v>
      </c>
      <c r="CG433" s="27">
        <f>((1/(((3-P433)^2+(4-Q433)^2))*CT433))</f>
        <v>4.635250402451537E-3</v>
      </c>
      <c r="CH433" s="27">
        <f>((1/(((0-P433)^2+(5-Q433)^2))*CT433))</f>
        <v>2.5531031815243604E-3</v>
      </c>
      <c r="CI433" s="27">
        <f>((1/(((1-P433)^2+(5-Q433)^2))*CT433))</f>
        <v>2.9379631770726439E-3</v>
      </c>
      <c r="CJ433" s="27">
        <f>((1/(((2-P433)^2+(5-Q433)^2))*CT433))</f>
        <v>3.0389270245564474E-3</v>
      </c>
      <c r="CK433" s="27">
        <f>((1/(((3-P433)^2+(5-Q433)^2))*CT433))</f>
        <v>2.7952077507931218E-3</v>
      </c>
      <c r="CL433" s="27">
        <f>(1/(((4-P433)^2+(5-Q433)^2))*CT433)</f>
        <v>2.3449583281686497E-3</v>
      </c>
      <c r="CM433" s="27">
        <f>(1/(((0-P433)^2+(6-Q433)^2))*CT433)</f>
        <v>1.7430794951524805E-3</v>
      </c>
      <c r="CN433" s="27">
        <f>(1/(((1-P433)^2+(6-Q433)^2))*CT433)</f>
        <v>1.9142824548644645E-3</v>
      </c>
      <c r="CO433" s="27">
        <f>((1/(((2-P433)^2+(6-Q433)^2))*CT433))</f>
        <v>1.9566385482249734E-3</v>
      </c>
      <c r="CP433" s="27">
        <f>((1/(((3-P433)^2+(6-Q433)^2))*CT433))</f>
        <v>1.8526332254577859E-3</v>
      </c>
      <c r="CQ433" s="27">
        <f>((1/(((4-P433)^2+(6-Q433)^2))*CT433))</f>
        <v>1.6434828842617783E-3</v>
      </c>
      <c r="CR433" s="27">
        <f>((1/(((5-P433)^2+(6-Q433)^2)))*CT433)</f>
        <v>1.3943976389135027E-3</v>
      </c>
      <c r="CS433" s="21">
        <f t="shared" si="207"/>
        <v>1.5114225108061394</v>
      </c>
      <c r="CT433" s="28">
        <v>0.05</v>
      </c>
    </row>
    <row r="434" spans="8:98" x14ac:dyDescent="0.25">
      <c r="H434" s="2">
        <v>44807</v>
      </c>
      <c r="I434" s="1" t="s">
        <v>28</v>
      </c>
      <c r="J434" s="1" t="s">
        <v>23</v>
      </c>
      <c r="K434">
        <v>2</v>
      </c>
      <c r="L434">
        <v>1</v>
      </c>
      <c r="M434">
        <v>3.55</v>
      </c>
      <c r="N434">
        <v>0.41</v>
      </c>
      <c r="P434" s="10">
        <f>SUMIF(team,spi_matches[[#This Row],[team1]],Mxg)+SUMIF(team,spi_matches[[#This Row],[team2]],Vnxg)</f>
        <v>2.2146212864477621</v>
      </c>
      <c r="Q434" s="10">
        <f>SUMIF(team,spi_matches[[#This Row],[team1]],Mnxg)+SUMIF(team,spi_matches[[#This Row],[team2]],Vxg)</f>
        <v>1.0325001161967178</v>
      </c>
      <c r="R434" s="10">
        <f t="shared" si="177"/>
        <v>2.1707427032733566</v>
      </c>
      <c r="S434" s="21">
        <f t="shared" si="178"/>
        <v>1.3570249960583043</v>
      </c>
      <c r="T434" s="21">
        <f t="shared" si="179"/>
        <v>0.11187138218803498</v>
      </c>
      <c r="U434" s="21">
        <f t="shared" si="180"/>
        <v>0.11189610630602373</v>
      </c>
      <c r="V434" s="22">
        <f t="shared" si="181"/>
        <v>3</v>
      </c>
      <c r="W434" s="22">
        <f t="shared" si="182"/>
        <v>0</v>
      </c>
      <c r="X434" s="23">
        <f t="shared" si="183"/>
        <v>3</v>
      </c>
      <c r="Y434" s="23">
        <f t="shared" si="184"/>
        <v>0</v>
      </c>
      <c r="Z434" s="23">
        <f t="shared" si="185"/>
        <v>3</v>
      </c>
      <c r="AA434" s="23">
        <f t="shared" si="186"/>
        <v>0</v>
      </c>
      <c r="AB434" s="24">
        <f t="shared" si="187"/>
        <v>2</v>
      </c>
      <c r="AC434" s="24">
        <f t="shared" si="188"/>
        <v>1</v>
      </c>
      <c r="AD434" s="24">
        <f t="shared" si="189"/>
        <v>3</v>
      </c>
      <c r="AE434" s="24">
        <f t="shared" si="190"/>
        <v>1</v>
      </c>
      <c r="AF434" s="24">
        <f t="shared" si="191"/>
        <v>2</v>
      </c>
      <c r="AG434" s="24">
        <f t="shared" si="192"/>
        <v>2</v>
      </c>
      <c r="AH434" s="24">
        <f t="shared" si="193"/>
        <v>2</v>
      </c>
      <c r="AI434" s="24">
        <f t="shared" si="194"/>
        <v>0</v>
      </c>
      <c r="AJ434" s="24">
        <f t="shared" si="195"/>
        <v>1</v>
      </c>
      <c r="AK434" s="24">
        <f t="shared" si="196"/>
        <v>1</v>
      </c>
      <c r="AL434" s="25">
        <f t="shared" si="197"/>
        <v>21</v>
      </c>
      <c r="AM434" s="25">
        <f t="shared" si="198"/>
        <v>31</v>
      </c>
      <c r="AN434" s="25">
        <f t="shared" si="199"/>
        <v>22</v>
      </c>
      <c r="AO434" s="25">
        <f t="shared" si="200"/>
        <v>20</v>
      </c>
      <c r="AP434" s="25">
        <f t="shared" si="201"/>
        <v>11</v>
      </c>
      <c r="AQ434" s="26">
        <f t="shared" si="202"/>
        <v>1.0611531041801023</v>
      </c>
      <c r="AR434" s="26">
        <f t="shared" si="203"/>
        <v>8.0922388176575627E-2</v>
      </c>
      <c r="AS434" s="26">
        <f t="shared" si="204"/>
        <v>5.0910362725550919E-2</v>
      </c>
      <c r="AT434" s="26">
        <f t="shared" si="205"/>
        <v>4.4959226123170055E-2</v>
      </c>
      <c r="AU434" s="26">
        <f t="shared" si="206"/>
        <v>3.386705263642599E-2</v>
      </c>
      <c r="AV434" s="27">
        <f>(1/(((0-P434)^2+(0-Q434)^2))*CT434)</f>
        <v>8.3743622197455167E-3</v>
      </c>
      <c r="AW434" s="27">
        <f>(1/(((1-P434)^2+(1-Q434)^2))*CT434)</f>
        <v>3.386705263642599E-2</v>
      </c>
      <c r="AX434" s="27">
        <f>(1/(((2-P434)^2+(2-Q434)^2))*CT434)</f>
        <v>5.0910362725550919E-2</v>
      </c>
      <c r="AY434" s="27">
        <f>(1/(((3-P434)^2+(3-Q434)^2))*CT434)</f>
        <v>1.1141128985538965E-2</v>
      </c>
      <c r="AZ434" s="27">
        <f>((1/(((4-P434)^2+(4-Q434)^2))*CT434))</f>
        <v>4.1688787045646757E-3</v>
      </c>
      <c r="BA434" s="27">
        <f>((1/(((5-P434)^2+(5-Q434)^2))*CT434))</f>
        <v>2.1277148130330794E-3</v>
      </c>
      <c r="BB434" s="27">
        <f>((1/(((6-P434)^2+(6-Q434)^2))*CT434))</f>
        <v>1.281882103175836E-3</v>
      </c>
      <c r="BC434" s="27">
        <f>((1/(((1-P434)^2+(0-Q434)^2))*CT434))</f>
        <v>1.9674494465065806E-2</v>
      </c>
      <c r="BD434" s="27">
        <f>((1/(((2-P434)^2+(0-Q434)^2))*CT434))</f>
        <v>4.4959226123170055E-2</v>
      </c>
      <c r="BE434" s="27">
        <f>((1/(((2-P434)^2+(1-Q434)^2))*CT434))</f>
        <v>1.0611531041801023</v>
      </c>
      <c r="BF434" s="27">
        <f>((1/(((3-P434)^2+(0-Q434)^2))*CT434))</f>
        <v>2.9711038515208312E-2</v>
      </c>
      <c r="BG434" s="27">
        <f>((1/(((3-P434)^2+(1-Q434)^2))*CT434))</f>
        <v>8.0922388176575627E-2</v>
      </c>
      <c r="BH434" s="27">
        <f>((1/(((3-P434)^2+(2-Q434)^2))*CT434))</f>
        <v>3.2198326258037951E-2</v>
      </c>
      <c r="BI434" s="27">
        <f>((1/(((4-P434)^2+(0-Q434)^2))*CT434))</f>
        <v>1.1754655953671709E-2</v>
      </c>
      <c r="BJ434" s="27">
        <f>((1/(((4-P434)^2+(1-Q434)^2))*CT434))</f>
        <v>1.5680698781157125E-2</v>
      </c>
      <c r="BK434" s="27">
        <f>((1/(((4-P434)^2+(2-Q434)^2))*CT434))</f>
        <v>1.2125229831652394E-2</v>
      </c>
      <c r="BL434" s="27">
        <f>((1/(((4-P434)^2+(3-Q434)^2))*CT434))</f>
        <v>7.0835245860938747E-3</v>
      </c>
      <c r="BM434" s="27">
        <f>((1/(((5-P434)^2+(0-Q434)^2))*CT434))</f>
        <v>5.666113346010998E-3</v>
      </c>
      <c r="BN434" s="27">
        <f>((1/(((5-P434)^2+(1-Q434)^2))*CT434))</f>
        <v>6.4438048115175693E-3</v>
      </c>
      <c r="BO434" s="27">
        <f>((1/(((5-P434)^2+(2-Q434)^2))*CT434))</f>
        <v>5.750834334766264E-3</v>
      </c>
      <c r="BP434" s="27">
        <f>((1/(((5-P434)^2+(3-Q434)^2))*CT434))</f>
        <v>4.299451510895857E-3</v>
      </c>
      <c r="BQ434" s="27">
        <f>((1/(((5-P434)^2+(4-Q434)^2))*CT434))</f>
        <v>3.0185234459337955E-3</v>
      </c>
      <c r="BR434" s="27">
        <f>((1/(((6-P434)^2+(0-Q434)^2))*CT434))</f>
        <v>3.2477764028302001E-3</v>
      </c>
      <c r="BS434" s="27">
        <f>(1/(((6-P434)^2+(1-Q434)^2))*CT434)</f>
        <v>3.4891474312661909E-3</v>
      </c>
      <c r="BT434" s="27">
        <f>(1/(((6-P434)^2+(2-Q434)^2))*CT434)</f>
        <v>3.2754349909458989E-3</v>
      </c>
      <c r="BU434" s="27">
        <f>(1/(((6-P434)^2+(3-Q434)^2))*CT434)</f>
        <v>2.7472304376614989E-3</v>
      </c>
      <c r="BV434" s="27">
        <f>((1/(((6-P434)^2+(4-Q434)^2))*CT434))</f>
        <v>2.1612137920748054E-3</v>
      </c>
      <c r="BW434" s="27">
        <f>((1/(((6-P434)^2+(5-Q434)^2))*CT434))</f>
        <v>1.662778683666082E-3</v>
      </c>
      <c r="BX434" s="27">
        <f>((1/(((0-P434)^2+(1-Q434)^2))*CT434))</f>
        <v>1.0192425450227069E-2</v>
      </c>
      <c r="BY434" s="27">
        <f>((1/(((0-P434)^2+(2-Q434)^2))*CT434))</f>
        <v>8.5607592225397811E-3</v>
      </c>
      <c r="BZ434" s="27">
        <f>((1/(((1-P434)^2+(2-Q434)^2))*CT434))</f>
        <v>2.0735179089494474E-2</v>
      </c>
      <c r="CA434" s="27">
        <f>((1/(((0-P434)^2+(3-Q434)^2))*CT434))</f>
        <v>5.6976140169725424E-3</v>
      </c>
      <c r="CB434" s="27">
        <f>((1/(((1-P434)^2+(3-Q434)^2))*CT434))</f>
        <v>9.3521561971996372E-3</v>
      </c>
      <c r="CC434" s="27">
        <f>((1/(((2-P434)^2+(3-Q434)^2))*CT434))</f>
        <v>1.2764486252222835E-2</v>
      </c>
      <c r="CD434" s="27">
        <f>((1/(((0-P434)^2+(4-Q434)^2))*CT434))</f>
        <v>3.6468126157496263E-3</v>
      </c>
      <c r="CE434" s="27">
        <f>((1/(((1-P434)^2+(4-Q434)^2))*CT434))</f>
        <v>4.8631696496860312E-3</v>
      </c>
      <c r="CF434" s="27">
        <f>((1/(((2-P434)^2+(4-Q434)^2))*CT434))</f>
        <v>5.648365827013546E-3</v>
      </c>
      <c r="CG434" s="27">
        <f>((1/(((3-P434)^2+(4-Q434)^2))*CT434))</f>
        <v>5.3062359940717852E-3</v>
      </c>
      <c r="CH434" s="27">
        <f>((1/(((0-P434)^2+(5-Q434)^2))*CT434))</f>
        <v>2.4218232112731947E-3</v>
      </c>
      <c r="CI434" s="27">
        <f>((1/(((1-P434)^2+(5-Q434)^2))*CT434))</f>
        <v>2.9042143302359892E-3</v>
      </c>
      <c r="CJ434" s="27">
        <f>((1/(((2-P434)^2+(5-Q434)^2))*CT434))</f>
        <v>3.1671392580343996E-3</v>
      </c>
      <c r="CK434" s="27">
        <f>((1/(((3-P434)^2+(5-Q434)^2))*CT434))</f>
        <v>3.0566317349920574E-3</v>
      </c>
      <c r="CL434" s="27">
        <f>(1/(((4-P434)^2+(5-Q434)^2))*CT434)</f>
        <v>2.6415009143444866E-3</v>
      </c>
      <c r="CM434" s="27">
        <f>(1/(((0-P434)^2+(6-Q434)^2))*CT434)</f>
        <v>1.6902968739671235E-3</v>
      </c>
      <c r="CN434" s="27">
        <f>(1/(((1-P434)^2+(6-Q434)^2))*CT434)</f>
        <v>1.9119464558160527E-3</v>
      </c>
      <c r="CO434" s="27">
        <f>((1/(((2-P434)^2+(6-Q434)^2))*CT434))</f>
        <v>2.022480486069188E-3</v>
      </c>
      <c r="CP434" s="27">
        <f>((1/(((3-P434)^2+(6-Q434)^2))*CT434))</f>
        <v>1.9768413182464132E-3</v>
      </c>
      <c r="CQ434" s="27">
        <f>((1/(((4-P434)^2+(6-Q434)^2))*CT434))</f>
        <v>1.7944537724968027E-3</v>
      </c>
      <c r="CR434" s="27">
        <f>((1/(((5-P434)^2+(6-Q434)^2)))*CT434)</f>
        <v>1.5415736353706876E-3</v>
      </c>
      <c r="CS434" s="21">
        <f t="shared" si="207"/>
        <v>1.5807924845523631</v>
      </c>
      <c r="CT434" s="28">
        <v>0.05</v>
      </c>
    </row>
    <row r="435" spans="8:98" x14ac:dyDescent="0.25">
      <c r="H435" s="2">
        <v>44807</v>
      </c>
      <c r="I435" s="1" t="s">
        <v>15</v>
      </c>
      <c r="J435" s="1" t="s">
        <v>11</v>
      </c>
      <c r="K435">
        <v>1</v>
      </c>
      <c r="L435">
        <v>0</v>
      </c>
      <c r="M435">
        <v>1.03</v>
      </c>
      <c r="N435">
        <v>1.27</v>
      </c>
      <c r="P435" s="10">
        <f>SUMIF(team,spi_matches[[#This Row],[team1]],Mxg)+SUMIF(team,spi_matches[[#This Row],[team2]],Vnxg)</f>
        <v>1.2781843352851219</v>
      </c>
      <c r="Q435" s="10">
        <f>SUMIF(team,spi_matches[[#This Row],[team1]],Mnxg)+SUMIF(team,spi_matches[[#This Row],[team2]],Vxg)</f>
        <v>1.2957259000896639</v>
      </c>
      <c r="R435" s="10">
        <f t="shared" si="177"/>
        <v>6.2257286216341148E-2</v>
      </c>
      <c r="S435" s="21">
        <f t="shared" si="178"/>
        <v>0.22552660215692169</v>
      </c>
      <c r="T435" s="21">
        <f t="shared" si="179"/>
        <v>0.38243495499928681</v>
      </c>
      <c r="U435" s="21">
        <f t="shared" si="180"/>
        <v>0.23310002969212862</v>
      </c>
      <c r="V435" s="22">
        <f t="shared" si="181"/>
        <v>1</v>
      </c>
      <c r="W435" s="22">
        <f t="shared" si="182"/>
        <v>1</v>
      </c>
      <c r="X435" s="23">
        <f t="shared" si="183"/>
        <v>3</v>
      </c>
      <c r="Y435" s="23">
        <f t="shared" si="184"/>
        <v>0</v>
      </c>
      <c r="Z435" s="23">
        <f t="shared" si="185"/>
        <v>3</v>
      </c>
      <c r="AA435" s="23">
        <f t="shared" si="186"/>
        <v>0</v>
      </c>
      <c r="AB435" s="24">
        <f t="shared" si="187"/>
        <v>1</v>
      </c>
      <c r="AC435" s="24">
        <f t="shared" si="188"/>
        <v>1</v>
      </c>
      <c r="AD435" s="24">
        <f t="shared" si="189"/>
        <v>1</v>
      </c>
      <c r="AE435" s="24">
        <f t="shared" si="190"/>
        <v>2</v>
      </c>
      <c r="AF435" s="24">
        <f t="shared" si="191"/>
        <v>2</v>
      </c>
      <c r="AG435" s="24">
        <f t="shared" si="192"/>
        <v>1</v>
      </c>
      <c r="AH435" s="24">
        <f t="shared" si="193"/>
        <v>2</v>
      </c>
      <c r="AI435" s="24">
        <f t="shared" si="194"/>
        <v>2</v>
      </c>
      <c r="AJ435" s="24">
        <f t="shared" si="195"/>
        <v>0</v>
      </c>
      <c r="AK435" s="24">
        <f t="shared" si="196"/>
        <v>1</v>
      </c>
      <c r="AL435" s="25">
        <f t="shared" si="197"/>
        <v>11</v>
      </c>
      <c r="AM435" s="25">
        <f t="shared" si="198"/>
        <v>12</v>
      </c>
      <c r="AN435" s="25">
        <f t="shared" si="199"/>
        <v>21</v>
      </c>
      <c r="AO435" s="25">
        <f t="shared" si="200"/>
        <v>22</v>
      </c>
      <c r="AP435" s="25">
        <f t="shared" si="201"/>
        <v>1</v>
      </c>
      <c r="AQ435" s="26">
        <f t="shared" si="202"/>
        <v>0.30332382419716702</v>
      </c>
      <c r="AR435" s="26">
        <f t="shared" si="203"/>
        <v>8.7200906875372255E-2</v>
      </c>
      <c r="AS435" s="26">
        <f t="shared" si="204"/>
        <v>8.2173095540938268E-2</v>
      </c>
      <c r="AT435" s="26">
        <f t="shared" si="205"/>
        <v>4.9163248316263029E-2</v>
      </c>
      <c r="AU435" s="26">
        <f t="shared" si="206"/>
        <v>2.9049348402339931E-2</v>
      </c>
      <c r="AV435" s="27">
        <f>(1/(((0-P435)^2+(0-Q435)^2))*CT435)</f>
        <v>1.5093606913432034E-2</v>
      </c>
      <c r="AW435" s="27">
        <f>(1/(((1-P435)^2+(1-Q435)^2))*CT435)</f>
        <v>0.30332382419716702</v>
      </c>
      <c r="AX435" s="27">
        <f>(1/(((2-P435)^2+(2-Q435)^2))*CT435)</f>
        <v>4.9163248316263029E-2</v>
      </c>
      <c r="AY435" s="27">
        <f>(1/(((3-P435)^2+(3-Q435)^2))*CT435)</f>
        <v>8.5190494767771099E-3</v>
      </c>
      <c r="AZ435" s="27">
        <f>((1/(((4-P435)^2+(4-Q435)^2))*CT435))</f>
        <v>3.396420965132508E-3</v>
      </c>
      <c r="BA435" s="27">
        <f>((1/(((5-P435)^2+(5-Q435)^2))*CT435))</f>
        <v>1.8133314237182827E-3</v>
      </c>
      <c r="BB435" s="27">
        <f>((1/(((6-P435)^2+(6-Q435)^2))*CT435))</f>
        <v>1.125473706796877E-3</v>
      </c>
      <c r="BC435" s="27">
        <f>((1/(((1-P435)^2+(0-Q435)^2))*CT435))</f>
        <v>2.846906791473533E-2</v>
      </c>
      <c r="BD435" s="27">
        <f>((1/(((2-P435)^2+(0-Q435)^2))*CT435))</f>
        <v>2.2728063436693174E-2</v>
      </c>
      <c r="BE435" s="27">
        <f>((1/(((2-P435)^2+(1-Q435)^2))*CT435))</f>
        <v>8.2173095540938268E-2</v>
      </c>
      <c r="BF435" s="27">
        <f>((1/(((3-P435)^2+(0-Q435)^2))*CT435))</f>
        <v>1.0767612797931985E-2</v>
      </c>
      <c r="BG435" s="27">
        <f>((1/(((3-P435)^2+(1-Q435)^2))*CT435))</f>
        <v>1.6382147045327436E-2</v>
      </c>
      <c r="BH435" s="27">
        <f>((1/(((3-P435)^2+(2-Q435)^2))*CT435))</f>
        <v>1.4448147831002673E-2</v>
      </c>
      <c r="BI435" s="27">
        <f>((1/(((4-P435)^2+(0-Q435)^2))*CT435))</f>
        <v>5.5022533196800571E-3</v>
      </c>
      <c r="BJ435" s="27">
        <f>((1/(((4-P435)^2+(1-Q435)^2))*CT435))</f>
        <v>6.6704605394182674E-3</v>
      </c>
      <c r="BK435" s="27">
        <f>((1/(((4-P435)^2+(2-Q435)^2))*CT435))</f>
        <v>6.3256848259630504E-3</v>
      </c>
      <c r="BL435" s="27">
        <f>((1/(((4-P435)^2+(3-Q435)^2))*CT435))</f>
        <v>4.8483293632967731E-3</v>
      </c>
      <c r="BM435" s="27">
        <f>((1/(((5-P435)^2+(0-Q435)^2))*CT435))</f>
        <v>3.2194055567305543E-3</v>
      </c>
      <c r="BN435" s="27">
        <f>((1/(((5-P435)^2+(1-Q435)^2))*CT435))</f>
        <v>3.5869638013002487E-3</v>
      </c>
      <c r="BO435" s="27">
        <f>((1/(((5-P435)^2+(2-Q435)^2))*CT435))</f>
        <v>3.4848271688133498E-3</v>
      </c>
      <c r="BP435" s="27">
        <f>((1/(((5-P435)^2+(3-Q435)^2))*CT435))</f>
        <v>2.9839234470601834E-3</v>
      </c>
      <c r="BQ435" s="27">
        <f>((1/(((5-P435)^2+(4-Q435)^2))*CT435))</f>
        <v>2.3623895953951922E-3</v>
      </c>
      <c r="BR435" s="27">
        <f>((1/(((6-P435)^2+(0-Q435)^2))*CT435))</f>
        <v>2.0855536850680769E-3</v>
      </c>
      <c r="BS435" s="27">
        <f>(1/(((6-P435)^2+(1-Q435)^2))*CT435)</f>
        <v>2.2338384822070622E-3</v>
      </c>
      <c r="BT435" s="27">
        <f>(1/(((6-P435)^2+(2-Q435)^2))*CT435)</f>
        <v>2.1937959715561096E-3</v>
      </c>
      <c r="BU435" s="27">
        <f>(1/(((6-P435)^2+(3-Q435)^2))*CT435)</f>
        <v>1.9841196319266524E-3</v>
      </c>
      <c r="BV435" s="27">
        <f>((1/(((6-P435)^2+(4-Q435)^2))*CT435))</f>
        <v>1.6886961823832881E-3</v>
      </c>
      <c r="BW435" s="27">
        <f>((1/(((6-P435)^2+(5-Q435)^2))*CT435))</f>
        <v>1.388226019493944E-3</v>
      </c>
      <c r="BX435" s="27">
        <f>((1/(((0-P435)^2+(1-Q435)^2))*CT435))</f>
        <v>2.9049348402339931E-2</v>
      </c>
      <c r="BY435" s="27">
        <f>((1/(((0-P435)^2+(2-Q435)^2))*CT435))</f>
        <v>2.3476854514168928E-2</v>
      </c>
      <c r="BZ435" s="27">
        <f>((1/(((1-P435)^2+(2-Q435)^2))*CT435))</f>
        <v>8.7200906875372255E-2</v>
      </c>
      <c r="CA435" s="27">
        <f>((1/(((0-P435)^2+(3-Q435)^2))*CT435))</f>
        <v>1.1017328179682897E-2</v>
      </c>
      <c r="CB435" s="27">
        <f>((1/(((1-P435)^2+(3-Q435)^2))*CT435))</f>
        <v>1.6767626040836738E-2</v>
      </c>
      <c r="CC435" s="27">
        <f>((1/(((2-P435)^2+(3-Q435)^2))*CT435))</f>
        <v>1.4596119272198116E-2</v>
      </c>
      <c r="CD435" s="27">
        <f>((1/(((0-P435)^2+(4-Q435)^2))*CT435))</f>
        <v>5.5885568515962438E-3</v>
      </c>
      <c r="CE435" s="27">
        <f>((1/(((1-P435)^2+(4-Q435)^2))*CT435))</f>
        <v>6.7654559154246598E-3</v>
      </c>
      <c r="CF435" s="27">
        <f>((1/(((2-P435)^2+(4-Q435)^2))*CT435))</f>
        <v>6.3823408196231196E-3</v>
      </c>
      <c r="CG435" s="27">
        <f>((1/(((3-P435)^2+(4-Q435)^2))*CT435))</f>
        <v>4.8648791536023764E-3</v>
      </c>
      <c r="CH435" s="27">
        <f>((1/(((0-P435)^2+(5-Q435)^2))*CT435))</f>
        <v>3.2561831102799984E-3</v>
      </c>
      <c r="CI435" s="27">
        <f>((1/(((1-P435)^2+(5-Q435)^2))*CT435))</f>
        <v>3.62344227475368E-3</v>
      </c>
      <c r="CJ435" s="27">
        <f>((1/(((2-P435)^2+(5-Q435)^2))*CT435))</f>
        <v>3.5105790869806352E-3</v>
      </c>
      <c r="CK435" s="27">
        <f>((1/(((3-P435)^2+(5-Q435)^2))*CT435))</f>
        <v>2.9964709140775487E-3</v>
      </c>
      <c r="CL435" s="27">
        <f>(1/(((4-P435)^2+(5-Q435)^2))*CT435)</f>
        <v>2.3663119951219821E-3</v>
      </c>
      <c r="CM435" s="27">
        <f>(1/(((0-P435)^2+(6-Q435)^2))*CT435)</f>
        <v>2.1040273185087173E-3</v>
      </c>
      <c r="CN435" s="27">
        <f>(1/(((1-P435)^2+(6-Q435)^2))*CT435)</f>
        <v>2.2514833674890807E-3</v>
      </c>
      <c r="CO435" s="27">
        <f>((1/(((2-P435)^2+(6-Q435)^2))*CT435))</f>
        <v>2.2073873372031763E-3</v>
      </c>
      <c r="CP435" s="27">
        <f>((1/(((3-P435)^2+(6-Q435)^2))*CT435))</f>
        <v>1.9924411572049441E-3</v>
      </c>
      <c r="CQ435" s="27">
        <f>((1/(((4-P435)^2+(6-Q435)^2))*CT435))</f>
        <v>1.6927075435923926E-3</v>
      </c>
      <c r="CR435" s="27">
        <f>((1/(((5-P435)^2+(6-Q435)^2)))*CT435)</f>
        <v>1.3895795620711875E-3</v>
      </c>
      <c r="CS435" s="21">
        <f t="shared" si="207"/>
        <v>0.84106158684833709</v>
      </c>
      <c r="CT435" s="28">
        <v>0.05</v>
      </c>
    </row>
    <row r="436" spans="8:98" x14ac:dyDescent="0.25">
      <c r="H436" s="2">
        <v>44807</v>
      </c>
      <c r="I436" s="1" t="s">
        <v>20</v>
      </c>
      <c r="J436" s="1" t="s">
        <v>13</v>
      </c>
      <c r="K436">
        <v>0</v>
      </c>
      <c r="L436">
        <v>0</v>
      </c>
      <c r="M436">
        <v>3.09</v>
      </c>
      <c r="N436">
        <v>0.97</v>
      </c>
      <c r="P436" s="10">
        <f>SUMIF(team,spi_matches[[#This Row],[team1]],Mxg)+SUMIF(team,spi_matches[[#This Row],[team2]],Vnxg)</f>
        <v>1.296343507471597</v>
      </c>
      <c r="Q436" s="10">
        <f>SUMIF(team,spi_matches[[#This Row],[team1]],Mnxg)+SUMIF(team,spi_matches[[#This Row],[team2]],Vxg)</f>
        <v>1.000903247844612</v>
      </c>
      <c r="R436" s="10">
        <f t="shared" si="177"/>
        <v>3.2181586239166382</v>
      </c>
      <c r="S436" s="21">
        <f t="shared" si="178"/>
        <v>0.27330125894012192</v>
      </c>
      <c r="T436" s="21">
        <f t="shared" si="179"/>
        <v>0.63452586058649385</v>
      </c>
      <c r="U436" s="21">
        <f t="shared" si="180"/>
        <v>0.17052646142997699</v>
      </c>
      <c r="V436" s="22">
        <f t="shared" si="181"/>
        <v>1</v>
      </c>
      <c r="W436" s="22">
        <f t="shared" si="182"/>
        <v>1</v>
      </c>
      <c r="X436" s="23">
        <f t="shared" si="183"/>
        <v>1</v>
      </c>
      <c r="Y436" s="23">
        <f t="shared" si="184"/>
        <v>1</v>
      </c>
      <c r="Z436" s="23">
        <f t="shared" si="185"/>
        <v>1</v>
      </c>
      <c r="AA436" s="23">
        <f t="shared" si="186"/>
        <v>1</v>
      </c>
      <c r="AB436" s="24">
        <f t="shared" si="187"/>
        <v>1</v>
      </c>
      <c r="AC436" s="24">
        <f t="shared" si="188"/>
        <v>1</v>
      </c>
      <c r="AD436" s="24">
        <f t="shared" si="189"/>
        <v>2</v>
      </c>
      <c r="AE436" s="24">
        <f t="shared" si="190"/>
        <v>1</v>
      </c>
      <c r="AF436" s="24">
        <f t="shared" si="191"/>
        <v>1</v>
      </c>
      <c r="AG436" s="24">
        <f t="shared" si="192"/>
        <v>2</v>
      </c>
      <c r="AH436" s="24">
        <f t="shared" si="193"/>
        <v>1</v>
      </c>
      <c r="AI436" s="24">
        <f t="shared" si="194"/>
        <v>0</v>
      </c>
      <c r="AJ436" s="24">
        <f t="shared" si="195"/>
        <v>2</v>
      </c>
      <c r="AK436" s="24">
        <f t="shared" si="196"/>
        <v>2</v>
      </c>
      <c r="AL436" s="25">
        <f t="shared" si="197"/>
        <v>11</v>
      </c>
      <c r="AM436" s="25">
        <f t="shared" si="198"/>
        <v>21</v>
      </c>
      <c r="AN436" s="25">
        <f t="shared" si="199"/>
        <v>12</v>
      </c>
      <c r="AO436" s="25">
        <f t="shared" si="200"/>
        <v>10</v>
      </c>
      <c r="AP436" s="25">
        <f t="shared" si="201"/>
        <v>22</v>
      </c>
      <c r="AQ436" s="26">
        <f t="shared" si="202"/>
        <v>0.56934450845193629</v>
      </c>
      <c r="AR436" s="26">
        <f t="shared" si="203"/>
        <v>0.10098291205790469</v>
      </c>
      <c r="AS436" s="26">
        <f t="shared" si="204"/>
        <v>4.6039930845416056E-2</v>
      </c>
      <c r="AT436" s="26">
        <f t="shared" si="205"/>
        <v>4.5887271351953529E-2</v>
      </c>
      <c r="AU436" s="26">
        <f t="shared" si="206"/>
        <v>3.348228979854783E-2</v>
      </c>
      <c r="AV436" s="27">
        <f>(1/(((0-P436)^2+(0-Q436)^2))*CT436)</f>
        <v>1.864062287680265E-2</v>
      </c>
      <c r="AW436" s="27">
        <f>(1/(((1-P436)^2+(1-Q436)^2))*CT436)</f>
        <v>0.56934450845193629</v>
      </c>
      <c r="AX436" s="27">
        <f>(1/(((2-P436)^2+(2-Q436)^2))*CT436)</f>
        <v>3.348228979854783E-2</v>
      </c>
      <c r="AY436" s="27">
        <f>(1/(((3-P436)^2+(3-Q436)^2))*CT436)</f>
        <v>7.2476023191610957E-3</v>
      </c>
      <c r="AZ436" s="27">
        <f>((1/(((4-P436)^2+(4-Q436)^2))*CT436))</f>
        <v>3.0666681841134587E-3</v>
      </c>
      <c r="BA436" s="27">
        <f>((1/(((5-P436)^2+(5-Q436)^2))*CT436))</f>
        <v>1.6829437481114776E-3</v>
      </c>
      <c r="BB436" s="27">
        <f>((1/(((6-P436)^2+(6-Q436)^2))*CT436))</f>
        <v>1.0612252078208994E-3</v>
      </c>
      <c r="BC436" s="27">
        <f>((1/(((1-P436)^2+(0-Q436)^2))*CT436))</f>
        <v>4.5887271351953529E-2</v>
      </c>
      <c r="BD436" s="27">
        <f>((1/(((2-P436)^2+(0-Q436)^2))*CT436))</f>
        <v>3.3401477446097484E-2</v>
      </c>
      <c r="BE436" s="27">
        <f>((1/(((2-P436)^2+(1-Q436)^2))*CT436))</f>
        <v>0.10098291205790469</v>
      </c>
      <c r="BF436" s="27">
        <f>((1/(((3-P436)^2+(0-Q436)^2))*CT436))</f>
        <v>1.2806547916790288E-2</v>
      </c>
      <c r="BG436" s="27">
        <f>((1/(((3-P436)^2+(1-Q436)^2))*CT436))</f>
        <v>1.7226847808464472E-2</v>
      </c>
      <c r="BH436" s="27">
        <f>((1/(((3-P436)^2+(2-Q436)^2))*CT436))</f>
        <v>1.2818410059926334E-2</v>
      </c>
      <c r="BI436" s="27">
        <f>((1/(((4-P436)^2+(0-Q436)^2))*CT436))</f>
        <v>6.0157137123433083E-3</v>
      </c>
      <c r="BJ436" s="27">
        <f>((1/(((4-P436)^2+(1-Q436)^2))*CT436))</f>
        <v>6.8401705611766646E-3</v>
      </c>
      <c r="BK436" s="27">
        <f>((1/(((4-P436)^2+(2-Q436)^2))*CT436))</f>
        <v>6.0183298468390834E-3</v>
      </c>
      <c r="BL436" s="27">
        <f>((1/(((4-P436)^2+(3-Q436)^2))*CT436))</f>
        <v>4.4223733601539477E-3</v>
      </c>
      <c r="BM436" s="27">
        <f>((1/(((5-P436)^2+(0-Q436)^2))*CT436))</f>
        <v>3.3969978916274452E-3</v>
      </c>
      <c r="BN436" s="27">
        <f>((1/(((5-P436)^2+(1-Q436)^2))*CT436))</f>
        <v>3.6450927107322807E-3</v>
      </c>
      <c r="BO436" s="27">
        <f>((1/(((5-P436)^2+(2-Q436)^2))*CT436))</f>
        <v>3.3978319454811938E-3</v>
      </c>
      <c r="BP436" s="27">
        <f>((1/(((5-P436)^2+(3-Q436)^2))*CT436))</f>
        <v>2.8227123412212177E-3</v>
      </c>
      <c r="BQ436" s="27">
        <f>((1/(((5-P436)^2+(4-Q436)^2))*CT436))</f>
        <v>2.2015130543262206E-3</v>
      </c>
      <c r="BR436" s="27">
        <f>((1/(((6-P436)^2+(0-Q436)^2))*CT436))</f>
        <v>2.1620507442077406E-3</v>
      </c>
      <c r="BS436" s="27">
        <f>(1/(((6-P436)^2+(1-Q436)^2))*CT436)</f>
        <v>2.2599498025749581E-3</v>
      </c>
      <c r="BT436" s="27">
        <f>(1/(((6-P436)^2+(2-Q436)^2))*CT436)</f>
        <v>2.1623885729072654E-3</v>
      </c>
      <c r="BU436" s="27">
        <f>(1/(((6-P436)^2+(3-Q436)^2))*CT436)</f>
        <v>1.9141853682912793E-3</v>
      </c>
      <c r="BV436" s="27">
        <f>((1/(((6-P436)^2+(4-Q436)^2))*CT436))</f>
        <v>1.6067372044507985E-3</v>
      </c>
      <c r="BW436" s="27">
        <f>((1/(((6-P436)^2+(5-Q436)^2))*CT436))</f>
        <v>1.311745182651729E-3</v>
      </c>
      <c r="BX436" s="27">
        <f>((1/(((0-P436)^2+(1-Q436)^2))*CT436))</f>
        <v>2.9752920350109114E-2</v>
      </c>
      <c r="BY436" s="27">
        <f>((1/(((0-P436)^2+(2-Q436)^2))*CT436))</f>
        <v>1.8665765068682821E-2</v>
      </c>
      <c r="BZ436" s="27">
        <f>((1/(((1-P436)^2+(2-Q436)^2))*CT436))</f>
        <v>4.6039930845416056E-2</v>
      </c>
      <c r="CA436" s="27">
        <f>((1/(((0-P436)^2+(3-Q436)^2))*CT436))</f>
        <v>8.8076327012262499E-3</v>
      </c>
      <c r="CB436" s="27">
        <f>((1/(((1-P436)^2+(3-Q436)^2))*CT436))</f>
        <v>1.2242277715306303E-2</v>
      </c>
      <c r="CC436" s="27">
        <f>((1/(((2-P436)^2+(3-Q436)^2))*CT436))</f>
        <v>1.1132088210445742E-2</v>
      </c>
      <c r="CD436" s="27">
        <f>((1/(((0-P436)^2+(4-Q436)^2))*CT436))</f>
        <v>4.6838022179991881E-3</v>
      </c>
      <c r="CE436" s="27">
        <f>((1/(((1-P436)^2+(4-Q436)^2))*CT436))</f>
        <v>5.5051523361896622E-3</v>
      </c>
      <c r="CF436" s="27">
        <f>((1/(((2-P436)^2+(4-Q436)^2))*CT436))</f>
        <v>5.2688628040418756E-3</v>
      </c>
      <c r="CG436" s="27">
        <f>((1/(((3-P436)^2+(4-Q436)^2))*CT436))</f>
        <v>4.2027307286653754E-3</v>
      </c>
      <c r="CH436" s="27">
        <f>((1/(((0-P436)^2+(5-Q436)^2))*CT436))</f>
        <v>2.8291294122301872E-3</v>
      </c>
      <c r="CI436" s="27">
        <f>((1/(((1-P436)^2+(5-Q436)^2))*CT436))</f>
        <v>3.1093378169870698E-3</v>
      </c>
      <c r="CJ436" s="27">
        <f>((1/(((2-P436)^2+(5-Q436)^2))*CT436))</f>
        <v>3.0325255420686403E-3</v>
      </c>
      <c r="CK436" s="27">
        <f>((1/(((3-P436)^2+(5-Q436)^2))*CT436))</f>
        <v>2.646171850093984E-3</v>
      </c>
      <c r="CL436" s="27">
        <f>(1/(((4-P436)^2+(5-Q436)^2))*CT436)</f>
        <v>2.1456894594397619E-3</v>
      </c>
      <c r="CM436" s="27">
        <f>(1/(((0-P436)^2+(6-Q436)^2))*CT436)</f>
        <v>1.8746619871881705E-3</v>
      </c>
      <c r="CN436" s="27">
        <f>(1/(((1-P436)^2+(6-Q436)^2))*CT436)</f>
        <v>1.9937167767100808E-3</v>
      </c>
      <c r="CO436" s="27">
        <f>((1/(((2-P436)^2+(6-Q436)^2))*CT436))</f>
        <v>1.9618536549971359E-3</v>
      </c>
      <c r="CP436" s="27">
        <f>((1/(((3-P436)^2+(6-Q436)^2))*CT436))</f>
        <v>1.792537851080987E-3</v>
      </c>
      <c r="CQ436" s="27">
        <f>((1/(((4-P436)^2+(6-Q436)^2))*CT436))</f>
        <v>1.5479527863465927E-3</v>
      </c>
      <c r="CR436" s="27">
        <f>((1/(((5-P436)^2+(6-Q436)^2)))*CT436)</f>
        <v>1.2917213147519615E-3</v>
      </c>
      <c r="CS436" s="21">
        <f t="shared" si="207"/>
        <v>1.0783535809565932</v>
      </c>
      <c r="CT436" s="28">
        <v>0.05</v>
      </c>
    </row>
    <row r="437" spans="8:98" x14ac:dyDescent="0.25">
      <c r="H437" s="2">
        <v>44807</v>
      </c>
      <c r="I437" s="1" t="s">
        <v>12</v>
      </c>
      <c r="J437" s="1" t="s">
        <v>21</v>
      </c>
      <c r="K437">
        <v>2</v>
      </c>
      <c r="L437">
        <v>1</v>
      </c>
      <c r="M437">
        <v>0.1</v>
      </c>
      <c r="N437">
        <v>1.0900000000000001</v>
      </c>
      <c r="P437" s="10">
        <f>SUMIF(team,spi_matches[[#This Row],[team1]],Mxg)+SUMIF(team,spi_matches[[#This Row],[team2]],Vnxg)</f>
        <v>1.3475527436049952</v>
      </c>
      <c r="Q437" s="10">
        <f>SUMIF(team,spi_matches[[#This Row],[team1]],Mnxg)+SUMIF(team,spi_matches[[#This Row],[team2]],Vxg)</f>
        <v>1.0311084920943396</v>
      </c>
      <c r="R437" s="10">
        <f t="shared" si="177"/>
        <v>1.5598560577797531</v>
      </c>
      <c r="S437" s="21">
        <f t="shared" si="178"/>
        <v>0.28979126462155852</v>
      </c>
      <c r="T437" s="21">
        <f t="shared" si="179"/>
        <v>0.47817343022153974</v>
      </c>
      <c r="U437" s="21">
        <f t="shared" si="180"/>
        <v>0.17040951717403718</v>
      </c>
      <c r="V437" s="22">
        <f t="shared" si="181"/>
        <v>1</v>
      </c>
      <c r="W437" s="22">
        <f t="shared" si="182"/>
        <v>1</v>
      </c>
      <c r="X437" s="23">
        <f t="shared" si="183"/>
        <v>3</v>
      </c>
      <c r="Y437" s="23">
        <f t="shared" si="184"/>
        <v>0</v>
      </c>
      <c r="Z437" s="23">
        <f t="shared" si="185"/>
        <v>3</v>
      </c>
      <c r="AA437" s="23">
        <f t="shared" si="186"/>
        <v>0</v>
      </c>
      <c r="AB437" s="24">
        <f t="shared" si="187"/>
        <v>1</v>
      </c>
      <c r="AC437" s="24">
        <f t="shared" si="188"/>
        <v>1</v>
      </c>
      <c r="AD437" s="24">
        <f t="shared" si="189"/>
        <v>2</v>
      </c>
      <c r="AE437" s="24">
        <f t="shared" si="190"/>
        <v>1</v>
      </c>
      <c r="AF437" s="24">
        <f t="shared" si="191"/>
        <v>1</v>
      </c>
      <c r="AG437" s="24">
        <f t="shared" si="192"/>
        <v>2</v>
      </c>
      <c r="AH437" s="24">
        <f t="shared" si="193"/>
        <v>1</v>
      </c>
      <c r="AI437" s="24">
        <f t="shared" si="194"/>
        <v>0</v>
      </c>
      <c r="AJ437" s="24">
        <f t="shared" si="195"/>
        <v>2</v>
      </c>
      <c r="AK437" s="24">
        <f t="shared" si="196"/>
        <v>2</v>
      </c>
      <c r="AL437" s="25">
        <f t="shared" si="197"/>
        <v>11</v>
      </c>
      <c r="AM437" s="25">
        <f t="shared" si="198"/>
        <v>21</v>
      </c>
      <c r="AN437" s="25">
        <f t="shared" si="199"/>
        <v>12</v>
      </c>
      <c r="AO437" s="25">
        <f t="shared" si="200"/>
        <v>10</v>
      </c>
      <c r="AP437" s="25">
        <f t="shared" si="201"/>
        <v>22</v>
      </c>
      <c r="AQ437" s="26">
        <f t="shared" si="202"/>
        <v>0.41064170465247679</v>
      </c>
      <c r="AR437" s="26">
        <f t="shared" si="203"/>
        <v>0.11719066030495805</v>
      </c>
      <c r="AS437" s="26">
        <f t="shared" si="204"/>
        <v>4.7190126951809158E-2</v>
      </c>
      <c r="AT437" s="26">
        <f t="shared" si="205"/>
        <v>4.2230527542278143E-2</v>
      </c>
      <c r="AU437" s="26">
        <f t="shared" si="206"/>
        <v>3.6645119480159395E-2</v>
      </c>
      <c r="AV437" s="27">
        <f>(1/(((0-P437)^2+(0-Q437)^2))*CT437)</f>
        <v>1.7366639978334472E-2</v>
      </c>
      <c r="AW437" s="27">
        <f>(1/(((1-P437)^2+(1-Q437)^2))*CT437)</f>
        <v>0.41064170465247679</v>
      </c>
      <c r="AX437" s="27">
        <f>(1/(((2-P437)^2+(2-Q437)^2))*CT437)</f>
        <v>3.6645119480159395E-2</v>
      </c>
      <c r="AY437" s="27">
        <f>(1/(((3-P437)^2+(3-Q437)^2))*CT437)</f>
        <v>7.5675986666359149E-3</v>
      </c>
      <c r="AZ437" s="27">
        <f>((1/(((4-P437)^2+(4-Q437)^2))*CT437))</f>
        <v>3.154615285061173E-3</v>
      </c>
      <c r="BA437" s="27">
        <f>((1/(((5-P437)^2+(5-Q437)^2))*CT437))</f>
        <v>1.7186577382365094E-3</v>
      </c>
      <c r="BB437" s="27">
        <f>((1/(((6-P437)^2+(6-Q437)^2))*CT437))</f>
        <v>1.0790944206354768E-3</v>
      </c>
      <c r="BC437" s="27">
        <f>((1/(((1-P437)^2+(0-Q437)^2))*CT437))</f>
        <v>4.2230527542278143E-2</v>
      </c>
      <c r="BD437" s="27">
        <f>((1/(((2-P437)^2+(0-Q437)^2))*CT437))</f>
        <v>3.3582467220620339E-2</v>
      </c>
      <c r="BE437" s="27">
        <f>((1/(((2-P437)^2+(1-Q437)^2))*CT437))</f>
        <v>0.11719066030495805</v>
      </c>
      <c r="BF437" s="27">
        <f>((1/(((3-P437)^2+(0-Q437)^2))*CT437))</f>
        <v>1.3179513795176468E-2</v>
      </c>
      <c r="BG437" s="27">
        <f>((1/(((3-P437)^2+(1-Q437)^2))*CT437))</f>
        <v>1.8304627767171445E-2</v>
      </c>
      <c r="BH437" s="27">
        <f>((1/(((3-P437)^2+(2-Q437)^2))*CT437))</f>
        <v>1.3626455880209673E-2</v>
      </c>
      <c r="BI437" s="27">
        <f>((1/(((4-P437)^2+(0-Q437)^2))*CT437))</f>
        <v>6.173859968680126E-3</v>
      </c>
      <c r="BJ437" s="27">
        <f>((1/(((4-P437)^2+(1-Q437)^2))*CT437))</f>
        <v>7.1058618069894585E-3</v>
      </c>
      <c r="BK437" s="27">
        <f>((1/(((4-P437)^2+(2-Q437)^2))*CT437))</f>
        <v>6.2702000749554482E-3</v>
      </c>
      <c r="BL437" s="27">
        <f>((1/(((4-P437)^2+(3-Q437)^2))*CT437))</f>
        <v>4.5821071463222861E-3</v>
      </c>
      <c r="BM437" s="27">
        <f>((1/(((5-P437)^2+(0-Q437)^2))*CT437))</f>
        <v>3.4713650642710253E-3</v>
      </c>
      <c r="BN437" s="27">
        <f>((1/(((5-P437)^2+(1-Q437)^2))*CT437))</f>
        <v>3.7477498418988218E-3</v>
      </c>
      <c r="BO437" s="27">
        <f>((1/(((5-P437)^2+(2-Q437)^2))*CT437))</f>
        <v>3.5016159255816951E-3</v>
      </c>
      <c r="BP437" s="27">
        <f>((1/(((5-P437)^2+(3-Q437)^2))*CT437))</f>
        <v>2.9041224762652845E-3</v>
      </c>
      <c r="BQ437" s="27">
        <f>((1/(((5-P437)^2+(4-Q437)^2))*CT437))</f>
        <v>2.2568587096419511E-3</v>
      </c>
      <c r="BR437" s="27">
        <f>((1/(((6-P437)^2+(0-Q437)^2))*CT437))</f>
        <v>2.2018235312594356E-3</v>
      </c>
      <c r="BS437" s="27">
        <f>(1/(((6-P437)^2+(1-Q437)^2))*CT437)</f>
        <v>2.3098707064055108E-3</v>
      </c>
      <c r="BT437" s="27">
        <f>(1/(((6-P437)^2+(2-Q437)^2))*CT437)</f>
        <v>2.2139551927362849E-3</v>
      </c>
      <c r="BU437" s="27">
        <f>(1/(((6-P437)^2+(3-Q437)^2))*CT437)</f>
        <v>1.9591095252757666E-3</v>
      </c>
      <c r="BV437" s="27">
        <f>((1/(((6-P437)^2+(4-Q437)^2))*CT437))</f>
        <v>1.6415195577678375E-3</v>
      </c>
      <c r="BW437" s="27">
        <f>((1/(((6-P437)^2+(5-Q437)^2))*CT437))</f>
        <v>1.3369925830935604E-3</v>
      </c>
      <c r="BX437" s="27">
        <f>((1/(((0-P437)^2+(1-Q437)^2))*CT437))</f>
        <v>2.751991411731651E-2</v>
      </c>
      <c r="BY437" s="27">
        <f>((1/(((0-P437)^2+(2-Q437)^2))*CT437))</f>
        <v>1.8151131872406568E-2</v>
      </c>
      <c r="BZ437" s="27">
        <f>((1/(((1-P437)^2+(2-Q437)^2))*CT437))</f>
        <v>4.7190126951809158E-2</v>
      </c>
      <c r="CA437" s="27">
        <f>((1/(((0-P437)^2+(3-Q437)^2))*CT437))</f>
        <v>8.7835917119030976E-3</v>
      </c>
      <c r="CB437" s="27">
        <f>((1/(((1-P437)^2+(3-Q437)^2))*CT437))</f>
        <v>1.2508359713641032E-2</v>
      </c>
      <c r="CC437" s="27">
        <f>((1/(((2-P437)^2+(3-Q437)^2))*CT437))</f>
        <v>1.1621903608702527E-2</v>
      </c>
      <c r="CD437" s="27">
        <f>((1/(((0-P437)^2+(4-Q437)^2))*CT437))</f>
        <v>4.7035736475266781E-3</v>
      </c>
      <c r="CE437" s="27">
        <f>((1/(((1-P437)^2+(4-Q437)^2))*CT437))</f>
        <v>5.5959021998679215E-3</v>
      </c>
      <c r="CF437" s="27">
        <f>((1/(((2-P437)^2+(4-Q437)^2))*CT437))</f>
        <v>5.4112529468562029E-3</v>
      </c>
      <c r="CG437" s="27">
        <f>((1/(((3-P437)^2+(4-Q437)^2))*CT437))</f>
        <v>4.3309171616692475E-3</v>
      </c>
      <c r="CH437" s="27">
        <f>((1/(((0-P437)^2+(5-Q437)^2))*CT437))</f>
        <v>2.846084080585393E-3</v>
      </c>
      <c r="CI437" s="27">
        <f>((1/(((1-P437)^2+(5-Q437)^2))*CT437))</f>
        <v>3.150024441669268E-3</v>
      </c>
      <c r="CJ437" s="27">
        <f>((1/(((2-P437)^2+(5-Q437)^2))*CT437))</f>
        <v>3.0906575360395336E-3</v>
      </c>
      <c r="CK437" s="27">
        <f>((1/(((3-P437)^2+(5-Q437)^2))*CT437))</f>
        <v>2.7052351337488369E-3</v>
      </c>
      <c r="CL437" s="27">
        <f>(1/(((4-P437)^2+(5-Q437)^2))*CT437)</f>
        <v>2.1941780667057236E-3</v>
      </c>
      <c r="CM437" s="27">
        <f>(1/(((0-P437)^2+(6-Q437)^2))*CT437)</f>
        <v>1.8863809218095133E-3</v>
      </c>
      <c r="CN437" s="27">
        <f>(1/(((1-P437)^2+(6-Q437)^2))*CT437)</f>
        <v>2.0152615168695471E-3</v>
      </c>
      <c r="CO437" s="27">
        <f>((1/(((2-P437)^2+(6-Q437)^2))*CT437))</f>
        <v>1.9907969248867301E-3</v>
      </c>
      <c r="CP437" s="27">
        <f>((1/(((3-P437)^2+(6-Q437)^2))*CT437))</f>
        <v>1.8234555997244141E-3</v>
      </c>
      <c r="CQ437" s="27">
        <f>((1/(((4-P437)^2+(6-Q437)^2))*CT437))</f>
        <v>1.5760262817479575E-3</v>
      </c>
      <c r="CR437" s="27">
        <f>((1/(((5-P437)^2+(6-Q437)^2)))*CT437)</f>
        <v>1.3147427385513111E-3</v>
      </c>
      <c r="CS437" s="21">
        <f t="shared" si="207"/>
        <v>0.93837421201713567</v>
      </c>
      <c r="CT437" s="28">
        <v>0.05</v>
      </c>
    </row>
    <row r="438" spans="8:98" x14ac:dyDescent="0.25">
      <c r="H438" s="2">
        <v>44807</v>
      </c>
      <c r="I438" s="1" t="s">
        <v>25</v>
      </c>
      <c r="J438" s="1" t="s">
        <v>24</v>
      </c>
      <c r="K438">
        <v>2</v>
      </c>
      <c r="L438">
        <v>3</v>
      </c>
      <c r="M438">
        <v>1.43</v>
      </c>
      <c r="N438">
        <v>0.91</v>
      </c>
      <c r="P438" s="10">
        <f>SUMIF(team,spi_matches[[#This Row],[team1]],Mxg)+SUMIF(team,spi_matches[[#This Row],[team2]],Vnxg)</f>
        <v>1.3824431463060407</v>
      </c>
      <c r="Q438" s="10">
        <f>SUMIF(team,spi_matches[[#This Row],[team1]],Mnxg)+SUMIF(team,spi_matches[[#This Row],[team2]],Vxg)</f>
        <v>0.95111735777825224</v>
      </c>
      <c r="R438" s="10">
        <f t="shared" si="177"/>
        <v>3.9522914439334414E-3</v>
      </c>
      <c r="S438" s="21">
        <f t="shared" si="178"/>
        <v>0.31583339465369176</v>
      </c>
      <c r="T438" s="21">
        <f t="shared" si="179"/>
        <v>0.4010594338495192</v>
      </c>
      <c r="U438" s="21">
        <f t="shared" si="180"/>
        <v>0.15642770128318154</v>
      </c>
      <c r="V438" s="22">
        <f t="shared" si="181"/>
        <v>1</v>
      </c>
      <c r="W438" s="22">
        <f t="shared" si="182"/>
        <v>1</v>
      </c>
      <c r="X438" s="23">
        <f t="shared" si="183"/>
        <v>0</v>
      </c>
      <c r="Y438" s="23">
        <f t="shared" si="184"/>
        <v>3</v>
      </c>
      <c r="Z438" s="23">
        <f t="shared" si="185"/>
        <v>0</v>
      </c>
      <c r="AA438" s="23">
        <f t="shared" si="186"/>
        <v>3</v>
      </c>
      <c r="AB438" s="24">
        <f t="shared" si="187"/>
        <v>1</v>
      </c>
      <c r="AC438" s="24">
        <f t="shared" si="188"/>
        <v>1</v>
      </c>
      <c r="AD438" s="24">
        <f t="shared" si="189"/>
        <v>2</v>
      </c>
      <c r="AE438" s="24">
        <f t="shared" si="190"/>
        <v>1</v>
      </c>
      <c r="AF438" s="24">
        <f t="shared" si="191"/>
        <v>1</v>
      </c>
      <c r="AG438" s="24">
        <f t="shared" si="192"/>
        <v>0</v>
      </c>
      <c r="AH438" s="24">
        <f t="shared" si="193"/>
        <v>1</v>
      </c>
      <c r="AI438" s="24">
        <f t="shared" si="194"/>
        <v>2</v>
      </c>
      <c r="AJ438" s="24">
        <f t="shared" si="195"/>
        <v>2</v>
      </c>
      <c r="AK438" s="24">
        <f t="shared" si="196"/>
        <v>0</v>
      </c>
      <c r="AL438" s="25">
        <f t="shared" si="197"/>
        <v>11</v>
      </c>
      <c r="AM438" s="25">
        <f t="shared" si="198"/>
        <v>21</v>
      </c>
      <c r="AN438" s="25">
        <f t="shared" si="199"/>
        <v>10</v>
      </c>
      <c r="AO438" s="25">
        <f t="shared" si="200"/>
        <v>12</v>
      </c>
      <c r="AP438" s="25">
        <f t="shared" si="201"/>
        <v>20</v>
      </c>
      <c r="AQ438" s="26">
        <f t="shared" si="202"/>
        <v>0.33635543564625342</v>
      </c>
      <c r="AR438" s="26">
        <f t="shared" si="203"/>
        <v>0.13028773412062639</v>
      </c>
      <c r="AS438" s="26">
        <f t="shared" si="204"/>
        <v>4.7578855339150981E-2</v>
      </c>
      <c r="AT438" s="26">
        <f t="shared" si="205"/>
        <v>4.0114967658099805E-2</v>
      </c>
      <c r="AU438" s="26">
        <f t="shared" si="206"/>
        <v>3.8880227796805361E-2</v>
      </c>
      <c r="AV438" s="27">
        <f>(1/(((0-P438)^2+(0-Q438)^2))*CT438)</f>
        <v>1.7757111460909317E-2</v>
      </c>
      <c r="AW438" s="27">
        <f>(1/(((1-P438)^2+(1-Q438)^2))*CT438)</f>
        <v>0.33635543564625342</v>
      </c>
      <c r="AX438" s="27">
        <f>(1/(((2-P438)^2+(2-Q438)^2))*CT438)</f>
        <v>3.3748865914197727E-2</v>
      </c>
      <c r="AY438" s="27">
        <f>(1/(((3-P438)^2+(3-Q438)^2))*CT438)</f>
        <v>7.3373921025796434E-3</v>
      </c>
      <c r="AZ438" s="27">
        <f>((1/(((4-P438)^2+(4-Q438)^2))*CT438))</f>
        <v>3.0964949739210419E-3</v>
      </c>
      <c r="BA438" s="27">
        <f>((1/(((5-P438)^2+(5-Q438)^2))*CT438))</f>
        <v>1.6960554496371887E-3</v>
      </c>
      <c r="BB438" s="27">
        <f>((1/(((6-P438)^2+(6-Q438)^2))*CT438))</f>
        <v>1.0680783020208036E-3</v>
      </c>
      <c r="BC438" s="27">
        <f>((1/(((1-P438)^2+(0-Q438)^2))*CT438))</f>
        <v>4.7578855339150981E-2</v>
      </c>
      <c r="BD438" s="27">
        <f>((1/(((2-P438)^2+(0-Q438)^2))*CT438))</f>
        <v>3.8880227796805361E-2</v>
      </c>
      <c r="BE438" s="27">
        <f>((1/(((2-P438)^2+(1-Q438)^2))*CT438))</f>
        <v>0.13028773412062639</v>
      </c>
      <c r="BF438" s="27">
        <f>((1/(((3-P438)^2+(0-Q438)^2))*CT438))</f>
        <v>1.4200049834952417E-2</v>
      </c>
      <c r="BG438" s="27">
        <f>((1/(((3-P438)^2+(1-Q438)^2))*CT438))</f>
        <v>1.9092133264435086E-2</v>
      </c>
      <c r="BH438" s="27">
        <f>((1/(((3-P438)^2+(2-Q438)^2))*CT438))</f>
        <v>1.3452993324765159E-2</v>
      </c>
      <c r="BI438" s="27">
        <f>((1/(((4-P438)^2+(0-Q438)^2))*CT438))</f>
        <v>6.4464323750032144E-3</v>
      </c>
      <c r="BJ438" s="27">
        <f>((1/(((4-P438)^2+(1-Q438)^2))*CT438))</f>
        <v>7.2950172429769771E-3</v>
      </c>
      <c r="BK438" s="27">
        <f>((1/(((4-P438)^2+(2-Q438)^2))*CT438))</f>
        <v>6.2879171785059241E-3</v>
      </c>
      <c r="BL438" s="27">
        <f>((1/(((4-P438)^2+(3-Q438)^2))*CT438))</f>
        <v>4.525081819205511E-3</v>
      </c>
      <c r="BM438" s="27">
        <f>((1/(((5-P438)^2+(0-Q438)^2))*CT438))</f>
        <v>3.5736386581423554E-3</v>
      </c>
      <c r="BN438" s="27">
        <f>((1/(((5-P438)^2+(1-Q438)^2))*CT438))</f>
        <v>3.8199702706046747E-3</v>
      </c>
      <c r="BO438" s="27">
        <f>((1/(((5-P438)^2+(2-Q438)^2))*CT438))</f>
        <v>3.5243849832823347E-3</v>
      </c>
      <c r="BP438" s="27">
        <f>((1/(((5-P438)^2+(3-Q438)^2))*CT438))</f>
        <v>2.8927421535138794E-3</v>
      </c>
      <c r="BQ438" s="27">
        <f>((1/(((5-P438)^2+(4-Q438)^2))*CT438))</f>
        <v>2.2338977677621007E-3</v>
      </c>
      <c r="BR438" s="27">
        <f>((1/(((6-P438)^2+(0-Q438)^2))*CT438))</f>
        <v>2.2495714596933282E-3</v>
      </c>
      <c r="BS438" s="27">
        <f>(1/(((6-P438)^2+(1-Q438)^2))*CT438)</f>
        <v>2.3447515595508128E-3</v>
      </c>
      <c r="BT438" s="27">
        <f>(1/(((6-P438)^2+(2-Q438)^2))*CT438)</f>
        <v>2.2299541079825193E-3</v>
      </c>
      <c r="BU438" s="27">
        <f>(1/(((6-P438)^2+(3-Q438)^2))*CT438)</f>
        <v>1.9592667364990426E-3</v>
      </c>
      <c r="BV438" s="27">
        <f>((1/(((6-P438)^2+(4-Q438)^2))*CT438))</f>
        <v>1.6330521038043233E-3</v>
      </c>
      <c r="BW438" s="27">
        <f>((1/(((6-P438)^2+(5-Q438)^2))*CT438))</f>
        <v>1.3257225564293424E-3</v>
      </c>
      <c r="BX438" s="27">
        <f>((1/(((0-P438)^2+(1-Q438)^2))*CT438))</f>
        <v>2.6129601410714538E-2</v>
      </c>
      <c r="BY438" s="27">
        <f>((1/(((0-P438)^2+(2-Q438)^2))*CT438))</f>
        <v>1.6604103236305706E-2</v>
      </c>
      <c r="BZ438" s="27">
        <f>((1/(((1-P438)^2+(2-Q438)^2))*CT438))</f>
        <v>4.0114967658099805E-2</v>
      </c>
      <c r="CA438" s="27">
        <f>((1/(((0-P438)^2+(3-Q438)^2))*CT438))</f>
        <v>8.1845529818493478E-3</v>
      </c>
      <c r="CB438" s="27">
        <f>((1/(((1-P438)^2+(3-Q438)^2))*CT438))</f>
        <v>1.1509644465105363E-2</v>
      </c>
      <c r="CC438" s="27">
        <f>((1/(((2-P438)^2+(3-Q438)^2))*CT438))</f>
        <v>1.0918707592625504E-2</v>
      </c>
      <c r="CD438" s="27">
        <f>((1/(((0-P438)^2+(4-Q438)^2))*CT438))</f>
        <v>4.4615631971932895E-3</v>
      </c>
      <c r="CE438" s="27">
        <f>((1/(((1-P438)^2+(4-Q438)^2))*CT438))</f>
        <v>5.2955173372823917E-3</v>
      </c>
      <c r="CF438" s="27">
        <f>((1/(((2-P438)^2+(4-Q438)^2))*CT438))</f>
        <v>5.166857550343306E-3</v>
      </c>
      <c r="CG438" s="27">
        <f>((1/(((3-P438)^2+(4-Q438)^2))*CT438))</f>
        <v>4.1973860969408121E-3</v>
      </c>
      <c r="CH438" s="27">
        <f>((1/(((0-P438)^2+(5-Q438)^2))*CT438))</f>
        <v>2.7315538613561694E-3</v>
      </c>
      <c r="CI438" s="27">
        <f>((1/(((1-P438)^2+(5-Q438)^2))*CT438))</f>
        <v>3.0230269871442815E-3</v>
      </c>
      <c r="CJ438" s="27">
        <f>((1/(((2-P438)^2+(5-Q438)^2))*CT438))</f>
        <v>2.9806566498835579E-3</v>
      </c>
      <c r="CK438" s="27">
        <f>((1/(((3-P438)^2+(5-Q438)^2))*CT438))</f>
        <v>2.6302028217335899E-3</v>
      </c>
      <c r="CL438" s="27">
        <f>(1/(((4-P438)^2+(5-Q438)^2))*CT438)</f>
        <v>2.1509951688621371E-3</v>
      </c>
      <c r="CM438" s="27">
        <f>(1/(((0-P438)^2+(6-Q438)^2))*CT438)</f>
        <v>1.8246600256017873E-3</v>
      </c>
      <c r="CN438" s="27">
        <f>(1/(((1-P438)^2+(6-Q438)^2))*CT438)</f>
        <v>1.950269782558084E-3</v>
      </c>
      <c r="CO438" s="27">
        <f>((1/(((2-P438)^2+(6-Q438)^2))*CT438))</f>
        <v>1.9325469679343729E-3</v>
      </c>
      <c r="CP438" s="27">
        <f>((1/(((3-P438)^2+(6-Q438)^2))*CT438))</f>
        <v>1.7788715950199754E-3</v>
      </c>
      <c r="CQ438" s="27">
        <f>((1/(((4-P438)^2+(6-Q438)^2))*CT438))</f>
        <v>1.5459381798656664E-3</v>
      </c>
      <c r="CR438" s="27">
        <f>((1/(((5-P438)^2+(6-Q438)^2)))*CT438)</f>
        <v>1.2960777167618266E-3</v>
      </c>
      <c r="CS438" s="21">
        <f t="shared" si="207"/>
        <v>0.87332052978639241</v>
      </c>
      <c r="CT438" s="28">
        <v>0.05</v>
      </c>
    </row>
    <row r="439" spans="8:98" x14ac:dyDescent="0.25">
      <c r="H439" s="2">
        <v>44807</v>
      </c>
      <c r="I439" s="1" t="s">
        <v>17</v>
      </c>
      <c r="J439" s="1" t="s">
        <v>22</v>
      </c>
      <c r="K439">
        <v>1</v>
      </c>
      <c r="L439">
        <v>1</v>
      </c>
      <c r="M439">
        <v>0.24</v>
      </c>
      <c r="N439">
        <v>2.17</v>
      </c>
      <c r="P439" s="10">
        <f>SUMIF(team,spi_matches[[#This Row],[team1]],Mxg)+SUMIF(team,spi_matches[[#This Row],[team2]],Vnxg)</f>
        <v>0.63650689558853324</v>
      </c>
      <c r="Q439" s="10">
        <f>SUMIF(team,spi_matches[[#This Row],[team1]],Mnxg)+SUMIF(team,spi_matches[[#This Row],[team2]],Vxg)</f>
        <v>2.3964457866150246</v>
      </c>
      <c r="R439" s="10">
        <f t="shared" si="177"/>
        <v>0.20849541252495329</v>
      </c>
      <c r="S439" s="21">
        <f t="shared" si="178"/>
        <v>8.4728300615923749E-2</v>
      </c>
      <c r="T439" s="21">
        <f t="shared" si="179"/>
        <v>7.2082005960760268E-2</v>
      </c>
      <c r="U439" s="21">
        <f t="shared" si="180"/>
        <v>0.56790202267750767</v>
      </c>
      <c r="V439" s="22">
        <f t="shared" si="181"/>
        <v>0</v>
      </c>
      <c r="W439" s="22">
        <f t="shared" si="182"/>
        <v>3</v>
      </c>
      <c r="X439" s="23">
        <f t="shared" si="183"/>
        <v>1</v>
      </c>
      <c r="Y439" s="23">
        <f t="shared" si="184"/>
        <v>1</v>
      </c>
      <c r="Z439" s="23">
        <f t="shared" si="185"/>
        <v>1</v>
      </c>
      <c r="AA439" s="23">
        <f t="shared" si="186"/>
        <v>1</v>
      </c>
      <c r="AB439" s="24">
        <f t="shared" si="187"/>
        <v>1</v>
      </c>
      <c r="AC439" s="24">
        <f t="shared" si="188"/>
        <v>2</v>
      </c>
      <c r="AD439" s="24">
        <f t="shared" si="189"/>
        <v>1</v>
      </c>
      <c r="AE439" s="24">
        <f t="shared" si="190"/>
        <v>3</v>
      </c>
      <c r="AF439" s="24">
        <f t="shared" si="191"/>
        <v>0</v>
      </c>
      <c r="AG439" s="24">
        <f t="shared" si="192"/>
        <v>2</v>
      </c>
      <c r="AH439" s="24">
        <f t="shared" si="193"/>
        <v>0</v>
      </c>
      <c r="AI439" s="24">
        <f t="shared" si="194"/>
        <v>3</v>
      </c>
      <c r="AJ439" s="24">
        <f t="shared" si="195"/>
        <v>2</v>
      </c>
      <c r="AK439" s="24">
        <f t="shared" si="196"/>
        <v>2</v>
      </c>
      <c r="AL439" s="25">
        <f t="shared" si="197"/>
        <v>12</v>
      </c>
      <c r="AM439" s="25">
        <f t="shared" si="198"/>
        <v>13</v>
      </c>
      <c r="AN439" s="25">
        <f t="shared" si="199"/>
        <v>2</v>
      </c>
      <c r="AO439" s="25">
        <f t="shared" si="200"/>
        <v>3</v>
      </c>
      <c r="AP439" s="25">
        <f t="shared" si="201"/>
        <v>22</v>
      </c>
      <c r="AQ439" s="26">
        <f t="shared" si="202"/>
        <v>0.17283306306238613</v>
      </c>
      <c r="AR439" s="26">
        <f t="shared" si="203"/>
        <v>0.10072422217553607</v>
      </c>
      <c r="AS439" s="26">
        <f t="shared" si="204"/>
        <v>8.8918877889918646E-2</v>
      </c>
      <c r="AT439" s="26">
        <f t="shared" si="205"/>
        <v>6.4984122324478144E-2</v>
      </c>
      <c r="AU439" s="26">
        <f t="shared" si="206"/>
        <v>2.4798109815629559E-2</v>
      </c>
      <c r="AV439" s="27">
        <f>(1/(((0-P439)^2+(0-Q439)^2))*CT439)</f>
        <v>8.1326024917986895E-3</v>
      </c>
      <c r="AW439" s="27">
        <f>(1/(((1-P439)^2+(1-Q439)^2))*CT439)</f>
        <v>2.4013200668345884E-2</v>
      </c>
      <c r="AX439" s="27">
        <f>(1/(((2-P439)^2+(2-Q439)^2))*CT439)</f>
        <v>2.4798109815629559E-2</v>
      </c>
      <c r="AY439" s="27">
        <f>(1/(((3-P439)^2+(3-Q439)^2))*CT439)</f>
        <v>8.4028284454966441E-3</v>
      </c>
      <c r="AZ439" s="27">
        <f>((1/(((4-P439)^2+(4-Q439)^2))*CT439))</f>
        <v>3.6011452273263921E-3</v>
      </c>
      <c r="BA439" s="27">
        <f>((1/(((5-P439)^2+(5-Q439)^2))*CT439))</f>
        <v>1.9365908552159282E-3</v>
      </c>
      <c r="BB439" s="27">
        <f>((1/(((6-P439)^2+(6-Q439)^2))*CT439))</f>
        <v>1.1975284569471828E-3</v>
      </c>
      <c r="BC439" s="27">
        <f>((1/(((1-P439)^2+(0-Q439)^2))*CT439))</f>
        <v>8.5105229239512744E-3</v>
      </c>
      <c r="BD439" s="27">
        <f>((1/(((2-P439)^2+(0-Q439)^2))*CT439))</f>
        <v>6.5771595459065708E-3</v>
      </c>
      <c r="BE439" s="27">
        <f>((1/(((2-P439)^2+(1-Q439)^2))*CT439))</f>
        <v>1.3126204346414259E-2</v>
      </c>
      <c r="BF439" s="27">
        <f>((1/(((3-P439)^2+(0-Q439)^2))*CT439))</f>
        <v>4.4134319202436935E-3</v>
      </c>
      <c r="BG439" s="27">
        <f>((1/(((3-P439)^2+(1-Q439)^2))*CT439))</f>
        <v>6.6346782382483115E-3</v>
      </c>
      <c r="BH439" s="27">
        <f>((1/(((3-P439)^2+(2-Q439)^2))*CT439))</f>
        <v>8.7058434366313556E-3</v>
      </c>
      <c r="BI439" s="27">
        <f>((1/(((4-P439)^2+(0-Q439)^2))*CT439))</f>
        <v>2.9315131218502471E-3</v>
      </c>
      <c r="BJ439" s="27">
        <f>((1/(((4-P439)^2+(1-Q439)^2))*CT439))</f>
        <v>3.7698444522304359E-3</v>
      </c>
      <c r="BK439" s="27">
        <f>((1/(((4-P439)^2+(2-Q439)^2))*CT439))</f>
        <v>4.3591009488861384E-3</v>
      </c>
      <c r="BL439" s="27">
        <f>((1/(((4-P439)^2+(3-Q439)^2))*CT439))</f>
        <v>4.2817884171968334E-3</v>
      </c>
      <c r="BM439" s="27">
        <f>((1/(((5-P439)^2+(0-Q439)^2))*CT439))</f>
        <v>2.0175100113176258E-3</v>
      </c>
      <c r="BN439" s="27">
        <f>((1/(((5-P439)^2+(1-Q439)^2))*CT439))</f>
        <v>2.3820716248464558E-3</v>
      </c>
      <c r="BO439" s="27">
        <f>((1/(((5-P439)^2+(2-Q439)^2))*CT439))</f>
        <v>2.6045408884619557E-3</v>
      </c>
      <c r="BP439" s="27">
        <f>((1/(((5-P439)^2+(3-Q439)^2))*CT439))</f>
        <v>2.576741844818725E-3</v>
      </c>
      <c r="BQ439" s="27">
        <f>((1/(((5-P439)^2+(4-Q439)^2))*CT439))</f>
        <v>2.3135875222382771E-3</v>
      </c>
      <c r="BR439" s="27">
        <f>((1/(((6-P439)^2+(0-Q439)^2))*CT439))</f>
        <v>1.4488549554569979E-3</v>
      </c>
      <c r="BS439" s="27">
        <f>(1/(((6-P439)^2+(1-Q439)^2))*CT439)</f>
        <v>1.6277568157072543E-3</v>
      </c>
      <c r="BT439" s="27">
        <f>(1/(((6-P439)^2+(2-Q439)^2))*CT439)</f>
        <v>1.7286546348048077E-3</v>
      </c>
      <c r="BU439" s="27">
        <f>(1/(((6-P439)^2+(3-Q439)^2))*CT439)</f>
        <v>1.7163648125248733E-3</v>
      </c>
      <c r="BV439" s="27">
        <f>((1/(((6-P439)^2+(4-Q439)^2))*CT439))</f>
        <v>1.5954844269758632E-3</v>
      </c>
      <c r="BW439" s="27">
        <f>((1/(((6-P439)^2+(5-Q439)^2))*CT439))</f>
        <v>1.4066457272117832E-3</v>
      </c>
      <c r="BX439" s="27">
        <f>((1/(((0-P439)^2+(1-Q439)^2))*CT439))</f>
        <v>2.122960277148922E-2</v>
      </c>
      <c r="BY439" s="27">
        <f>((1/(((0-P439)^2+(2-Q439)^2))*CT439))</f>
        <v>8.8918877889918646E-2</v>
      </c>
      <c r="BZ439" s="27">
        <f>((1/(((1-P439)^2+(2-Q439)^2))*CT439))</f>
        <v>0.17283306306238613</v>
      </c>
      <c r="CA439" s="27">
        <f>((1/(((0-P439)^2+(3-Q439)^2))*CT439))</f>
        <v>6.4984122324478144E-2</v>
      </c>
      <c r="CB439" s="27">
        <f>((1/(((1-P439)^2+(3-Q439)^2))*CT439))</f>
        <v>0.10072422217553607</v>
      </c>
      <c r="CC439" s="27">
        <f>((1/(((2-P439)^2+(3-Q439)^2))*CT439))</f>
        <v>2.2488170987675977E-2</v>
      </c>
      <c r="CD439" s="27">
        <f>((1/(((0-P439)^2+(4-Q439)^2))*CT439))</f>
        <v>1.6798099795907098E-2</v>
      </c>
      <c r="CE439" s="27">
        <f>((1/(((1-P439)^2+(4-Q439)^2))*CT439))</f>
        <v>1.8494452767896838E-2</v>
      </c>
      <c r="CF439" s="27">
        <f>((1/(((2-P439)^2+(4-Q439)^2))*CT439))</f>
        <v>1.1285409085614926E-2</v>
      </c>
      <c r="CG439" s="27">
        <f>((1/(((3-P439)^2+(4-Q439)^2))*CT439))</f>
        <v>6.129339530656132E-3</v>
      </c>
      <c r="CH439" s="27">
        <f>((1/(((0-P439)^2+(5-Q439)^2))*CT439))</f>
        <v>6.9602639932974421E-3</v>
      </c>
      <c r="CI439" s="27">
        <f>((1/(((1-P439)^2+(5-Q439)^2))*CT439))</f>
        <v>7.2352389696708798E-3</v>
      </c>
      <c r="CJ439" s="27">
        <f>((1/(((2-P439)^2+(5-Q439)^2))*CT439))</f>
        <v>5.7886396408068459E-3</v>
      </c>
      <c r="CK439" s="27">
        <f>((1/(((3-P439)^2+(5-Q439)^2))*CT439))</f>
        <v>4.0438043663096161E-3</v>
      </c>
      <c r="CL439" s="27">
        <f>(1/(((4-P439)^2+(5-Q439)^2))*CT439)</f>
        <v>2.7637165399278909E-3</v>
      </c>
      <c r="CM439" s="27">
        <f>(1/(((0-P439)^2+(6-Q439)^2))*CT439)</f>
        <v>3.733922477454531E-3</v>
      </c>
      <c r="CN439" s="27">
        <f>(1/(((1-P439)^2+(6-Q439)^2))*CT439)</f>
        <v>3.8116350325643742E-3</v>
      </c>
      <c r="CO439" s="27">
        <f>((1/(((2-P439)^2+(6-Q439)^2))*CT439))</f>
        <v>3.3682017630787559E-3</v>
      </c>
      <c r="CP439" s="27">
        <f>((1/(((3-P439)^2+(6-Q439)^2))*CT439))</f>
        <v>2.6922679634653985E-3</v>
      </c>
      <c r="CQ439" s="27">
        <f>((1/(((4-P439)^2+(6-Q439)^2))*CT439))</f>
        <v>2.0577241984219112E-3</v>
      </c>
      <c r="CR439" s="27">
        <f>((1/(((5-P439)^2+(6-Q439)^2)))*CT439)</f>
        <v>1.5612473409509461E-3</v>
      </c>
      <c r="CS439" s="21">
        <f t="shared" si="207"/>
        <v>0.72471232925419182</v>
      </c>
      <c r="CT439" s="28">
        <v>0.05</v>
      </c>
    </row>
    <row r="440" spans="8:98" x14ac:dyDescent="0.25">
      <c r="H440" s="2">
        <v>44808</v>
      </c>
      <c r="I440" s="1" t="s">
        <v>27</v>
      </c>
      <c r="J440" s="1" t="s">
        <v>14</v>
      </c>
      <c r="K440">
        <v>5</v>
      </c>
      <c r="L440">
        <v>2</v>
      </c>
      <c r="M440">
        <v>2.75</v>
      </c>
      <c r="N440">
        <v>1.1599999999999999</v>
      </c>
      <c r="P440" s="10">
        <f>SUMIF(team,spi_matches[[#This Row],[team1]],Mxg)+SUMIF(team,spi_matches[[#This Row],[team2]],Vnxg)</f>
        <v>1.5999416157855513</v>
      </c>
      <c r="Q440" s="10">
        <f>SUMIF(team,spi_matches[[#This Row],[team1]],Mnxg)+SUMIF(team,spi_matches[[#This Row],[team2]],Vxg)</f>
        <v>0.80191216564007628</v>
      </c>
      <c r="R440" s="10">
        <f t="shared" si="177"/>
        <v>1.4508611842185286</v>
      </c>
      <c r="S440" s="21">
        <f t="shared" si="178"/>
        <v>0.48023352912795136</v>
      </c>
      <c r="T440" s="21">
        <f t="shared" si="179"/>
        <v>0.18549067084552398</v>
      </c>
      <c r="U440" s="21">
        <f t="shared" si="180"/>
        <v>0.12622621983620716</v>
      </c>
      <c r="V440" s="22">
        <f t="shared" si="181"/>
        <v>3</v>
      </c>
      <c r="W440" s="22">
        <f t="shared" si="182"/>
        <v>0</v>
      </c>
      <c r="X440" s="23">
        <f t="shared" si="183"/>
        <v>3</v>
      </c>
      <c r="Y440" s="23">
        <f t="shared" si="184"/>
        <v>0</v>
      </c>
      <c r="Z440" s="23">
        <f t="shared" si="185"/>
        <v>3</v>
      </c>
      <c r="AA440" s="23">
        <f t="shared" si="186"/>
        <v>0</v>
      </c>
      <c r="AB440" s="24">
        <f t="shared" si="187"/>
        <v>2</v>
      </c>
      <c r="AC440" s="24">
        <f t="shared" si="188"/>
        <v>1</v>
      </c>
      <c r="AD440" s="24">
        <f t="shared" si="189"/>
        <v>1</v>
      </c>
      <c r="AE440" s="24">
        <f t="shared" si="190"/>
        <v>1</v>
      </c>
      <c r="AF440" s="24">
        <f t="shared" si="191"/>
        <v>2</v>
      </c>
      <c r="AG440" s="24">
        <f t="shared" si="192"/>
        <v>0</v>
      </c>
      <c r="AH440" s="24">
        <f t="shared" si="193"/>
        <v>1</v>
      </c>
      <c r="AI440" s="24">
        <f t="shared" si="194"/>
        <v>0</v>
      </c>
      <c r="AJ440" s="24">
        <f t="shared" si="195"/>
        <v>2</v>
      </c>
      <c r="AK440" s="24">
        <f t="shared" si="196"/>
        <v>2</v>
      </c>
      <c r="AL440" s="25">
        <f t="shared" si="197"/>
        <v>21</v>
      </c>
      <c r="AM440" s="25">
        <f t="shared" si="198"/>
        <v>11</v>
      </c>
      <c r="AN440" s="25">
        <f t="shared" si="199"/>
        <v>20</v>
      </c>
      <c r="AO440" s="25">
        <f t="shared" si="200"/>
        <v>10</v>
      </c>
      <c r="AP440" s="25">
        <f t="shared" si="201"/>
        <v>22</v>
      </c>
      <c r="AQ440" s="26">
        <f t="shared" si="202"/>
        <v>0.25089632599347061</v>
      </c>
      <c r="AR440" s="26">
        <f t="shared" si="203"/>
        <v>0.12526031207469202</v>
      </c>
      <c r="AS440" s="26">
        <f t="shared" si="204"/>
        <v>6.2257985142783662E-2</v>
      </c>
      <c r="AT440" s="26">
        <f t="shared" si="205"/>
        <v>4.98507933972277E-2</v>
      </c>
      <c r="AU440" s="26">
        <f t="shared" si="206"/>
        <v>3.1338901223061988E-2</v>
      </c>
      <c r="AV440" s="27">
        <f>(1/(((0-P440)^2+(0-Q440)^2))*CT440)</f>
        <v>1.5610968201611878E-2</v>
      </c>
      <c r="AW440" s="27">
        <f>(1/(((1-P440)^2+(1-Q440)^2))*CT440)</f>
        <v>0.12526031207469202</v>
      </c>
      <c r="AX440" s="27">
        <f>(1/(((2-P440)^2+(2-Q440)^2))*CT440)</f>
        <v>3.1338901223061988E-2</v>
      </c>
      <c r="AY440" s="27">
        <f>(1/(((3-P440)^2+(3-Q440)^2))*CT440)</f>
        <v>7.3618689509227994E-3</v>
      </c>
      <c r="AZ440" s="27">
        <f>((1/(((4-P440)^2+(4-Q440)^2))*CT440))</f>
        <v>3.1273365027002335E-3</v>
      </c>
      <c r="BA440" s="27">
        <f>((1/(((5-P440)^2+(5-Q440)^2))*CT440))</f>
        <v>1.7132476733175096E-3</v>
      </c>
      <c r="BB440" s="27">
        <f>((1/(((6-P440)^2+(6-Q440)^2))*CT440))</f>
        <v>1.0780362192175778E-3</v>
      </c>
      <c r="BC440" s="27">
        <f>((1/(((1-P440)^2+(0-Q440)^2))*CT440))</f>
        <v>4.98507933972277E-2</v>
      </c>
      <c r="BD440" s="27">
        <f>((1/(((2-P440)^2+(0-Q440)^2))*CT440))</f>
        <v>6.2257985142783662E-2</v>
      </c>
      <c r="BE440" s="27">
        <f>((1/(((2-P440)^2+(1-Q440)^2))*CT440))</f>
        <v>0.25089632599347061</v>
      </c>
      <c r="BF440" s="27">
        <f>((1/(((3-P440)^2+(0-Q440)^2))*CT440))</f>
        <v>1.9206933421881043E-2</v>
      </c>
      <c r="BG440" s="27">
        <f>((1/(((3-P440)^2+(1-Q440)^2))*CT440))</f>
        <v>2.5007473867047561E-2</v>
      </c>
      <c r="BH440" s="27">
        <f>((1/(((3-P440)^2+(2-Q440)^2))*CT440))</f>
        <v>1.4725033826997814E-2</v>
      </c>
      <c r="BI440" s="27">
        <f>((1/(((4-P440)^2+(0-Q440)^2))*CT440))</f>
        <v>7.8084208699086199E-3</v>
      </c>
      <c r="BJ440" s="27">
        <f>((1/(((4-P440)^2+(1-Q440)^2))*CT440))</f>
        <v>8.6214045810454783E-3</v>
      </c>
      <c r="BK440" s="27">
        <f>((1/(((4-P440)^2+(2-Q440)^2))*CT440))</f>
        <v>6.9485994111142301E-3</v>
      </c>
      <c r="BL440" s="27">
        <f>((1/(((4-P440)^2+(3-Q440)^2))*CT440))</f>
        <v>4.7206015773262142E-3</v>
      </c>
      <c r="BM440" s="27">
        <f>((1/(((5-P440)^2+(0-Q440)^2))*CT440))</f>
        <v>4.0971986171761251E-3</v>
      </c>
      <c r="BN440" s="27">
        <f>((1/(((5-P440)^2+(1-Q440)^2))*CT440))</f>
        <v>4.3104801594999343E-3</v>
      </c>
      <c r="BO440" s="27">
        <f>((1/(((5-P440)^2+(2-Q440)^2))*CT440))</f>
        <v>3.8473934541554365E-3</v>
      </c>
      <c r="BP440" s="27">
        <f>((1/(((5-P440)^2+(3-Q440)^2))*CT440))</f>
        <v>3.0502708159721881E-3</v>
      </c>
      <c r="BQ440" s="27">
        <f>((1/(((5-P440)^2+(4-Q440)^2))*CT440))</f>
        <v>2.2948240487565895E-3</v>
      </c>
      <c r="BR440" s="27">
        <f>((1/(((6-P440)^2+(0-Q440)^2))*CT440))</f>
        <v>2.4995529667126231E-3</v>
      </c>
      <c r="BS440" s="27">
        <f>(1/(((6-P440)^2+(1-Q440)^2))*CT440)</f>
        <v>2.5773524588875558E-3</v>
      </c>
      <c r="BT440" s="27">
        <f>(1/(((6-P440)^2+(2-Q440)^2))*CT440)</f>
        <v>2.4043168169720769E-3</v>
      </c>
      <c r="BU440" s="27">
        <f>(1/(((6-P440)^2+(3-Q440)^2))*CT440)</f>
        <v>2.0667900643019641E-3</v>
      </c>
      <c r="BV440" s="27">
        <f>((1/(((6-P440)^2+(4-Q440)^2))*CT440))</f>
        <v>1.6898583056679129E-3</v>
      </c>
      <c r="BW440" s="27">
        <f>((1/(((6-P440)^2+(5-Q440)^2))*CT440))</f>
        <v>1.3519193310459936E-3</v>
      </c>
      <c r="BX440" s="27">
        <f>((1/(((0-P440)^2+(1-Q440)^2))*CT440))</f>
        <v>1.9237783888785595E-2</v>
      </c>
      <c r="BY440" s="27">
        <f>((1/(((0-P440)^2+(2-Q440)^2))*CT440))</f>
        <v>1.2514931462218607E-2</v>
      </c>
      <c r="BZ440" s="27">
        <f>((1/(((1-P440)^2+(2-Q440)^2))*CT440))</f>
        <v>2.7849809745019105E-2</v>
      </c>
      <c r="CA440" s="27">
        <f>((1/(((0-P440)^2+(3-Q440)^2))*CT440))</f>
        <v>6.7646153187127748E-3</v>
      </c>
      <c r="CB440" s="27">
        <f>((1/(((1-P440)^2+(3-Q440)^2))*CT440))</f>
        <v>9.6310905720610931E-3</v>
      </c>
      <c r="CC440" s="27">
        <f>((1/(((2-P440)^2+(3-Q440)^2))*CT440))</f>
        <v>1.0016754347180041E-2</v>
      </c>
      <c r="CD440" s="27">
        <f>((1/(((0-P440)^2+(4-Q440)^2))*CT440))</f>
        <v>3.9100442794141035E-3</v>
      </c>
      <c r="CE440" s="27">
        <f>((1/(((1-P440)^2+(4-Q440)^2))*CT440))</f>
        <v>4.7224628695704098E-3</v>
      </c>
      <c r="CF440" s="27">
        <f>((1/(((2-P440)^2+(4-Q440)^2))*CT440))</f>
        <v>4.8133329289503446E-3</v>
      </c>
      <c r="CG440" s="27">
        <f>((1/(((3-P440)^2+(4-Q440)^2))*CT440))</f>
        <v>4.1024196046616241E-3</v>
      </c>
      <c r="CH440" s="27">
        <f>((1/(((0-P440)^2+(5-Q440)^2))*CT440))</f>
        <v>2.4772397848900579E-3</v>
      </c>
      <c r="CI440" s="27">
        <f>((1/(((1-P440)^2+(5-Q440)^2))*CT440))</f>
        <v>2.7802689903331373E-3</v>
      </c>
      <c r="CJ440" s="27">
        <f>((1/(((2-P440)^2+(5-Q440)^2))*CT440))</f>
        <v>2.8115178387315819E-3</v>
      </c>
      <c r="CK440" s="27">
        <f>((1/(((3-P440)^2+(5-Q440)^2))*CT440))</f>
        <v>2.5530908939896428E-3</v>
      </c>
      <c r="CL440" s="27">
        <f>(1/(((4-P440)^2+(5-Q440)^2))*CT440)</f>
        <v>2.1381938904973543E-3</v>
      </c>
      <c r="CM440" s="27">
        <f>(1/(((0-P440)^2+(6-Q440)^2))*CT440)</f>
        <v>1.690335287472958E-3</v>
      </c>
      <c r="CN440" s="27">
        <f>(1/(((1-P440)^2+(6-Q440)^2))*CT440)</f>
        <v>1.8261473349947606E-3</v>
      </c>
      <c r="CO440" s="27">
        <f>((1/(((2-P440)^2+(6-Q440)^2))*CT440))</f>
        <v>1.8395768430997149E-3</v>
      </c>
      <c r="CP440" s="27">
        <f>((1/(((3-P440)^2+(6-Q440)^2))*CT440))</f>
        <v>1.7253111061213142E-3</v>
      </c>
      <c r="CQ440" s="27">
        <f>((1/(((4-P440)^2+(6-Q440)^2))*CT440))</f>
        <v>1.5253018265249463E-3</v>
      </c>
      <c r="CR440" s="27">
        <f>((1/(((5-P440)^2+(6-Q440)^2)))*CT440)</f>
        <v>1.2959910229779887E-3</v>
      </c>
      <c r="CS440" s="21">
        <f t="shared" si="207"/>
        <v>0.79195041980968284</v>
      </c>
      <c r="CT440" s="28">
        <v>0.05</v>
      </c>
    </row>
    <row r="441" spans="8:98" x14ac:dyDescent="0.25">
      <c r="H441" s="2">
        <v>44808</v>
      </c>
      <c r="I441" s="1" t="s">
        <v>7</v>
      </c>
      <c r="J441" s="1" t="s">
        <v>6</v>
      </c>
      <c r="K441">
        <v>3</v>
      </c>
      <c r="L441">
        <v>1</v>
      </c>
      <c r="M441">
        <v>2.06</v>
      </c>
      <c r="N441">
        <v>1.59</v>
      </c>
      <c r="P441" s="10">
        <f>SUMIF(team,spi_matches[[#This Row],[team1]],Mxg)+SUMIF(team,spi_matches[[#This Row],[team2]],Vnxg)</f>
        <v>1.5051915707924421</v>
      </c>
      <c r="Q441" s="10">
        <f>SUMIF(team,spi_matches[[#This Row],[team1]],Mnxg)+SUMIF(team,spi_matches[[#This Row],[team2]],Vxg)</f>
        <v>1.1816032437900081</v>
      </c>
      <c r="R441" s="10">
        <f t="shared" si="177"/>
        <v>0.47460030360260136</v>
      </c>
      <c r="S441" s="21">
        <f t="shared" si="178"/>
        <v>0.35067413763800021</v>
      </c>
      <c r="T441" s="21">
        <f t="shared" si="179"/>
        <v>0.25738487159477552</v>
      </c>
      <c r="U441" s="21">
        <f t="shared" si="180"/>
        <v>0.17833153253046979</v>
      </c>
      <c r="V441" s="22">
        <f t="shared" si="181"/>
        <v>3</v>
      </c>
      <c r="W441" s="22">
        <f t="shared" si="182"/>
        <v>0</v>
      </c>
      <c r="X441" s="23">
        <f t="shared" si="183"/>
        <v>3</v>
      </c>
      <c r="Y441" s="23">
        <f t="shared" si="184"/>
        <v>0</v>
      </c>
      <c r="Z441" s="23">
        <f t="shared" si="185"/>
        <v>3</v>
      </c>
      <c r="AA441" s="23">
        <f t="shared" si="186"/>
        <v>0</v>
      </c>
      <c r="AB441" s="24">
        <f t="shared" si="187"/>
        <v>2</v>
      </c>
      <c r="AC441" s="24">
        <f t="shared" si="188"/>
        <v>1</v>
      </c>
      <c r="AD441" s="24">
        <f t="shared" si="189"/>
        <v>1</v>
      </c>
      <c r="AE441" s="24">
        <f t="shared" si="190"/>
        <v>1</v>
      </c>
      <c r="AF441" s="24">
        <f t="shared" si="191"/>
        <v>2</v>
      </c>
      <c r="AG441" s="24">
        <f t="shared" si="192"/>
        <v>2</v>
      </c>
      <c r="AH441" s="24">
        <f t="shared" si="193"/>
        <v>1</v>
      </c>
      <c r="AI441" s="24">
        <f t="shared" si="194"/>
        <v>2</v>
      </c>
      <c r="AJ441" s="24">
        <f t="shared" si="195"/>
        <v>2</v>
      </c>
      <c r="AK441" s="24">
        <f t="shared" si="196"/>
        <v>0</v>
      </c>
      <c r="AL441" s="25">
        <f t="shared" si="197"/>
        <v>21</v>
      </c>
      <c r="AM441" s="25">
        <f t="shared" si="198"/>
        <v>11</v>
      </c>
      <c r="AN441" s="25">
        <f t="shared" si="199"/>
        <v>22</v>
      </c>
      <c r="AO441" s="25">
        <f t="shared" si="200"/>
        <v>12</v>
      </c>
      <c r="AP441" s="25">
        <f t="shared" si="201"/>
        <v>20</v>
      </c>
      <c r="AQ441" s="26">
        <f t="shared" si="202"/>
        <v>0.17997580564157822</v>
      </c>
      <c r="AR441" s="26">
        <f t="shared" si="203"/>
        <v>0.17349167814183031</v>
      </c>
      <c r="AS441" s="26">
        <f t="shared" si="204"/>
        <v>5.4668191661697757E-2</v>
      </c>
      <c r="AT441" s="26">
        <f t="shared" si="205"/>
        <v>5.4054534772732588E-2</v>
      </c>
      <c r="AU441" s="26">
        <f t="shared" si="206"/>
        <v>3.0468824893015774E-2</v>
      </c>
      <c r="AV441" s="27">
        <f>(1/(((0-P441)^2+(0-Q441)^2))*CT441)</f>
        <v>1.3654532019576887E-2</v>
      </c>
      <c r="AW441" s="27">
        <f>(1/(((1-P441)^2+(1-Q441)^2))*CT441)</f>
        <v>0.17349167814183031</v>
      </c>
      <c r="AX441" s="27">
        <f>(1/(((2-P441)^2+(2-Q441)^2))*CT441)</f>
        <v>5.4668191661697757E-2</v>
      </c>
      <c r="AY441" s="27">
        <f>(1/(((3-P441)^2+(3-Q441)^2))*CT441)</f>
        <v>9.0236109951443415E-3</v>
      </c>
      <c r="AZ441" s="27">
        <f>((1/(((4-P441)^2+(4-Q441)^2))*CT441))</f>
        <v>3.5292217579184514E-3</v>
      </c>
      <c r="BA441" s="27">
        <f>((1/(((5-P441)^2+(5-Q441)^2))*CT441))</f>
        <v>1.8661005841799632E-3</v>
      </c>
      <c r="BB441" s="27">
        <f>((1/(((6-P441)^2+(6-Q441)^2))*CT441))</f>
        <v>1.1515364344277766E-3</v>
      </c>
      <c r="BC441" s="27">
        <f>((1/(((1-P441)^2+(0-Q441)^2))*CT441))</f>
        <v>3.0277253370048253E-2</v>
      </c>
      <c r="BD441" s="27">
        <f>((1/(((2-P441)^2+(0-Q441)^2))*CT441))</f>
        <v>3.0468824893015774E-2</v>
      </c>
      <c r="BE441" s="27">
        <f>((1/(((2-P441)^2+(1-Q441)^2))*CT441))</f>
        <v>0.17997580564157822</v>
      </c>
      <c r="BF441" s="27">
        <f>((1/(((3-P441)^2+(0-Q441)^2))*CT441))</f>
        <v>1.3771682438632502E-2</v>
      </c>
      <c r="BG441" s="27">
        <f>((1/(((3-P441)^2+(1-Q441)^2))*CT441))</f>
        <v>2.2051378158661594E-2</v>
      </c>
      <c r="BH441" s="27">
        <f>((1/(((3-P441)^2+(2-Q441)^2))*CT441))</f>
        <v>1.7216294038375126E-2</v>
      </c>
      <c r="BI441" s="27">
        <f>((1/(((4-P441)^2+(0-Q441)^2))*CT441))</f>
        <v>6.561459934464782E-3</v>
      </c>
      <c r="BJ441" s="27">
        <f>((1/(((4-P441)^2+(1-Q441)^2))*CT441))</f>
        <v>7.9909876534011975E-3</v>
      </c>
      <c r="BK441" s="27">
        <f>((1/(((4-P441)^2+(2-Q441)^2))*CT441))</f>
        <v>7.2528493499865038E-3</v>
      </c>
      <c r="BL441" s="27">
        <f>((1/(((4-P441)^2+(3-Q441)^2))*CT441))</f>
        <v>5.2462396766510058E-3</v>
      </c>
      <c r="BM441" s="27">
        <f>((1/(((5-P441)^2+(0-Q441)^2))*CT441))</f>
        <v>3.6738037895713361E-3</v>
      </c>
      <c r="BN441" s="27">
        <f>((1/(((5-P441)^2+(1-Q441)^2))*CT441))</f>
        <v>4.0827439276268848E-3</v>
      </c>
      <c r="BO441" s="27">
        <f>((1/(((5-P441)^2+(2-Q441)^2))*CT441))</f>
        <v>3.8809452643855354E-3</v>
      </c>
      <c r="BP441" s="27">
        <f>((1/(((5-P441)^2+(3-Q441)^2))*CT441))</f>
        <v>3.2215970256743625E-3</v>
      </c>
      <c r="BQ441" s="27">
        <f>((1/(((5-P441)^2+(4-Q441)^2))*CT441))</f>
        <v>2.4805221669800333E-3</v>
      </c>
      <c r="BR441" s="27">
        <f>((1/(((6-P441)^2+(0-Q441)^2))*CT441))</f>
        <v>2.3148695742323498E-3</v>
      </c>
      <c r="BS441" s="27">
        <f>(1/(((6-P441)^2+(1-Q441)^2))*CT441)</f>
        <v>2.4708095406349335E-3</v>
      </c>
      <c r="BT441" s="27">
        <f>(1/(((6-P441)^2+(2-Q441)^2))*CT441)</f>
        <v>2.3954303545035758E-3</v>
      </c>
      <c r="BU441" s="27">
        <f>(1/(((6-P441)^2+(3-Q441)^2))*CT441)</f>
        <v>2.126766370759195E-3</v>
      </c>
      <c r="BV441" s="27">
        <f>((1/(((6-P441)^2+(4-Q441)^2))*CT441))</f>
        <v>1.7764095103883848E-3</v>
      </c>
      <c r="BW441" s="27">
        <f>((1/(((6-P441)^2+(5-Q441)^2))*CT441))</f>
        <v>1.4374649584288027E-3</v>
      </c>
      <c r="BX441" s="27">
        <f>((1/(((0-P441)^2+(1-Q441)^2))*CT441))</f>
        <v>2.1752546999664502E-2</v>
      </c>
      <c r="BY441" s="27">
        <f>((1/(((0-P441)^2+(2-Q441)^2))*CT441))</f>
        <v>1.7033599264737794E-2</v>
      </c>
      <c r="BZ441" s="27">
        <f>((1/(((1-P441)^2+(2-Q441)^2))*CT441))</f>
        <v>5.4054534772732588E-2</v>
      </c>
      <c r="CA441" s="27">
        <f>((1/(((0-P441)^2+(3-Q441)^2))*CT441))</f>
        <v>8.9731673850217165E-3</v>
      </c>
      <c r="CB441" s="27">
        <f>((1/(((1-P441)^2+(3-Q441)^2))*CT441))</f>
        <v>1.4037904023523454E-2</v>
      </c>
      <c r="CC441" s="27">
        <f>((1/(((2-P441)^2+(3-Q441)^2))*CT441))</f>
        <v>1.4078946276441077E-2</v>
      </c>
      <c r="CD441" s="27">
        <f>((1/(((0-P441)^2+(4-Q441)^2))*CT441))</f>
        <v>4.8976575966177341E-3</v>
      </c>
      <c r="CE441" s="27">
        <f>((1/(((1-P441)^2+(4-Q441)^2))*CT441))</f>
        <v>6.0986179712571873E-3</v>
      </c>
      <c r="CF441" s="27">
        <f>((1/(((2-P441)^2+(4-Q441)^2))*CT441))</f>
        <v>6.1063513983173126E-3</v>
      </c>
      <c r="CG441" s="27">
        <f>((1/(((3-P441)^2+(4-Q441)^2))*CT441))</f>
        <v>4.9126469881543133E-3</v>
      </c>
      <c r="CH441" s="27">
        <f>((1/(((0-P441)^2+(5-Q441)^2))*CT441))</f>
        <v>2.968106722232201E-3</v>
      </c>
      <c r="CI441" s="27">
        <f>((1/(((1-P441)^2+(5-Q441)^2))*CT441))</f>
        <v>3.3703232350164487E-3</v>
      </c>
      <c r="CJ441" s="27">
        <f>((1/(((2-P441)^2+(5-Q441)^2))*CT441))</f>
        <v>3.3726837455663062E-3</v>
      </c>
      <c r="CK441" s="27">
        <f>((1/(((3-P441)^2+(5-Q441)^2))*CT441))</f>
        <v>2.9736052047333508E-3</v>
      </c>
      <c r="CL441" s="27">
        <f>(1/(((4-P441)^2+(5-Q441)^2))*CT441)</f>
        <v>2.4033582159405683E-3</v>
      </c>
      <c r="CM441" s="27">
        <f>(1/(((0-P441)^2+(6-Q441)^2))*CT441)</f>
        <v>1.9621271038700551E-3</v>
      </c>
      <c r="CN441" s="27">
        <f>(1/(((1-P441)^2+(6-Q441)^2))*CT441)</f>
        <v>2.1301826331695897E-3</v>
      </c>
      <c r="CO441" s="27">
        <f>((1/(((2-P441)^2+(6-Q441)^2))*CT441))</f>
        <v>2.131125357266124E-3</v>
      </c>
      <c r="CP441" s="27">
        <f>((1/(((3-P441)^2+(6-Q441)^2))*CT441))</f>
        <v>1.9645285093599306E-3</v>
      </c>
      <c r="CQ441" s="27">
        <f>((1/(((4-P441)^2+(6-Q441)^2))*CT441))</f>
        <v>1.6983109320304482E-3</v>
      </c>
      <c r="CR441" s="27">
        <f>((1/(((5-P441)^2+(6-Q441)^2)))*CT441)</f>
        <v>1.411208194817094E-3</v>
      </c>
      <c r="CS441" s="21">
        <f t="shared" si="207"/>
        <v>0.78639054176324574</v>
      </c>
      <c r="CT441" s="28">
        <v>0.05</v>
      </c>
    </row>
    <row r="442" spans="8:98" x14ac:dyDescent="0.25">
      <c r="H442" s="2">
        <v>44814</v>
      </c>
      <c r="I442" s="1" t="s">
        <v>11</v>
      </c>
      <c r="J442" s="1" t="s">
        <v>5</v>
      </c>
      <c r="K442"/>
      <c r="L442"/>
      <c r="M442"/>
      <c r="N442"/>
      <c r="P442" s="10">
        <f>SUMIF(team,spi_matches[[#This Row],[team1]],Mxg)+SUMIF(team,spi_matches[[#This Row],[team2]],Vnxg)</f>
        <v>1.3995672855165711</v>
      </c>
      <c r="Q442" s="10">
        <f>SUMIF(team,spi_matches[[#This Row],[team1]],Mnxg)+SUMIF(team,spi_matches[[#This Row],[team2]],Vxg)</f>
        <v>1.4334505579076628</v>
      </c>
      <c r="R442" s="10" t="str">
        <f t="shared" si="177"/>
        <v/>
      </c>
      <c r="S442" s="21">
        <f t="shared" si="178"/>
        <v>0.23508172131630314</v>
      </c>
      <c r="T442" s="21">
        <f t="shared" si="179"/>
        <v>0.24654803914900908</v>
      </c>
      <c r="U442" s="21">
        <f t="shared" si="180"/>
        <v>0.25270366169469011</v>
      </c>
      <c r="V442" s="22">
        <f t="shared" si="181"/>
        <v>0</v>
      </c>
      <c r="W442" s="22">
        <f t="shared" si="182"/>
        <v>3</v>
      </c>
      <c r="X442" s="23" t="str">
        <f t="shared" si="183"/>
        <v/>
      </c>
      <c r="Y442" s="23" t="str">
        <f t="shared" si="184"/>
        <v/>
      </c>
      <c r="Z442" s="23">
        <f t="shared" si="185"/>
        <v>0</v>
      </c>
      <c r="AA442" s="23">
        <f t="shared" si="186"/>
        <v>3</v>
      </c>
      <c r="AB442" s="24">
        <f t="shared" si="187"/>
        <v>1</v>
      </c>
      <c r="AC442" s="24">
        <f t="shared" si="188"/>
        <v>1</v>
      </c>
      <c r="AD442" s="24">
        <f t="shared" si="189"/>
        <v>1</v>
      </c>
      <c r="AE442" s="24">
        <f t="shared" si="190"/>
        <v>2</v>
      </c>
      <c r="AF442" s="24">
        <f t="shared" si="191"/>
        <v>2</v>
      </c>
      <c r="AG442" s="24">
        <f t="shared" si="192"/>
        <v>1</v>
      </c>
      <c r="AH442" s="24">
        <f t="shared" si="193"/>
        <v>2</v>
      </c>
      <c r="AI442" s="24">
        <f t="shared" si="194"/>
        <v>2</v>
      </c>
      <c r="AJ442" s="24">
        <f t="shared" si="195"/>
        <v>0</v>
      </c>
      <c r="AK442" s="24">
        <f t="shared" si="196"/>
        <v>1</v>
      </c>
      <c r="AL442" s="25">
        <f t="shared" si="197"/>
        <v>11</v>
      </c>
      <c r="AM442" s="25">
        <f t="shared" si="198"/>
        <v>12</v>
      </c>
      <c r="AN442" s="25">
        <f t="shared" si="199"/>
        <v>21</v>
      </c>
      <c r="AO442" s="25">
        <f t="shared" si="200"/>
        <v>22</v>
      </c>
      <c r="AP442" s="25">
        <f t="shared" si="201"/>
        <v>1</v>
      </c>
      <c r="AQ442" s="26">
        <f t="shared" si="202"/>
        <v>0.14387106315604281</v>
      </c>
      <c r="AR442" s="26">
        <f t="shared" si="203"/>
        <v>0.1040296323352224</v>
      </c>
      <c r="AS442" s="26">
        <f t="shared" si="204"/>
        <v>9.117451970051893E-2</v>
      </c>
      <c r="AT442" s="26">
        <f t="shared" si="205"/>
        <v>7.3367817532813226E-2</v>
      </c>
      <c r="AU442" s="26">
        <f t="shared" si="206"/>
        <v>2.3291911293520418E-2</v>
      </c>
      <c r="AV442" s="27">
        <f>(1/(((0-P442)^2+(0-Q442)^2))*CT442)</f>
        <v>1.24577399555287E-2</v>
      </c>
      <c r="AW442" s="27">
        <f>(1/(((1-P442)^2+(1-Q442)^2))*CT442)</f>
        <v>0.14387106315604281</v>
      </c>
      <c r="AX442" s="27">
        <f>(1/(((2-P442)^2+(2-Q442)^2))*CT442)</f>
        <v>7.3367817532813226E-2</v>
      </c>
      <c r="AY442" s="27">
        <f>(1/(((3-P442)^2+(3-Q442)^2))*CT442)</f>
        <v>9.9691712786938586E-3</v>
      </c>
      <c r="AZ442" s="27">
        <f>((1/(((4-P442)^2+(4-Q442)^2))*CT442))</f>
        <v>3.745479297897693E-3</v>
      </c>
      <c r="BA442" s="27">
        <f>((1/(((5-P442)^2+(5-Q442)^2))*CT442))</f>
        <v>1.9467834552215338E-3</v>
      </c>
      <c r="BB442" s="27">
        <f>((1/(((6-P442)^2+(6-Q442)^2))*CT442))</f>
        <v>1.1899844728112772E-3</v>
      </c>
      <c r="BC442" s="27">
        <f>((1/(((1-P442)^2+(0-Q442)^2))*CT442))</f>
        <v>2.2579127809892824E-2</v>
      </c>
      <c r="BD442" s="27">
        <f>((1/(((2-P442)^2+(0-Q442)^2))*CT442))</f>
        <v>2.0701362607422183E-2</v>
      </c>
      <c r="BE442" s="27">
        <f>((1/(((2-P442)^2+(1-Q442)^2))*CT442))</f>
        <v>9.117451970051893E-2</v>
      </c>
      <c r="BF442" s="27">
        <f>((1/(((3-P442)^2+(0-Q442)^2))*CT442))</f>
        <v>1.0831501025673932E-2</v>
      </c>
      <c r="BG442" s="27">
        <f>((1/(((3-P442)^2+(1-Q442)^2))*CT442))</f>
        <v>1.8186683882015033E-2</v>
      </c>
      <c r="BH442" s="27">
        <f>((1/(((3-P442)^2+(2-Q442)^2))*CT442))</f>
        <v>1.7346877372270305E-2</v>
      </c>
      <c r="BI442" s="27">
        <f>((1/(((4-P442)^2+(0-Q442)^2))*CT442))</f>
        <v>5.6708432927737532E-3</v>
      </c>
      <c r="BJ442" s="27">
        <f>((1/(((4-P442)^2+(1-Q442)^2))*CT442))</f>
        <v>7.1941103604511768E-3</v>
      </c>
      <c r="BK442" s="27">
        <f>((1/(((4-P442)^2+(2-Q442)^2))*CT442))</f>
        <v>7.0589279289054625E-3</v>
      </c>
      <c r="BL442" s="27">
        <f>((1/(((4-P442)^2+(3-Q442)^2))*CT442))</f>
        <v>5.4251544590697559E-3</v>
      </c>
      <c r="BM442" s="27">
        <f>((1/(((5-P442)^2+(0-Q442)^2))*CT442))</f>
        <v>3.329361131721323E-3</v>
      </c>
      <c r="BN442" s="27">
        <f>((1/(((5-P442)^2+(1-Q442)^2))*CT442))</f>
        <v>3.8019936554312497E-3</v>
      </c>
      <c r="BO442" s="27">
        <f>((1/(((5-P442)^2+(2-Q442)^2))*CT442))</f>
        <v>3.7638998935876238E-3</v>
      </c>
      <c r="BP442" s="27">
        <f>((1/(((5-P442)^2+(3-Q442)^2))*CT442))</f>
        <v>3.2431325449178618E-3</v>
      </c>
      <c r="BQ442" s="27">
        <f>((1/(((5-P442)^2+(4-Q442)^2))*CT442))</f>
        <v>2.5575065880164842E-3</v>
      </c>
      <c r="BR442" s="27">
        <f>((1/(((6-P442)^2+(0-Q442)^2))*CT442))</f>
        <v>2.1534309506630678E-3</v>
      </c>
      <c r="BS442" s="27">
        <f>(1/(((6-P442)^2+(1-Q442)^2))*CT442)</f>
        <v>2.3417163057421974E-3</v>
      </c>
      <c r="BT442" s="27">
        <f>(1/(((6-P442)^2+(2-Q442)^2))*CT442)</f>
        <v>2.3272094211295052E-3</v>
      </c>
      <c r="BU442" s="27">
        <f>(1/(((6-P442)^2+(3-Q442)^2))*CT442)</f>
        <v>2.1170241572409537E-3</v>
      </c>
      <c r="BV442" s="27">
        <f>((1/(((6-P442)^2+(4-Q442)^2))*CT442))</f>
        <v>1.8017266682289002E-3</v>
      </c>
      <c r="BW442" s="27">
        <f>((1/(((6-P442)^2+(5-Q442)^2))*CT442))</f>
        <v>1.4756115606305677E-3</v>
      </c>
      <c r="BX442" s="27">
        <f>((1/(((0-P442)^2+(1-Q442)^2))*CT442))</f>
        <v>2.3291911293520418E-2</v>
      </c>
      <c r="BY442" s="27">
        <f>((1/(((0-P442)^2+(2-Q442)^2))*CT442))</f>
        <v>2.1932067240105348E-2</v>
      </c>
      <c r="BZ442" s="27">
        <f>((1/(((1-P442)^2+(2-Q442)^2))*CT442))</f>
        <v>0.1040296323352224</v>
      </c>
      <c r="CA442" s="27">
        <f>((1/(((0-P442)^2+(3-Q442)^2))*CT442))</f>
        <v>1.133050560163028E-2</v>
      </c>
      <c r="CB442" s="27">
        <f>((1/(((1-P442)^2+(3-Q442)^2))*CT442))</f>
        <v>1.9129740874098515E-2</v>
      </c>
      <c r="CC442" s="27">
        <f>((1/(((2-P442)^2+(3-Q442)^2))*CT442))</f>
        <v>1.7764535072360418E-2</v>
      </c>
      <c r="CD442" s="27">
        <f>((1/(((0-P442)^2+(4-Q442)^2))*CT442))</f>
        <v>5.8507145994302978E-3</v>
      </c>
      <c r="CE442" s="27">
        <f>((1/(((1-P442)^2+(4-Q442)^2))*CT442))</f>
        <v>7.410887720180788E-3</v>
      </c>
      <c r="CF442" s="27">
        <f>((1/(((2-P442)^2+(4-Q442)^2))*CT442))</f>
        <v>7.1966309001299149E-3</v>
      </c>
      <c r="CG442" s="27">
        <f>((1/(((3-P442)^2+(4-Q442)^2))*CT442))</f>
        <v>5.4653404485521893E-3</v>
      </c>
      <c r="CH442" s="27">
        <f>((1/(((0-P442)^2+(5-Q442)^2))*CT442))</f>
        <v>3.4062118450115977E-3</v>
      </c>
      <c r="CI442" s="27">
        <f>((1/(((1-P442)^2+(5-Q442)^2))*CT442))</f>
        <v>3.8820089954355965E-3</v>
      </c>
      <c r="CJ442" s="27">
        <f>((1/(((2-P442)^2+(5-Q442)^2))*CT442))</f>
        <v>3.822397829613888E-3</v>
      </c>
      <c r="CK442" s="27">
        <f>((1/(((3-P442)^2+(5-Q442)^2))*CT442))</f>
        <v>3.2718958978215024E-3</v>
      </c>
      <c r="CL442" s="27">
        <f>(1/(((4-P442)^2+(5-Q442)^2))*CT442)</f>
        <v>2.5664024258363776E-3</v>
      </c>
      <c r="CM442" s="27">
        <f>(1/(((0-P442)^2+(6-Q442)^2))*CT442)</f>
        <v>2.1918132589513919E-3</v>
      </c>
      <c r="CN442" s="27">
        <f>(1/(((1-P442)^2+(6-Q442)^2))*CT442)</f>
        <v>2.3794762193155754E-3</v>
      </c>
      <c r="CO442" s="27">
        <f>((1/(((2-P442)^2+(6-Q442)^2))*CT442))</f>
        <v>2.3569459602142172E-3</v>
      </c>
      <c r="CP442" s="27">
        <f>((1/(((3-P442)^2+(6-Q442)^2))*CT442))</f>
        <v>2.1354053091861723E-3</v>
      </c>
      <c r="CQ442" s="27">
        <f>((1/(((4-P442)^2+(6-Q442)^2))*CT442))</f>
        <v>1.8105692560670805E-3</v>
      </c>
      <c r="CR442" s="27">
        <f>((1/(((5-P442)^2+(6-Q442)^2)))*CT442)</f>
        <v>1.4785686120060643E-3</v>
      </c>
      <c r="CS442" s="21">
        <f t="shared" si="207"/>
        <v>0.73433342216000219</v>
      </c>
      <c r="CT442" s="28">
        <v>0.05</v>
      </c>
    </row>
    <row r="443" spans="8:98" x14ac:dyDescent="0.25">
      <c r="H443" s="2">
        <v>44814</v>
      </c>
      <c r="I443" s="1" t="s">
        <v>19</v>
      </c>
      <c r="J443" s="1" t="s">
        <v>15</v>
      </c>
      <c r="K443"/>
      <c r="L443"/>
      <c r="M443"/>
      <c r="N443"/>
      <c r="P443" s="10">
        <f>SUMIF(team,spi_matches[[#This Row],[team1]],Mxg)+SUMIF(team,spi_matches[[#This Row],[team2]],Vnxg)</f>
        <v>2.2576861556140284</v>
      </c>
      <c r="Q443" s="10">
        <f>SUMIF(team,spi_matches[[#This Row],[team1]],Mnxg)+SUMIF(team,spi_matches[[#This Row],[team2]],Vxg)</f>
        <v>0.59709937842564131</v>
      </c>
      <c r="R443" s="10" t="str">
        <f t="shared" si="177"/>
        <v/>
      </c>
      <c r="S443" s="21">
        <f t="shared" si="178"/>
        <v>0.59431559604437656</v>
      </c>
      <c r="T443" s="21">
        <f t="shared" si="179"/>
        <v>7.6753908883663818E-2</v>
      </c>
      <c r="U443" s="21">
        <f t="shared" si="180"/>
        <v>8.6960377051181717E-2</v>
      </c>
      <c r="V443" s="22">
        <f t="shared" si="181"/>
        <v>3</v>
      </c>
      <c r="W443" s="22">
        <f t="shared" si="182"/>
        <v>0</v>
      </c>
      <c r="X443" s="23" t="str">
        <f t="shared" si="183"/>
        <v/>
      </c>
      <c r="Y443" s="23" t="str">
        <f t="shared" si="184"/>
        <v/>
      </c>
      <c r="Z443" s="23">
        <f t="shared" si="185"/>
        <v>3</v>
      </c>
      <c r="AA443" s="23">
        <f t="shared" si="186"/>
        <v>0</v>
      </c>
      <c r="AB443" s="24">
        <f t="shared" si="187"/>
        <v>2</v>
      </c>
      <c r="AC443" s="24">
        <f t="shared" si="188"/>
        <v>1</v>
      </c>
      <c r="AD443" s="24">
        <f t="shared" si="189"/>
        <v>2</v>
      </c>
      <c r="AE443" s="24">
        <f t="shared" si="190"/>
        <v>0</v>
      </c>
      <c r="AF443" s="24">
        <f t="shared" si="191"/>
        <v>3</v>
      </c>
      <c r="AG443" s="24">
        <f t="shared" si="192"/>
        <v>1</v>
      </c>
      <c r="AH443" s="24">
        <f t="shared" si="193"/>
        <v>3</v>
      </c>
      <c r="AI443" s="24">
        <f t="shared" si="194"/>
        <v>0</v>
      </c>
      <c r="AJ443" s="24">
        <f t="shared" si="195"/>
        <v>1</v>
      </c>
      <c r="AK443" s="24">
        <f t="shared" si="196"/>
        <v>1</v>
      </c>
      <c r="AL443" s="25">
        <f t="shared" si="197"/>
        <v>21</v>
      </c>
      <c r="AM443" s="25">
        <f t="shared" si="198"/>
        <v>20</v>
      </c>
      <c r="AN443" s="25">
        <f t="shared" si="199"/>
        <v>31</v>
      </c>
      <c r="AO443" s="25">
        <f t="shared" si="200"/>
        <v>30</v>
      </c>
      <c r="AP443" s="25">
        <f t="shared" si="201"/>
        <v>11</v>
      </c>
      <c r="AQ443" s="26">
        <f t="shared" si="202"/>
        <v>0.21859732894477957</v>
      </c>
      <c r="AR443" s="26">
        <f t="shared" si="203"/>
        <v>0.11822292337554269</v>
      </c>
      <c r="AS443" s="26">
        <f t="shared" si="204"/>
        <v>7.0090960108572173E-2</v>
      </c>
      <c r="AT443" s="26">
        <f t="shared" si="205"/>
        <v>5.509292731134529E-2</v>
      </c>
      <c r="AU443" s="26">
        <f t="shared" si="206"/>
        <v>2.8668025452257995E-2</v>
      </c>
      <c r="AV443" s="27">
        <f>(1/(((0-P443)^2+(0-Q443)^2))*CT443)</f>
        <v>9.1681306804329444E-3</v>
      </c>
      <c r="AW443" s="27">
        <f>(1/(((1-P443)^2+(1-Q443)^2))*CT443)</f>
        <v>2.8668025452257995E-2</v>
      </c>
      <c r="AX443" s="27">
        <f>(1/(((2-P443)^2+(2-Q443)^2))*CT443)</f>
        <v>2.4575672641577801E-2</v>
      </c>
      <c r="AY443" s="27">
        <f>(1/(((3-P443)^2+(3-Q443)^2))*CT443)</f>
        <v>7.9051867824937085E-3</v>
      </c>
      <c r="AZ443" s="27">
        <f>((1/(((4-P443)^2+(4-Q443)^2))*CT443))</f>
        <v>3.4210513307790535E-3</v>
      </c>
      <c r="BA443" s="27">
        <f>((1/(((5-P443)^2+(5-Q443)^2))*CT443))</f>
        <v>1.8583340579847224E-3</v>
      </c>
      <c r="BB443" s="27">
        <f>((1/(((6-P443)^2+(6-Q443)^2))*CT443))</f>
        <v>1.1575079381376085E-3</v>
      </c>
      <c r="BC443" s="27">
        <f>((1/(((1-P443)^2+(0-Q443)^2))*CT443))</f>
        <v>2.5795772046918814E-2</v>
      </c>
      <c r="BD443" s="27">
        <f>((1/(((2-P443)^2+(0-Q443)^2))*CT443))</f>
        <v>0.11822292337554269</v>
      </c>
      <c r="BE443" s="27">
        <f>((1/(((2-P443)^2+(1-Q443)^2))*CT443))</f>
        <v>0.21859732894477957</v>
      </c>
      <c r="BF443" s="27">
        <f>((1/(((3-P443)^2+(0-Q443)^2))*CT443))</f>
        <v>5.509292731134529E-2</v>
      </c>
      <c r="BG443" s="27">
        <f>((1/(((3-P443)^2+(1-Q443)^2))*CT443))</f>
        <v>7.0090960108572173E-2</v>
      </c>
      <c r="BH443" s="27">
        <f>((1/(((3-P443)^2+(2-Q443)^2))*CT443))</f>
        <v>1.9847885822264551E-2</v>
      </c>
      <c r="BI443" s="27">
        <f>((1/(((4-P443)^2+(0-Q443)^2))*CT443))</f>
        <v>1.4739761260436116E-2</v>
      </c>
      <c r="BJ443" s="27">
        <f>((1/(((4-P443)^2+(1-Q443)^2))*CT443))</f>
        <v>1.5634838010728257E-2</v>
      </c>
      <c r="BK443" s="27">
        <f>((1/(((4-P443)^2+(2-Q443)^2))*CT443))</f>
        <v>9.99243036157774E-3</v>
      </c>
      <c r="BL443" s="27">
        <f>((1/(((4-P443)^2+(3-Q443)^2))*CT443))</f>
        <v>5.6756337214056039E-3</v>
      </c>
      <c r="BM443" s="27">
        <f>((1/(((5-P443)^2+(0-Q443)^2))*CT443))</f>
        <v>6.3477450468477862E-3</v>
      </c>
      <c r="BN443" s="27">
        <f>((1/(((5-P443)^2+(1-Q443)^2))*CT443))</f>
        <v>6.5082013935717463E-3</v>
      </c>
      <c r="BO443" s="27">
        <f>((1/(((5-P443)^2+(2-Q443)^2))*CT443))</f>
        <v>5.2695838054352614E-3</v>
      </c>
      <c r="BP443" s="27">
        <f>((1/(((5-P443)^2+(3-Q443)^2))*CT443))</f>
        <v>3.7610339469926419E-3</v>
      </c>
      <c r="BQ443" s="27">
        <f>((1/(((5-P443)^2+(4-Q443)^2))*CT443))</f>
        <v>2.6177985990782299E-3</v>
      </c>
      <c r="BR443" s="27">
        <f>((1/(((6-P443)^2+(0-Q443)^2))*CT443))</f>
        <v>3.4815448861021227E-3</v>
      </c>
      <c r="BS443" s="27">
        <f>(1/(((6-P443)^2+(1-Q443)^2))*CT443)</f>
        <v>3.5292684795409537E-3</v>
      </c>
      <c r="BT443" s="27">
        <f>(1/(((6-P443)^2+(2-Q443)^2))*CT443)</f>
        <v>3.1302739121146827E-3</v>
      </c>
      <c r="BU443" s="27">
        <f>(1/(((6-P443)^2+(3-Q443)^2))*CT443)</f>
        <v>2.5279535661337747E-3</v>
      </c>
      <c r="BV443" s="27">
        <f>((1/(((6-P443)^2+(4-Q443)^2))*CT443))</f>
        <v>1.9542971545924242E-3</v>
      </c>
      <c r="BW443" s="27">
        <f>((1/(((6-P443)^2+(5-Q443)^2))*CT443))</f>
        <v>1.4974342903961606E-3</v>
      </c>
      <c r="BX443" s="27">
        <f>((1/(((0-P443)^2+(1-Q443)^2))*CT443))</f>
        <v>9.5066510361431298E-3</v>
      </c>
      <c r="BY443" s="27">
        <f>((1/(((0-P443)^2+(2-Q443)^2))*CT443))</f>
        <v>7.0768634388189457E-3</v>
      </c>
      <c r="BZ443" s="27">
        <f>((1/(((1-P443)^2+(2-Q443)^2))*CT443))</f>
        <v>1.4084885469255241E-2</v>
      </c>
      <c r="CA443" s="27">
        <f>((1/(((0-P443)^2+(3-Q443)^2))*CT443))</f>
        <v>4.5993598056980811E-3</v>
      </c>
      <c r="CB443" s="27">
        <f>((1/(((1-P443)^2+(3-Q443)^2))*CT443))</f>
        <v>6.7974441787080689E-3</v>
      </c>
      <c r="CC443" s="27">
        <f>((1/(((2-P443)^2+(3-Q443)^2))*CT443))</f>
        <v>8.5611548647321484E-3</v>
      </c>
      <c r="CD443" s="27">
        <f>((1/(((0-P443)^2+(4-Q443)^2))*CT443))</f>
        <v>2.9981628305919775E-3</v>
      </c>
      <c r="CE443" s="27">
        <f>((1/(((1-P443)^2+(4-Q443)^2))*CT443))</f>
        <v>3.7989570340266027E-3</v>
      </c>
      <c r="CF443" s="27">
        <f>((1/(((2-P443)^2+(4-Q443)^2))*CT443))</f>
        <v>4.2932699028187448E-3</v>
      </c>
      <c r="CG443" s="27">
        <f>((1/(((3-P443)^2+(4-Q443)^2))*CT443))</f>
        <v>4.1217524509650494E-3</v>
      </c>
      <c r="CH443" s="27">
        <f>((1/(((0-P443)^2+(5-Q443)^2))*CT443))</f>
        <v>2.0422600242561715E-3</v>
      </c>
      <c r="CI443" s="27">
        <f>((1/(((1-P443)^2+(5-Q443)^2))*CT443))</f>
        <v>2.3846646964216897E-3</v>
      </c>
      <c r="CJ443" s="27">
        <f>((1/(((2-P443)^2+(5-Q443)^2))*CT443))</f>
        <v>2.5704382279310325E-3</v>
      </c>
      <c r="CK443" s="27">
        <f>((1/(((3-P443)^2+(5-Q443)^2))*CT443))</f>
        <v>2.5079547651543194E-3</v>
      </c>
      <c r="CL443" s="27">
        <f>(1/(((4-P443)^2+(5-Q443)^2))*CT443)</f>
        <v>2.2300331446600975E-3</v>
      </c>
      <c r="CM443" s="27">
        <f>(1/(((0-P443)^2+(6-Q443)^2))*CT443)</f>
        <v>1.4582156229661341E-3</v>
      </c>
      <c r="CN443" s="27">
        <f>(1/(((1-P443)^2+(6-Q443)^2))*CT443)</f>
        <v>1.6247951754596761E-3</v>
      </c>
      <c r="CO443" s="27">
        <f>((1/(((2-P443)^2+(6-Q443)^2))*CT443))</f>
        <v>1.7089496538674606E-3</v>
      </c>
      <c r="CP443" s="27">
        <f>((1/(((3-P443)^2+(6-Q443)^2))*CT443))</f>
        <v>1.6811037067878693E-3</v>
      </c>
      <c r="CQ443" s="27">
        <f>((1/(((4-P443)^2+(6-Q443)^2))*CT443))</f>
        <v>1.5514944422255245E-3</v>
      </c>
      <c r="CR443" s="27">
        <f>((1/(((5-P443)^2+(6-Q443)^2)))*CT443)</f>
        <v>1.361966579693775E-3</v>
      </c>
      <c r="CS443" s="21">
        <f t="shared" si="207"/>
        <v>0.75802988197922216</v>
      </c>
      <c r="CT443" s="28">
        <v>0.05</v>
      </c>
    </row>
    <row r="444" spans="8:98" x14ac:dyDescent="0.25">
      <c r="H444" s="2">
        <v>44814</v>
      </c>
      <c r="I444" s="1" t="s">
        <v>14</v>
      </c>
      <c r="J444" s="1" t="s">
        <v>17</v>
      </c>
      <c r="K444"/>
      <c r="L444"/>
      <c r="M444"/>
      <c r="N444"/>
      <c r="P444" s="10">
        <f>SUMIF(team,spi_matches[[#This Row],[team1]],Mxg)+SUMIF(team,spi_matches[[#This Row],[team2]],Vnxg)</f>
        <v>1.2304385694147524</v>
      </c>
      <c r="Q444" s="10">
        <f>SUMIF(team,spi_matches[[#This Row],[team1]],Mnxg)+SUMIF(team,spi_matches[[#This Row],[team2]],Vxg)</f>
        <v>1.2978436509162763</v>
      </c>
      <c r="R444" s="10" t="str">
        <f t="shared" si="177"/>
        <v/>
      </c>
      <c r="S444" s="21">
        <f t="shared" si="178"/>
        <v>0.21318127658201108</v>
      </c>
      <c r="T444" s="21">
        <f t="shared" si="179"/>
        <v>0.42882182203838487</v>
      </c>
      <c r="U444" s="21">
        <f t="shared" si="180"/>
        <v>0.24120652648997745</v>
      </c>
      <c r="V444" s="22">
        <f t="shared" si="181"/>
        <v>1</v>
      </c>
      <c r="W444" s="22">
        <f t="shared" si="182"/>
        <v>1</v>
      </c>
      <c r="X444" s="23" t="str">
        <f t="shared" si="183"/>
        <v/>
      </c>
      <c r="Y444" s="23" t="str">
        <f t="shared" si="184"/>
        <v/>
      </c>
      <c r="Z444" s="23">
        <f t="shared" si="185"/>
        <v>1</v>
      </c>
      <c r="AA444" s="23">
        <f t="shared" si="186"/>
        <v>1</v>
      </c>
      <c r="AB444" s="24">
        <f t="shared" si="187"/>
        <v>1</v>
      </c>
      <c r="AC444" s="24">
        <f t="shared" si="188"/>
        <v>1</v>
      </c>
      <c r="AD444" s="24">
        <f t="shared" si="189"/>
        <v>1</v>
      </c>
      <c r="AE444" s="24">
        <f t="shared" si="190"/>
        <v>2</v>
      </c>
      <c r="AF444" s="24">
        <f t="shared" si="191"/>
        <v>2</v>
      </c>
      <c r="AG444" s="24">
        <f t="shared" si="192"/>
        <v>1</v>
      </c>
      <c r="AH444" s="24">
        <f t="shared" si="193"/>
        <v>2</v>
      </c>
      <c r="AI444" s="24">
        <f t="shared" si="194"/>
        <v>2</v>
      </c>
      <c r="AJ444" s="24">
        <f t="shared" si="195"/>
        <v>0</v>
      </c>
      <c r="AK444" s="24">
        <f t="shared" si="196"/>
        <v>1</v>
      </c>
      <c r="AL444" s="25">
        <f t="shared" si="197"/>
        <v>11</v>
      </c>
      <c r="AM444" s="25">
        <f t="shared" si="198"/>
        <v>12</v>
      </c>
      <c r="AN444" s="25">
        <f t="shared" si="199"/>
        <v>21</v>
      </c>
      <c r="AO444" s="25">
        <f t="shared" si="200"/>
        <v>22</v>
      </c>
      <c r="AP444" s="25">
        <f t="shared" si="201"/>
        <v>1</v>
      </c>
      <c r="AQ444" s="26">
        <f t="shared" si="202"/>
        <v>0.35257754541573805</v>
      </c>
      <c r="AR444" s="26">
        <f t="shared" si="203"/>
        <v>9.1554052113103232E-2</v>
      </c>
      <c r="AS444" s="26">
        <f t="shared" si="204"/>
        <v>7.3428379084092082E-2</v>
      </c>
      <c r="AT444" s="26">
        <f t="shared" si="205"/>
        <v>4.6072404290704888E-2</v>
      </c>
      <c r="AU444" s="26">
        <f t="shared" si="206"/>
        <v>3.1197550804433729E-2</v>
      </c>
      <c r="AV444" s="27">
        <f>(1/(((0-P444)^2+(0-Q444)^2))*CT444)</f>
        <v>1.5632927773619815E-2</v>
      </c>
      <c r="AW444" s="27">
        <f>(1/(((1-P444)^2+(1-Q444)^2))*CT444)</f>
        <v>0.35257754541573805</v>
      </c>
      <c r="AX444" s="27">
        <f>(1/(((2-P444)^2+(2-Q444)^2))*CT444)</f>
        <v>4.6072404290704888E-2</v>
      </c>
      <c r="AY444" s="27">
        <f>(1/(((3-P444)^2+(3-Q444)^2))*CT444)</f>
        <v>8.2936841414472141E-3</v>
      </c>
      <c r="AZ444" s="27">
        <f>((1/(((4-P444)^2+(4-Q444)^2))*CT444))</f>
        <v>3.3395405478850735E-3</v>
      </c>
      <c r="BA444" s="27">
        <f>((1/(((5-P444)^2+(5-Q444)^2))*CT444))</f>
        <v>1.7911160991954658E-3</v>
      </c>
      <c r="BB444" s="27">
        <f>((1/(((6-P444)^2+(6-Q444)^2))*CT444))</f>
        <v>1.1146037697943225E-3</v>
      </c>
      <c r="BC444" s="27">
        <f>((1/(((1-P444)^2+(0-Q444)^2))*CT444))</f>
        <v>2.8776977150290713E-2</v>
      </c>
      <c r="BD444" s="27">
        <f>((1/(((2-P444)^2+(0-Q444)^2))*CT444))</f>
        <v>2.1962354491259748E-2</v>
      </c>
      <c r="BE444" s="27">
        <f>((1/(((2-P444)^2+(1-Q444)^2))*CT444))</f>
        <v>7.3428379084092082E-2</v>
      </c>
      <c r="BF444" s="27">
        <f>((1/(((3-P444)^2+(0-Q444)^2))*CT444))</f>
        <v>1.0382607822044592E-2</v>
      </c>
      <c r="BG444" s="27">
        <f>((1/(((3-P444)^2+(1-Q444)^2))*CT444))</f>
        <v>1.5527668222949723E-2</v>
      </c>
      <c r="BH444" s="27">
        <f>((1/(((3-P444)^2+(2-Q444)^2))*CT444))</f>
        <v>1.3795496462002588E-2</v>
      </c>
      <c r="BI444" s="27">
        <f>((1/(((4-P444)^2+(0-Q444)^2))*CT444))</f>
        <v>5.3448104743302081E-3</v>
      </c>
      <c r="BJ444" s="27">
        <f>((1/(((4-P444)^2+(1-Q444)^2))*CT444))</f>
        <v>6.4439787771309849E-3</v>
      </c>
      <c r="BK444" s="27">
        <f>((1/(((4-P444)^2+(2-Q444)^2))*CT444))</f>
        <v>6.1248283706587811E-3</v>
      </c>
      <c r="BL444" s="27">
        <f>((1/(((4-P444)^2+(3-Q444)^2))*CT444))</f>
        <v>4.7313507108421356E-3</v>
      </c>
      <c r="BM444" s="27">
        <f>((1/(((5-P444)^2+(0-Q444)^2))*CT444))</f>
        <v>3.1458428761190886E-3</v>
      </c>
      <c r="BN444" s="27">
        <f>((1/(((5-P444)^2+(1-Q444)^2))*CT444))</f>
        <v>3.4969181822516408E-3</v>
      </c>
      <c r="BO444" s="27">
        <f>((1/(((5-P444)^2+(2-Q444)^2))*CT444))</f>
        <v>3.4007551363483823E-3</v>
      </c>
      <c r="BP444" s="27">
        <f>((1/(((5-P444)^2+(3-Q444)^2))*CT444))</f>
        <v>2.9227921738898708E-3</v>
      </c>
      <c r="BQ444" s="27">
        <f>((1/(((5-P444)^2+(4-Q444)^2))*CT444))</f>
        <v>2.3243659882818102E-3</v>
      </c>
      <c r="BR444" s="27">
        <f>((1/(((6-P444)^2+(0-Q444)^2))*CT444))</f>
        <v>2.0464030584704685E-3</v>
      </c>
      <c r="BS444" s="27">
        <f>(1/(((6-P444)^2+(1-Q444)^2))*CT444)</f>
        <v>2.1893884903809806E-3</v>
      </c>
      <c r="BT444" s="27">
        <f>(1/(((6-P444)^2+(2-Q444)^2))*CT444)</f>
        <v>2.1513019453842713E-3</v>
      </c>
      <c r="BU444" s="27">
        <f>(1/(((6-P444)^2+(3-Q444)^2))*CT444)</f>
        <v>1.9496177840675061E-3</v>
      </c>
      <c r="BV444" s="27">
        <f>((1/(((6-P444)^2+(4-Q444)^2))*CT444))</f>
        <v>1.663873291016236E-3</v>
      </c>
      <c r="BW444" s="27">
        <f>((1/(((6-P444)^2+(5-Q444)^2))*CT444))</f>
        <v>1.3715660901992323E-3</v>
      </c>
      <c r="BX444" s="27">
        <f>((1/(((0-P444)^2+(1-Q444)^2))*CT444))</f>
        <v>3.1197550804433729E-2</v>
      </c>
      <c r="BY444" s="27">
        <f>((1/(((0-P444)^2+(2-Q444)^2))*CT444))</f>
        <v>2.4912772763456853E-2</v>
      </c>
      <c r="BZ444" s="27">
        <f>((1/(((1-P444)^2+(2-Q444)^2))*CT444))</f>
        <v>9.1554052113103232E-2</v>
      </c>
      <c r="CA444" s="27">
        <f>((1/(((0-P444)^2+(3-Q444)^2))*CT444))</f>
        <v>1.1334487899468029E-2</v>
      </c>
      <c r="CB444" s="27">
        <f>((1/(((1-P444)^2+(3-Q444)^2))*CT444))</f>
        <v>1.694663541553024E-2</v>
      </c>
      <c r="CC444" s="27">
        <f>((1/(((2-P444)^2+(3-Q444)^2))*CT444))</f>
        <v>1.4328449778939932E-2</v>
      </c>
      <c r="CD444" s="27">
        <f>((1/(((0-P444)^2+(4-Q444)^2))*CT444))</f>
        <v>5.6717456719638827E-3</v>
      </c>
      <c r="CE444" s="27">
        <f>((1/(((1-P444)^2+(4-Q444)^2))*CT444))</f>
        <v>6.7983268079970073E-3</v>
      </c>
      <c r="CF444" s="27">
        <f>((1/(((2-P444)^2+(4-Q444)^2))*CT444))</f>
        <v>6.3340258164808249E-3</v>
      </c>
      <c r="CG444" s="27">
        <f>((1/(((3-P444)^2+(4-Q444)^2))*CT444))</f>
        <v>4.7924869486390843E-3</v>
      </c>
      <c r="CH444" s="27">
        <f>((1/(((0-P444)^2+(5-Q444)^2))*CT444))</f>
        <v>3.2851639152410824E-3</v>
      </c>
      <c r="CI444" s="27">
        <f>((1/(((1-P444)^2+(5-Q444)^2))*CT444))</f>
        <v>3.6339682388490551E-3</v>
      </c>
      <c r="CJ444" s="27">
        <f>((1/(((2-P444)^2+(5-Q444)^2))*CT444))</f>
        <v>3.496946990446169E-3</v>
      </c>
      <c r="CK444" s="27">
        <f>((1/(((3-P444)^2+(5-Q444)^2))*CT444))</f>
        <v>2.9695956247984701E-3</v>
      </c>
      <c r="CL444" s="27">
        <f>(1/(((4-P444)^2+(5-Q444)^2))*CT444)</f>
        <v>2.339024569075266E-3</v>
      </c>
      <c r="CM444" s="27">
        <f>(1/(((0-P444)^2+(6-Q444)^2))*CT444)</f>
        <v>2.1164690009137766E-3</v>
      </c>
      <c r="CN444" s="27">
        <f>(1/(((1-P444)^2+(6-Q444)^2))*CT444)</f>
        <v>2.2559739726038907E-3</v>
      </c>
      <c r="CO444" s="27">
        <f>((1/(((2-P444)^2+(6-Q444)^2))*CT444))</f>
        <v>2.2024007013948447E-3</v>
      </c>
      <c r="CP444" s="27">
        <f>((1/(((3-P444)^2+(6-Q444)^2))*CT444))</f>
        <v>1.9808552724575579E-3</v>
      </c>
      <c r="CQ444" s="27">
        <f>((1/(((4-P444)^2+(6-Q444)^2))*CT444))</f>
        <v>1.6789371875517681E-3</v>
      </c>
      <c r="CR444" s="27">
        <f>((1/(((5-P444)^2+(6-Q444)^2)))*CT444)</f>
        <v>1.3766569966327203E-3</v>
      </c>
      <c r="CS444" s="21">
        <f t="shared" si="207"/>
        <v>0.88320962511037326</v>
      </c>
      <c r="CT444" s="28">
        <v>0.05</v>
      </c>
    </row>
    <row r="445" spans="8:98" x14ac:dyDescent="0.25">
      <c r="H445" s="2">
        <v>44814</v>
      </c>
      <c r="I445" s="1" t="s">
        <v>24</v>
      </c>
      <c r="J445" s="1" t="s">
        <v>27</v>
      </c>
      <c r="K445"/>
      <c r="L445"/>
      <c r="M445"/>
      <c r="N445"/>
      <c r="P445" s="10">
        <f>SUMIF(team,spi_matches[[#This Row],[team1]],Mxg)+SUMIF(team,spi_matches[[#This Row],[team2]],Vnxg)</f>
        <v>0.61920898402793634</v>
      </c>
      <c r="Q445" s="10">
        <f>SUMIF(team,spi_matches[[#This Row],[team1]],Mnxg)+SUMIF(team,spi_matches[[#This Row],[team2]],Vxg)</f>
        <v>1.5930494826376074</v>
      </c>
      <c r="R445" s="10" t="str">
        <f t="shared" si="177"/>
        <v/>
      </c>
      <c r="S445" s="21">
        <f t="shared" si="178"/>
        <v>0.11196699566307822</v>
      </c>
      <c r="T445" s="21">
        <f t="shared" si="179"/>
        <v>0.1540056537259441</v>
      </c>
      <c r="U445" s="21">
        <f t="shared" si="180"/>
        <v>0.43451238149097088</v>
      </c>
      <c r="V445" s="22">
        <f t="shared" si="181"/>
        <v>0</v>
      </c>
      <c r="W445" s="22">
        <f t="shared" si="182"/>
        <v>3</v>
      </c>
      <c r="X445" s="23" t="str">
        <f t="shared" si="183"/>
        <v/>
      </c>
      <c r="Y445" s="23" t="str">
        <f t="shared" si="184"/>
        <v/>
      </c>
      <c r="Z445" s="23">
        <f t="shared" si="185"/>
        <v>0</v>
      </c>
      <c r="AA445" s="23">
        <f t="shared" si="186"/>
        <v>3</v>
      </c>
      <c r="AB445" s="24">
        <f t="shared" si="187"/>
        <v>1</v>
      </c>
      <c r="AC445" s="24">
        <f t="shared" si="188"/>
        <v>2</v>
      </c>
      <c r="AD445" s="24">
        <f t="shared" si="189"/>
        <v>1</v>
      </c>
      <c r="AE445" s="24">
        <f t="shared" si="190"/>
        <v>1</v>
      </c>
      <c r="AF445" s="24">
        <f t="shared" si="191"/>
        <v>0</v>
      </c>
      <c r="AG445" s="24">
        <f t="shared" si="192"/>
        <v>2</v>
      </c>
      <c r="AH445" s="24">
        <f t="shared" si="193"/>
        <v>0</v>
      </c>
      <c r="AI445" s="24">
        <f t="shared" si="194"/>
        <v>1</v>
      </c>
      <c r="AJ445" s="24">
        <f t="shared" si="195"/>
        <v>2</v>
      </c>
      <c r="AK445" s="24">
        <f t="shared" si="196"/>
        <v>2</v>
      </c>
      <c r="AL445" s="25">
        <f t="shared" si="197"/>
        <v>12</v>
      </c>
      <c r="AM445" s="25">
        <f t="shared" si="198"/>
        <v>11</v>
      </c>
      <c r="AN445" s="25">
        <f t="shared" si="199"/>
        <v>2</v>
      </c>
      <c r="AO445" s="25">
        <f t="shared" si="200"/>
        <v>1</v>
      </c>
      <c r="AP445" s="25">
        <f t="shared" si="201"/>
        <v>22</v>
      </c>
      <c r="AQ445" s="26">
        <f t="shared" si="202"/>
        <v>0.16097329791136072</v>
      </c>
      <c r="AR445" s="26">
        <f t="shared" si="203"/>
        <v>0.10066246234193742</v>
      </c>
      <c r="AS445" s="26">
        <f t="shared" si="204"/>
        <v>9.1069955308030096E-2</v>
      </c>
      <c r="AT445" s="26">
        <f t="shared" si="205"/>
        <v>6.8015416478335755E-2</v>
      </c>
      <c r="AU445" s="26">
        <f t="shared" si="206"/>
        <v>2.412903179227659E-2</v>
      </c>
      <c r="AV445" s="27">
        <f>(1/(((0-P445)^2+(0-Q445)^2))*CT445)</f>
        <v>1.7116098792313954E-2</v>
      </c>
      <c r="AW445" s="27">
        <f>(1/(((1-P445)^2+(1-Q445)^2))*CT445)</f>
        <v>0.10066246234193742</v>
      </c>
      <c r="AX445" s="27">
        <f>(1/(((2-P445)^2+(2-Q445)^2))*CT445)</f>
        <v>2.412903179227659E-2</v>
      </c>
      <c r="AY445" s="27">
        <f>(1/(((3-P445)^2+(3-Q445)^2))*CT445)</f>
        <v>6.5379342017308443E-3</v>
      </c>
      <c r="AZ445" s="27">
        <f>((1/(((4-P445)^2+(4-Q445)^2))*CT445))</f>
        <v>2.9030679510945981E-3</v>
      </c>
      <c r="BA445" s="27">
        <f>((1/(((5-P445)^2+(5-Q445)^2))*CT445))</f>
        <v>1.6234482156836324E-3</v>
      </c>
      <c r="BB445" s="27">
        <f>((1/(((6-P445)^2+(6-Q445)^2))*CT445))</f>
        <v>1.0336104309070599E-3</v>
      </c>
      <c r="BC445" s="27">
        <f>((1/(((1-P445)^2+(0-Q445)^2))*CT445))</f>
        <v>1.8637185954574791E-2</v>
      </c>
      <c r="BD445" s="27">
        <f>((1/(((2-P445)^2+(0-Q445)^2))*CT445))</f>
        <v>1.1250136589233033E-2</v>
      </c>
      <c r="BE445" s="27">
        <f>((1/(((2-P445)^2+(1-Q445)^2))*CT445))</f>
        <v>2.2140631352138583E-2</v>
      </c>
      <c r="BF445" s="27">
        <f>((1/(((3-P445)^2+(0-Q445)^2))*CT445))</f>
        <v>6.0931230153807069E-3</v>
      </c>
      <c r="BG445" s="27">
        <f>((1/(((3-P445)^2+(1-Q445)^2))*CT445))</f>
        <v>8.3058223033770154E-3</v>
      </c>
      <c r="BH445" s="27">
        <f>((1/(((3-P445)^2+(2-Q445)^2))*CT445))</f>
        <v>8.5707802502111661E-3</v>
      </c>
      <c r="BI445" s="27">
        <f>((1/(((4-P445)^2+(0-Q445)^2))*CT445))</f>
        <v>3.5797246990413125E-3</v>
      </c>
      <c r="BJ445" s="27">
        <f>((1/(((4-P445)^2+(1-Q445)^2))*CT445))</f>
        <v>4.2439577732758527E-3</v>
      </c>
      <c r="BK445" s="27">
        <f>((1/(((4-P445)^2+(2-Q445)^2))*CT445))</f>
        <v>4.3120709134187602E-3</v>
      </c>
      <c r="BL445" s="27">
        <f>((1/(((4-P445)^2+(3-Q445)^2))*CT445))</f>
        <v>3.7287671918663718E-3</v>
      </c>
      <c r="BM445" s="27">
        <f>((1/(((5-P445)^2+(0-Q445)^2))*CT445))</f>
        <v>2.3010578361677002E-3</v>
      </c>
      <c r="BN445" s="27">
        <f>((1/(((5-P445)^2+(1-Q445)^2))*CT445))</f>
        <v>2.5584559056959473E-3</v>
      </c>
      <c r="BO445" s="27">
        <f>((1/(((5-P445)^2+(2-Q445)^2))*CT445))</f>
        <v>2.5830530801449082E-3</v>
      </c>
      <c r="BP445" s="27">
        <f>((1/(((5-P445)^2+(3-Q445)^2))*CT445))</f>
        <v>2.3617391065484392E-3</v>
      </c>
      <c r="BQ445" s="27">
        <f>((1/(((5-P445)^2+(4-Q445)^2))*CT445))</f>
        <v>2.0012214880689933E-3</v>
      </c>
      <c r="BR445" s="27">
        <f>((1/(((6-P445)^2+(0-Q445)^2))*CT445))</f>
        <v>1.5877694191909254E-3</v>
      </c>
      <c r="BS445" s="27">
        <f>(1/(((6-P445)^2+(1-Q445)^2))*CT445)</f>
        <v>1.7062156275454044E-3</v>
      </c>
      <c r="BT445" s="27">
        <f>(1/(((6-P445)^2+(2-Q445)^2))*CT445)</f>
        <v>1.7171201980865922E-3</v>
      </c>
      <c r="BU445" s="27">
        <f>(1/(((6-P445)^2+(3-Q445)^2))*CT445)</f>
        <v>1.6164269470807101E-3</v>
      </c>
      <c r="BV445" s="27">
        <f>((1/(((6-P445)^2+(4-Q445)^2))*CT445))</f>
        <v>1.439001196152225E-3</v>
      </c>
      <c r="BW445" s="27">
        <f>((1/(((6-P445)^2+(5-Q445)^2))*CT445))</f>
        <v>1.2327348158787683E-3</v>
      </c>
      <c r="BX445" s="27">
        <f>((1/(((0-P445)^2+(1-Q445)^2))*CT445))</f>
        <v>6.8015416478335755E-2</v>
      </c>
      <c r="BY445" s="27">
        <f>((1/(((0-P445)^2+(2-Q445)^2))*CT445))</f>
        <v>9.1069955308030096E-2</v>
      </c>
      <c r="BZ445" s="27">
        <f>((1/(((1-P445)^2+(2-Q445)^2))*CT445))</f>
        <v>0.16097329791136072</v>
      </c>
      <c r="CA445" s="27">
        <f>((1/(((0-P445)^2+(3-Q445)^2))*CT445))</f>
        <v>2.1160174049954156E-2</v>
      </c>
      <c r="CB445" s="27">
        <f>((1/(((1-P445)^2+(3-Q445)^2))*CT445))</f>
        <v>2.3534821382933543E-2</v>
      </c>
      <c r="CC445" s="27">
        <f>((1/(((2-P445)^2+(3-Q445)^2))*CT445))</f>
        <v>1.2866391111415423E-2</v>
      </c>
      <c r="CD445" s="27">
        <f>((1/(((0-P445)^2+(4-Q445)^2))*CT445))</f>
        <v>8.0947663244052507E-3</v>
      </c>
      <c r="CE445" s="27">
        <f>((1/(((1-P445)^2+(4-Q445)^2))*CT445))</f>
        <v>8.4197585187699518E-3</v>
      </c>
      <c r="CF445" s="27">
        <f>((1/(((2-P445)^2+(4-Q445)^2))*CT445))</f>
        <v>6.4935110281527271E-3</v>
      </c>
      <c r="CG445" s="27">
        <f>((1/(((3-P445)^2+(4-Q445)^2))*CT445))</f>
        <v>4.3624015705741375E-3</v>
      </c>
      <c r="CH445" s="27">
        <f>((1/(((0-P445)^2+(5-Q445)^2))*CT445))</f>
        <v>4.1698873508644379E-3</v>
      </c>
      <c r="CI445" s="27">
        <f>((1/(((1-P445)^2+(5-Q445)^2))*CT445))</f>
        <v>4.2544814232221813E-3</v>
      </c>
      <c r="CJ445" s="27">
        <f>((1/(((2-P445)^2+(5-Q445)^2))*CT445))</f>
        <v>3.6998953719229104E-3</v>
      </c>
      <c r="CK445" s="27">
        <f>((1/(((3-P445)^2+(5-Q445)^2))*CT445))</f>
        <v>2.8942759730702706E-3</v>
      </c>
      <c r="CL445" s="27">
        <f>(1/(((4-P445)^2+(5-Q445)^2))*CT445)</f>
        <v>2.1704158692387658E-3</v>
      </c>
      <c r="CM445" s="27">
        <f>(1/(((0-P445)^2+(6-Q445)^2))*CT445)</f>
        <v>2.5246618272709649E-3</v>
      </c>
      <c r="CN445" s="27">
        <f>(1/(((1-P445)^2+(6-Q445)^2))*CT445)</f>
        <v>2.5554253016238601E-3</v>
      </c>
      <c r="CO445" s="27">
        <f>((1/(((2-P445)^2+(6-Q445)^2))*CT445))</f>
        <v>2.3443584314605877E-3</v>
      </c>
      <c r="CP445" s="27">
        <f>((1/(((3-P445)^2+(6-Q445)^2))*CT445))</f>
        <v>1.9928751743758652E-3</v>
      </c>
      <c r="CQ445" s="27">
        <f>((1/(((4-P445)^2+(6-Q445)^2))*CT445))</f>
        <v>1.6206950699264571E-3</v>
      </c>
      <c r="CR445" s="27">
        <f>((1/(((5-P445)^2+(6-Q445)^2)))*CT445)</f>
        <v>1.2949160140628352E-3</v>
      </c>
      <c r="CS445" s="21">
        <f t="shared" si="207"/>
        <v>0.70048503087999314</v>
      </c>
      <c r="CT445" s="28">
        <v>0.05</v>
      </c>
    </row>
    <row r="446" spans="8:98" x14ac:dyDescent="0.25">
      <c r="H446" s="2">
        <v>44815</v>
      </c>
      <c r="I446" s="1" t="s">
        <v>21</v>
      </c>
      <c r="J446" s="1" t="s">
        <v>20</v>
      </c>
      <c r="K446"/>
      <c r="L446"/>
      <c r="M446"/>
      <c r="N446"/>
      <c r="P446" s="10">
        <f>SUMIF(team,spi_matches[[#This Row],[team1]],Mxg)+SUMIF(team,spi_matches[[#This Row],[team2]],Vnxg)</f>
        <v>1.2911334692051484</v>
      </c>
      <c r="Q446" s="10">
        <f>SUMIF(team,spi_matches[[#This Row],[team1]],Mnxg)+SUMIF(team,spi_matches[[#This Row],[team2]],Vxg)</f>
        <v>0.98622356928529609</v>
      </c>
      <c r="R446" s="10" t="str">
        <f t="shared" si="177"/>
        <v/>
      </c>
      <c r="S446" s="21">
        <f t="shared" si="178"/>
        <v>0.27326352772084361</v>
      </c>
      <c r="T446" s="21">
        <f t="shared" si="179"/>
        <v>0.65315235872347144</v>
      </c>
      <c r="U446" s="21">
        <f t="shared" si="180"/>
        <v>0.16883472784436604</v>
      </c>
      <c r="V446" s="22">
        <f t="shared" si="181"/>
        <v>1</v>
      </c>
      <c r="W446" s="22">
        <f t="shared" si="182"/>
        <v>1</v>
      </c>
      <c r="X446" s="23" t="str">
        <f t="shared" si="183"/>
        <v/>
      </c>
      <c r="Y446" s="23" t="str">
        <f t="shared" si="184"/>
        <v/>
      </c>
      <c r="Z446" s="23">
        <f t="shared" si="185"/>
        <v>1</v>
      </c>
      <c r="AA446" s="23">
        <f t="shared" si="186"/>
        <v>1</v>
      </c>
      <c r="AB446" s="24">
        <f t="shared" si="187"/>
        <v>1</v>
      </c>
      <c r="AC446" s="24">
        <f t="shared" si="188"/>
        <v>1</v>
      </c>
      <c r="AD446" s="24">
        <f t="shared" si="189"/>
        <v>2</v>
      </c>
      <c r="AE446" s="24">
        <f t="shared" si="190"/>
        <v>1</v>
      </c>
      <c r="AF446" s="24">
        <f t="shared" si="191"/>
        <v>1</v>
      </c>
      <c r="AG446" s="24">
        <f t="shared" si="192"/>
        <v>0</v>
      </c>
      <c r="AH446" s="24">
        <f t="shared" si="193"/>
        <v>1</v>
      </c>
      <c r="AI446" s="24">
        <f t="shared" si="194"/>
        <v>2</v>
      </c>
      <c r="AJ446" s="24">
        <f t="shared" si="195"/>
        <v>2</v>
      </c>
      <c r="AK446" s="24">
        <f t="shared" si="196"/>
        <v>0</v>
      </c>
      <c r="AL446" s="25">
        <f t="shared" si="197"/>
        <v>11</v>
      </c>
      <c r="AM446" s="25">
        <f t="shared" si="198"/>
        <v>21</v>
      </c>
      <c r="AN446" s="25">
        <f t="shared" si="199"/>
        <v>10</v>
      </c>
      <c r="AO446" s="25">
        <f t="shared" si="200"/>
        <v>12</v>
      </c>
      <c r="AP446" s="25">
        <f t="shared" si="201"/>
        <v>20</v>
      </c>
      <c r="AQ446" s="26">
        <f t="shared" si="202"/>
        <v>0.58859200209719276</v>
      </c>
      <c r="AR446" s="26">
        <f t="shared" si="203"/>
        <v>9.9466551232636813E-2</v>
      </c>
      <c r="AS446" s="26">
        <f t="shared" si="204"/>
        <v>4.7285990970606248E-2</v>
      </c>
      <c r="AT446" s="26">
        <f t="shared" si="205"/>
        <v>4.4943765752306603E-2</v>
      </c>
      <c r="AU446" s="26">
        <f t="shared" si="206"/>
        <v>3.3895347868576418E-2</v>
      </c>
      <c r="AV446" s="27">
        <f>(1/(((0-P446)^2+(0-Q446)^2))*CT446)</f>
        <v>1.8941815019656284E-2</v>
      </c>
      <c r="AW446" s="27">
        <f>(1/(((1-P446)^2+(1-Q446)^2))*CT446)</f>
        <v>0.58859200209719276</v>
      </c>
      <c r="AX446" s="27">
        <f>(1/(((2-P446)^2+(2-Q446)^2))*CT446)</f>
        <v>3.2674732495075999E-2</v>
      </c>
      <c r="AY446" s="27">
        <f>(1/(((3-P446)^2+(3-Q446)^2))*CT446)</f>
        <v>7.1679240563105916E-3</v>
      </c>
      <c r="AZ446" s="27">
        <f>((1/(((4-P446)^2+(4-Q446)^2))*CT446))</f>
        <v>3.0449174797220983E-3</v>
      </c>
      <c r="BA446" s="27">
        <f>((1/(((5-P446)^2+(5-Q446)^2))*CT446))</f>
        <v>1.6741393450576147E-3</v>
      </c>
      <c r="BB446" s="27">
        <f>((1/(((6-P446)^2+(6-Q446)^2))*CT446))</f>
        <v>1.0568282304559294E-3</v>
      </c>
      <c r="BC446" s="27">
        <f>((1/(((1-P446)^2+(0-Q446)^2))*CT446))</f>
        <v>4.7285990970606248E-2</v>
      </c>
      <c r="BD446" s="27">
        <f>((1/(((2-P446)^2+(0-Q446)^2))*CT446))</f>
        <v>3.3895347868576418E-2</v>
      </c>
      <c r="BE446" s="27">
        <f>((1/(((2-P446)^2+(1-Q446)^2))*CT446))</f>
        <v>9.9466551232636813E-2</v>
      </c>
      <c r="BF446" s="27">
        <f>((1/(((3-P446)^2+(0-Q446)^2))*CT446))</f>
        <v>1.2844021500864819E-2</v>
      </c>
      <c r="BG446" s="27">
        <f>((1/(((3-P446)^2+(1-Q446)^2))*CT446))</f>
        <v>1.7120856684814029E-2</v>
      </c>
      <c r="BH446" s="27">
        <f>((1/(((3-P446)^2+(2-Q446)^2))*CT446))</f>
        <v>1.2664744671883596E-2</v>
      </c>
      <c r="BI446" s="27">
        <f>((1/(((4-P446)^2+(0-Q446)^2))*CT446))</f>
        <v>6.0164165311230363E-3</v>
      </c>
      <c r="BJ446" s="27">
        <f>((1/(((4-P446)^2+(1-Q446)^2))*CT446))</f>
        <v>6.8137086137966749E-3</v>
      </c>
      <c r="BK446" s="27">
        <f>((1/(((4-P446)^2+(2-Q446)^2))*CT446))</f>
        <v>5.9767857816533211E-3</v>
      </c>
      <c r="BL446" s="27">
        <f>((1/(((4-P446)^2+(3-Q446)^2))*CT446))</f>
        <v>4.3885620962193662E-3</v>
      </c>
      <c r="BM446" s="27">
        <f>((1/(((5-P446)^2+(0-Q446)^2))*CT446))</f>
        <v>3.3948185045171615E-3</v>
      </c>
      <c r="BN446" s="27">
        <f>((1/(((5-P446)^2+(1-Q446)^2))*CT446))</f>
        <v>3.6348090659861984E-3</v>
      </c>
      <c r="BO446" s="27">
        <f>((1/(((5-P446)^2+(2-Q446)^2))*CT446))</f>
        <v>3.3821642096629081E-3</v>
      </c>
      <c r="BP446" s="27">
        <f>((1/(((5-P446)^2+(3-Q446)^2))*CT446))</f>
        <v>2.8072560788865763E-3</v>
      </c>
      <c r="BQ446" s="27">
        <f>((1/(((5-P446)^2+(4-Q446)^2))*CT446))</f>
        <v>2.1892818671423835E-3</v>
      </c>
      <c r="BR446" s="27">
        <f>((1/(((6-P446)^2+(0-Q446)^2))*CT446))</f>
        <v>2.1601947797403975E-3</v>
      </c>
      <c r="BS446" s="27">
        <f>(1/(((6-P446)^2+(1-Q446)^2))*CT446)</f>
        <v>2.2549323922805078E-3</v>
      </c>
      <c r="BT446" s="27">
        <f>(1/(((6-P446)^2+(2-Q446)^2))*CT446)</f>
        <v>2.1550640422815103E-3</v>
      </c>
      <c r="BU446" s="27">
        <f>(1/(((6-P446)^2+(3-Q446)^2))*CT446)</f>
        <v>1.9063073195844848E-3</v>
      </c>
      <c r="BV446" s="27">
        <f>((1/(((6-P446)^2+(4-Q446)^2))*CT446))</f>
        <v>1.5996789186326348E-3</v>
      </c>
      <c r="BW446" s="27">
        <f>((1/(((6-P446)^2+(5-Q446)^2))*CT446))</f>
        <v>1.306034589954557E-3</v>
      </c>
      <c r="BX446" s="27">
        <f>((1/(((0-P446)^2+(1-Q446)^2))*CT446))</f>
        <v>2.9990125594990005E-2</v>
      </c>
      <c r="BY446" s="27">
        <f>((1/(((0-P446)^2+(2-Q446)^2))*CT446))</f>
        <v>1.8554470989359136E-2</v>
      </c>
      <c r="BZ446" s="27">
        <f>((1/(((1-P446)^2+(2-Q446)^2))*CT446))</f>
        <v>4.4943765752306603E-2</v>
      </c>
      <c r="CA446" s="27">
        <f>((1/(((0-P446)^2+(3-Q446)^2))*CT446))</f>
        <v>8.7377130197760569E-3</v>
      </c>
      <c r="CB446" s="27">
        <f>((1/(((1-P446)^2+(3-Q446)^2))*CT446))</f>
        <v>1.2077136546116432E-2</v>
      </c>
      <c r="CC446" s="27">
        <f>((1/(((2-P446)^2+(3-Q446)^2))*CT446))</f>
        <v>1.0970235560122178E-2</v>
      </c>
      <c r="CD446" s="27">
        <f>((1/(((0-P446)^2+(4-Q446)^2))*CT446))</f>
        <v>4.6512173031231794E-3</v>
      </c>
      <c r="CE446" s="27">
        <f>((1/(((1-P446)^2+(4-Q446)^2))*CT446))</f>
        <v>5.4539859323759609E-3</v>
      </c>
      <c r="CF446" s="27">
        <f>((1/(((2-P446)^2+(4-Q446)^2))*CT446))</f>
        <v>5.2162989844084656E-3</v>
      </c>
      <c r="CG446" s="27">
        <f>((1/(((3-P446)^2+(4-Q446)^2))*CT446))</f>
        <v>4.165599858486059E-3</v>
      </c>
      <c r="CH446" s="27">
        <f>((1/(((0-P446)^2+(5-Q446)^2))*CT446))</f>
        <v>2.812555515634722E-3</v>
      </c>
      <c r="CI446" s="27">
        <f>((1/(((1-P446)^2+(5-Q446)^2))*CT446))</f>
        <v>3.0873421570349058E-3</v>
      </c>
      <c r="CJ446" s="27">
        <f>((1/(((2-P446)^2+(5-Q446)^2))*CT446))</f>
        <v>3.0097105914863795E-3</v>
      </c>
      <c r="CK446" s="27">
        <f>((1/(((3-P446)^2+(5-Q446)^2))*CT446))</f>
        <v>2.6273439377827571E-3</v>
      </c>
      <c r="CL446" s="27">
        <f>(1/(((4-P446)^2+(5-Q446)^2))*CT446)</f>
        <v>2.132345370079715E-3</v>
      </c>
      <c r="CM446" s="27">
        <f>(1/(((0-P446)^2+(6-Q446)^2))*CT446)</f>
        <v>1.8653250440399272E-3</v>
      </c>
      <c r="CN446" s="27">
        <f>(1/(((1-P446)^2+(6-Q446)^2))*CT446)</f>
        <v>1.9823402981352617E-3</v>
      </c>
      <c r="CO446" s="27">
        <f>((1/(((2-P446)^2+(6-Q446)^2))*CT446))</f>
        <v>1.9500440936732193E-3</v>
      </c>
      <c r="CP446" s="27">
        <f>((1/(((3-P446)^2+(6-Q446)^2))*CT446))</f>
        <v>1.7820115891142353E-3</v>
      </c>
      <c r="CQ446" s="27">
        <f>((1/(((4-P446)^2+(6-Q446)^2))*CT446))</f>
        <v>1.539602645571935E-3</v>
      </c>
      <c r="CR446" s="27">
        <f>((1/(((5-P446)^2+(6-Q446)^2)))*CT446)</f>
        <v>1.2855570607489067E-3</v>
      </c>
      <c r="CS446" s="21">
        <f t="shared" si="207"/>
        <v>1.0952506142886811</v>
      </c>
      <c r="CT446" s="28">
        <v>0.05</v>
      </c>
    </row>
    <row r="447" spans="8:98" x14ac:dyDescent="0.25">
      <c r="H447" s="2">
        <v>44815</v>
      </c>
      <c r="I447" s="1" t="s">
        <v>6</v>
      </c>
      <c r="J447" s="1" t="s">
        <v>10</v>
      </c>
      <c r="K447"/>
      <c r="L447"/>
      <c r="M447"/>
      <c r="N447"/>
      <c r="P447" s="10">
        <f>SUMIF(team,spi_matches[[#This Row],[team1]],Mxg)+SUMIF(team,spi_matches[[#This Row],[team2]],Vnxg)</f>
        <v>2.4745264091659376</v>
      </c>
      <c r="Q447" s="10">
        <f>SUMIF(team,spi_matches[[#This Row],[team1]],Mnxg)+SUMIF(team,spi_matches[[#This Row],[team2]],Vxg)</f>
        <v>0.50007136602738989</v>
      </c>
      <c r="R447" s="10" t="str">
        <f t="shared" si="177"/>
        <v/>
      </c>
      <c r="S447" s="21">
        <f t="shared" si="178"/>
        <v>0.54154865638954541</v>
      </c>
      <c r="T447" s="21">
        <f t="shared" si="179"/>
        <v>6.2814654480903162E-2</v>
      </c>
      <c r="U447" s="21">
        <f t="shared" si="180"/>
        <v>7.7319387135265802E-2</v>
      </c>
      <c r="V447" s="22">
        <f t="shared" si="181"/>
        <v>3</v>
      </c>
      <c r="W447" s="22">
        <f t="shared" si="182"/>
        <v>0</v>
      </c>
      <c r="X447" s="23" t="str">
        <f t="shared" si="183"/>
        <v/>
      </c>
      <c r="Y447" s="23" t="str">
        <f t="shared" si="184"/>
        <v/>
      </c>
      <c r="Z447" s="23">
        <f t="shared" si="185"/>
        <v>3</v>
      </c>
      <c r="AA447" s="23">
        <f t="shared" si="186"/>
        <v>0</v>
      </c>
      <c r="AB447" s="24">
        <f t="shared" si="187"/>
        <v>2</v>
      </c>
      <c r="AC447" s="24">
        <f t="shared" si="188"/>
        <v>1</v>
      </c>
      <c r="AD447" s="24">
        <f t="shared" si="189"/>
        <v>2</v>
      </c>
      <c r="AE447" s="24">
        <f t="shared" si="190"/>
        <v>0</v>
      </c>
      <c r="AF447" s="24">
        <f t="shared" si="191"/>
        <v>3</v>
      </c>
      <c r="AG447" s="24">
        <f t="shared" si="192"/>
        <v>1</v>
      </c>
      <c r="AH447" s="24">
        <f t="shared" si="193"/>
        <v>3</v>
      </c>
      <c r="AI447" s="24">
        <f t="shared" si="194"/>
        <v>0</v>
      </c>
      <c r="AJ447" s="24">
        <f t="shared" si="195"/>
        <v>1</v>
      </c>
      <c r="AK447" s="24">
        <f t="shared" si="196"/>
        <v>1</v>
      </c>
      <c r="AL447" s="25">
        <f t="shared" si="197"/>
        <v>21</v>
      </c>
      <c r="AM447" s="25">
        <f t="shared" si="198"/>
        <v>20</v>
      </c>
      <c r="AN447" s="25">
        <f t="shared" si="199"/>
        <v>31</v>
      </c>
      <c r="AO447" s="25">
        <f t="shared" si="200"/>
        <v>30</v>
      </c>
      <c r="AP447" s="25">
        <f t="shared" si="201"/>
        <v>11</v>
      </c>
      <c r="AQ447" s="26">
        <f t="shared" si="202"/>
        <v>0.10524012646712971</v>
      </c>
      <c r="AR447" s="26">
        <f t="shared" si="203"/>
        <v>0.10520851943019927</v>
      </c>
      <c r="AS447" s="26">
        <f t="shared" si="204"/>
        <v>9.5047794394993876E-2</v>
      </c>
      <c r="AT447" s="26">
        <f t="shared" si="205"/>
        <v>9.5022012325155308E-2</v>
      </c>
      <c r="AU447" s="26">
        <f t="shared" si="206"/>
        <v>2.0625728752634877E-2</v>
      </c>
      <c r="AV447" s="27">
        <f>(1/(((0-P447)^2+(0-Q447)^2))*CT447)</f>
        <v>7.8451649121885434E-3</v>
      </c>
      <c r="AW447" s="27">
        <f>(1/(((1-P447)^2+(1-Q447)^2))*CT447)</f>
        <v>2.0625728752634877E-2</v>
      </c>
      <c r="AX447" s="27">
        <f>(1/(((2-P447)^2+(2-Q447)^2))*CT447)</f>
        <v>2.0202336746052707E-2</v>
      </c>
      <c r="AY447" s="27">
        <f>(1/(((3-P447)^2+(3-Q447)^2))*CT447)</f>
        <v>7.6619361667808654E-3</v>
      </c>
      <c r="AZ447" s="27">
        <f>((1/(((4-P447)^2+(4-Q447)^2))*CT447))</f>
        <v>3.4301622117555493E-3</v>
      </c>
      <c r="BA447" s="27">
        <f>((1/(((5-P447)^2+(5-Q447)^2))*CT447))</f>
        <v>1.8777668023830735E-3</v>
      </c>
      <c r="BB447" s="27">
        <f>((1/(((6-P447)^2+(6-Q447)^2))*CT447))</f>
        <v>1.17155888910754E-3</v>
      </c>
      <c r="BC447" s="27">
        <f>((1/(((1-P447)^2+(0-Q447)^2))*CT447))</f>
        <v>2.0624514400759946E-2</v>
      </c>
      <c r="BD447" s="27">
        <f>((1/(((2-P447)^2+(0-Q447)^2))*CT447))</f>
        <v>0.10520851943019927</v>
      </c>
      <c r="BE447" s="27">
        <f>((1/(((2-P447)^2+(1-Q447)^2))*CT447))</f>
        <v>0.10524012646712971</v>
      </c>
      <c r="BF447" s="27">
        <f>((1/(((3-P447)^2+(0-Q447)^2))*CT447))</f>
        <v>9.5022012325155308E-2</v>
      </c>
      <c r="BG447" s="27">
        <f>((1/(((3-P447)^2+(1-Q447)^2))*CT447))</f>
        <v>9.5047794394993876E-2</v>
      </c>
      <c r="BH447" s="27">
        <f>((1/(((3-P447)^2+(2-Q447)^2))*CT447))</f>
        <v>1.9794858739471288E-2</v>
      </c>
      <c r="BI447" s="27">
        <f>((1/(((4-P447)^2+(0-Q447)^2))*CT447))</f>
        <v>1.9401344000718031E-2</v>
      </c>
      <c r="BJ447" s="27">
        <f>((1/(((4-P447)^2+(1-Q447)^2))*CT447))</f>
        <v>1.9402418581822008E-2</v>
      </c>
      <c r="BK447" s="27">
        <f>((1/(((4-P447)^2+(2-Q447)^2))*CT447))</f>
        <v>1.0924530846454653E-2</v>
      </c>
      <c r="BL447" s="27">
        <f>((1/(((4-P447)^2+(3-Q447)^2))*CT447))</f>
        <v>5.8297393030348893E-3</v>
      </c>
      <c r="BM447" s="27">
        <f>((1/(((5-P447)^2+(0-Q447)^2))*CT447))</f>
        <v>7.5436533539675645E-3</v>
      </c>
      <c r="BN447" s="27">
        <f>((1/(((5-P447)^2+(1-Q447)^2))*CT447))</f>
        <v>7.5438158056872155E-3</v>
      </c>
      <c r="BO447" s="27">
        <f>((1/(((5-P447)^2+(2-Q447)^2))*CT447))</f>
        <v>5.795218245225487E-3</v>
      </c>
      <c r="BP447" s="27">
        <f>((1/(((5-P447)^2+(3-Q447)^2))*CT447))</f>
        <v>3.9595617770439564E-3</v>
      </c>
      <c r="BQ447" s="27">
        <f>((1/(((5-P447)^2+(4-Q447)^2))*CT447))</f>
        <v>2.6842009695827651E-3</v>
      </c>
      <c r="BR447" s="27">
        <f>((1/(((6-P447)^2+(0-Q447)^2))*CT447))</f>
        <v>3.9435176557243235E-3</v>
      </c>
      <c r="BS447" s="27">
        <f>(1/(((6-P447)^2+(1-Q447)^2))*CT447)</f>
        <v>3.9435620496940755E-3</v>
      </c>
      <c r="BT447" s="27">
        <f>(1/(((6-P447)^2+(2-Q447)^2))*CT447)</f>
        <v>3.4062846074512671E-3</v>
      </c>
      <c r="BU447" s="27">
        <f>(1/(((6-P447)^2+(3-Q447)^2))*CT447)</f>
        <v>2.6768591161792869E-3</v>
      </c>
      <c r="BV447" s="27">
        <f>((1/(((6-P447)^2+(4-Q447)^2))*CT447))</f>
        <v>2.0260579840903226E-3</v>
      </c>
      <c r="BW447" s="27">
        <f>((1/(((6-P447)^2+(5-Q447)^2))*CT447))</f>
        <v>1.5300663351603112E-3</v>
      </c>
      <c r="BX447" s="27">
        <f>((1/(((0-P447)^2+(1-Q447)^2))*CT447))</f>
        <v>7.8453406096126443E-3</v>
      </c>
      <c r="BY447" s="27">
        <f>((1/(((0-P447)^2+(2-Q447)^2))*CT447))</f>
        <v>5.9715276201534537E-3</v>
      </c>
      <c r="BZ447" s="27">
        <f>((1/(((1-P447)^2+(2-Q447)^2))*CT447))</f>
        <v>1.1301953286471836E-2</v>
      </c>
      <c r="CA447" s="27">
        <f>((1/(((0-P447)^2+(3-Q447)^2))*CT447))</f>
        <v>4.0410819218171246E-3</v>
      </c>
      <c r="CB447" s="27">
        <f>((1/(((1-P447)^2+(3-Q447)^2))*CT447))</f>
        <v>5.9355132791144979E-3</v>
      </c>
      <c r="CC447" s="27">
        <f>((1/(((2-P447)^2+(3-Q447)^2))*CT447))</f>
        <v>7.722224197178152E-3</v>
      </c>
      <c r="CD447" s="27">
        <f>((1/(((0-P447)^2+(4-Q447)^2))*CT447))</f>
        <v>2.7214170207372351E-3</v>
      </c>
      <c r="CE447" s="27">
        <f>((1/(((1-P447)^2+(4-Q447)^2))*CT447))</f>
        <v>3.4665100457682511E-3</v>
      </c>
      <c r="CF447" s="27">
        <f>((1/(((2-P447)^2+(4-Q447)^2))*CT447))</f>
        <v>4.0081202091655907E-3</v>
      </c>
      <c r="CG447" s="27">
        <f>((1/(((3-P447)^2+(4-Q447)^2))*CT447))</f>
        <v>3.9918174328915559E-3</v>
      </c>
      <c r="CH447" s="27">
        <f>((1/(((0-P447)^2+(5-Q447)^2))*CT447))</f>
        <v>1.895904336446862E-3</v>
      </c>
      <c r="CI447" s="27">
        <f>((1/(((1-P447)^2+(5-Q447)^2))*CT447))</f>
        <v>2.2297950181527056E-3</v>
      </c>
      <c r="CJ447" s="27">
        <f>((1/(((2-P447)^2+(5-Q447)^2))*CT447))</f>
        <v>2.4420581383602347E-3</v>
      </c>
      <c r="CK447" s="27">
        <f>((1/(((3-P447)^2+(5-Q447)^2))*CT447))</f>
        <v>2.4359966002927471E-3</v>
      </c>
      <c r="CL447" s="27">
        <f>(1/(((4-P447)^2+(5-Q447)^2))*CT447)</f>
        <v>2.2146993916493259E-3</v>
      </c>
      <c r="CM447" s="27">
        <f>(1/(((0-P447)^2+(6-Q447)^2))*CT447)</f>
        <v>1.3746650793048474E-3</v>
      </c>
      <c r="CN447" s="27">
        <f>(1/(((1-P447)^2+(6-Q447)^2))*CT447)</f>
        <v>1.5420940900750485E-3</v>
      </c>
      <c r="CO447" s="27">
        <f>((1/(((2-P447)^2+(6-Q447)^2))*CT447))</f>
        <v>1.6407219150656493E-3</v>
      </c>
      <c r="CP447" s="27">
        <f>((1/(((3-P447)^2+(6-Q447)^2))*CT447))</f>
        <v>1.6379835290430075E-3</v>
      </c>
      <c r="CQ447" s="27">
        <f>((1/(((4-P447)^2+(6-Q447)^2))*CT447))</f>
        <v>1.5348588867434092E-3</v>
      </c>
      <c r="CR447" s="27">
        <f>((1/(((5-P447)^2+(6-Q447)^2)))*CT447)</f>
        <v>1.3651045272215993E-3</v>
      </c>
      <c r="CS447" s="21">
        <f t="shared" si="207"/>
        <v>0.68168269800571402</v>
      </c>
      <c r="CT447" s="28">
        <v>0.05</v>
      </c>
    </row>
    <row r="448" spans="8:98" x14ac:dyDescent="0.25">
      <c r="H448" s="2">
        <v>44816</v>
      </c>
      <c r="I448" s="1" t="s">
        <v>8</v>
      </c>
      <c r="J448" s="1" t="s">
        <v>25</v>
      </c>
      <c r="K448"/>
      <c r="L448"/>
      <c r="M448"/>
      <c r="N448"/>
      <c r="P448" s="10">
        <f>SUMIF(team,spi_matches[[#This Row],[team1]],Mxg)+SUMIF(team,spi_matches[[#This Row],[team2]],Vnxg)</f>
        <v>1.311579404147162</v>
      </c>
      <c r="Q448" s="10">
        <f>SUMIF(team,spi_matches[[#This Row],[team1]],Mnxg)+SUMIF(team,spi_matches[[#This Row],[team2]],Vxg)</f>
        <v>1.4049194243485807</v>
      </c>
      <c r="R448" s="10" t="str">
        <f t="shared" si="177"/>
        <v/>
      </c>
      <c r="S448" s="21">
        <f t="shared" si="178"/>
        <v>0.21718950799622452</v>
      </c>
      <c r="T448" s="21">
        <f t="shared" si="179"/>
        <v>0.28135287228658162</v>
      </c>
      <c r="U448" s="21">
        <f t="shared" si="180"/>
        <v>0.26285097159477439</v>
      </c>
      <c r="V448" s="22">
        <f t="shared" si="181"/>
        <v>1</v>
      </c>
      <c r="W448" s="22">
        <f t="shared" si="182"/>
        <v>1</v>
      </c>
      <c r="X448" s="23" t="str">
        <f t="shared" si="183"/>
        <v/>
      </c>
      <c r="Y448" s="23" t="str">
        <f t="shared" si="184"/>
        <v/>
      </c>
      <c r="Z448" s="23">
        <f t="shared" si="185"/>
        <v>1</v>
      </c>
      <c r="AA448" s="23">
        <f t="shared" si="186"/>
        <v>1</v>
      </c>
      <c r="AB448" s="24">
        <f t="shared" si="187"/>
        <v>1</v>
      </c>
      <c r="AC448" s="24">
        <f t="shared" si="188"/>
        <v>1</v>
      </c>
      <c r="AD448" s="24">
        <f t="shared" si="189"/>
        <v>1</v>
      </c>
      <c r="AE448" s="24">
        <f t="shared" si="190"/>
        <v>2</v>
      </c>
      <c r="AF448" s="24">
        <f t="shared" si="191"/>
        <v>2</v>
      </c>
      <c r="AG448" s="24">
        <f t="shared" si="192"/>
        <v>1</v>
      </c>
      <c r="AH448" s="24">
        <f t="shared" si="193"/>
        <v>2</v>
      </c>
      <c r="AI448" s="24">
        <f t="shared" si="194"/>
        <v>2</v>
      </c>
      <c r="AJ448" s="24">
        <f t="shared" si="195"/>
        <v>0</v>
      </c>
      <c r="AK448" s="24">
        <f t="shared" si="196"/>
        <v>1</v>
      </c>
      <c r="AL448" s="25">
        <f t="shared" si="197"/>
        <v>11</v>
      </c>
      <c r="AM448" s="25">
        <f t="shared" si="198"/>
        <v>12</v>
      </c>
      <c r="AN448" s="25">
        <f t="shared" si="199"/>
        <v>21</v>
      </c>
      <c r="AO448" s="25">
        <f t="shared" si="200"/>
        <v>22</v>
      </c>
      <c r="AP448" s="25">
        <f t="shared" si="201"/>
        <v>1</v>
      </c>
      <c r="AQ448" s="26">
        <f t="shared" si="202"/>
        <v>0.19154045102325046</v>
      </c>
      <c r="AR448" s="26">
        <f t="shared" si="203"/>
        <v>0.11081496019697307</v>
      </c>
      <c r="AS448" s="26">
        <f t="shared" si="204"/>
        <v>7.8384322650242255E-2</v>
      </c>
      <c r="AT448" s="26">
        <f t="shared" si="205"/>
        <v>6.0383278635857345E-2</v>
      </c>
      <c r="AU448" s="26">
        <f t="shared" si="206"/>
        <v>2.6536457244285851E-2</v>
      </c>
      <c r="AV448" s="27">
        <f>(1/(((0-P448)^2+(0-Q448)^2))*CT448)</f>
        <v>1.3535319563409719E-2</v>
      </c>
      <c r="AW448" s="27">
        <f>(1/(((1-P448)^2+(1-Q448)^2))*CT448)</f>
        <v>0.19154045102325046</v>
      </c>
      <c r="AX448" s="27">
        <f>(1/(((2-P448)^2+(2-Q448)^2))*CT448)</f>
        <v>6.0383278635857345E-2</v>
      </c>
      <c r="AY448" s="27">
        <f>(1/(((3-P448)^2+(3-Q448)^2))*CT448)</f>
        <v>9.2677613124332175E-3</v>
      </c>
      <c r="AZ448" s="27">
        <f>((1/(((4-P448)^2+(4-Q448)^2))*CT448))</f>
        <v>3.5811363941550926E-3</v>
      </c>
      <c r="BA448" s="27">
        <f>((1/(((5-P448)^2+(5-Q448)^2))*CT448))</f>
        <v>1.8847263065148547E-3</v>
      </c>
      <c r="BB448" s="27">
        <f>((1/(((6-P448)^2+(6-Q448)^2))*CT448))</f>
        <v>1.1601990509609468E-3</v>
      </c>
      <c r="BC448" s="27">
        <f>((1/(((1-P448)^2+(0-Q448)^2))*CT448))</f>
        <v>2.4144321456901135E-2</v>
      </c>
      <c r="BD448" s="27">
        <f>((1/(((2-P448)^2+(0-Q448)^2))*CT448))</f>
        <v>2.0427160476972569E-2</v>
      </c>
      <c r="BE448" s="27">
        <f>((1/(((2-P448)^2+(1-Q448)^2))*CT448))</f>
        <v>7.8384322650242255E-2</v>
      </c>
      <c r="BF448" s="27">
        <f>((1/(((3-P448)^2+(0-Q448)^2))*CT448))</f>
        <v>1.0363633584204654E-2</v>
      </c>
      <c r="BG448" s="27">
        <f>((1/(((3-P448)^2+(1-Q448)^2))*CT448))</f>
        <v>1.6585267012537399E-2</v>
      </c>
      <c r="BH448" s="27">
        <f>((1/(((3-P448)^2+(2-Q448)^2))*CT448))</f>
        <v>1.5601183817742045E-2</v>
      </c>
      <c r="BI448" s="27">
        <f>((1/(((4-P448)^2+(0-Q448)^2))*CT448))</f>
        <v>5.433953405646506E-3</v>
      </c>
      <c r="BJ448" s="27">
        <f>((1/(((4-P448)^2+(1-Q448)^2))*CT448))</f>
        <v>6.7644672984106553E-3</v>
      </c>
      <c r="BK448" s="27">
        <f>((1/(((4-P448)^2+(2-Q448)^2))*CT448))</f>
        <v>6.5948042352918087E-3</v>
      </c>
      <c r="BL448" s="27">
        <f>((1/(((4-P448)^2+(3-Q448)^2))*CT448))</f>
        <v>5.1167188327936484E-3</v>
      </c>
      <c r="BM448" s="27">
        <f>((1/(((5-P448)^2+(0-Q448)^2))*CT448))</f>
        <v>3.2096041460760848E-3</v>
      </c>
      <c r="BN448" s="27">
        <f>((1/(((5-P448)^2+(1-Q448)^2))*CT448))</f>
        <v>3.6315023799438507E-3</v>
      </c>
      <c r="BO448" s="27">
        <f>((1/(((5-P448)^2+(2-Q448)^2))*CT448))</f>
        <v>3.5820294895991772E-3</v>
      </c>
      <c r="BP448" s="27">
        <f>((1/(((5-P448)^2+(3-Q448)^2))*CT448))</f>
        <v>3.0962189928738061E-3</v>
      </c>
      <c r="BQ448" s="27">
        <f>((1/(((5-P448)^2+(4-Q448)^2))*CT448))</f>
        <v>2.4583446182085108E-3</v>
      </c>
      <c r="BR448" s="27">
        <f>((1/(((6-P448)^2+(0-Q448)^2))*CT448))</f>
        <v>2.0872394042403641E-3</v>
      </c>
      <c r="BS448" s="27">
        <f>(1/(((6-P448)^2+(1-Q448)^2))*CT448)</f>
        <v>2.2578207884998351E-3</v>
      </c>
      <c r="BT448" s="27">
        <f>(1/(((6-P448)^2+(2-Q448)^2))*CT448)</f>
        <v>2.2385979567735958E-3</v>
      </c>
      <c r="BU448" s="27">
        <f>(1/(((6-P448)^2+(3-Q448)^2))*CT448)</f>
        <v>2.0386886240649524E-3</v>
      </c>
      <c r="BV448" s="27">
        <f>((1/(((6-P448)^2+(4-Q448)^2))*CT448))</f>
        <v>1.7412058990550917E-3</v>
      </c>
      <c r="BW448" s="27">
        <f>((1/(((6-P448)^2+(5-Q448)^2))*CT448))</f>
        <v>1.4324229261466184E-3</v>
      </c>
      <c r="BX448" s="27">
        <f>((1/(((0-P448)^2+(1-Q448)^2))*CT448))</f>
        <v>2.6536457244285851E-2</v>
      </c>
      <c r="BY448" s="27">
        <f>((1/(((0-P448)^2+(2-Q448)^2))*CT448))</f>
        <v>2.4103803416222289E-2</v>
      </c>
      <c r="BZ448" s="27">
        <f>((1/(((1-P448)^2+(2-Q448)^2))*CT448))</f>
        <v>0.11081496019697307</v>
      </c>
      <c r="CA448" s="27">
        <f>((1/(((0-P448)^2+(3-Q448)^2))*CT448))</f>
        <v>1.1724641881134734E-2</v>
      </c>
      <c r="CB448" s="27">
        <f>((1/(((1-P448)^2+(3-Q448)^2))*CT448))</f>
        <v>1.8929615302317383E-2</v>
      </c>
      <c r="CC448" s="27">
        <f>((1/(((2-P448)^2+(3-Q448)^2))*CT448))</f>
        <v>1.6566138041990568E-2</v>
      </c>
      <c r="CD448" s="27">
        <f>((1/(((0-P448)^2+(4-Q448)^2))*CT448))</f>
        <v>5.9138817738776956E-3</v>
      </c>
      <c r="CE448" s="27">
        <f>((1/(((1-P448)^2+(4-Q448)^2))*CT448))</f>
        <v>7.3190101172561292E-3</v>
      </c>
      <c r="CF448" s="27">
        <f>((1/(((2-P448)^2+(4-Q448)^2))*CT448))</f>
        <v>6.9363846439862145E-3</v>
      </c>
      <c r="CG448" s="27">
        <f>((1/(((3-P448)^2+(4-Q448)^2))*CT448))</f>
        <v>5.2163712710016838E-3</v>
      </c>
      <c r="CH448" s="27">
        <f>((1/(((0-P448)^2+(5-Q448)^2))*CT448))</f>
        <v>3.4141706801107279E-3</v>
      </c>
      <c r="CI448" s="27">
        <f>((1/(((1-P448)^2+(5-Q448)^2))*CT448))</f>
        <v>3.8397485340408871E-3</v>
      </c>
      <c r="CJ448" s="27">
        <f>((1/(((2-P448)^2+(5-Q448)^2))*CT448))</f>
        <v>3.7317534249442265E-3</v>
      </c>
      <c r="CK448" s="27">
        <f>((1/(((3-P448)^2+(5-Q448)^2))*CT448))</f>
        <v>3.169498078351124E-3</v>
      </c>
      <c r="CL448" s="27">
        <f>(1/(((4-P448)^2+(5-Q448)^2))*CT448)</f>
        <v>2.4811174992335322E-3</v>
      </c>
      <c r="CM448" s="27">
        <f>(1/(((0-P448)^2+(6-Q448)^2))*CT448)</f>
        <v>2.1896206173130039E-3</v>
      </c>
      <c r="CN448" s="27">
        <f>(1/(((1-P448)^2+(6-Q448)^2))*CT448)</f>
        <v>2.3571733040096553E-3</v>
      </c>
      <c r="CO448" s="27">
        <f>((1/(((2-P448)^2+(6-Q448)^2))*CT448))</f>
        <v>2.3160276827507288E-3</v>
      </c>
      <c r="CP448" s="27">
        <f>((1/(((3-P448)^2+(6-Q448)^2))*CT448))</f>
        <v>2.0863298589107967E-3</v>
      </c>
      <c r="CQ448" s="27">
        <f>((1/(((4-P448)^2+(6-Q448)^2))*CT448))</f>
        <v>1.7641431748330533E-3</v>
      </c>
      <c r="CR448" s="27">
        <f>((1/(((5-P448)^2+(6-Q448)^2)))*CT448)</f>
        <v>1.4401248512310495E-3</v>
      </c>
      <c r="CS448" s="21">
        <f t="shared" si="207"/>
        <v>0.76139335187758073</v>
      </c>
      <c r="CT448" s="28">
        <v>0.05</v>
      </c>
    </row>
    <row r="449" spans="8:98" x14ac:dyDescent="0.25">
      <c r="H449" s="2">
        <v>44820</v>
      </c>
      <c r="I449" s="1" t="s">
        <v>25</v>
      </c>
      <c r="J449" s="1" t="s">
        <v>23</v>
      </c>
      <c r="K449">
        <v>2</v>
      </c>
      <c r="L449">
        <v>3</v>
      </c>
      <c r="M449">
        <v>1.68</v>
      </c>
      <c r="N449">
        <v>1.49</v>
      </c>
      <c r="P449" s="10">
        <f>SUMIF(team,spi_matches[[#This Row],[team1]],Mxg)+SUMIF(team,spi_matches[[#This Row],[team2]],Vnxg)</f>
        <v>1.4639217450273341</v>
      </c>
      <c r="Q449" s="10">
        <f>SUMIF(team,spi_matches[[#This Row],[team1]],Mnxg)+SUMIF(team,spi_matches[[#This Row],[team2]],Vxg)</f>
        <v>1.4704798306946689</v>
      </c>
      <c r="R449" s="10">
        <f t="shared" si="177"/>
        <v>4.7070849281741191E-2</v>
      </c>
      <c r="S449" s="21">
        <f t="shared" si="178"/>
        <v>0.24539109641013629</v>
      </c>
      <c r="T449" s="21">
        <f t="shared" si="179"/>
        <v>0.23196248742211212</v>
      </c>
      <c r="U449" s="21">
        <f t="shared" si="180"/>
        <v>0.24891739733002177</v>
      </c>
      <c r="V449" s="22">
        <f t="shared" si="181"/>
        <v>0</v>
      </c>
      <c r="W449" s="22">
        <f t="shared" si="182"/>
        <v>3</v>
      </c>
      <c r="X449" s="23">
        <f t="shared" si="183"/>
        <v>0</v>
      </c>
      <c r="Y449" s="23">
        <f t="shared" si="184"/>
        <v>3</v>
      </c>
      <c r="Z449" s="23">
        <f t="shared" si="185"/>
        <v>0</v>
      </c>
      <c r="AA449" s="23">
        <f t="shared" si="186"/>
        <v>3</v>
      </c>
      <c r="AB449" s="24">
        <f t="shared" si="187"/>
        <v>1</v>
      </c>
      <c r="AC449" s="24">
        <f t="shared" si="188"/>
        <v>1</v>
      </c>
      <c r="AD449" s="24">
        <f t="shared" si="189"/>
        <v>1</v>
      </c>
      <c r="AE449" s="24">
        <f t="shared" si="190"/>
        <v>2</v>
      </c>
      <c r="AF449" s="24">
        <f t="shared" si="191"/>
        <v>2</v>
      </c>
      <c r="AG449" s="24">
        <f t="shared" si="192"/>
        <v>1</v>
      </c>
      <c r="AH449" s="24">
        <f t="shared" si="193"/>
        <v>2</v>
      </c>
      <c r="AI449" s="24">
        <f t="shared" si="194"/>
        <v>2</v>
      </c>
      <c r="AJ449" s="24">
        <f t="shared" si="195"/>
        <v>0</v>
      </c>
      <c r="AK449" s="24">
        <f t="shared" si="196"/>
        <v>1</v>
      </c>
      <c r="AL449" s="25">
        <f t="shared" si="197"/>
        <v>11</v>
      </c>
      <c r="AM449" s="25">
        <f t="shared" si="198"/>
        <v>12</v>
      </c>
      <c r="AN449" s="25">
        <f t="shared" si="199"/>
        <v>21</v>
      </c>
      <c r="AO449" s="25">
        <f t="shared" si="200"/>
        <v>22</v>
      </c>
      <c r="AP449" s="25">
        <f t="shared" si="201"/>
        <v>1</v>
      </c>
      <c r="AQ449" s="26">
        <f t="shared" si="202"/>
        <v>0.11452794898684777</v>
      </c>
      <c r="AR449" s="26">
        <f t="shared" si="203"/>
        <v>0.10088476031436167</v>
      </c>
      <c r="AS449" s="26">
        <f t="shared" si="204"/>
        <v>9.8283736653227011E-2</v>
      </c>
      <c r="AT449" s="26">
        <f t="shared" si="205"/>
        <v>8.8063595206824996E-2</v>
      </c>
      <c r="AU449" s="26">
        <f t="shared" si="206"/>
        <v>2.1146851740564493E-2</v>
      </c>
      <c r="AV449" s="27">
        <f>(1/(((0-P449)^2+(0-Q449)^2))*CT449)</f>
        <v>1.1613382664486603E-2</v>
      </c>
      <c r="AW449" s="27">
        <f>(1/(((1-P449)^2+(1-Q449)^2))*CT449)</f>
        <v>0.11452794898684777</v>
      </c>
      <c r="AX449" s="27">
        <f>(1/(((2-P449)^2+(2-Q449)^2))*CT449)</f>
        <v>8.8063595206824996E-2</v>
      </c>
      <c r="AY449" s="27">
        <f>(1/(((3-P449)^2+(3-Q449)^2))*CT449)</f>
        <v>1.0640633482986831E-2</v>
      </c>
      <c r="AZ449" s="27">
        <f>((1/(((4-P449)^2+(4-Q449)^2))*CT449))</f>
        <v>3.8970659544713213E-3</v>
      </c>
      <c r="BA449" s="27">
        <f>((1/(((5-P449)^2+(5-Q449)^2))*CT449))</f>
        <v>2.0030958205804364E-3</v>
      </c>
      <c r="BB449" s="27">
        <f>((1/(((6-P449)^2+(6-Q449)^2))*CT449))</f>
        <v>1.2167653059141762E-3</v>
      </c>
      <c r="BC449" s="27">
        <f>((1/(((1-P449)^2+(0-Q449)^2))*CT449))</f>
        <v>2.1030190656634185E-2</v>
      </c>
      <c r="BD449" s="27">
        <f>((1/(((2-P449)^2+(0-Q449)^2))*CT449))</f>
        <v>2.0410738951152144E-2</v>
      </c>
      <c r="BE449" s="27">
        <f>((1/(((2-P449)^2+(1-Q449)^2))*CT449))</f>
        <v>9.8283736653227011E-2</v>
      </c>
      <c r="BF449" s="27">
        <f>((1/(((3-P449)^2+(0-Q449)^2))*CT449))</f>
        <v>1.1057427698000338E-2</v>
      </c>
      <c r="BG449" s="27">
        <f>((1/(((3-P449)^2+(1-Q449)^2))*CT449))</f>
        <v>1.9373179412438823E-2</v>
      </c>
      <c r="BH449" s="27">
        <f>((1/(((3-P449)^2+(2-Q449)^2))*CT449))</f>
        <v>1.89399103740663E-2</v>
      </c>
      <c r="BI449" s="27">
        <f>((1/(((4-P449)^2+(0-Q449)^2))*CT449))</f>
        <v>5.8180099619869301E-3</v>
      </c>
      <c r="BJ449" s="27">
        <f>((1/(((4-P449)^2+(1-Q449)^2))*CT449))</f>
        <v>7.5153566696491599E-3</v>
      </c>
      <c r="BK449" s="27">
        <f>((1/(((4-P449)^2+(2-Q449)^2))*CT449))</f>
        <v>7.4492506483527544E-3</v>
      </c>
      <c r="BL449" s="27">
        <f>((1/(((4-P449)^2+(3-Q449)^2))*CT449))</f>
        <v>5.7005231115992948E-3</v>
      </c>
      <c r="BM449" s="27">
        <f>((1/(((5-P449)^2+(0-Q449)^2))*CT449))</f>
        <v>3.4092085985892849E-3</v>
      </c>
      <c r="BN449" s="27">
        <f>((1/(((5-P449)^2+(1-Q449)^2))*CT449))</f>
        <v>3.9292111136777393E-3</v>
      </c>
      <c r="BO449" s="27">
        <f>((1/(((5-P449)^2+(2-Q449)^2))*CT449))</f>
        <v>3.9110651827625317E-3</v>
      </c>
      <c r="BP449" s="27">
        <f>((1/(((5-P449)^2+(3-Q449)^2))*CT449))</f>
        <v>3.3685273991316527E-3</v>
      </c>
      <c r="BQ449" s="27">
        <f>((1/(((5-P449)^2+(4-Q449)^2))*CT449))</f>
        <v>2.6451777068048966E-3</v>
      </c>
      <c r="BR449" s="27">
        <f>((1/(((6-P449)^2+(0-Q449)^2))*CT449))</f>
        <v>2.1989314464603573E-3</v>
      </c>
      <c r="BS449" s="27">
        <f>(1/(((6-P449)^2+(1-Q449)^2))*CT449)</f>
        <v>2.4041516190716049E-3</v>
      </c>
      <c r="BT449" s="27">
        <f>(1/(((6-P449)^2+(2-Q449)^2))*CT449)</f>
        <v>2.3973459410845249E-3</v>
      </c>
      <c r="BU449" s="27">
        <f>(1/(((6-P449)^2+(3-Q449)^2))*CT449)</f>
        <v>2.1819351763685E-3</v>
      </c>
      <c r="BV449" s="27">
        <f>((1/(((6-P449)^2+(4-Q449)^2))*CT449))</f>
        <v>1.853603972918639E-3</v>
      </c>
      <c r="BW449" s="27">
        <f>((1/(((6-P449)^2+(5-Q449)^2))*CT449))</f>
        <v>1.5136141161595968E-3</v>
      </c>
      <c r="BX449" s="27">
        <f>((1/(((0-P449)^2+(1-Q449)^2))*CT449))</f>
        <v>2.1146851740564493E-2</v>
      </c>
      <c r="BY449" s="27">
        <f>((1/(((0-P449)^2+(2-Q449)^2))*CT449))</f>
        <v>2.0631671763311502E-2</v>
      </c>
      <c r="BZ449" s="27">
        <f>((1/(((1-P449)^2+(2-Q449)^2))*CT449))</f>
        <v>0.10088476031436167</v>
      </c>
      <c r="CA449" s="27">
        <f>((1/(((0-P449)^2+(3-Q449)^2))*CT449))</f>
        <v>1.1154492608827662E-2</v>
      </c>
      <c r="CB449" s="27">
        <f>((1/(((1-P449)^2+(3-Q449)^2))*CT449))</f>
        <v>1.9572111876718284E-2</v>
      </c>
      <c r="CC449" s="27">
        <f>((1/(((2-P449)^2+(3-Q449)^2))*CT449))</f>
        <v>1.9034480950226546E-2</v>
      </c>
      <c r="CD449" s="27">
        <f>((1/(((0-P449)^2+(4-Q449)^2))*CT449))</f>
        <v>5.8537459173160968E-3</v>
      </c>
      <c r="CE449" s="27">
        <f>((1/(((1-P449)^2+(4-Q449)^2))*CT449))</f>
        <v>7.560069660964056E-3</v>
      </c>
      <c r="CF449" s="27">
        <f>((1/(((2-P449)^2+(4-Q449)^2))*CT449))</f>
        <v>7.4784782307621388E-3</v>
      </c>
      <c r="CG449" s="27">
        <f>((1/(((3-P449)^2+(4-Q449)^2))*CT449))</f>
        <v>5.7090603305557592E-3</v>
      </c>
      <c r="CH449" s="27">
        <f>((1/(((0-P449)^2+(5-Q449)^2))*CT449))</f>
        <v>3.4245216086281555E-3</v>
      </c>
      <c r="CI449" s="27">
        <f>((1/(((1-P449)^2+(5-Q449)^2))*CT449))</f>
        <v>3.9454779107236737E-3</v>
      </c>
      <c r="CJ449" s="27">
        <f>((1/(((2-P449)^2+(5-Q449)^2))*CT449))</f>
        <v>3.9231401847965698E-3</v>
      </c>
      <c r="CK449" s="27">
        <f>((1/(((3-P449)^2+(5-Q449)^2))*CT449))</f>
        <v>3.3744910943884206E-3</v>
      </c>
      <c r="CL449" s="27">
        <f>(1/(((4-P449)^2+(5-Q449)^2))*CT449)</f>
        <v>2.6470144491675131E-3</v>
      </c>
      <c r="CM449" s="27">
        <f>(1/(((0-P449)^2+(6-Q449)^2))*CT449)</f>
        <v>2.2065683517065149E-3</v>
      </c>
      <c r="CN449" s="27">
        <f>(1/(((1-P449)^2+(6-Q449)^2))*CT449)</f>
        <v>2.4117566751985951E-3</v>
      </c>
      <c r="CO449" s="27">
        <f>((1/(((2-P449)^2+(6-Q449)^2))*CT449))</f>
        <v>2.4033917210481404E-3</v>
      </c>
      <c r="CP449" s="27">
        <f>((1/(((3-P449)^2+(6-Q449)^2))*CT449))</f>
        <v>2.1856882613235477E-3</v>
      </c>
      <c r="CQ449" s="27">
        <f>((1/(((4-P449)^2+(6-Q449)^2))*CT449))</f>
        <v>1.8554083343159744E-3</v>
      </c>
      <c r="CR449" s="27">
        <f>((1/(((5-P449)^2+(6-Q449)^2)))*CT449)</f>
        <v>1.5142153451164089E-3</v>
      </c>
      <c r="CS449" s="21">
        <f t="shared" si="207"/>
        <v>0.72627098116226962</v>
      </c>
      <c r="CT449" s="28">
        <v>0.05</v>
      </c>
    </row>
    <row r="450" spans="8:98" x14ac:dyDescent="0.25">
      <c r="H450" s="2">
        <v>44820</v>
      </c>
      <c r="I450" s="1" t="s">
        <v>17</v>
      </c>
      <c r="J450" s="1" t="s">
        <v>11</v>
      </c>
      <c r="K450">
        <v>1</v>
      </c>
      <c r="L450">
        <v>0</v>
      </c>
      <c r="M450">
        <v>1.18</v>
      </c>
      <c r="N450">
        <v>0.34</v>
      </c>
      <c r="P450" s="10">
        <f>SUMIF(team,spi_matches[[#This Row],[team1]],Mxg)+SUMIF(team,spi_matches[[#This Row],[team2]],Vnxg)</f>
        <v>1.5565947067491952</v>
      </c>
      <c r="Q450" s="10">
        <f>SUMIF(team,spi_matches[[#This Row],[team1]],Mnxg)+SUMIF(team,spi_matches[[#This Row],[team2]],Vxg)</f>
        <v>1.1875782672192647</v>
      </c>
      <c r="R450" s="10">
        <f t="shared" si="177"/>
        <v>0.8602124922139236</v>
      </c>
      <c r="S450" s="21">
        <f t="shared" si="178"/>
        <v>0.39065120533702535</v>
      </c>
      <c r="T450" s="21">
        <f t="shared" si="179"/>
        <v>0.23232203808331039</v>
      </c>
      <c r="U450" s="21">
        <f t="shared" si="180"/>
        <v>0.17374743969015397</v>
      </c>
      <c r="V450" s="22">
        <f t="shared" si="181"/>
        <v>3</v>
      </c>
      <c r="W450" s="22">
        <f t="shared" si="182"/>
        <v>0</v>
      </c>
      <c r="X450" s="23">
        <f t="shared" si="183"/>
        <v>3</v>
      </c>
      <c r="Y450" s="23">
        <f t="shared" si="184"/>
        <v>0</v>
      </c>
      <c r="Z450" s="23">
        <f t="shared" si="185"/>
        <v>3</v>
      </c>
      <c r="AA450" s="23">
        <f t="shared" si="186"/>
        <v>0</v>
      </c>
      <c r="AB450" s="24">
        <f t="shared" si="187"/>
        <v>2</v>
      </c>
      <c r="AC450" s="24">
        <f t="shared" si="188"/>
        <v>1</v>
      </c>
      <c r="AD450" s="24">
        <f t="shared" si="189"/>
        <v>1</v>
      </c>
      <c r="AE450" s="24">
        <f t="shared" si="190"/>
        <v>1</v>
      </c>
      <c r="AF450" s="24">
        <f t="shared" si="191"/>
        <v>2</v>
      </c>
      <c r="AG450" s="24">
        <f t="shared" si="192"/>
        <v>2</v>
      </c>
      <c r="AH450" s="24">
        <f t="shared" si="193"/>
        <v>1</v>
      </c>
      <c r="AI450" s="24">
        <f t="shared" si="194"/>
        <v>2</v>
      </c>
      <c r="AJ450" s="24">
        <f t="shared" si="195"/>
        <v>2</v>
      </c>
      <c r="AK450" s="24">
        <f t="shared" si="196"/>
        <v>0</v>
      </c>
      <c r="AL450" s="25">
        <f t="shared" si="197"/>
        <v>21</v>
      </c>
      <c r="AM450" s="25">
        <f t="shared" si="198"/>
        <v>11</v>
      </c>
      <c r="AN450" s="25">
        <f t="shared" si="199"/>
        <v>22</v>
      </c>
      <c r="AO450" s="25">
        <f t="shared" si="200"/>
        <v>12</v>
      </c>
      <c r="AP450" s="25">
        <f t="shared" si="201"/>
        <v>20</v>
      </c>
      <c r="AQ450" s="26">
        <f t="shared" si="202"/>
        <v>0.2157089057937307</v>
      </c>
      <c r="AR450" s="26">
        <f t="shared" si="203"/>
        <v>0.14493456286357445</v>
      </c>
      <c r="AS450" s="26">
        <f t="shared" si="204"/>
        <v>5.8367757840761952E-2</v>
      </c>
      <c r="AT450" s="26">
        <f t="shared" si="205"/>
        <v>5.1555600567408461E-2</v>
      </c>
      <c r="AU450" s="26">
        <f t="shared" si="206"/>
        <v>3.1114837247065166E-2</v>
      </c>
      <c r="AV450" s="27">
        <f>(1/(((0-P450)^2+(0-Q450)^2))*CT450)</f>
        <v>1.304349225080513E-2</v>
      </c>
      <c r="AW450" s="27">
        <f>(1/(((1-P450)^2+(1-Q450)^2))*CT450)</f>
        <v>0.14493456286357445</v>
      </c>
      <c r="AX450" s="27">
        <f>(1/(((2-P450)^2+(2-Q450)^2))*CT450)</f>
        <v>5.8367757840761952E-2</v>
      </c>
      <c r="AY450" s="27">
        <f>(1/(((3-P450)^2+(3-Q450)^2))*CT450)</f>
        <v>9.3139504693301404E-3</v>
      </c>
      <c r="AZ450" s="27">
        <f>((1/(((4-P450)^2+(4-Q450)^2))*CT450))</f>
        <v>3.6023196381995688E-3</v>
      </c>
      <c r="BA450" s="27">
        <f>((1/(((5-P450)^2+(5-Q450)^2))*CT450))</f>
        <v>1.8945422399952027E-3</v>
      </c>
      <c r="BB450" s="27">
        <f>((1/(((6-P450)^2+(6-Q450)^2))*CT450))</f>
        <v>1.1654127806439757E-3</v>
      </c>
      <c r="BC450" s="27">
        <f>((1/(((1-P450)^2+(0-Q450)^2))*CT450))</f>
        <v>2.9067404729085217E-2</v>
      </c>
      <c r="BD450" s="27">
        <f>((1/(((2-P450)^2+(0-Q450)^2))*CT450))</f>
        <v>3.1114837247065166E-2</v>
      </c>
      <c r="BE450" s="27">
        <f>((1/(((2-P450)^2+(1-Q450)^2))*CT450))</f>
        <v>0.2157089057937307</v>
      </c>
      <c r="BF450" s="27">
        <f>((1/(((3-P450)^2+(0-Q450)^2))*CT450))</f>
        <v>1.4311225142996088E-2</v>
      </c>
      <c r="BG450" s="27">
        <f>((1/(((3-P450)^2+(1-Q450)^2))*CT450))</f>
        <v>2.3600441353151206E-2</v>
      </c>
      <c r="BH450" s="27">
        <f>((1/(((3-P450)^2+(2-Q450)^2))*CT450))</f>
        <v>1.8225241227496664E-2</v>
      </c>
      <c r="BI450" s="27">
        <f>((1/(((4-P450)^2+(0-Q450)^2))*CT450))</f>
        <v>6.7745430743806241E-3</v>
      </c>
      <c r="BJ450" s="27">
        <f>((1/(((4-P450)^2+(1-Q450)^2))*CT450))</f>
        <v>8.325819235100184E-3</v>
      </c>
      <c r="BK450" s="27">
        <f>((1/(((4-P450)^2+(2-Q450)^2))*CT450))</f>
        <v>7.5411841043133091E-3</v>
      </c>
      <c r="BL450" s="27">
        <f>((1/(((4-P450)^2+(3-Q450)^2))*CT450))</f>
        <v>5.402425623354485E-3</v>
      </c>
      <c r="BM450" s="27">
        <f>((1/(((5-P450)^2+(0-Q450)^2))*CT450))</f>
        <v>3.7686409736506945E-3</v>
      </c>
      <c r="BN450" s="27">
        <f>((1/(((5-P450)^2+(1-Q450)^2))*CT450))</f>
        <v>4.2044274636233864E-3</v>
      </c>
      <c r="BO450" s="27">
        <f>((1/(((5-P450)^2+(2-Q450)^2))*CT450))</f>
        <v>3.9945453411288079E-3</v>
      </c>
      <c r="BP450" s="27">
        <f>((1/(((5-P450)^2+(3-Q450)^2))*CT450))</f>
        <v>3.3020927727226896E-3</v>
      </c>
      <c r="BQ450" s="27">
        <f>((1/(((5-P450)^2+(4-Q450)^2))*CT450))</f>
        <v>2.5294995272870028E-3</v>
      </c>
      <c r="BR450" s="27">
        <f>((1/(((6-P450)^2+(0-Q450)^2))*CT450))</f>
        <v>2.3635976381845831E-3</v>
      </c>
      <c r="BS450" s="27">
        <f>(1/(((6-P450)^2+(1-Q450)^2))*CT450)</f>
        <v>2.5279290395234222E-3</v>
      </c>
      <c r="BT450" s="27">
        <f>(1/(((6-P450)^2+(2-Q450)^2))*CT450)</f>
        <v>2.4505143533390997E-3</v>
      </c>
      <c r="BU450" s="27">
        <f>(1/(((6-P450)^2+(3-Q450)^2))*CT450)</f>
        <v>2.1712015773241813E-3</v>
      </c>
      <c r="BV450" s="27">
        <f>((1/(((6-P450)^2+(4-Q450)^2))*CT450))</f>
        <v>1.8080850371894844E-3</v>
      </c>
      <c r="BW450" s="27">
        <f>((1/(((6-P450)^2+(5-Q450)^2))*CT450))</f>
        <v>1.4586440823783143E-3</v>
      </c>
      <c r="BX450" s="27">
        <f>((1/(((0-P450)^2+(1-Q450)^2))*CT450))</f>
        <v>2.0340312239262831E-2</v>
      </c>
      <c r="BY450" s="27">
        <f>((1/(((0-P450)^2+(2-Q450)^2))*CT450))</f>
        <v>1.6217884538738778E-2</v>
      </c>
      <c r="BZ450" s="27">
        <f>((1/(((1-P450)^2+(2-Q450)^2))*CT450))</f>
        <v>5.1555600567408461E-2</v>
      </c>
      <c r="CA450" s="27">
        <f>((1/(((0-P450)^2+(3-Q450)^2))*CT450))</f>
        <v>8.7598510372664858E-3</v>
      </c>
      <c r="CB450" s="27">
        <f>((1/(((1-P450)^2+(3-Q450)^2))*CT450))</f>
        <v>1.39094818573164E-2</v>
      </c>
      <c r="CC450" s="27">
        <f>((1/(((2-P450)^2+(3-Q450)^2))*CT450))</f>
        <v>1.4361704973791009E-2</v>
      </c>
      <c r="CD450" s="27">
        <f>((1/(((0-P450)^2+(4-Q450)^2))*CT450))</f>
        <v>4.8390048173313589E-3</v>
      </c>
      <c r="CE450" s="27">
        <f>((1/(((1-P450)^2+(4-Q450)^2))*CT450))</f>
        <v>6.0830849614437804E-3</v>
      </c>
      <c r="CF450" s="27">
        <f>((1/(((2-P450)^2+(4-Q450)^2))*CT450))</f>
        <v>6.1680236830158426E-3</v>
      </c>
      <c r="CG450" s="27">
        <f>((1/(((3-P450)^2+(4-Q450)^2))*CT450))</f>
        <v>5.0034349363365996E-3</v>
      </c>
      <c r="CH450" s="27">
        <f>((1/(((0-P450)^2+(5-Q450)^2))*CT450))</f>
        <v>2.9485397462174147E-3</v>
      </c>
      <c r="CI450" s="27">
        <f>((1/(((1-P450)^2+(5-Q450)^2))*CT450))</f>
        <v>3.3682832837673101E-3</v>
      </c>
      <c r="CJ450" s="27">
        <f>((1/(((2-P450)^2+(5-Q450)^2))*CT450))</f>
        <v>3.3941640568712337E-3</v>
      </c>
      <c r="CK450" s="27">
        <f>((1/(((3-P450)^2+(5-Q450)^2))*CT450))</f>
        <v>3.0087895813674004E-3</v>
      </c>
      <c r="CL450" s="27">
        <f>(1/(((4-P450)^2+(5-Q450)^2))*CT450)</f>
        <v>2.4384547558336926E-3</v>
      </c>
      <c r="CM450" s="27">
        <f>(1/(((0-P450)^2+(6-Q450)^2))*CT450)</f>
        <v>1.9544694600564325E-3</v>
      </c>
      <c r="CN450" s="27">
        <f>(1/(((1-P450)^2+(6-Q450)^2))*CT450)</f>
        <v>2.13045177160113E-3</v>
      </c>
      <c r="CO450" s="27">
        <f>((1/(((2-P450)^2+(6-Q450)^2))*CT450))</f>
        <v>2.1407765049030105E-3</v>
      </c>
      <c r="CP450" s="27">
        <f>((1/(((3-P450)^2+(6-Q450)^2))*CT450))</f>
        <v>1.9807611227546751E-3</v>
      </c>
      <c r="CQ450" s="27">
        <f>((1/(((4-P450)^2+(6-Q450)^2))*CT450))</f>
        <v>1.7164651918694851E-3</v>
      </c>
      <c r="CR450" s="27">
        <f>((1/(((5-P450)^2+(6-Q450)^2)))*CT450)</f>
        <v>1.4279006030006884E-3</v>
      </c>
      <c r="CS450" s="21">
        <f t="shared" si="207"/>
        <v>0.79672068311048949</v>
      </c>
      <c r="CT450" s="28">
        <v>0.05</v>
      </c>
    </row>
    <row r="451" spans="8:98" x14ac:dyDescent="0.25">
      <c r="H451" s="2">
        <v>44821</v>
      </c>
      <c r="I451" s="1" t="s">
        <v>15</v>
      </c>
      <c r="J451" s="1" t="s">
        <v>22</v>
      </c>
      <c r="K451">
        <v>0</v>
      </c>
      <c r="L451">
        <v>3</v>
      </c>
      <c r="M451">
        <v>0.34</v>
      </c>
      <c r="N451">
        <v>1.49</v>
      </c>
      <c r="P451" s="10">
        <f>SUMIF(team,spi_matches[[#This Row],[team1]],Mxg)+SUMIF(team,spi_matches[[#This Row],[team2]],Vnxg)</f>
        <v>0.35809652412445964</v>
      </c>
      <c r="Q451" s="10">
        <f>SUMIF(team,spi_matches[[#This Row],[team1]],Mnxg)+SUMIF(team,spi_matches[[#This Row],[team2]],Vxg)</f>
        <v>2.5045934194854236</v>
      </c>
      <c r="R451" s="10">
        <f t="shared" ref="R451:R514" si="208">IF(M451="","",(M451-P451)^2+(N451-Q451)^2)</f>
        <v>1.0297272910485118</v>
      </c>
      <c r="S451" s="21">
        <f t="shared" ref="S451:S514" si="209">SUM(BC451:BW451)</f>
        <v>7.1673107028607644E-2</v>
      </c>
      <c r="T451" s="21">
        <f t="shared" ref="T451:T514" si="210">SUM(AV451:BB451)</f>
        <v>5.6524752267421673E-2</v>
      </c>
      <c r="U451" s="21">
        <f t="shared" ref="U451:U514" si="211">SUM(BX451:CR451)</f>
        <v>0.55371629815695345</v>
      </c>
      <c r="V451" s="22">
        <f t="shared" ref="V451:V514" si="212">IF(AND(S451&gt;T451,S451&gt;U451),3,IF(AND(T451&gt;S451,T451&gt;U451),1,0))</f>
        <v>0</v>
      </c>
      <c r="W451" s="22">
        <f t="shared" ref="W451:W514" si="213">IF(AND(S451&gt;T451,S451&gt;U451),0,IF(AND(T451&gt;S451,T451&gt;U451),1,3))</f>
        <v>3</v>
      </c>
      <c r="X451" s="23">
        <f t="shared" ref="X451:X514" si="214">IF(K451="","",IF(K451&gt;L451,3,IF(K451=L451,1,0)))</f>
        <v>0</v>
      </c>
      <c r="Y451" s="23">
        <f t="shared" ref="Y451:Y514" si="215">IF(K451="","",IF(K451&gt;L451,0,IF(K451=L451,1,3)))</f>
        <v>3</v>
      </c>
      <c r="Z451" s="23">
        <f t="shared" ref="Z451:Z514" si="216">IF(X451="",V451,X451)</f>
        <v>0</v>
      </c>
      <c r="AA451" s="23">
        <f t="shared" ref="AA451:AA514" si="217">IF(Y451="",W451,Y451)</f>
        <v>3</v>
      </c>
      <c r="AB451" s="24">
        <f t="shared" ref="AB451:AB514" si="218">IF(AL451&lt;9,0,ROUND(LEFT(AL451,1),0))</f>
        <v>0</v>
      </c>
      <c r="AC451" s="24">
        <f t="shared" ref="AC451:AC514" si="219">ROUND(RIGHT(AL451,1),0)</f>
        <v>3</v>
      </c>
      <c r="AD451" s="24">
        <f t="shared" ref="AD451:AD514" si="220">IF(AM451&lt;9,0,ROUND(LEFT(AM451,1),1))</f>
        <v>0</v>
      </c>
      <c r="AE451" s="24">
        <f t="shared" ref="AE451:AE514" si="221">ROUND(RIGHT(AM451,1),1)</f>
        <v>2</v>
      </c>
      <c r="AF451" s="24">
        <f t="shared" ref="AF451:AF514" si="222">IF(AN451&lt;9,0,ROUND(LEFT(AN451,1),1))</f>
        <v>1</v>
      </c>
      <c r="AG451" s="24">
        <f t="shared" ref="AG451:AG514" si="223">ROUND(RIGHT(AN451,1),1)</f>
        <v>3</v>
      </c>
      <c r="AH451" s="24">
        <f t="shared" ref="AH451:AH514" si="224">IF(AO451&lt;9,0,ROUND(LEFT(AO451,1),1))</f>
        <v>1</v>
      </c>
      <c r="AI451" s="24">
        <f t="shared" ref="AI451:AI514" si="225">ROUND(RIGHT(AO451,1),1)</f>
        <v>2</v>
      </c>
      <c r="AJ451" s="24">
        <f t="shared" ref="AJ451:AJ514" si="226">IF(AP451&lt;9,0,ROUND(LEFT(AP451,1),1))</f>
        <v>0</v>
      </c>
      <c r="AK451" s="24">
        <f t="shared" ref="AK451:AK514" si="227">ROUND(RIGHT(AP451,1),1)</f>
        <v>4</v>
      </c>
      <c r="AL451" s="25">
        <f t="shared" ref="AL451:AL514" si="228">SUMIFS($AV$1:$CR$1,AV451:CR451,(LARGE(AV451:CR451,1)))</f>
        <v>3</v>
      </c>
      <c r="AM451" s="25">
        <f t="shared" ref="AM451:AM514" si="229">SUMIFS($AV$1:$CR$1,AV451:CR451,(LARGE(AV451:CR451,2)))</f>
        <v>2</v>
      </c>
      <c r="AN451" s="25">
        <f t="shared" ref="AN451:AN514" si="230">SUMIFS($AV$1:$CR$1,AV451:CR451,(LARGE(AV451:CR451,3)))</f>
        <v>13</v>
      </c>
      <c r="AO451" s="25">
        <f t="shared" ref="AO451:AO514" si="231">SUMIFS($AV$1:$CR$1,AV451:CR451,(LARGE(AV451:CR451,4)))</f>
        <v>12</v>
      </c>
      <c r="AP451" s="25">
        <f t="shared" ref="AP451:AP514" si="232">SUMIFS($AV$1:$CR$1,AV451:CR451,(LARGE(AV451:CR451,5)))</f>
        <v>4</v>
      </c>
      <c r="AQ451" s="26">
        <f t="shared" ref="AQ451:AQ514" si="233">SUMIF($AV$1:$CR$1,AL451,AV451:CR451)</f>
        <v>0.13381119967295071</v>
      </c>
      <c r="AR451" s="26">
        <f t="shared" ref="AR451:AR514" si="234">SUMIF($AV$1:$CR$1,AM451,AV451:CR451)</f>
        <v>0.13060025668464795</v>
      </c>
      <c r="AS451" s="26">
        <f t="shared" ref="AS451:AS514" si="235">SUMIF($AV$1:$CR$1,AN451,AV451:CR451)</f>
        <v>7.6049357281261193E-2</v>
      </c>
      <c r="AT451" s="26">
        <f t="shared" ref="AT451:AT514" si="236">SUMIF($AV$1:$CR$1,AO451,AV451:CR451)</f>
        <v>7.5001358500083548E-2</v>
      </c>
      <c r="AU451" s="26">
        <f t="shared" ref="AU451:AU514" si="237">SUMIF($AV$1:$CR$1,AP451,AV451:CR451)</f>
        <v>2.1146352555051123E-2</v>
      </c>
      <c r="AV451" s="27">
        <f>(1/(((0-P451)^2+(0-Q451)^2))*CT451)</f>
        <v>7.8110094183360627E-3</v>
      </c>
      <c r="AW451" s="27">
        <f>(1/(((1-P451)^2+(1-Q451)^2))*CT451)</f>
        <v>1.8685711131393688E-2</v>
      </c>
      <c r="AX451" s="27">
        <f>(1/(((2-P451)^2+(2-Q451)^2))*CT451)</f>
        <v>1.69465011727629E-2</v>
      </c>
      <c r="AY451" s="27">
        <f>(1/(((3-P451)^2+(3-Q451)^2))*CT451)</f>
        <v>6.9203370123082286E-3</v>
      </c>
      <c r="AZ451" s="27">
        <f>((1/(((4-P451)^2+(4-Q451)^2))*CT451))</f>
        <v>3.2258685196873381E-3</v>
      </c>
      <c r="BA451" s="27">
        <f>((1/(((5-P451)^2+(5-Q451)^2))*CT451))</f>
        <v>1.800223969948537E-3</v>
      </c>
      <c r="BB451" s="27">
        <f>((1/(((6-P451)^2+(6-Q451)^2))*CT451))</f>
        <v>1.1351010429849222E-3</v>
      </c>
      <c r="BC451" s="27">
        <f>((1/(((1-P451)^2+(0-Q451)^2))*CT451))</f>
        <v>7.4793999346025319E-3</v>
      </c>
      <c r="BD451" s="27">
        <f>((1/(((2-P451)^2+(0-Q451)^2))*CT451))</f>
        <v>5.5748599196923619E-3</v>
      </c>
      <c r="BE451" s="27">
        <f>((1/(((2-P451)^2+(1-Q451)^2))*CT451))</f>
        <v>1.0081359836102519E-2</v>
      </c>
      <c r="BF451" s="27">
        <f>((1/(((3-P451)^2+(0-Q451)^2))*CT451))</f>
        <v>3.7728325678877163E-3</v>
      </c>
      <c r="BG451" s="27">
        <f>((1/(((3-P451)^2+(1-Q451)^2))*CT451))</f>
        <v>5.4092326077626596E-3</v>
      </c>
      <c r="BH451" s="27">
        <f>((1/(((3-P451)^2+(2-Q451)^2))*CT451))</f>
        <v>6.9115488367239956E-3</v>
      </c>
      <c r="BI451" s="27">
        <f>((1/(((4-P451)^2+(0-Q451)^2))*CT451))</f>
        <v>2.5593187217033825E-3</v>
      </c>
      <c r="BJ451" s="27">
        <f>((1/(((4-P451)^2+(1-Q451)^2))*CT451))</f>
        <v>3.2201426806914195E-3</v>
      </c>
      <c r="BK451" s="27">
        <f>((1/(((4-P451)^2+(2-Q451)^2))*CT451))</f>
        <v>3.6987513642440201E-3</v>
      </c>
      <c r="BL451" s="27">
        <f>((1/(((4-P451)^2+(3-Q451)^2))*CT451))</f>
        <v>3.7012667327664429E-3</v>
      </c>
      <c r="BM451" s="27">
        <f>((1/(((5-P451)^2+(0-Q451)^2))*CT451))</f>
        <v>1.7972516091481847E-3</v>
      </c>
      <c r="BN451" s="27">
        <f>((1/(((5-P451)^2+(1-Q451)^2))*CT451))</f>
        <v>2.0998637021165827E-3</v>
      </c>
      <c r="BO451" s="27">
        <f>((1/(((5-P451)^2+(2-Q451)^2))*CT451))</f>
        <v>2.2933799516239076E-3</v>
      </c>
      <c r="BP451" s="27">
        <f>((1/(((5-P451)^2+(3-Q451)^2))*CT451))</f>
        <v>2.2943467394293516E-3</v>
      </c>
      <c r="BQ451" s="27">
        <f>((1/(((5-P451)^2+(4-Q451)^2))*CT451))</f>
        <v>2.1022970406856137E-3</v>
      </c>
      <c r="BR451" s="27">
        <f>((1/(((6-P451)^2+(0-Q451)^2))*CT451))</f>
        <v>1.3121960239049612E-3</v>
      </c>
      <c r="BS451" s="27">
        <f>(1/(((6-P451)^2+(1-Q451)^2))*CT451)</f>
        <v>1.4664960131472865E-3</v>
      </c>
      <c r="BT451" s="27">
        <f>(1/(((6-P451)^2+(2-Q451)^2))*CT451)</f>
        <v>1.5583271237982093E-3</v>
      </c>
      <c r="BU451" s="27">
        <f>(1/(((6-P451)^2+(3-Q451)^2))*CT451)</f>
        <v>1.5587734349365662E-3</v>
      </c>
      <c r="BV451" s="27">
        <f>((1/(((6-P451)^2+(4-Q451)^2))*CT451))</f>
        <v>1.4676824109416267E-3</v>
      </c>
      <c r="BW451" s="27">
        <f>((1/(((6-P451)^2+(5-Q451)^2))*CT451))</f>
        <v>1.3137797766983059E-3</v>
      </c>
      <c r="BX451" s="27">
        <f>((1/(((0-P451)^2+(1-Q451)^2))*CT451))</f>
        <v>2.0902708739521502E-2</v>
      </c>
      <c r="BY451" s="27">
        <f>((1/(((0-P451)^2+(2-Q451)^2))*CT451))</f>
        <v>0.13060025668464795</v>
      </c>
      <c r="BZ451" s="27">
        <f>((1/(((1-P451)^2+(2-Q451)^2))*CT451))</f>
        <v>7.5001358500083548E-2</v>
      </c>
      <c r="CA451" s="27">
        <f>((1/(((0-P451)^2+(3-Q451)^2))*CT451))</f>
        <v>0.13381119967295071</v>
      </c>
      <c r="CB451" s="27">
        <f>((1/(((1-P451)^2+(3-Q451)^2))*CT451))</f>
        <v>7.6049357281261193E-2</v>
      </c>
      <c r="CC451" s="27">
        <f>((1/(((2-P451)^2+(3-Q451)^2))*CT451))</f>
        <v>1.6999432229211294E-2</v>
      </c>
      <c r="CD451" s="27">
        <f>((1/(((0-P451)^2+(4-Q451)^2))*CT451))</f>
        <v>2.1146352555051123E-2</v>
      </c>
      <c r="CE451" s="27">
        <f>((1/(((1-P451)^2+(4-Q451)^2))*CT451))</f>
        <v>1.8880172321313653E-2</v>
      </c>
      <c r="CF451" s="27">
        <f>((1/(((2-P451)^2+(4-Q451)^2))*CT451))</f>
        <v>1.0137694495147877E-2</v>
      </c>
      <c r="CG451" s="27">
        <f>((1/(((3-P451)^2+(4-Q451)^2))*CT451))</f>
        <v>5.4254091429480318E-3</v>
      </c>
      <c r="CH451" s="27">
        <f>((1/(((0-P451)^2+(5-Q451)^2))*CT451))</f>
        <v>7.8674651569525782E-3</v>
      </c>
      <c r="CI451" s="27">
        <f>((1/(((1-P451)^2+(5-Q451)^2))*CT451))</f>
        <v>7.5311479909092932E-3</v>
      </c>
      <c r="CJ451" s="27">
        <f>((1/(((2-P451)^2+(5-Q451)^2))*CT451))</f>
        <v>5.60355873648807E-3</v>
      </c>
      <c r="CK451" s="27">
        <f>((1/(((3-P451)^2+(5-Q451)^2))*CT451))</f>
        <v>3.7859548407974766E-3</v>
      </c>
      <c r="CL451" s="27">
        <f>(1/(((4-P451)^2+(5-Q451)^2))*CT451)</f>
        <v>2.5653503860940375E-3</v>
      </c>
      <c r="CM451" s="27">
        <f>(1/(((0-P451)^2+(6-Q451)^2))*CT451)</f>
        <v>4.0498618066495476E-3</v>
      </c>
      <c r="CN451" s="27">
        <f>(1/(((1-P451)^2+(6-Q451)^2))*CT451)</f>
        <v>3.9588572637869832E-3</v>
      </c>
      <c r="CO451" s="27">
        <f>((1/(((2-P451)^2+(6-Q451)^2))*CT451))</f>
        <v>3.3526188964332106E-3</v>
      </c>
      <c r="CP451" s="27">
        <f>((1/(((3-P451)^2+(6-Q451)^2))*CT451))</f>
        <v>2.6045029271284494E-3</v>
      </c>
      <c r="CQ451" s="27">
        <f>((1/(((4-P451)^2+(6-Q451)^2))*CT451))</f>
        <v>1.9622211143009746E-3</v>
      </c>
      <c r="CR451" s="27">
        <f>((1/(((5-P451)^2+(6-Q451)^2)))*CT451)</f>
        <v>1.4808174152758241E-3</v>
      </c>
      <c r="CS451" s="21">
        <f t="shared" ref="CS451:CS514" si="238">SUM(AV451:CR451)</f>
        <v>0.68191415745298267</v>
      </c>
      <c r="CT451" s="28">
        <v>0.05</v>
      </c>
    </row>
    <row r="452" spans="8:98" x14ac:dyDescent="0.25">
      <c r="H452" s="2">
        <v>44821</v>
      </c>
      <c r="I452" s="1" t="s">
        <v>20</v>
      </c>
      <c r="J452" s="1" t="s">
        <v>24</v>
      </c>
      <c r="K452">
        <v>1</v>
      </c>
      <c r="L452">
        <v>1</v>
      </c>
      <c r="M452">
        <v>1.54</v>
      </c>
      <c r="N452">
        <v>0.98</v>
      </c>
      <c r="P452" s="10">
        <f>SUMIF(team,spi_matches[[#This Row],[team1]],Mxg)+SUMIF(team,spi_matches[[#This Row],[team2]],Vnxg)</f>
        <v>1.7679548363595257</v>
      </c>
      <c r="Q452" s="10">
        <f>SUMIF(team,spi_matches[[#This Row],[team1]],Mnxg)+SUMIF(team,spi_matches[[#This Row],[team2]],Vxg)</f>
        <v>0.84650439952442114</v>
      </c>
      <c r="R452" s="10">
        <f t="shared" si="208"/>
        <v>6.9784482766033468E-2</v>
      </c>
      <c r="S452" s="21">
        <f t="shared" si="209"/>
        <v>0.88614135468756816</v>
      </c>
      <c r="T452" s="21">
        <f t="shared" si="210"/>
        <v>0.14505634662162242</v>
      </c>
      <c r="U452" s="21">
        <f t="shared" si="211"/>
        <v>0.12091361960007099</v>
      </c>
      <c r="V452" s="22">
        <f t="shared" si="212"/>
        <v>3</v>
      </c>
      <c r="W452" s="22">
        <f t="shared" si="213"/>
        <v>0</v>
      </c>
      <c r="X452" s="23">
        <f t="shared" si="214"/>
        <v>1</v>
      </c>
      <c r="Y452" s="23">
        <f t="shared" si="215"/>
        <v>1</v>
      </c>
      <c r="Z452" s="23">
        <f t="shared" si="216"/>
        <v>1</v>
      </c>
      <c r="AA452" s="23">
        <f t="shared" si="217"/>
        <v>1</v>
      </c>
      <c r="AB452" s="24">
        <f t="shared" si="218"/>
        <v>2</v>
      </c>
      <c r="AC452" s="24">
        <f t="shared" si="219"/>
        <v>1</v>
      </c>
      <c r="AD452" s="24">
        <f t="shared" si="220"/>
        <v>1</v>
      </c>
      <c r="AE452" s="24">
        <f t="shared" si="221"/>
        <v>1</v>
      </c>
      <c r="AF452" s="24">
        <f t="shared" si="222"/>
        <v>2</v>
      </c>
      <c r="AG452" s="24">
        <f t="shared" si="223"/>
        <v>0</v>
      </c>
      <c r="AH452" s="24">
        <f t="shared" si="224"/>
        <v>1</v>
      </c>
      <c r="AI452" s="24">
        <f t="shared" si="225"/>
        <v>0</v>
      </c>
      <c r="AJ452" s="24">
        <f t="shared" si="226"/>
        <v>2</v>
      </c>
      <c r="AK452" s="24">
        <f t="shared" si="227"/>
        <v>2</v>
      </c>
      <c r="AL452" s="25">
        <f t="shared" si="228"/>
        <v>21</v>
      </c>
      <c r="AM452" s="25">
        <f t="shared" si="229"/>
        <v>11</v>
      </c>
      <c r="AN452" s="25">
        <f t="shared" si="230"/>
        <v>20</v>
      </c>
      <c r="AO452" s="25">
        <f t="shared" si="231"/>
        <v>10</v>
      </c>
      <c r="AP452" s="25">
        <f t="shared" si="232"/>
        <v>22</v>
      </c>
      <c r="AQ452" s="26">
        <f t="shared" si="233"/>
        <v>0.64594594933642768</v>
      </c>
      <c r="AR452" s="26">
        <f t="shared" si="234"/>
        <v>8.1524105537733815E-2</v>
      </c>
      <c r="AS452" s="26">
        <f t="shared" si="235"/>
        <v>6.4900115263558114E-2</v>
      </c>
      <c r="AT452" s="26">
        <f t="shared" si="236"/>
        <v>3.8275333993330822E-2</v>
      </c>
      <c r="AU452" s="26">
        <f t="shared" si="237"/>
        <v>3.6116806013676478E-2</v>
      </c>
      <c r="AV452" s="27">
        <f>(1/(((0-P452)^2+(0-Q452)^2))*CT452)</f>
        <v>1.301326259053971E-2</v>
      </c>
      <c r="AW452" s="27">
        <f>(1/(((1-P452)^2+(1-Q452)^2))*CT452)</f>
        <v>8.1524105537733815E-2</v>
      </c>
      <c r="AX452" s="27">
        <f>(1/(((2-P452)^2+(2-Q452)^2))*CT452)</f>
        <v>3.6116806013676478E-2</v>
      </c>
      <c r="AY452" s="27">
        <f>(1/(((3-P452)^2+(3-Q452)^2))*CT452)</f>
        <v>8.1228452503296477E-3</v>
      </c>
      <c r="AZ452" s="27">
        <f>((1/(((4-P452)^2+(4-Q452)^2))*CT452))</f>
        <v>3.349733603430341E-3</v>
      </c>
      <c r="BA452" s="27">
        <f>((1/(((5-P452)^2+(5-Q452)^2))*CT452))</f>
        <v>1.8052078456531465E-3</v>
      </c>
      <c r="BB452" s="27">
        <f>((1/(((6-P452)^2+(6-Q452)^2))*CT452))</f>
        <v>1.1243857802592972E-3</v>
      </c>
      <c r="BC452" s="27">
        <f>((1/(((1-P452)^2+(0-Q452)^2))*CT452))</f>
        <v>3.8275333993330822E-2</v>
      </c>
      <c r="BD452" s="27">
        <f>((1/(((2-P452)^2+(0-Q452)^2))*CT452))</f>
        <v>6.4900115263558114E-2</v>
      </c>
      <c r="BE452" s="27">
        <f>((1/(((2-P452)^2+(1-Q452)^2))*CT452))</f>
        <v>0.64594594933642768</v>
      </c>
      <c r="BF452" s="27">
        <f>((1/(((3-P452)^2+(0-Q452)^2))*CT452))</f>
        <v>2.2376320646200255E-2</v>
      </c>
      <c r="BG452" s="27">
        <f>((1/(((3-P452)^2+(1-Q452)^2))*CT452))</f>
        <v>3.2436019303207053E-2</v>
      </c>
      <c r="BH452" s="27">
        <f>((1/(((3-P452)^2+(2-Q452)^2))*CT452))</f>
        <v>1.755317585514176E-2</v>
      </c>
      <c r="BI452" s="27">
        <f>((1/(((4-P452)^2+(0-Q452)^2))*CT452))</f>
        <v>8.7740920826518912E-3</v>
      </c>
      <c r="BJ452" s="27">
        <f>((1/(((4-P452)^2+(1-Q452)^2))*CT452))</f>
        <v>9.9888394459212455E-3</v>
      </c>
      <c r="BK452" s="27">
        <f>((1/(((4-P452)^2+(2-Q452)^2))*CT452))</f>
        <v>7.920694567963904E-3</v>
      </c>
      <c r="BL452" s="27">
        <f>((1/(((4-P452)^2+(3-Q452)^2))*CT452))</f>
        <v>5.1977381157152459E-3</v>
      </c>
      <c r="BM452" s="27">
        <f>((1/(((5-P452)^2+(0-Q452)^2))*CT452))</f>
        <v>4.4792088230790851E-3</v>
      </c>
      <c r="BN452" s="27">
        <f>((1/(((5-P452)^2+(1-Q452)^2))*CT452))</f>
        <v>4.7756965919809359E-3</v>
      </c>
      <c r="BO452" s="27">
        <f>((1/(((5-P452)^2+(2-Q452)^2))*CT452))</f>
        <v>4.2456830598967361E-3</v>
      </c>
      <c r="BP452" s="27">
        <f>((1/(((5-P452)^2+(3-Q452)^2))*CT452))</f>
        <v>3.3148455027297327E-3</v>
      </c>
      <c r="BQ452" s="27">
        <f>((1/(((5-P452)^2+(4-Q452)^2))*CT452))</f>
        <v>2.4521042201251491E-3</v>
      </c>
      <c r="BR452" s="27">
        <f>((1/(((6-P452)^2+(0-Q452)^2))*CT452))</f>
        <v>2.6843077992987092E-3</v>
      </c>
      <c r="BS452" s="27">
        <f>(1/(((6-P452)^2+(1-Q452)^2))*CT452)</f>
        <v>2.7880366426032387E-3</v>
      </c>
      <c r="BT452" s="27">
        <f>(1/(((6-P452)^2+(2-Q452)^2))*CT452)</f>
        <v>2.5986501698754224E-3</v>
      </c>
      <c r="BU452" s="27">
        <f>(1/(((6-P452)^2+(3-Q452)^2))*CT452)</f>
        <v>2.2175162025997179E-3</v>
      </c>
      <c r="BV452" s="27">
        <f>((1/(((6-P452)^2+(4-Q452)^2))*CT452))</f>
        <v>1.7950265778486998E-3</v>
      </c>
      <c r="BW452" s="27">
        <f>((1/(((6-P452)^2+(5-Q452)^2))*CT452))</f>
        <v>1.4220004874130325E-3</v>
      </c>
      <c r="BX452" s="27">
        <f>((1/(((0-P452)^2+(1-Q452)^2))*CT452))</f>
        <v>1.5876921077598038E-2</v>
      </c>
      <c r="BY452" s="27">
        <f>((1/(((0-P452)^2+(2-Q452)^2))*CT452))</f>
        <v>1.1220280944664332E-2</v>
      </c>
      <c r="BZ452" s="27">
        <f>((1/(((1-P452)^2+(2-Q452)^2))*CT452))</f>
        <v>2.6037507025685042E-2</v>
      </c>
      <c r="CA452" s="27">
        <f>((1/(((0-P452)^2+(3-Q452)^2))*CT452))</f>
        <v>6.4406367246821888E-3</v>
      </c>
      <c r="CB452" s="27">
        <f>((1/(((1-P452)^2+(3-Q452)^2))*CT452))</f>
        <v>9.56517127029218E-3</v>
      </c>
      <c r="CC452" s="27">
        <f>((1/(((2-P452)^2+(3-Q452)^2))*CT452))</f>
        <v>1.0657826050009362E-2</v>
      </c>
      <c r="CD452" s="27">
        <f>((1/(((0-P452)^2+(4-Q452)^2))*CT452))</f>
        <v>3.8254965164323481E-3</v>
      </c>
      <c r="CE452" s="27">
        <f>((1/(((1-P452)^2+(4-Q452)^2))*CT452))</f>
        <v>4.746404752059721E-3</v>
      </c>
      <c r="CF452" s="27">
        <f>((1/(((2-P452)^2+(4-Q452)^2))*CT452))</f>
        <v>5.0008104012348635E-3</v>
      </c>
      <c r="CG452" s="27">
        <f>((1/(((3-P452)^2+(4-Q452)^2))*CT452))</f>
        <v>4.3620616609748655E-3</v>
      </c>
      <c r="CH452" s="27">
        <f>((1/(((0-P452)^2+(5-Q452)^2))*CT452))</f>
        <v>2.4537239915739997E-3</v>
      </c>
      <c r="CI452" s="27">
        <f>((1/(((1-P452)^2+(5-Q452)^2))*CT452))</f>
        <v>2.8024894550372254E-3</v>
      </c>
      <c r="CJ452" s="27">
        <f>((1/(((2-P452)^2+(5-Q452)^2))*CT452))</f>
        <v>2.889276455215166E-3</v>
      </c>
      <c r="CK452" s="27">
        <f>((1/(((3-P452)^2+(5-Q452)^2))*CT452))</f>
        <v>2.6639017514060912E-3</v>
      </c>
      <c r="CL452" s="27">
        <f>(1/(((4-P452)^2+(5-Q452)^2))*CT452)</f>
        <v>2.2488535137745245E-3</v>
      </c>
      <c r="CM452" s="27">
        <f>(1/(((0-P452)^2+(6-Q452)^2))*CT452)</f>
        <v>1.6843988267838607E-3</v>
      </c>
      <c r="CN452" s="27">
        <f>(1/(((1-P452)^2+(6-Q452)^2))*CT452)</f>
        <v>1.841737877709478E-3</v>
      </c>
      <c r="CO452" s="27">
        <f>((1/(((2-P452)^2+(6-Q452)^2))*CT452))</f>
        <v>1.8788260981535106E-3</v>
      </c>
      <c r="CP452" s="27">
        <f>((1/(((3-P452)^2+(6-Q452)^2))*CT452))</f>
        <v>1.7808517850744908E-3</v>
      </c>
      <c r="CQ452" s="27">
        <f>((1/(((4-P452)^2+(6-Q452)^2))*CT452))</f>
        <v>1.5852612545774144E-3</v>
      </c>
      <c r="CR452" s="27">
        <f>((1/(((5-P452)^2+(6-Q452)^2)))*CT452)</f>
        <v>1.3511821671322898E-3</v>
      </c>
      <c r="CS452" s="21">
        <f t="shared" si="238"/>
        <v>1.1521113209092619</v>
      </c>
      <c r="CT452" s="28">
        <v>0.05</v>
      </c>
    </row>
    <row r="453" spans="8:98" x14ac:dyDescent="0.25">
      <c r="H453" s="2">
        <v>44821</v>
      </c>
      <c r="I453" s="1" t="s">
        <v>28</v>
      </c>
      <c r="J453" s="1" t="s">
        <v>14</v>
      </c>
      <c r="K453">
        <v>6</v>
      </c>
      <c r="L453">
        <v>2</v>
      </c>
      <c r="M453">
        <v>2.4500000000000002</v>
      </c>
      <c r="N453">
        <v>1.78</v>
      </c>
      <c r="P453" s="10">
        <f>SUMIF(team,spi_matches[[#This Row],[team1]],Mxg)+SUMIF(team,spi_matches[[#This Row],[team2]],Vnxg)</f>
        <v>2.079584147650654</v>
      </c>
      <c r="Q453" s="10">
        <f>SUMIF(team,spi_matches[[#This Row],[team1]],Mnxg)+SUMIF(team,spi_matches[[#This Row],[team2]],Vxg)</f>
        <v>0.8280158704368914</v>
      </c>
      <c r="R453" s="10">
        <f t="shared" si="208"/>
        <v>1.0434816866117222</v>
      </c>
      <c r="S453" s="21">
        <f t="shared" si="209"/>
        <v>1.6825403540672628</v>
      </c>
      <c r="T453" s="21">
        <f t="shared" si="210"/>
        <v>0.10378949505355338</v>
      </c>
      <c r="U453" s="21">
        <f t="shared" si="211"/>
        <v>0.10515784591333574</v>
      </c>
      <c r="V453" s="22">
        <f t="shared" si="212"/>
        <v>3</v>
      </c>
      <c r="W453" s="22">
        <f t="shared" si="213"/>
        <v>0</v>
      </c>
      <c r="X453" s="23">
        <f t="shared" si="214"/>
        <v>3</v>
      </c>
      <c r="Y453" s="23">
        <f t="shared" si="215"/>
        <v>0</v>
      </c>
      <c r="Z453" s="23">
        <f t="shared" si="216"/>
        <v>3</v>
      </c>
      <c r="AA453" s="23">
        <f t="shared" si="217"/>
        <v>0</v>
      </c>
      <c r="AB453" s="24">
        <f t="shared" si="218"/>
        <v>2</v>
      </c>
      <c r="AC453" s="24">
        <f t="shared" si="219"/>
        <v>1</v>
      </c>
      <c r="AD453" s="24">
        <f t="shared" si="220"/>
        <v>2</v>
      </c>
      <c r="AE453" s="24">
        <f t="shared" si="221"/>
        <v>0</v>
      </c>
      <c r="AF453" s="24">
        <f t="shared" si="222"/>
        <v>3</v>
      </c>
      <c r="AG453" s="24">
        <f t="shared" si="223"/>
        <v>1</v>
      </c>
      <c r="AH453" s="24">
        <f t="shared" si="224"/>
        <v>1</v>
      </c>
      <c r="AI453" s="24">
        <f t="shared" si="225"/>
        <v>1</v>
      </c>
      <c r="AJ453" s="24">
        <f t="shared" si="226"/>
        <v>2</v>
      </c>
      <c r="AK453" s="24">
        <f t="shared" si="227"/>
        <v>2</v>
      </c>
      <c r="AL453" s="25">
        <f t="shared" si="228"/>
        <v>21</v>
      </c>
      <c r="AM453" s="25">
        <f t="shared" si="229"/>
        <v>20</v>
      </c>
      <c r="AN453" s="25">
        <f t="shared" si="230"/>
        <v>31</v>
      </c>
      <c r="AO453" s="25">
        <f t="shared" si="231"/>
        <v>11</v>
      </c>
      <c r="AP453" s="25">
        <f t="shared" si="232"/>
        <v>22</v>
      </c>
      <c r="AQ453" s="26">
        <f t="shared" si="233"/>
        <v>1.3922853931277139</v>
      </c>
      <c r="AR453" s="26">
        <f t="shared" si="234"/>
        <v>7.2260191441907998E-2</v>
      </c>
      <c r="AS453" s="26">
        <f t="shared" si="235"/>
        <v>5.7029197490969435E-2</v>
      </c>
      <c r="AT453" s="26">
        <f t="shared" si="236"/>
        <v>4.1838186752283374E-2</v>
      </c>
      <c r="AU453" s="26">
        <f t="shared" si="237"/>
        <v>3.623502346814813E-2</v>
      </c>
      <c r="AV453" s="27">
        <f>(1/(((0-P453)^2+(0-Q453)^2))*CT453)</f>
        <v>9.9794811710899427E-3</v>
      </c>
      <c r="AW453" s="27">
        <f>(1/(((1-P453)^2+(1-Q453)^2))*CT453)</f>
        <v>4.1838186752283374E-2</v>
      </c>
      <c r="AX453" s="27">
        <f>(1/(((2-P453)^2+(2-Q453)^2))*CT453)</f>
        <v>3.623502346814813E-2</v>
      </c>
      <c r="AY453" s="27">
        <f>(1/(((3-P453)^2+(3-Q453)^2))*CT453)</f>
        <v>8.9852419910827173E-3</v>
      </c>
      <c r="AZ453" s="27">
        <f>((1/(((4-P453)^2+(4-Q453)^2))*CT453))</f>
        <v>3.6365010659130618E-3</v>
      </c>
      <c r="BA453" s="27">
        <f>((1/(((5-P453)^2+(5-Q453)^2))*CT453))</f>
        <v>1.927950163554619E-3</v>
      </c>
      <c r="BB453" s="27">
        <f>((1/(((6-P453)^2+(6-Q453)^2))*CT453))</f>
        <v>1.1871104414815229E-3</v>
      </c>
      <c r="BC453" s="27">
        <f>((1/(((1-P453)^2+(0-Q453)^2))*CT453))</f>
        <v>2.7010788235255042E-2</v>
      </c>
      <c r="BD453" s="27">
        <f>((1/(((2-P453)^2+(0-Q453)^2))*CT453))</f>
        <v>7.2260191441907998E-2</v>
      </c>
      <c r="BE453" s="27">
        <f>((1/(((2-P453)^2+(1-Q453)^2))*CT453))</f>
        <v>1.3922853931277139</v>
      </c>
      <c r="BF453" s="27">
        <f>((1/(((3-P453)^2+(0-Q453)^2))*CT453))</f>
        <v>3.2620560538225263E-2</v>
      </c>
      <c r="BG453" s="27">
        <f>((1/(((3-P453)^2+(1-Q453)^2))*CT453))</f>
        <v>5.7029197490969435E-2</v>
      </c>
      <c r="BH453" s="27">
        <f>((1/(((3-P453)^2+(2-Q453)^2))*CT453))</f>
        <v>2.2515299967197349E-2</v>
      </c>
      <c r="BI453" s="27">
        <f>((1/(((4-P453)^2+(0-Q453)^2))*CT453))</f>
        <v>1.1432210588248073E-2</v>
      </c>
      <c r="BJ453" s="27">
        <f>((1/(((4-P453)^2+(1-Q453)^2))*CT453))</f>
        <v>1.3449625658683188E-2</v>
      </c>
      <c r="BK453" s="27">
        <f>((1/(((4-P453)^2+(2-Q453)^2))*CT453))</f>
        <v>9.8784089444324697E-3</v>
      </c>
      <c r="BL453" s="27">
        <f>((1/(((4-P453)^2+(3-Q453)^2))*CT453))</f>
        <v>5.9484775436926688E-3</v>
      </c>
      <c r="BM453" s="27">
        <f>((1/(((5-P453)^2+(0-Q453)^2))*CT453))</f>
        <v>5.4262663005818623E-3</v>
      </c>
      <c r="BN453" s="27">
        <f>((1/(((5-P453)^2+(1-Q453)^2))*CT453))</f>
        <v>5.8422085204808136E-3</v>
      </c>
      <c r="BO453" s="27">
        <f>((1/(((5-P453)^2+(2-Q453)^2))*CT453))</f>
        <v>5.0492934492839545E-3</v>
      </c>
      <c r="BP453" s="27">
        <f>((1/(((5-P453)^2+(3-Q453)^2))*CT453))</f>
        <v>3.7746264718935352E-3</v>
      </c>
      <c r="BQ453" s="27">
        <f>((1/(((5-P453)^2+(4-Q453)^2))*CT453))</f>
        <v>2.6895729245863787E-3</v>
      </c>
      <c r="BR453" s="27">
        <f>((1/(((6-P453)^2+(0-Q453)^2))*CT453))</f>
        <v>3.1142420964989023E-3</v>
      </c>
      <c r="BS453" s="27">
        <f>(1/(((6-P453)^2+(1-Q453)^2))*CT453)</f>
        <v>3.2469136956978133E-3</v>
      </c>
      <c r="BT453" s="27">
        <f>(1/(((6-P453)^2+(2-Q453)^2))*CT453)</f>
        <v>2.9862856761910502E-3</v>
      </c>
      <c r="BU453" s="27">
        <f>(1/(((6-P453)^2+(3-Q453)^2))*CT453)</f>
        <v>2.489150351879554E-3</v>
      </c>
      <c r="BV453" s="27">
        <f>((1/(((6-P453)^2+(4-Q453)^2))*CT453))</f>
        <v>1.9660932455581761E-3</v>
      </c>
      <c r="BW453" s="27">
        <f>((1/(((6-P453)^2+(5-Q453)^2))*CT453))</f>
        <v>1.5255477982850946E-3</v>
      </c>
      <c r="BX453" s="27">
        <f>((1/(((0-P453)^2+(1-Q453)^2))*CT453))</f>
        <v>1.1483037066616377E-2</v>
      </c>
      <c r="BY453" s="27">
        <f>((1/(((0-P453)^2+(2-Q453)^2))*CT453))</f>
        <v>8.7746745626112177E-3</v>
      </c>
      <c r="BZ453" s="27">
        <f>((1/(((1-P453)^2+(2-Q453)^2))*CT453))</f>
        <v>1.9692414475411781E-2</v>
      </c>
      <c r="CA453" s="27">
        <f>((1/(((0-P453)^2+(3-Q453)^2))*CT453))</f>
        <v>5.5296367434674734E-3</v>
      </c>
      <c r="CB453" s="27">
        <f>((1/(((1-P453)^2+(3-Q453)^2))*CT453))</f>
        <v>8.4990405564124936E-3</v>
      </c>
      <c r="CC453" s="27">
        <f>((1/(((2-P453)^2+(3-Q453)^2))*CT453))</f>
        <v>1.0584589647471337E-2</v>
      </c>
      <c r="CD453" s="27">
        <f>((1/(((0-P453)^2+(4-Q453)^2))*CT453))</f>
        <v>3.4755641834593211E-3</v>
      </c>
      <c r="CE453" s="27">
        <f>((1/(((1-P453)^2+(4-Q453)^2))*CT453))</f>
        <v>4.4535553299794375E-3</v>
      </c>
      <c r="CF453" s="27">
        <f>((1/(((2-P453)^2+(4-Q453)^2))*CT453))</f>
        <v>4.9663199305955462E-3</v>
      </c>
      <c r="CG453" s="27">
        <f>((1/(((3-P453)^2+(4-Q453)^2))*CT453))</f>
        <v>4.5835191471362766E-3</v>
      </c>
      <c r="CH453" s="27">
        <f>((1/(((0-P453)^2+(5-Q453)^2))*CT453))</f>
        <v>2.300953508216283E-3</v>
      </c>
      <c r="CI453" s="27">
        <f>((1/(((1-P453)^2+(5-Q453)^2))*CT453))</f>
        <v>2.6923765640396668E-3</v>
      </c>
      <c r="CJ453" s="27">
        <f>((1/(((2-P453)^2+(5-Q453)^2))*CT453))</f>
        <v>2.8716182393595823E-3</v>
      </c>
      <c r="CK453" s="27">
        <f>((1/(((3-P453)^2+(5-Q453)^2))*CT453))</f>
        <v>2.7393332267383838E-3</v>
      </c>
      <c r="CL453" s="27">
        <f>(1/(((4-P453)^2+(5-Q453)^2))*CT453)</f>
        <v>2.3704042374945913E-3</v>
      </c>
      <c r="CM453" s="27">
        <f>(1/(((0-P453)^2+(6-Q453)^2))*CT453)</f>
        <v>1.6090575749006235E-3</v>
      </c>
      <c r="CN453" s="27">
        <f>(1/(((1-P453)^2+(6-Q453)^2))*CT453)</f>
        <v>1.7911567302602836E-3</v>
      </c>
      <c r="CO453" s="27">
        <f>((1/(((2-P453)^2+(6-Q453)^2))*CT453))</f>
        <v>1.8687569404628374E-3</v>
      </c>
      <c r="CP453" s="27">
        <f>((1/(((3-P453)^2+(6-Q453)^2))*CT453))</f>
        <v>1.8118183709333682E-3</v>
      </c>
      <c r="CQ453" s="27">
        <f>((1/(((4-P453)^2+(6-Q453)^2))*CT453))</f>
        <v>1.6427149581441564E-3</v>
      </c>
      <c r="CR453" s="27">
        <f>((1/(((5-P453)^2+(6-Q453)^2)))*CT453)</f>
        <v>1.417303919624703E-3</v>
      </c>
      <c r="CS453" s="21">
        <f t="shared" si="238"/>
        <v>1.8914876950341519</v>
      </c>
      <c r="CT453" s="28">
        <v>0.05</v>
      </c>
    </row>
    <row r="454" spans="8:98" x14ac:dyDescent="0.25">
      <c r="H454" s="2">
        <v>44821</v>
      </c>
      <c r="I454" s="1" t="s">
        <v>27</v>
      </c>
      <c r="J454" s="1" t="s">
        <v>13</v>
      </c>
      <c r="K454"/>
      <c r="L454"/>
      <c r="M454"/>
      <c r="N454"/>
      <c r="P454" s="10">
        <f>SUMIF(team,spi_matches[[#This Row],[team1]],Mxg)+SUMIF(team,spi_matches[[#This Row],[team2]],Vnxg)</f>
        <v>1.1818888269734371</v>
      </c>
      <c r="Q454" s="10">
        <f>SUMIF(team,spi_matches[[#This Row],[team1]],Mnxg)+SUMIF(team,spi_matches[[#This Row],[team2]],Vxg)</f>
        <v>0.64143278680367666</v>
      </c>
      <c r="R454" s="10" t="str">
        <f t="shared" si="208"/>
        <v/>
      </c>
      <c r="S454" s="21">
        <f t="shared" si="209"/>
        <v>0.3049434472245301</v>
      </c>
      <c r="T454" s="21">
        <f t="shared" si="210"/>
        <v>0.36752485560387033</v>
      </c>
      <c r="U454" s="21">
        <f t="shared" si="211"/>
        <v>0.13583030062273088</v>
      </c>
      <c r="V454" s="22">
        <f t="shared" si="212"/>
        <v>1</v>
      </c>
      <c r="W454" s="22">
        <f t="shared" si="213"/>
        <v>1</v>
      </c>
      <c r="X454" s="23" t="str">
        <f t="shared" si="214"/>
        <v/>
      </c>
      <c r="Y454" s="23" t="str">
        <f t="shared" si="215"/>
        <v/>
      </c>
      <c r="Z454" s="23">
        <f t="shared" si="216"/>
        <v>1</v>
      </c>
      <c r="AA454" s="23">
        <f t="shared" si="217"/>
        <v>1</v>
      </c>
      <c r="AB454" s="24">
        <f t="shared" si="218"/>
        <v>1</v>
      </c>
      <c r="AC454" s="24">
        <f t="shared" si="219"/>
        <v>1</v>
      </c>
      <c r="AD454" s="24">
        <f t="shared" si="220"/>
        <v>1</v>
      </c>
      <c r="AE454" s="24">
        <f t="shared" si="221"/>
        <v>0</v>
      </c>
      <c r="AF454" s="24">
        <f t="shared" si="222"/>
        <v>2</v>
      </c>
      <c r="AG454" s="24">
        <f t="shared" si="223"/>
        <v>1</v>
      </c>
      <c r="AH454" s="24">
        <f t="shared" si="224"/>
        <v>2</v>
      </c>
      <c r="AI454" s="24">
        <f t="shared" si="225"/>
        <v>0</v>
      </c>
      <c r="AJ454" s="24">
        <f t="shared" si="226"/>
        <v>0</v>
      </c>
      <c r="AK454" s="24">
        <f t="shared" si="227"/>
        <v>1</v>
      </c>
      <c r="AL454" s="25">
        <f t="shared" si="228"/>
        <v>11</v>
      </c>
      <c r="AM454" s="25">
        <f t="shared" si="229"/>
        <v>10</v>
      </c>
      <c r="AN454" s="25">
        <f t="shared" si="230"/>
        <v>21</v>
      </c>
      <c r="AO454" s="25">
        <f t="shared" si="231"/>
        <v>20</v>
      </c>
      <c r="AP454" s="25">
        <f t="shared" si="232"/>
        <v>1</v>
      </c>
      <c r="AQ454" s="26">
        <f t="shared" si="233"/>
        <v>0.30930260030395029</v>
      </c>
      <c r="AR454" s="26">
        <f t="shared" si="234"/>
        <v>0.11248098823051861</v>
      </c>
      <c r="AS454" s="26">
        <f t="shared" si="235"/>
        <v>6.2666352704758746E-2</v>
      </c>
      <c r="AT454" s="26">
        <f t="shared" si="236"/>
        <v>4.6264514655875666E-2</v>
      </c>
      <c r="AU454" s="26">
        <f t="shared" si="237"/>
        <v>3.2777607663255048E-2</v>
      </c>
      <c r="AV454" s="27">
        <f>(1/(((0-P454)^2+(0-Q454)^2))*CT454)</f>
        <v>2.7650321786725208E-2</v>
      </c>
      <c r="AW454" s="27">
        <f>(1/(((1-P454)^2+(1-Q454)^2))*CT454)</f>
        <v>0.30930260030395029</v>
      </c>
      <c r="AX454" s="27">
        <f>(1/(((2-P454)^2+(2-Q454)^2))*CT454)</f>
        <v>1.9880630616643264E-2</v>
      </c>
      <c r="AY454" s="27">
        <f>(1/(((3-P454)^2+(3-Q454)^2))*CT454)</f>
        <v>5.6380162181341783E-3</v>
      </c>
      <c r="AZ454" s="27">
        <f>((1/(((4-P454)^2+(4-Q454)^2))*CT454))</f>
        <v>2.6012234488423736E-3</v>
      </c>
      <c r="BA454" s="27">
        <f>((1/(((5-P454)^2+(5-Q454)^2))*CT454))</f>
        <v>1.4891996799224492E-3</v>
      </c>
      <c r="BB454" s="27">
        <f>((1/(((6-P454)^2+(6-Q454)^2))*CT454))</f>
        <v>9.6286354965253442E-4</v>
      </c>
      <c r="BC454" s="27">
        <f>((1/(((1-P454)^2+(0-Q454)^2))*CT454))</f>
        <v>0.11248098823051861</v>
      </c>
      <c r="BD454" s="27">
        <f>((1/(((2-P454)^2+(0-Q454)^2))*CT454))</f>
        <v>4.6264514655875666E-2</v>
      </c>
      <c r="BE454" s="27">
        <f>((1/(((2-P454)^2+(1-Q454)^2))*CT454))</f>
        <v>6.2666352704758746E-2</v>
      </c>
      <c r="BF454" s="27">
        <f>((1/(((3-P454)^2+(0-Q454)^2))*CT454))</f>
        <v>1.3451837719317482E-2</v>
      </c>
      <c r="BG454" s="27">
        <f>((1/(((3-P454)^2+(1-Q454)^2))*CT454))</f>
        <v>1.4559861146374919E-2</v>
      </c>
      <c r="BH454" s="27">
        <f>((1/(((3-P454)^2+(2-Q454)^2))*CT454))</f>
        <v>9.7064137711901539E-3</v>
      </c>
      <c r="BI454" s="27">
        <f>((1/(((4-P454)^2+(0-Q454)^2))*CT454))</f>
        <v>5.9857396192857671E-3</v>
      </c>
      <c r="BJ454" s="27">
        <f>((1/(((4-P454)^2+(1-Q454)^2))*CT454))</f>
        <v>6.1955404022530141E-3</v>
      </c>
      <c r="BK454" s="27">
        <f>((1/(((4-P454)^2+(2-Q454)^2))*CT454))</f>
        <v>5.1085800822489652E-3</v>
      </c>
      <c r="BL454" s="27">
        <f>((1/(((4-P454)^2+(3-Q454)^2))*CT454))</f>
        <v>3.702444904605771E-3</v>
      </c>
      <c r="BM454" s="27">
        <f>((1/(((5-P454)^2+(0-Q454)^2))*CT454))</f>
        <v>3.3356885630511121E-3</v>
      </c>
      <c r="BN454" s="27">
        <f>((1/(((5-P454)^2+(1-Q454)^2))*CT454))</f>
        <v>3.3998471783450836E-3</v>
      </c>
      <c r="BO454" s="27">
        <f>((1/(((5-P454)^2+(2-Q454)^2))*CT454))</f>
        <v>3.0443851006872686E-3</v>
      </c>
      <c r="BP454" s="27">
        <f>((1/(((5-P454)^2+(3-Q454)^2))*CT454))</f>
        <v>2.4825215305177826E-3</v>
      </c>
      <c r="BQ454" s="27">
        <f>((1/(((5-P454)^2+(4-Q454)^2))*CT454))</f>
        <v>1.9336415480633842E-3</v>
      </c>
      <c r="BR454" s="27">
        <f>((1/(((6-P454)^2+(0-Q454)^2))*CT454))</f>
        <v>2.1163455644568597E-3</v>
      </c>
      <c r="BS454" s="27">
        <f>(1/(((6-P454)^2+(1-Q454)^2))*CT454)</f>
        <v>2.1419912531113398E-3</v>
      </c>
      <c r="BT454" s="27">
        <f>(1/(((6-P454)^2+(2-Q454)^2))*CT454)</f>
        <v>1.9952194423712251E-3</v>
      </c>
      <c r="BU454" s="27">
        <f>(1/(((6-P454)^2+(3-Q454)^2))*CT454)</f>
        <v>1.7374966093195332E-3</v>
      </c>
      <c r="BV454" s="27">
        <f>((1/(((6-P454)^2+(4-Q454)^2))*CT454))</f>
        <v>1.4495203522154583E-3</v>
      </c>
      <c r="BW454" s="27">
        <f>((1/(((6-P454)^2+(5-Q454)^2))*CT454))</f>
        <v>1.1845168459620511E-3</v>
      </c>
      <c r="BX454" s="27">
        <f>((1/(((0-P454)^2+(1-Q454)^2))*CT454))</f>
        <v>3.2777607663255048E-2</v>
      </c>
      <c r="BY454" s="27">
        <f>((1/(((0-P454)^2+(2-Q454)^2))*CT454))</f>
        <v>1.5419886253133331E-2</v>
      </c>
      <c r="BZ454" s="27">
        <f>((1/(((1-P454)^2+(2-Q454)^2))*CT454))</f>
        <v>2.6612895585783555E-2</v>
      </c>
      <c r="CA454" s="27">
        <f>((1/(((0-P454)^2+(3-Q454)^2))*CT454))</f>
        <v>7.1842171959631109E-3</v>
      </c>
      <c r="CB454" s="27">
        <f>((1/(((1-P454)^2+(3-Q454)^2))*CT454))</f>
        <v>8.9350767315821162E-3</v>
      </c>
      <c r="CC454" s="27">
        <f>((1/(((2-P454)^2+(3-Q454)^2))*CT454))</f>
        <v>8.0229196321438389E-3</v>
      </c>
      <c r="CD454" s="27">
        <f>((1/(((0-P454)^2+(4-Q454)^2))*CT454))</f>
        <v>3.9442021842424164E-3</v>
      </c>
      <c r="CE454" s="27">
        <f>((1/(((1-P454)^2+(4-Q454)^2))*CT454))</f>
        <v>4.4196717830163696E-3</v>
      </c>
      <c r="CF454" s="27">
        <f>((1/(((2-P454)^2+(4-Q454)^2))*CT454))</f>
        <v>4.1843526641484989E-3</v>
      </c>
      <c r="CG454" s="27">
        <f>((1/(((3-P454)^2+(4-Q454)^2))*CT454))</f>
        <v>3.4280616551076921E-3</v>
      </c>
      <c r="CH454" s="27">
        <f>((1/(((0-P454)^2+(5-Q454)^2))*CT454))</f>
        <v>2.4517051653250143E-3</v>
      </c>
      <c r="CI454" s="27">
        <f>((1/(((1-P454)^2+(5-Q454)^2))*CT454))</f>
        <v>2.6274039061320179E-3</v>
      </c>
      <c r="CJ454" s="27">
        <f>((1/(((2-P454)^2+(5-Q454)^2))*CT454))</f>
        <v>2.5424055391953127E-3</v>
      </c>
      <c r="CK454" s="27">
        <f>((1/(((3-P454)^2+(5-Q454)^2))*CT454))</f>
        <v>2.2418874220488032E-3</v>
      </c>
      <c r="CL454" s="27">
        <f>(1/(((4-P454)^2+(5-Q454)^2))*CT454)</f>
        <v>1.8560548719212804E-3</v>
      </c>
      <c r="CM454" s="27">
        <f>(1/(((0-P454)^2+(6-Q454)^2))*CT454)</f>
        <v>1.6605170095785029E-3</v>
      </c>
      <c r="CN454" s="27">
        <f>(1/(((1-P454)^2+(6-Q454)^2))*CT454)</f>
        <v>1.739292196596445E-3</v>
      </c>
      <c r="CO454" s="27">
        <f>((1/(((2-P454)^2+(6-Q454)^2))*CT454))</f>
        <v>1.7016324645552723E-3</v>
      </c>
      <c r="CP454" s="27">
        <f>((1/(((3-P454)^2+(6-Q454)^2))*CT454))</f>
        <v>1.561535224208605E-3</v>
      </c>
      <c r="CQ454" s="27">
        <f>((1/(((4-P454)^2+(6-Q454)^2))*CT454))</f>
        <v>1.3640334277451056E-3</v>
      </c>
      <c r="CR454" s="27">
        <f>((1/(((5-P454)^2+(6-Q454)^2)))*CT454)</f>
        <v>1.1549420470485733E-3</v>
      </c>
      <c r="CS454" s="21">
        <f t="shared" si="238"/>
        <v>0.80829860345113125</v>
      </c>
      <c r="CT454" s="28">
        <v>0.05</v>
      </c>
    </row>
    <row r="455" spans="8:98" x14ac:dyDescent="0.25">
      <c r="H455" s="2">
        <v>44822</v>
      </c>
      <c r="I455" s="1" t="s">
        <v>5</v>
      </c>
      <c r="J455" s="1" t="s">
        <v>6</v>
      </c>
      <c r="K455">
        <v>0</v>
      </c>
      <c r="L455">
        <v>3</v>
      </c>
      <c r="M455">
        <v>0.56000000000000005</v>
      </c>
      <c r="N455">
        <v>1.26</v>
      </c>
      <c r="P455" s="10">
        <f>SUMIF(team,spi_matches[[#This Row],[team1]],Mxg)+SUMIF(team,spi_matches[[#This Row],[team2]],Vnxg)</f>
        <v>1.4588761759617559</v>
      </c>
      <c r="Q455" s="10">
        <f>SUMIF(team,spi_matches[[#This Row],[team1]],Mnxg)+SUMIF(team,spi_matches[[#This Row],[team2]],Vxg)</f>
        <v>1.1352747478257412</v>
      </c>
      <c r="R455" s="10">
        <f t="shared" si="208"/>
        <v>0.82353476824156191</v>
      </c>
      <c r="S455" s="21">
        <f t="shared" si="209"/>
        <v>0.33152050732788585</v>
      </c>
      <c r="T455" s="21">
        <f t="shared" si="210"/>
        <v>0.29605290768601028</v>
      </c>
      <c r="U455" s="21">
        <f t="shared" si="211"/>
        <v>0.17579908607682368</v>
      </c>
      <c r="V455" s="22">
        <f t="shared" si="212"/>
        <v>3</v>
      </c>
      <c r="W455" s="22">
        <f t="shared" si="213"/>
        <v>0</v>
      </c>
      <c r="X455" s="23">
        <f t="shared" si="214"/>
        <v>0</v>
      </c>
      <c r="Y455" s="23">
        <f t="shared" si="215"/>
        <v>3</v>
      </c>
      <c r="Z455" s="23">
        <f t="shared" si="216"/>
        <v>0</v>
      </c>
      <c r="AA455" s="23">
        <f t="shared" si="217"/>
        <v>3</v>
      </c>
      <c r="AB455" s="24">
        <f t="shared" si="218"/>
        <v>1</v>
      </c>
      <c r="AC455" s="24">
        <f t="shared" si="219"/>
        <v>1</v>
      </c>
      <c r="AD455" s="24">
        <f t="shared" si="220"/>
        <v>2</v>
      </c>
      <c r="AE455" s="24">
        <f t="shared" si="221"/>
        <v>1</v>
      </c>
      <c r="AF455" s="24">
        <f t="shared" si="222"/>
        <v>1</v>
      </c>
      <c r="AG455" s="24">
        <f t="shared" si="223"/>
        <v>2</v>
      </c>
      <c r="AH455" s="24">
        <f t="shared" si="224"/>
        <v>2</v>
      </c>
      <c r="AI455" s="24">
        <f t="shared" si="225"/>
        <v>2</v>
      </c>
      <c r="AJ455" s="24">
        <f t="shared" si="226"/>
        <v>1</v>
      </c>
      <c r="AK455" s="24">
        <f t="shared" si="227"/>
        <v>0</v>
      </c>
      <c r="AL455" s="25">
        <f t="shared" si="228"/>
        <v>11</v>
      </c>
      <c r="AM455" s="25">
        <f t="shared" si="229"/>
        <v>21</v>
      </c>
      <c r="AN455" s="25">
        <f t="shared" si="230"/>
        <v>12</v>
      </c>
      <c r="AO455" s="25">
        <f t="shared" si="231"/>
        <v>22</v>
      </c>
      <c r="AP455" s="25">
        <f t="shared" si="232"/>
        <v>10</v>
      </c>
      <c r="AQ455" s="26">
        <f t="shared" si="233"/>
        <v>0.21846787388486205</v>
      </c>
      <c r="AR455" s="26">
        <f t="shared" si="234"/>
        <v>0.16071266406210083</v>
      </c>
      <c r="AS455" s="26">
        <f t="shared" si="235"/>
        <v>5.2174796479121391E-2</v>
      </c>
      <c r="AT455" s="26">
        <f t="shared" si="236"/>
        <v>4.8050829873547467E-2</v>
      </c>
      <c r="AU455" s="26">
        <f t="shared" si="237"/>
        <v>3.3346313988152389E-2</v>
      </c>
      <c r="AV455" s="27">
        <f>(1/(((0-P455)^2+(0-Q455)^2))*CT455)</f>
        <v>1.4631997437043825E-2</v>
      </c>
      <c r="AW455" s="27">
        <f>(1/(((1-P455)^2+(1-Q455)^2))*CT455)</f>
        <v>0.21846787388486205</v>
      </c>
      <c r="AX455" s="27">
        <f>(1/(((2-P455)^2+(2-Q455)^2))*CT455)</f>
        <v>4.8050829873547467E-2</v>
      </c>
      <c r="AY455" s="27">
        <f>(1/(((3-P455)^2+(3-Q455)^2))*CT455)</f>
        <v>8.5437036567880178E-3</v>
      </c>
      <c r="AZ455" s="27">
        <f>((1/(((4-P455)^2+(4-Q455)^2))*CT455))</f>
        <v>3.4097199110790441E-3</v>
      </c>
      <c r="BA455" s="27">
        <f>((1/(((5-P455)^2+(5-Q455)^2))*CT455))</f>
        <v>1.8197925521738481E-3</v>
      </c>
      <c r="BB455" s="27">
        <f>((1/(((6-P455)^2+(6-Q455)^2))*CT455))</f>
        <v>1.1289903705160734E-3</v>
      </c>
      <c r="BC455" s="27">
        <f>((1/(((1-P455)^2+(0-Q455)^2))*CT455))</f>
        <v>3.3346313988152389E-2</v>
      </c>
      <c r="BD455" s="27">
        <f>((1/(((2-P455)^2+(0-Q455)^2))*CT455))</f>
        <v>3.1612281767653787E-2</v>
      </c>
      <c r="BE455" s="27">
        <f>((1/(((2-P455)^2+(1-Q455)^2))*CT455))</f>
        <v>0.16071266406210083</v>
      </c>
      <c r="BF455" s="27">
        <f>((1/(((3-P455)^2+(0-Q455)^2))*CT455))</f>
        <v>1.3646618223611318E-2</v>
      </c>
      <c r="BG455" s="27">
        <f>((1/(((3-P455)^2+(1-Q455)^2))*CT455))</f>
        <v>2.0891115561361008E-2</v>
      </c>
      <c r="BH455" s="27">
        <f>((1/(((3-P455)^2+(2-Q455)^2))*CT455))</f>
        <v>1.601120834402715E-2</v>
      </c>
      <c r="BI455" s="27">
        <f>((1/(((4-P455)^2+(0-Q455)^2))*CT455))</f>
        <v>6.4548119562170634E-3</v>
      </c>
      <c r="BJ455" s="27">
        <f>((1/(((4-P455)^2+(1-Q455)^2))*CT455))</f>
        <v>7.7212808525600959E-3</v>
      </c>
      <c r="BK455" s="27">
        <f>((1/(((4-P455)^2+(2-Q455)^2))*CT455))</f>
        <v>6.9395674216695576E-3</v>
      </c>
      <c r="BL455" s="27">
        <f>((1/(((4-P455)^2+(3-Q455)^2))*CT455))</f>
        <v>5.0329605794090576E-3</v>
      </c>
      <c r="BM455" s="27">
        <f>((1/(((5-P455)^2+(0-Q455)^2))*CT455))</f>
        <v>3.6157455533438014E-3</v>
      </c>
      <c r="BN455" s="27">
        <f>((1/(((5-P455)^2+(1-Q455)^2))*CT455))</f>
        <v>3.9815709977668581E-3</v>
      </c>
      <c r="BO455" s="27">
        <f>((1/(((5-P455)^2+(2-Q455)^2))*CT455))</f>
        <v>3.7629895485951242E-3</v>
      </c>
      <c r="BP455" s="27">
        <f>((1/(((5-P455)^2+(3-Q455)^2))*CT455))</f>
        <v>3.1217303380280457E-3</v>
      </c>
      <c r="BQ455" s="27">
        <f>((1/(((5-P455)^2+(4-Q455)^2))*CT455))</f>
        <v>2.410078906689326E-3</v>
      </c>
      <c r="BR455" s="27">
        <f>((1/(((6-P455)^2+(0-Q455)^2))*CT455))</f>
        <v>2.2819948335638229E-3</v>
      </c>
      <c r="BS455" s="27">
        <f>(1/(((6-P455)^2+(1-Q455)^2))*CT455)</f>
        <v>2.4224683150198389E-3</v>
      </c>
      <c r="BT455" s="27">
        <f>(1/(((6-P455)^2+(2-Q455)^2))*CT455)</f>
        <v>2.3397772760409686E-3</v>
      </c>
      <c r="BU455" s="27">
        <f>(1/(((6-P455)^2+(3-Q455)^2))*CT455)</f>
        <v>2.0747743831603465E-3</v>
      </c>
      <c r="BV455" s="27">
        <f>((1/(((6-P455)^2+(4-Q455)^2))*CT455))</f>
        <v>1.7343974086953418E-3</v>
      </c>
      <c r="BW455" s="27">
        <f>((1/(((6-P455)^2+(5-Q455)^2))*CT455))</f>
        <v>1.4061570102200946E-3</v>
      </c>
      <c r="BX455" s="27">
        <f>((1/(((0-P455)^2+(1-Q455)^2))*CT455))</f>
        <v>2.3292443170898403E-2</v>
      </c>
      <c r="BY455" s="27">
        <f>((1/(((0-P455)^2+(2-Q455)^2))*CT455))</f>
        <v>1.7384837439023609E-2</v>
      </c>
      <c r="BZ455" s="27">
        <f>((1/(((1-P455)^2+(2-Q455)^2))*CT455))</f>
        <v>5.2174796479121391E-2</v>
      </c>
      <c r="CA455" s="27">
        <f>((1/(((0-P455)^2+(3-Q455)^2))*CT455))</f>
        <v>8.9197791339708492E-3</v>
      </c>
      <c r="CB455" s="27">
        <f>((1/(((1-P455)^2+(3-Q455)^2))*CT455))</f>
        <v>1.3558338071894341E-2</v>
      </c>
      <c r="CC455" s="27">
        <f>((1/(((2-P455)^2+(3-Q455)^2))*CT455))</f>
        <v>1.3262545789471662E-2</v>
      </c>
      <c r="CD455" s="27">
        <f>((1/(((0-P455)^2+(4-Q455)^2))*CT455))</f>
        <v>4.8379431908897718E-3</v>
      </c>
      <c r="CE455" s="27">
        <f>((1/(((1-P455)^2+(4-Q455)^2))*CT455))</f>
        <v>5.9402048651982231E-3</v>
      </c>
      <c r="CF455" s="27">
        <f>((1/(((2-P455)^2+(4-Q455)^2))*CT455))</f>
        <v>5.8827226783342342E-3</v>
      </c>
      <c r="CG455" s="27">
        <f>((1/(((3-P455)^2+(4-Q455)^2))*CT455))</f>
        <v>4.7251326940904665E-3</v>
      </c>
      <c r="CH455" s="27">
        <f>((1/(((0-P455)^2+(5-Q455)^2))*CT455))</f>
        <v>2.930073049842493E-3</v>
      </c>
      <c r="CI455" s="27">
        <f>((1/(((1-P455)^2+(5-Q455)^2))*CT455))</f>
        <v>3.3010559123942025E-3</v>
      </c>
      <c r="CJ455" s="27">
        <f>((1/(((2-P455)^2+(5-Q455)^2))*CT455))</f>
        <v>3.2832277176500614E-3</v>
      </c>
      <c r="CK455" s="27">
        <f>((1/(((3-P455)^2+(5-Q455)^2))*CT455))</f>
        <v>2.8883095465540051E-3</v>
      </c>
      <c r="CL455" s="27">
        <f>(1/(((4-P455)^2+(5-Q455)^2))*CT455)</f>
        <v>2.3371681440654143E-3</v>
      </c>
      <c r="CM455" s="27">
        <f>(1/(((0-P455)^2+(6-Q455)^2))*CT455)</f>
        <v>1.9384449537424818E-3</v>
      </c>
      <c r="CN455" s="27">
        <f>(1/(((1-P455)^2+(6-Q455)^2))*CT455)</f>
        <v>2.0941426762159823E-3</v>
      </c>
      <c r="CO455" s="27">
        <f>((1/(((2-P455)^2+(6-Q455)^2))*CT455))</f>
        <v>2.0869536089688757E-3</v>
      </c>
      <c r="CP455" s="27">
        <f>((1/(((3-P455)^2+(6-Q455)^2))*CT455))</f>
        <v>1.9200775831652779E-3</v>
      </c>
      <c r="CQ455" s="27">
        <f>((1/(((4-P455)^2+(6-Q455)^2))*CT455))</f>
        <v>1.6598688360600037E-3</v>
      </c>
      <c r="CR455" s="27">
        <f>((1/(((5-P455)^2+(6-Q455)^2)))*CT455)</f>
        <v>1.3810205352718825E-3</v>
      </c>
      <c r="CS455" s="21">
        <f t="shared" si="238"/>
        <v>0.80337250109071956</v>
      </c>
      <c r="CT455" s="28">
        <v>0.05</v>
      </c>
    </row>
    <row r="456" spans="8:98" x14ac:dyDescent="0.25">
      <c r="H456" s="2">
        <v>44822</v>
      </c>
      <c r="I456" s="1" t="s">
        <v>7</v>
      </c>
      <c r="J456" s="1" t="s">
        <v>8</v>
      </c>
      <c r="K456"/>
      <c r="L456"/>
      <c r="M456"/>
      <c r="N456"/>
      <c r="P456" s="10">
        <f>SUMIF(team,spi_matches[[#This Row],[team1]],Mxg)+SUMIF(team,spi_matches[[#This Row],[team2]],Vnxg)</f>
        <v>1.8290241649477728</v>
      </c>
      <c r="Q456" s="10">
        <f>SUMIF(team,spi_matches[[#This Row],[team1]],Mnxg)+SUMIF(team,spi_matches[[#This Row],[team2]],Vxg)</f>
        <v>0.99590134181296153</v>
      </c>
      <c r="R456" s="10" t="str">
        <f t="shared" si="208"/>
        <v/>
      </c>
      <c r="S456" s="21">
        <f t="shared" si="209"/>
        <v>1.9348780129265675</v>
      </c>
      <c r="T456" s="21">
        <f t="shared" si="210"/>
        <v>0.14848718353613419</v>
      </c>
      <c r="U456" s="21">
        <f t="shared" si="211"/>
        <v>0.1298882195801008</v>
      </c>
      <c r="V456" s="22">
        <f t="shared" si="212"/>
        <v>3</v>
      </c>
      <c r="W456" s="22">
        <f t="shared" si="213"/>
        <v>0</v>
      </c>
      <c r="X456" s="23" t="str">
        <f t="shared" si="214"/>
        <v/>
      </c>
      <c r="Y456" s="23" t="str">
        <f t="shared" si="215"/>
        <v/>
      </c>
      <c r="Z456" s="23">
        <f t="shared" si="216"/>
        <v>3</v>
      </c>
      <c r="AA456" s="23">
        <f t="shared" si="217"/>
        <v>0</v>
      </c>
      <c r="AB456" s="24">
        <f t="shared" si="218"/>
        <v>2</v>
      </c>
      <c r="AC456" s="24">
        <f t="shared" si="219"/>
        <v>1</v>
      </c>
      <c r="AD456" s="24">
        <f t="shared" si="220"/>
        <v>1</v>
      </c>
      <c r="AE456" s="24">
        <f t="shared" si="221"/>
        <v>1</v>
      </c>
      <c r="AF456" s="24">
        <f t="shared" si="222"/>
        <v>2</v>
      </c>
      <c r="AG456" s="24">
        <f t="shared" si="223"/>
        <v>0</v>
      </c>
      <c r="AH456" s="24">
        <f t="shared" si="224"/>
        <v>2</v>
      </c>
      <c r="AI456" s="24">
        <f t="shared" si="225"/>
        <v>2</v>
      </c>
      <c r="AJ456" s="24">
        <f t="shared" si="226"/>
        <v>3</v>
      </c>
      <c r="AK456" s="24">
        <f t="shared" si="227"/>
        <v>1</v>
      </c>
      <c r="AL456" s="25">
        <f t="shared" si="228"/>
        <v>21</v>
      </c>
      <c r="AM456" s="25">
        <f t="shared" si="229"/>
        <v>11</v>
      </c>
      <c r="AN456" s="25">
        <f t="shared" si="230"/>
        <v>20</v>
      </c>
      <c r="AO456" s="25">
        <f t="shared" si="231"/>
        <v>22</v>
      </c>
      <c r="AP456" s="25">
        <f t="shared" si="232"/>
        <v>31</v>
      </c>
      <c r="AQ456" s="26">
        <f t="shared" si="233"/>
        <v>1.7094288749592463</v>
      </c>
      <c r="AR456" s="26">
        <f t="shared" si="234"/>
        <v>7.2748661885015137E-2</v>
      </c>
      <c r="AS456" s="26">
        <f t="shared" si="235"/>
        <v>4.8969091961747362E-2</v>
      </c>
      <c r="AT456" s="26">
        <f t="shared" si="236"/>
        <v>4.819524000246099E-2</v>
      </c>
      <c r="AU456" s="26">
        <f t="shared" si="237"/>
        <v>3.6464378683189087E-2</v>
      </c>
      <c r="AV456" s="27">
        <f>(1/(((0-P456)^2+(0-Q456)^2))*CT456)</f>
        <v>1.1528310740460634E-2</v>
      </c>
      <c r="AW456" s="27">
        <f>(1/(((1-P456)^2+(1-Q456)^2))*CT456)</f>
        <v>7.2748661885015137E-2</v>
      </c>
      <c r="AX456" s="27">
        <f>(1/(((2-P456)^2+(2-Q456)^2))*CT456)</f>
        <v>4.819524000246099E-2</v>
      </c>
      <c r="AY456" s="27">
        <f>(1/(((3-P456)^2+(3-Q456)^2))*CT456)</f>
        <v>9.2805773675748594E-3</v>
      </c>
      <c r="AZ456" s="27">
        <f>((1/(((4-P456)^2+(4-Q456)^2))*CT456))</f>
        <v>3.6396075657791206E-3</v>
      </c>
      <c r="BA456" s="27">
        <f>((1/(((5-P456)^2+(5-Q456)^2))*CT456))</f>
        <v>1.9165978044174256E-3</v>
      </c>
      <c r="BB456" s="27">
        <f>((1/(((6-P456)^2+(6-Q456)^2))*CT456))</f>
        <v>1.1781881704260371E-3</v>
      </c>
      <c r="BC456" s="27">
        <f>((1/(((1-P456)^2+(0-Q456)^2))*CT456))</f>
        <v>2.9777847454664465E-2</v>
      </c>
      <c r="BD456" s="27">
        <f>((1/(((2-P456)^2+(0-Q456)^2))*CT456))</f>
        <v>4.8969091961747362E-2</v>
      </c>
      <c r="BE456" s="27">
        <f>((1/(((2-P456)^2+(1-Q456)^2))*CT456))</f>
        <v>1.7094288749592463</v>
      </c>
      <c r="BF456" s="27">
        <f>((1/(((3-P456)^2+(0-Q456)^2))*CT456))</f>
        <v>2.11595081306666E-2</v>
      </c>
      <c r="BG456" s="27">
        <f>((1/(((3-P456)^2+(1-Q456)^2))*CT456))</f>
        <v>3.6464378683189087E-2</v>
      </c>
      <c r="BH456" s="27">
        <f>((1/(((3-P456)^2+(2-Q456)^2))*CT456))</f>
        <v>2.1013713989089421E-2</v>
      </c>
      <c r="BI456" s="27">
        <f>((1/(((4-P456)^2+(0-Q456)^2))*CT456))</f>
        <v>8.7643101655844394E-3</v>
      </c>
      <c r="BJ456" s="27">
        <f>((1/(((4-P456)^2+(1-Q456)^2))*CT456))</f>
        <v>1.0608609846115473E-2</v>
      </c>
      <c r="BK456" s="27">
        <f>((1/(((4-P456)^2+(2-Q456)^2))*CT456))</f>
        <v>8.7391958758381554E-3</v>
      </c>
      <c r="BL456" s="27">
        <f>((1/(((4-P456)^2+(3-Q456)^2))*CT456))</f>
        <v>5.727673737206492E-3</v>
      </c>
      <c r="BM456" s="27">
        <f>((1/(((5-P456)^2+(0-Q456)^2))*CT456))</f>
        <v>4.5261536974116655E-3</v>
      </c>
      <c r="BN456" s="27">
        <f>((1/(((5-P456)^2+(1-Q456)^2))*CT456))</f>
        <v>4.9725987207617584E-3</v>
      </c>
      <c r="BO456" s="27">
        <f>((1/(((5-P456)^2+(2-Q456)^2))*CT456))</f>
        <v>4.5194464206368542E-3</v>
      </c>
      <c r="BP456" s="27">
        <f>((1/(((5-P456)^2+(3-Q456)^2))*CT456))</f>
        <v>3.5532816629337488E-3</v>
      </c>
      <c r="BQ456" s="27">
        <f>((1/(((5-P456)^2+(4-Q456)^2))*CT456))</f>
        <v>2.6205867590259925E-3</v>
      </c>
      <c r="BR456" s="27">
        <f>((1/(((6-P456)^2+(0-Q456)^2))*CT456))</f>
        <v>2.7190376669938916E-3</v>
      </c>
      <c r="BS456" s="27">
        <f>(1/(((6-P456)^2+(1-Q456)^2))*CT456)</f>
        <v>2.8740494587353072E-3</v>
      </c>
      <c r="BT456" s="27">
        <f>(1/(((6-P456)^2+(2-Q456)^2))*CT456)</f>
        <v>2.7166156615647708E-3</v>
      </c>
      <c r="BU456" s="27">
        <f>(1/(((6-P456)^2+(3-Q456)^2))*CT456)</f>
        <v>2.3349809591238189E-3</v>
      </c>
      <c r="BV456" s="27">
        <f>((1/(((6-P456)^2+(4-Q456)^2))*CT456))</f>
        <v>1.8923876242807924E-3</v>
      </c>
      <c r="BW456" s="27">
        <f>((1/(((6-P456)^2+(5-Q456)^2))*CT456))</f>
        <v>1.4956694917507411E-3</v>
      </c>
      <c r="BX456" s="27">
        <f>((1/(((0-P456)^2+(1-Q456)^2))*CT456))</f>
        <v>1.4946136240040315E-2</v>
      </c>
      <c r="BY456" s="27">
        <f>((1/(((0-P456)^2+(2-Q456)^2))*CT456))</f>
        <v>1.1484897272717788E-2</v>
      </c>
      <c r="BZ456" s="27">
        <f>((1/(((1-P456)^2+(2-Q456)^2))*CT456))</f>
        <v>2.9489909819456886E-2</v>
      </c>
      <c r="CA456" s="27">
        <f>((1/(((0-P456)^2+(3-Q456)^2))*CT456))</f>
        <v>6.791871809966106E-3</v>
      </c>
      <c r="CB456" s="27">
        <f>((1/(((1-P456)^2+(3-Q456)^2))*CT456))</f>
        <v>1.0629946584142645E-2</v>
      </c>
      <c r="CC456" s="27">
        <f>((1/(((2-P456)^2+(3-Q456)^2))*CT456))</f>
        <v>1.2358971260124521E-2</v>
      </c>
      <c r="CD456" s="27">
        <f>((1/(((0-P456)^2+(4-Q456)^2))*CT456))</f>
        <v>4.0420573989622217E-3</v>
      </c>
      <c r="CE456" s="27">
        <f>((1/(((1-P456)^2+(4-Q456)^2))*CT456))</f>
        <v>5.1483285906881743E-3</v>
      </c>
      <c r="CF456" s="27">
        <f>((1/(((2-P456)^2+(4-Q456)^2))*CT456))</f>
        <v>5.5225177165673092E-3</v>
      </c>
      <c r="CG456" s="27">
        <f>((1/(((3-P456)^2+(4-Q456)^2))*CT456))</f>
        <v>4.8096378272830462E-3</v>
      </c>
      <c r="CH456" s="27">
        <f>((1/(((0-P456)^2+(5-Q456)^2))*CT456))</f>
        <v>2.5802276024969998E-3</v>
      </c>
      <c r="CI456" s="27">
        <f>((1/(((1-P456)^2+(5-Q456)^2))*CT456))</f>
        <v>2.9904150384841696E-3</v>
      </c>
      <c r="CJ456" s="27">
        <f>((1/(((2-P456)^2+(5-Q456)^2))*CT456))</f>
        <v>3.1129298478549021E-3</v>
      </c>
      <c r="CK456" s="27">
        <f>((1/(((3-P456)^2+(5-Q456)^2))*CT456))</f>
        <v>2.8729043539739169E-3</v>
      </c>
      <c r="CL456" s="27">
        <f>(1/(((4-P456)^2+(5-Q456)^2))*CT456)</f>
        <v>2.4101098740405944E-3</v>
      </c>
      <c r="CM456" s="27">
        <f>(1/(((0-P456)^2+(6-Q456)^2))*CT456)</f>
        <v>1.761411042176184E-3</v>
      </c>
      <c r="CN456" s="27">
        <f>(1/(((1-P456)^2+(6-Q456)^2))*CT456)</f>
        <v>1.943386474256477E-3</v>
      </c>
      <c r="CO456" s="27">
        <f>((1/(((2-P456)^2+(6-Q456)^2))*CT456))</f>
        <v>1.9943968523700199E-3</v>
      </c>
      <c r="CP456" s="27">
        <f>((1/(((3-P456)^2+(6-Q456)^2))*CT456))</f>
        <v>1.8930654439892431E-3</v>
      </c>
      <c r="CQ456" s="27">
        <f>((1/(((4-P456)^2+(6-Q456)^2))*CT456))</f>
        <v>1.6804384503150795E-3</v>
      </c>
      <c r="CR456" s="27">
        <f>((1/(((5-P456)^2+(6-Q456)^2)))*CT456)</f>
        <v>1.424660080194206E-3</v>
      </c>
      <c r="CS456" s="21">
        <f t="shared" si="238"/>
        <v>2.2132534160428019</v>
      </c>
      <c r="CT456" s="28">
        <v>0.05</v>
      </c>
    </row>
    <row r="457" spans="8:98" x14ac:dyDescent="0.25">
      <c r="H457" s="2">
        <v>44822</v>
      </c>
      <c r="I457" s="1" t="s">
        <v>10</v>
      </c>
      <c r="J457" s="1" t="s">
        <v>21</v>
      </c>
      <c r="K457">
        <v>1</v>
      </c>
      <c r="L457">
        <v>0</v>
      </c>
      <c r="M457">
        <v>0.37</v>
      </c>
      <c r="N457">
        <v>0.08</v>
      </c>
      <c r="P457" s="10">
        <f>SUMIF(team,spi_matches[[#This Row],[team1]],Mxg)+SUMIF(team,spi_matches[[#This Row],[team2]],Vnxg)</f>
        <v>0.9958401160335606</v>
      </c>
      <c r="Q457" s="10">
        <f>SUMIF(team,spi_matches[[#This Row],[team1]],Mnxg)+SUMIF(team,spi_matches[[#This Row],[team2]],Vxg)</f>
        <v>1.2538781993931014</v>
      </c>
      <c r="R457" s="10">
        <f t="shared" si="208"/>
        <v>1.7696658778472902</v>
      </c>
      <c r="S457" s="21">
        <f t="shared" si="209"/>
        <v>0.17361323635594966</v>
      </c>
      <c r="T457" s="21">
        <f t="shared" si="210"/>
        <v>0.83979564495651748</v>
      </c>
      <c r="U457" s="21">
        <f t="shared" si="211"/>
        <v>0.25959570708806456</v>
      </c>
      <c r="V457" s="22">
        <f t="shared" si="212"/>
        <v>1</v>
      </c>
      <c r="W457" s="22">
        <f t="shared" si="213"/>
        <v>1</v>
      </c>
      <c r="X457" s="23">
        <f t="shared" si="214"/>
        <v>3</v>
      </c>
      <c r="Y457" s="23">
        <f t="shared" si="215"/>
        <v>0</v>
      </c>
      <c r="Z457" s="23">
        <f t="shared" si="216"/>
        <v>3</v>
      </c>
      <c r="AA457" s="23">
        <f t="shared" si="217"/>
        <v>0</v>
      </c>
      <c r="AB457" s="24">
        <f t="shared" si="218"/>
        <v>1</v>
      </c>
      <c r="AC457" s="24">
        <f t="shared" si="219"/>
        <v>1</v>
      </c>
      <c r="AD457" s="24">
        <f t="shared" si="220"/>
        <v>1</v>
      </c>
      <c r="AE457" s="24">
        <f t="shared" si="221"/>
        <v>2</v>
      </c>
      <c r="AF457" s="24">
        <f t="shared" si="222"/>
        <v>0</v>
      </c>
      <c r="AG457" s="24">
        <f t="shared" si="223"/>
        <v>1</v>
      </c>
      <c r="AH457" s="24">
        <f t="shared" si="224"/>
        <v>2</v>
      </c>
      <c r="AI457" s="24">
        <f t="shared" si="225"/>
        <v>1</v>
      </c>
      <c r="AJ457" s="24">
        <f t="shared" si="226"/>
        <v>0</v>
      </c>
      <c r="AK457" s="24">
        <f t="shared" si="227"/>
        <v>2</v>
      </c>
      <c r="AL457" s="25">
        <f t="shared" si="228"/>
        <v>11</v>
      </c>
      <c r="AM457" s="25">
        <f t="shared" si="229"/>
        <v>12</v>
      </c>
      <c r="AN457" s="25">
        <f t="shared" si="230"/>
        <v>1</v>
      </c>
      <c r="AO457" s="25">
        <f t="shared" si="231"/>
        <v>21</v>
      </c>
      <c r="AP457" s="25">
        <f t="shared" si="232"/>
        <v>2</v>
      </c>
      <c r="AQ457" s="26">
        <f t="shared" si="233"/>
        <v>0.77553714182786437</v>
      </c>
      <c r="AR457" s="26">
        <f t="shared" si="234"/>
        <v>8.9812553767768796E-2</v>
      </c>
      <c r="AS457" s="26">
        <f t="shared" si="235"/>
        <v>4.734168500317025E-2</v>
      </c>
      <c r="AT457" s="26">
        <f t="shared" si="236"/>
        <v>4.6607391455428526E-2</v>
      </c>
      <c r="AU457" s="26">
        <f t="shared" si="237"/>
        <v>3.2291496046931156E-2</v>
      </c>
      <c r="AV457" s="27">
        <f>(1/(((0-P457)^2+(0-Q457)^2))*CT457)</f>
        <v>1.9501479197145621E-2</v>
      </c>
      <c r="AW457" s="27">
        <f>(1/(((1-P457)^2+(1-Q457)^2))*CT457)</f>
        <v>0.77553714182786437</v>
      </c>
      <c r="AX457" s="27">
        <f>(1/(((2-P457)^2+(2-Q457)^2))*CT457)</f>
        <v>3.194817109220377E-2</v>
      </c>
      <c r="AY457" s="27">
        <f>(1/(((3-P457)^2+(3-Q457)^2))*CT457)</f>
        <v>7.0765416748311081E-3</v>
      </c>
      <c r="AZ457" s="27">
        <f>((1/(((4-P457)^2+(4-Q457)^2))*CT457))</f>
        <v>3.0182006762667821E-3</v>
      </c>
      <c r="BA457" s="27">
        <f>((1/(((5-P457)^2+(5-Q457)^2))*CT457))</f>
        <v>1.6629679531374E-3</v>
      </c>
      <c r="BB457" s="27">
        <f>((1/(((6-P457)^2+(6-Q457)^2))*CT457))</f>
        <v>1.0511425350683914E-3</v>
      </c>
      <c r="BC457" s="27">
        <f>((1/(((1-P457)^2+(0-Q457)^2))*CT457))</f>
        <v>3.1802006436401513E-2</v>
      </c>
      <c r="BD457" s="27">
        <f>((1/(((2-P457)^2+(0-Q457)^2))*CT457))</f>
        <v>1.9375732413365095E-2</v>
      </c>
      <c r="BE457" s="27">
        <f>((1/(((2-P457)^2+(1-Q457)^2))*CT457))</f>
        <v>4.6607391455428526E-2</v>
      </c>
      <c r="BF457" s="27">
        <f>((1/(((3-P457)^2+(0-Q457)^2))*CT457))</f>
        <v>8.9463564986660398E-3</v>
      </c>
      <c r="BG457" s="27">
        <f>((1/(((3-P457)^2+(1-Q457)^2))*CT457))</f>
        <v>1.2251565869525239E-2</v>
      </c>
      <c r="BH457" s="27">
        <f>((1/(((3-P457)^2+(2-Q457)^2))*CT457))</f>
        <v>1.0932893810273901E-2</v>
      </c>
      <c r="BI457" s="27">
        <f>((1/(((4-P457)^2+(0-Q457)^2))*CT457))</f>
        <v>4.7182331787468407E-3</v>
      </c>
      <c r="BJ457" s="27">
        <f>((1/(((4-P457)^2+(1-Q457)^2))*CT457))</f>
        <v>5.5008945425894205E-3</v>
      </c>
      <c r="BK457" s="27">
        <f>((1/(((4-P457)^2+(2-Q457)^2))*CT457))</f>
        <v>5.218294650264195E-3</v>
      </c>
      <c r="BL457" s="27">
        <f>((1/(((4-P457)^2+(3-Q457)^2))*CT457))</f>
        <v>4.1411578414700797E-3</v>
      </c>
      <c r="BM457" s="27">
        <f>((1/(((5-P457)^2+(0-Q457)^2))*CT457))</f>
        <v>2.840020468629969E-3</v>
      </c>
      <c r="BN457" s="27">
        <f>((1/(((5-P457)^2+(1-Q457)^2))*CT457))</f>
        <v>3.1060240341513365E-3</v>
      </c>
      <c r="BO457" s="27">
        <f>((1/(((5-P457)^2+(2-Q457)^2))*CT457))</f>
        <v>3.0138648419792673E-3</v>
      </c>
      <c r="BP457" s="27">
        <f>((1/(((5-P457)^2+(3-Q457)^2))*CT457))</f>
        <v>2.620237769620855E-3</v>
      </c>
      <c r="BQ457" s="27">
        <f>((1/(((5-P457)^2+(4-Q457)^2))*CT457))</f>
        <v>2.1209374374356127E-3</v>
      </c>
      <c r="BR457" s="27">
        <f>((1/(((6-P457)^2+(0-Q457)^2))*CT457))</f>
        <v>1.8787226878402817E-3</v>
      </c>
      <c r="BS457" s="27">
        <f>(1/(((6-P457)^2+(1-Q457)^2))*CT457)</f>
        <v>1.9915502280345417E-3</v>
      </c>
      <c r="BT457" s="27">
        <f>(1/(((6-P457)^2+(2-Q457)^2))*CT457)</f>
        <v>1.9532536487900849E-3</v>
      </c>
      <c r="BU457" s="27">
        <f>(1/(((6-P457)^2+(3-Q457)^2))*CT457)</f>
        <v>1.7799575541852413E-3</v>
      </c>
      <c r="BV457" s="27">
        <f>((1/(((6-P457)^2+(4-Q457)^2))*CT457))</f>
        <v>1.5345519209614875E-3</v>
      </c>
      <c r="BW457" s="27">
        <f>((1/(((6-P457)^2+(5-Q457)^2))*CT457))</f>
        <v>1.2795890675901278E-3</v>
      </c>
      <c r="BX457" s="27">
        <f>((1/(((0-P457)^2+(1-Q457)^2))*CT457))</f>
        <v>4.734168500317025E-2</v>
      </c>
      <c r="BY457" s="27">
        <f>((1/(((0-P457)^2+(2-Q457)^2))*CT457))</f>
        <v>3.2291496046931156E-2</v>
      </c>
      <c r="BZ457" s="27">
        <f>((1/(((1-P457)^2+(2-Q457)^2))*CT457))</f>
        <v>8.9812553767768796E-2</v>
      </c>
      <c r="CA457" s="27">
        <f>((1/(((0-P457)^2+(3-Q457)^2))*CT457))</f>
        <v>1.237428077443074E-2</v>
      </c>
      <c r="CB457" s="27">
        <f>((1/(((1-P457)^2+(3-Q457)^2))*CT457))</f>
        <v>1.6399041701038786E-2</v>
      </c>
      <c r="CC457" s="27">
        <f>((1/(((2-P457)^2+(3-Q457)^2))*CT457))</f>
        <v>1.2323531905930205E-2</v>
      </c>
      <c r="CD457" s="27">
        <f>((1/(((0-P457)^2+(4-Q457)^2))*CT457))</f>
        <v>5.8596845924502551E-3</v>
      </c>
      <c r="CE457" s="27">
        <f>((1/(((1-P457)^2+(4-Q457)^2))*CT457))</f>
        <v>6.6302425466162121E-3</v>
      </c>
      <c r="CF457" s="27">
        <f>((1/(((2-P457)^2+(4-Q457)^2))*CT457))</f>
        <v>5.8482801616818667E-3</v>
      </c>
      <c r="CG457" s="27">
        <f>((1/(((3-P457)^2+(4-Q457)^2))*CT457))</f>
        <v>4.3260671787404142E-3</v>
      </c>
      <c r="CH457" s="27">
        <f>((1/(((0-P457)^2+(5-Q457)^2))*CT457))</f>
        <v>3.3277590968738171E-3</v>
      </c>
      <c r="CI457" s="27">
        <f>((1/(((1-P457)^2+(5-Q457)^2))*CT457))</f>
        <v>3.5629168014614889E-3</v>
      </c>
      <c r="CJ457" s="27">
        <f>((1/(((2-P457)^2+(5-Q457)^2))*CT457))</f>
        <v>3.3240778557048663E-3</v>
      </c>
      <c r="CK457" s="27">
        <f>((1/(((3-P457)^2+(5-Q457)^2))*CT457))</f>
        <v>2.7700699986834467E-3</v>
      </c>
      <c r="CL457" s="27">
        <f>(1/(((4-P457)^2+(5-Q457)^2))*CT457)</f>
        <v>2.1684066901996369E-3</v>
      </c>
      <c r="CM457" s="27">
        <f>(1/(((0-P457)^2+(6-Q457)^2))*CT457)</f>
        <v>2.1260881073941178E-3</v>
      </c>
      <c r="CN457" s="27">
        <f>(1/(((1-P457)^2+(6-Q457)^2))*CT457)</f>
        <v>2.2196878860973619E-3</v>
      </c>
      <c r="CO457" s="27">
        <f>((1/(((2-P457)^2+(6-Q457)^2))*CT457))</f>
        <v>2.1245848735427209E-3</v>
      </c>
      <c r="CP457" s="27">
        <f>((1/(((3-P457)^2+(6-Q457)^2))*CT457))</f>
        <v>1.8837834473779986E-3</v>
      </c>
      <c r="CQ457" s="27">
        <f>((1/(((4-P457)^2+(6-Q457)^2))*CT457))</f>
        <v>1.5847534670000623E-3</v>
      </c>
      <c r="CR457" s="27">
        <f>((1/(((5-P457)^2+(6-Q457)^2)))*CT457)</f>
        <v>1.2967151849703465E-3</v>
      </c>
      <c r="CS457" s="21">
        <f t="shared" si="238"/>
        <v>1.2730045884005321</v>
      </c>
      <c r="CT457" s="28">
        <v>0.05</v>
      </c>
    </row>
    <row r="458" spans="8:98" x14ac:dyDescent="0.25">
      <c r="H458" s="2">
        <v>44822</v>
      </c>
      <c r="I458" s="1" t="s">
        <v>12</v>
      </c>
      <c r="J458" s="1" t="s">
        <v>19</v>
      </c>
      <c r="K458"/>
      <c r="L458"/>
      <c r="M458"/>
      <c r="N458"/>
      <c r="P458" s="10">
        <f>SUMIF(team,spi_matches[[#This Row],[team1]],Mxg)+SUMIF(team,spi_matches[[#This Row],[team2]],Vnxg)</f>
        <v>1.4172965617423847</v>
      </c>
      <c r="Q458" s="10">
        <f>SUMIF(team,spi_matches[[#This Row],[team1]],Mnxg)+SUMIF(team,spi_matches[[#This Row],[team2]],Vxg)</f>
        <v>2.0184788911958633</v>
      </c>
      <c r="R458" s="10" t="str">
        <f t="shared" si="208"/>
        <v/>
      </c>
      <c r="S458" s="21">
        <f t="shared" si="209"/>
        <v>0.15593190622651412</v>
      </c>
      <c r="T458" s="21">
        <f t="shared" si="210"/>
        <v>0.21939441655176037</v>
      </c>
      <c r="U458" s="21">
        <f t="shared" si="211"/>
        <v>0.50595485322705014</v>
      </c>
      <c r="V458" s="22">
        <f t="shared" si="212"/>
        <v>0</v>
      </c>
      <c r="W458" s="22">
        <f t="shared" si="213"/>
        <v>3</v>
      </c>
      <c r="X458" s="23" t="str">
        <f t="shared" si="214"/>
        <v/>
      </c>
      <c r="Y458" s="23" t="str">
        <f t="shared" si="215"/>
        <v/>
      </c>
      <c r="Z458" s="23">
        <f t="shared" si="216"/>
        <v>0</v>
      </c>
      <c r="AA458" s="23">
        <f t="shared" si="217"/>
        <v>3</v>
      </c>
      <c r="AB458" s="24">
        <f t="shared" si="218"/>
        <v>1</v>
      </c>
      <c r="AC458" s="24">
        <f t="shared" si="219"/>
        <v>2</v>
      </c>
      <c r="AD458" s="24">
        <f t="shared" si="220"/>
        <v>2</v>
      </c>
      <c r="AE458" s="24">
        <f t="shared" si="221"/>
        <v>2</v>
      </c>
      <c r="AF458" s="24">
        <f t="shared" si="222"/>
        <v>1</v>
      </c>
      <c r="AG458" s="24">
        <f t="shared" si="223"/>
        <v>3</v>
      </c>
      <c r="AH458" s="24">
        <f t="shared" si="224"/>
        <v>1</v>
      </c>
      <c r="AI458" s="24">
        <f t="shared" si="225"/>
        <v>1</v>
      </c>
      <c r="AJ458" s="24">
        <f t="shared" si="226"/>
        <v>2</v>
      </c>
      <c r="AK458" s="24">
        <f t="shared" si="227"/>
        <v>3</v>
      </c>
      <c r="AL458" s="25">
        <f t="shared" si="228"/>
        <v>12</v>
      </c>
      <c r="AM458" s="25">
        <f t="shared" si="229"/>
        <v>22</v>
      </c>
      <c r="AN458" s="25">
        <f t="shared" si="230"/>
        <v>13</v>
      </c>
      <c r="AO458" s="25">
        <f t="shared" si="231"/>
        <v>11</v>
      </c>
      <c r="AP458" s="25">
        <f t="shared" si="232"/>
        <v>23</v>
      </c>
      <c r="AQ458" s="26">
        <f t="shared" si="233"/>
        <v>0.28656926123757648</v>
      </c>
      <c r="AR458" s="26">
        <f t="shared" si="234"/>
        <v>0.14710868195995874</v>
      </c>
      <c r="AS458" s="26">
        <f t="shared" si="235"/>
        <v>4.3955266963325731E-2</v>
      </c>
      <c r="AT458" s="26">
        <f t="shared" si="236"/>
        <v>4.1273342980719385E-2</v>
      </c>
      <c r="AU458" s="26">
        <f t="shared" si="237"/>
        <v>3.8375135839969876E-2</v>
      </c>
      <c r="AV458" s="27">
        <f>(1/(((0-P458)^2+(0-Q458)^2))*CT458)</f>
        <v>8.2196466090790204E-3</v>
      </c>
      <c r="AW458" s="27">
        <f>(1/(((1-P458)^2+(1-Q458)^2))*CT458)</f>
        <v>4.1273342980719385E-2</v>
      </c>
      <c r="AX458" s="27">
        <f>(1/(((2-P458)^2+(2-Q458)^2))*CT458)</f>
        <v>0.14710868195995874</v>
      </c>
      <c r="AY458" s="27">
        <f>(1/(((3-P458)^2+(3-Q458)^2))*CT458)</f>
        <v>1.4416143892440501E-2</v>
      </c>
      <c r="AZ458" s="27">
        <f>((1/(((4-P458)^2+(4-Q458)^2))*CT458))</f>
        <v>4.7184131461503291E-3</v>
      </c>
      <c r="BA458" s="27">
        <f>((1/(((5-P458)^2+(5-Q458)^2))*CT458))</f>
        <v>2.3014713899399933E-3</v>
      </c>
      <c r="BB458" s="27">
        <f>((1/(((6-P458)^2+(6-Q458)^2))*CT458))</f>
        <v>1.3567165734723874E-3</v>
      </c>
      <c r="BC458" s="27">
        <f>((1/(((1-P458)^2+(0-Q458)^2))*CT458))</f>
        <v>1.1769154748444678E-2</v>
      </c>
      <c r="BD458" s="27">
        <f>((1/(((2-P458)^2+(0-Q458)^2))*CT458))</f>
        <v>1.1328106449902189E-2</v>
      </c>
      <c r="BE458" s="27">
        <f>((1/(((2-P458)^2+(1-Q458)^2))*CT458))</f>
        <v>3.6314973011773159E-2</v>
      </c>
      <c r="BF458" s="27">
        <f>((1/(((3-P458)^2+(0-Q458)^2))*CT458))</f>
        <v>7.599699845547734E-3</v>
      </c>
      <c r="BG458" s="27">
        <f>((1/(((3-P458)^2+(1-Q458)^2))*CT458))</f>
        <v>1.4115324472384042E-2</v>
      </c>
      <c r="BH458" s="27">
        <f>((1/(((3-P458)^2+(2-Q458)^2))*CT458))</f>
        <v>1.9957756272350025E-2</v>
      </c>
      <c r="BI458" s="27">
        <f>((1/(((4-P458)^2+(0-Q458)^2))*CT458))</f>
        <v>4.6534942630994192E-3</v>
      </c>
      <c r="BJ458" s="27">
        <f>((1/(((4-P458)^2+(1-Q458)^2))*CT458))</f>
        <v>6.4870562518891855E-3</v>
      </c>
      <c r="BK458" s="27">
        <f>((1/(((4-P458)^2+(2-Q458)^2))*CT458))</f>
        <v>7.495466907180926E-3</v>
      </c>
      <c r="BL458" s="27">
        <f>((1/(((4-P458)^2+(3-Q458)^2))*CT458))</f>
        <v>6.5498687632331151E-3</v>
      </c>
      <c r="BM458" s="27">
        <f>((1/(((5-P458)^2+(0-Q458)^2))*CT458))</f>
        <v>2.9568266128223546E-3</v>
      </c>
      <c r="BN458" s="27">
        <f>((1/(((5-P458)^2+(1-Q458)^2))*CT458))</f>
        <v>3.6041067035690339E-3</v>
      </c>
      <c r="BO458" s="27">
        <f>((1/(((5-P458)^2+(2-Q458)^2))*CT458))</f>
        <v>3.8952625004062286E-3</v>
      </c>
      <c r="BP458" s="27">
        <f>((1/(((5-P458)^2+(3-Q458)^2))*CT458))</f>
        <v>3.6234122135900232E-3</v>
      </c>
      <c r="BQ458" s="27">
        <f>((1/(((5-P458)^2+(4-Q458)^2))*CT458))</f>
        <v>2.9829038152947305E-3</v>
      </c>
      <c r="BR458" s="27">
        <f>((1/(((6-P458)^2+(0-Q458)^2))*CT458))</f>
        <v>1.9939839242057128E-3</v>
      </c>
      <c r="BS458" s="27">
        <f>(1/(((6-P458)^2+(1-Q458)^2))*CT458)</f>
        <v>2.2687600307827412E-3</v>
      </c>
      <c r="BT458" s="27">
        <f>(1/(((6-P458)^2+(2-Q458)^2))*CT458)</f>
        <v>2.3807809338387068E-3</v>
      </c>
      <c r="BU458" s="27">
        <f>(1/(((6-P458)^2+(3-Q458)^2))*CT458)</f>
        <v>2.2763949081079072E-3</v>
      </c>
      <c r="BV458" s="27">
        <f>((1/(((6-P458)^2+(4-Q458)^2))*CT458))</f>
        <v>2.0058090872693895E-3</v>
      </c>
      <c r="BW458" s="27">
        <f>((1/(((6-P458)^2+(5-Q458)^2))*CT458))</f>
        <v>1.6727645108228599E-3</v>
      </c>
      <c r="BX458" s="27">
        <f>((1/(((0-P458)^2+(1-Q458)^2))*CT458))</f>
        <v>1.6414815273563518E-2</v>
      </c>
      <c r="BY458" s="27">
        <f>((1/(((0-P458)^2+(2-Q458)^2))*CT458))</f>
        <v>2.4887124281740752E-2</v>
      </c>
      <c r="BZ458" s="27">
        <f>((1/(((1-P458)^2+(2-Q458)^2))*CT458))</f>
        <v>0.28656926123757648</v>
      </c>
      <c r="CA458" s="27">
        <f>((1/(((0-P458)^2+(3-Q458)^2))*CT458))</f>
        <v>1.6823046806980463E-2</v>
      </c>
      <c r="CB458" s="27">
        <f>((1/(((1-P458)^2+(3-Q458)^2))*CT458))</f>
        <v>4.3955266963325731E-2</v>
      </c>
      <c r="CC458" s="27">
        <f>((1/(((2-P458)^2+(3-Q458)^2))*CT458))</f>
        <v>3.8375135839969876E-2</v>
      </c>
      <c r="CD458" s="27">
        <f>((1/(((0-P458)^2+(4-Q458)^2))*CT458))</f>
        <v>8.4243791815266592E-3</v>
      </c>
      <c r="CE458" s="27">
        <f>((1/(((1-P458)^2+(4-Q458)^2))*CT458))</f>
        <v>1.2193449589635037E-2</v>
      </c>
      <c r="CF458" s="27">
        <f>((1/(((2-P458)^2+(4-Q458)^2))*CT458))</f>
        <v>1.1720665958235633E-2</v>
      </c>
      <c r="CG458" s="27">
        <f>((1/(((3-P458)^2+(4-Q458)^2))*CT458))</f>
        <v>7.7743859778609805E-3</v>
      </c>
      <c r="CH458" s="27">
        <f>((1/(((0-P458)^2+(5-Q458)^2))*CT458))</f>
        <v>4.5879145829041601E-3</v>
      </c>
      <c r="CI458" s="27">
        <f>((1/(((1-P458)^2+(5-Q458)^2))*CT458))</f>
        <v>5.5165690167213351E-3</v>
      </c>
      <c r="CJ458" s="27">
        <f>((1/(((2-P458)^2+(5-Q458)^2))*CT458))</f>
        <v>5.4176983567243101E-3</v>
      </c>
      <c r="CK458" s="27">
        <f>((1/(((3-P458)^2+(5-Q458)^2))*CT458))</f>
        <v>4.3881134343465118E-3</v>
      </c>
      <c r="CL458" s="27">
        <f>(1/(((4-P458)^2+(5-Q458)^2))*CT458)</f>
        <v>3.2134037141515349E-3</v>
      </c>
      <c r="CM458" s="27">
        <f>(1/(((0-P458)^2+(6-Q458)^2))*CT458)</f>
        <v>2.7993577335807696E-3</v>
      </c>
      <c r="CN458" s="27">
        <f>(1/(((1-P458)^2+(6-Q458)^2))*CT458)</f>
        <v>3.1198042078191945E-3</v>
      </c>
      <c r="CO458" s="27">
        <f>((1/(((2-P458)^2+(6-Q458)^2))*CT458))</f>
        <v>3.0879344350942996E-3</v>
      </c>
      <c r="CP458" s="27">
        <f>((1/(((3-P458)^2+(6-Q458)^2))*CT458))</f>
        <v>2.7236882772377893E-3</v>
      </c>
      <c r="CQ458" s="27">
        <f>((1/(((4-P458)^2+(6-Q458)^2))*CT458))</f>
        <v>2.2199660076386834E-3</v>
      </c>
      <c r="CR458" s="27">
        <f>((1/(((5-P458)^2+(6-Q458)^2)))*CT458)</f>
        <v>1.7428723504166106E-3</v>
      </c>
      <c r="CS458" s="21">
        <f t="shared" si="238"/>
        <v>0.88128117600532496</v>
      </c>
      <c r="CT458" s="28">
        <v>0.05</v>
      </c>
    </row>
    <row r="459" spans="8:98" x14ac:dyDescent="0.25">
      <c r="H459" s="2">
        <v>44835</v>
      </c>
      <c r="I459" s="1" t="s">
        <v>6</v>
      </c>
      <c r="J459" s="1" t="s">
        <v>28</v>
      </c>
      <c r="K459">
        <v>3</v>
      </c>
      <c r="L459">
        <v>1</v>
      </c>
      <c r="M459">
        <v>2.27</v>
      </c>
      <c r="N459">
        <v>1.57</v>
      </c>
      <c r="P459" s="10">
        <f>SUMIF(team,spi_matches[[#This Row],[team1]],Mxg)+SUMIF(team,spi_matches[[#This Row],[team2]],Vnxg)</f>
        <v>1.8249460775642032</v>
      </c>
      <c r="Q459" s="10">
        <f>SUMIF(team,spi_matches[[#This Row],[team1]],Mnxg)+SUMIF(team,spi_matches[[#This Row],[team2]],Vxg)</f>
        <v>1.1904917601419607</v>
      </c>
      <c r="R459" s="10">
        <f t="shared" si="208"/>
        <v>0.34209949799563533</v>
      </c>
      <c r="S459" s="21">
        <f t="shared" si="209"/>
        <v>0.95197436224442455</v>
      </c>
      <c r="T459" s="21">
        <f t="shared" si="210"/>
        <v>0.17114287045163773</v>
      </c>
      <c r="U459" s="21">
        <f t="shared" si="211"/>
        <v>0.14891875939292448</v>
      </c>
      <c r="V459" s="22">
        <f t="shared" si="212"/>
        <v>3</v>
      </c>
      <c r="W459" s="22">
        <f t="shared" si="213"/>
        <v>0</v>
      </c>
      <c r="X459" s="23">
        <f t="shared" si="214"/>
        <v>3</v>
      </c>
      <c r="Y459" s="23">
        <f t="shared" si="215"/>
        <v>0</v>
      </c>
      <c r="Z459" s="23">
        <f t="shared" si="216"/>
        <v>3</v>
      </c>
      <c r="AA459" s="23">
        <f t="shared" si="217"/>
        <v>0</v>
      </c>
      <c r="AB459" s="24">
        <f t="shared" si="218"/>
        <v>2</v>
      </c>
      <c r="AC459" s="24">
        <f t="shared" si="219"/>
        <v>1</v>
      </c>
      <c r="AD459" s="24">
        <f t="shared" si="220"/>
        <v>2</v>
      </c>
      <c r="AE459" s="24">
        <f t="shared" si="221"/>
        <v>2</v>
      </c>
      <c r="AF459" s="24">
        <f t="shared" si="222"/>
        <v>1</v>
      </c>
      <c r="AG459" s="24">
        <f t="shared" si="223"/>
        <v>1</v>
      </c>
      <c r="AH459" s="24">
        <f t="shared" si="224"/>
        <v>1</v>
      </c>
      <c r="AI459" s="24">
        <f t="shared" si="225"/>
        <v>2</v>
      </c>
      <c r="AJ459" s="24">
        <f t="shared" si="226"/>
        <v>3</v>
      </c>
      <c r="AK459" s="24">
        <f t="shared" si="227"/>
        <v>1</v>
      </c>
      <c r="AL459" s="25">
        <f t="shared" si="228"/>
        <v>21</v>
      </c>
      <c r="AM459" s="25">
        <f t="shared" si="229"/>
        <v>22</v>
      </c>
      <c r="AN459" s="25">
        <f t="shared" si="230"/>
        <v>11</v>
      </c>
      <c r="AO459" s="25">
        <f t="shared" si="231"/>
        <v>12</v>
      </c>
      <c r="AP459" s="25">
        <f t="shared" si="232"/>
        <v>31</v>
      </c>
      <c r="AQ459" s="26">
        <f t="shared" si="233"/>
        <v>0.74703814567597115</v>
      </c>
      <c r="AR459" s="26">
        <f t="shared" si="234"/>
        <v>7.2891879432159218E-2</v>
      </c>
      <c r="AS459" s="26">
        <f t="shared" si="235"/>
        <v>6.9752212366429589E-2</v>
      </c>
      <c r="AT459" s="26">
        <f t="shared" si="236"/>
        <v>3.7429642902672762E-2</v>
      </c>
      <c r="AU459" s="26">
        <f t="shared" si="237"/>
        <v>3.5284848160191284E-2</v>
      </c>
      <c r="AV459" s="27">
        <f>(1/(((0-P459)^2+(0-Q459)^2))*CT459)</f>
        <v>1.0531417835762086E-2</v>
      </c>
      <c r="AW459" s="27">
        <f>(1/(((1-P459)^2+(1-Q459)^2))*CT459)</f>
        <v>6.9752212366429589E-2</v>
      </c>
      <c r="AX459" s="27">
        <f>(1/(((2-P459)^2+(2-Q459)^2))*CT459)</f>
        <v>7.2891879432159218E-2</v>
      </c>
      <c r="AY459" s="27">
        <f>(1/(((3-P459)^2+(3-Q459)^2))*CT459)</f>
        <v>1.0740972910320766E-2</v>
      </c>
      <c r="AZ459" s="27">
        <f>((1/(((4-P459)^2+(4-Q459)^2))*CT459))</f>
        <v>3.9606482300500031E-3</v>
      </c>
      <c r="BA459" s="27">
        <f>((1/(((5-P459)^2+(5-Q459)^2))*CT459))</f>
        <v>2.0330723589010473E-3</v>
      </c>
      <c r="BB459" s="27">
        <f>((1/(((6-P459)^2+(6-Q459)^2))*CT459))</f>
        <v>1.2326673180150301E-3</v>
      </c>
      <c r="BC459" s="27">
        <f>((1/(((1-P459)^2+(0-Q459)^2))*CT459))</f>
        <v>2.3834417589178519E-2</v>
      </c>
      <c r="BD459" s="27">
        <f>((1/(((2-P459)^2+(0-Q459)^2))*CT459))</f>
        <v>3.453242561472572E-2</v>
      </c>
      <c r="BE459" s="27">
        <f>((1/(((2-P459)^2+(1-Q459)^2))*CT459))</f>
        <v>0.74703814567597115</v>
      </c>
      <c r="BF459" s="27">
        <f>((1/(((3-P459)^2+(0-Q459)^2))*CT459))</f>
        <v>1.7869764325310084E-2</v>
      </c>
      <c r="BG459" s="27">
        <f>((1/(((3-P459)^2+(1-Q459)^2))*CT459))</f>
        <v>3.5284848160191284E-2</v>
      </c>
      <c r="BH459" s="27">
        <f>((1/(((3-P459)^2+(2-Q459)^2))*CT459))</f>
        <v>2.4557289641955062E-2</v>
      </c>
      <c r="BI459" s="27">
        <f>((1/(((4-P459)^2+(0-Q459)^2))*CT459))</f>
        <v>8.1325538663306173E-3</v>
      </c>
      <c r="BJ459" s="27">
        <f>((1/(((4-P459)^2+(1-Q459)^2))*CT459))</f>
        <v>1.0488454288553592E-2</v>
      </c>
      <c r="BK459" s="27">
        <f>((1/(((4-P459)^2+(2-Q459)^2))*CT459))</f>
        <v>9.2830459369239449E-3</v>
      </c>
      <c r="BL459" s="27">
        <f>((1/(((4-P459)^2+(3-Q459)^2))*CT459))</f>
        <v>6.2459560279615415E-3</v>
      </c>
      <c r="BM459" s="27">
        <f>((1/(((5-P459)^2+(0-Q459)^2))*CT459))</f>
        <v>4.3484923359761443E-3</v>
      </c>
      <c r="BN459" s="27">
        <f>((1/(((5-P459)^2+(1-Q459)^2))*CT459))</f>
        <v>4.9420522035830573E-3</v>
      </c>
      <c r="BO459" s="27">
        <f>((1/(((5-P459)^2+(2-Q459)^2))*CT459))</f>
        <v>4.6571104619471749E-3</v>
      </c>
      <c r="BP459" s="27">
        <f>((1/(((5-P459)^2+(3-Q459)^2))*CT459))</f>
        <v>3.743835546261785E-3</v>
      </c>
      <c r="BQ459" s="27">
        <f>((1/(((5-P459)^2+(4-Q459)^2))*CT459))</f>
        <v>2.7817488850026832E-3</v>
      </c>
      <c r="BR459" s="27">
        <f>((1/(((6-P459)^2+(0-Q459)^2))*CT459))</f>
        <v>2.6527526766460178E-3</v>
      </c>
      <c r="BS459" s="27">
        <f>(1/(((6-P459)^2+(1-Q459)^2))*CT459)</f>
        <v>2.8624814068968409E-3</v>
      </c>
      <c r="BT459" s="27">
        <f>(1/(((6-P459)^2+(2-Q459)^2))*CT459)</f>
        <v>2.7645113721611867E-3</v>
      </c>
      <c r="BU459" s="27">
        <f>(1/(((6-P459)^2+(3-Q459)^2))*CT459)</f>
        <v>2.4148295270053736E-3</v>
      </c>
      <c r="BV459" s="27">
        <f>((1/(((6-P459)^2+(4-Q459)^2))*CT459))</f>
        <v>1.9743795190527015E-3</v>
      </c>
      <c r="BW459" s="27">
        <f>((1/(((6-P459)^2+(5-Q459)^2))*CT459))</f>
        <v>1.565267182790248E-3</v>
      </c>
      <c r="BX459" s="27">
        <f>((1/(((0-P459)^2+(1-Q459)^2))*CT459))</f>
        <v>1.4851270628385102E-2</v>
      </c>
      <c r="BY459" s="27">
        <f>((1/(((0-P459)^2+(2-Q459)^2))*CT459))</f>
        <v>1.2544747816666308E-2</v>
      </c>
      <c r="BZ459" s="27">
        <f>((1/(((1-P459)^2+(2-Q459)^2))*CT459))</f>
        <v>3.7429642902672762E-2</v>
      </c>
      <c r="CA459" s="27">
        <f>((1/(((0-P459)^2+(3-Q459)^2))*CT459))</f>
        <v>7.5703112459412194E-3</v>
      </c>
      <c r="CB459" s="27">
        <f>((1/(((1-P459)^2+(3-Q459)^2))*CT459))</f>
        <v>1.2642685023943888E-2</v>
      </c>
      <c r="CC459" s="27">
        <f>((1/(((2-P459)^2+(3-Q459)^2))*CT459))</f>
        <v>1.5128758079923005E-2</v>
      </c>
      <c r="CD459" s="27">
        <f>((1/(((0-P459)^2+(4-Q459)^2))*CT459))</f>
        <v>4.4548332201143478E-3</v>
      </c>
      <c r="CE459" s="27">
        <f>((1/(((1-P459)^2+(4-Q459)^2))*CT459))</f>
        <v>5.831670523357404E-3</v>
      </c>
      <c r="CF459" s="27">
        <f>((1/(((2-P459)^2+(4-Q459)^2))*CT459))</f>
        <v>6.3099600597858298E-3</v>
      </c>
      <c r="CG459" s="27">
        <f>((1/(((3-P459)^2+(4-Q459)^2))*CT459))</f>
        <v>5.3913655490265625E-3</v>
      </c>
      <c r="CH459" s="27">
        <f>((1/(((0-P459)^2+(5-Q459)^2))*CT459))</f>
        <v>2.8022537179566926E-3</v>
      </c>
      <c r="CI459" s="27">
        <f>((1/(((1-P459)^2+(5-Q459)^2))*CT459))</f>
        <v>3.2910133024145749E-3</v>
      </c>
      <c r="CJ459" s="27">
        <f>((1/(((2-P459)^2+(5-Q459)^2))*CT459))</f>
        <v>3.4380809076398817E-3</v>
      </c>
      <c r="CK459" s="27">
        <f>((1/(((3-P459)^2+(5-Q459)^2))*CT459))</f>
        <v>3.146018401435368E-3</v>
      </c>
      <c r="CL459" s="27">
        <f>(1/(((4-P459)^2+(5-Q459)^2))*CT459)</f>
        <v>2.5983187450136372E-3</v>
      </c>
      <c r="CM459" s="27">
        <f>(1/(((0-P459)^2+(6-Q459)^2))*CT459)</f>
        <v>1.8895163728396185E-3</v>
      </c>
      <c r="CN459" s="27">
        <f>(1/(((1-P459)^2+(6-Q459)^2))*CT459)</f>
        <v>2.0997899523703158E-3</v>
      </c>
      <c r="CO459" s="27">
        <f>((1/(((2-P459)^2+(6-Q459)^2))*CT459))</f>
        <v>2.1587069815067099E-3</v>
      </c>
      <c r="CP459" s="27">
        <f>((1/(((3-P459)^2+(6-Q459)^2))*CT459))</f>
        <v>2.0398071440272478E-3</v>
      </c>
      <c r="CQ459" s="27">
        <f>((1/(((4-P459)^2+(6-Q459)^2))*CT459))</f>
        <v>1.7945441431060532E-3</v>
      </c>
      <c r="CR459" s="27">
        <f>((1/(((5-P459)^2+(6-Q459)^2)))*CT459)</f>
        <v>1.5054646747978979E-3</v>
      </c>
      <c r="CS459" s="21">
        <f t="shared" si="238"/>
        <v>1.2720359920889872</v>
      </c>
      <c r="CT459" s="28">
        <v>0.05</v>
      </c>
    </row>
    <row r="460" spans="8:98" x14ac:dyDescent="0.25">
      <c r="H460" s="2">
        <v>44835</v>
      </c>
      <c r="I460" s="1" t="s">
        <v>19</v>
      </c>
      <c r="J460" s="1" t="s">
        <v>27</v>
      </c>
      <c r="K460">
        <v>3</v>
      </c>
      <c r="L460">
        <v>3</v>
      </c>
      <c r="M460">
        <v>2.95</v>
      </c>
      <c r="N460">
        <v>2.15</v>
      </c>
      <c r="P460" s="10">
        <f>SUMIF(team,spi_matches[[#This Row],[team1]],Mxg)+SUMIF(team,spi_matches[[#This Row],[team2]],Vnxg)</f>
        <v>2.2915186511136558</v>
      </c>
      <c r="Q460" s="10">
        <f>SUMIF(team,spi_matches[[#This Row],[team1]],Mnxg)+SUMIF(team,spi_matches[[#This Row],[team2]],Vxg)</f>
        <v>1.0380761691540414</v>
      </c>
      <c r="R460" s="10">
        <f t="shared" si="208"/>
        <v>1.6699722924343312</v>
      </c>
      <c r="S460" s="21">
        <f t="shared" si="209"/>
        <v>0.89929575939563322</v>
      </c>
      <c r="T460" s="21">
        <f t="shared" si="210"/>
        <v>0.1065830320445897</v>
      </c>
      <c r="U460" s="21">
        <f t="shared" si="211"/>
        <v>0.108727927297304</v>
      </c>
      <c r="V460" s="22">
        <f t="shared" si="212"/>
        <v>3</v>
      </c>
      <c r="W460" s="22">
        <f t="shared" si="213"/>
        <v>0</v>
      </c>
      <c r="X460" s="23">
        <f t="shared" si="214"/>
        <v>1</v>
      </c>
      <c r="Y460" s="23">
        <f t="shared" si="215"/>
        <v>1</v>
      </c>
      <c r="Z460" s="23">
        <f t="shared" si="216"/>
        <v>1</v>
      </c>
      <c r="AA460" s="23">
        <f t="shared" si="217"/>
        <v>1</v>
      </c>
      <c r="AB460" s="24">
        <f t="shared" si="218"/>
        <v>2</v>
      </c>
      <c r="AC460" s="24">
        <f t="shared" si="219"/>
        <v>1</v>
      </c>
      <c r="AD460" s="24">
        <f t="shared" si="220"/>
        <v>3</v>
      </c>
      <c r="AE460" s="24">
        <f t="shared" si="221"/>
        <v>1</v>
      </c>
      <c r="AF460" s="24">
        <f t="shared" si="222"/>
        <v>2</v>
      </c>
      <c r="AG460" s="24">
        <f t="shared" si="223"/>
        <v>2</v>
      </c>
      <c r="AH460" s="24">
        <f t="shared" si="224"/>
        <v>2</v>
      </c>
      <c r="AI460" s="24">
        <f t="shared" si="225"/>
        <v>0</v>
      </c>
      <c r="AJ460" s="24">
        <f t="shared" si="226"/>
        <v>3</v>
      </c>
      <c r="AK460" s="24">
        <f t="shared" si="227"/>
        <v>2</v>
      </c>
      <c r="AL460" s="25">
        <f t="shared" si="228"/>
        <v>21</v>
      </c>
      <c r="AM460" s="25">
        <f t="shared" si="229"/>
        <v>31</v>
      </c>
      <c r="AN460" s="25">
        <f t="shared" si="230"/>
        <v>22</v>
      </c>
      <c r="AO460" s="25">
        <f t="shared" si="231"/>
        <v>20</v>
      </c>
      <c r="AP460" s="25">
        <f t="shared" si="232"/>
        <v>32</v>
      </c>
      <c r="AQ460" s="26">
        <f t="shared" si="233"/>
        <v>0.57848330019663197</v>
      </c>
      <c r="AR460" s="26">
        <f t="shared" si="234"/>
        <v>9.9325457698321296E-2</v>
      </c>
      <c r="AS460" s="26">
        <f t="shared" si="235"/>
        <v>4.9491201726679104E-2</v>
      </c>
      <c r="AT460" s="26">
        <f t="shared" si="236"/>
        <v>4.3007598541873193E-2</v>
      </c>
      <c r="AU460" s="26">
        <f t="shared" si="237"/>
        <v>3.5032569967778482E-2</v>
      </c>
      <c r="AV460" s="27">
        <f>(1/(((0-P460)^2+(0-Q460)^2))*CT460)</f>
        <v>7.9005668017047958E-3</v>
      </c>
      <c r="AW460" s="27">
        <f>(1/(((1-P460)^2+(1-Q460)^2))*CT460)</f>
        <v>2.9949620769566879E-2</v>
      </c>
      <c r="AX460" s="27">
        <f>(1/(((2-P460)^2+(2-Q460)^2))*CT460)</f>
        <v>4.9491201726679104E-2</v>
      </c>
      <c r="AY460" s="27">
        <f>(1/(((3-P460)^2+(3-Q460)^2))*CT460)</f>
        <v>1.1491370944029348E-2</v>
      </c>
      <c r="AZ460" s="27">
        <f>((1/(((4-P460)^2+(4-Q460)^2))*CT460))</f>
        <v>4.2764644278438495E-3</v>
      </c>
      <c r="BA460" s="27">
        <f>((1/(((5-P460)^2+(5-Q460)^2))*CT460))</f>
        <v>2.1708255953933613E-3</v>
      </c>
      <c r="BB460" s="27">
        <f>((1/(((6-P460)^2+(6-Q460)^2))*CT460))</f>
        <v>1.3029817793723619E-3</v>
      </c>
      <c r="BC460" s="27">
        <f>((1/(((1-P460)^2+(0-Q460)^2))*CT460))</f>
        <v>1.821080608241429E-2</v>
      </c>
      <c r="BD460" s="27">
        <f>((1/(((2-P460)^2+(0-Q460)^2))*CT460))</f>
        <v>4.3007598541873193E-2</v>
      </c>
      <c r="BE460" s="27">
        <f>((1/(((2-P460)^2+(1-Q460)^2))*CT460))</f>
        <v>0.57848330019663197</v>
      </c>
      <c r="BF460" s="27">
        <f>((1/(((3-P460)^2+(0-Q460)^2))*CT460))</f>
        <v>3.1654626155342223E-2</v>
      </c>
      <c r="BG460" s="27">
        <f>((1/(((3-P460)^2+(1-Q460)^2))*CT460))</f>
        <v>9.9325457698321296E-2</v>
      </c>
      <c r="BH460" s="27">
        <f>((1/(((3-P460)^2+(2-Q460)^2))*CT460))</f>
        <v>3.5032569967778482E-2</v>
      </c>
      <c r="BI460" s="27">
        <f>((1/(((4-P460)^2+(0-Q460)^2))*CT460))</f>
        <v>1.2510913731519212E-2</v>
      </c>
      <c r="BJ460" s="27">
        <f>((1/(((4-P460)^2+(1-Q460)^2))*CT460))</f>
        <v>1.7121186724839921E-2</v>
      </c>
      <c r="BK460" s="27">
        <f>((1/(((4-P460)^2+(2-Q460)^2))*CT460))</f>
        <v>1.3006587137685877E-2</v>
      </c>
      <c r="BL460" s="27">
        <f>((1/(((4-P460)^2+(3-Q460)^2))*CT460))</f>
        <v>7.3876483074415385E-3</v>
      </c>
      <c r="BM460" s="27">
        <f>((1/(((5-P460)^2+(0-Q460)^2))*CT460))</f>
        <v>5.9428487996136415E-3</v>
      </c>
      <c r="BN460" s="27">
        <f>((1/(((5-P460)^2+(1-Q460)^2))*CT460))</f>
        <v>6.8144762807506275E-3</v>
      </c>
      <c r="BO460" s="27">
        <f>((1/(((5-P460)^2+(2-Q460)^2))*CT460))</f>
        <v>6.0524124340537427E-3</v>
      </c>
      <c r="BP460" s="27">
        <f>((1/(((5-P460)^2+(3-Q460)^2))*CT460))</f>
        <v>4.4702661579644433E-3</v>
      </c>
      <c r="BQ460" s="27">
        <f>((1/(((5-P460)^2+(4-Q460)^2))*CT460))</f>
        <v>3.1038811929454888E-3</v>
      </c>
      <c r="BR460" s="27">
        <f>((1/(((6-P460)^2+(0-Q460)^2))*CT460))</f>
        <v>3.371445036286131E-3</v>
      </c>
      <c r="BS460" s="27">
        <f>(1/(((6-P460)^2+(1-Q460)^2))*CT460)</f>
        <v>3.6352311072917055E-3</v>
      </c>
      <c r="BT460" s="27">
        <f>(1/(((6-P460)^2+(2-Q460)^2))*CT460)</f>
        <v>3.406428157297141E-3</v>
      </c>
      <c r="BU460" s="27">
        <f>(1/(((6-P460)^2+(3-Q460)^2))*CT460)</f>
        <v>2.8405896806282791E-3</v>
      </c>
      <c r="BV460" s="27">
        <f>((1/(((6-P460)^2+(4-Q460)^2))*CT460))</f>
        <v>2.2196743621225902E-3</v>
      </c>
      <c r="BW460" s="27">
        <f>((1/(((6-P460)^2+(5-Q460)^2))*CT460))</f>
        <v>1.6978116428315296E-3</v>
      </c>
      <c r="BX460" s="27">
        <f>((1/(((0-P460)^2+(1-Q460)^2))*CT460))</f>
        <v>9.5192629007180771E-3</v>
      </c>
      <c r="BY460" s="27">
        <f>((1/(((0-P460)^2+(2-Q460)^2))*CT460))</f>
        <v>8.0953893525174316E-3</v>
      </c>
      <c r="BZ460" s="27">
        <f>((1/(((1-P460)^2+(2-Q460)^2))*CT460))</f>
        <v>1.9280320525665872E-2</v>
      </c>
      <c r="CA460" s="27">
        <f>((1/(((0-P460)^2+(3-Q460)^2))*CT460))</f>
        <v>5.4943830202140338E-3</v>
      </c>
      <c r="CB460" s="27">
        <f>((1/(((1-P460)^2+(3-Q460)^2))*CT460))</f>
        <v>9.0626245667797256E-3</v>
      </c>
      <c r="CC460" s="27">
        <f>((1/(((2-P460)^2+(3-Q460)^2))*CT460))</f>
        <v>1.2709295916273629E-2</v>
      </c>
      <c r="CD460" s="27">
        <f>((1/(((0-P460)^2+(4-Q460)^2))*CT460))</f>
        <v>3.5653037594949076E-3</v>
      </c>
      <c r="CE460" s="27">
        <f>((1/(((1-P460)^2+(4-Q460)^2))*CT460))</f>
        <v>4.7888072751128665E-3</v>
      </c>
      <c r="CF460" s="27">
        <f>((1/(((2-P460)^2+(4-Q460)^2))*CT460))</f>
        <v>5.6446303922802416E-3</v>
      </c>
      <c r="CG460" s="27">
        <f>((1/(((3-P460)^2+(4-Q460)^2))*CT460))</f>
        <v>5.3908712659474639E-3</v>
      </c>
      <c r="CH460" s="27">
        <f>((1/(((0-P460)^2+(5-Q460)^2))*CT460))</f>
        <v>2.3868743104747134E-3</v>
      </c>
      <c r="CI460" s="27">
        <f>((1/(((1-P460)^2+(5-Q460)^2))*CT460))</f>
        <v>2.8793780947184633E-3</v>
      </c>
      <c r="CJ460" s="27">
        <f>((1/(((2-P460)^2+(5-Q460)^2))*CT460))</f>
        <v>3.1682016842279068E-3</v>
      </c>
      <c r="CK460" s="27">
        <f>((1/(((3-P460)^2+(5-Q460)^2))*CT460))</f>
        <v>3.0866510112401904E-3</v>
      </c>
      <c r="CL460" s="27">
        <f>(1/(((4-P460)^2+(5-Q460)^2))*CT460)</f>
        <v>2.685897844076609E-3</v>
      </c>
      <c r="CM460" s="27">
        <f>(1/(((0-P460)^2+(6-Q460)^2))*CT460)</f>
        <v>1.6738224903896694E-3</v>
      </c>
      <c r="CN460" s="27">
        <f>(1/(((1-P460)^2+(6-Q460)^2))*CT460)</f>
        <v>1.9019572583525307E-3</v>
      </c>
      <c r="CO460" s="27">
        <f>((1/(((2-P460)^2+(6-Q460)^2))*CT460))</f>
        <v>2.0238268185657237E-3</v>
      </c>
      <c r="CP460" s="27">
        <f>((1/(((3-P460)^2+(6-Q460)^2))*CT460))</f>
        <v>1.9902371761493041E-3</v>
      </c>
      <c r="CQ460" s="27">
        <f>((1/(((4-P460)^2+(6-Q460)^2))*CT460))</f>
        <v>1.8155676237810562E-3</v>
      </c>
      <c r="CR460" s="27">
        <f>((1/(((5-P460)^2+(6-Q460)^2)))*CT460)</f>
        <v>1.5646240103235857E-3</v>
      </c>
      <c r="CS460" s="21">
        <f t="shared" si="238"/>
        <v>1.1146067187375266</v>
      </c>
      <c r="CT460" s="28">
        <v>0.05</v>
      </c>
    </row>
    <row r="461" spans="8:98" x14ac:dyDescent="0.25">
      <c r="H461" s="2">
        <v>44835</v>
      </c>
      <c r="I461" s="1" t="s">
        <v>11</v>
      </c>
      <c r="J461" s="1" t="s">
        <v>10</v>
      </c>
      <c r="K461">
        <v>1</v>
      </c>
      <c r="L461">
        <v>2</v>
      </c>
      <c r="M461">
        <v>2.2400000000000002</v>
      </c>
      <c r="N461">
        <v>2.0099999999999998</v>
      </c>
      <c r="P461" s="10">
        <f>SUMIF(team,spi_matches[[#This Row],[team1]],Mxg)+SUMIF(team,spi_matches[[#This Row],[team2]],Vnxg)</f>
        <v>1.5544804946826785</v>
      </c>
      <c r="Q461" s="10">
        <f>SUMIF(team,spi_matches[[#This Row],[team1]],Mnxg)+SUMIF(team,spi_matches[[#This Row],[team2]],Vxg)</f>
        <v>1.1196777542558496</v>
      </c>
      <c r="R461" s="10">
        <f t="shared" si="208"/>
        <v>1.2626106934374124</v>
      </c>
      <c r="S461" s="21">
        <f t="shared" si="209"/>
        <v>0.41589476573366202</v>
      </c>
      <c r="T461" s="21">
        <f t="shared" si="210"/>
        <v>0.23577185758607763</v>
      </c>
      <c r="U461" s="21">
        <f t="shared" si="211"/>
        <v>0.16416571151597478</v>
      </c>
      <c r="V461" s="22">
        <f t="shared" si="212"/>
        <v>3</v>
      </c>
      <c r="W461" s="22">
        <f t="shared" si="213"/>
        <v>0</v>
      </c>
      <c r="X461" s="23">
        <f t="shared" si="214"/>
        <v>0</v>
      </c>
      <c r="Y461" s="23">
        <f t="shared" si="215"/>
        <v>3</v>
      </c>
      <c r="Z461" s="23">
        <f t="shared" si="216"/>
        <v>0</v>
      </c>
      <c r="AA461" s="23">
        <f t="shared" si="217"/>
        <v>3</v>
      </c>
      <c r="AB461" s="24">
        <f t="shared" si="218"/>
        <v>2</v>
      </c>
      <c r="AC461" s="24">
        <f t="shared" si="219"/>
        <v>1</v>
      </c>
      <c r="AD461" s="24">
        <f t="shared" si="220"/>
        <v>1</v>
      </c>
      <c r="AE461" s="24">
        <f t="shared" si="221"/>
        <v>1</v>
      </c>
      <c r="AF461" s="24">
        <f t="shared" si="222"/>
        <v>2</v>
      </c>
      <c r="AG461" s="24">
        <f t="shared" si="223"/>
        <v>2</v>
      </c>
      <c r="AH461" s="24">
        <f t="shared" si="224"/>
        <v>1</v>
      </c>
      <c r="AI461" s="24">
        <f t="shared" si="225"/>
        <v>2</v>
      </c>
      <c r="AJ461" s="24">
        <f t="shared" si="226"/>
        <v>2</v>
      </c>
      <c r="AK461" s="24">
        <f t="shared" si="227"/>
        <v>0</v>
      </c>
      <c r="AL461" s="25">
        <f t="shared" si="228"/>
        <v>21</v>
      </c>
      <c r="AM461" s="25">
        <f t="shared" si="229"/>
        <v>11</v>
      </c>
      <c r="AN461" s="25">
        <f t="shared" si="230"/>
        <v>22</v>
      </c>
      <c r="AO461" s="25">
        <f t="shared" si="231"/>
        <v>12</v>
      </c>
      <c r="AP461" s="25">
        <f t="shared" si="232"/>
        <v>20</v>
      </c>
      <c r="AQ461" s="26">
        <f t="shared" si="233"/>
        <v>0.23495092954328989</v>
      </c>
      <c r="AR461" s="26">
        <f t="shared" si="234"/>
        <v>0.15538982802688409</v>
      </c>
      <c r="AS461" s="26">
        <f t="shared" si="235"/>
        <v>5.1363448600051355E-2</v>
      </c>
      <c r="AT461" s="26">
        <f t="shared" si="236"/>
        <v>4.6192966251995267E-2</v>
      </c>
      <c r="AU461" s="26">
        <f t="shared" si="237"/>
        <v>3.4431327644400621E-2</v>
      </c>
      <c r="AV461" s="27">
        <f>(1/(((0-P461)^2+(0-Q461)^2))*CT461)</f>
        <v>1.3623651970019957E-2</v>
      </c>
      <c r="AW461" s="27">
        <f>(1/(((1-P461)^2+(1-Q461)^2))*CT461)</f>
        <v>0.15538982802688409</v>
      </c>
      <c r="AX461" s="27">
        <f>(1/(((2-P461)^2+(2-Q461)^2))*CT461)</f>
        <v>5.1363448600051355E-2</v>
      </c>
      <c r="AY461" s="27">
        <f>(1/(((3-P461)^2+(3-Q461)^2))*CT461)</f>
        <v>8.888670206911883E-3</v>
      </c>
      <c r="AZ461" s="27">
        <f>((1/(((4-P461)^2+(4-Q461)^2))*CT461))</f>
        <v>3.5021799938727942E-3</v>
      </c>
      <c r="BA461" s="27">
        <f>((1/(((5-P461)^2+(5-Q461)^2))*CT461))</f>
        <v>1.8567684790342883E-3</v>
      </c>
      <c r="BB461" s="27">
        <f>((1/(((6-P461)^2+(6-Q461)^2))*CT461))</f>
        <v>1.1473103093032676E-3</v>
      </c>
      <c r="BC461" s="27">
        <f>((1/(((1-P461)^2+(0-Q461)^2))*CT461))</f>
        <v>3.2028145978861812E-2</v>
      </c>
      <c r="BD461" s="27">
        <f>((1/(((2-P461)^2+(0-Q461)^2))*CT461))</f>
        <v>3.4431327644400621E-2</v>
      </c>
      <c r="BE461" s="27">
        <f>((1/(((2-P461)^2+(1-Q461)^2))*CT461))</f>
        <v>0.23495092954328989</v>
      </c>
      <c r="BF461" s="27">
        <f>((1/(((3-P461)^2+(0-Q461)^2))*CT461))</f>
        <v>1.4955709055158348E-2</v>
      </c>
      <c r="BG461" s="27">
        <f>((1/(((3-P461)^2+(1-Q461)^2))*CT461))</f>
        <v>2.3765959615930733E-2</v>
      </c>
      <c r="BH461" s="27">
        <f>((1/(((3-P461)^2+(2-Q461)^2))*CT461))</f>
        <v>1.7455090429503974E-2</v>
      </c>
      <c r="BI461" s="27">
        <f>((1/(((4-P461)^2+(0-Q461)^2))*CT461))</f>
        <v>6.9115723112826242E-3</v>
      </c>
      <c r="BJ461" s="27">
        <f>((1/(((4-P461)^2+(1-Q461)^2))*CT461))</f>
        <v>8.3404388092742626E-3</v>
      </c>
      <c r="BK461" s="27">
        <f>((1/(((4-P461)^2+(2-Q461)^2))*CT461))</f>
        <v>7.4013406028143229E-3</v>
      </c>
      <c r="BL461" s="27">
        <f>((1/(((4-P461)^2+(3-Q461)^2))*CT461))</f>
        <v>5.2542105831995525E-3</v>
      </c>
      <c r="BM461" s="27">
        <f>((1/(((5-P461)^2+(0-Q461)^2))*CT461))</f>
        <v>3.8094416896004473E-3</v>
      </c>
      <c r="BN461" s="27">
        <f>((1/(((5-P461)^2+(1-Q461)^2))*CT461))</f>
        <v>4.2066553333485667E-3</v>
      </c>
      <c r="BO461" s="27">
        <f>((1/(((5-P461)^2+(2-Q461)^2))*CT461))</f>
        <v>3.9536405853456674E-3</v>
      </c>
      <c r="BP461" s="27">
        <f>((1/(((5-P461)^2+(3-Q461)^2))*CT461))</f>
        <v>3.2452325372425285E-3</v>
      </c>
      <c r="BQ461" s="27">
        <f>((1/(((5-P461)^2+(4-Q461)^2))*CT461))</f>
        <v>2.4791920296262475E-3</v>
      </c>
      <c r="BR461" s="27">
        <f>((1/(((6-P461)^2+(0-Q461)^2))*CT461))</f>
        <v>2.3791032574388879E-3</v>
      </c>
      <c r="BS461" s="27">
        <f>(1/(((6-P461)^2+(1-Q461)^2))*CT461)</f>
        <v>2.5281936013404485E-3</v>
      </c>
      <c r="BT461" s="27">
        <f>(1/(((6-P461)^2+(2-Q461)^2))*CT461)</f>
        <v>2.4345577571826386E-3</v>
      </c>
      <c r="BU461" s="27">
        <f>(1/(((6-P461)^2+(3-Q461)^2))*CT461)</f>
        <v>2.146083434087712E-3</v>
      </c>
      <c r="BV461" s="27">
        <f>((1/(((6-P461)^2+(4-Q461)^2))*CT461))</f>
        <v>1.7819657990060197E-3</v>
      </c>
      <c r="BW461" s="27">
        <f>((1/(((6-P461)^2+(5-Q461)^2))*CT461))</f>
        <v>1.4359751357266425E-3</v>
      </c>
      <c r="BX461" s="27">
        <f>((1/(((0-P461)^2+(1-Q461)^2))*CT461))</f>
        <v>2.0569932153376661E-2</v>
      </c>
      <c r="BY461" s="27">
        <f>((1/(((0-P461)^2+(2-Q461)^2))*CT461))</f>
        <v>1.5667218921412346E-2</v>
      </c>
      <c r="BZ461" s="27">
        <f>((1/(((1-P461)^2+(2-Q461)^2))*CT461))</f>
        <v>4.6192966251995267E-2</v>
      </c>
      <c r="CA461" s="27">
        <f>((1/(((0-P461)^2+(3-Q461)^2))*CT461))</f>
        <v>8.4005074928044966E-3</v>
      </c>
      <c r="CB461" s="27">
        <f>((1/(((1-P461)^2+(3-Q461)^2))*CT461))</f>
        <v>1.3010464376681879E-2</v>
      </c>
      <c r="CC461" s="27">
        <f>((1/(((2-P461)^2+(3-Q461)^2))*CT461))</f>
        <v>1.3390109621032837E-2</v>
      </c>
      <c r="CD461" s="27">
        <f>((1/(((0-P461)^2+(4-Q461)^2))*CT461))</f>
        <v>4.6673723152524009E-3</v>
      </c>
      <c r="CE461" s="27">
        <f>((1/(((1-P461)^2+(4-Q461)^2))*CT461))</f>
        <v>5.8114499303976268E-3</v>
      </c>
      <c r="CF461" s="27">
        <f>((1/(((2-P461)^2+(4-Q461)^2))*CT461))</f>
        <v>5.8859926527954319E-3</v>
      </c>
      <c r="CG461" s="27">
        <f>((1/(((3-P461)^2+(4-Q461)^2))*CT461))</f>
        <v>4.8142735679849854E-3</v>
      </c>
      <c r="CH461" s="27">
        <f>((1/(((0-P461)^2+(5-Q461)^2))*CT461))</f>
        <v>2.8615070086591837E-3</v>
      </c>
      <c r="CI461" s="27">
        <f>((1/(((1-P461)^2+(5-Q461)^2))*CT461))</f>
        <v>3.2542868468848837E-3</v>
      </c>
      <c r="CJ461" s="27">
        <f>((1/(((2-P461)^2+(5-Q461)^2))*CT461))</f>
        <v>3.2775304580036201E-3</v>
      </c>
      <c r="CK461" s="27">
        <f>((1/(((3-P461)^2+(5-Q461)^2))*CT461))</f>
        <v>2.9160593584855055E-3</v>
      </c>
      <c r="CL461" s="27">
        <f>(1/(((4-P461)^2+(5-Q461)^2))*CT461)</f>
        <v>2.3767120570889356E-3</v>
      </c>
      <c r="CM461" s="27">
        <f>(1/(((0-P461)^2+(6-Q461)^2))*CT461)</f>
        <v>1.9059268921807961E-3</v>
      </c>
      <c r="CN461" s="27">
        <f>(1/(((1-P461)^2+(6-Q461)^2))*CT461)</f>
        <v>2.0725393891884605E-3</v>
      </c>
      <c r="CO461" s="27">
        <f>((1/(((2-P461)^2+(6-Q461)^2))*CT461))</f>
        <v>2.0819425218264373E-3</v>
      </c>
      <c r="CP461" s="27">
        <f>((1/(((3-P461)^2+(6-Q461)^2))*CT461))</f>
        <v>1.929974960708007E-3</v>
      </c>
      <c r="CQ461" s="27">
        <f>((1/(((4-P461)^2+(6-Q461)^2))*CT461))</f>
        <v>1.6779587206980141E-3</v>
      </c>
      <c r="CR461" s="27">
        <f>((1/(((5-P461)^2+(6-Q461)^2)))*CT461)</f>
        <v>1.4009860185170079E-3</v>
      </c>
      <c r="CS461" s="21">
        <f t="shared" si="238"/>
        <v>0.81583233483571416</v>
      </c>
      <c r="CT461" s="28">
        <v>0.05</v>
      </c>
    </row>
    <row r="462" spans="8:98" x14ac:dyDescent="0.25">
      <c r="H462" s="2">
        <v>44835</v>
      </c>
      <c r="I462" s="1" t="s">
        <v>23</v>
      </c>
      <c r="J462" s="1" t="s">
        <v>20</v>
      </c>
      <c r="K462">
        <v>1</v>
      </c>
      <c r="L462">
        <v>4</v>
      </c>
      <c r="M462">
        <v>0.68</v>
      </c>
      <c r="N462">
        <v>0.41</v>
      </c>
      <c r="P462" s="10">
        <f>SUMIF(team,spi_matches[[#This Row],[team1]],Mxg)+SUMIF(team,spi_matches[[#This Row],[team2]],Vnxg)</f>
        <v>1.5412914779223248</v>
      </c>
      <c r="Q462" s="10">
        <f>SUMIF(team,spi_matches[[#This Row],[team1]],Mnxg)+SUMIF(team,spi_matches[[#This Row],[team2]],Vxg)</f>
        <v>1.0824944226153814</v>
      </c>
      <c r="R462" s="10">
        <f t="shared" si="208"/>
        <v>1.1940717583904177</v>
      </c>
      <c r="S462" s="21">
        <f t="shared" si="209"/>
        <v>0.41363049991606549</v>
      </c>
      <c r="T462" s="21">
        <f t="shared" si="210"/>
        <v>0.24340407217541649</v>
      </c>
      <c r="U462" s="21">
        <f t="shared" si="211"/>
        <v>0.16035396270440813</v>
      </c>
      <c r="V462" s="22">
        <f t="shared" si="212"/>
        <v>3</v>
      </c>
      <c r="W462" s="22">
        <f t="shared" si="213"/>
        <v>0</v>
      </c>
      <c r="X462" s="23">
        <f t="shared" si="214"/>
        <v>0</v>
      </c>
      <c r="Y462" s="23">
        <f t="shared" si="215"/>
        <v>3</v>
      </c>
      <c r="Z462" s="23">
        <f t="shared" si="216"/>
        <v>0</v>
      </c>
      <c r="AA462" s="23">
        <f t="shared" si="217"/>
        <v>3</v>
      </c>
      <c r="AB462" s="24">
        <f t="shared" si="218"/>
        <v>2</v>
      </c>
      <c r="AC462" s="24">
        <f t="shared" si="219"/>
        <v>1</v>
      </c>
      <c r="AD462" s="24">
        <f t="shared" si="220"/>
        <v>1</v>
      </c>
      <c r="AE462" s="24">
        <f t="shared" si="221"/>
        <v>1</v>
      </c>
      <c r="AF462" s="24">
        <f t="shared" si="222"/>
        <v>2</v>
      </c>
      <c r="AG462" s="24">
        <f t="shared" si="223"/>
        <v>2</v>
      </c>
      <c r="AH462" s="24">
        <f t="shared" si="224"/>
        <v>1</v>
      </c>
      <c r="AI462" s="24">
        <f t="shared" si="225"/>
        <v>2</v>
      </c>
      <c r="AJ462" s="24">
        <f t="shared" si="226"/>
        <v>2</v>
      </c>
      <c r="AK462" s="24">
        <f t="shared" si="227"/>
        <v>0</v>
      </c>
      <c r="AL462" s="25">
        <f t="shared" si="228"/>
        <v>21</v>
      </c>
      <c r="AM462" s="25">
        <f t="shared" si="229"/>
        <v>11</v>
      </c>
      <c r="AN462" s="25">
        <f t="shared" si="230"/>
        <v>22</v>
      </c>
      <c r="AO462" s="25">
        <f t="shared" si="231"/>
        <v>12</v>
      </c>
      <c r="AP462" s="25">
        <f t="shared" si="232"/>
        <v>20</v>
      </c>
      <c r="AQ462" s="26">
        <f t="shared" si="233"/>
        <v>0.23018261428346287</v>
      </c>
      <c r="AR462" s="26">
        <f t="shared" si="234"/>
        <v>0.16677685400270933</v>
      </c>
      <c r="AS462" s="26">
        <f t="shared" si="235"/>
        <v>4.7518128492914403E-2</v>
      </c>
      <c r="AT462" s="26">
        <f t="shared" si="236"/>
        <v>4.4060124676531434E-2</v>
      </c>
      <c r="AU462" s="26">
        <f t="shared" si="237"/>
        <v>3.6174013939436589E-2</v>
      </c>
      <c r="AV462" s="27">
        <f>(1/(((0-P462)^2+(0-Q462)^2))*CT462)</f>
        <v>1.4094934932072501E-2</v>
      </c>
      <c r="AW462" s="27">
        <f>(1/(((1-P462)^2+(1-Q462)^2))*CT462)</f>
        <v>0.16677685400270933</v>
      </c>
      <c r="AX462" s="27">
        <f>(1/(((2-P462)^2+(2-Q462)^2))*CT462)</f>
        <v>4.7518128492914403E-2</v>
      </c>
      <c r="AY462" s="27">
        <f>(1/(((3-P462)^2+(3-Q462)^2))*CT462)</f>
        <v>8.6137716208060985E-3</v>
      </c>
      <c r="AZ462" s="27">
        <f>((1/(((4-P462)^2+(4-Q462)^2))*CT462))</f>
        <v>3.4347532643798891E-3</v>
      </c>
      <c r="BA462" s="27">
        <f>((1/(((5-P462)^2+(5-Q462)^2))*CT462))</f>
        <v>1.8308637393051608E-3</v>
      </c>
      <c r="BB462" s="27">
        <f>((1/(((6-P462)^2+(6-Q462)^2))*CT462))</f>
        <v>1.1347661232291079E-3</v>
      </c>
      <c r="BC462" s="27">
        <f>((1/(((1-P462)^2+(0-Q462)^2))*CT462))</f>
        <v>3.4134570952695745E-2</v>
      </c>
      <c r="BD462" s="27">
        <f>((1/(((2-P462)^2+(0-Q462)^2))*CT462))</f>
        <v>3.6174013939436589E-2</v>
      </c>
      <c r="BE462" s="27">
        <f>((1/(((2-P462)^2+(1-Q462)^2))*CT462))</f>
        <v>0.23018261428346287</v>
      </c>
      <c r="BF462" s="27">
        <f>((1/(((3-P462)^2+(0-Q462)^2))*CT462))</f>
        <v>1.5153238362282044E-2</v>
      </c>
      <c r="BG462" s="27">
        <f>((1/(((3-P462)^2+(1-Q462)^2))*CT462))</f>
        <v>2.3423198503420978E-2</v>
      </c>
      <c r="BH462" s="27">
        <f>((1/(((3-P462)^2+(2-Q462)^2))*CT462))</f>
        <v>1.6837017793185423E-2</v>
      </c>
      <c r="BI462" s="27">
        <f>((1/(((4-P462)^2+(0-Q462)^2))*CT462))</f>
        <v>6.9280463634332828E-3</v>
      </c>
      <c r="BJ462" s="27">
        <f>((1/(((4-P462)^2+(1-Q462)^2))*CT462))</f>
        <v>8.2616594086145721E-3</v>
      </c>
      <c r="BK462" s="27">
        <f>((1/(((4-P462)^2+(2-Q462)^2))*CT462))</f>
        <v>7.2599876248337636E-3</v>
      </c>
      <c r="BL462" s="27">
        <f>((1/(((4-P462)^2+(3-Q462)^2))*CT462))</f>
        <v>5.1429348968299385E-3</v>
      </c>
      <c r="BM462" s="27">
        <f>((1/(((5-P462)^2+(0-Q462)^2))*CT462))</f>
        <v>3.8067803707516525E-3</v>
      </c>
      <c r="BN462" s="27">
        <f>((1/(((5-P462)^2+(1-Q462)^2))*CT462))</f>
        <v>4.1772944101465294E-3</v>
      </c>
      <c r="BO462" s="27">
        <f>((1/(((5-P462)^2+(2-Q462)^2))*CT462))</f>
        <v>3.9048829476971796E-3</v>
      </c>
      <c r="BP462" s="27">
        <f>((1/(((5-P462)^2+(3-Q462)^2))*CT462))</f>
        <v>3.1970347313614745E-3</v>
      </c>
      <c r="BQ462" s="27">
        <f>((1/(((5-P462)^2+(4-Q462)^2))*CT462))</f>
        <v>2.4420616675423926E-3</v>
      </c>
      <c r="BR462" s="27">
        <f>((1/(((6-P462)^2+(0-Q462)^2))*CT462))</f>
        <v>2.375085257622095E-3</v>
      </c>
      <c r="BS462" s="27">
        <f>(1/(((6-P462)^2+(1-Q462)^2))*CT462)</f>
        <v>2.5142195439268808E-3</v>
      </c>
      <c r="BT462" s="27">
        <f>(1/(((6-P462)^2+(2-Q462)^2))*CT462)</f>
        <v>2.4129063655897736E-3</v>
      </c>
      <c r="BU462" s="27">
        <f>(1/(((6-P462)^2+(3-Q462)^2))*CT462)</f>
        <v>2.1225195254601092E-3</v>
      </c>
      <c r="BV462" s="27">
        <f>((1/(((6-P462)^2+(4-Q462)^2))*CT462))</f>
        <v>1.7610643858039115E-3</v>
      </c>
      <c r="BW462" s="27">
        <f>((1/(((6-P462)^2+(5-Q462)^2))*CT462))</f>
        <v>1.4193685819682564E-3</v>
      </c>
      <c r="BX462" s="27">
        <f>((1/(((0-P462)^2+(1-Q462)^2))*CT462))</f>
        <v>2.0987374103508982E-2</v>
      </c>
      <c r="BY462" s="27">
        <f>((1/(((0-P462)^2+(2-Q462)^2))*CT462))</f>
        <v>1.5540518321316268E-2</v>
      </c>
      <c r="BZ462" s="27">
        <f>((1/(((1-P462)^2+(2-Q462)^2))*CT462))</f>
        <v>4.4060124676531434E-2</v>
      </c>
      <c r="CA462" s="27">
        <f>((1/(((0-P462)^2+(3-Q462)^2))*CT462))</f>
        <v>8.2611760099406874E-3</v>
      </c>
      <c r="CB462" s="27">
        <f>((1/(((1-P462)^2+(3-Q462)^2))*CT462))</f>
        <v>1.2595016478821792E-2</v>
      </c>
      <c r="CC462" s="27">
        <f>((1/(((2-P462)^2+(3-Q462)^2))*CT462))</f>
        <v>1.2862592801014892E-2</v>
      </c>
      <c r="CD462" s="27">
        <f>((1/(((0-P462)^2+(4-Q462)^2))*CT462))</f>
        <v>4.5924570010333881E-3</v>
      </c>
      <c r="CE462" s="27">
        <f>((1/(((1-P462)^2+(4-Q462)^2))*CT462))</f>
        <v>5.6786979578937373E-3</v>
      </c>
      <c r="CF462" s="27">
        <f>((1/(((2-P462)^2+(4-Q462)^2))*CT462))</f>
        <v>5.732464307049716E-3</v>
      </c>
      <c r="CG462" s="27">
        <f>((1/(((3-P462)^2+(4-Q462)^2))*CT462))</f>
        <v>4.6993941608412491E-3</v>
      </c>
      <c r="CH462" s="27">
        <f>((1/(((0-P462)^2+(5-Q462)^2))*CT462))</f>
        <v>2.8212836377923098E-3</v>
      </c>
      <c r="CI462" s="27">
        <f>((1/(((1-P462)^2+(5-Q462)^2))*CT462))</f>
        <v>3.1969623409296558E-3</v>
      </c>
      <c r="CJ462" s="27">
        <f>((1/(((2-P462)^2+(5-Q462)^2))*CT462))</f>
        <v>3.2139328448082208E-3</v>
      </c>
      <c r="CK462" s="27">
        <f>((1/(((3-P462)^2+(5-Q462)^2))*CT462))</f>
        <v>2.8612826424211056E-3</v>
      </c>
      <c r="CL462" s="27">
        <f>(1/(((4-P462)^2+(5-Q462)^2))*CT462)</f>
        <v>2.3373117055931454E-3</v>
      </c>
      <c r="CM462" s="27">
        <f>(1/(((0-P462)^2+(6-Q462)^2))*CT462)</f>
        <v>1.8827115495452043E-3</v>
      </c>
      <c r="CN462" s="27">
        <f>(1/(((1-P462)^2+(6-Q462)^2))*CT462)</f>
        <v>2.0429128080412858E-3</v>
      </c>
      <c r="CO462" s="27">
        <f>((1/(((2-P462)^2+(6-Q462)^2))*CT462))</f>
        <v>2.0498293330847963E-3</v>
      </c>
      <c r="CP462" s="27">
        <f>((1/(((3-P462)^2+(6-Q462)^2))*CT462))</f>
        <v>1.900440364477427E-3</v>
      </c>
      <c r="CQ462" s="27">
        <f>((1/(((4-P462)^2+(6-Q462)^2))*CT462))</f>
        <v>1.6541443144960186E-3</v>
      </c>
      <c r="CR462" s="27">
        <f>((1/(((5-P462)^2+(6-Q462)^2)))*CT462)</f>
        <v>1.3833353452668512E-3</v>
      </c>
      <c r="CS462" s="21">
        <f t="shared" si="238"/>
        <v>0.81738853479589035</v>
      </c>
      <c r="CT462" s="28">
        <v>0.05</v>
      </c>
    </row>
    <row r="463" spans="8:98" x14ac:dyDescent="0.25">
      <c r="H463" s="2">
        <v>44835</v>
      </c>
      <c r="I463" s="1" t="s">
        <v>24</v>
      </c>
      <c r="J463" s="1" t="s">
        <v>5</v>
      </c>
      <c r="K463">
        <v>0</v>
      </c>
      <c r="L463">
        <v>0</v>
      </c>
      <c r="M463">
        <v>0.76</v>
      </c>
      <c r="N463">
        <v>1.03</v>
      </c>
      <c r="P463" s="10">
        <f>SUMIF(team,spi_matches[[#This Row],[team1]],Mxg)+SUMIF(team,spi_matches[[#This Row],[team2]],Vnxg)</f>
        <v>0.86382004584330441</v>
      </c>
      <c r="Q463" s="10">
        <f>SUMIF(team,spi_matches[[#This Row],[team1]],Mnxg)+SUMIF(team,spi_matches[[#This Row],[team2]],Vxg)</f>
        <v>1.5612852876103915</v>
      </c>
      <c r="R463" s="10">
        <f t="shared" si="208"/>
        <v>0.29304265875016228</v>
      </c>
      <c r="S463" s="21">
        <f t="shared" si="209"/>
        <v>0.13418824603149293</v>
      </c>
      <c r="T463" s="21">
        <f t="shared" si="210"/>
        <v>0.21281675423839849</v>
      </c>
      <c r="U463" s="21">
        <f t="shared" si="211"/>
        <v>0.45126663850301735</v>
      </c>
      <c r="V463" s="22">
        <f t="shared" si="212"/>
        <v>0</v>
      </c>
      <c r="W463" s="22">
        <f t="shared" si="213"/>
        <v>3</v>
      </c>
      <c r="X463" s="23">
        <f t="shared" si="214"/>
        <v>1</v>
      </c>
      <c r="Y463" s="23">
        <f t="shared" si="215"/>
        <v>1</v>
      </c>
      <c r="Z463" s="23">
        <f t="shared" si="216"/>
        <v>1</v>
      </c>
      <c r="AA463" s="23">
        <f t="shared" si="217"/>
        <v>1</v>
      </c>
      <c r="AB463" s="24">
        <f t="shared" si="218"/>
        <v>1</v>
      </c>
      <c r="AC463" s="24">
        <f t="shared" si="219"/>
        <v>2</v>
      </c>
      <c r="AD463" s="24">
        <f t="shared" si="220"/>
        <v>1</v>
      </c>
      <c r="AE463" s="24">
        <f t="shared" si="221"/>
        <v>1</v>
      </c>
      <c r="AF463" s="24">
        <f t="shared" si="222"/>
        <v>0</v>
      </c>
      <c r="AG463" s="24">
        <f t="shared" si="223"/>
        <v>2</v>
      </c>
      <c r="AH463" s="24">
        <f t="shared" si="224"/>
        <v>0</v>
      </c>
      <c r="AI463" s="24">
        <f t="shared" si="225"/>
        <v>1</v>
      </c>
      <c r="AJ463" s="24">
        <f t="shared" si="226"/>
        <v>2</v>
      </c>
      <c r="AK463" s="24">
        <f t="shared" si="227"/>
        <v>2</v>
      </c>
      <c r="AL463" s="25">
        <f t="shared" si="228"/>
        <v>12</v>
      </c>
      <c r="AM463" s="25">
        <f t="shared" si="229"/>
        <v>11</v>
      </c>
      <c r="AN463" s="25">
        <f t="shared" si="230"/>
        <v>2</v>
      </c>
      <c r="AO463" s="25">
        <f t="shared" si="231"/>
        <v>1</v>
      </c>
      <c r="AP463" s="25">
        <f t="shared" si="232"/>
        <v>22</v>
      </c>
      <c r="AQ463" s="26">
        <f t="shared" si="233"/>
        <v>0.23694932994421505</v>
      </c>
      <c r="AR463" s="26">
        <f t="shared" si="234"/>
        <v>0.14988631692339449</v>
      </c>
      <c r="AS463" s="26">
        <f t="shared" si="235"/>
        <v>5.3267669469338023E-2</v>
      </c>
      <c r="AT463" s="26">
        <f t="shared" si="236"/>
        <v>4.7115306658813361E-2</v>
      </c>
      <c r="AU463" s="26">
        <f t="shared" si="237"/>
        <v>3.370690727668136E-2</v>
      </c>
      <c r="AV463" s="27">
        <f>(1/(((0-P463)^2+(0-Q463)^2))*CT463)</f>
        <v>1.5704519733052074E-2</v>
      </c>
      <c r="AW463" s="27">
        <f>(1/(((1-P463)^2+(1-Q463)^2))*CT463)</f>
        <v>0.14988631692339449</v>
      </c>
      <c r="AX463" s="27">
        <f>(1/(((2-P463)^2+(2-Q463)^2))*CT463)</f>
        <v>3.370690727668136E-2</v>
      </c>
      <c r="AY463" s="27">
        <f>(1/(((3-P463)^2+(3-Q463)^2))*CT463)</f>
        <v>7.5378799344516792E-3</v>
      </c>
      <c r="AZ463" s="27">
        <f>((1/(((4-P463)^2+(4-Q463)^2))*CT463))</f>
        <v>3.1679747349205598E-3</v>
      </c>
      <c r="BA463" s="27">
        <f>((1/(((5-P463)^2+(5-Q463)^2))*CT463))</f>
        <v>1.7281458297776161E-3</v>
      </c>
      <c r="BB463" s="27">
        <f>((1/(((6-P463)^2+(6-Q463)^2))*CT463))</f>
        <v>1.0850098061207314E-3</v>
      </c>
      <c r="BC463" s="27">
        <f>((1/(((1-P463)^2+(0-Q463)^2))*CT463))</f>
        <v>2.0357007109974543E-2</v>
      </c>
      <c r="BD463" s="27">
        <f>((1/(((2-P463)^2+(0-Q463)^2))*CT463))</f>
        <v>1.341015874694884E-2</v>
      </c>
      <c r="BE463" s="27">
        <f>((1/(((2-P463)^2+(1-Q463)^2))*CT463))</f>
        <v>3.1134295960047333E-2</v>
      </c>
      <c r="BF463" s="27">
        <f>((1/(((3-P463)^2+(0-Q463)^2))*CT463))</f>
        <v>7.1419628203045872E-3</v>
      </c>
      <c r="BG463" s="27">
        <f>((1/(((3-P463)^2+(1-Q463)^2))*CT463))</f>
        <v>1.0249459607707902E-2</v>
      </c>
      <c r="BH463" s="27">
        <f>((1/(((3-P463)^2+(2-Q463)^2))*CT463))</f>
        <v>1.0513621100172763E-2</v>
      </c>
      <c r="BI463" s="27">
        <f>((1/(((4-P463)^2+(0-Q463)^2))*CT463))</f>
        <v>4.0739050524069799E-3</v>
      </c>
      <c r="BJ463" s="27">
        <f>((1/(((4-P463)^2+(1-Q463)^2))*CT463))</f>
        <v>4.9257852239749447E-3</v>
      </c>
      <c r="BK463" s="27">
        <f>((1/(((4-P463)^2+(2-Q463)^2))*CT463))</f>
        <v>4.9859917048699354E-3</v>
      </c>
      <c r="BL463" s="27">
        <f>((1/(((4-P463)^2+(3-Q463)^2))*CT463))</f>
        <v>4.1997308930286055E-3</v>
      </c>
      <c r="BM463" s="27">
        <f>((1/(((5-P463)^2+(0-Q463)^2))*CT463))</f>
        <v>2.5581209737856893E-3</v>
      </c>
      <c r="BN463" s="27">
        <f>((1/(((5-P463)^2+(1-Q463)^2))*CT463))</f>
        <v>2.8697655970051743E-3</v>
      </c>
      <c r="BO463" s="27">
        <f>((1/(((5-P463)^2+(2-Q463)^2))*CT463))</f>
        <v>2.8900973637513497E-3</v>
      </c>
      <c r="BP463" s="27">
        <f>((1/(((5-P463)^2+(3-Q463)^2))*CT463))</f>
        <v>2.6071697138077303E-3</v>
      </c>
      <c r="BQ463" s="27">
        <f>((1/(((5-P463)^2+(4-Q463)^2))*CT463))</f>
        <v>2.1686974146794516E-3</v>
      </c>
      <c r="BR463" s="27">
        <f>((1/(((6-P463)^2+(0-Q463)^2))*CT463))</f>
        <v>1.7350293521918025E-3</v>
      </c>
      <c r="BS463" s="27">
        <f>(1/(((6-P463)^2+(1-Q463)^2))*CT463)</f>
        <v>1.8729828656605355E-3</v>
      </c>
      <c r="BT463" s="27">
        <f>(1/(((6-P463)^2+(2-Q463)^2))*CT463)</f>
        <v>1.8816222433923621E-3</v>
      </c>
      <c r="BU463" s="27">
        <f>(1/(((6-P463)^2+(3-Q463)^2))*CT463)</f>
        <v>1.7574541378964491E-3</v>
      </c>
      <c r="BV463" s="27">
        <f>((1/(((6-P463)^2+(4-Q463)^2))*CT463))</f>
        <v>1.5466624677836188E-3</v>
      </c>
      <c r="BW463" s="27">
        <f>((1/(((6-P463)^2+(5-Q463)^2))*CT463))</f>
        <v>1.3087256821023236E-3</v>
      </c>
      <c r="BX463" s="27">
        <f>((1/(((0-P463)^2+(1-Q463)^2))*CT463))</f>
        <v>4.7115306658813361E-2</v>
      </c>
      <c r="BY463" s="27">
        <f>((1/(((0-P463)^2+(2-Q463)^2))*CT463))</f>
        <v>5.3267669469338023E-2</v>
      </c>
      <c r="BZ463" s="27">
        <f>((1/(((1-P463)^2+(2-Q463)^2))*CT463))</f>
        <v>0.23694932994421505</v>
      </c>
      <c r="CA463" s="27">
        <f>((1/(((0-P463)^2+(3-Q463)^2))*CT463))</f>
        <v>1.7755145284632717E-2</v>
      </c>
      <c r="CB463" s="27">
        <f>((1/(((1-P463)^2+(3-Q463)^2))*CT463))</f>
        <v>2.3941257689217937E-2</v>
      </c>
      <c r="CC463" s="27">
        <f>((1/(((2-P463)^2+(3-Q463)^2))*CT463))</f>
        <v>1.4877388396853531E-2</v>
      </c>
      <c r="CD463" s="27">
        <f>((1/(((0-P463)^2+(4-Q463)^2))*CT463))</f>
        <v>7.4699173133046153E-3</v>
      </c>
      <c r="CE463" s="27">
        <f>((1/(((1-P463)^2+(4-Q463)^2))*CT463))</f>
        <v>8.3810010754643682E-3</v>
      </c>
      <c r="CF463" s="27">
        <f>((1/(((2-P463)^2+(4-Q463)^2))*CT463))</f>
        <v>6.9077619864846736E-3</v>
      </c>
      <c r="CG463" s="27">
        <f>((1/(((3-P463)^2+(4-Q463)^2))*CT463))</f>
        <v>4.7571049585464877E-3</v>
      </c>
      <c r="CH463" s="27">
        <f>((1/(((0-P463)^2+(5-Q463)^2))*CT463))</f>
        <v>3.9774260564307768E-3</v>
      </c>
      <c r="CI463" s="27">
        <f>((1/(((1-P463)^2+(5-Q463)^2))*CT463))</f>
        <v>4.2217949163596592E-3</v>
      </c>
      <c r="CJ463" s="27">
        <f>((1/(((2-P463)^2+(5-Q463)^2))*CT463))</f>
        <v>3.8122355764432844E-3</v>
      </c>
      <c r="CK463" s="27">
        <f>((1/(((3-P463)^2+(5-Q463)^2))*CT463))</f>
        <v>3.0510085296194859E-3</v>
      </c>
      <c r="CL463" s="27">
        <f>(1/(((4-P463)^2+(5-Q463)^2))*CT463)</f>
        <v>2.3083617065141762E-3</v>
      </c>
      <c r="CM463" s="27">
        <f>(1/(((0-P463)^2+(6-Q463)^2))*CT463)</f>
        <v>2.4451822693325313E-3</v>
      </c>
      <c r="CN463" s="27">
        <f>(1/(((1-P463)^2+(6-Q463)^2))*CT463)</f>
        <v>2.5354026797795221E-3</v>
      </c>
      <c r="CO463" s="27">
        <f>((1/(((2-P463)^2+(6-Q463)^2))*CT463))</f>
        <v>2.3817357240542626E-3</v>
      </c>
      <c r="CP463" s="27">
        <f>((1/(((3-P463)^2+(6-Q463)^2))*CT463))</f>
        <v>2.0605426078477694E-3</v>
      </c>
      <c r="CQ463" s="27">
        <f>((1/(((4-P463)^2+(6-Q463)^2))*CT463))</f>
        <v>1.6927454986323987E-3</v>
      </c>
      <c r="CR463" s="27">
        <f>((1/(((5-P463)^2+(6-Q463)^2)))*CT463)</f>
        <v>1.3583201611327529E-3</v>
      </c>
      <c r="CS463" s="21">
        <f t="shared" si="238"/>
        <v>0.79827163877290896</v>
      </c>
      <c r="CT463" s="28">
        <v>0.05</v>
      </c>
    </row>
    <row r="464" spans="8:98" x14ac:dyDescent="0.25">
      <c r="H464" s="2">
        <v>44835</v>
      </c>
      <c r="I464" s="1" t="s">
        <v>13</v>
      </c>
      <c r="J464" s="1" t="s">
        <v>12</v>
      </c>
      <c r="K464">
        <v>1</v>
      </c>
      <c r="L464">
        <v>2</v>
      </c>
      <c r="M464">
        <v>0.77</v>
      </c>
      <c r="N464">
        <v>0.14000000000000001</v>
      </c>
      <c r="P464" s="10">
        <f>SUMIF(team,spi_matches[[#This Row],[team1]],Mxg)+SUMIF(team,spi_matches[[#This Row],[team2]],Vnxg)</f>
        <v>0.69133922954058924</v>
      </c>
      <c r="Q464" s="10">
        <f>SUMIF(team,spi_matches[[#This Row],[team1]],Mnxg)+SUMIF(team,spi_matches[[#This Row],[team2]],Vxg)</f>
        <v>1.1934170029457141</v>
      </c>
      <c r="R464" s="10">
        <f t="shared" si="208"/>
        <v>1.1158748989043985</v>
      </c>
      <c r="S464" s="21">
        <f t="shared" si="209"/>
        <v>0.14023435387396052</v>
      </c>
      <c r="T464" s="21">
        <f t="shared" si="210"/>
        <v>0.43524744168471174</v>
      </c>
      <c r="U464" s="21">
        <f t="shared" si="211"/>
        <v>0.29297523451241964</v>
      </c>
      <c r="V464" s="22">
        <f t="shared" si="212"/>
        <v>1</v>
      </c>
      <c r="W464" s="22">
        <f t="shared" si="213"/>
        <v>1</v>
      </c>
      <c r="X464" s="23">
        <f t="shared" si="214"/>
        <v>0</v>
      </c>
      <c r="Y464" s="23">
        <f t="shared" si="215"/>
        <v>3</v>
      </c>
      <c r="Z464" s="23">
        <f t="shared" si="216"/>
        <v>0</v>
      </c>
      <c r="AA464" s="23">
        <f t="shared" si="217"/>
        <v>3</v>
      </c>
      <c r="AB464" s="24">
        <f t="shared" si="218"/>
        <v>1</v>
      </c>
      <c r="AC464" s="24">
        <f t="shared" si="219"/>
        <v>1</v>
      </c>
      <c r="AD464" s="24">
        <f t="shared" si="220"/>
        <v>0</v>
      </c>
      <c r="AE464" s="24">
        <f t="shared" si="221"/>
        <v>1</v>
      </c>
      <c r="AF464" s="24">
        <f t="shared" si="222"/>
        <v>1</v>
      </c>
      <c r="AG464" s="24">
        <f t="shared" si="223"/>
        <v>2</v>
      </c>
      <c r="AH464" s="24">
        <f t="shared" si="224"/>
        <v>0</v>
      </c>
      <c r="AI464" s="24">
        <f t="shared" si="225"/>
        <v>2</v>
      </c>
      <c r="AJ464" s="24">
        <f t="shared" si="226"/>
        <v>1</v>
      </c>
      <c r="AK464" s="24">
        <f t="shared" si="227"/>
        <v>0</v>
      </c>
      <c r="AL464" s="25">
        <f t="shared" si="228"/>
        <v>11</v>
      </c>
      <c r="AM464" s="25">
        <f t="shared" si="229"/>
        <v>1</v>
      </c>
      <c r="AN464" s="25">
        <f t="shared" si="230"/>
        <v>12</v>
      </c>
      <c r="AO464" s="25">
        <f t="shared" si="231"/>
        <v>2</v>
      </c>
      <c r="AP464" s="25">
        <f t="shared" si="232"/>
        <v>10</v>
      </c>
      <c r="AQ464" s="26">
        <f t="shared" si="233"/>
        <v>0.37684198028508131</v>
      </c>
      <c r="AR464" s="26">
        <f t="shared" si="234"/>
        <v>9.7019546467803058E-2</v>
      </c>
      <c r="AS464" s="26">
        <f t="shared" si="235"/>
        <v>6.7037823600889571E-2</v>
      </c>
      <c r="AT464" s="26">
        <f t="shared" si="236"/>
        <v>4.430557849612346E-2</v>
      </c>
      <c r="AU464" s="26">
        <f t="shared" si="237"/>
        <v>3.2905222910974252E-2</v>
      </c>
      <c r="AV464" s="27">
        <f>(1/(((0-P464)^2+(0-Q464)^2))*CT464)</f>
        <v>2.6285435699689705E-2</v>
      </c>
      <c r="AW464" s="27">
        <f>(1/(((1-P464)^2+(1-Q464)^2))*CT464)</f>
        <v>0.37684198028508131</v>
      </c>
      <c r="AX464" s="27">
        <f>(1/(((2-P464)^2+(2-Q464)^2))*CT464)</f>
        <v>2.115802846455412E-2</v>
      </c>
      <c r="AY464" s="27">
        <f>(1/(((3-P464)^2+(3-Q464)^2))*CT464)</f>
        <v>5.818244999969956E-3</v>
      </c>
      <c r="AZ464" s="27">
        <f>((1/(((4-P464)^2+(4-Q464)^2))*CT464))</f>
        <v>2.6561632461671193E-3</v>
      </c>
      <c r="BA464" s="27">
        <f>((1/(((5-P464)^2+(5-Q464)^2))*CT464))</f>
        <v>1.5126473161354386E-3</v>
      </c>
      <c r="BB464" s="27">
        <f>((1/(((6-P464)^2+(6-Q464)^2))*CT464))</f>
        <v>9.7494167311408834E-4</v>
      </c>
      <c r="BC464" s="27">
        <f>((1/(((1-P464)^2+(0-Q464)^2))*CT464))</f>
        <v>3.2905222910974252E-2</v>
      </c>
      <c r="BD464" s="27">
        <f>((1/(((2-P464)^2+(0-Q464)^2))*CT464))</f>
        <v>1.5939622469517072E-2</v>
      </c>
      <c r="BE464" s="27">
        <f>((1/(((2-P464)^2+(1-Q464)^2))*CT464))</f>
        <v>2.8571377156534634E-2</v>
      </c>
      <c r="BF464" s="27">
        <f>((1/(((3-P464)^2+(0-Q464)^2))*CT464))</f>
        <v>7.4028464906773644E-3</v>
      </c>
      <c r="BG464" s="27">
        <f>((1/(((3-P464)^2+(1-Q464)^2))*CT464))</f>
        <v>9.3156279686876821E-3</v>
      </c>
      <c r="BH464" s="27">
        <f>((1/(((3-P464)^2+(2-Q464)^2))*CT464))</f>
        <v>8.3605179976511557E-3</v>
      </c>
      <c r="BI464" s="27">
        <f>((1/(((4-P464)^2+(0-Q464)^2))*CT464))</f>
        <v>4.0415535604930155E-3</v>
      </c>
      <c r="BJ464" s="27">
        <f>((1/(((4-P464)^2+(1-Q464)^2))*CT464))</f>
        <v>4.5518079461556648E-3</v>
      </c>
      <c r="BK464" s="27">
        <f>((1/(((4-P464)^2+(2-Q464)^2))*CT464))</f>
        <v>4.3111579175018023E-3</v>
      </c>
      <c r="BL464" s="27">
        <f>((1/(((4-P464)^2+(3-Q464)^2))*CT464))</f>
        <v>3.5184066310344989E-3</v>
      </c>
      <c r="BM464" s="27">
        <f>((1/(((5-P464)^2+(0-Q464)^2))*CT464))</f>
        <v>2.5014005619632259E-3</v>
      </c>
      <c r="BN464" s="27">
        <f>((1/(((5-P464)^2+(1-Q464)^2))*CT464))</f>
        <v>2.6878876801122143E-3</v>
      </c>
      <c r="BO464" s="27">
        <f>((1/(((5-P464)^2+(2-Q464)^2))*CT464))</f>
        <v>2.6021156349369879E-3</v>
      </c>
      <c r="BP464" s="27">
        <f>((1/(((5-P464)^2+(3-Q464)^2))*CT464))</f>
        <v>2.2906044240468054E-3</v>
      </c>
      <c r="BQ464" s="27">
        <f>((1/(((5-P464)^2+(4-Q464)^2))*CT464))</f>
        <v>1.89096930044293E-3</v>
      </c>
      <c r="BR464" s="27">
        <f>((1/(((6-P464)^2+(0-Q464)^2))*CT464))</f>
        <v>1.6888398207934305E-3</v>
      </c>
      <c r="BS464" s="27">
        <f>(1/(((6-P464)^2+(1-Q464)^2))*CT464)</f>
        <v>1.7718376761970377E-3</v>
      </c>
      <c r="BT464" s="27">
        <f>(1/(((6-P464)^2+(2-Q464)^2))*CT464)</f>
        <v>1.7341568544092922E-3</v>
      </c>
      <c r="BU464" s="27">
        <f>(1/(((6-P464)^2+(3-Q464)^2))*CT464)</f>
        <v>1.590046497135485E-3</v>
      </c>
      <c r="BV464" s="27">
        <f>((1/(((6-P464)^2+(4-Q464)^2))*CT464))</f>
        <v>1.3866245581336811E-3</v>
      </c>
      <c r="BW464" s="27">
        <f>((1/(((6-P464)^2+(5-Q464)^2))*CT464))</f>
        <v>1.1717298165622966E-3</v>
      </c>
      <c r="BX464" s="27">
        <f>((1/(((0-P464)^2+(1-Q464)^2))*CT464))</f>
        <v>9.7019546467803058E-2</v>
      </c>
      <c r="BY464" s="27">
        <f>((1/(((0-P464)^2+(2-Q464)^2))*CT464))</f>
        <v>4.430557849612346E-2</v>
      </c>
      <c r="BZ464" s="27">
        <f>((1/(((1-P464)^2+(2-Q464)^2))*CT464))</f>
        <v>6.7037823600889571E-2</v>
      </c>
      <c r="CA464" s="27">
        <f>((1/(((0-P464)^2+(3-Q464)^2))*CT464))</f>
        <v>1.3362938279720307E-2</v>
      </c>
      <c r="CB464" s="27">
        <f>((1/(((1-P464)^2+(3-Q464)^2))*CT464))</f>
        <v>1.4885322301940403E-2</v>
      </c>
      <c r="CC464" s="27">
        <f>((1/(((2-P464)^2+(3-Q464)^2))*CT464))</f>
        <v>1.0047554800795375E-2</v>
      </c>
      <c r="CD464" s="27">
        <f>((1/(((0-P464)^2+(4-Q464)^2))*CT464))</f>
        <v>5.9845421313960839E-3</v>
      </c>
      <c r="CE464" s="27">
        <f>((1/(((1-P464)^2+(4-Q464)^2))*CT464))</f>
        <v>6.2718105421399398E-3</v>
      </c>
      <c r="CF464" s="27">
        <f>((1/(((2-P464)^2+(4-Q464)^2))*CT464))</f>
        <v>5.214035570191556E-3</v>
      </c>
      <c r="CG464" s="27">
        <f>((1/(((3-P464)^2+(4-Q464)^2))*CT464))</f>
        <v>3.7859219617178844E-3</v>
      </c>
      <c r="CH464" s="27">
        <f>((1/(((0-P464)^2+(5-Q464)^2))*CT464))</f>
        <v>3.3404542813270793E-3</v>
      </c>
      <c r="CI464" s="27">
        <f>((1/(((1-P464)^2+(5-Q464)^2))*CT464))</f>
        <v>3.4280984094409704E-3</v>
      </c>
      <c r="CJ464" s="27">
        <f>((1/(((2-P464)^2+(5-Q464)^2))*CT464))</f>
        <v>3.0859116966609683E-3</v>
      </c>
      <c r="CK464" s="27">
        <f>((1/(((3-P464)^2+(5-Q464)^2))*CT464))</f>
        <v>2.5227057815859198E-3</v>
      </c>
      <c r="CL464" s="27">
        <f>(1/(((4-P464)^2+(5-Q464)^2))*CT464)</f>
        <v>1.9656166313282647E-3</v>
      </c>
      <c r="CM464" s="27">
        <f>(1/(((0-P464)^2+(6-Q464)^2))*CT464)</f>
        <v>2.1203340425015151E-3</v>
      </c>
      <c r="CN464" s="27">
        <f>(1/(((1-P464)^2+(6-Q464)^2))*CT464)</f>
        <v>2.1553106900922868E-3</v>
      </c>
      <c r="CO464" s="27">
        <f>((1/(((2-P464)^2+(6-Q464)^2))*CT464))</f>
        <v>2.0148426917122471E-3</v>
      </c>
      <c r="CP464" s="27">
        <f>((1/(((3-P464)^2+(6-Q464)^2))*CT464))</f>
        <v>1.7585104641671453E-3</v>
      </c>
      <c r="CQ464" s="27">
        <f>((1/(((4-P464)^2+(6-Q464)^2))*CT464))</f>
        <v>1.4684082449844356E-3</v>
      </c>
      <c r="CR464" s="27">
        <f>((1/(((5-P464)^2+(6-Q464)^2)))*CT464)</f>
        <v>1.1999674259011942E-3</v>
      </c>
      <c r="CS464" s="21">
        <f t="shared" si="238"/>
        <v>0.86845703007109187</v>
      </c>
      <c r="CT464" s="28">
        <v>0.05</v>
      </c>
    </row>
    <row r="465" spans="8:98" x14ac:dyDescent="0.25">
      <c r="H465" s="2">
        <v>44835</v>
      </c>
      <c r="I465" s="1" t="s">
        <v>21</v>
      </c>
      <c r="J465" s="1" t="s">
        <v>15</v>
      </c>
      <c r="K465">
        <v>2</v>
      </c>
      <c r="L465">
        <v>0</v>
      </c>
      <c r="M465">
        <v>0.93</v>
      </c>
      <c r="N465">
        <v>0.65</v>
      </c>
      <c r="P465" s="10">
        <f>SUMIF(team,spi_matches[[#This Row],[team1]],Mxg)+SUMIF(team,spi_matches[[#This Row],[team2]],Vnxg)</f>
        <v>1.2635549759732969</v>
      </c>
      <c r="Q465" s="10">
        <f>SUMIF(team,spi_matches[[#This Row],[team1]],Mnxg)+SUMIF(team,spi_matches[[#This Row],[team2]],Vxg)</f>
        <v>0.83305772733186378</v>
      </c>
      <c r="R465" s="10">
        <f t="shared" si="208"/>
        <v>0.14476905353245362</v>
      </c>
      <c r="S465" s="21">
        <f t="shared" si="209"/>
        <v>0.28361267011040237</v>
      </c>
      <c r="T465" s="21">
        <f t="shared" si="210"/>
        <v>0.57375151620561482</v>
      </c>
      <c r="U465" s="21">
        <f t="shared" si="211"/>
        <v>0.15102475534874304</v>
      </c>
      <c r="V465" s="22">
        <f t="shared" si="212"/>
        <v>1</v>
      </c>
      <c r="W465" s="22">
        <f t="shared" si="213"/>
        <v>1</v>
      </c>
      <c r="X465" s="23">
        <f t="shared" si="214"/>
        <v>3</v>
      </c>
      <c r="Y465" s="23">
        <f t="shared" si="215"/>
        <v>0</v>
      </c>
      <c r="Z465" s="23">
        <f t="shared" si="216"/>
        <v>3</v>
      </c>
      <c r="AA465" s="23">
        <f t="shared" si="217"/>
        <v>0</v>
      </c>
      <c r="AB465" s="24">
        <f t="shared" si="218"/>
        <v>1</v>
      </c>
      <c r="AC465" s="24">
        <f t="shared" si="219"/>
        <v>1</v>
      </c>
      <c r="AD465" s="24">
        <f t="shared" si="220"/>
        <v>2</v>
      </c>
      <c r="AE465" s="24">
        <f t="shared" si="221"/>
        <v>1</v>
      </c>
      <c r="AF465" s="24">
        <f t="shared" si="222"/>
        <v>1</v>
      </c>
      <c r="AG465" s="24">
        <f t="shared" si="223"/>
        <v>0</v>
      </c>
      <c r="AH465" s="24">
        <f t="shared" si="224"/>
        <v>2</v>
      </c>
      <c r="AI465" s="24">
        <f t="shared" si="225"/>
        <v>0</v>
      </c>
      <c r="AJ465" s="24">
        <f t="shared" si="226"/>
        <v>1</v>
      </c>
      <c r="AK465" s="24">
        <f t="shared" si="227"/>
        <v>2</v>
      </c>
      <c r="AL465" s="25">
        <f t="shared" si="228"/>
        <v>11</v>
      </c>
      <c r="AM465" s="25">
        <f t="shared" si="229"/>
        <v>21</v>
      </c>
      <c r="AN465" s="25">
        <f t="shared" si="230"/>
        <v>10</v>
      </c>
      <c r="AO465" s="25">
        <f t="shared" si="231"/>
        <v>20</v>
      </c>
      <c r="AP465" s="25">
        <f t="shared" si="232"/>
        <v>12</v>
      </c>
      <c r="AQ465" s="26">
        <f t="shared" si="233"/>
        <v>0.51371122082663445</v>
      </c>
      <c r="AR465" s="26">
        <f t="shared" si="234"/>
        <v>8.7685301605451016E-2</v>
      </c>
      <c r="AS465" s="26">
        <f t="shared" si="235"/>
        <v>6.5492482302633784E-2</v>
      </c>
      <c r="AT465" s="26">
        <f t="shared" si="236"/>
        <v>4.0442065734247759E-2</v>
      </c>
      <c r="AU465" s="26">
        <f t="shared" si="237"/>
        <v>3.4935340094519839E-2</v>
      </c>
      <c r="AV465" s="27">
        <f>(1/(((0-P465)^2+(0-Q465)^2))*CT465)</f>
        <v>2.182875784938295E-2</v>
      </c>
      <c r="AW465" s="27">
        <f>(1/(((1-P465)^2+(1-Q465)^2))*CT465)</f>
        <v>0.51371122082663445</v>
      </c>
      <c r="AX465" s="27">
        <f>(1/(((2-P465)^2+(2-Q465)^2))*CT465)</f>
        <v>2.6259048629052595E-2</v>
      </c>
      <c r="AY465" s="27">
        <f>(1/(((3-P465)^2+(3-Q465)^2))*CT465)</f>
        <v>6.4843440862230126E-3</v>
      </c>
      <c r="AZ465" s="27">
        <f>((1/(((4-P465)^2+(4-Q465)^2))*CT465))</f>
        <v>2.8542633575413547E-3</v>
      </c>
      <c r="BA465" s="27">
        <f>((1/(((5-P465)^2+(5-Q465)^2))*CT465))</f>
        <v>1.5961982734659084E-3</v>
      </c>
      <c r="BB465" s="27">
        <f>((1/(((6-P465)^2+(6-Q465)^2))*CT465))</f>
        <v>1.0176831833145364E-3</v>
      </c>
      <c r="BC465" s="27">
        <f>((1/(((1-P465)^2+(0-Q465)^2))*CT465))</f>
        <v>6.5492482302633784E-2</v>
      </c>
      <c r="BD465" s="27">
        <f>((1/(((2-P465)^2+(0-Q465)^2))*CT465))</f>
        <v>4.0442065734247759E-2</v>
      </c>
      <c r="BE465" s="27">
        <f>((1/(((2-P465)^2+(1-Q465)^2))*CT465))</f>
        <v>8.7685301605451016E-2</v>
      </c>
      <c r="BF465" s="27">
        <f>((1/(((3-P465)^2+(0-Q465)^2))*CT465))</f>
        <v>1.347989938596518E-2</v>
      </c>
      <c r="BG465" s="27">
        <f>((1/(((3-P465)^2+(1-Q465)^2))*CT465))</f>
        <v>1.643055389014075E-2</v>
      </c>
      <c r="BH465" s="27">
        <f>((1/(((3-P465)^2+(2-Q465)^2))*CT465))</f>
        <v>1.1423360837578327E-2</v>
      </c>
      <c r="BI465" s="27">
        <f>((1/(((4-P465)^2+(0-Q465)^2))*CT465))</f>
        <v>6.1108882665392213E-3</v>
      </c>
      <c r="BJ465" s="27">
        <f>((1/(((4-P465)^2+(1-Q465)^2))*CT465))</f>
        <v>6.6524737541250045E-3</v>
      </c>
      <c r="BK465" s="27">
        <f>((1/(((4-P465)^2+(2-Q465)^2))*CT465))</f>
        <v>5.6497905226579048E-3</v>
      </c>
      <c r="BL465" s="27">
        <f>((1/(((4-P465)^2+(3-Q465)^2))*CT465))</f>
        <v>4.1038200204580521E-3</v>
      </c>
      <c r="BM465" s="27">
        <f>((1/(((5-P465)^2+(0-Q465)^2))*CT465))</f>
        <v>3.4118033094767105E-3</v>
      </c>
      <c r="BN465" s="27">
        <f>((1/(((5-P465)^2+(1-Q465)^2))*CT465))</f>
        <v>3.5742647147428137E-3</v>
      </c>
      <c r="BO465" s="27">
        <f>((1/(((5-P465)^2+(2-Q465)^2))*CT465))</f>
        <v>3.2631163587366766E-3</v>
      </c>
      <c r="BP465" s="27">
        <f>((1/(((5-P465)^2+(3-Q465)^2))*CT465))</f>
        <v>2.6800080712118882E-3</v>
      </c>
      <c r="BQ465" s="27">
        <f>((1/(((5-P465)^2+(4-Q465)^2))*CT465))</f>
        <v>2.0841544227894397E-3</v>
      </c>
      <c r="BR465" s="27">
        <f>((1/(((6-P465)^2+(0-Q465)^2))*CT465))</f>
        <v>2.1618913631643796E-3</v>
      </c>
      <c r="BS465" s="27">
        <f>(1/(((6-P465)^2+(1-Q465)^2))*CT465)</f>
        <v>2.2260033423637492E-3</v>
      </c>
      <c r="BT465" s="27">
        <f>(1/(((6-P465)^2+(2-Q465)^2))*CT465)</f>
        <v>2.1012229941475475E-3</v>
      </c>
      <c r="BU465" s="27">
        <f>(1/(((6-P465)^2+(3-Q465)^2))*CT465)</f>
        <v>1.8430088035498956E-3</v>
      </c>
      <c r="BV465" s="27">
        <f>((1/(((6-P465)^2+(4-Q465)^2))*CT465))</f>
        <v>1.5401943839588451E-3</v>
      </c>
      <c r="BW465" s="27">
        <f>((1/(((6-P465)^2+(5-Q465)^2))*CT465))</f>
        <v>1.2563660264634548E-3</v>
      </c>
      <c r="BX465" s="27">
        <f>((1/(((0-P465)^2+(1-Q465)^2))*CT465))</f>
        <v>3.0779820927256469E-2</v>
      </c>
      <c r="BY465" s="27">
        <f>((1/(((0-P465)^2+(2-Q465)^2))*CT465))</f>
        <v>1.6901453517805847E-2</v>
      </c>
      <c r="BZ465" s="27">
        <f>((1/(((1-P465)^2+(2-Q465)^2))*CT465))</f>
        <v>3.4935340094519839E-2</v>
      </c>
      <c r="CA465" s="27">
        <f>((1/(((0-P465)^2+(3-Q465)^2))*CT465))</f>
        <v>7.9463336532664477E-3</v>
      </c>
      <c r="CB465" s="27">
        <f>((1/(((1-P465)^2+(3-Q465)^2))*CT465))</f>
        <v>1.0492959139721744E-2</v>
      </c>
      <c r="CC465" s="27">
        <f>((1/(((2-P465)^2+(3-Q465)^2))*CT465))</f>
        <v>9.5456461685491188E-3</v>
      </c>
      <c r="CD465" s="27">
        <f>((1/(((0-P465)^2+(4-Q465)^2))*CT465))</f>
        <v>4.3006703451776585E-3</v>
      </c>
      <c r="CE465" s="27">
        <f>((1/(((1-P465)^2+(4-Q465)^2))*CT465))</f>
        <v>4.9509928038053673E-3</v>
      </c>
      <c r="CF465" s="27">
        <f>((1/(((2-P465)^2+(4-Q465)^2))*CT465))</f>
        <v>4.7295301676655768E-3</v>
      </c>
      <c r="CG465" s="27">
        <f>((1/(((3-P465)^2+(4-Q465)^2))*CT465))</f>
        <v>3.8329553063629362E-3</v>
      </c>
      <c r="CH465" s="27">
        <f>((1/(((0-P465)^2+(5-Q465)^2))*CT465))</f>
        <v>2.6371337112897457E-3</v>
      </c>
      <c r="CI465" s="27">
        <f>((1/(((1-P465)^2+(5-Q465)^2))*CT465))</f>
        <v>2.8681452048826112E-3</v>
      </c>
      <c r="CJ465" s="27">
        <f>((1/(((2-P465)^2+(5-Q465)^2))*CT465))</f>
        <v>2.7923976585015019E-3</v>
      </c>
      <c r="CK465" s="27">
        <f>((1/(((3-P465)^2+(5-Q465)^2))*CT465))</f>
        <v>2.4535482920100445E-3</v>
      </c>
      <c r="CL465" s="27">
        <f>(1/(((4-P465)^2+(5-Q465)^2))*CT465)</f>
        <v>2.0119478093568633E-3</v>
      </c>
      <c r="CM465" s="27">
        <f>(1/(((0-P465)^2+(6-Q465)^2))*CT465)</f>
        <v>1.7671676325378624E-3</v>
      </c>
      <c r="CN465" s="27">
        <f>(1/(((1-P465)^2+(6-Q465)^2))*CT465)</f>
        <v>1.8679889465914577E-3</v>
      </c>
      <c r="CO465" s="27">
        <f>((1/(((2-P465)^2+(6-Q465)^2))*CT465))</f>
        <v>1.8355599841675752E-3</v>
      </c>
      <c r="CP465" s="27">
        <f>((1/(((3-P465)^2+(6-Q465)^2))*CT465))</f>
        <v>1.6827915244830031E-3</v>
      </c>
      <c r="CQ465" s="27">
        <f>((1/(((4-P465)^2+(6-Q465)^2))*CT465))</f>
        <v>1.4626116752364917E-3</v>
      </c>
      <c r="CR465" s="27">
        <f>((1/(((5-P465)^2+(6-Q465)^2)))*CT465)</f>
        <v>1.2297607855548977E-3</v>
      </c>
      <c r="CS465" s="21">
        <f t="shared" si="238"/>
        <v>1.0083889416647602</v>
      </c>
      <c r="CT465" s="28">
        <v>0.05</v>
      </c>
    </row>
    <row r="466" spans="8:98" x14ac:dyDescent="0.25">
      <c r="H466" s="2">
        <v>44836</v>
      </c>
      <c r="I466" s="1" t="s">
        <v>22</v>
      </c>
      <c r="J466" s="1" t="s">
        <v>7</v>
      </c>
      <c r="K466">
        <v>6</v>
      </c>
      <c r="L466">
        <v>3</v>
      </c>
      <c r="M466">
        <v>0.32</v>
      </c>
      <c r="N466">
        <v>1.71</v>
      </c>
      <c r="P466" s="10">
        <f>SUMIF(team,spi_matches[[#This Row],[team1]],Mxg)+SUMIF(team,spi_matches[[#This Row],[team2]],Vnxg)</f>
        <v>2.2927332964008835</v>
      </c>
      <c r="Q466" s="10">
        <f>SUMIF(team,spi_matches[[#This Row],[team1]],Mnxg)+SUMIF(team,spi_matches[[#This Row],[team2]],Vxg)</f>
        <v>0.87437743223583819</v>
      </c>
      <c r="R466" s="10">
        <f t="shared" si="208"/>
        <v>4.5899417344854667</v>
      </c>
      <c r="S466" s="21">
        <f t="shared" si="209"/>
        <v>0.82897817397545359</v>
      </c>
      <c r="T466" s="21">
        <f t="shared" si="210"/>
        <v>9.2114015274744776E-2</v>
      </c>
      <c r="U466" s="21">
        <f t="shared" si="211"/>
        <v>9.9403726006941584E-2</v>
      </c>
      <c r="V466" s="22">
        <f t="shared" si="212"/>
        <v>3</v>
      </c>
      <c r="W466" s="22">
        <f t="shared" si="213"/>
        <v>0</v>
      </c>
      <c r="X466" s="23">
        <f t="shared" si="214"/>
        <v>3</v>
      </c>
      <c r="Y466" s="23">
        <f t="shared" si="215"/>
        <v>0</v>
      </c>
      <c r="Z466" s="23">
        <f t="shared" si="216"/>
        <v>3</v>
      </c>
      <c r="AA466" s="23">
        <f t="shared" si="217"/>
        <v>0</v>
      </c>
      <c r="AB466" s="24">
        <f t="shared" si="218"/>
        <v>2</v>
      </c>
      <c r="AC466" s="24">
        <f t="shared" si="219"/>
        <v>1</v>
      </c>
      <c r="AD466" s="24">
        <f t="shared" si="220"/>
        <v>3</v>
      </c>
      <c r="AE466" s="24">
        <f t="shared" si="221"/>
        <v>1</v>
      </c>
      <c r="AF466" s="24">
        <f t="shared" si="222"/>
        <v>2</v>
      </c>
      <c r="AG466" s="24">
        <f t="shared" si="223"/>
        <v>0</v>
      </c>
      <c r="AH466" s="24">
        <f t="shared" si="224"/>
        <v>3</v>
      </c>
      <c r="AI466" s="24">
        <f t="shared" si="225"/>
        <v>0</v>
      </c>
      <c r="AJ466" s="24">
        <f t="shared" si="226"/>
        <v>2</v>
      </c>
      <c r="AK466" s="24">
        <f t="shared" si="227"/>
        <v>2</v>
      </c>
      <c r="AL466" s="25">
        <f t="shared" si="228"/>
        <v>21</v>
      </c>
      <c r="AM466" s="25">
        <f t="shared" si="229"/>
        <v>31</v>
      </c>
      <c r="AN466" s="25">
        <f t="shared" si="230"/>
        <v>20</v>
      </c>
      <c r="AO466" s="25">
        <f t="shared" si="231"/>
        <v>30</v>
      </c>
      <c r="AP466" s="25">
        <f t="shared" si="232"/>
        <v>22</v>
      </c>
      <c r="AQ466" s="26">
        <f t="shared" si="233"/>
        <v>0.49273796697291561</v>
      </c>
      <c r="AR466" s="26">
        <f t="shared" si="234"/>
        <v>9.6897869071380219E-2</v>
      </c>
      <c r="AS466" s="26">
        <f t="shared" si="235"/>
        <v>5.8807708282330153E-2</v>
      </c>
      <c r="AT466" s="26">
        <f t="shared" si="236"/>
        <v>3.953312692688133E-2</v>
      </c>
      <c r="AU466" s="26">
        <f t="shared" si="237"/>
        <v>3.6962593063620056E-2</v>
      </c>
      <c r="AV466" s="27">
        <f>(1/(((0-P466)^2+(0-Q466)^2))*CT466)</f>
        <v>8.3040451564663307E-3</v>
      </c>
      <c r="AW466" s="27">
        <f>(1/(((1-P466)^2+(1-Q466)^2))*CT466)</f>
        <v>2.9639458422599858E-2</v>
      </c>
      <c r="AX466" s="27">
        <f>(1/(((2-P466)^2+(2-Q466)^2))*CT466)</f>
        <v>3.6962593063620056E-2</v>
      </c>
      <c r="AY466" s="27">
        <f>(1/(((3-P466)^2+(3-Q466)^2))*CT466)</f>
        <v>9.963141377189318E-3</v>
      </c>
      <c r="AZ466" s="27">
        <f>((1/(((4-P466)^2+(4-Q466)^2))*CT466))</f>
        <v>3.9418883559927146E-3</v>
      </c>
      <c r="BA466" s="27">
        <f>((1/(((5-P466)^2+(5-Q466)^2))*CT466))</f>
        <v>2.0533834880663948E-3</v>
      </c>
      <c r="BB466" s="27">
        <f>((1/(((6-P466)^2+(6-Q466)^2))*CT466))</f>
        <v>1.249505410810112E-3</v>
      </c>
      <c r="BC466" s="27">
        <f>((1/(((1-P466)^2+(0-Q466)^2))*CT466))</f>
        <v>2.0528019503712545E-2</v>
      </c>
      <c r="BD466" s="27">
        <f>((1/(((2-P466)^2+(0-Q466)^2))*CT466))</f>
        <v>5.8807708282330153E-2</v>
      </c>
      <c r="BE466" s="27">
        <f>((1/(((2-P466)^2+(1-Q466)^2))*CT466))</f>
        <v>0.49273796697291561</v>
      </c>
      <c r="BF466" s="27">
        <f>((1/(((3-P466)^2+(0-Q466)^2))*CT466))</f>
        <v>3.953312692688133E-2</v>
      </c>
      <c r="BG466" s="27">
        <f>((1/(((3-P466)^2+(1-Q466)^2))*CT466))</f>
        <v>9.6897869071380219E-2</v>
      </c>
      <c r="BH466" s="27">
        <f>((1/(((3-P466)^2+(2-Q466)^2))*CT466))</f>
        <v>2.8292507211138018E-2</v>
      </c>
      <c r="BI466" s="27">
        <f>((1/(((4-P466)^2+(0-Q466)^2))*CT466))</f>
        <v>1.358955814212137E-2</v>
      </c>
      <c r="BJ466" s="27">
        <f>((1/(((4-P466)^2+(1-Q466)^2))*CT466))</f>
        <v>1.7061698289933962E-2</v>
      </c>
      <c r="BK466" s="27">
        <f>((1/(((4-P466)^2+(2-Q466)^2))*CT466))</f>
        <v>1.1956614432768242E-2</v>
      </c>
      <c r="BL466" s="27">
        <f>((1/(((4-P466)^2+(3-Q466)^2))*CT466))</f>
        <v>6.7267310855326961E-3</v>
      </c>
      <c r="BM466" s="27">
        <f>((1/(((5-P466)^2+(0-Q466)^2))*CT466))</f>
        <v>6.1775459584723844E-3</v>
      </c>
      <c r="BN466" s="27">
        <f>((1/(((5-P466)^2+(1-Q466)^2))*CT466))</f>
        <v>6.807283326063937E-3</v>
      </c>
      <c r="BO466" s="27">
        <f>((1/(((5-P466)^2+(2-Q466)^2))*CT466))</f>
        <v>5.8164429465972734E-3</v>
      </c>
      <c r="BP466" s="27">
        <f>((1/(((5-P466)^2+(3-Q466)^2))*CT466))</f>
        <v>4.2202767347613076E-3</v>
      </c>
      <c r="BQ466" s="27">
        <f>((1/(((5-P466)^2+(4-Q466)^2))*CT466))</f>
        <v>2.9241801994397357E-3</v>
      </c>
      <c r="BR466" s="27">
        <f>((1/(((6-P466)^2+(0-Q466)^2))*CT466))</f>
        <v>3.4462883505906637E-3</v>
      </c>
      <c r="BS466" s="27">
        <f>(1/(((6-P466)^2+(1-Q466)^2))*CT466)</f>
        <v>3.6338245995653547E-3</v>
      </c>
      <c r="BT466" s="27">
        <f>(1/(((6-P466)^2+(2-Q466)^2))*CT466)</f>
        <v>3.330923393231839E-3</v>
      </c>
      <c r="BU466" s="27">
        <f>(1/(((6-P466)^2+(3-Q466)^2))*CT466)</f>
        <v>2.7379110980547084E-3</v>
      </c>
      <c r="BV466" s="27">
        <f>((1/(((6-P466)^2+(4-Q466)^2))*CT466))</f>
        <v>2.1264522158245271E-3</v>
      </c>
      <c r="BW466" s="27">
        <f>((1/(((6-P466)^2+(5-Q466)^2))*CT466))</f>
        <v>1.625245234137614E-3</v>
      </c>
      <c r="BX466" s="27">
        <f>((1/(((0-P466)^2+(1-Q466)^2))*CT466))</f>
        <v>9.4833346551916782E-3</v>
      </c>
      <c r="BY466" s="27">
        <f>((1/(((0-P466)^2+(2-Q466)^2))*CT466))</f>
        <v>7.6644184847556576E-3</v>
      </c>
      <c r="BZ466" s="27">
        <f>((1/(((1-P466)^2+(2-Q466)^2))*CT466))</f>
        <v>1.7017305172759453E-2</v>
      </c>
      <c r="CA466" s="27">
        <f>((1/(((0-P466)^2+(3-Q466)^2))*CT466))</f>
        <v>5.115143271991209E-3</v>
      </c>
      <c r="CB466" s="27">
        <f>((1/(((1-P466)^2+(3-Q466)^2))*CT466))</f>
        <v>8.0782874250725344E-3</v>
      </c>
      <c r="CC466" s="27">
        <f>((1/(((2-P466)^2+(3-Q466)^2))*CT466))</f>
        <v>1.0860206355686058E-2</v>
      </c>
      <c r="CD466" s="27">
        <f>((1/(((0-P466)^2+(4-Q466)^2))*CT466))</f>
        <v>3.3275340173061782E-3</v>
      </c>
      <c r="CE466" s="27">
        <f>((1/(((1-P466)^2+(4-Q466)^2))*CT466))</f>
        <v>4.3703711933425551E-3</v>
      </c>
      <c r="CF466" s="27">
        <f>((1/(((2-P466)^2+(4-Q466)^2))*CT466))</f>
        <v>5.0734590092635489E-3</v>
      </c>
      <c r="CG466" s="27">
        <f>((1/(((3-P466)^2+(4-Q466)^2))*CT466))</f>
        <v>4.8686711848795056E-3</v>
      </c>
      <c r="CH466" s="27">
        <f>((1/(((0-P466)^2+(5-Q466)^2))*CT466))</f>
        <v>2.2444283428685371E-3</v>
      </c>
      <c r="CI466" s="27">
        <f>((1/(((1-P466)^2+(5-Q466)^2))*CT466))</f>
        <v>2.6749524642787855E-3</v>
      </c>
      <c r="CJ466" s="27">
        <f>((1/(((2-P466)^2+(5-Q466)^2))*CT466))</f>
        <v>2.9228733765594415E-3</v>
      </c>
      <c r="CK466" s="27">
        <f>((1/(((3-P466)^2+(5-Q466)^2))*CT466))</f>
        <v>2.8537203883788791E-3</v>
      </c>
      <c r="CL466" s="27">
        <f>(1/(((4-P466)^2+(5-Q466)^2))*CT466)</f>
        <v>2.5080859224334649E-3</v>
      </c>
      <c r="CM466" s="27">
        <f>(1/(((0-P466)^2+(6-Q466)^2))*CT466)</f>
        <v>1.5858600819913544E-3</v>
      </c>
      <c r="CN466" s="27">
        <f>(1/(((1-P466)^2+(6-Q466)^2))*CT466)</f>
        <v>1.7893462699197329E-3</v>
      </c>
      <c r="CO466" s="27">
        <f>((1/(((2-P466)^2+(6-Q466)^2))*CT466))</f>
        <v>1.896978908154684E-3</v>
      </c>
      <c r="CP466" s="27">
        <f>((1/(((3-P466)^2+(6-Q466)^2))*CT466))</f>
        <v>1.8676066427482008E-3</v>
      </c>
      <c r="CQ466" s="27">
        <f>((1/(((4-P466)^2+(6-Q466)^2))*CT466))</f>
        <v>1.7131051613784615E-3</v>
      </c>
      <c r="CR466" s="27">
        <f>((1/(((5-P466)^2+(6-Q466)^2)))*CT466)</f>
        <v>1.4880376779816671E-3</v>
      </c>
      <c r="CS466" s="21">
        <f t="shared" si="238"/>
        <v>1.0204959152571402</v>
      </c>
      <c r="CT466" s="28">
        <v>0.05</v>
      </c>
    </row>
    <row r="467" spans="8:98" x14ac:dyDescent="0.25">
      <c r="H467" s="2">
        <v>44836</v>
      </c>
      <c r="I467" s="1" t="s">
        <v>8</v>
      </c>
      <c r="J467" s="1" t="s">
        <v>17</v>
      </c>
      <c r="K467">
        <v>0</v>
      </c>
      <c r="L467">
        <v>0</v>
      </c>
      <c r="M467">
        <v>0.03</v>
      </c>
      <c r="N467">
        <v>2.1800000000000002</v>
      </c>
      <c r="P467" s="10">
        <f>SUMIF(team,spi_matches[[#This Row],[team1]],Mxg)+SUMIF(team,spi_matches[[#This Row],[team2]],Vnxg)</f>
        <v>1.4503231720697314</v>
      </c>
      <c r="Q467" s="10">
        <f>SUMIF(team,spi_matches[[#This Row],[team1]],Mnxg)+SUMIF(team,spi_matches[[#This Row],[team2]],Vxg)</f>
        <v>1.5548466625020345</v>
      </c>
      <c r="R467" s="10">
        <f t="shared" si="208"/>
        <v>2.4081346085030688</v>
      </c>
      <c r="S467" s="21">
        <f t="shared" si="209"/>
        <v>0.22347552248710223</v>
      </c>
      <c r="T467" s="21">
        <f t="shared" si="210"/>
        <v>0.22733525290367601</v>
      </c>
      <c r="U467" s="21">
        <f t="shared" si="211"/>
        <v>0.2810731703025216</v>
      </c>
      <c r="V467" s="22">
        <f t="shared" si="212"/>
        <v>0</v>
      </c>
      <c r="W467" s="22">
        <f t="shared" si="213"/>
        <v>3</v>
      </c>
      <c r="X467" s="23">
        <f t="shared" si="214"/>
        <v>1</v>
      </c>
      <c r="Y467" s="23">
        <f t="shared" si="215"/>
        <v>1</v>
      </c>
      <c r="Z467" s="23">
        <f t="shared" si="216"/>
        <v>1</v>
      </c>
      <c r="AA467" s="23">
        <f t="shared" si="217"/>
        <v>1</v>
      </c>
      <c r="AB467" s="24">
        <f t="shared" si="218"/>
        <v>1</v>
      </c>
      <c r="AC467" s="24">
        <f t="shared" si="219"/>
        <v>2</v>
      </c>
      <c r="AD467" s="24">
        <f t="shared" si="220"/>
        <v>2</v>
      </c>
      <c r="AE467" s="24">
        <f t="shared" si="221"/>
        <v>2</v>
      </c>
      <c r="AF467" s="24">
        <f t="shared" si="222"/>
        <v>1</v>
      </c>
      <c r="AG467" s="24">
        <f t="shared" si="223"/>
        <v>1</v>
      </c>
      <c r="AH467" s="24">
        <f t="shared" si="224"/>
        <v>2</v>
      </c>
      <c r="AI467" s="24">
        <f t="shared" si="225"/>
        <v>1</v>
      </c>
      <c r="AJ467" s="24">
        <f t="shared" si="226"/>
        <v>1</v>
      </c>
      <c r="AK467" s="24">
        <f t="shared" si="227"/>
        <v>3</v>
      </c>
      <c r="AL467" s="25">
        <f t="shared" si="228"/>
        <v>12</v>
      </c>
      <c r="AM467" s="25">
        <f t="shared" si="229"/>
        <v>22</v>
      </c>
      <c r="AN467" s="25">
        <f t="shared" si="230"/>
        <v>11</v>
      </c>
      <c r="AO467" s="25">
        <f t="shared" si="231"/>
        <v>21</v>
      </c>
      <c r="AP467" s="25">
        <f t="shared" si="232"/>
        <v>13</v>
      </c>
      <c r="AQ467" s="26">
        <f t="shared" si="233"/>
        <v>0.12470306541930715</v>
      </c>
      <c r="AR467" s="26">
        <f t="shared" si="234"/>
        <v>9.9938815648355467E-2</v>
      </c>
      <c r="AS467" s="26">
        <f t="shared" si="235"/>
        <v>9.7915232310297029E-2</v>
      </c>
      <c r="AT467" s="26">
        <f t="shared" si="236"/>
        <v>8.1967289162509588E-2</v>
      </c>
      <c r="AU467" s="26">
        <f t="shared" si="237"/>
        <v>2.1822062544108213E-2</v>
      </c>
      <c r="AV467" s="27">
        <f>(1/(((0-P467)^2+(0-Q467)^2))*CT467)</f>
        <v>1.105953571017603E-2</v>
      </c>
      <c r="AW467" s="27">
        <f>(1/(((1-P467)^2+(1-Q467)^2))*CT467)</f>
        <v>9.7915232310297029E-2</v>
      </c>
      <c r="AX467" s="27">
        <f>(1/(((2-P467)^2+(2-Q467)^2))*CT467)</f>
        <v>9.9938815648355467E-2</v>
      </c>
      <c r="AY467" s="27">
        <f>(1/(((3-P467)^2+(3-Q467)^2))*CT467)</f>
        <v>1.1135940695595051E-2</v>
      </c>
      <c r="AZ467" s="27">
        <f>((1/(((4-P467)^2+(4-Q467)^2))*CT467))</f>
        <v>4.0065300764557275E-3</v>
      </c>
      <c r="BA467" s="27">
        <f>((1/(((5-P467)^2+(5-Q467)^2))*CT467))</f>
        <v>2.0433778798848974E-3</v>
      </c>
      <c r="BB467" s="27">
        <f>((1/(((6-P467)^2+(6-Q467)^2))*CT467))</f>
        <v>1.2358205829118237E-3</v>
      </c>
      <c r="BC467" s="27">
        <f>((1/(((1-P467)^2+(0-Q467)^2))*CT467))</f>
        <v>1.908149977191995E-2</v>
      </c>
      <c r="BD467" s="27">
        <f>((1/(((2-P467)^2+(0-Q467)^2))*CT467))</f>
        <v>1.8384429577013282E-2</v>
      </c>
      <c r="BE467" s="27">
        <f>((1/(((2-P467)^2+(1-Q467)^2))*CT467))</f>
        <v>8.1967289162509588E-2</v>
      </c>
      <c r="BF467" s="27">
        <f>((1/(((3-P467)^2+(0-Q467)^2))*CT467))</f>
        <v>1.037549666365966E-2</v>
      </c>
      <c r="BG467" s="27">
        <f>((1/(((3-P467)^2+(1-Q467)^2))*CT467))</f>
        <v>1.8454589837750997E-2</v>
      </c>
      <c r="BH467" s="27">
        <f>((1/(((3-P467)^2+(2-Q467)^2))*CT467))</f>
        <v>1.9233286091858544E-2</v>
      </c>
      <c r="BI467" s="27">
        <f>((1/(((4-P467)^2+(0-Q467)^2))*CT467))</f>
        <v>5.6063867513443701E-3</v>
      </c>
      <c r="BJ467" s="27">
        <f>((1/(((4-P467)^2+(1-Q467)^2))*CT467))</f>
        <v>7.3435384819638926E-3</v>
      </c>
      <c r="BK467" s="27">
        <f>((1/(((4-P467)^2+(2-Q467)^2))*CT467))</f>
        <v>7.4637856143079471E-3</v>
      </c>
      <c r="BL467" s="27">
        <f>((1/(((4-P467)^2+(3-Q467)^2))*CT467))</f>
        <v>5.8211825199815876E-3</v>
      </c>
      <c r="BM467" s="27">
        <f>((1/(((5-P467)^2+(0-Q467)^2))*CT467))</f>
        <v>3.3293927247794023E-3</v>
      </c>
      <c r="BN467" s="27">
        <f>((1/(((5-P467)^2+(1-Q467)^2))*CT467))</f>
        <v>3.8735486544258617E-3</v>
      </c>
      <c r="BO467" s="27">
        <f>((1/(((5-P467)^2+(2-Q467)^2))*CT467))</f>
        <v>3.9067483922459213E-3</v>
      </c>
      <c r="BP467" s="27">
        <f>((1/(((5-P467)^2+(3-Q467)^2))*CT467))</f>
        <v>3.4039832898094743E-3</v>
      </c>
      <c r="BQ467" s="27">
        <f>((1/(((5-P467)^2+(4-Q467)^2))*CT467))</f>
        <v>2.6912133417371538E-3</v>
      </c>
      <c r="BR467" s="27">
        <f>((1/(((6-P467)^2+(0-Q467)^2))*CT467))</f>
        <v>2.1629003652010623E-3</v>
      </c>
      <c r="BS467" s="27">
        <f>(1/(((6-P467)^2+(1-Q467)^2))*CT467)</f>
        <v>2.3801120815324915E-3</v>
      </c>
      <c r="BT467" s="27">
        <f>(1/(((6-P467)^2+(2-Q467)^2))*CT467)</f>
        <v>2.3926054252539305E-3</v>
      </c>
      <c r="BU467" s="27">
        <f>(1/(((6-P467)^2+(3-Q467)^2))*CT467)</f>
        <v>2.1941346263069802E-3</v>
      </c>
      <c r="BV467" s="27">
        <f>((1/(((6-P467)^2+(4-Q467)^2))*CT467))</f>
        <v>1.8741799936012457E-3</v>
      </c>
      <c r="BW467" s="27">
        <f>((1/(((6-P467)^2+(5-Q467)^2))*CT467))</f>
        <v>1.5352191198988894E-3</v>
      </c>
      <c r="BX467" s="27">
        <f>((1/(((0-P467)^2+(1-Q467)^2))*CT467))</f>
        <v>2.0735770476305069E-2</v>
      </c>
      <c r="BY467" s="27">
        <f>((1/(((0-P467)^2+(2-Q467)^2))*CT467))</f>
        <v>2.1724029426000279E-2</v>
      </c>
      <c r="BZ467" s="27">
        <f>((1/(((1-P467)^2+(2-Q467)^2))*CT467))</f>
        <v>0.12470306541930715</v>
      </c>
      <c r="CA467" s="27">
        <f>((1/(((0-P467)^2+(3-Q467)^2))*CT467))</f>
        <v>1.1927749881316124E-2</v>
      </c>
      <c r="CB467" s="27">
        <f>((1/(((1-P467)^2+(3-Q467)^2))*CT467))</f>
        <v>2.1822062544108213E-2</v>
      </c>
      <c r="CC467" s="27">
        <f>((1/(((2-P467)^2+(3-Q467)^2))*CT467))</f>
        <v>2.0915139554887871E-2</v>
      </c>
      <c r="CD467" s="27">
        <f>((1/(((0-P467)^2+(4-Q467)^2))*CT467))</f>
        <v>6.1864250886535521E-3</v>
      </c>
      <c r="CE467" s="27">
        <f>((1/(((1-P467)^2+(4-Q467)^2))*CT467))</f>
        <v>8.0885655175384936E-3</v>
      </c>
      <c r="CF467" s="27">
        <f>((1/(((2-P467)^2+(4-Q467)^2))*CT467))</f>
        <v>7.9606179200449184E-3</v>
      </c>
      <c r="CG467" s="27">
        <f>((1/(((3-P467)^2+(4-Q467)^2))*CT467))</f>
        <v>5.9663926598158288E-3</v>
      </c>
      <c r="CH467" s="27">
        <f>((1/(((0-P467)^2+(5-Q467)^2))*CT467))</f>
        <v>3.5784528642140061E-3</v>
      </c>
      <c r="CI467" s="27">
        <f>((1/(((1-P467)^2+(5-Q467)^2))*CT467))</f>
        <v>4.1418595243108008E-3</v>
      </c>
      <c r="CJ467" s="27">
        <f>((1/(((2-P467)^2+(5-Q467)^2))*CT467))</f>
        <v>4.1080495464770736E-3</v>
      </c>
      <c r="CK467" s="27">
        <f>((1/(((3-P467)^2+(5-Q467)^2))*CT467))</f>
        <v>3.5037118838995339E-3</v>
      </c>
      <c r="CL467" s="27">
        <f>(1/(((4-P467)^2+(5-Q467)^2))*CT467)</f>
        <v>2.7218389303172051E-3</v>
      </c>
      <c r="CM467" s="27">
        <f>(1/(((0-P467)^2+(6-Q467)^2))*CT467)</f>
        <v>2.286987105401728E-3</v>
      </c>
      <c r="CN467" s="27">
        <f>(1/(((1-P467)^2+(6-Q467)^2))*CT467)</f>
        <v>2.5047365628944555E-3</v>
      </c>
      <c r="CO467" s="27">
        <f>((1/(((2-P467)^2+(6-Q467)^2))*CT467))</f>
        <v>2.4923319905788711E-3</v>
      </c>
      <c r="CP467" s="27">
        <f>((1/(((3-P467)^2+(6-Q467)^2))*CT467))</f>
        <v>2.2562274338261993E-3</v>
      </c>
      <c r="CQ467" s="27">
        <f>((1/(((4-P467)^2+(6-Q467)^2))*CT467))</f>
        <v>1.9040191472005719E-3</v>
      </c>
      <c r="CR467" s="27">
        <f>((1/(((5-P467)^2+(6-Q467)^2)))*CT467)</f>
        <v>1.5451368254237473E-3</v>
      </c>
      <c r="CS467" s="21">
        <f t="shared" si="238"/>
        <v>0.73188394569329984</v>
      </c>
      <c r="CT467" s="28">
        <v>0.05</v>
      </c>
    </row>
    <row r="468" spans="8:98" x14ac:dyDescent="0.25">
      <c r="H468" s="2">
        <v>44837</v>
      </c>
      <c r="I468" s="1" t="s">
        <v>14</v>
      </c>
      <c r="J468" s="1" t="s">
        <v>25</v>
      </c>
      <c r="K468">
        <v>4</v>
      </c>
      <c r="L468">
        <v>0</v>
      </c>
      <c r="M468">
        <v>1.25</v>
      </c>
      <c r="N468">
        <v>1.47</v>
      </c>
      <c r="P468" s="10">
        <f>SUMIF(team,spi_matches[[#This Row],[team1]],Mxg)+SUMIF(team,spi_matches[[#This Row],[team2]],Vnxg)</f>
        <v>1.091694801492183</v>
      </c>
      <c r="Q468" s="10">
        <f>SUMIF(team,spi_matches[[#This Row],[team1]],Mnxg)+SUMIF(team,spi_matches[[#This Row],[team2]],Vxg)</f>
        <v>1.1479164127628225</v>
      </c>
      <c r="R468" s="10">
        <f t="shared" si="208"/>
        <v>0.12879837304216785</v>
      </c>
      <c r="S468" s="21">
        <f t="shared" si="209"/>
        <v>0.20084070524614731</v>
      </c>
      <c r="T468" s="21">
        <f t="shared" si="210"/>
        <v>1.7158161828269936</v>
      </c>
      <c r="U468" s="21">
        <f t="shared" si="211"/>
        <v>0.21919982507106101</v>
      </c>
      <c r="V468" s="22">
        <f t="shared" si="212"/>
        <v>1</v>
      </c>
      <c r="W468" s="22">
        <f t="shared" si="213"/>
        <v>1</v>
      </c>
      <c r="X468" s="23">
        <f t="shared" si="214"/>
        <v>3</v>
      </c>
      <c r="Y468" s="23">
        <f t="shared" si="215"/>
        <v>0</v>
      </c>
      <c r="Z468" s="23">
        <f t="shared" si="216"/>
        <v>3</v>
      </c>
      <c r="AA468" s="23">
        <f t="shared" si="217"/>
        <v>0</v>
      </c>
      <c r="AB468" s="24">
        <f t="shared" si="218"/>
        <v>1</v>
      </c>
      <c r="AC468" s="24">
        <f t="shared" si="219"/>
        <v>1</v>
      </c>
      <c r="AD468" s="24">
        <f t="shared" si="220"/>
        <v>1</v>
      </c>
      <c r="AE468" s="24">
        <f t="shared" si="221"/>
        <v>2</v>
      </c>
      <c r="AF468" s="24">
        <f t="shared" si="222"/>
        <v>2</v>
      </c>
      <c r="AG468" s="24">
        <f t="shared" si="223"/>
        <v>1</v>
      </c>
      <c r="AH468" s="24">
        <f t="shared" si="224"/>
        <v>0</v>
      </c>
      <c r="AI468" s="24">
        <f t="shared" si="225"/>
        <v>1</v>
      </c>
      <c r="AJ468" s="24">
        <f t="shared" si="226"/>
        <v>1</v>
      </c>
      <c r="AK468" s="24">
        <f t="shared" si="227"/>
        <v>0</v>
      </c>
      <c r="AL468" s="25">
        <f t="shared" si="228"/>
        <v>11</v>
      </c>
      <c r="AM468" s="25">
        <f t="shared" si="229"/>
        <v>12</v>
      </c>
      <c r="AN468" s="25">
        <f t="shared" si="230"/>
        <v>21</v>
      </c>
      <c r="AO468" s="25">
        <f t="shared" si="231"/>
        <v>1</v>
      </c>
      <c r="AP468" s="25">
        <f t="shared" si="232"/>
        <v>10</v>
      </c>
      <c r="AQ468" s="26">
        <f t="shared" si="233"/>
        <v>1.6508623132113507</v>
      </c>
      <c r="AR468" s="26">
        <f t="shared" si="234"/>
        <v>6.8077748075562453E-2</v>
      </c>
      <c r="AS468" s="26">
        <f t="shared" si="235"/>
        <v>5.9039014953863302E-2</v>
      </c>
      <c r="AT468" s="26">
        <f t="shared" si="236"/>
        <v>4.1197129090300599E-2</v>
      </c>
      <c r="AU468" s="26">
        <f t="shared" si="237"/>
        <v>3.7703977747314175E-2</v>
      </c>
      <c r="AV468" s="27">
        <f>(1/(((0-P468)^2+(0-Q468)^2))*CT468)</f>
        <v>1.9924211246846624E-2</v>
      </c>
      <c r="AW468" s="27">
        <f>(1/(((1-P468)^2+(1-Q468)^2))*CT468)</f>
        <v>1.6508623132113507</v>
      </c>
      <c r="AX468" s="27">
        <f>(1/(((2-P468)^2+(2-Q468)^2))*CT468)</f>
        <v>3.2235920034736944E-2</v>
      </c>
      <c r="AY468" s="27">
        <f>(1/(((3-P468)^2+(3-Q468)^2))*CT468)</f>
        <v>7.0702933637952119E-3</v>
      </c>
      <c r="AZ468" s="27">
        <f>((1/(((4-P468)^2+(4-Q468)^2))*CT468))</f>
        <v>3.0133878948806962E-3</v>
      </c>
      <c r="BA468" s="27">
        <f>((1/(((5-P468)^2+(5-Q468)^2))*CT468))</f>
        <v>1.660390529509254E-3</v>
      </c>
      <c r="BB468" s="27">
        <f>((1/(((6-P468)^2+(6-Q468)^2))*CT468))</f>
        <v>1.0496665458743168E-3</v>
      </c>
      <c r="BC468" s="27">
        <f>((1/(((1-P468)^2+(0-Q468)^2))*CT468))</f>
        <v>3.7703977747314175E-2</v>
      </c>
      <c r="BD468" s="27">
        <f>((1/(((2-P468)^2+(0-Q468)^2))*CT468))</f>
        <v>2.3334713238933824E-2</v>
      </c>
      <c r="BE468" s="27">
        <f>((1/(((2-P468)^2+(1-Q468)^2))*CT468))</f>
        <v>5.9039014953863302E-2</v>
      </c>
      <c r="BF468" s="27">
        <f>((1/(((3-P468)^2+(0-Q468)^2))*CT468))</f>
        <v>1.008198504624405E-2</v>
      </c>
      <c r="BG468" s="27">
        <f>((1/(((3-P468)^2+(1-Q468)^2))*CT468))</f>
        <v>1.3648120887710856E-2</v>
      </c>
      <c r="BH468" s="27">
        <f>((1/(((3-P468)^2+(2-Q468)^2))*CT468))</f>
        <v>1.14477377667876E-2</v>
      </c>
      <c r="BI468" s="27">
        <f>((1/(((4-P468)^2+(0-Q468)^2))*CT468))</f>
        <v>5.1145918062793783E-3</v>
      </c>
      <c r="BJ468" s="27">
        <f>((1/(((4-P468)^2+(1-Q468)^2))*CT468))</f>
        <v>5.8961440965567546E-3</v>
      </c>
      <c r="BK468" s="27">
        <f>((1/(((4-P468)^2+(2-Q468)^2))*CT468))</f>
        <v>5.4440815928008292E-3</v>
      </c>
      <c r="BL468" s="27">
        <f>((1/(((4-P468)^2+(3-Q468)^2))*CT468))</f>
        <v>4.2057617661446726E-3</v>
      </c>
      <c r="BM468" s="27">
        <f>((1/(((5-P468)^2+(0-Q468)^2))*CT468))</f>
        <v>3.0133984829487418E-3</v>
      </c>
      <c r="BN468" s="27">
        <f>((1/(((5-P468)^2+(1-Q468)^2))*CT468))</f>
        <v>3.268672713422498E-3</v>
      </c>
      <c r="BO468" s="27">
        <f>((1/(((5-P468)^2+(2-Q468)^2))*CT468))</f>
        <v>3.1248250167669914E-3</v>
      </c>
      <c r="BP468" s="27">
        <f>((1/(((5-P468)^2+(3-Q468)^2))*CT468))</f>
        <v>2.6730730406514355E-3</v>
      </c>
      <c r="BQ468" s="27">
        <f>((1/(((5-P468)^2+(4-Q468)^2))*CT468))</f>
        <v>2.1359096104776472E-3</v>
      </c>
      <c r="BR468" s="27">
        <f>((1/(((6-P468)^2+(0-Q468)^2))*CT468))</f>
        <v>1.9677933612169954E-3</v>
      </c>
      <c r="BS468" s="27">
        <f>(1/(((6-P468)^2+(1-Q468)^2))*CT468)</f>
        <v>2.0735411057145963E-3</v>
      </c>
      <c r="BT468" s="27">
        <f>(1/(((6-P468)^2+(2-Q468)^2))*CT468)</f>
        <v>2.0147068473363194E-3</v>
      </c>
      <c r="BU468" s="27">
        <f>(1/(((6-P468)^2+(3-Q468)^2))*CT468)</f>
        <v>1.8167499856045531E-3</v>
      </c>
      <c r="BV468" s="27">
        <f>((1/(((6-P468)^2+(4-Q468)^2))*CT468))</f>
        <v>1.551549902126833E-3</v>
      </c>
      <c r="BW468" s="27">
        <f>((1/(((6-P468)^2+(5-Q468)^2))*CT468))</f>
        <v>1.2843562772452569E-3</v>
      </c>
      <c r="BX468" s="27">
        <f>((1/(((0-P468)^2+(1-Q468)^2))*CT468))</f>
        <v>4.1197129090300599E-2</v>
      </c>
      <c r="BY468" s="27">
        <f>((1/(((0-P468)^2+(2-Q468)^2))*CT468))</f>
        <v>2.6070942444290365E-2</v>
      </c>
      <c r="BZ468" s="27">
        <f>((1/(((1-P468)^2+(2-Q468)^2))*CT468))</f>
        <v>6.8077748075562453E-2</v>
      </c>
      <c r="CA468" s="27">
        <f>((1/(((0-P468)^2+(3-Q468)^2))*CT468))</f>
        <v>1.0817801674878093E-2</v>
      </c>
      <c r="CB468" s="27">
        <f>((1/(((1-P468)^2+(3-Q468)^2))*CT468))</f>
        <v>1.4540710357999937E-2</v>
      </c>
      <c r="CC468" s="27">
        <f>((1/(((2-P468)^2+(3-Q468)^2))*CT468))</f>
        <v>1.1750240789210581E-2</v>
      </c>
      <c r="CD468" s="27">
        <f>((1/(((0-P468)^2+(4-Q468)^2))*CT468))</f>
        <v>5.3612528348135459E-3</v>
      </c>
      <c r="CE468" s="27">
        <f>((1/(((1-P468)^2+(4-Q468)^2))*CT468))</f>
        <v>6.1404024698823913E-3</v>
      </c>
      <c r="CF468" s="27">
        <f>((1/(((2-P468)^2+(4-Q468)^2))*CT468))</f>
        <v>5.5807313992713835E-3</v>
      </c>
      <c r="CG468" s="27">
        <f>((1/(((3-P468)^2+(4-Q468)^2))*CT468))</f>
        <v>4.24592048081398E-3</v>
      </c>
      <c r="CH468" s="27">
        <f>((1/(((0-P468)^2+(5-Q468)^2))*CT468))</f>
        <v>3.1190843635703989E-3</v>
      </c>
      <c r="CI468" s="27">
        <f>((1/(((1-P468)^2+(5-Q468)^2))*CT468))</f>
        <v>3.3676937102688148E-3</v>
      </c>
      <c r="CJ468" s="27">
        <f>((1/(((2-P468)^2+(5-Q468)^2))*CT468))</f>
        <v>3.1921210695510134E-3</v>
      </c>
      <c r="CK468" s="27">
        <f>((1/(((3-P468)^2+(5-Q468)^2))*CT468))</f>
        <v>2.7056018364265649E-3</v>
      </c>
      <c r="CL468" s="27">
        <f>(1/(((4-P468)^2+(5-Q468)^2))*CT468)</f>
        <v>2.1462186955340397E-3</v>
      </c>
      <c r="CM468" s="27">
        <f>(1/(((0-P468)^2+(6-Q468)^2))*CT468)</f>
        <v>2.0214669539945214E-3</v>
      </c>
      <c r="CN468" s="27">
        <f>(1/(((1-P468)^2+(6-Q468)^2))*CT468)</f>
        <v>2.1230410049899303E-3</v>
      </c>
      <c r="CO468" s="27">
        <f>((1/(((2-P468)^2+(6-Q468)^2))*CT468))</f>
        <v>2.0518937495418075E-3</v>
      </c>
      <c r="CP468" s="27">
        <f>((1/(((3-P468)^2+(6-Q468)^2))*CT468))</f>
        <v>1.8392939790064591E-3</v>
      </c>
      <c r="CQ468" s="27">
        <f>((1/(((4-P468)^2+(6-Q468)^2))*CT468))</f>
        <v>1.5624534064087943E-3</v>
      </c>
      <c r="CR468" s="27">
        <f>((1/(((5-P468)^2+(6-Q468)^2)))*CT468)</f>
        <v>1.2880766847453472E-3</v>
      </c>
      <c r="CS468" s="21">
        <f t="shared" si="238"/>
        <v>2.1358567131442019</v>
      </c>
      <c r="CT468" s="28">
        <v>0.05</v>
      </c>
    </row>
    <row r="469" spans="8:98" x14ac:dyDescent="0.25">
      <c r="H469" s="2">
        <v>44842</v>
      </c>
      <c r="I469" s="1" t="s">
        <v>22</v>
      </c>
      <c r="J469" s="1" t="s">
        <v>11</v>
      </c>
      <c r="K469">
        <v>4</v>
      </c>
      <c r="L469">
        <v>0</v>
      </c>
      <c r="M469">
        <v>2.54</v>
      </c>
      <c r="N469">
        <v>0.13</v>
      </c>
      <c r="P469" s="10">
        <f>SUMIF(team,spi_matches[[#This Row],[team1]],Mxg)+SUMIF(team,spi_matches[[#This Row],[team2]],Vnxg)</f>
        <v>2.4514293245947543</v>
      </c>
      <c r="Q469" s="10">
        <f>SUMIF(team,spi_matches[[#This Row],[team1]],Mnxg)+SUMIF(team,spi_matches[[#This Row],[team2]],Vxg)</f>
        <v>0.65360809435285572</v>
      </c>
      <c r="R469" s="10">
        <f t="shared" si="208"/>
        <v>0.28201020101357049</v>
      </c>
      <c r="S469" s="21">
        <f t="shared" si="209"/>
        <v>0.5657563723989788</v>
      </c>
      <c r="T469" s="21">
        <f t="shared" si="210"/>
        <v>7.0490422864160948E-2</v>
      </c>
      <c r="U469" s="21">
        <f t="shared" si="211"/>
        <v>8.3914407228106974E-2</v>
      </c>
      <c r="V469" s="22">
        <f t="shared" si="212"/>
        <v>3</v>
      </c>
      <c r="W469" s="22">
        <f t="shared" si="213"/>
        <v>0</v>
      </c>
      <c r="X469" s="23">
        <f t="shared" si="214"/>
        <v>3</v>
      </c>
      <c r="Y469" s="23">
        <f t="shared" si="215"/>
        <v>0</v>
      </c>
      <c r="Z469" s="23">
        <f t="shared" si="216"/>
        <v>3</v>
      </c>
      <c r="AA469" s="23">
        <f t="shared" si="217"/>
        <v>0</v>
      </c>
      <c r="AB469" s="24">
        <f t="shared" si="218"/>
        <v>2</v>
      </c>
      <c r="AC469" s="24">
        <f t="shared" si="219"/>
        <v>1</v>
      </c>
      <c r="AD469" s="24">
        <f t="shared" si="220"/>
        <v>3</v>
      </c>
      <c r="AE469" s="24">
        <f t="shared" si="221"/>
        <v>1</v>
      </c>
      <c r="AF469" s="24">
        <f t="shared" si="222"/>
        <v>2</v>
      </c>
      <c r="AG469" s="24">
        <f t="shared" si="223"/>
        <v>0</v>
      </c>
      <c r="AH469" s="24">
        <f t="shared" si="224"/>
        <v>3</v>
      </c>
      <c r="AI469" s="24">
        <f t="shared" si="225"/>
        <v>0</v>
      </c>
      <c r="AJ469" s="24">
        <f t="shared" si="226"/>
        <v>2</v>
      </c>
      <c r="AK469" s="24">
        <f t="shared" si="227"/>
        <v>2</v>
      </c>
      <c r="AL469" s="25">
        <f t="shared" si="228"/>
        <v>21</v>
      </c>
      <c r="AM469" s="25">
        <f t="shared" si="229"/>
        <v>31</v>
      </c>
      <c r="AN469" s="25">
        <f t="shared" si="230"/>
        <v>20</v>
      </c>
      <c r="AO469" s="25">
        <f t="shared" si="231"/>
        <v>30</v>
      </c>
      <c r="AP469" s="25">
        <f t="shared" si="232"/>
        <v>22</v>
      </c>
      <c r="AQ469" s="26">
        <f t="shared" si="233"/>
        <v>0.1544278539208056</v>
      </c>
      <c r="AR469" s="26">
        <f t="shared" si="234"/>
        <v>0.1187882256644207</v>
      </c>
      <c r="AS469" s="26">
        <f t="shared" si="235"/>
        <v>7.9240310326022245E-2</v>
      </c>
      <c r="AT469" s="26">
        <f t="shared" si="236"/>
        <v>6.8668742593650425E-2</v>
      </c>
      <c r="AU469" s="26">
        <f t="shared" si="237"/>
        <v>2.4794704819201343E-2</v>
      </c>
      <c r="AV469" s="27">
        <f>(1/(((0-P469)^2+(0-Q469)^2))*CT469)</f>
        <v>7.7679444367925983E-3</v>
      </c>
      <c r="AW469" s="27">
        <f>(1/(((1-P469)^2+(1-Q469)^2))*CT469)</f>
        <v>2.245541485316311E-2</v>
      </c>
      <c r="AX469" s="27">
        <f>(1/(((2-P469)^2+(2-Q469)^2))*CT469)</f>
        <v>2.4794704819201343E-2</v>
      </c>
      <c r="AY469" s="27">
        <f>(1/(((3-P469)^2+(3-Q469)^2))*CT469)</f>
        <v>8.6110619522408761E-3</v>
      </c>
      <c r="AZ469" s="27">
        <f>((1/(((4-P469)^2+(4-Q469)^2))*CT469))</f>
        <v>3.6774413454367331E-3</v>
      </c>
      <c r="BA469" s="27">
        <f>((1/(((5-P469)^2+(5-Q469)^2))*CT469))</f>
        <v>1.9695635400921912E-3</v>
      </c>
      <c r="BB469" s="27">
        <f>((1/(((6-P469)^2+(6-Q469)^2))*CT469))</f>
        <v>1.2142919172341011E-3</v>
      </c>
      <c r="BC469" s="27">
        <f>((1/(((1-P469)^2+(0-Q469)^2))*CT469))</f>
        <v>1.9732812779417994E-2</v>
      </c>
      <c r="BD469" s="27">
        <f>((1/(((2-P469)^2+(0-Q469)^2))*CT469))</f>
        <v>7.9240310326022245E-2</v>
      </c>
      <c r="BE469" s="27">
        <f>((1/(((2-P469)^2+(1-Q469)^2))*CT469))</f>
        <v>0.1544278539208056</v>
      </c>
      <c r="BF469" s="27">
        <f>((1/(((3-P469)^2+(0-Q469)^2))*CT469))</f>
        <v>6.8668742593650425E-2</v>
      </c>
      <c r="BG469" s="27">
        <f>((1/(((3-P469)^2+(1-Q469)^2))*CT469))</f>
        <v>0.1187882256644207</v>
      </c>
      <c r="BH469" s="27">
        <f>((1/(((3-P469)^2+(2-Q469)^2))*CT469))</f>
        <v>2.3655191152593621E-2</v>
      </c>
      <c r="BI469" s="27">
        <f>((1/(((4-P469)^2+(0-Q469)^2))*CT469))</f>
        <v>1.7697394307939401E-2</v>
      </c>
      <c r="BJ469" s="27">
        <f>((1/(((4-P469)^2+(1-Q469)^2))*CT469))</f>
        <v>1.9856568152791982E-2</v>
      </c>
      <c r="BK469" s="27">
        <f>((1/(((4-P469)^2+(2-Q469)^2))*CT469))</f>
        <v>1.1874108891761024E-2</v>
      </c>
      <c r="BL469" s="27">
        <f>((1/(((4-P469)^2+(3-Q469)^2))*CT469))</f>
        <v>6.3262101842777238E-3</v>
      </c>
      <c r="BM469" s="27">
        <f>((1/(((5-P469)^2+(0-Q469)^2))*CT469))</f>
        <v>7.2229117397545096E-3</v>
      </c>
      <c r="BN469" s="27">
        <f>((1/(((5-P469)^2+(1-Q469)^2))*CT469))</f>
        <v>7.5583506485964519E-3</v>
      </c>
      <c r="BO469" s="27">
        <f>((1/(((5-P469)^2+(2-Q469)^2))*CT469))</f>
        <v>6.0183074617886564E-3</v>
      </c>
      <c r="BP469" s="27">
        <f>((1/(((5-P469)^2+(3-Q469)^2))*CT469))</f>
        <v>4.1664002037007245E-3</v>
      </c>
      <c r="BQ469" s="27">
        <f>((1/(((5-P469)^2+(4-Q469)^2))*CT469))</f>
        <v>2.8258883265721152E-3</v>
      </c>
      <c r="BR469" s="27">
        <f>((1/(((6-P469)^2+(0-Q469)^2))*CT469))</f>
        <v>3.8403763310191526E-3</v>
      </c>
      <c r="BS469" s="27">
        <f>(1/(((6-P469)^2+(1-Q469)^2))*CT469)</f>
        <v>3.9331858113436464E-3</v>
      </c>
      <c r="BT469" s="27">
        <f>(1/(((6-P469)^2+(2-Q469)^2))*CT469)</f>
        <v>3.4709868878800123E-3</v>
      </c>
      <c r="BU469" s="27">
        <f>(1/(((6-P469)^2+(3-Q469)^2))*CT469)</f>
        <v>2.7627501340620067E-3</v>
      </c>
      <c r="BV469" s="27">
        <f>((1/(((6-P469)^2+(4-Q469)^2))*CT469))</f>
        <v>2.1016622251868789E-3</v>
      </c>
      <c r="BW469" s="27">
        <f>((1/(((6-P469)^2+(5-Q469)^2))*CT469))</f>
        <v>1.5881346553937527E-3</v>
      </c>
      <c r="BX469" s="27">
        <f>((1/(((0-P469)^2+(1-Q469)^2))*CT469))</f>
        <v>8.1572814097773862E-3</v>
      </c>
      <c r="BY469" s="27">
        <f>((1/(((0-P469)^2+(2-Q469)^2))*CT469))</f>
        <v>6.3920007764868393E-3</v>
      </c>
      <c r="BZ469" s="27">
        <f>((1/(((1-P469)^2+(2-Q469)^2))*CT469))</f>
        <v>1.2756995257388437E-2</v>
      </c>
      <c r="CA469" s="27">
        <f>((1/(((0-P469)^2+(3-Q469)^2))*CT469))</f>
        <v>4.3421395046279107E-3</v>
      </c>
      <c r="CB469" s="27">
        <f>((1/(((1-P469)^2+(3-Q469)^2))*CT469))</f>
        <v>6.5684015756914821E-3</v>
      </c>
      <c r="CC469" s="27">
        <f>((1/(((2-P469)^2+(3-Q469)^2))*CT469))</f>
        <v>8.7575744546224583E-3</v>
      </c>
      <c r="CD469" s="27">
        <f>((1/(((0-P469)^2+(4-Q469)^2))*CT469))</f>
        <v>2.9056515441468452E-3</v>
      </c>
      <c r="CE469" s="27">
        <f>((1/(((1-P469)^2+(4-Q469)^2))*CT469))</f>
        <v>3.7579897105307898E-3</v>
      </c>
      <c r="CF469" s="27">
        <f>((1/(((2-P469)^2+(4-Q469)^2))*CT469))</f>
        <v>4.3851466511146287E-3</v>
      </c>
      <c r="CG469" s="27">
        <f>((1/(((3-P469)^2+(4-Q469)^2))*CT469))</f>
        <v>4.3481026368348786E-3</v>
      </c>
      <c r="CH469" s="27">
        <f>((1/(((0-P469)^2+(5-Q469)^2))*CT469))</f>
        <v>2.0079814587584803E-3</v>
      </c>
      <c r="CI469" s="27">
        <f>((1/(((1-P469)^2+(5-Q469)^2))*CT469))</f>
        <v>2.3812052783592874E-3</v>
      </c>
      <c r="CJ469" s="27">
        <f>((1/(((2-P469)^2+(5-Q469)^2))*CT469))</f>
        <v>2.6184987149032377E-3</v>
      </c>
      <c r="CK469" s="27">
        <f>((1/(((3-P469)^2+(5-Q469)^2))*CT469))</f>
        <v>2.6052450775548223E-3</v>
      </c>
      <c r="CL469" s="27">
        <f>(1/(((4-P469)^2+(5-Q469)^2))*CT469)</f>
        <v>2.3486093754540548E-3</v>
      </c>
      <c r="CM469" s="27">
        <f>(1/(((0-P469)^2+(6-Q469)^2))*CT469)</f>
        <v>1.4453619028499936E-3</v>
      </c>
      <c r="CN469" s="27">
        <f>(1/(((1-P469)^2+(6-Q469)^2))*CT469)</f>
        <v>1.6291657956348589E-3</v>
      </c>
      <c r="CO469" s="27">
        <f>((1/(((2-P469)^2+(6-Q469)^2))*CT469))</f>
        <v>1.7368532031192152E-3</v>
      </c>
      <c r="CP469" s="27">
        <f>((1/(((3-P469)^2+(6-Q469)^2))*CT469))</f>
        <v>1.7310120667813336E-3</v>
      </c>
      <c r="CQ469" s="27">
        <f>((1/(((4-P469)^2+(6-Q469)^2))*CT469))</f>
        <v>1.6138414640117567E-3</v>
      </c>
      <c r="CR469" s="27">
        <f>((1/(((5-P469)^2+(6-Q469)^2)))*CT469)</f>
        <v>1.4253493694582756E-3</v>
      </c>
      <c r="CS469" s="21">
        <f t="shared" si="238"/>
        <v>0.72016120249124627</v>
      </c>
      <c r="CT469" s="28">
        <v>0.05</v>
      </c>
    </row>
    <row r="470" spans="8:98" x14ac:dyDescent="0.25">
      <c r="H470" s="2">
        <v>44842</v>
      </c>
      <c r="I470" s="1" t="s">
        <v>12</v>
      </c>
      <c r="J470" s="1" t="s">
        <v>15</v>
      </c>
      <c r="K470">
        <v>3</v>
      </c>
      <c r="L470">
        <v>0</v>
      </c>
      <c r="M470">
        <v>2.31</v>
      </c>
      <c r="N470">
        <v>0.81</v>
      </c>
      <c r="P470" s="10">
        <f>SUMIF(team,spi_matches[[#This Row],[team1]],Mxg)+SUMIF(team,spi_matches[[#This Row],[team2]],Vnxg)</f>
        <v>1.4256808218506665</v>
      </c>
      <c r="Q470" s="10">
        <f>SUMIF(team,spi_matches[[#This Row],[team1]],Mnxg)+SUMIF(team,spi_matches[[#This Row],[team2]],Vxg)</f>
        <v>0.712816502455908</v>
      </c>
      <c r="R470" s="10">
        <f t="shared" si="208"/>
        <v>0.79146504103761539</v>
      </c>
      <c r="S470" s="21">
        <f t="shared" si="209"/>
        <v>0.35424047079115056</v>
      </c>
      <c r="T470" s="21">
        <f t="shared" si="210"/>
        <v>0.24645354200257619</v>
      </c>
      <c r="U470" s="21">
        <f t="shared" si="211"/>
        <v>0.12794852616112987</v>
      </c>
      <c r="V470" s="22">
        <f t="shared" si="212"/>
        <v>3</v>
      </c>
      <c r="W470" s="22">
        <f t="shared" si="213"/>
        <v>0</v>
      </c>
      <c r="X470" s="23">
        <f t="shared" si="214"/>
        <v>3</v>
      </c>
      <c r="Y470" s="23">
        <f t="shared" si="215"/>
        <v>0</v>
      </c>
      <c r="Z470" s="23">
        <f t="shared" si="216"/>
        <v>3</v>
      </c>
      <c r="AA470" s="23">
        <f t="shared" si="217"/>
        <v>0</v>
      </c>
      <c r="AB470" s="24">
        <f t="shared" si="218"/>
        <v>1</v>
      </c>
      <c r="AC470" s="24">
        <f t="shared" si="219"/>
        <v>1</v>
      </c>
      <c r="AD470" s="24">
        <f t="shared" si="220"/>
        <v>2</v>
      </c>
      <c r="AE470" s="24">
        <f t="shared" si="221"/>
        <v>1</v>
      </c>
      <c r="AF470" s="24">
        <f t="shared" si="222"/>
        <v>1</v>
      </c>
      <c r="AG470" s="24">
        <f t="shared" si="223"/>
        <v>0</v>
      </c>
      <c r="AH470" s="24">
        <f t="shared" si="224"/>
        <v>2</v>
      </c>
      <c r="AI470" s="24">
        <f t="shared" si="225"/>
        <v>0</v>
      </c>
      <c r="AJ470" s="24">
        <f t="shared" si="226"/>
        <v>1</v>
      </c>
      <c r="AK470" s="24">
        <f t="shared" si="227"/>
        <v>2</v>
      </c>
      <c r="AL470" s="25">
        <f t="shared" si="228"/>
        <v>11</v>
      </c>
      <c r="AM470" s="25">
        <f t="shared" si="229"/>
        <v>21</v>
      </c>
      <c r="AN470" s="25">
        <f t="shared" si="230"/>
        <v>10</v>
      </c>
      <c r="AO470" s="25">
        <f t="shared" si="231"/>
        <v>20</v>
      </c>
      <c r="AP470" s="25">
        <f t="shared" si="232"/>
        <v>12</v>
      </c>
      <c r="AQ470" s="26">
        <f t="shared" si="233"/>
        <v>0.18962484833488075</v>
      </c>
      <c r="AR470" s="26">
        <f t="shared" si="234"/>
        <v>0.12126595457898018</v>
      </c>
      <c r="AS470" s="26">
        <f t="shared" si="235"/>
        <v>7.2536143600927611E-2</v>
      </c>
      <c r="AT470" s="26">
        <f t="shared" si="236"/>
        <v>5.9669439570410321E-2</v>
      </c>
      <c r="AU470" s="26">
        <f t="shared" si="237"/>
        <v>2.7202808362657427E-2</v>
      </c>
      <c r="AV470" s="27">
        <f>(1/(((0-P470)^2+(0-Q470)^2))*CT470)</f>
        <v>1.9679823659217152E-2</v>
      </c>
      <c r="AW470" s="27">
        <f>(1/(((1-P470)^2+(1-Q470)^2))*CT470)</f>
        <v>0.18962484833488075</v>
      </c>
      <c r="AX470" s="27">
        <f>(1/(((2-P470)^2+(2-Q470)^2))*CT470)</f>
        <v>2.5167567238921891E-2</v>
      </c>
      <c r="AY470" s="27">
        <f>(1/(((3-P470)^2+(3-Q470)^2))*CT470)</f>
        <v>6.4853457167324659E-3</v>
      </c>
      <c r="AZ470" s="27">
        <f>((1/(((4-P470)^2+(4-Q470)^2))*CT470))</f>
        <v>2.868173923295525E-3</v>
      </c>
      <c r="BA470" s="27">
        <f>((1/(((5-P470)^2+(5-Q470)^2))*CT470))</f>
        <v>1.6048427772158383E-3</v>
      </c>
      <c r="BB470" s="27">
        <f>((1/(((6-P470)^2+(6-Q470)^2))*CT470))</f>
        <v>1.0229403523125816E-3</v>
      </c>
      <c r="BC470" s="27">
        <f>((1/(((1-P470)^2+(0-Q470)^2))*CT470))</f>
        <v>7.2536143600927611E-2</v>
      </c>
      <c r="BD470" s="27">
        <f>((1/(((2-P470)^2+(0-Q470)^2))*CT470))</f>
        <v>5.9669439570410321E-2</v>
      </c>
      <c r="BE470" s="27">
        <f>((1/(((2-P470)^2+(1-Q470)^2))*CT470))</f>
        <v>0.12126595457898018</v>
      </c>
      <c r="BF470" s="27">
        <f>((1/(((3-P470)^2+(0-Q470)^2))*CT470))</f>
        <v>1.6741511037880585E-2</v>
      </c>
      <c r="BG470" s="27">
        <f>((1/(((3-P470)^2+(1-Q470)^2))*CT470))</f>
        <v>1.9523964846438809E-2</v>
      </c>
      <c r="BH470" s="27">
        <f>((1/(((3-P470)^2+(2-Q470)^2))*CT470))</f>
        <v>1.2090956207647675E-2</v>
      </c>
      <c r="BI470" s="27">
        <f>((1/(((4-P470)^2+(0-Q470)^2))*CT470))</f>
        <v>7.0074859318265681E-3</v>
      </c>
      <c r="BJ470" s="27">
        <f>((1/(((4-P470)^2+(1-Q470)^2))*CT470))</f>
        <v>7.452016178410523E-3</v>
      </c>
      <c r="BK470" s="27">
        <f>((1/(((4-P470)^2+(2-Q470)^2))*CT470))</f>
        <v>6.0357602469076231E-3</v>
      </c>
      <c r="BL470" s="27">
        <f>((1/(((4-P470)^2+(3-Q470)^2))*CT470))</f>
        <v>4.2164461769551714E-3</v>
      </c>
      <c r="BM470" s="27">
        <f>((1/(((5-P470)^2+(0-Q470)^2))*CT470))</f>
        <v>3.7639647930159201E-3</v>
      </c>
      <c r="BN470" s="27">
        <f>((1/(((5-P470)^2+(1-Q470)^2))*CT470))</f>
        <v>3.8885595002543893E-3</v>
      </c>
      <c r="BO470" s="27">
        <f>((1/(((5-P470)^2+(2-Q470)^2))*CT470))</f>
        <v>3.4643795060935591E-3</v>
      </c>
      <c r="BP470" s="27">
        <f>((1/(((5-P470)^2+(3-Q470)^2))*CT470))</f>
        <v>2.7767032030906729E-3</v>
      </c>
      <c r="BQ470" s="27">
        <f>((1/(((5-P470)^2+(4-Q470)^2))*CT470))</f>
        <v>2.1203211939010871E-3</v>
      </c>
      <c r="BR470" s="27">
        <f>((1/(((6-P470)^2+(0-Q470)^2))*CT470))</f>
        <v>2.33290527370337E-3</v>
      </c>
      <c r="BS470" s="27">
        <f>(1/(((6-P470)^2+(1-Q470)^2))*CT470)</f>
        <v>2.3801736895792901E-3</v>
      </c>
      <c r="BT470" s="27">
        <f>(1/(((6-P470)^2+(2-Q470)^2))*CT470)</f>
        <v>2.2142276499678222E-3</v>
      </c>
      <c r="BU470" s="27">
        <f>(1/(((6-P470)^2+(3-Q470)^2))*CT470)</f>
        <v>1.911636199876084E-3</v>
      </c>
      <c r="BV470" s="27">
        <f>((1/(((6-P470)^2+(4-Q470)^2))*CT470))</f>
        <v>1.5757972026776796E-3</v>
      </c>
      <c r="BW470" s="27">
        <f>((1/(((6-P470)^2+(5-Q470)^2))*CT470))</f>
        <v>1.272124202605606E-3</v>
      </c>
      <c r="BX470" s="27">
        <f>((1/(((0-P470)^2+(1-Q470)^2))*CT470))</f>
        <v>2.3640212975072454E-2</v>
      </c>
      <c r="BY470" s="27">
        <f>((1/(((0-P470)^2+(2-Q470)^2))*CT470))</f>
        <v>1.3552312824958676E-2</v>
      </c>
      <c r="BZ470" s="27">
        <f>((1/(((1-P470)^2+(2-Q470)^2))*CT470))</f>
        <v>2.7202808362657427E-2</v>
      </c>
      <c r="CA470" s="27">
        <f>((1/(((0-P470)^2+(3-Q470)^2))*CT470))</f>
        <v>6.8834739238453416E-3</v>
      </c>
      <c r="CB470" s="27">
        <f>((1/(((1-P470)^2+(3-Q470)^2))*CT470))</f>
        <v>9.2380246101002646E-3</v>
      </c>
      <c r="CC470" s="27">
        <f>((1/(((2-P470)^2+(3-Q470)^2))*CT470))</f>
        <v>8.9911063880530762E-3</v>
      </c>
      <c r="CD470" s="27">
        <f>((1/(((0-P470)^2+(4-Q470)^2))*CT470))</f>
        <v>3.894644824883259E-3</v>
      </c>
      <c r="CE470" s="27">
        <f>((1/(((1-P470)^2+(4-Q470)^2))*CT470))</f>
        <v>4.5509241321154796E-3</v>
      </c>
      <c r="CF470" s="27">
        <f>((1/(((2-P470)^2+(4-Q470)^2))*CT470))</f>
        <v>4.490177253027197E-3</v>
      </c>
      <c r="CG470" s="27">
        <f>((1/(((3-P470)^2+(4-Q470)^2))*CT470))</f>
        <v>3.7639105983418397E-3</v>
      </c>
      <c r="CH470" s="27">
        <f>((1/(((0-P470)^2+(5-Q470)^2))*CT470))</f>
        <v>2.4494785079290245E-3</v>
      </c>
      <c r="CI470" s="27">
        <f>((1/(((1-P470)^2+(5-Q470)^2))*CT470))</f>
        <v>2.6937991136494286E-3</v>
      </c>
      <c r="CJ470" s="27">
        <f>((1/(((2-P470)^2+(5-Q470)^2))*CT470))</f>
        <v>2.6723984468086464E-3</v>
      </c>
      <c r="CK470" s="27">
        <f>((1/(((3-P470)^2+(5-Q470)^2))*CT470))</f>
        <v>2.3971131221903405E-3</v>
      </c>
      <c r="CL470" s="27">
        <f>(1/(((4-P470)^2+(5-Q470)^2))*CT470)</f>
        <v>1.9994352337173761E-3</v>
      </c>
      <c r="CM470" s="27">
        <f>(1/(((0-P470)^2+(6-Q470)^2))*CT470)</f>
        <v>1.6673961445600374E-3</v>
      </c>
      <c r="CN470" s="27">
        <f>(1/(((1-P470)^2+(6-Q470)^2))*CT470)</f>
        <v>1.777113469144366E-3</v>
      </c>
      <c r="CO470" s="27">
        <f>((1/(((2-P470)^2+(6-Q470)^2))*CT470))</f>
        <v>1.7677744150209425E-3</v>
      </c>
      <c r="CP470" s="27">
        <f>((1/(((3-P470)^2+(6-Q470)^2))*CT470))</f>
        <v>1.6429646986914918E-3</v>
      </c>
      <c r="CQ470" s="27">
        <f>((1/(((4-P470)^2+(6-Q470)^2))*CT470))</f>
        <v>1.4458627671245421E-3</v>
      </c>
      <c r="CR470" s="27">
        <f>((1/(((5-P470)^2+(6-Q470)^2)))*CT470)</f>
        <v>1.2275943492386361E-3</v>
      </c>
      <c r="CS470" s="21">
        <f t="shared" si="238"/>
        <v>0.72864253895485642</v>
      </c>
      <c r="CT470" s="28">
        <v>0.05</v>
      </c>
    </row>
    <row r="471" spans="8:98" x14ac:dyDescent="0.25">
      <c r="H471" s="2">
        <v>44842</v>
      </c>
      <c r="I471" s="1" t="s">
        <v>20</v>
      </c>
      <c r="J471" s="1" t="s">
        <v>5</v>
      </c>
      <c r="K471">
        <v>5</v>
      </c>
      <c r="L471">
        <v>1</v>
      </c>
      <c r="M471">
        <v>0.2</v>
      </c>
      <c r="N471">
        <v>1.1200000000000001</v>
      </c>
      <c r="P471" s="10">
        <f>SUMIF(team,spi_matches[[#This Row],[team1]],Mxg)+SUMIF(team,spi_matches[[#This Row],[team2]],Vnxg)</f>
        <v>1.6589029161066664</v>
      </c>
      <c r="Q471" s="10">
        <f>SUMIF(team,spi_matches[[#This Row],[team1]],Mnxg)+SUMIF(team,spi_matches[[#This Row],[team2]],Vxg)</f>
        <v>1.3325686146327977</v>
      </c>
      <c r="R471" s="10">
        <f t="shared" si="208"/>
        <v>2.1735831345514418</v>
      </c>
      <c r="S471" s="21">
        <f t="shared" si="209"/>
        <v>0.39451664884681575</v>
      </c>
      <c r="T471" s="21">
        <f t="shared" si="210"/>
        <v>0.20997662297376093</v>
      </c>
      <c r="U471" s="21">
        <f t="shared" si="211"/>
        <v>0.18435042786689951</v>
      </c>
      <c r="V471" s="22">
        <f t="shared" si="212"/>
        <v>3</v>
      </c>
      <c r="W471" s="22">
        <f t="shared" si="213"/>
        <v>0</v>
      </c>
      <c r="X471" s="23">
        <f t="shared" si="214"/>
        <v>3</v>
      </c>
      <c r="Y471" s="23">
        <f t="shared" si="215"/>
        <v>0</v>
      </c>
      <c r="Z471" s="23">
        <f t="shared" si="216"/>
        <v>3</v>
      </c>
      <c r="AA471" s="23">
        <f t="shared" si="217"/>
        <v>0</v>
      </c>
      <c r="AB471" s="24">
        <f t="shared" si="218"/>
        <v>2</v>
      </c>
      <c r="AC471" s="24">
        <f t="shared" si="219"/>
        <v>1</v>
      </c>
      <c r="AD471" s="24">
        <f t="shared" si="220"/>
        <v>1</v>
      </c>
      <c r="AE471" s="24">
        <f t="shared" si="221"/>
        <v>1</v>
      </c>
      <c r="AF471" s="24">
        <f t="shared" si="222"/>
        <v>2</v>
      </c>
      <c r="AG471" s="24">
        <f t="shared" si="223"/>
        <v>2</v>
      </c>
      <c r="AH471" s="24">
        <f t="shared" si="224"/>
        <v>1</v>
      </c>
      <c r="AI471" s="24">
        <f t="shared" si="225"/>
        <v>2</v>
      </c>
      <c r="AJ471" s="24">
        <f t="shared" si="226"/>
        <v>2</v>
      </c>
      <c r="AK471" s="24">
        <f t="shared" si="227"/>
        <v>0</v>
      </c>
      <c r="AL471" s="25">
        <f t="shared" si="228"/>
        <v>21</v>
      </c>
      <c r="AM471" s="25">
        <f t="shared" si="229"/>
        <v>11</v>
      </c>
      <c r="AN471" s="25">
        <f t="shared" si="230"/>
        <v>22</v>
      </c>
      <c r="AO471" s="25">
        <f t="shared" si="231"/>
        <v>12</v>
      </c>
      <c r="AP471" s="25">
        <f t="shared" si="232"/>
        <v>20</v>
      </c>
      <c r="AQ471" s="26">
        <f t="shared" si="233"/>
        <v>0.220313713961726</v>
      </c>
      <c r="AR471" s="26">
        <f t="shared" si="234"/>
        <v>9.178439086807938E-2</v>
      </c>
      <c r="AS471" s="26">
        <f t="shared" si="235"/>
        <v>8.8997762848246342E-2</v>
      </c>
      <c r="AT471" s="26">
        <f t="shared" si="236"/>
        <v>5.6842875718124124E-2</v>
      </c>
      <c r="AU471" s="26">
        <f t="shared" si="237"/>
        <v>2.6425855479653461E-2</v>
      </c>
      <c r="AV471" s="27">
        <f>(1/(((0-P471)^2+(0-Q471)^2))*CT471)</f>
        <v>1.104313936676183E-2</v>
      </c>
      <c r="AW471" s="27">
        <f>(1/(((1-P471)^2+(1-Q471)^2))*CT471)</f>
        <v>9.178439086807938E-2</v>
      </c>
      <c r="AX471" s="27">
        <f>(1/(((2-P471)^2+(2-Q471)^2))*CT471)</f>
        <v>8.8997762848246342E-2</v>
      </c>
      <c r="AY471" s="27">
        <f>(1/(((3-P471)^2+(3-Q471)^2))*CT471)</f>
        <v>1.0919727565548007E-2</v>
      </c>
      <c r="AZ471" s="27">
        <f>((1/(((4-P471)^2+(4-Q471)^2))*CT471))</f>
        <v>3.9695375302313991E-3</v>
      </c>
      <c r="BA471" s="27">
        <f>((1/(((5-P471)^2+(5-Q471)^2))*CT471))</f>
        <v>2.0314482250681776E-3</v>
      </c>
      <c r="BB471" s="27">
        <f>((1/(((6-P471)^2+(6-Q471)^2))*CT471))</f>
        <v>1.2306165698257809E-3</v>
      </c>
      <c r="BC471" s="27">
        <f>((1/(((1-P471)^2+(0-Q471)^2))*CT471))</f>
        <v>2.2625538376606472E-2</v>
      </c>
      <c r="BD471" s="27">
        <f>((1/(((2-P471)^2+(0-Q471)^2))*CT471))</f>
        <v>2.6425855479653461E-2</v>
      </c>
      <c r="BE471" s="27">
        <f>((1/(((2-P471)^2+(1-Q471)^2))*CT471))</f>
        <v>0.220313713961726</v>
      </c>
      <c r="BF471" s="27">
        <f>((1/(((3-P471)^2+(0-Q471)^2))*CT471))</f>
        <v>1.3988829355774E-2</v>
      </c>
      <c r="BG471" s="27">
        <f>((1/(((3-P471)^2+(1-Q471)^2))*CT471))</f>
        <v>2.6189757854647756E-2</v>
      </c>
      <c r="BH471" s="27">
        <f>((1/(((3-P471)^2+(2-Q471)^2))*CT471))</f>
        <v>2.2281579929285436E-2</v>
      </c>
      <c r="BI471" s="27">
        <f>((1/(((4-P471)^2+(0-Q471)^2))*CT471))</f>
        <v>6.8903982004051741E-3</v>
      </c>
      <c r="BJ471" s="27">
        <f>((1/(((4-P471)^2+(1-Q471)^2))*CT471))</f>
        <v>8.9424043065993442E-3</v>
      </c>
      <c r="BK471" s="27">
        <f>((1/(((4-P471)^2+(2-Q471)^2))*CT471))</f>
        <v>8.4371094841452204E-3</v>
      </c>
      <c r="BL471" s="27">
        <f>((1/(((4-P471)^2+(3-Q471)^2))*CT471))</f>
        <v>6.0524898689505438E-3</v>
      </c>
      <c r="BM471" s="27">
        <f>((1/(((5-P471)^2+(0-Q471)^2))*CT471))</f>
        <v>3.8643851721560478E-3</v>
      </c>
      <c r="BN471" s="27">
        <f>((1/(((5-P471)^2+(1-Q471)^2))*CT471))</f>
        <v>4.4351674116924807E-3</v>
      </c>
      <c r="BO471" s="27">
        <f>((1/(((5-P471)^2+(2-Q471)^2))*CT471))</f>
        <v>4.307227887950702E-3</v>
      </c>
      <c r="BP471" s="27">
        <f>((1/(((5-P471)^2+(3-Q471)^2))*CT471))</f>
        <v>3.5859626962352498E-3</v>
      </c>
      <c r="BQ471" s="27">
        <f>((1/(((5-P471)^2+(4-Q471)^2))*CT471))</f>
        <v>2.7355111039767087E-3</v>
      </c>
      <c r="BR471" s="27">
        <f>((1/(((6-P471)^2+(0-Q471)^2))*CT471))</f>
        <v>2.4247287802217172E-3</v>
      </c>
      <c r="BS471" s="27">
        <f>(1/(((6-P471)^2+(1-Q471)^2))*CT471)</f>
        <v>2.6377254341454475E-3</v>
      </c>
      <c r="BT471" s="27">
        <f>(1/(((6-P471)^2+(2-Q471)^2))*CT471)</f>
        <v>2.5919375078097568E-3</v>
      </c>
      <c r="BU471" s="27">
        <f>(1/(((6-P471)^2+(3-Q471)^2))*CT471)</f>
        <v>2.3120904746806435E-3</v>
      </c>
      <c r="BV471" s="27">
        <f>((1/(((6-P471)^2+(4-Q471)^2))*CT471))</f>
        <v>1.9260167589502154E-3</v>
      </c>
      <c r="BW471" s="27">
        <f>((1/(((6-P471)^2+(5-Q471)^2))*CT471))</f>
        <v>1.5482188012034671E-3</v>
      </c>
      <c r="BX471" s="27">
        <f>((1/(((0-P471)^2+(1-Q471)^2))*CT471))</f>
        <v>1.7466878100930543E-2</v>
      </c>
      <c r="BY471" s="27">
        <f>((1/(((0-P471)^2+(2-Q471)^2))*CT471))</f>
        <v>1.5637590511977828E-2</v>
      </c>
      <c r="BZ471" s="27">
        <f>((1/(((1-P471)^2+(2-Q471)^2))*CT471))</f>
        <v>5.6842875718124124E-2</v>
      </c>
      <c r="CA471" s="27">
        <f>((1/(((0-P471)^2+(3-Q471)^2))*CT471))</f>
        <v>9.0378547310267197E-3</v>
      </c>
      <c r="CB471" s="27">
        <f>((1/(((1-P471)^2+(3-Q471)^2))*CT471))</f>
        <v>1.5554613053621555E-2</v>
      </c>
      <c r="CC471" s="27">
        <f>((1/(((2-P471)^2+(3-Q471)^2))*CT471))</f>
        <v>1.7261172246888206E-2</v>
      </c>
      <c r="CD471" s="27">
        <f>((1/(((0-P471)^2+(4-Q471)^2))*CT471))</f>
        <v>5.0673198095033027E-3</v>
      </c>
      <c r="CE471" s="27">
        <f>((1/(((1-P471)^2+(4-Q471)^2))*CT471))</f>
        <v>6.6230926789508553E-3</v>
      </c>
      <c r="CF471" s="27">
        <f>((1/(((2-P471)^2+(4-Q471)^2))*CT471))</f>
        <v>6.9141590676721132E-3</v>
      </c>
      <c r="CG471" s="27">
        <f>((1/(((3-P471)^2+(4-Q471)^2))*CT471))</f>
        <v>5.6093230459576589E-3</v>
      </c>
      <c r="CH471" s="27">
        <f>((1/(((0-P471)^2+(5-Q471)^2))*CT471))</f>
        <v>3.0860365032719696E-3</v>
      </c>
      <c r="CI471" s="27">
        <f>((1/(((1-P471)^2+(5-Q471)^2))*CT471))</f>
        <v>3.6012142092063239E-3</v>
      </c>
      <c r="CJ471" s="27">
        <f>((1/(((2-P471)^2+(5-Q471)^2))*CT471))</f>
        <v>3.6855760784537438E-3</v>
      </c>
      <c r="CK471" s="27">
        <f>((1/(((3-P471)^2+(5-Q471)^2))*CT471))</f>
        <v>3.2789907604991171E-3</v>
      </c>
      <c r="CL471" s="27">
        <f>(1/(((4-P471)^2+(5-Q471)^2))*CT471)</f>
        <v>2.6412000715308071E-3</v>
      </c>
      <c r="CM471" s="27">
        <f>(1/(((0-P471)^2+(6-Q471)^2))*CT471)</f>
        <v>2.0377493372691728E-3</v>
      </c>
      <c r="CN471" s="27">
        <f>(1/(((1-P471)^2+(6-Q471)^2))*CT471)</f>
        <v>2.2503193303304732E-3</v>
      </c>
      <c r="CO471" s="27">
        <f>((1/(((2-P471)^2+(6-Q471)^2))*CT471))</f>
        <v>2.2829733653466737E-3</v>
      </c>
      <c r="CP471" s="27">
        <f>((1/(((3-P471)^2+(6-Q471)^2))*CT471))</f>
        <v>2.1201302138971014E-3</v>
      </c>
      <c r="CQ471" s="27">
        <f>((1/(((4-P471)^2+(6-Q471)^2))*CT471))</f>
        <v>1.8338091198372105E-3</v>
      </c>
      <c r="CR471" s="27">
        <f>((1/(((5-P471)^2+(6-Q471)^2)))*CT471)</f>
        <v>1.5175499126040121E-3</v>
      </c>
      <c r="CS471" s="21">
        <f t="shared" si="238"/>
        <v>0.78884369968747603</v>
      </c>
      <c r="CT471" s="28">
        <v>0.05</v>
      </c>
    </row>
    <row r="472" spans="8:98" x14ac:dyDescent="0.25">
      <c r="H472" s="2">
        <v>44842</v>
      </c>
      <c r="I472" s="1" t="s">
        <v>24</v>
      </c>
      <c r="J472" s="1" t="s">
        <v>14</v>
      </c>
      <c r="K472">
        <v>2</v>
      </c>
      <c r="L472">
        <v>1</v>
      </c>
      <c r="M472">
        <v>1.34</v>
      </c>
      <c r="N472">
        <v>1.1599999999999999</v>
      </c>
      <c r="P472" s="10">
        <f>SUMIF(team,spi_matches[[#This Row],[team1]],Mxg)+SUMIF(team,spi_matches[[#This Row],[team2]],Vnxg)</f>
        <v>0.91931342602034938</v>
      </c>
      <c r="Q472" s="10">
        <f>SUMIF(team,spi_matches[[#This Row],[team1]],Mnxg)+SUMIF(team,spi_matches[[#This Row],[team2]],Vxg)</f>
        <v>1.3900992996586055</v>
      </c>
      <c r="R472" s="10">
        <f t="shared" si="208"/>
        <v>0.22992288123011689</v>
      </c>
      <c r="S472" s="21">
        <f t="shared" si="209"/>
        <v>0.15189002270291355</v>
      </c>
      <c r="T472" s="21">
        <f t="shared" si="210"/>
        <v>0.3785944930083206</v>
      </c>
      <c r="U472" s="21">
        <f t="shared" si="211"/>
        <v>0.32283263197046996</v>
      </c>
      <c r="V472" s="22">
        <f t="shared" si="212"/>
        <v>1</v>
      </c>
      <c r="W472" s="22">
        <f t="shared" si="213"/>
        <v>1</v>
      </c>
      <c r="X472" s="23">
        <f t="shared" si="214"/>
        <v>3</v>
      </c>
      <c r="Y472" s="23">
        <f t="shared" si="215"/>
        <v>0</v>
      </c>
      <c r="Z472" s="23">
        <f t="shared" si="216"/>
        <v>3</v>
      </c>
      <c r="AA472" s="23">
        <f t="shared" si="217"/>
        <v>0</v>
      </c>
      <c r="AB472" s="24">
        <f t="shared" si="218"/>
        <v>1</v>
      </c>
      <c r="AC472" s="24">
        <f t="shared" si="219"/>
        <v>1</v>
      </c>
      <c r="AD472" s="24">
        <f t="shared" si="220"/>
        <v>1</v>
      </c>
      <c r="AE472" s="24">
        <f t="shared" si="221"/>
        <v>2</v>
      </c>
      <c r="AF472" s="24">
        <f t="shared" si="222"/>
        <v>0</v>
      </c>
      <c r="AG472" s="24">
        <f t="shared" si="223"/>
        <v>1</v>
      </c>
      <c r="AH472" s="24">
        <f t="shared" si="224"/>
        <v>0</v>
      </c>
      <c r="AI472" s="24">
        <f t="shared" si="225"/>
        <v>2</v>
      </c>
      <c r="AJ472" s="24">
        <f t="shared" si="226"/>
        <v>2</v>
      </c>
      <c r="AK472" s="24">
        <f t="shared" si="227"/>
        <v>1</v>
      </c>
      <c r="AL472" s="25">
        <f t="shared" si="228"/>
        <v>11</v>
      </c>
      <c r="AM472" s="25">
        <f t="shared" si="229"/>
        <v>12</v>
      </c>
      <c r="AN472" s="25">
        <f t="shared" si="230"/>
        <v>1</v>
      </c>
      <c r="AO472" s="25">
        <f t="shared" si="231"/>
        <v>2</v>
      </c>
      <c r="AP472" s="25">
        <f t="shared" si="232"/>
        <v>21</v>
      </c>
      <c r="AQ472" s="26">
        <f t="shared" si="233"/>
        <v>0.31508410951866472</v>
      </c>
      <c r="AR472" s="26">
        <f t="shared" si="234"/>
        <v>0.13210417008367148</v>
      </c>
      <c r="AS472" s="26">
        <f t="shared" si="235"/>
        <v>5.0134629586289593E-2</v>
      </c>
      <c r="AT472" s="26">
        <f t="shared" si="236"/>
        <v>4.1080717348011657E-2</v>
      </c>
      <c r="AU472" s="26">
        <f t="shared" si="237"/>
        <v>3.7877039372095252E-2</v>
      </c>
      <c r="AV472" s="27">
        <f>(1/(((0-P472)^2+(0-Q472)^2))*CT472)</f>
        <v>1.8001714379909137E-2</v>
      </c>
      <c r="AW472" s="27">
        <f>(1/(((1-P472)^2+(1-Q472)^2))*CT472)</f>
        <v>0.31508410951866472</v>
      </c>
      <c r="AX472" s="27">
        <f>(1/(((2-P472)^2+(2-Q472)^2))*CT472)</f>
        <v>3.2470435082865748E-2</v>
      </c>
      <c r="AY472" s="27">
        <f>(1/(((3-P472)^2+(3-Q472)^2))*CT472)</f>
        <v>7.224351038335775E-3</v>
      </c>
      <c r="AZ472" s="27">
        <f>((1/(((4-P472)^2+(4-Q472)^2))*CT472))</f>
        <v>3.0670685511771227E-3</v>
      </c>
      <c r="BA472" s="27">
        <f>((1/(((5-P472)^2+(5-Q472)^2))*CT472))</f>
        <v>1.6844439522957111E-3</v>
      </c>
      <c r="BB472" s="27">
        <f>((1/(((6-P472)^2+(6-Q472)^2))*CT472))</f>
        <v>1.0623704850723542E-3</v>
      </c>
      <c r="BC472" s="27">
        <f>((1/(((1-P472)^2+(0-Q472)^2))*CT472))</f>
        <v>2.5787998903716105E-2</v>
      </c>
      <c r="BD472" s="27">
        <f>((1/(((2-P472)^2+(0-Q472)^2))*CT472))</f>
        <v>1.6127682037644798E-2</v>
      </c>
      <c r="BE472" s="27">
        <f>((1/(((2-P472)^2+(1-Q472)^2))*CT472))</f>
        <v>3.7877039372095252E-2</v>
      </c>
      <c r="BF472" s="27">
        <f>((1/(((3-P472)^2+(0-Q472)^2))*CT472))</f>
        <v>7.9851378288811267E-3</v>
      </c>
      <c r="BG472" s="27">
        <f>((1/(((3-P472)^2+(1-Q472)^2))*CT472))</f>
        <v>1.1157142797803705E-2</v>
      </c>
      <c r="BH472" s="27">
        <f>((1/(((3-P472)^2+(2-Q472)^2))*CT472))</f>
        <v>1.0635502130531032E-2</v>
      </c>
      <c r="BI472" s="27">
        <f>((1/(((4-P472)^2+(0-Q472)^2))*CT472))</f>
        <v>4.3771316187761243E-3</v>
      </c>
      <c r="BJ472" s="27">
        <f>((1/(((4-P472)^2+(1-Q472)^2))*CT472))</f>
        <v>5.1852120242383681E-3</v>
      </c>
      <c r="BK472" s="27">
        <f>((1/(((4-P472)^2+(2-Q472)^2))*CT472))</f>
        <v>5.0696526516258202E-3</v>
      </c>
      <c r="BL472" s="27">
        <f>((1/(((4-P472)^2+(3-Q472)^2))*CT472))</f>
        <v>4.1382472426722229E-3</v>
      </c>
      <c r="BM472" s="27">
        <f>((1/(((5-P472)^2+(0-Q472)^2))*CT472))</f>
        <v>2.6904315747796883E-3</v>
      </c>
      <c r="BN472" s="27">
        <f>((1/(((5-P472)^2+(1-Q472)^2))*CT472))</f>
        <v>2.9754500888076736E-3</v>
      </c>
      <c r="BO472" s="27">
        <f>((1/(((5-P472)^2+(2-Q472)^2))*CT472))</f>
        <v>2.9370332186735935E-3</v>
      </c>
      <c r="BP472" s="27">
        <f>((1/(((5-P472)^2+(3-Q472)^2))*CT472))</f>
        <v>2.5982417039451676E-3</v>
      </c>
      <c r="BQ472" s="27">
        <f>((1/(((5-P472)^2+(4-Q472)^2))*CT472))</f>
        <v>2.1309616963269529E-3</v>
      </c>
      <c r="BR472" s="27">
        <f>((1/(((6-P472)^2+(0-Q472)^2))*CT472))</f>
        <v>1.8020776576200639E-3</v>
      </c>
      <c r="BS472" s="27">
        <f>(1/(((6-P472)^2+(1-Q472)^2))*CT472)</f>
        <v>1.9256281191447238E-3</v>
      </c>
      <c r="BT472" s="27">
        <f>(1/(((6-P472)^2+(2-Q472)^2))*CT472)</f>
        <v>1.9094642840942777E-3</v>
      </c>
      <c r="BU472" s="27">
        <f>(1/(((6-P472)^2+(3-Q472)^2))*CT472)</f>
        <v>1.7602437889332801E-3</v>
      </c>
      <c r="BV472" s="27">
        <f>((1/(((6-P472)^2+(4-Q472)^2))*CT472))</f>
        <v>1.5325690355171622E-3</v>
      </c>
      <c r="BW472" s="27">
        <f>((1/(((6-P472)^2+(5-Q472)^2))*CT472))</f>
        <v>1.2871749270863993E-3</v>
      </c>
      <c r="BX472" s="27">
        <f>((1/(((0-P472)^2+(1-Q472)^2))*CT472))</f>
        <v>5.0134629586289593E-2</v>
      </c>
      <c r="BY472" s="27">
        <f>((1/(((0-P472)^2+(2-Q472)^2))*CT472))</f>
        <v>4.1080717348011657E-2</v>
      </c>
      <c r="BZ472" s="27">
        <f>((1/(((1-P472)^2+(2-Q472)^2))*CT472))</f>
        <v>0.13210417008367148</v>
      </c>
      <c r="CA472" s="27">
        <f>((1/(((0-P472)^2+(3-Q472)^2))*CT472))</f>
        <v>1.4547920009619179E-2</v>
      </c>
      <c r="CB472" s="27">
        <f>((1/(((1-P472)^2+(3-Q472)^2))*CT472))</f>
        <v>1.9243421127510422E-2</v>
      </c>
      <c r="CC472" s="27">
        <f>((1/(((2-P472)^2+(3-Q472)^2))*CT472))</f>
        <v>1.3299061700485976E-2</v>
      </c>
      <c r="CD472" s="27">
        <f>((1/(((0-P472)^2+(4-Q472)^2))*CT472))</f>
        <v>6.5302123584438905E-3</v>
      </c>
      <c r="CE472" s="27">
        <f>((1/(((1-P472)^2+(4-Q472)^2))*CT472))</f>
        <v>7.3334299510290956E-3</v>
      </c>
      <c r="CF472" s="27">
        <f>((1/(((2-P472)^2+(4-Q472)^2))*CT472))</f>
        <v>6.2660841475787521E-3</v>
      </c>
      <c r="CG472" s="27">
        <f>((1/(((3-P472)^2+(4-Q472)^2))*CT472))</f>
        <v>4.4879926197564255E-3</v>
      </c>
      <c r="CH472" s="27">
        <f>((1/(((0-P472)^2+(5-Q472)^2))*CT472))</f>
        <v>3.6032088109636401E-3</v>
      </c>
      <c r="CI472" s="27">
        <f>((1/(((1-P472)^2+(5-Q472)^2))*CT472))</f>
        <v>3.8349753680369373E-3</v>
      </c>
      <c r="CJ472" s="27">
        <f>((1/(((2-P472)^2+(5-Q472)^2))*CT472))</f>
        <v>3.5213086442129069E-3</v>
      </c>
      <c r="CK472" s="27">
        <f>((1/(((3-P472)^2+(5-Q472)^2))*CT472))</f>
        <v>2.8800782059812857E-3</v>
      </c>
      <c r="CL472" s="27">
        <f>(1/(((4-P472)^2+(5-Q472)^2))*CT472)</f>
        <v>2.2200502401720315E-3</v>
      </c>
      <c r="CM472" s="27">
        <f>(1/(((0-P472)^2+(6-Q472)^2))*CT472)</f>
        <v>2.2628200661395184E-3</v>
      </c>
      <c r="CN472" s="27">
        <f>(1/(((1-P472)^2+(6-Q472)^2))*CT472)</f>
        <v>2.3520894665861464E-3</v>
      </c>
      <c r="CO472" s="27">
        <f>((1/(((2-P472)^2+(6-Q472)^2))*CT472))</f>
        <v>2.2302443677790699E-3</v>
      </c>
      <c r="CP472" s="27">
        <f>((1/(((3-P472)^2+(6-Q472)^2))*CT472))</f>
        <v>1.9546183676667265E-3</v>
      </c>
      <c r="CQ472" s="27">
        <f>((1/(((4-P472)^2+(6-Q472)^2))*CT472))</f>
        <v>1.626449227076762E-3</v>
      </c>
      <c r="CR472" s="27">
        <f>((1/(((5-P472)^2+(6-Q472)^2)))*CT472)</f>
        <v>1.3191502734584753E-3</v>
      </c>
      <c r="CS472" s="21">
        <f t="shared" si="238"/>
        <v>0.85331714768170419</v>
      </c>
      <c r="CT472" s="28">
        <v>0.05</v>
      </c>
    </row>
    <row r="473" spans="8:98" x14ac:dyDescent="0.25">
      <c r="H473" s="2">
        <v>44842</v>
      </c>
      <c r="I473" s="1" t="s">
        <v>27</v>
      </c>
      <c r="J473" s="1" t="s">
        <v>28</v>
      </c>
      <c r="K473">
        <v>0</v>
      </c>
      <c r="L473">
        <v>1</v>
      </c>
      <c r="M473">
        <v>0.95</v>
      </c>
      <c r="N473">
        <v>0.99</v>
      </c>
      <c r="P473" s="10">
        <f>SUMIF(team,spi_matches[[#This Row],[team1]],Mxg)+SUMIF(team,spi_matches[[#This Row],[team2]],Vnxg)</f>
        <v>1.0497811131728796</v>
      </c>
      <c r="Q473" s="10">
        <f>SUMIF(team,spi_matches[[#This Row],[team1]],Mnxg)+SUMIF(team,spi_matches[[#This Row],[team2]],Vxg)</f>
        <v>1.3497457440546199</v>
      </c>
      <c r="R473" s="10">
        <f t="shared" si="208"/>
        <v>0.13937327091143112</v>
      </c>
      <c r="S473" s="21">
        <f t="shared" si="209"/>
        <v>0.17303854115043332</v>
      </c>
      <c r="T473" s="21">
        <f t="shared" si="210"/>
        <v>0.46910782031049064</v>
      </c>
      <c r="U473" s="21">
        <f t="shared" si="211"/>
        <v>0.28819646402376864</v>
      </c>
      <c r="V473" s="22">
        <f t="shared" si="212"/>
        <v>1</v>
      </c>
      <c r="W473" s="22">
        <f t="shared" si="213"/>
        <v>1</v>
      </c>
      <c r="X473" s="23">
        <f t="shared" si="214"/>
        <v>0</v>
      </c>
      <c r="Y473" s="23">
        <f t="shared" si="215"/>
        <v>3</v>
      </c>
      <c r="Z473" s="23">
        <f t="shared" si="216"/>
        <v>0</v>
      </c>
      <c r="AA473" s="23">
        <f t="shared" si="217"/>
        <v>3</v>
      </c>
      <c r="AB473" s="24">
        <f t="shared" si="218"/>
        <v>1</v>
      </c>
      <c r="AC473" s="24">
        <f t="shared" si="219"/>
        <v>1</v>
      </c>
      <c r="AD473" s="24">
        <f t="shared" si="220"/>
        <v>1</v>
      </c>
      <c r="AE473" s="24">
        <f t="shared" si="221"/>
        <v>2</v>
      </c>
      <c r="AF473" s="24">
        <f t="shared" si="222"/>
        <v>2</v>
      </c>
      <c r="AG473" s="24">
        <f t="shared" si="223"/>
        <v>1</v>
      </c>
      <c r="AH473" s="24">
        <f t="shared" si="224"/>
        <v>0</v>
      </c>
      <c r="AI473" s="24">
        <f t="shared" si="225"/>
        <v>1</v>
      </c>
      <c r="AJ473" s="24">
        <f t="shared" si="226"/>
        <v>2</v>
      </c>
      <c r="AK473" s="24">
        <f t="shared" si="227"/>
        <v>2</v>
      </c>
      <c r="AL473" s="25">
        <f t="shared" si="228"/>
        <v>11</v>
      </c>
      <c r="AM473" s="25">
        <f t="shared" si="229"/>
        <v>12</v>
      </c>
      <c r="AN473" s="25">
        <f t="shared" si="230"/>
        <v>21</v>
      </c>
      <c r="AO473" s="25">
        <f t="shared" si="231"/>
        <v>1</v>
      </c>
      <c r="AP473" s="25">
        <f t="shared" si="232"/>
        <v>22</v>
      </c>
      <c r="AQ473" s="26">
        <f t="shared" si="233"/>
        <v>0.40064024004891519</v>
      </c>
      <c r="AR473" s="26">
        <f t="shared" si="234"/>
        <v>0.11756165191439179</v>
      </c>
      <c r="AS473" s="26">
        <f t="shared" si="235"/>
        <v>4.876916296922526E-2</v>
      </c>
      <c r="AT473" s="26">
        <f t="shared" si="236"/>
        <v>4.0837579705265525E-2</v>
      </c>
      <c r="AU473" s="26">
        <f t="shared" si="237"/>
        <v>3.771459993206068E-2</v>
      </c>
      <c r="AV473" s="27">
        <f>(1/(((0-P473)^2+(0-Q473)^2))*CT473)</f>
        <v>1.7100717306081505E-2</v>
      </c>
      <c r="AW473" s="27">
        <f>(1/(((1-P473)^2+(1-Q473)^2))*CT473)</f>
        <v>0.40064024004891519</v>
      </c>
      <c r="AX473" s="27">
        <f>(1/(((2-P473)^2+(2-Q473)^2))*CT473)</f>
        <v>3.771459993206068E-2</v>
      </c>
      <c r="AY473" s="27">
        <f>(1/(((3-P473)^2+(3-Q473)^2))*CT473)</f>
        <v>7.6608477541543277E-3</v>
      </c>
      <c r="AZ473" s="27">
        <f>((1/(((4-P473)^2+(4-Q473)^2))*CT473))</f>
        <v>3.1791166924547741E-3</v>
      </c>
      <c r="BA473" s="27">
        <f>((1/(((5-P473)^2+(5-Q473)^2))*CT473))</f>
        <v>1.728394227761098E-3</v>
      </c>
      <c r="BB473" s="27">
        <f>((1/(((6-P473)^2+(6-Q473)^2))*CT473))</f>
        <v>1.0839043490631082E-3</v>
      </c>
      <c r="BC473" s="27">
        <f>((1/(((1-P473)^2+(0-Q473)^2))*CT473))</f>
        <v>2.7407897048706654E-2</v>
      </c>
      <c r="BD473" s="27">
        <f>((1/(((2-P473)^2+(0-Q473)^2))*CT473))</f>
        <v>1.835044538591914E-2</v>
      </c>
      <c r="BE473" s="27">
        <f>((1/(((2-P473)^2+(1-Q473)^2))*CT473))</f>
        <v>4.876916296922526E-2</v>
      </c>
      <c r="BF473" s="27">
        <f>((1/(((3-P473)^2+(0-Q473)^2))*CT473))</f>
        <v>8.888624552839541E-3</v>
      </c>
      <c r="BG473" s="27">
        <f>((1/(((3-P473)^2+(1-Q473)^2))*CT473))</f>
        <v>1.2736660551953636E-2</v>
      </c>
      <c r="BH473" s="27">
        <f>((1/(((3-P473)^2+(2-Q473)^2))*CT473))</f>
        <v>1.1831003194468745E-2</v>
      </c>
      <c r="BI473" s="27">
        <f>((1/(((4-P473)^2+(0-Q473)^2))*CT473))</f>
        <v>4.7503207411359188E-3</v>
      </c>
      <c r="BJ473" s="27">
        <f>((1/(((4-P473)^2+(1-Q473)^2))*CT473))</f>
        <v>5.6650075515056811E-3</v>
      </c>
      <c r="BK473" s="27">
        <f>((1/(((4-P473)^2+(2-Q473)^2))*CT473))</f>
        <v>5.4784781899648556E-3</v>
      </c>
      <c r="BL473" s="27">
        <f>((1/(((4-P473)^2+(3-Q473)^2))*CT473))</f>
        <v>4.3755516407706189E-3</v>
      </c>
      <c r="BM473" s="27">
        <f>((1/(((5-P473)^2+(0-Q473)^2))*CT473))</f>
        <v>2.8692687430602088E-3</v>
      </c>
      <c r="BN473" s="27">
        <f>((1/(((5-P473)^2+(1-Q473)^2))*CT473))</f>
        <v>3.1793365831551791E-3</v>
      </c>
      <c r="BO473" s="27">
        <f>((1/(((5-P473)^2+(2-Q473)^2))*CT473))</f>
        <v>3.1197237961391598E-3</v>
      </c>
      <c r="BP473" s="27">
        <f>((1/(((5-P473)^2+(3-Q473)^2))*CT473))</f>
        <v>2.7281305959079953E-3</v>
      </c>
      <c r="BQ473" s="27">
        <f>((1/(((5-P473)^2+(4-Q473)^2))*CT473))</f>
        <v>2.2096442519707027E-3</v>
      </c>
      <c r="BR473" s="27">
        <f>((1/(((6-P473)^2+(0-Q473)^2))*CT473))</f>
        <v>1.899228414067743E-3</v>
      </c>
      <c r="BS473" s="27">
        <f>(1/(((6-P473)^2+(1-Q473)^2))*CT473)</f>
        <v>2.030292853527846E-3</v>
      </c>
      <c r="BT473" s="27">
        <f>(1/(((6-P473)^2+(2-Q473)^2))*CT473)</f>
        <v>2.0058170600367551E-3</v>
      </c>
      <c r="BU473" s="27">
        <f>(1/(((6-P473)^2+(3-Q473)^2))*CT473)</f>
        <v>1.8363445251499838E-3</v>
      </c>
      <c r="BV473" s="27">
        <f>((1/(((6-P473)^2+(4-Q473)^2))*CT473))</f>
        <v>1.5858660186559266E-3</v>
      </c>
      <c r="BW473" s="27">
        <f>((1/(((6-P473)^2+(5-Q473)^2))*CT473))</f>
        <v>1.3217364822717941E-3</v>
      </c>
      <c r="BX473" s="27">
        <f>((1/(((0-P473)^2+(1-Q473)^2))*CT473))</f>
        <v>4.0837579705265525E-2</v>
      </c>
      <c r="BY473" s="27">
        <f>((1/(((0-P473)^2+(2-Q473)^2))*CT473))</f>
        <v>3.2789659295165162E-2</v>
      </c>
      <c r="BZ473" s="27">
        <f>((1/(((1-P473)^2+(2-Q473)^2))*CT473))</f>
        <v>0.11756165191439179</v>
      </c>
      <c r="CA473" s="27">
        <f>((1/(((0-P473)^2+(3-Q473)^2))*CT473))</f>
        <v>1.3070598634054471E-2</v>
      </c>
      <c r="CB473" s="27">
        <f>((1/(((1-P473)^2+(3-Q473)^2))*CT473))</f>
        <v>1.8343122474829089E-2</v>
      </c>
      <c r="CC473" s="27">
        <f>((1/(((2-P473)^2+(3-Q473)^2))*CT473))</f>
        <v>1.3788329673130623E-2</v>
      </c>
      <c r="CD473" s="27">
        <f>((1/(((0-P473)^2+(4-Q473)^2))*CT473))</f>
        <v>6.1531736542003099E-3</v>
      </c>
      <c r="CE473" s="27">
        <f>((1/(((1-P473)^2+(4-Q473)^2))*CT473))</f>
        <v>7.1160947503430385E-3</v>
      </c>
      <c r="CF473" s="27">
        <f>((1/(((2-P473)^2+(4-Q473)^2))*CT473))</f>
        <v>6.3077445995622546E-3</v>
      </c>
      <c r="CG473" s="27">
        <f>((1/(((3-P473)^2+(4-Q473)^2))*CT473))</f>
        <v>4.6179985470585104E-3</v>
      </c>
      <c r="CH473" s="27">
        <f>((1/(((0-P473)^2+(5-Q473)^2))*CT473))</f>
        <v>3.465868967032697E-3</v>
      </c>
      <c r="CI473" s="27">
        <f>((1/(((1-P473)^2+(5-Q473)^2))*CT473))</f>
        <v>3.7518287466798313E-3</v>
      </c>
      <c r="CJ473" s="27">
        <f>((1/(((2-P473)^2+(5-Q473)^2))*CT473))</f>
        <v>3.5143771601678767E-3</v>
      </c>
      <c r="CK473" s="27">
        <f>((1/(((3-P473)^2+(5-Q473)^2))*CT473))</f>
        <v>2.9192460911757682E-3</v>
      </c>
      <c r="CL473" s="27">
        <f>(1/(((4-P473)^2+(5-Q473)^2))*CT473)</f>
        <v>2.2698231770496321E-3</v>
      </c>
      <c r="CM473" s="27">
        <f>(1/(((0-P473)^2+(6-Q473)^2))*CT473)</f>
        <v>2.2000355936222368E-3</v>
      </c>
      <c r="CN473" s="27">
        <f>(1/(((1-P473)^2+(6-Q473)^2))*CT473)</f>
        <v>2.3118882635164372E-3</v>
      </c>
      <c r="CO473" s="27">
        <f>((1/(((2-P473)^2+(6-Q473)^2))*CT473))</f>
        <v>2.2194818449725886E-3</v>
      </c>
      <c r="CP473" s="27">
        <f>((1/(((3-P473)^2+(6-Q473)^2))*CT473))</f>
        <v>1.9663194372836991E-3</v>
      </c>
      <c r="CQ473" s="27">
        <f>((1/(((4-P473)^2+(6-Q473)^2))*CT473))</f>
        <v>1.648605852950116E-3</v>
      </c>
      <c r="CR473" s="27">
        <f>((1/(((5-P473)^2+(6-Q473)^2)))*CT473)</f>
        <v>1.3430356413168944E-3</v>
      </c>
      <c r="CS473" s="21">
        <f t="shared" si="238"/>
        <v>0.93034282548469249</v>
      </c>
      <c r="CT473" s="28">
        <v>0.05</v>
      </c>
    </row>
    <row r="474" spans="8:98" x14ac:dyDescent="0.25">
      <c r="H474" s="2">
        <v>44843</v>
      </c>
      <c r="I474" s="1" t="s">
        <v>13</v>
      </c>
      <c r="J474" s="1" t="s">
        <v>8</v>
      </c>
      <c r="K474">
        <v>2</v>
      </c>
      <c r="L474">
        <v>1</v>
      </c>
      <c r="M474">
        <v>1.67</v>
      </c>
      <c r="N474">
        <v>1.08</v>
      </c>
      <c r="P474" s="10">
        <f>SUMIF(team,spi_matches[[#This Row],[team1]],Mxg)+SUMIF(team,spi_matches[[#This Row],[team2]],Vnxg)</f>
        <v>1.3188178050698767</v>
      </c>
      <c r="Q474" s="10">
        <f>SUMIF(team,spi_matches[[#This Row],[team1]],Mnxg)+SUMIF(team,spi_matches[[#This Row],[team2]],Vxg)</f>
        <v>0.91507550060586573</v>
      </c>
      <c r="R474" s="10">
        <f t="shared" si="208"/>
        <v>0.1505290245363449</v>
      </c>
      <c r="S474" s="21">
        <f t="shared" si="209"/>
        <v>0.29200006634823211</v>
      </c>
      <c r="T474" s="21">
        <f t="shared" si="210"/>
        <v>0.52185493530259763</v>
      </c>
      <c r="U474" s="21">
        <f t="shared" si="211"/>
        <v>0.15685104439278069</v>
      </c>
      <c r="V474" s="22">
        <f t="shared" si="212"/>
        <v>1</v>
      </c>
      <c r="W474" s="22">
        <f t="shared" si="213"/>
        <v>1</v>
      </c>
      <c r="X474" s="23">
        <f t="shared" si="214"/>
        <v>3</v>
      </c>
      <c r="Y474" s="23">
        <f t="shared" si="215"/>
        <v>0</v>
      </c>
      <c r="Z474" s="23">
        <f t="shared" si="216"/>
        <v>3</v>
      </c>
      <c r="AA474" s="23">
        <f t="shared" si="217"/>
        <v>0</v>
      </c>
      <c r="AB474" s="24">
        <f t="shared" si="218"/>
        <v>1</v>
      </c>
      <c r="AC474" s="24">
        <f t="shared" si="219"/>
        <v>1</v>
      </c>
      <c r="AD474" s="24">
        <f t="shared" si="220"/>
        <v>2</v>
      </c>
      <c r="AE474" s="24">
        <f t="shared" si="221"/>
        <v>1</v>
      </c>
      <c r="AF474" s="24">
        <f t="shared" si="222"/>
        <v>1</v>
      </c>
      <c r="AG474" s="24">
        <f t="shared" si="223"/>
        <v>0</v>
      </c>
      <c r="AH474" s="24">
        <f t="shared" si="224"/>
        <v>1</v>
      </c>
      <c r="AI474" s="24">
        <f t="shared" si="225"/>
        <v>2</v>
      </c>
      <c r="AJ474" s="24">
        <f t="shared" si="226"/>
        <v>2</v>
      </c>
      <c r="AK474" s="24">
        <f t="shared" si="227"/>
        <v>0</v>
      </c>
      <c r="AL474" s="25">
        <f t="shared" si="228"/>
        <v>11</v>
      </c>
      <c r="AM474" s="25">
        <f t="shared" si="229"/>
        <v>21</v>
      </c>
      <c r="AN474" s="25">
        <f t="shared" si="230"/>
        <v>10</v>
      </c>
      <c r="AO474" s="25">
        <f t="shared" si="231"/>
        <v>12</v>
      </c>
      <c r="AP474" s="25">
        <f t="shared" si="232"/>
        <v>20</v>
      </c>
      <c r="AQ474" s="26">
        <f t="shared" si="233"/>
        <v>0.45931834240046404</v>
      </c>
      <c r="AR474" s="26">
        <f t="shared" si="234"/>
        <v>0.10610724588605332</v>
      </c>
      <c r="AS474" s="26">
        <f t="shared" si="235"/>
        <v>5.3247684666062528E-2</v>
      </c>
      <c r="AT474" s="26">
        <f t="shared" si="236"/>
        <v>3.9102030863594088E-2</v>
      </c>
      <c r="AU474" s="26">
        <f t="shared" si="237"/>
        <v>3.8420979074242662E-2</v>
      </c>
      <c r="AV474" s="27">
        <f>(1/(((0-P474)^2+(0-Q474)^2))*CT474)</f>
        <v>1.940508981895182E-2</v>
      </c>
      <c r="AW474" s="27">
        <f>(1/(((1-P474)^2+(1-Q474)^2))*CT474)</f>
        <v>0.45931834240046404</v>
      </c>
      <c r="AX474" s="27">
        <f>(1/(((2-P474)^2+(2-Q474)^2))*CT474)</f>
        <v>3.0467919877271484E-2</v>
      </c>
      <c r="AY474" s="27">
        <f>(1/(((3-P474)^2+(3-Q474)^2))*CT474)</f>
        <v>6.9703084120514474E-3</v>
      </c>
      <c r="AZ474" s="27">
        <f>((1/(((4-P474)^2+(4-Q474)^2))*CT474))</f>
        <v>2.9930267631537544E-3</v>
      </c>
      <c r="BA474" s="27">
        <f>((1/(((5-P474)^2+(5-Q474)^2))*CT474))</f>
        <v>1.6535643454289027E-3</v>
      </c>
      <c r="BB474" s="27">
        <f>((1/(((6-P474)^2+(6-Q474)^2))*CT474))</f>
        <v>1.046683685276274E-3</v>
      </c>
      <c r="BC474" s="27">
        <f>((1/(((1-P474)^2+(0-Q474)^2))*CT474))</f>
        <v>5.3247684666062528E-2</v>
      </c>
      <c r="BD474" s="27">
        <f>((1/(((2-P474)^2+(0-Q474)^2))*CT474))</f>
        <v>3.8420979074242662E-2</v>
      </c>
      <c r="BE474" s="27">
        <f>((1/(((2-P474)^2+(1-Q474)^2))*CT474))</f>
        <v>0.10610724588605332</v>
      </c>
      <c r="BF474" s="27">
        <f>((1/(((3-P474)^2+(0-Q474)^2))*CT474))</f>
        <v>1.3647268755590121E-2</v>
      </c>
      <c r="BG474" s="27">
        <f>((1/(((3-P474)^2+(1-Q474)^2))*CT474))</f>
        <v>1.764548686092075E-2</v>
      </c>
      <c r="BH474" s="27">
        <f>((1/(((3-P474)^2+(2-Q474)^2))*CT474))</f>
        <v>1.2489275640302999E-2</v>
      </c>
      <c r="BI474" s="27">
        <f>((1/(((4-P474)^2+(0-Q474)^2))*CT474))</f>
        <v>6.2296748027288532E-3</v>
      </c>
      <c r="BJ474" s="27">
        <f>((1/(((4-P474)^2+(1-Q474)^2))*CT474))</f>
        <v>6.9483527645155781E-3</v>
      </c>
      <c r="BK474" s="27">
        <f>((1/(((4-P474)^2+(2-Q474)^2))*CT474))</f>
        <v>5.9767153397174942E-3</v>
      </c>
      <c r="BL474" s="27">
        <f>((1/(((4-P474)^2+(3-Q474)^2))*CT474))</f>
        <v>4.3343901819817279E-3</v>
      </c>
      <c r="BM474" s="27">
        <f>((1/(((5-P474)^2+(0-Q474)^2))*CT474))</f>
        <v>3.4750057201251325E-3</v>
      </c>
      <c r="BN474" s="27">
        <f>((1/(((5-P474)^2+(1-Q474)^2))*CT474))</f>
        <v>3.6877740161336669E-3</v>
      </c>
      <c r="BO474" s="27">
        <f>((1/(((5-P474)^2+(2-Q474)^2))*CT474))</f>
        <v>3.3948563869813371E-3</v>
      </c>
      <c r="BP474" s="27">
        <f>((1/(((5-P474)^2+(3-Q474)^2))*CT474))</f>
        <v>2.7936062701311823E-3</v>
      </c>
      <c r="BQ474" s="27">
        <f>((1/(((5-P474)^2+(4-Q474)^2))*CT474))</f>
        <v>2.1675177804545412E-3</v>
      </c>
      <c r="BR474" s="27">
        <f>((1/(((6-P474)^2+(0-Q474)^2))*CT474))</f>
        <v>2.1977220254881346E-3</v>
      </c>
      <c r="BS474" s="27">
        <f>(1/(((6-P474)^2+(1-Q474)^2))*CT474)</f>
        <v>2.2809512515129127E-3</v>
      </c>
      <c r="BT474" s="27">
        <f>(1/(((6-P474)^2+(2-Q474)^2))*CT474)</f>
        <v>2.1653900764677823E-3</v>
      </c>
      <c r="BU474" s="27">
        <f>(1/(((6-P474)^2+(3-Q474)^2))*CT474)</f>
        <v>1.9040092292193938E-3</v>
      </c>
      <c r="BV474" s="27">
        <f>((1/(((6-P474)^2+(4-Q474)^2))*CT474))</f>
        <v>1.590825345787117E-3</v>
      </c>
      <c r="BW474" s="27">
        <f>((1/(((6-P474)^2+(5-Q474)^2))*CT474))</f>
        <v>1.2953342738148725E-3</v>
      </c>
      <c r="BX474" s="27">
        <f>((1/(((0-P474)^2+(1-Q474)^2))*CT474))</f>
        <v>2.8628807678174353E-2</v>
      </c>
      <c r="BY474" s="27">
        <f>((1/(((0-P474)^2+(2-Q474)^2))*CT474))</f>
        <v>1.7144768114259367E-2</v>
      </c>
      <c r="BZ474" s="27">
        <f>((1/(((1-P474)^2+(2-Q474)^2))*CT474))</f>
        <v>3.9102030863594088E-2</v>
      </c>
      <c r="CA474" s="27">
        <f>((1/(((0-P474)^2+(3-Q474)^2))*CT474))</f>
        <v>8.2153194868835964E-3</v>
      </c>
      <c r="CB474" s="27">
        <f>((1/(((1-P474)^2+(3-Q474)^2))*CT474))</f>
        <v>1.1239604869065521E-2</v>
      </c>
      <c r="CC474" s="27">
        <f>((1/(((2-P474)^2+(3-Q474)^2))*CT474))</f>
        <v>1.0393023942715553E-2</v>
      </c>
      <c r="CD474" s="27">
        <f>((1/(((0-P474)^2+(4-Q474)^2))*CT474))</f>
        <v>4.4420597217485064E-3</v>
      </c>
      <c r="CE474" s="27">
        <f>((1/(((1-P474)^2+(4-Q474)^2))*CT474))</f>
        <v>5.1983676511214751E-3</v>
      </c>
      <c r="CF474" s="27">
        <f>((1/(((2-P474)^2+(4-Q474)^2))*CT474))</f>
        <v>5.0096343536260414E-3</v>
      </c>
      <c r="CG474" s="27">
        <f>((1/(((3-P474)^2+(4-Q474)^2))*CT474))</f>
        <v>4.0508354771185851E-3</v>
      </c>
      <c r="CH474" s="27">
        <f>((1/(((0-P474)^2+(5-Q474)^2))*CT474))</f>
        <v>2.713573340765843E-3</v>
      </c>
      <c r="CI474" s="27">
        <f>((1/(((1-P474)^2+(5-Q474)^2))*CT474))</f>
        <v>2.9782729699963477E-3</v>
      </c>
      <c r="CJ474" s="27">
        <f>((1/(((2-P474)^2+(5-Q474)^2))*CT474))</f>
        <v>2.9153469513181836E-3</v>
      </c>
      <c r="CK474" s="27">
        <f>((1/(((3-P474)^2+(5-Q474)^2))*CT474))</f>
        <v>2.5623966993142296E-3</v>
      </c>
      <c r="CL474" s="27">
        <f>(1/(((4-P474)^2+(5-Q474)^2))*CT474)</f>
        <v>2.0942104768494015E-3</v>
      </c>
      <c r="CM474" s="27">
        <f>(1/(((0-P474)^2+(6-Q474)^2))*CT474)</f>
        <v>1.8118740214021817E-3</v>
      </c>
      <c r="CN474" s="27">
        <f>(1/(((1-P474)^2+(6-Q474)^2))*CT474)</f>
        <v>1.9261808926598887E-3</v>
      </c>
      <c r="CO474" s="27">
        <f>((1/(((2-P474)^2+(6-Q474)^2))*CT474))</f>
        <v>1.8996623897306023E-3</v>
      </c>
      <c r="CP474" s="27">
        <f>((1/(((3-P474)^2+(6-Q474)^2))*CT474))</f>
        <v>1.7432031189078827E-3</v>
      </c>
      <c r="CQ474" s="27">
        <f>((1/(((4-P474)^2+(6-Q474)^2))*CT474))</f>
        <v>1.5130792784825784E-3</v>
      </c>
      <c r="CR474" s="27">
        <f>((1/(((5-P474)^2+(6-Q474)^2)))*CT474)</f>
        <v>1.2687920950464485E-3</v>
      </c>
      <c r="CS474" s="21">
        <f t="shared" si="238"/>
        <v>0.97070604604361022</v>
      </c>
      <c r="CT474" s="28">
        <v>0.05</v>
      </c>
    </row>
    <row r="475" spans="8:98" x14ac:dyDescent="0.25">
      <c r="H475" s="2">
        <v>44843</v>
      </c>
      <c r="I475" s="1" t="s">
        <v>21</v>
      </c>
      <c r="J475" s="1" t="s">
        <v>23</v>
      </c>
      <c r="K475">
        <v>3</v>
      </c>
      <c r="L475">
        <v>1</v>
      </c>
      <c r="M475">
        <v>3.36</v>
      </c>
      <c r="N475">
        <v>0.56999999999999995</v>
      </c>
      <c r="P475" s="10">
        <f>SUMIF(team,spi_matches[[#This Row],[team1]],Mxg)+SUMIF(team,spi_matches[[#This Row],[team2]],Vnxg)</f>
        <v>1.732529052262445</v>
      </c>
      <c r="Q475" s="10">
        <f>SUMIF(team,spi_matches[[#This Row],[team1]],Mnxg)+SUMIF(team,spi_matches[[#This Row],[team2]],Vxg)</f>
        <v>1.2755685808410882</v>
      </c>
      <c r="R475" s="10">
        <f t="shared" si="208"/>
        <v>3.146488707999882</v>
      </c>
      <c r="S475" s="21">
        <f t="shared" si="209"/>
        <v>0.52557038606408779</v>
      </c>
      <c r="T475" s="21">
        <f t="shared" si="210"/>
        <v>0.19444117290856328</v>
      </c>
      <c r="U475" s="21">
        <f t="shared" si="211"/>
        <v>0.16755251513923577</v>
      </c>
      <c r="V475" s="22">
        <f t="shared" si="212"/>
        <v>3</v>
      </c>
      <c r="W475" s="22">
        <f t="shared" si="213"/>
        <v>0</v>
      </c>
      <c r="X475" s="23">
        <f t="shared" si="214"/>
        <v>3</v>
      </c>
      <c r="Y475" s="23">
        <f t="shared" si="215"/>
        <v>0</v>
      </c>
      <c r="Z475" s="23">
        <f t="shared" si="216"/>
        <v>3</v>
      </c>
      <c r="AA475" s="23">
        <f t="shared" si="217"/>
        <v>0</v>
      </c>
      <c r="AB475" s="24">
        <f t="shared" si="218"/>
        <v>2</v>
      </c>
      <c r="AC475" s="24">
        <f t="shared" si="219"/>
        <v>1</v>
      </c>
      <c r="AD475" s="24">
        <f t="shared" si="220"/>
        <v>2</v>
      </c>
      <c r="AE475" s="24">
        <f t="shared" si="221"/>
        <v>2</v>
      </c>
      <c r="AF475" s="24">
        <f t="shared" si="222"/>
        <v>1</v>
      </c>
      <c r="AG475" s="24">
        <f t="shared" si="223"/>
        <v>1</v>
      </c>
      <c r="AH475" s="24">
        <f t="shared" si="224"/>
        <v>1</v>
      </c>
      <c r="AI475" s="24">
        <f t="shared" si="225"/>
        <v>2</v>
      </c>
      <c r="AJ475" s="24">
        <f t="shared" si="226"/>
        <v>3</v>
      </c>
      <c r="AK475" s="24">
        <f t="shared" si="227"/>
        <v>1</v>
      </c>
      <c r="AL475" s="25">
        <f t="shared" si="228"/>
        <v>21</v>
      </c>
      <c r="AM475" s="25">
        <f t="shared" si="229"/>
        <v>22</v>
      </c>
      <c r="AN475" s="25">
        <f t="shared" si="230"/>
        <v>11</v>
      </c>
      <c r="AO475" s="25">
        <f t="shared" si="231"/>
        <v>12</v>
      </c>
      <c r="AP475" s="25">
        <f t="shared" si="232"/>
        <v>31</v>
      </c>
      <c r="AQ475" s="26">
        <f t="shared" si="233"/>
        <v>0.33903189297627789</v>
      </c>
      <c r="AR475" s="26">
        <f t="shared" si="234"/>
        <v>8.3844563127294158E-2</v>
      </c>
      <c r="AS475" s="26">
        <f t="shared" si="235"/>
        <v>8.1627741382719346E-2</v>
      </c>
      <c r="AT475" s="26">
        <f t="shared" si="236"/>
        <v>4.710760734854752E-2</v>
      </c>
      <c r="AU475" s="26">
        <f t="shared" si="237"/>
        <v>2.9719083699870637E-2</v>
      </c>
      <c r="AV475" s="27">
        <f>(1/(((0-P475)^2+(0-Q475)^2))*CT475)</f>
        <v>1.0802094113254439E-2</v>
      </c>
      <c r="AW475" s="27">
        <f>(1/(((1-P475)^2+(1-Q475)^2))*CT475)</f>
        <v>8.1627741382719346E-2</v>
      </c>
      <c r="AX475" s="27">
        <f>(1/(((2-P475)^2+(2-Q475)^2))*CT475)</f>
        <v>8.3844563127294158E-2</v>
      </c>
      <c r="AY475" s="27">
        <f>(1/(((3-P475)^2+(3-Q475)^2))*CT475)</f>
        <v>1.0916681799387512E-2</v>
      </c>
      <c r="AZ475" s="27">
        <f>((1/(((4-P475)^2+(4-Q475)^2))*CT475))</f>
        <v>3.979639826278746E-3</v>
      </c>
      <c r="BA475" s="27">
        <f>((1/(((5-P475)^2+(5-Q475)^2))*CT475))</f>
        <v>2.0368460737132787E-3</v>
      </c>
      <c r="BB475" s="27">
        <f>((1/(((6-P475)^2+(6-Q475)^2))*CT475))</f>
        <v>1.2336065859158186E-3</v>
      </c>
      <c r="BC475" s="27">
        <f>((1/(((1-P475)^2+(0-Q475)^2))*CT475))</f>
        <v>2.3108841540317872E-2</v>
      </c>
      <c r="BD475" s="27">
        <f>((1/(((2-P475)^2+(0-Q475)^2))*CT475))</f>
        <v>2.9435730371751734E-2</v>
      </c>
      <c r="BE475" s="27">
        <f>((1/(((2-P475)^2+(1-Q475)^2))*CT475))</f>
        <v>0.33903189297627789</v>
      </c>
      <c r="BF475" s="27">
        <f>((1/(((3-P475)^2+(0-Q475)^2))*CT475))</f>
        <v>1.546284401645156E-2</v>
      </c>
      <c r="BG475" s="27">
        <f>((1/(((3-P475)^2+(1-Q475)^2))*CT475))</f>
        <v>2.9719083699870637E-2</v>
      </c>
      <c r="BH475" s="27">
        <f>((1/(((3-P475)^2+(2-Q475)^2))*CT475))</f>
        <v>2.3460041972562226E-2</v>
      </c>
      <c r="BI475" s="27">
        <f>((1/(((4-P475)^2+(0-Q475)^2))*CT475))</f>
        <v>7.3871614378437827E-3</v>
      </c>
      <c r="BJ475" s="27">
        <f>((1/(((4-P475)^2+(1-Q475)^2))*CT475))</f>
        <v>9.5833861652351911E-3</v>
      </c>
      <c r="BK475" s="27">
        <f>((1/(((4-P475)^2+(2-Q475)^2))*CT475))</f>
        <v>8.8242165900037292E-3</v>
      </c>
      <c r="BL475" s="27">
        <f>((1/(((4-P475)^2+(3-Q475)^2))*CT475))</f>
        <v>6.161362471422429E-3</v>
      </c>
      <c r="BM475" s="27">
        <f>((1/(((5-P475)^2+(0-Q475)^2))*CT475))</f>
        <v>4.0639035507860693E-3</v>
      </c>
      <c r="BN475" s="27">
        <f>((1/(((5-P475)^2+(1-Q475)^2))*CT475))</f>
        <v>4.6501659521176429E-3</v>
      </c>
      <c r="BO475" s="27">
        <f>((1/(((5-P475)^2+(2-Q475)^2))*CT475))</f>
        <v>4.4638204903812177E-3</v>
      </c>
      <c r="BP475" s="27">
        <f>((1/(((5-P475)^2+(3-Q475)^2))*CT475))</f>
        <v>3.6629955819546915E-3</v>
      </c>
      <c r="BQ475" s="27">
        <f>((1/(((5-P475)^2+(4-Q475)^2))*CT475))</f>
        <v>2.7625999077722264E-3</v>
      </c>
      <c r="BR475" s="27">
        <f>((1/(((6-P475)^2+(0-Q475)^2))*CT475))</f>
        <v>2.5203666425031718E-3</v>
      </c>
      <c r="BS475" s="27">
        <f>(1/(((6-P475)^2+(1-Q475)^2))*CT475)</f>
        <v>2.7341459228367223E-3</v>
      </c>
      <c r="BT475" s="27">
        <f>(1/(((6-P475)^2+(2-Q475)^2))*CT475)</f>
        <v>2.6686437159426099E-3</v>
      </c>
      <c r="BU475" s="27">
        <f>(1/(((6-P475)^2+(3-Q475)^2))*CT475)</f>
        <v>2.360163609296514E-3</v>
      </c>
      <c r="BV475" s="27">
        <f>((1/(((6-P475)^2+(4-Q475)^2))*CT475))</f>
        <v>1.9505470132537334E-3</v>
      </c>
      <c r="BW475" s="27">
        <f>((1/(((6-P475)^2+(5-Q475)^2))*CT475))</f>
        <v>1.5584724355061632E-3</v>
      </c>
      <c r="BX475" s="27">
        <f>((1/(((0-P475)^2+(1-Q475)^2))*CT475))</f>
        <v>1.6246452393851071E-2</v>
      </c>
      <c r="BY475" s="27">
        <f>((1/(((0-P475)^2+(2-Q475)^2))*CT475))</f>
        <v>1.417853349283959E-2</v>
      </c>
      <c r="BZ475" s="27">
        <f>((1/(((1-P475)^2+(2-Q475)^2))*CT475))</f>
        <v>4.710760734854752E-2</v>
      </c>
      <c r="CA475" s="27">
        <f>((1/(((0-P475)^2+(3-Q475)^2))*CT475))</f>
        <v>8.3677517983082265E-3</v>
      </c>
      <c r="CB475" s="27">
        <f>((1/(((1-P475)^2+(3-Q475)^2))*CT475))</f>
        <v>1.4243948863417353E-2</v>
      </c>
      <c r="CC475" s="27">
        <f>((1/(((2-P475)^2+(3-Q475)^2))*CT475))</f>
        <v>1.641925893457653E-2</v>
      </c>
      <c r="CD475" s="27">
        <f>((1/(((0-P475)^2+(4-Q475)^2))*CT475))</f>
        <v>4.7965387525719105E-3</v>
      </c>
      <c r="CE475" s="27">
        <f>((1/(((1-P475)^2+(4-Q475)^2))*CT475))</f>
        <v>6.2820973002611167E-3</v>
      </c>
      <c r="CF475" s="27">
        <f>((1/(((2-P475)^2+(4-Q475)^2))*CT475))</f>
        <v>6.6719443832086367E-3</v>
      </c>
      <c r="CG475" s="27">
        <f>((1/(((3-P475)^2+(4-Q475)^2))*CT475))</f>
        <v>5.5377061987758221E-3</v>
      </c>
      <c r="CH475" s="27">
        <f>((1/(((0-P475)^2+(5-Q475)^2))*CT475))</f>
        <v>2.9633060368963026E-3</v>
      </c>
      <c r="CI475" s="27">
        <f>((1/(((1-P475)^2+(5-Q475)^2))*CT475))</f>
        <v>3.4702971210621384E-3</v>
      </c>
      <c r="CJ475" s="27">
        <f>((1/(((2-P475)^2+(5-Q475)^2))*CT475))</f>
        <v>3.5860468084831284E-3</v>
      </c>
      <c r="CK475" s="27">
        <f>((1/(((3-P475)^2+(5-Q475)^2))*CT475))</f>
        <v>3.2304182385028894E-3</v>
      </c>
      <c r="CL475" s="27">
        <f>(1/(((4-P475)^2+(5-Q475)^2))*CT475)</f>
        <v>2.6298053658190212E-3</v>
      </c>
      <c r="CM475" s="27">
        <f>(1/(((0-P475)^2+(6-Q475)^2))*CT475)</f>
        <v>1.9745746539610218E-3</v>
      </c>
      <c r="CN475" s="27">
        <f>(1/(((1-P475)^2+(6-Q475)^2))*CT475)</f>
        <v>2.1875279275235817E-3</v>
      </c>
      <c r="CO475" s="27">
        <f>((1/(((2-P475)^2+(6-Q475)^2))*CT475))</f>
        <v>2.2329609839203839E-3</v>
      </c>
      <c r="CP475" s="27">
        <f>((1/(((3-P475)^2+(6-Q475)^2))*CT475))</f>
        <v>2.0897126306272705E-3</v>
      </c>
      <c r="CQ475" s="27">
        <f>((1/(((4-P475)^2+(6-Q475)^2))*CT475))</f>
        <v>1.8207191238110829E-3</v>
      </c>
      <c r="CR475" s="27">
        <f>((1/(((5-P475)^2+(6-Q475)^2)))*CT475)</f>
        <v>1.5153067822711468E-3</v>
      </c>
      <c r="CS475" s="21">
        <f t="shared" si="238"/>
        <v>0.88756407411188709</v>
      </c>
      <c r="CT475" s="28">
        <v>0.05</v>
      </c>
    </row>
    <row r="476" spans="8:98" x14ac:dyDescent="0.25">
      <c r="H476" s="2">
        <v>44843</v>
      </c>
      <c r="I476" s="1" t="s">
        <v>6</v>
      </c>
      <c r="J476" s="1" t="s">
        <v>19</v>
      </c>
      <c r="K476">
        <v>3</v>
      </c>
      <c r="L476">
        <v>2</v>
      </c>
      <c r="M476">
        <v>2.67</v>
      </c>
      <c r="N476">
        <v>0.76</v>
      </c>
      <c r="P476" s="10">
        <f>SUMIF(team,spi_matches[[#This Row],[team1]],Mxg)+SUMIF(team,spi_matches[[#This Row],[team2]],Vnxg)</f>
        <v>2.0327853825765532</v>
      </c>
      <c r="Q476" s="10">
        <f>SUMIF(team,spi_matches[[#This Row],[team1]],Mnxg)+SUMIF(team,spi_matches[[#This Row],[team2]],Vxg)</f>
        <v>1.7102939627179743</v>
      </c>
      <c r="R476" s="10">
        <f t="shared" si="208"/>
        <v>1.3091010842363404</v>
      </c>
      <c r="S476" s="21">
        <f t="shared" si="209"/>
        <v>0.30534842228834147</v>
      </c>
      <c r="T476" s="21">
        <f t="shared" si="210"/>
        <v>0.65585104340543432</v>
      </c>
      <c r="U476" s="21">
        <f t="shared" si="211"/>
        <v>0.18796534912463755</v>
      </c>
      <c r="V476" s="22">
        <f t="shared" si="212"/>
        <v>1</v>
      </c>
      <c r="W476" s="22">
        <f t="shared" si="213"/>
        <v>1</v>
      </c>
      <c r="X476" s="23">
        <f t="shared" si="214"/>
        <v>3</v>
      </c>
      <c r="Y476" s="23">
        <f t="shared" si="215"/>
        <v>0</v>
      </c>
      <c r="Z476" s="23">
        <f t="shared" si="216"/>
        <v>3</v>
      </c>
      <c r="AA476" s="23">
        <f t="shared" si="217"/>
        <v>0</v>
      </c>
      <c r="AB476" s="24">
        <f t="shared" si="218"/>
        <v>2</v>
      </c>
      <c r="AC476" s="24">
        <f t="shared" si="219"/>
        <v>2</v>
      </c>
      <c r="AD476" s="24">
        <f t="shared" si="220"/>
        <v>2</v>
      </c>
      <c r="AE476" s="24">
        <f t="shared" si="221"/>
        <v>1</v>
      </c>
      <c r="AF476" s="24">
        <f t="shared" si="222"/>
        <v>3</v>
      </c>
      <c r="AG476" s="24">
        <f t="shared" si="223"/>
        <v>2</v>
      </c>
      <c r="AH476" s="24">
        <f t="shared" si="224"/>
        <v>1</v>
      </c>
      <c r="AI476" s="24">
        <f t="shared" si="225"/>
        <v>2</v>
      </c>
      <c r="AJ476" s="24">
        <f t="shared" si="226"/>
        <v>3</v>
      </c>
      <c r="AK476" s="24">
        <f t="shared" si="227"/>
        <v>1</v>
      </c>
      <c r="AL476" s="25">
        <f t="shared" si="228"/>
        <v>22</v>
      </c>
      <c r="AM476" s="25">
        <f t="shared" si="229"/>
        <v>21</v>
      </c>
      <c r="AN476" s="25">
        <f t="shared" si="230"/>
        <v>32</v>
      </c>
      <c r="AO476" s="25">
        <f t="shared" si="231"/>
        <v>12</v>
      </c>
      <c r="AP476" s="25">
        <f t="shared" si="232"/>
        <v>31</v>
      </c>
      <c r="AQ476" s="26">
        <f t="shared" si="233"/>
        <v>0.58820436599753012</v>
      </c>
      <c r="AR476" s="26">
        <f t="shared" si="234"/>
        <v>9.8893892621410961E-2</v>
      </c>
      <c r="AS476" s="26">
        <f t="shared" si="235"/>
        <v>4.9046838253666514E-2</v>
      </c>
      <c r="AT476" s="26">
        <f t="shared" si="236"/>
        <v>4.3456523746285204E-2</v>
      </c>
      <c r="AU476" s="26">
        <f t="shared" si="237"/>
        <v>3.472170068223613E-2</v>
      </c>
      <c r="AV476" s="27">
        <f>(1/(((0-P476)^2+(0-Q476)^2))*CT476)</f>
        <v>7.0848405470228266E-3</v>
      </c>
      <c r="AW476" s="27">
        <f>(1/(((1-P476)^2+(1-Q476)^2))*CT476)</f>
        <v>3.1823556760325354E-2</v>
      </c>
      <c r="AX476" s="27">
        <f>(1/(((2-P476)^2+(2-Q476)^2))*CT476)</f>
        <v>0.58820436599753012</v>
      </c>
      <c r="AY476" s="27">
        <f>(1/(((3-P476)^2+(3-Q476)^2))*CT476)</f>
        <v>1.9239310161709711E-2</v>
      </c>
      <c r="AZ476" s="27">
        <f>((1/(((4-P476)^2+(4-Q476)^2))*CT476))</f>
        <v>5.4868557996365537E-3</v>
      </c>
      <c r="BA476" s="27">
        <f>((1/(((5-P476)^2+(5-Q476)^2))*CT476))</f>
        <v>2.5475722953715095E-3</v>
      </c>
      <c r="BB476" s="27">
        <f>((1/(((6-P476)^2+(6-Q476)^2))*CT476))</f>
        <v>1.464541843838315E-3</v>
      </c>
      <c r="BC476" s="27">
        <f>((1/(((1-P476)^2+(0-Q476)^2))*CT476))</f>
        <v>1.2525831127900476E-2</v>
      </c>
      <c r="BD476" s="27">
        <f>((1/(((2-P476)^2+(0-Q476)^2))*CT476))</f>
        <v>1.7087121957076346E-2</v>
      </c>
      <c r="BE476" s="27">
        <f>((1/(((2-P476)^2+(1-Q476)^2))*CT476))</f>
        <v>9.8893892621410961E-2</v>
      </c>
      <c r="BF476" s="27">
        <f>((1/(((3-P476)^2+(0-Q476)^2))*CT476))</f>
        <v>1.2951322656903722E-2</v>
      </c>
      <c r="BG476" s="27">
        <f>((1/(((3-P476)^2+(1-Q476)^2))*CT476))</f>
        <v>3.472170068223613E-2</v>
      </c>
      <c r="BH476" s="27">
        <f>((1/(((3-P476)^2+(2-Q476)^2))*CT476))</f>
        <v>4.9046838253666514E-2</v>
      </c>
      <c r="BI476" s="27">
        <f>((1/(((4-P476)^2+(0-Q476)^2))*CT476))</f>
        <v>7.3583097235906426E-3</v>
      </c>
      <c r="BJ476" s="27">
        <f>((1/(((4-P476)^2+(1-Q476)^2))*CT476))</f>
        <v>1.1430006085110189E-2</v>
      </c>
      <c r="BK476" s="27">
        <f>((1/(((4-P476)^2+(2-Q476)^2))*CT476))</f>
        <v>1.2645860711629285E-2</v>
      </c>
      <c r="BL476" s="27">
        <f>((1/(((4-P476)^2+(3-Q476)^2))*CT476))</f>
        <v>9.0362398176579428E-3</v>
      </c>
      <c r="BM476" s="27">
        <f>((1/(((5-P476)^2+(0-Q476)^2))*CT476))</f>
        <v>4.262767918753854E-3</v>
      </c>
      <c r="BN476" s="27">
        <f>((1/(((5-P476)^2+(1-Q476)^2))*CT476))</f>
        <v>5.3712153842894279E-3</v>
      </c>
      <c r="BO476" s="27">
        <f>((1/(((5-P476)^2+(2-Q476)^2))*CT476))</f>
        <v>5.6253776340615914E-3</v>
      </c>
      <c r="BP476" s="27">
        <f>((1/(((5-P476)^2+(3-Q476)^2))*CT476))</f>
        <v>4.7765965500399981E-3</v>
      </c>
      <c r="BQ476" s="27">
        <f>((1/(((5-P476)^2+(4-Q476)^2))*CT476))</f>
        <v>3.559449416537663E-3</v>
      </c>
      <c r="BR476" s="27">
        <f>((1/(((6-P476)^2+(0-Q476)^2))*CT476))</f>
        <v>2.6789688833215664E-3</v>
      </c>
      <c r="BS476" s="27">
        <f>(1/(((6-P476)^2+(1-Q476)^2))*CT476)</f>
        <v>3.0781904703872432E-3</v>
      </c>
      <c r="BT476" s="27">
        <f>(1/(((6-P476)^2+(2-Q476)^2))*CT476)</f>
        <v>3.1600126620692686E-3</v>
      </c>
      <c r="BU476" s="27">
        <f>(1/(((6-P476)^2+(3-Q476)^2))*CT476)</f>
        <v>2.8732109225562893E-3</v>
      </c>
      <c r="BV476" s="27">
        <f>((1/(((6-P476)^2+(4-Q476)^2))*CT476))</f>
        <v>2.3830465616609293E-3</v>
      </c>
      <c r="BW476" s="27">
        <f>((1/(((6-P476)^2+(5-Q476)^2))*CT476))</f>
        <v>1.8824622474814452E-3</v>
      </c>
      <c r="BX476" s="27">
        <f>((1/(((0-P476)^2+(1-Q476)^2))*CT476))</f>
        <v>1.0783452492159992E-2</v>
      </c>
      <c r="BY476" s="27">
        <f>((1/(((0-P476)^2+(2-Q476)^2))*CT476))</f>
        <v>1.1859171860769683E-2</v>
      </c>
      <c r="BZ476" s="27">
        <f>((1/(((1-P476)^2+(2-Q476)^2))*CT476))</f>
        <v>4.3456523746285204E-2</v>
      </c>
      <c r="CA476" s="27">
        <f>((1/(((0-P476)^2+(3-Q476)^2))*CT476))</f>
        <v>8.6272968642008268E-3</v>
      </c>
      <c r="CB476" s="27">
        <f>((1/(((1-P476)^2+(3-Q476)^2))*CT476))</f>
        <v>1.8315103456329036E-2</v>
      </c>
      <c r="CC476" s="27">
        <f>((1/(((2-P476)^2+(3-Q476)^2))*CT476))</f>
        <v>3.004055696446601E-2</v>
      </c>
      <c r="CD476" s="27">
        <f>((1/(((0-P476)^2+(4-Q476)^2))*CT476))</f>
        <v>5.3333503154132699E-3</v>
      </c>
      <c r="CE476" s="27">
        <f>((1/(((1-P476)^2+(4-Q476)^2))*CT476))</f>
        <v>7.9246845792850917E-3</v>
      </c>
      <c r="CF476" s="27">
        <f>((1/(((2-P476)^2+(4-Q476)^2))*CT476))</f>
        <v>9.5350179492569107E-3</v>
      </c>
      <c r="CG476" s="27">
        <f>((1/(((3-P476)^2+(4-Q476)^2))*CT476))</f>
        <v>8.0928962803170374E-3</v>
      </c>
      <c r="CH476" s="27">
        <f>((1/(((0-P476)^2+(5-Q476)^2))*CT476))</f>
        <v>3.3435015404340964E-3</v>
      </c>
      <c r="CI476" s="27">
        <f>((1/(((1-P476)^2+(5-Q476)^2))*CT476))</f>
        <v>4.2056348673559533E-3</v>
      </c>
      <c r="CJ476" s="27">
        <f>((1/(((2-P476)^2+(5-Q476)^2))*CT476))</f>
        <v>4.6196884480404028E-3</v>
      </c>
      <c r="CK476" s="27">
        <f>((1/(((3-P476)^2+(5-Q476)^2))*CT476))</f>
        <v>4.2525432595626493E-3</v>
      </c>
      <c r="CL476" s="27">
        <f>(1/(((4-P476)^2+(5-Q476)^2))*CT476)</f>
        <v>3.4031896631097E-3</v>
      </c>
      <c r="CM476" s="27">
        <f>(1/(((0-P476)^2+(6-Q476)^2))*CT476)</f>
        <v>2.2188895194022338E-3</v>
      </c>
      <c r="CN476" s="27">
        <f>(1/(((1-P476)^2+(6-Q476)^2))*CT476)</f>
        <v>2.5682877493094797E-3</v>
      </c>
      <c r="CO476" s="27">
        <f>((1/(((2-P476)^2+(6-Q476)^2))*CT476))</f>
        <v>2.7169995886690006E-3</v>
      </c>
      <c r="CP476" s="27">
        <f>((1/(((3-P476)^2+(6-Q476)^2))*CT476))</f>
        <v>2.5857055368364934E-3</v>
      </c>
      <c r="CQ476" s="27">
        <f>((1/(((4-P476)^2+(6-Q476)^2))*CT476))</f>
        <v>2.2450205317124813E-3</v>
      </c>
      <c r="CR476" s="27">
        <f>((1/(((5-P476)^2+(6-Q476)^2)))*CT476)</f>
        <v>1.8378339117220536E-3</v>
      </c>
      <c r="CS476" s="21">
        <f t="shared" si="238"/>
        <v>1.1491648148184135</v>
      </c>
      <c r="CT476" s="28">
        <v>0.05</v>
      </c>
    </row>
    <row r="477" spans="8:98" x14ac:dyDescent="0.25">
      <c r="H477" s="2">
        <v>44843</v>
      </c>
      <c r="I477" s="1" t="s">
        <v>10</v>
      </c>
      <c r="J477" s="1" t="s">
        <v>7</v>
      </c>
      <c r="K477">
        <v>1</v>
      </c>
      <c r="L477">
        <v>2</v>
      </c>
      <c r="M477">
        <v>0.59</v>
      </c>
      <c r="N477">
        <v>1.59</v>
      </c>
      <c r="P477" s="10">
        <f>SUMIF(team,spi_matches[[#This Row],[team1]],Mxg)+SUMIF(team,spi_matches[[#This Row],[team2]],Vnxg)</f>
        <v>1.2583636778758007</v>
      </c>
      <c r="Q477" s="10">
        <f>SUMIF(team,spi_matches[[#This Row],[team1]],Mnxg)+SUMIF(team,spi_matches[[#This Row],[team2]],Vxg)</f>
        <v>1.3401014100663904</v>
      </c>
      <c r="R477" s="10">
        <f t="shared" si="208"/>
        <v>0.50915931115447355</v>
      </c>
      <c r="S477" s="21">
        <f t="shared" si="209"/>
        <v>0.21403720039710875</v>
      </c>
      <c r="T477" s="21">
        <f t="shared" si="210"/>
        <v>0.35464430242122841</v>
      </c>
      <c r="U477" s="21">
        <f t="shared" si="211"/>
        <v>0.25028961012438289</v>
      </c>
      <c r="V477" s="22">
        <f t="shared" si="212"/>
        <v>1</v>
      </c>
      <c r="W477" s="22">
        <f t="shared" si="213"/>
        <v>1</v>
      </c>
      <c r="X477" s="23">
        <f t="shared" si="214"/>
        <v>0</v>
      </c>
      <c r="Y477" s="23">
        <f t="shared" si="215"/>
        <v>3</v>
      </c>
      <c r="Z477" s="23">
        <f t="shared" si="216"/>
        <v>0</v>
      </c>
      <c r="AA477" s="23">
        <f t="shared" si="217"/>
        <v>3</v>
      </c>
      <c r="AB477" s="24">
        <f t="shared" si="218"/>
        <v>1</v>
      </c>
      <c r="AC477" s="24">
        <f t="shared" si="219"/>
        <v>1</v>
      </c>
      <c r="AD477" s="24">
        <f t="shared" si="220"/>
        <v>1</v>
      </c>
      <c r="AE477" s="24">
        <f t="shared" si="221"/>
        <v>2</v>
      </c>
      <c r="AF477" s="24">
        <f t="shared" si="222"/>
        <v>2</v>
      </c>
      <c r="AG477" s="24">
        <f t="shared" si="223"/>
        <v>1</v>
      </c>
      <c r="AH477" s="24">
        <f t="shared" si="224"/>
        <v>2</v>
      </c>
      <c r="AI477" s="24">
        <f t="shared" si="225"/>
        <v>2</v>
      </c>
      <c r="AJ477" s="24">
        <f t="shared" si="226"/>
        <v>0</v>
      </c>
      <c r="AK477" s="24">
        <f t="shared" si="227"/>
        <v>1</v>
      </c>
      <c r="AL477" s="25">
        <f t="shared" si="228"/>
        <v>11</v>
      </c>
      <c r="AM477" s="25">
        <f t="shared" si="229"/>
        <v>12</v>
      </c>
      <c r="AN477" s="25">
        <f t="shared" si="230"/>
        <v>21</v>
      </c>
      <c r="AO477" s="25">
        <f t="shared" si="231"/>
        <v>22</v>
      </c>
      <c r="AP477" s="25">
        <f t="shared" si="232"/>
        <v>1</v>
      </c>
      <c r="AQ477" s="26">
        <f t="shared" si="233"/>
        <v>0.27409161230453949</v>
      </c>
      <c r="AR477" s="26">
        <f t="shared" si="234"/>
        <v>9.9558371203125842E-2</v>
      </c>
      <c r="AS477" s="26">
        <f t="shared" si="235"/>
        <v>7.5109652195583507E-2</v>
      </c>
      <c r="AT477" s="26">
        <f t="shared" si="236"/>
        <v>5.0736151971198032E-2</v>
      </c>
      <c r="AU477" s="26">
        <f t="shared" si="237"/>
        <v>2.9426510591261751E-2</v>
      </c>
      <c r="AV477" s="27">
        <f>(1/(((0-P477)^2+(0-Q477)^2))*CT477)</f>
        <v>1.4795740649861354E-2</v>
      </c>
      <c r="AW477" s="27">
        <f>(1/(((1-P477)^2+(1-Q477)^2))*CT477)</f>
        <v>0.27409161230453949</v>
      </c>
      <c r="AX477" s="27">
        <f>(1/(((2-P477)^2+(2-Q477)^2))*CT477)</f>
        <v>5.0736151971198032E-2</v>
      </c>
      <c r="AY477" s="27">
        <f>(1/(((3-P477)^2+(3-Q477)^2))*CT477)</f>
        <v>8.6377262187727934E-3</v>
      </c>
      <c r="AZ477" s="27">
        <f>((1/(((4-P477)^2+(4-Q477)^2))*CT477))</f>
        <v>3.4266219200091638E-3</v>
      </c>
      <c r="BA477" s="27">
        <f>((1/(((5-P477)^2+(5-Q477)^2))*CT477))</f>
        <v>1.8251705584822161E-3</v>
      </c>
      <c r="BB477" s="27">
        <f>((1/(((6-P477)^2+(6-Q477)^2))*CT477))</f>
        <v>1.1312787983654646E-3</v>
      </c>
      <c r="BC477" s="27">
        <f>((1/(((1-P477)^2+(0-Q477)^2))*CT477))</f>
        <v>2.6843856458958301E-2</v>
      </c>
      <c r="BD477" s="27">
        <f>((1/(((2-P477)^2+(0-Q477)^2))*CT477))</f>
        <v>2.1313815802223149E-2</v>
      </c>
      <c r="BE477" s="27">
        <f>((1/(((2-P477)^2+(1-Q477)^2))*CT477))</f>
        <v>7.5109652195583507E-2</v>
      </c>
      <c r="BF477" s="27">
        <f>((1/(((3-P477)^2+(0-Q477)^2))*CT477))</f>
        <v>1.035374851630202E-2</v>
      </c>
      <c r="BG477" s="27">
        <f>((1/(((3-P477)^2+(1-Q477)^2))*CT477))</f>
        <v>1.5878227723977265E-2</v>
      </c>
      <c r="BH477" s="27">
        <f>((1/(((3-P477)^2+(2-Q477)^2))*CT477))</f>
        <v>1.4414359447496347E-2</v>
      </c>
      <c r="BI477" s="27">
        <f>((1/(((4-P477)^2+(0-Q477)^2))*CT477))</f>
        <v>5.3691612382518027E-3</v>
      </c>
      <c r="BJ477" s="27">
        <f>((1/(((4-P477)^2+(1-Q477)^2))*CT477))</f>
        <v>6.5511577950168572E-3</v>
      </c>
      <c r="BK477" s="27">
        <f>((1/(((4-P477)^2+(2-Q477)^2))*CT477))</f>
        <v>6.2876979940941135E-3</v>
      </c>
      <c r="BL477" s="27">
        <f>((1/(((4-P477)^2+(3-Q477)^2))*CT477))</f>
        <v>4.8676803593441821E-3</v>
      </c>
      <c r="BM477" s="27">
        <f>((1/(((5-P477)^2+(0-Q477)^2))*CT477))</f>
        <v>3.1654155997786664E-3</v>
      </c>
      <c r="BN477" s="27">
        <f>((1/(((5-P477)^2+(1-Q477)^2))*CT477))</f>
        <v>3.5422025323223493E-3</v>
      </c>
      <c r="BO477" s="27">
        <f>((1/(((5-P477)^2+(2-Q477)^2))*CT477))</f>
        <v>3.4637292264628411E-3</v>
      </c>
      <c r="BP477" s="27">
        <f>((1/(((5-P477)^2+(3-Q477)^2))*CT477))</f>
        <v>2.9841650006557138E-3</v>
      </c>
      <c r="BQ477" s="27">
        <f>((1/(((5-P477)^2+(4-Q477)^2))*CT477))</f>
        <v>2.3724901744380353E-3</v>
      </c>
      <c r="BR477" s="27">
        <f>((1/(((6-P477)^2+(0-Q477)^2))*CT477))</f>
        <v>2.0593940105799024E-3</v>
      </c>
      <c r="BS477" s="27">
        <f>(1/(((6-P477)^2+(1-Q477)^2))*CT477)</f>
        <v>2.2125084271493694E-3</v>
      </c>
      <c r="BT477" s="27">
        <f>(1/(((6-P477)^2+(2-Q477)^2))*CT477)</f>
        <v>2.1816359245940644E-3</v>
      </c>
      <c r="BU477" s="27">
        <f>(1/(((6-P477)^2+(3-Q477)^2))*CT477)</f>
        <v>1.9811098528646864E-3</v>
      </c>
      <c r="BV477" s="27">
        <f>((1/(((6-P477)^2+(4-Q477)^2))*CT477))</f>
        <v>1.6915793725542179E-3</v>
      </c>
      <c r="BW477" s="27">
        <f>((1/(((6-P477)^2+(5-Q477)^2))*CT477))</f>
        <v>1.3936127444614376E-3</v>
      </c>
      <c r="BX477" s="27">
        <f>((1/(((0-P477)^2+(1-Q477)^2))*CT477))</f>
        <v>2.9426510591261751E-2</v>
      </c>
      <c r="BY477" s="27">
        <f>((1/(((0-P477)^2+(2-Q477)^2))*CT477))</f>
        <v>2.4765406040937132E-2</v>
      </c>
      <c r="BZ477" s="27">
        <f>((1/(((1-P477)^2+(2-Q477)^2))*CT477))</f>
        <v>9.9558371203125842E-2</v>
      </c>
      <c r="CA477" s="27">
        <f>((1/(((0-P477)^2+(3-Q477)^2))*CT477))</f>
        <v>1.1524076455796136E-2</v>
      </c>
      <c r="CB477" s="27">
        <f>((1/(((1-P477)^2+(3-Q477)^2))*CT477))</f>
        <v>1.7717835622131063E-2</v>
      </c>
      <c r="CC477" s="27">
        <f>((1/(((2-P477)^2+(3-Q477)^2))*CT477))</f>
        <v>1.5127275923544917E-2</v>
      </c>
      <c r="CD477" s="27">
        <f>((1/(((0-P477)^2+(4-Q477)^2))*CT477))</f>
        <v>5.7746458404048405E-3</v>
      </c>
      <c r="CE477" s="27">
        <f>((1/(((1-P477)^2+(4-Q477)^2))*CT477))</f>
        <v>7.001024097002248E-3</v>
      </c>
      <c r="CF477" s="27">
        <f>((1/(((2-P477)^2+(4-Q477)^2))*CT477))</f>
        <v>6.5573040003625242E-3</v>
      </c>
      <c r="CG477" s="27">
        <f>((1/(((3-P477)^2+(4-Q477)^2))*CT477))</f>
        <v>4.9464019815595277E-3</v>
      </c>
      <c r="CH477" s="27">
        <f>((1/(((0-P477)^2+(5-Q477)^2))*CT477))</f>
        <v>3.3381543326748892E-3</v>
      </c>
      <c r="CI477" s="27">
        <f>((1/(((1-P477)^2+(5-Q477)^2))*CT477))</f>
        <v>3.7142661194654032E-3</v>
      </c>
      <c r="CJ477" s="27">
        <f>((1/(((2-P477)^2+(5-Q477)^2))*CT477))</f>
        <v>3.5855448299501901E-3</v>
      </c>
      <c r="CK477" s="27">
        <f>((1/(((3-P477)^2+(5-Q477)^2))*CT477))</f>
        <v>3.0435554515233949E-3</v>
      </c>
      <c r="CL477" s="27">
        <f>(1/(((4-P477)^2+(5-Q477)^2))*CT477)</f>
        <v>2.3910371595565558E-3</v>
      </c>
      <c r="CM477" s="27">
        <f>(1/(((0-P477)^2+(6-Q477)^2))*CT477)</f>
        <v>2.1460946172509629E-3</v>
      </c>
      <c r="CN477" s="27">
        <f>(1/(((1-P477)^2+(6-Q477)^2))*CT477)</f>
        <v>2.2955358569765861E-3</v>
      </c>
      <c r="CO477" s="27">
        <f>((1/(((2-P477)^2+(6-Q477)^2))*CT477))</f>
        <v>2.2457094180468951E-3</v>
      </c>
      <c r="CP477" s="27">
        <f>((1/(((3-P477)^2+(6-Q477)^2))*CT477))</f>
        <v>2.0203692049776205E-3</v>
      </c>
      <c r="CQ477" s="27">
        <f>((1/(((4-P477)^2+(6-Q477)^2))*CT477))</f>
        <v>1.7104996694170896E-3</v>
      </c>
      <c r="CR477" s="27">
        <f>((1/(((5-P477)^2+(6-Q477)^2)))*CT477)</f>
        <v>1.3999917084173375E-3</v>
      </c>
      <c r="CS477" s="21">
        <f t="shared" si="238"/>
        <v>0.81897111294272018</v>
      </c>
      <c r="CT477" s="28">
        <v>0.05</v>
      </c>
    </row>
    <row r="478" spans="8:98" x14ac:dyDescent="0.25">
      <c r="H478" s="2">
        <v>44844</v>
      </c>
      <c r="I478" s="1" t="s">
        <v>25</v>
      </c>
      <c r="J478" s="1" t="s">
        <v>17</v>
      </c>
      <c r="K478">
        <v>1</v>
      </c>
      <c r="L478">
        <v>1</v>
      </c>
      <c r="M478">
        <v>0.26</v>
      </c>
      <c r="N478">
        <v>0.85</v>
      </c>
      <c r="P478" s="10">
        <f>SUMIF(team,spi_matches[[#This Row],[team1]],Mxg)+SUMIF(team,spi_matches[[#This Row],[team2]],Vnxg)</f>
        <v>1.1589569351206079</v>
      </c>
      <c r="Q478" s="10">
        <f>SUMIF(team,spi_matches[[#This Row],[team1]],Mnxg)+SUMIF(team,spi_matches[[#This Row],[team2]],Vxg)</f>
        <v>1.1665502488708857</v>
      </c>
      <c r="R478" s="10">
        <f t="shared" si="208"/>
        <v>0.9083276312616565</v>
      </c>
      <c r="S478" s="21">
        <f t="shared" si="209"/>
        <v>0.21288085138960325</v>
      </c>
      <c r="T478" s="21">
        <f t="shared" si="210"/>
        <v>1.0107169666290361</v>
      </c>
      <c r="U478" s="21">
        <f t="shared" si="211"/>
        <v>0.21551857488086762</v>
      </c>
      <c r="V478" s="22">
        <f t="shared" si="212"/>
        <v>1</v>
      </c>
      <c r="W478" s="22">
        <f t="shared" si="213"/>
        <v>1</v>
      </c>
      <c r="X478" s="23">
        <f t="shared" si="214"/>
        <v>1</v>
      </c>
      <c r="Y478" s="23">
        <f t="shared" si="215"/>
        <v>1</v>
      </c>
      <c r="Z478" s="23">
        <f t="shared" si="216"/>
        <v>1</v>
      </c>
      <c r="AA478" s="23">
        <f t="shared" si="217"/>
        <v>1</v>
      </c>
      <c r="AB478" s="24">
        <f t="shared" si="218"/>
        <v>1</v>
      </c>
      <c r="AC478" s="24">
        <f t="shared" si="219"/>
        <v>1</v>
      </c>
      <c r="AD478" s="24">
        <f t="shared" si="220"/>
        <v>1</v>
      </c>
      <c r="AE478" s="24">
        <f t="shared" si="221"/>
        <v>2</v>
      </c>
      <c r="AF478" s="24">
        <f t="shared" si="222"/>
        <v>2</v>
      </c>
      <c r="AG478" s="24">
        <f t="shared" si="223"/>
        <v>1</v>
      </c>
      <c r="AH478" s="24">
        <f t="shared" si="224"/>
        <v>0</v>
      </c>
      <c r="AI478" s="24">
        <f t="shared" si="225"/>
        <v>1</v>
      </c>
      <c r="AJ478" s="24">
        <f t="shared" si="226"/>
        <v>1</v>
      </c>
      <c r="AK478" s="24">
        <f t="shared" si="227"/>
        <v>0</v>
      </c>
      <c r="AL478" s="25">
        <f t="shared" si="228"/>
        <v>11</v>
      </c>
      <c r="AM478" s="25">
        <f t="shared" si="229"/>
        <v>12</v>
      </c>
      <c r="AN478" s="25">
        <f t="shared" si="230"/>
        <v>21</v>
      </c>
      <c r="AO478" s="25">
        <f t="shared" si="231"/>
        <v>1</v>
      </c>
      <c r="AP478" s="25">
        <f t="shared" si="232"/>
        <v>10</v>
      </c>
      <c r="AQ478" s="26">
        <f t="shared" si="233"/>
        <v>0.94328423149047913</v>
      </c>
      <c r="AR478" s="26">
        <f t="shared" si="234"/>
        <v>6.9453531775398633E-2</v>
      </c>
      <c r="AS478" s="26">
        <f t="shared" si="235"/>
        <v>6.8018657896199861E-2</v>
      </c>
      <c r="AT478" s="26">
        <f t="shared" si="236"/>
        <v>3.6471853981326803E-2</v>
      </c>
      <c r="AU478" s="26">
        <f t="shared" si="237"/>
        <v>3.607225673202414E-2</v>
      </c>
      <c r="AV478" s="27">
        <f>(1/(((0-P478)^2+(0-Q478)^2))*CT478)</f>
        <v>1.8490982975261441E-2</v>
      </c>
      <c r="AW478" s="27">
        <f>(1/(((1-P478)^2+(1-Q478)^2))*CT478)</f>
        <v>0.94328423149047913</v>
      </c>
      <c r="AX478" s="27">
        <f>(1/(((2-P478)^2+(2-Q478)^2))*CT478)</f>
        <v>3.5663543506413535E-2</v>
      </c>
      <c r="AY478" s="27">
        <f>(1/(((3-P478)^2+(3-Q478)^2))*CT478)</f>
        <v>7.4063347982403008E-3</v>
      </c>
      <c r="AZ478" s="27">
        <f>((1/(((4-P478)^2+(4-Q478)^2))*CT478))</f>
        <v>3.1055971628045284E-3</v>
      </c>
      <c r="BA478" s="27">
        <f>((1/(((5-P478)^2+(5-Q478)^2))*CT478))</f>
        <v>1.6978534719334878E-3</v>
      </c>
      <c r="BB478" s="27">
        <f>((1/(((6-P478)^2+(6-Q478)^2))*CT478))</f>
        <v>1.0684232239038026E-3</v>
      </c>
      <c r="BC478" s="27">
        <f>((1/(((1-P478)^2+(0-Q478)^2))*CT478))</f>
        <v>3.607225673202414E-2</v>
      </c>
      <c r="BD478" s="27">
        <f>((1/(((2-P478)^2+(0-Q478)^2))*CT478))</f>
        <v>2.4175694401390647E-2</v>
      </c>
      <c r="BE478" s="27">
        <f>((1/(((2-P478)^2+(1-Q478)^2))*CT478))</f>
        <v>6.8018657896199861E-2</v>
      </c>
      <c r="BF478" s="27">
        <f>((1/(((3-P478)^2+(0-Q478)^2))*CT478))</f>
        <v>1.0525697432711902E-2</v>
      </c>
      <c r="BG478" s="27">
        <f>((1/(((3-P478)^2+(1-Q478)^2))*CT478))</f>
        <v>1.4631954180063411E-2</v>
      </c>
      <c r="BH478" s="27">
        <f>((1/(((3-P478)^2+(2-Q478)^2))*CT478))</f>
        <v>1.2242665133728426E-2</v>
      </c>
      <c r="BI478" s="27">
        <f>((1/(((4-P478)^2+(0-Q478)^2))*CT478))</f>
        <v>5.3008973939989296E-3</v>
      </c>
      <c r="BJ478" s="27">
        <f>((1/(((4-P478)^2+(1-Q478)^2))*CT478))</f>
        <v>6.1733999274958106E-3</v>
      </c>
      <c r="BK478" s="27">
        <f>((1/(((4-P478)^2+(2-Q478)^2))*CT478))</f>
        <v>5.7037489772741763E-3</v>
      </c>
      <c r="BL478" s="27">
        <f>((1/(((4-P478)^2+(3-Q478)^2))*CT478))</f>
        <v>4.3732809832426915E-3</v>
      </c>
      <c r="BM478" s="27">
        <f>((1/(((5-P478)^2+(0-Q478)^2))*CT478))</f>
        <v>3.1028049941010005E-3</v>
      </c>
      <c r="BN478" s="27">
        <f>((1/(((5-P478)^2+(1-Q478)^2))*CT478))</f>
        <v>3.3826407773617328E-3</v>
      </c>
      <c r="BO478" s="27">
        <f>((1/(((5-P478)^2+(2-Q478)^2))*CT478))</f>
        <v>3.2366124955239568E-3</v>
      </c>
      <c r="BP478" s="27">
        <f>((1/(((5-P478)^2+(3-Q478)^2))*CT478))</f>
        <v>2.7601207004845875E-3</v>
      </c>
      <c r="BQ478" s="27">
        <f>((1/(((5-P478)^2+(4-Q478)^2))*CT478))</f>
        <v>2.194710374871664E-3</v>
      </c>
      <c r="BR478" s="27">
        <f>((1/(((6-P478)^2+(0-Q478)^2))*CT478))</f>
        <v>2.0164105622683531E-3</v>
      </c>
      <c r="BS478" s="27">
        <f>(1/(((6-P478)^2+(1-Q478)^2))*CT478)</f>
        <v>2.1309751050044997E-3</v>
      </c>
      <c r="BT478" s="27">
        <f>(1/(((6-P478)^2+(2-Q478)^2))*CT478)</f>
        <v>2.0720805164367241E-3</v>
      </c>
      <c r="BU478" s="27">
        <f>(1/(((6-P478)^2+(3-Q478)^2))*CT478)</f>
        <v>1.8658640801940561E-3</v>
      </c>
      <c r="BV478" s="27">
        <f>((1/(((6-P478)^2+(4-Q478)^2))*CT478))</f>
        <v>1.5891108809371565E-3</v>
      </c>
      <c r="BW478" s="27">
        <f>((1/(((6-P478)^2+(5-Q478)^2))*CT478))</f>
        <v>1.3112678442894351E-3</v>
      </c>
      <c r="BX478" s="27">
        <f>((1/(((0-P478)^2+(1-Q478)^2))*CT478))</f>
        <v>3.6471853981326803E-2</v>
      </c>
      <c r="BY478" s="27">
        <f>((1/(((0-P478)^2+(2-Q478)^2))*CT478))</f>
        <v>2.4536027822178716E-2</v>
      </c>
      <c r="BZ478" s="27">
        <f>((1/(((1-P478)^2+(2-Q478)^2))*CT478))</f>
        <v>6.9453531775398633E-2</v>
      </c>
      <c r="CA478" s="27">
        <f>((1/(((0-P478)^2+(3-Q478)^2))*CT478))</f>
        <v>1.062762690421095E-2</v>
      </c>
      <c r="CB478" s="27">
        <f>((1/(((1-P478)^2+(3-Q478)^2))*CT478))</f>
        <v>1.4763175208875179E-2</v>
      </c>
      <c r="CC478" s="27">
        <f>((1/(((2-P478)^2+(3-Q478)^2))*CT478))</f>
        <v>1.2288359347580123E-2</v>
      </c>
      <c r="CD478" s="27">
        <f>((1/(((0-P478)^2+(4-Q478)^2))*CT478))</f>
        <v>5.3352576286517283E-3</v>
      </c>
      <c r="CE478" s="27">
        <f>((1/(((1-P478)^2+(4-Q478)^2))*CT478))</f>
        <v>6.2083229079548889E-3</v>
      </c>
      <c r="CF478" s="27">
        <f>((1/(((2-P478)^2+(4-Q478)^2))*CT478))</f>
        <v>5.7235802007494195E-3</v>
      </c>
      <c r="CG478" s="27">
        <f>((1/(((3-P478)^2+(4-Q478)^2))*CT478))</f>
        <v>4.3790977729055228E-3</v>
      </c>
      <c r="CH478" s="27">
        <f>((1/(((0-P478)^2+(5-Q478)^2))*CT478))</f>
        <v>3.1174949870128284E-3</v>
      </c>
      <c r="CI478" s="27">
        <f>((1/(((1-P478)^2+(5-Q478)^2))*CT478))</f>
        <v>3.3965996894828078E-3</v>
      </c>
      <c r="CJ478" s="27">
        <f>((1/(((2-P478)^2+(5-Q478)^2))*CT478))</f>
        <v>3.246186127199287E-3</v>
      </c>
      <c r="CK478" s="27">
        <f>((1/(((3-P478)^2+(5-Q478)^2))*CT478))</f>
        <v>2.7647563037825375E-3</v>
      </c>
      <c r="CL478" s="27">
        <f>(1/(((4-P478)^2+(5-Q478)^2))*CT478)</f>
        <v>2.1961743556312111E-3</v>
      </c>
      <c r="CM478" s="27">
        <f>(1/(((0-P478)^2+(6-Q478)^2))*CT478)</f>
        <v>2.0238475891993461E-3</v>
      </c>
      <c r="CN478" s="27">
        <f>(1/(((1-P478)^2+(6-Q478)^2))*CT478)</f>
        <v>2.1378938265157804E-3</v>
      </c>
      <c r="CO478" s="27">
        <f>((1/(((2-P478)^2+(6-Q478)^2))*CT478))</f>
        <v>2.0773100056039259E-3</v>
      </c>
      <c r="CP478" s="27">
        <f>((1/(((3-P478)^2+(6-Q478)^2))*CT478))</f>
        <v>1.8690417707453374E-3</v>
      </c>
      <c r="CQ478" s="27">
        <f>((1/(((4-P478)^2+(6-Q478)^2))*CT478))</f>
        <v>1.5906463786518458E-3</v>
      </c>
      <c r="CR478" s="27">
        <f>((1/(((5-P478)^2+(6-Q478)^2)))*CT478)</f>
        <v>1.311790297210749E-3</v>
      </c>
      <c r="CS478" s="21">
        <f t="shared" si="238"/>
        <v>1.4391163928995074</v>
      </c>
      <c r="CT478" s="28">
        <v>0.05</v>
      </c>
    </row>
    <row r="479" spans="8:98" x14ac:dyDescent="0.25">
      <c r="H479" s="2">
        <v>44848</v>
      </c>
      <c r="I479" s="1" t="s">
        <v>5</v>
      </c>
      <c r="J479" s="1" t="s">
        <v>27</v>
      </c>
      <c r="K479">
        <v>2</v>
      </c>
      <c r="L479">
        <v>0</v>
      </c>
      <c r="M479">
        <v>1.87</v>
      </c>
      <c r="N479">
        <v>2.14</v>
      </c>
      <c r="P479" s="10">
        <f>SUMIF(team,spi_matches[[#This Row],[team1]],Mxg)+SUMIF(team,spi_matches[[#This Row],[team2]],Vnxg)</f>
        <v>1.5285371114584381</v>
      </c>
      <c r="Q479" s="10">
        <f>SUMIF(team,spi_matches[[#This Row],[team1]],Mnxg)+SUMIF(team,spi_matches[[#This Row],[team2]],Vxg)</f>
        <v>1.1455187706586221</v>
      </c>
      <c r="R479" s="10">
        <f t="shared" si="208"/>
        <v>1.1055898197634857</v>
      </c>
      <c r="S479" s="21">
        <f t="shared" si="209"/>
        <v>0.38144051985859939</v>
      </c>
      <c r="T479" s="21">
        <f t="shared" si="210"/>
        <v>0.24801112021160929</v>
      </c>
      <c r="U479" s="21">
        <f t="shared" si="211"/>
        <v>0.17033660540939152</v>
      </c>
      <c r="V479" s="22">
        <f t="shared" si="212"/>
        <v>3</v>
      </c>
      <c r="W479" s="22">
        <f t="shared" si="213"/>
        <v>0</v>
      </c>
      <c r="X479" s="23">
        <f t="shared" si="214"/>
        <v>3</v>
      </c>
      <c r="Y479" s="23">
        <f t="shared" si="215"/>
        <v>0</v>
      </c>
      <c r="Z479" s="23">
        <f t="shared" si="216"/>
        <v>3</v>
      </c>
      <c r="AA479" s="23">
        <f t="shared" si="217"/>
        <v>0</v>
      </c>
      <c r="AB479" s="24">
        <f t="shared" si="218"/>
        <v>2</v>
      </c>
      <c r="AC479" s="24">
        <f t="shared" si="219"/>
        <v>1</v>
      </c>
      <c r="AD479" s="24">
        <f t="shared" si="220"/>
        <v>1</v>
      </c>
      <c r="AE479" s="24">
        <f t="shared" si="221"/>
        <v>1</v>
      </c>
      <c r="AF479" s="24">
        <f t="shared" si="222"/>
        <v>2</v>
      </c>
      <c r="AG479" s="24">
        <f t="shared" si="223"/>
        <v>2</v>
      </c>
      <c r="AH479" s="24">
        <f t="shared" si="224"/>
        <v>1</v>
      </c>
      <c r="AI479" s="24">
        <f t="shared" si="225"/>
        <v>2</v>
      </c>
      <c r="AJ479" s="24">
        <f t="shared" si="226"/>
        <v>2</v>
      </c>
      <c r="AK479" s="24">
        <f t="shared" si="227"/>
        <v>0</v>
      </c>
      <c r="AL479" s="25">
        <f t="shared" si="228"/>
        <v>21</v>
      </c>
      <c r="AM479" s="25">
        <f t="shared" si="229"/>
        <v>11</v>
      </c>
      <c r="AN479" s="25">
        <f t="shared" si="230"/>
        <v>22</v>
      </c>
      <c r="AO479" s="25">
        <f t="shared" si="231"/>
        <v>12</v>
      </c>
      <c r="AP479" s="25">
        <f t="shared" si="232"/>
        <v>20</v>
      </c>
      <c r="AQ479" s="26">
        <f t="shared" si="233"/>
        <v>0.20537847796303491</v>
      </c>
      <c r="AR479" s="26">
        <f t="shared" si="234"/>
        <v>0.16637429666989662</v>
      </c>
      <c r="AS479" s="26">
        <f t="shared" si="235"/>
        <v>5.2498099679187719E-2</v>
      </c>
      <c r="AT479" s="26">
        <f t="shared" si="236"/>
        <v>4.9529977870975822E-2</v>
      </c>
      <c r="AU479" s="26">
        <f t="shared" si="237"/>
        <v>3.2584105082515767E-2</v>
      </c>
      <c r="AV479" s="27">
        <f>(1/(((0-P479)^2+(0-Q479)^2))*CT479)</f>
        <v>1.3703740111357138E-2</v>
      </c>
      <c r="AW479" s="27">
        <f>(1/(((1-P479)^2+(1-Q479)^2))*CT479)</f>
        <v>0.16637429666989662</v>
      </c>
      <c r="AX479" s="27">
        <f>(1/(((2-P479)^2+(2-Q479)^2))*CT479)</f>
        <v>5.2498099679187719E-2</v>
      </c>
      <c r="AY479" s="27">
        <f>(1/(((3-P479)^2+(3-Q479)^2))*CT479)</f>
        <v>8.921714991291442E-3</v>
      </c>
      <c r="AZ479" s="27">
        <f>((1/(((4-P479)^2+(4-Q479)^2))*CT479))</f>
        <v>3.5072479633682639E-3</v>
      </c>
      <c r="BA479" s="27">
        <f>((1/(((5-P479)^2+(5-Q479)^2))*CT479))</f>
        <v>1.8581779060881536E-3</v>
      </c>
      <c r="BB479" s="27">
        <f>((1/(((6-P479)^2+(6-Q479)^2))*CT479))</f>
        <v>1.1478428904199444E-3</v>
      </c>
      <c r="BC479" s="27">
        <f>((1/(((1-P479)^2+(0-Q479)^2))*CT479))</f>
        <v>3.1415624505197901E-2</v>
      </c>
      <c r="BD479" s="27">
        <f>((1/(((2-P479)^2+(0-Q479)^2))*CT479))</f>
        <v>3.2584105082515767E-2</v>
      </c>
      <c r="BE479" s="27">
        <f>((1/(((2-P479)^2+(1-Q479)^2))*CT479))</f>
        <v>0.20537847796303491</v>
      </c>
      <c r="BF479" s="27">
        <f>((1/(((3-P479)^2+(0-Q479)^2))*CT479))</f>
        <v>1.4378491352094387E-2</v>
      </c>
      <c r="BG479" s="27">
        <f>((1/(((3-P479)^2+(1-Q479)^2))*CT479))</f>
        <v>2.2868864836456892E-2</v>
      </c>
      <c r="BH479" s="27">
        <f>((1/(((3-P479)^2+(2-Q479)^2))*CT479))</f>
        <v>1.7269121835083241E-2</v>
      </c>
      <c r="BI479" s="27">
        <f>((1/(((4-P479)^2+(0-Q479)^2))*CT479))</f>
        <v>6.7382338405698669E-3</v>
      </c>
      <c r="BJ479" s="27">
        <f>((1/(((4-P479)^2+(1-Q479)^2))*CT479))</f>
        <v>8.1575323627841433E-3</v>
      </c>
      <c r="BK479" s="27">
        <f>((1/(((4-P479)^2+(2-Q479)^2))*CT479))</f>
        <v>7.3117940760227783E-3</v>
      </c>
      <c r="BL479" s="27">
        <f>((1/(((4-P479)^2+(3-Q479)^2))*CT479))</f>
        <v>5.2371214410711318E-3</v>
      </c>
      <c r="BM479" s="27">
        <f>((1/(((5-P479)^2+(0-Q479)^2))*CT479))</f>
        <v>3.741599779108123E-3</v>
      </c>
      <c r="BN479" s="27">
        <f>((1/(((5-P479)^2+(1-Q479)^2))*CT479))</f>
        <v>4.1417367595763376E-3</v>
      </c>
      <c r="BO479" s="27">
        <f>((1/(((5-P479)^2+(2-Q479)^2))*CT479))</f>
        <v>3.9119979603950269E-3</v>
      </c>
      <c r="BP479" s="27">
        <f>((1/(((5-P479)^2+(3-Q479)^2))*CT479))</f>
        <v>3.22785661610012E-3</v>
      </c>
      <c r="BQ479" s="27">
        <f>((1/(((5-P479)^2+(4-Q479)^2))*CT479))</f>
        <v>2.4753556469166698E-3</v>
      </c>
      <c r="BR479" s="27">
        <f>((1/(((6-P479)^2+(0-Q479)^2))*CT479))</f>
        <v>2.3467354562500728E-3</v>
      </c>
      <c r="BS479" s="27">
        <f>(1/(((6-P479)^2+(1-Q479)^2))*CT479)</f>
        <v>2.4981069250521043E-3</v>
      </c>
      <c r="BT479" s="27">
        <f>(1/(((6-P479)^2+(2-Q479)^2))*CT479)</f>
        <v>2.412647848727351E-3</v>
      </c>
      <c r="BU479" s="27">
        <f>(1/(((6-P479)^2+(3-Q479)^2))*CT479)</f>
        <v>2.1337356369693825E-3</v>
      </c>
      <c r="BV479" s="27">
        <f>((1/(((6-P479)^2+(4-Q479)^2))*CT479))</f>
        <v>1.7767011157099446E-3</v>
      </c>
      <c r="BW479" s="27">
        <f>((1/(((6-P479)^2+(5-Q479)^2))*CT479))</f>
        <v>1.4346788189631863E-3</v>
      </c>
      <c r="BX479" s="27">
        <f>((1/(((0-P479)^2+(1-Q479)^2))*CT479))</f>
        <v>2.1207995426636844E-2</v>
      </c>
      <c r="BY479" s="27">
        <f>((1/(((0-P479)^2+(2-Q479)^2))*CT479))</f>
        <v>1.6304894364006242E-2</v>
      </c>
      <c r="BZ479" s="27">
        <f>((1/(((1-P479)^2+(2-Q479)^2))*CT479))</f>
        <v>4.9529977870975822E-2</v>
      </c>
      <c r="CA479" s="27">
        <f>((1/(((0-P479)^2+(3-Q479)^2))*CT479))</f>
        <v>8.6572196426303993E-3</v>
      </c>
      <c r="CB479" s="27">
        <f>((1/(((1-P479)^2+(3-Q479)^2))*CT479))</f>
        <v>1.3446455284489159E-2</v>
      </c>
      <c r="CC479" s="27">
        <f>((1/(((2-P479)^2+(3-Q479)^2))*CT479))</f>
        <v>1.3656061069633633E-2</v>
      </c>
      <c r="CD479" s="27">
        <f>((1/(((0-P479)^2+(4-Q479)^2))*CT479))</f>
        <v>4.7689497316069467E-3</v>
      </c>
      <c r="CE479" s="27">
        <f>((1/(((1-P479)^2+(4-Q479)^2))*CT479))</f>
        <v>5.93301772487532E-3</v>
      </c>
      <c r="CF479" s="27">
        <f>((1/(((2-P479)^2+(4-Q479)^2))*CT479))</f>
        <v>5.9734727556489137E-3</v>
      </c>
      <c r="CG479" s="27">
        <f>((1/(((3-P479)^2+(4-Q479)^2))*CT479))</f>
        <v>4.8481246787674091E-3</v>
      </c>
      <c r="CH479" s="27">
        <f>((1/(((0-P479)^2+(5-Q479)^2))*CT479))</f>
        <v>2.9080839720591542E-3</v>
      </c>
      <c r="CI479" s="27">
        <f>((1/(((1-P479)^2+(5-Q479)^2))*CT479))</f>
        <v>3.3033003813035334E-3</v>
      </c>
      <c r="CJ479" s="27">
        <f>((1/(((2-P479)^2+(5-Q479)^2))*CT479))</f>
        <v>3.3158031677248791E-3</v>
      </c>
      <c r="CK479" s="27">
        <f>((1/(((3-P479)^2+(5-Q479)^2))*CT479))</f>
        <v>2.937335717582105E-3</v>
      </c>
      <c r="CL479" s="27">
        <f>(1/(((4-P479)^2+(5-Q479)^2))*CT479)</f>
        <v>2.3849097005967258E-3</v>
      </c>
      <c r="CM479" s="27">
        <f>(1/(((0-P479)^2+(6-Q479)^2))*CT479)</f>
        <v>1.930322037371756E-3</v>
      </c>
      <c r="CN479" s="27">
        <f>(1/(((1-P479)^2+(6-Q479)^2))*CT479)</f>
        <v>2.0968458022204025E-3</v>
      </c>
      <c r="CO479" s="27">
        <f>((1/(((2-P479)^2+(6-Q479)^2))*CT479))</f>
        <v>2.1018766795636505E-3</v>
      </c>
      <c r="CP479" s="27">
        <f>((1/(((3-P479)^2+(6-Q479)^2))*CT479))</f>
        <v>1.9431669496144085E-3</v>
      </c>
      <c r="CQ479" s="27">
        <f>((1/(((4-P479)^2+(6-Q479)^2))*CT479))</f>
        <v>1.6849701142222472E-3</v>
      </c>
      <c r="CR479" s="27">
        <f>((1/(((5-P479)^2+(6-Q479)^2)))*CT479)</f>
        <v>1.4038223378619241E-3</v>
      </c>
      <c r="CS479" s="21">
        <f t="shared" si="238"/>
        <v>0.79978824547959992</v>
      </c>
      <c r="CT479" s="28">
        <v>0.05</v>
      </c>
    </row>
    <row r="480" spans="8:98" x14ac:dyDescent="0.25">
      <c r="H480" s="2">
        <v>44849</v>
      </c>
      <c r="I480" s="1" t="s">
        <v>14</v>
      </c>
      <c r="J480" s="1" t="s">
        <v>13</v>
      </c>
      <c r="K480">
        <v>0</v>
      </c>
      <c r="L480">
        <v>0</v>
      </c>
      <c r="M480">
        <v>0.1</v>
      </c>
      <c r="N480">
        <v>0.35</v>
      </c>
      <c r="P480" s="10">
        <f>SUMIF(team,spi_matches[[#This Row],[team1]],Mxg)+SUMIF(team,spi_matches[[#This Row],[team2]],Vnxg)</f>
        <v>0.98231345171225626</v>
      </c>
      <c r="Q480" s="10">
        <f>SUMIF(team,spi_matches[[#This Row],[team1]],Mnxg)+SUMIF(team,spi_matches[[#This Row],[team2]],Vxg)</f>
        <v>1.2368096081438336</v>
      </c>
      <c r="R480" s="10">
        <f t="shared" si="208"/>
        <v>1.5649083081686155</v>
      </c>
      <c r="S480" s="21">
        <f t="shared" si="209"/>
        <v>0.17312908372267669</v>
      </c>
      <c r="T480" s="21">
        <f t="shared" si="210"/>
        <v>0.95024439720775922</v>
      </c>
      <c r="U480" s="21">
        <f t="shared" si="211"/>
        <v>0.25607023455646538</v>
      </c>
      <c r="V480" s="22">
        <f t="shared" si="212"/>
        <v>1</v>
      </c>
      <c r="W480" s="22">
        <f t="shared" si="213"/>
        <v>1</v>
      </c>
      <c r="X480" s="23">
        <f t="shared" si="214"/>
        <v>1</v>
      </c>
      <c r="Y480" s="23">
        <f t="shared" si="215"/>
        <v>1</v>
      </c>
      <c r="Z480" s="23">
        <f t="shared" si="216"/>
        <v>1</v>
      </c>
      <c r="AA480" s="23">
        <f t="shared" si="217"/>
        <v>1</v>
      </c>
      <c r="AB480" s="24">
        <f t="shared" si="218"/>
        <v>1</v>
      </c>
      <c r="AC480" s="24">
        <f t="shared" si="219"/>
        <v>1</v>
      </c>
      <c r="AD480" s="24">
        <f t="shared" si="220"/>
        <v>1</v>
      </c>
      <c r="AE480" s="24">
        <f t="shared" si="221"/>
        <v>2</v>
      </c>
      <c r="AF480" s="24">
        <f t="shared" si="222"/>
        <v>0</v>
      </c>
      <c r="AG480" s="24">
        <f t="shared" si="223"/>
        <v>1</v>
      </c>
      <c r="AH480" s="24">
        <f t="shared" si="224"/>
        <v>2</v>
      </c>
      <c r="AI480" s="24">
        <f t="shared" si="225"/>
        <v>1</v>
      </c>
      <c r="AJ480" s="24">
        <f t="shared" si="226"/>
        <v>1</v>
      </c>
      <c r="AK480" s="24">
        <f t="shared" si="227"/>
        <v>0</v>
      </c>
      <c r="AL480" s="25">
        <f t="shared" si="228"/>
        <v>11</v>
      </c>
      <c r="AM480" s="25">
        <f t="shared" si="229"/>
        <v>12</v>
      </c>
      <c r="AN480" s="25">
        <f t="shared" si="230"/>
        <v>1</v>
      </c>
      <c r="AO480" s="25">
        <f t="shared" si="231"/>
        <v>21</v>
      </c>
      <c r="AP480" s="25">
        <f t="shared" si="232"/>
        <v>10</v>
      </c>
      <c r="AQ480" s="26">
        <f t="shared" si="233"/>
        <v>0.88665680722705176</v>
      </c>
      <c r="AR480" s="26">
        <f t="shared" si="234"/>
        <v>8.579678964100021E-2</v>
      </c>
      <c r="AS480" s="26">
        <f t="shared" si="235"/>
        <v>4.8970708769676581E-2</v>
      </c>
      <c r="AT480" s="26">
        <f t="shared" si="236"/>
        <v>4.5797413994760151E-2</v>
      </c>
      <c r="AU480" s="26">
        <f t="shared" si="237"/>
        <v>3.2679507439217624E-2</v>
      </c>
      <c r="AV480" s="27">
        <f>(1/(((0-P480)^2+(0-Q480)^2))*CT480)</f>
        <v>2.0042990416894654E-2</v>
      </c>
      <c r="AW480" s="27">
        <f>(1/(((1-P480)^2+(1-Q480)^2))*CT480)</f>
        <v>0.88665680722705176</v>
      </c>
      <c r="AX480" s="27">
        <f>(1/(((2-P480)^2+(2-Q480)^2))*CT480)</f>
        <v>3.0899570199381374E-2</v>
      </c>
      <c r="AY480" s="27">
        <f>(1/(((3-P480)^2+(3-Q480)^2))*CT480)</f>
        <v>6.963885906703964E-3</v>
      </c>
      <c r="AZ480" s="27">
        <f>((1/(((4-P480)^2+(4-Q480)^2))*CT480))</f>
        <v>2.9865628720896252E-3</v>
      </c>
      <c r="BA480" s="27">
        <f>((1/(((5-P480)^2+(5-Q480)^2))*CT480))</f>
        <v>1.6499794822634525E-3</v>
      </c>
      <c r="BB480" s="27">
        <f>((1/(((6-P480)^2+(6-Q480)^2))*CT480))</f>
        <v>1.0446011033744659E-3</v>
      </c>
      <c r="BC480" s="27">
        <f>((1/(((1-P480)^2+(0-Q480)^2))*CT480))</f>
        <v>3.2679507439217624E-2</v>
      </c>
      <c r="BD480" s="27">
        <f>((1/(((2-P480)^2+(0-Q480)^2))*CT480))</f>
        <v>1.9490260175717158E-2</v>
      </c>
      <c r="BE480" s="27">
        <f>((1/(((2-P480)^2+(1-Q480)^2))*CT480))</f>
        <v>4.5797413994760151E-2</v>
      </c>
      <c r="BF480" s="27">
        <f>((1/(((3-P480)^2+(0-Q480)^2))*CT480))</f>
        <v>8.9273646179558411E-3</v>
      </c>
      <c r="BG480" s="27">
        <f>((1/(((3-P480)^2+(1-Q480)^2))*CT480))</f>
        <v>1.211493350875357E-2</v>
      </c>
      <c r="BH480" s="27">
        <f>((1/(((3-P480)^2+(2-Q480)^2))*CT480))</f>
        <v>1.0744557935203619E-2</v>
      </c>
      <c r="BI480" s="27">
        <f>((1/(((4-P480)^2+(0-Q480)^2))*CT480))</f>
        <v>4.7009579123684806E-3</v>
      </c>
      <c r="BJ480" s="27">
        <f>((1/(((4-P480)^2+(1-Q480)^2))*CT480))</f>
        <v>5.4570194324689604E-3</v>
      </c>
      <c r="BK480" s="27">
        <f>((1/(((4-P480)^2+(2-Q480)^2))*CT480))</f>
        <v>5.1605489731968166E-3</v>
      </c>
      <c r="BL480" s="27">
        <f>((1/(((4-P480)^2+(3-Q480)^2))*CT480))</f>
        <v>4.0932365738850915E-3</v>
      </c>
      <c r="BM480" s="27">
        <f>((1/(((5-P480)^2+(0-Q480)^2))*CT480))</f>
        <v>2.8294140806279437E-3</v>
      </c>
      <c r="BN480" s="27">
        <f>((1/(((5-P480)^2+(1-Q480)^2))*CT480))</f>
        <v>3.0868229472685495E-3</v>
      </c>
      <c r="BO480" s="27">
        <f>((1/(((5-P480)^2+(2-Q480)^2))*CT480))</f>
        <v>2.9896680466453222E-3</v>
      </c>
      <c r="BP480" s="27">
        <f>((1/(((5-P480)^2+(3-Q480)^2))*CT480))</f>
        <v>2.5973154951488896E-3</v>
      </c>
      <c r="BQ480" s="27">
        <f>((1/(((5-P480)^2+(4-Q480)^2))*CT480))</f>
        <v>2.1028701941507607E-3</v>
      </c>
      <c r="BR480" s="27">
        <f>((1/(((6-P480)^2+(0-Q480)^2))*CT480))</f>
        <v>1.8721770165662948E-3</v>
      </c>
      <c r="BS480" s="27">
        <f>(1/(((6-P480)^2+(1-Q480)^2))*CT480)</f>
        <v>1.9815119319262441E-3</v>
      </c>
      <c r="BT480" s="27">
        <f>(1/(((6-P480)^2+(2-Q480)^2))*CT480)</f>
        <v>1.9410210753046419E-3</v>
      </c>
      <c r="BU480" s="27">
        <f>(1/(((6-P480)^2+(3-Q480)^2))*CT480)</f>
        <v>1.7676577467544124E-3</v>
      </c>
      <c r="BV480" s="27">
        <f>((1/(((6-P480)^2+(4-Q480)^2))*CT480))</f>
        <v>1.5238141938901247E-3</v>
      </c>
      <c r="BW480" s="27">
        <f>((1/(((6-P480)^2+(5-Q480)^2))*CT480))</f>
        <v>1.2710104308661331E-3</v>
      </c>
      <c r="BX480" s="27">
        <f>((1/(((0-P480)^2+(1-Q480)^2))*CT480))</f>
        <v>4.8970708769676581E-2</v>
      </c>
      <c r="BY480" s="27">
        <f>((1/(((0-P480)^2+(2-Q480)^2))*CT480))</f>
        <v>3.2312280527880863E-2</v>
      </c>
      <c r="BZ480" s="27">
        <f>((1/(((1-P480)^2+(2-Q480)^2))*CT480))</f>
        <v>8.579678964100021E-2</v>
      </c>
      <c r="CA480" s="27">
        <f>((1/(((0-P480)^2+(3-Q480)^2))*CT480))</f>
        <v>1.2273612977430941E-2</v>
      </c>
      <c r="CB480" s="27">
        <f>((1/(((1-P480)^2+(3-Q480)^2))*CT480))</f>
        <v>1.6081549294998321E-2</v>
      </c>
      <c r="CC480" s="27">
        <f>((1/(((2-P480)^2+(3-Q480)^2))*CT480))</f>
        <v>1.2064104981074105E-2</v>
      </c>
      <c r="CD480" s="27">
        <f>((1/(((0-P480)^2+(4-Q480)^2))*CT480))</f>
        <v>5.8138447430689947E-3</v>
      </c>
      <c r="CE480" s="27">
        <f>((1/(((1-P480)^2+(4-Q480)^2))*CT480))</f>
        <v>6.5483305149982192E-3</v>
      </c>
      <c r="CF480" s="27">
        <f>((1/(((2-P480)^2+(4-Q480)^2))*CT480))</f>
        <v>5.7664094077959673E-3</v>
      </c>
      <c r="CG480" s="27">
        <f>((1/(((3-P480)^2+(4-Q480)^2))*CT480))</f>
        <v>4.2712116372149748E-3</v>
      </c>
      <c r="CH480" s="27">
        <f>((1/(((0-P480)^2+(5-Q480)^2))*CT480))</f>
        <v>3.3054482102250456E-3</v>
      </c>
      <c r="CI480" s="27">
        <f>((1/(((1-P480)^2+(5-Q480)^2))*CT480))</f>
        <v>3.5305960331108986E-3</v>
      </c>
      <c r="CJ480" s="27">
        <f>((1/(((2-P480)^2+(5-Q480)^2))*CT480))</f>
        <v>3.2900607358246239E-3</v>
      </c>
      <c r="CK480" s="27">
        <f>((1/(((3-P480)^2+(5-Q480)^2))*CT480))</f>
        <v>2.742331477841206E-3</v>
      </c>
      <c r="CL480" s="27">
        <f>(1/(((4-P480)^2+(5-Q480)^2))*CT480)</f>
        <v>2.1488708473402095E-3</v>
      </c>
      <c r="CM480" s="27">
        <f>(1/(((0-P480)^2+(6-Q480)^2))*CT480)</f>
        <v>2.1139036901423932E-3</v>
      </c>
      <c r="CN480" s="27">
        <f>(1/(((1-P480)^2+(6-Q480)^2))*CT480)</f>
        <v>2.2037794751561708E-3</v>
      </c>
      <c r="CO480" s="27">
        <f>((1/(((2-P480)^2+(6-Q480)^2))*CT480))</f>
        <v>2.1075998321192888E-3</v>
      </c>
      <c r="CP480" s="27">
        <f>((1/(((3-P480)^2+(6-Q480)^2))*CT480))</f>
        <v>1.8685273011741312E-3</v>
      </c>
      <c r="CQ480" s="27">
        <f>((1/(((4-P480)^2+(6-Q480)^2))*CT480))</f>
        <v>1.5726032479103853E-3</v>
      </c>
      <c r="CR480" s="27">
        <f>((1/(((5-P480)^2+(6-Q480)^2)))*CT480)</f>
        <v>1.2876712104817676E-3</v>
      </c>
      <c r="CS480" s="21">
        <f t="shared" si="238"/>
        <v>1.379443715486901</v>
      </c>
      <c r="CT480" s="28">
        <v>0.05</v>
      </c>
    </row>
    <row r="481" spans="8:98" x14ac:dyDescent="0.25">
      <c r="H481" s="2">
        <v>44849</v>
      </c>
      <c r="I481" s="1" t="s">
        <v>15</v>
      </c>
      <c r="J481" s="1" t="s">
        <v>25</v>
      </c>
      <c r="K481">
        <v>1</v>
      </c>
      <c r="L481">
        <v>0</v>
      </c>
      <c r="M481">
        <v>1.21</v>
      </c>
      <c r="N481">
        <v>1.32</v>
      </c>
      <c r="P481" s="10">
        <f>SUMIF(team,spi_matches[[#This Row],[team1]],Mxg)+SUMIF(team,spi_matches[[#This Row],[team2]],Vnxg)</f>
        <v>0.96035832195453497</v>
      </c>
      <c r="Q481" s="10">
        <f>SUMIF(team,spi_matches[[#This Row],[team1]],Mnxg)+SUMIF(team,spi_matches[[#This Row],[team2]],Vxg)</f>
        <v>1.1006340711929135</v>
      </c>
      <c r="R481" s="10">
        <f t="shared" si="208"/>
        <v>0.11044237813875138</v>
      </c>
      <c r="S481" s="21">
        <f t="shared" si="209"/>
        <v>0.1828366386791753</v>
      </c>
      <c r="T481" s="21">
        <f t="shared" si="210"/>
        <v>4.3357481927842159</v>
      </c>
      <c r="U481" s="21">
        <f t="shared" si="211"/>
        <v>0.22500143616260071</v>
      </c>
      <c r="V481" s="22">
        <f t="shared" si="212"/>
        <v>1</v>
      </c>
      <c r="W481" s="22">
        <f t="shared" si="213"/>
        <v>1</v>
      </c>
      <c r="X481" s="23">
        <f t="shared" si="214"/>
        <v>3</v>
      </c>
      <c r="Y481" s="23">
        <f t="shared" si="215"/>
        <v>0</v>
      </c>
      <c r="Z481" s="23">
        <f t="shared" si="216"/>
        <v>3</v>
      </c>
      <c r="AA481" s="23">
        <f t="shared" si="217"/>
        <v>0</v>
      </c>
      <c r="AB481" s="24">
        <f t="shared" si="218"/>
        <v>1</v>
      </c>
      <c r="AC481" s="24">
        <f t="shared" si="219"/>
        <v>1</v>
      </c>
      <c r="AD481" s="24">
        <f t="shared" si="220"/>
        <v>1</v>
      </c>
      <c r="AE481" s="24">
        <f t="shared" si="221"/>
        <v>2</v>
      </c>
      <c r="AF481" s="24">
        <f t="shared" si="222"/>
        <v>0</v>
      </c>
      <c r="AG481" s="24">
        <f t="shared" si="223"/>
        <v>1</v>
      </c>
      <c r="AH481" s="24">
        <f t="shared" si="224"/>
        <v>2</v>
      </c>
      <c r="AI481" s="24">
        <f t="shared" si="225"/>
        <v>1</v>
      </c>
      <c r="AJ481" s="24">
        <f t="shared" si="226"/>
        <v>1</v>
      </c>
      <c r="AK481" s="24">
        <f t="shared" si="227"/>
        <v>0</v>
      </c>
      <c r="AL481" s="25">
        <f t="shared" si="228"/>
        <v>11</v>
      </c>
      <c r="AM481" s="25">
        <f t="shared" si="229"/>
        <v>12</v>
      </c>
      <c r="AN481" s="25">
        <f t="shared" si="230"/>
        <v>1</v>
      </c>
      <c r="AO481" s="25">
        <f t="shared" si="231"/>
        <v>21</v>
      </c>
      <c r="AP481" s="25">
        <f t="shared" si="232"/>
        <v>10</v>
      </c>
      <c r="AQ481" s="26">
        <f t="shared" si="233"/>
        <v>4.2739868602755244</v>
      </c>
      <c r="AR481" s="26">
        <f t="shared" si="234"/>
        <v>6.1695602208714576E-2</v>
      </c>
      <c r="AS481" s="26">
        <f t="shared" si="235"/>
        <v>5.3624172378598546E-2</v>
      </c>
      <c r="AT481" s="26">
        <f t="shared" si="236"/>
        <v>4.5830268872718911E-2</v>
      </c>
      <c r="AU481" s="26">
        <f t="shared" si="237"/>
        <v>4.1221242924059168E-2</v>
      </c>
      <c r="AV481" s="27">
        <f>(1/(((0-P481)^2+(0-Q481)^2))*CT481)</f>
        <v>2.3433653967455316E-2</v>
      </c>
      <c r="AW481" s="27">
        <f>(1/(((1-P481)^2+(1-Q481)^2))*CT481)</f>
        <v>4.2739868602755244</v>
      </c>
      <c r="AX481" s="27">
        <f>(1/(((2-P481)^2+(2-Q481)^2))*CT481)</f>
        <v>2.645903181166739E-2</v>
      </c>
      <c r="AY481" s="27">
        <f>(1/(((3-P481)^2+(3-Q481)^2))*CT481)</f>
        <v>6.4368877075325764E-3</v>
      </c>
      <c r="AZ481" s="27">
        <f>((1/(((4-P481)^2+(4-Q481)^2))*CT481))</f>
        <v>2.8335443998936454E-3</v>
      </c>
      <c r="BA481" s="27">
        <f>((1/(((5-P481)^2+(5-Q481)^2))*CT481))</f>
        <v>1.5861052342592327E-3</v>
      </c>
      <c r="BB481" s="27">
        <f>((1/(((6-P481)^2+(6-Q481)^2))*CT481))</f>
        <v>1.0121093878835245E-3</v>
      </c>
      <c r="BC481" s="27">
        <f>((1/(((1-P481)^2+(0-Q481)^2))*CT481))</f>
        <v>4.1221242924059168E-2</v>
      </c>
      <c r="BD481" s="27">
        <f>((1/(((2-P481)^2+(0-Q481)^2))*CT481))</f>
        <v>2.1812627824383243E-2</v>
      </c>
      <c r="BE481" s="27">
        <f>((1/(((2-P481)^2+(1-Q481)^2))*CT481))</f>
        <v>4.5830268872718911E-2</v>
      </c>
      <c r="BF481" s="27">
        <f>((1/(((3-P481)^2+(0-Q481)^2))*CT481))</f>
        <v>9.3083287460194643E-3</v>
      </c>
      <c r="BG481" s="27">
        <f>((1/(((3-P481)^2+(1-Q481)^2))*CT481))</f>
        <v>1.1989644617497994E-2</v>
      </c>
      <c r="BH481" s="27">
        <f>((1/(((3-P481)^2+(2-Q481)^2))*CT481))</f>
        <v>1.0062392369584904E-2</v>
      </c>
      <c r="BI481" s="27">
        <f>((1/(((4-P481)^2+(0-Q481)^2))*CT481))</f>
        <v>4.784314999322613E-3</v>
      </c>
      <c r="BJ481" s="27">
        <f>((1/(((4-P481)^2+(1-Q481)^2))*CT481))</f>
        <v>5.4056691160374697E-3</v>
      </c>
      <c r="BK481" s="27">
        <f>((1/(((4-P481)^2+(2-Q481)^2))*CT481))</f>
        <v>4.9759756884242608E-3</v>
      </c>
      <c r="BL481" s="27">
        <f>((1/(((4-P481)^2+(3-Q481)^2))*CT481))</f>
        <v>3.8919554368179472E-3</v>
      </c>
      <c r="BM481" s="27">
        <f>((1/(((5-P481)^2+(0-Q481)^2))*CT481))</f>
        <v>2.852236969514341E-3</v>
      </c>
      <c r="BN481" s="27">
        <f>((1/(((5-P481)^2+(1-Q481)^2))*CT481))</f>
        <v>3.0620683514735558E-3</v>
      </c>
      <c r="BO481" s="27">
        <f>((1/(((5-P481)^2+(2-Q481)^2))*CT481))</f>
        <v>2.9192709549437706E-3</v>
      </c>
      <c r="BP481" s="27">
        <f>((1/(((5-P481)^2+(3-Q481)^2))*CT481))</f>
        <v>2.5092471001831071E-3</v>
      </c>
      <c r="BQ481" s="27">
        <f>((1/(((5-P481)^2+(4-Q481)^2))*CT481))</f>
        <v>2.0222424279942152E-3</v>
      </c>
      <c r="BR481" s="27">
        <f>((1/(((6-P481)^2+(0-Q481)^2))*CT481))</f>
        <v>1.8790363861223053E-3</v>
      </c>
      <c r="BS481" s="27">
        <f>(1/(((6-P481)^2+(1-Q481)^2))*CT481)</f>
        <v>1.96787518853728E-3</v>
      </c>
      <c r="BT481" s="27">
        <f>(1/(((6-P481)^2+(2-Q481)^2))*CT481)</f>
        <v>1.9078983211987162E-3</v>
      </c>
      <c r="BU481" s="27">
        <f>(1/(((6-P481)^2+(3-Q481)^2))*CT481)</f>
        <v>1.7238062959892262E-3</v>
      </c>
      <c r="BV481" s="27">
        <f>((1/(((6-P481)^2+(4-Q481)^2))*CT481))</f>
        <v>1.4791012883635737E-3</v>
      </c>
      <c r="BW481" s="27">
        <f>((1/(((6-P481)^2+(5-Q481)^2))*CT481))</f>
        <v>1.2314347999892936E-3</v>
      </c>
      <c r="BX481" s="27">
        <f>((1/(((0-P481)^2+(1-Q481)^2))*CT481))</f>
        <v>5.3624172378598546E-2</v>
      </c>
      <c r="BY481" s="27">
        <f>((1/(((0-P481)^2+(2-Q481)^2))*CT481))</f>
        <v>2.8882581772803319E-2</v>
      </c>
      <c r="BZ481" s="27">
        <f>((1/(((1-P481)^2+(2-Q481)^2))*CT481))</f>
        <v>6.1695602208714576E-2</v>
      </c>
      <c r="CA481" s="27">
        <f>((1/(((0-P481)^2+(3-Q481)^2))*CT481))</f>
        <v>1.103782233033036E-2</v>
      </c>
      <c r="CB481" s="27">
        <f>((1/(((1-P481)^2+(3-Q481)^2))*CT481))</f>
        <v>1.385362988404828E-2</v>
      </c>
      <c r="CC481" s="27">
        <f>((1/(((2-P481)^2+(3-Q481)^2))*CT481))</f>
        <v>1.0664514993570087E-2</v>
      </c>
      <c r="CD481" s="27">
        <f>((1/(((0-P481)^2+(4-Q481)^2))*CT481))</f>
        <v>5.3598548121653261E-3</v>
      </c>
      <c r="CE481" s="27">
        <f>((1/(((1-P481)^2+(4-Q481)^2))*CT481))</f>
        <v>5.9467922053729567E-3</v>
      </c>
      <c r="CF481" s="27">
        <f>((1/(((2-P481)^2+(4-Q481)^2))*CT481))</f>
        <v>5.270271314262498E-3</v>
      </c>
      <c r="CG481" s="27">
        <f>((1/(((3-P481)^2+(4-Q481)^2))*CT481))</f>
        <v>3.978844970230465E-3</v>
      </c>
      <c r="CH481" s="27">
        <f>((1/(((0-P481)^2+(5-Q481)^2))*CT481))</f>
        <v>3.1003247568359262E-3</v>
      </c>
      <c r="CI481" s="27">
        <f>((1/(((1-P481)^2+(5-Q481)^2))*CT481))</f>
        <v>3.2880403345459247E-3</v>
      </c>
      <c r="CJ481" s="27">
        <f>((1/(((2-P481)^2+(5-Q481)^2))*CT481))</f>
        <v>3.0701386438386877E-3</v>
      </c>
      <c r="CK481" s="27">
        <f>((1/(((3-P481)^2+(5-Q481)^2))*CT481))</f>
        <v>2.581952085926497E-3</v>
      </c>
      <c r="CL481" s="27">
        <f>(1/(((4-P481)^2+(5-Q481)^2))*CT481)</f>
        <v>2.0454518900965661E-3</v>
      </c>
      <c r="CM481" s="27">
        <f>(1/(((0-P481)^2+(6-Q481)^2))*CT481)</f>
        <v>2.0059315708751513E-3</v>
      </c>
      <c r="CN481" s="27">
        <f>(1/(((1-P481)^2+(6-Q481)^2))*CT481)</f>
        <v>2.0828683358418225E-3</v>
      </c>
      <c r="CO481" s="27">
        <f>((1/(((2-P481)^2+(6-Q481)^2))*CT481))</f>
        <v>1.9932515420894598E-3</v>
      </c>
      <c r="CP481" s="27">
        <f>((1/(((3-P481)^2+(6-Q481)^2))*CT481))</f>
        <v>1.7753207541053235E-3</v>
      </c>
      <c r="CQ481" s="27">
        <f>((1/(((4-P481)^2+(6-Q481)^2))*CT481))</f>
        <v>1.5040666336099821E-3</v>
      </c>
      <c r="CR481" s="27">
        <f>((1/(((5-P481)^2+(6-Q481)^2)))*CT481)</f>
        <v>1.2400027447390435E-3</v>
      </c>
      <c r="CS481" s="21">
        <f t="shared" si="238"/>
        <v>4.743586267625993</v>
      </c>
      <c r="CT481" s="28">
        <v>0.05</v>
      </c>
    </row>
    <row r="482" spans="8:98" x14ac:dyDescent="0.25">
      <c r="H482" s="2">
        <v>44849</v>
      </c>
      <c r="I482" s="1" t="s">
        <v>23</v>
      </c>
      <c r="J482" s="1" t="s">
        <v>24</v>
      </c>
      <c r="K482">
        <v>2</v>
      </c>
      <c r="L482">
        <v>2</v>
      </c>
      <c r="M482">
        <v>1.89</v>
      </c>
      <c r="N482">
        <v>1.56</v>
      </c>
      <c r="P482" s="10">
        <f>SUMIF(team,spi_matches[[#This Row],[team1]],Mxg)+SUMIF(team,spi_matches[[#This Row],[team2]],Vnxg)</f>
        <v>1.9012084622583281</v>
      </c>
      <c r="Q482" s="10">
        <f>SUMIF(team,spi_matches[[#This Row],[team1]],Mnxg)+SUMIF(team,spi_matches[[#This Row],[team2]],Vxg)</f>
        <v>0.85247696125475692</v>
      </c>
      <c r="R482" s="10">
        <f t="shared" si="208"/>
        <v>0.50071447998149921</v>
      </c>
      <c r="S482" s="21">
        <f t="shared" si="209"/>
        <v>1.8431558980738849</v>
      </c>
      <c r="T482" s="21">
        <f t="shared" si="210"/>
        <v>0.12427088675806454</v>
      </c>
      <c r="U482" s="21">
        <f t="shared" si="211"/>
        <v>0.11469073563115638</v>
      </c>
      <c r="V482" s="22">
        <f t="shared" si="212"/>
        <v>3</v>
      </c>
      <c r="W482" s="22">
        <f t="shared" si="213"/>
        <v>0</v>
      </c>
      <c r="X482" s="23">
        <f t="shared" si="214"/>
        <v>1</v>
      </c>
      <c r="Y482" s="23">
        <f t="shared" si="215"/>
        <v>1</v>
      </c>
      <c r="Z482" s="23">
        <f t="shared" si="216"/>
        <v>1</v>
      </c>
      <c r="AA482" s="23">
        <f t="shared" si="217"/>
        <v>1</v>
      </c>
      <c r="AB482" s="24">
        <f t="shared" si="218"/>
        <v>2</v>
      </c>
      <c r="AC482" s="24">
        <f t="shared" si="219"/>
        <v>1</v>
      </c>
      <c r="AD482" s="24">
        <f t="shared" si="220"/>
        <v>2</v>
      </c>
      <c r="AE482" s="24">
        <f t="shared" si="221"/>
        <v>0</v>
      </c>
      <c r="AF482" s="24">
        <f t="shared" si="222"/>
        <v>1</v>
      </c>
      <c r="AG482" s="24">
        <f t="shared" si="223"/>
        <v>1</v>
      </c>
      <c r="AH482" s="24">
        <f t="shared" si="224"/>
        <v>3</v>
      </c>
      <c r="AI482" s="24">
        <f t="shared" si="225"/>
        <v>1</v>
      </c>
      <c r="AJ482" s="24">
        <f t="shared" si="226"/>
        <v>2</v>
      </c>
      <c r="AK482" s="24">
        <f t="shared" si="227"/>
        <v>2</v>
      </c>
      <c r="AL482" s="25">
        <f t="shared" si="228"/>
        <v>21</v>
      </c>
      <c r="AM482" s="25">
        <f t="shared" si="229"/>
        <v>20</v>
      </c>
      <c r="AN482" s="25">
        <f t="shared" si="230"/>
        <v>11</v>
      </c>
      <c r="AO482" s="25">
        <f t="shared" si="231"/>
        <v>31</v>
      </c>
      <c r="AP482" s="25">
        <f t="shared" si="232"/>
        <v>22</v>
      </c>
      <c r="AQ482" s="26">
        <f t="shared" si="233"/>
        <v>1.586152765052399</v>
      </c>
      <c r="AR482" s="26">
        <f t="shared" si="234"/>
        <v>6.7890806947344284E-2</v>
      </c>
      <c r="AS482" s="26">
        <f t="shared" si="235"/>
        <v>5.9956370511345419E-2</v>
      </c>
      <c r="AT482" s="26">
        <f t="shared" si="236"/>
        <v>4.0679977528065216E-2</v>
      </c>
      <c r="AU482" s="26">
        <f t="shared" si="237"/>
        <v>3.7691220024221116E-2</v>
      </c>
      <c r="AV482" s="27">
        <f>(1/(((0-P482)^2+(0-Q482)^2))*CT482)</f>
        <v>1.151725936316483E-2</v>
      </c>
      <c r="AW482" s="27">
        <f>(1/(((1-P482)^2+(1-Q482)^2))*CT482)</f>
        <v>5.9956370511345419E-2</v>
      </c>
      <c r="AX482" s="27">
        <f>(1/(((2-P482)^2+(2-Q482)^2))*CT482)</f>
        <v>3.7691220024221116E-2</v>
      </c>
      <c r="AY482" s="27">
        <f>(1/(((3-P482)^2+(3-Q482)^2))*CT482)</f>
        <v>8.5922492429892326E-3</v>
      </c>
      <c r="AZ482" s="27">
        <f>((1/(((4-P482)^2+(4-Q482)^2))*CT482))</f>
        <v>3.4936140093866442E-3</v>
      </c>
      <c r="BA482" s="27">
        <f>((1/(((5-P482)^2+(5-Q482)^2))*CT482))</f>
        <v>1.8653614661940853E-3</v>
      </c>
      <c r="BB482" s="27">
        <f>((1/(((6-P482)^2+(6-Q482)^2))*CT482))</f>
        <v>1.1548121407631989E-3</v>
      </c>
      <c r="BC482" s="27">
        <f>((1/(((1-P482)^2+(0-Q482)^2))*CT482))</f>
        <v>3.2490873955346687E-2</v>
      </c>
      <c r="BD482" s="27">
        <f>((1/(((2-P482)^2+(0-Q482)^2))*CT482))</f>
        <v>6.7890806947344284E-2</v>
      </c>
      <c r="BE482" s="27">
        <f>((1/(((2-P482)^2+(1-Q482)^2))*CT482))</f>
        <v>1.586152765052399</v>
      </c>
      <c r="BF482" s="27">
        <f>((1/(((3-P482)^2+(0-Q482)^2))*CT482))</f>
        <v>2.5852354548162332E-2</v>
      </c>
      <c r="BG482" s="27">
        <f>((1/(((3-P482)^2+(1-Q482)^2))*CT482))</f>
        <v>4.0679977528065216E-2</v>
      </c>
      <c r="BH482" s="27">
        <f>((1/(((3-P482)^2+(2-Q482)^2))*CT482))</f>
        <v>1.9808633012819238E-2</v>
      </c>
      <c r="BI482" s="27">
        <f>((1/(((4-P482)^2+(0-Q482)^2))*CT482))</f>
        <v>9.7434683370804312E-3</v>
      </c>
      <c r="BJ482" s="27">
        <f>((1/(((4-P482)^2+(1-Q482)^2))*CT482))</f>
        <v>1.1295123824070993E-2</v>
      </c>
      <c r="BK482" s="27">
        <f>((1/(((4-P482)^2+(2-Q482)^2))*CT482))</f>
        <v>8.7386080657713243E-3</v>
      </c>
      <c r="BL482" s="27">
        <f>((1/(((4-P482)^2+(3-Q482)^2))*CT482))</f>
        <v>5.5452161175844339E-3</v>
      </c>
      <c r="BM482" s="27">
        <f>((1/(((5-P482)^2+(0-Q482)^2))*CT482))</f>
        <v>4.8406337682021031E-3</v>
      </c>
      <c r="BN482" s="27">
        <f>((1/(((5-P482)^2+(1-Q482)^2))*CT482))</f>
        <v>5.195198118385513E-3</v>
      </c>
      <c r="BO482" s="27">
        <f>((1/(((5-P482)^2+(2-Q482)^2))*CT482))</f>
        <v>4.5790405092946537E-3</v>
      </c>
      <c r="BP482" s="27">
        <f>((1/(((5-P482)^2+(3-Q482)^2))*CT482))</f>
        <v>3.5175685179743136E-3</v>
      </c>
      <c r="BQ482" s="27">
        <f>((1/(((5-P482)^2+(4-Q482)^2))*CT482))</f>
        <v>2.5628657810901467E-3</v>
      </c>
      <c r="BR482" s="27">
        <f>((1/(((6-P482)^2+(0-Q482)^2))*CT482))</f>
        <v>2.8527725661751796E-3</v>
      </c>
      <c r="BS482" s="27">
        <f>(1/(((6-P482)^2+(1-Q482)^2))*CT482)</f>
        <v>2.9723237807461264E-3</v>
      </c>
      <c r="BT482" s="27">
        <f>(1/(((6-P482)^2+(2-Q482)^2))*CT482)</f>
        <v>2.7598538769805143E-3</v>
      </c>
      <c r="BU482" s="27">
        <f>(1/(((6-P482)^2+(3-Q482)^2))*CT482)</f>
        <v>2.3351449247141077E-3</v>
      </c>
      <c r="BV482" s="27">
        <f>((1/(((6-P482)^2+(4-Q482)^2))*CT482))</f>
        <v>1.8721688115940693E-3</v>
      </c>
      <c r="BW482" s="27">
        <f>((1/(((6-P482)^2+(5-Q482)^2))*CT482))</f>
        <v>1.4705000300838482E-3</v>
      </c>
      <c r="BX482" s="27">
        <f>((1/(((0-P482)^2+(1-Q482)^2))*CT482))</f>
        <v>1.3750026364590549E-2</v>
      </c>
      <c r="BY482" s="27">
        <f>((1/(((0-P482)^2+(2-Q482)^2))*CT482))</f>
        <v>1.0139102933147459E-2</v>
      </c>
      <c r="BZ482" s="27">
        <f>((1/(((1-P482)^2+(2-Q482)^2))*CT482))</f>
        <v>2.3485360777495395E-2</v>
      </c>
      <c r="CA482" s="27">
        <f>((1/(((0-P482)^2+(3-Q482)^2))*CT482))</f>
        <v>6.0779567345147284E-3</v>
      </c>
      <c r="CB482" s="27">
        <f>((1/(((1-P482)^2+(3-Q482)^2))*CT482))</f>
        <v>9.218234880170267E-3</v>
      </c>
      <c r="CC482" s="27">
        <f>((1/(((2-P482)^2+(3-Q482)^2))*CT482))</f>
        <v>1.0818729021339476E-2</v>
      </c>
      <c r="CD482" s="27">
        <f>((1/(((0-P482)^2+(4-Q482)^2))*CT482))</f>
        <v>3.6978159872937937E-3</v>
      </c>
      <c r="CE482" s="27">
        <f>((1/(((1-P482)^2+(4-Q482)^2))*CT482))</f>
        <v>4.6645803054308236E-3</v>
      </c>
      <c r="CF482" s="27">
        <f>((1/(((2-P482)^2+(4-Q482)^2))*CT482))</f>
        <v>5.0420196637963755E-3</v>
      </c>
      <c r="CG482" s="27">
        <f>((1/(((3-P482)^2+(4-Q482)^2))*CT482))</f>
        <v>4.4987314879315447E-3</v>
      </c>
      <c r="CH482" s="27">
        <f>((1/(((0-P482)^2+(5-Q482)^2))*CT482))</f>
        <v>2.4019360403212987E-3</v>
      </c>
      <c r="CI482" s="27">
        <f>((1/(((1-P482)^2+(5-Q482)^2))*CT482))</f>
        <v>2.7755998494832469E-3</v>
      </c>
      <c r="CJ482" s="27">
        <f>((1/(((2-P482)^2+(5-Q482)^2))*CT482))</f>
        <v>2.9049994656140262E-3</v>
      </c>
      <c r="CK482" s="27">
        <f>((1/(((3-P482)^2+(5-Q482)^2))*CT482))</f>
        <v>2.7160199799060895E-3</v>
      </c>
      <c r="CL482" s="27">
        <f>(1/(((4-P482)^2+(5-Q482)^2))*CT482)</f>
        <v>2.3140784583560083E-3</v>
      </c>
      <c r="CM482" s="27">
        <f>(1/(((0-P482)^2+(6-Q482)^2))*CT482)</f>
        <v>1.6604903592325139E-3</v>
      </c>
      <c r="CN482" s="27">
        <f>(1/(((1-P482)^2+(6-Q482)^2))*CT482)</f>
        <v>1.8308868328014137E-3</v>
      </c>
      <c r="CO482" s="27">
        <f>((1/(((2-P482)^2+(6-Q482)^2))*CT482))</f>
        <v>1.8863117492481677E-3</v>
      </c>
      <c r="CP482" s="27">
        <f>((1/(((3-P482)^2+(6-Q482)^2))*CT482))</f>
        <v>1.8047716248672388E-3</v>
      </c>
      <c r="CQ482" s="27">
        <f>((1/(((4-P482)^2+(6-Q482)^2))*CT482))</f>
        <v>1.6180224738903083E-3</v>
      </c>
      <c r="CR482" s="27">
        <f>((1/(((5-P482)^2+(6-Q482)^2)))*CT482)</f>
        <v>1.3850606417256518E-3</v>
      </c>
      <c r="CS482" s="21">
        <f t="shared" si="238"/>
        <v>2.0821175204631044</v>
      </c>
      <c r="CT482" s="28">
        <v>0.05</v>
      </c>
    </row>
    <row r="483" spans="8:98" x14ac:dyDescent="0.25">
      <c r="H483" s="2">
        <v>44849</v>
      </c>
      <c r="I483" s="1" t="s">
        <v>28</v>
      </c>
      <c r="J483" s="1" t="s">
        <v>10</v>
      </c>
      <c r="K483">
        <v>2</v>
      </c>
      <c r="L483">
        <v>0</v>
      </c>
      <c r="M483">
        <v>3.16</v>
      </c>
      <c r="N483">
        <v>0.49</v>
      </c>
      <c r="P483" s="10">
        <f>SUMIF(team,spi_matches[[#This Row],[team1]],Mxg)+SUMIF(team,spi_matches[[#This Row],[team2]],Vnxg)</f>
        <v>2.1790039766397165</v>
      </c>
      <c r="Q483" s="10">
        <f>SUMIF(team,spi_matches[[#This Row],[team1]],Mnxg)+SUMIF(team,spi_matches[[#This Row],[team2]],Vxg)</f>
        <v>0.68542905473686433</v>
      </c>
      <c r="R483" s="10">
        <f t="shared" si="208"/>
        <v>1.0005457132840345</v>
      </c>
      <c r="S483" s="21">
        <f t="shared" si="209"/>
        <v>0.72037947456175466</v>
      </c>
      <c r="T483" s="21">
        <f t="shared" si="210"/>
        <v>8.6403376778318303E-2</v>
      </c>
      <c r="U483" s="21">
        <f t="shared" si="211"/>
        <v>9.3608812490856383E-2</v>
      </c>
      <c r="V483" s="22">
        <f t="shared" si="212"/>
        <v>3</v>
      </c>
      <c r="W483" s="22">
        <f t="shared" si="213"/>
        <v>0</v>
      </c>
      <c r="X483" s="23">
        <f t="shared" si="214"/>
        <v>3</v>
      </c>
      <c r="Y483" s="23">
        <f t="shared" si="215"/>
        <v>0</v>
      </c>
      <c r="Z483" s="23">
        <f t="shared" si="216"/>
        <v>3</v>
      </c>
      <c r="AA483" s="23">
        <f t="shared" si="217"/>
        <v>0</v>
      </c>
      <c r="AB483" s="24">
        <f t="shared" si="218"/>
        <v>2</v>
      </c>
      <c r="AC483" s="24">
        <f t="shared" si="219"/>
        <v>1</v>
      </c>
      <c r="AD483" s="24">
        <f t="shared" si="220"/>
        <v>2</v>
      </c>
      <c r="AE483" s="24">
        <f t="shared" si="221"/>
        <v>0</v>
      </c>
      <c r="AF483" s="24">
        <f t="shared" si="222"/>
        <v>3</v>
      </c>
      <c r="AG483" s="24">
        <f t="shared" si="223"/>
        <v>1</v>
      </c>
      <c r="AH483" s="24">
        <f t="shared" si="224"/>
        <v>3</v>
      </c>
      <c r="AI483" s="24">
        <f t="shared" si="225"/>
        <v>0</v>
      </c>
      <c r="AJ483" s="24">
        <f t="shared" si="226"/>
        <v>1</v>
      </c>
      <c r="AK483" s="24">
        <f t="shared" si="227"/>
        <v>1</v>
      </c>
      <c r="AL483" s="25">
        <f t="shared" si="228"/>
        <v>21</v>
      </c>
      <c r="AM483" s="25">
        <f t="shared" si="229"/>
        <v>20</v>
      </c>
      <c r="AN483" s="25">
        <f t="shared" si="230"/>
        <v>31</v>
      </c>
      <c r="AO483" s="25">
        <f t="shared" si="231"/>
        <v>30</v>
      </c>
      <c r="AP483" s="25">
        <f t="shared" si="232"/>
        <v>11</v>
      </c>
      <c r="AQ483" s="26">
        <f t="shared" si="233"/>
        <v>0.38168724666086185</v>
      </c>
      <c r="AR483" s="26">
        <f t="shared" si="234"/>
        <v>9.9630289385500642E-2</v>
      </c>
      <c r="AS483" s="26">
        <f t="shared" si="235"/>
        <v>6.468394422443019E-2</v>
      </c>
      <c r="AT483" s="26">
        <f t="shared" si="236"/>
        <v>4.3712122264977192E-2</v>
      </c>
      <c r="AU483" s="26">
        <f t="shared" si="237"/>
        <v>3.3579465069397414E-2</v>
      </c>
      <c r="AV483" s="27">
        <f>(1/(((0-P483)^2+(0-Q483)^2))*CT483)</f>
        <v>9.582451720333245E-3</v>
      </c>
      <c r="AW483" s="27">
        <f>(1/(((1-P483)^2+(1-Q483)^2))*CT483)</f>
        <v>3.3579465069397414E-2</v>
      </c>
      <c r="AX483" s="27">
        <f>(1/(((2-P483)^2+(2-Q483)^2))*CT483)</f>
        <v>2.840684428629834E-2</v>
      </c>
      <c r="AY483" s="27">
        <f>(1/(((3-P483)^2+(3-Q483)^2))*CT483)</f>
        <v>8.2901236461602242E-3</v>
      </c>
      <c r="AZ483" s="27">
        <f>((1/(((4-P483)^2+(4-Q483)^2))*CT483))</f>
        <v>3.4959150415249038E-3</v>
      </c>
      <c r="BA483" s="27">
        <f>((1/(((5-P483)^2+(5-Q483)^2))*CT483))</f>
        <v>1.8815708448342433E-3</v>
      </c>
      <c r="BB483" s="27">
        <f>((1/(((6-P483)^2+(6-Q483)^2))*CT483))</f>
        <v>1.1670061697699313E-3</v>
      </c>
      <c r="BC483" s="27">
        <f>((1/(((1-P483)^2+(0-Q483)^2))*CT483))</f>
        <v>2.6883695283096538E-2</v>
      </c>
      <c r="BD483" s="27">
        <f>((1/(((2-P483)^2+(0-Q483)^2))*CT483))</f>
        <v>9.9630289385500642E-2</v>
      </c>
      <c r="BE483" s="27">
        <f>((1/(((2-P483)^2+(1-Q483)^2))*CT483))</f>
        <v>0.38168724666086185</v>
      </c>
      <c r="BF483" s="27">
        <f>((1/(((3-P483)^2+(0-Q483)^2))*CT483))</f>
        <v>4.3712122264977192E-2</v>
      </c>
      <c r="BG483" s="27">
        <f>((1/(((3-P483)^2+(1-Q483)^2))*CT483))</f>
        <v>6.468394422443019E-2</v>
      </c>
      <c r="BH483" s="27">
        <f>((1/(((3-P483)^2+(2-Q483)^2))*CT483))</f>
        <v>2.0814849395789689E-2</v>
      </c>
      <c r="BI483" s="27">
        <f>((1/(((4-P483)^2+(0-Q483)^2))*CT483))</f>
        <v>1.3207110316877711E-2</v>
      </c>
      <c r="BJ483" s="27">
        <f>((1/(((4-P483)^2+(1-Q483)^2))*CT483))</f>
        <v>1.4641368192620336E-2</v>
      </c>
      <c r="BK483" s="27">
        <f>((1/(((4-P483)^2+(2-Q483)^2))*CT483))</f>
        <v>9.9125253592914006E-3</v>
      </c>
      <c r="BL483" s="27">
        <f>((1/(((4-P483)^2+(3-Q483)^2))*CT483))</f>
        <v>5.7648416110078456E-3</v>
      </c>
      <c r="BM483" s="27">
        <f>((1/(((5-P483)^2+(0-Q483)^2))*CT483))</f>
        <v>5.9327241753950972E-3</v>
      </c>
      <c r="BN483" s="27">
        <f>((1/(((5-P483)^2+(1-Q483)^2))*CT483))</f>
        <v>6.2058042453701882E-3</v>
      </c>
      <c r="BO483" s="27">
        <f>((1/(((5-P483)^2+(2-Q483)^2))*CT483))</f>
        <v>5.162028148144932E-3</v>
      </c>
      <c r="BP483" s="27">
        <f>((1/(((5-P483)^2+(3-Q483)^2))*CT483))</f>
        <v>3.7550908072665583E-3</v>
      </c>
      <c r="BQ483" s="27">
        <f>((1/(((5-P483)^2+(4-Q483)^2))*CT483))</f>
        <v>2.6393025028921685E-3</v>
      </c>
      <c r="BR483" s="27">
        <f>((1/(((6-P483)^2+(0-Q483)^2))*CT483))</f>
        <v>3.3178888703969595E-3</v>
      </c>
      <c r="BS483" s="27">
        <f>(1/(((6-P483)^2+(1-Q483)^2))*CT483)</f>
        <v>3.4015999312022138E-3</v>
      </c>
      <c r="BT483" s="27">
        <f>(1/(((6-P483)^2+(2-Q483)^2))*CT483)</f>
        <v>3.0622042612977523E-3</v>
      </c>
      <c r="BU483" s="27">
        <f>(1/(((6-P483)^2+(3-Q483)^2))*CT483)</f>
        <v>2.5053552882248063E-3</v>
      </c>
      <c r="BV483" s="27">
        <f>((1/(((6-P483)^2+(4-Q483)^2))*CT483))</f>
        <v>1.9541638241976841E-3</v>
      </c>
      <c r="BW483" s="27">
        <f>((1/(((6-P483)^2+(5-Q483)^2))*CT483))</f>
        <v>1.5053198129127171E-3</v>
      </c>
      <c r="BX483" s="27">
        <f>((1/(((0-P483)^2+(1-Q483)^2))*CT483))</f>
        <v>1.0315631056822278E-2</v>
      </c>
      <c r="BY483" s="27">
        <f>((1/(((0-P483)^2+(2-Q483)^2))*CT483))</f>
        <v>7.7206304088303524E-3</v>
      </c>
      <c r="BZ483" s="27">
        <f>((1/(((1-P483)^2+(2-Q483)^2))*CT483))</f>
        <v>1.6035163718013386E-2</v>
      </c>
      <c r="CA483" s="27">
        <f>((1/(((0-P483)^2+(3-Q483)^2))*CT483))</f>
        <v>4.9479001008267548E-3</v>
      </c>
      <c r="CB483" s="27">
        <f>((1/(((1-P483)^2+(3-Q483)^2))*CT483))</f>
        <v>7.4103835957603755E-3</v>
      </c>
      <c r="CC483" s="27">
        <f>((1/(((2-P483)^2+(3-Q483)^2))*CT483))</f>
        <v>9.2776752998790357E-3</v>
      </c>
      <c r="CD483" s="27">
        <f>((1/(((0-P483)^2+(4-Q483)^2))*CT483))</f>
        <v>3.1777428084279686E-3</v>
      </c>
      <c r="CE483" s="27">
        <f>((1/(((1-P483)^2+(4-Q483)^2))*CT483))</f>
        <v>4.0399369002591771E-3</v>
      </c>
      <c r="CF483" s="27">
        <f>((1/(((2-P483)^2+(4-Q483)^2))*CT483))</f>
        <v>4.5378544746551615E-3</v>
      </c>
      <c r="CG483" s="27">
        <f>((1/(((3-P483)^2+(4-Q483)^2))*CT483))</f>
        <v>4.2880120396716417E-3</v>
      </c>
      <c r="CH483" s="27">
        <f>((1/(((0-P483)^2+(5-Q483)^2))*CT483))</f>
        <v>2.1400829131505562E-3</v>
      </c>
      <c r="CI483" s="27">
        <f>((1/(((1-P483)^2+(5-Q483)^2))*CT483))</f>
        <v>2.4993035917177161E-3</v>
      </c>
      <c r="CJ483" s="27">
        <f>((1/(((2-P483)^2+(5-Q483)^2))*CT483))</f>
        <v>2.6813152473799035E-3</v>
      </c>
      <c r="CK483" s="27">
        <f>((1/(((3-P483)^2+(5-Q483)^2))*CT483))</f>
        <v>2.5920761284403556E-3</v>
      </c>
      <c r="CL483" s="27">
        <f>(1/(((4-P483)^2+(5-Q483)^2))*CT483)</f>
        <v>2.2798207319474901E-3</v>
      </c>
      <c r="CM483" s="27">
        <f>(1/(((0-P483)^2+(6-Q483)^2))*CT483)</f>
        <v>1.5154857182160155E-3</v>
      </c>
      <c r="CN483" s="27">
        <f>(1/(((1-P483)^2+(6-Q483)^2))*CT483)</f>
        <v>1.6872104385244079E-3</v>
      </c>
      <c r="CO483" s="27">
        <f>((1/(((2-P483)^2+(6-Q483)^2))*CT483))</f>
        <v>1.7682398601664856E-3</v>
      </c>
      <c r="CP483" s="27">
        <f>((1/(((3-P483)^2+(6-Q483)^2))*CT483))</f>
        <v>1.7289851227846372E-3</v>
      </c>
      <c r="CQ483" s="27">
        <f>((1/(((4-P483)^2+(6-Q483)^2))*CT483))</f>
        <v>1.584249224413379E-3</v>
      </c>
      <c r="CR483" s="27">
        <f>((1/(((5-P483)^2+(6-Q483)^2)))*CT483)</f>
        <v>1.3811131109693502E-3</v>
      </c>
      <c r="CS483" s="21">
        <f t="shared" si="238"/>
        <v>0.90039166383092939</v>
      </c>
      <c r="CT483" s="28">
        <v>0.05</v>
      </c>
    </row>
    <row r="484" spans="8:98" x14ac:dyDescent="0.25">
      <c r="H484" s="2">
        <v>44850</v>
      </c>
      <c r="I484" s="1" t="s">
        <v>7</v>
      </c>
      <c r="J484" s="1" t="s">
        <v>20</v>
      </c>
      <c r="K484">
        <v>0</v>
      </c>
      <c r="L484">
        <v>0</v>
      </c>
      <c r="M484">
        <v>1.41</v>
      </c>
      <c r="N484">
        <v>0.85</v>
      </c>
      <c r="P484" s="10">
        <f>SUMIF(team,spi_matches[[#This Row],[team1]],Mxg)+SUMIF(team,spi_matches[[#This Row],[team2]],Vnxg)</f>
        <v>1.5685985040213488</v>
      </c>
      <c r="Q484" s="10">
        <f>SUMIF(team,spi_matches[[#This Row],[team1]],Mnxg)+SUMIF(team,spi_matches[[#This Row],[team2]],Vxg)</f>
        <v>0.90403631784792127</v>
      </c>
      <c r="R484" s="10">
        <f t="shared" si="208"/>
        <v>2.8073409124371399E-2</v>
      </c>
      <c r="S484" s="21">
        <f t="shared" si="209"/>
        <v>0.46459774445311647</v>
      </c>
      <c r="T484" s="21">
        <f t="shared" si="210"/>
        <v>0.21550249656723605</v>
      </c>
      <c r="U484" s="21">
        <f t="shared" si="211"/>
        <v>0.13770738904649199</v>
      </c>
      <c r="V484" s="22">
        <f t="shared" si="212"/>
        <v>3</v>
      </c>
      <c r="W484" s="22">
        <f t="shared" si="213"/>
        <v>0</v>
      </c>
      <c r="X484" s="23">
        <f t="shared" si="214"/>
        <v>1</v>
      </c>
      <c r="Y484" s="23">
        <f t="shared" si="215"/>
        <v>1</v>
      </c>
      <c r="Z484" s="23">
        <f t="shared" si="216"/>
        <v>1</v>
      </c>
      <c r="AA484" s="23">
        <f t="shared" si="217"/>
        <v>1</v>
      </c>
      <c r="AB484" s="24">
        <f t="shared" si="218"/>
        <v>2</v>
      </c>
      <c r="AC484" s="24">
        <f t="shared" si="219"/>
        <v>1</v>
      </c>
      <c r="AD484" s="24">
        <f t="shared" si="220"/>
        <v>1</v>
      </c>
      <c r="AE484" s="24">
        <f t="shared" si="221"/>
        <v>1</v>
      </c>
      <c r="AF484" s="24">
        <f t="shared" si="222"/>
        <v>2</v>
      </c>
      <c r="AG484" s="24">
        <f t="shared" si="223"/>
        <v>0</v>
      </c>
      <c r="AH484" s="24">
        <f t="shared" si="224"/>
        <v>1</v>
      </c>
      <c r="AI484" s="24">
        <f t="shared" si="225"/>
        <v>0</v>
      </c>
      <c r="AJ484" s="24">
        <f t="shared" si="226"/>
        <v>2</v>
      </c>
      <c r="AK484" s="24">
        <f t="shared" si="227"/>
        <v>2</v>
      </c>
      <c r="AL484" s="25">
        <f t="shared" si="228"/>
        <v>21</v>
      </c>
      <c r="AM484" s="25">
        <f t="shared" si="229"/>
        <v>11</v>
      </c>
      <c r="AN484" s="25">
        <f t="shared" si="230"/>
        <v>20</v>
      </c>
      <c r="AO484" s="25">
        <f t="shared" si="231"/>
        <v>10</v>
      </c>
      <c r="AP484" s="25">
        <f t="shared" si="232"/>
        <v>22</v>
      </c>
      <c r="AQ484" s="26">
        <f t="shared" si="233"/>
        <v>0.25599504685244623</v>
      </c>
      <c r="AR484" s="26">
        <f t="shared" si="234"/>
        <v>0.15036993090098649</v>
      </c>
      <c r="AS484" s="26">
        <f t="shared" si="235"/>
        <v>4.983112656164887E-2</v>
      </c>
      <c r="AT484" s="26">
        <f t="shared" si="236"/>
        <v>4.3837118275897174E-2</v>
      </c>
      <c r="AU484" s="26">
        <f t="shared" si="237"/>
        <v>3.6042695340823681E-2</v>
      </c>
      <c r="AV484" s="27">
        <f>(1/(((0-P484)^2+(0-Q484)^2))*CT484)</f>
        <v>1.5254213306829467E-2</v>
      </c>
      <c r="AW484" s="27">
        <f>(1/(((1-P484)^2+(1-Q484)^2))*CT484)</f>
        <v>0.15036993090098649</v>
      </c>
      <c r="AX484" s="27">
        <f>(1/(((2-P484)^2+(2-Q484)^2))*CT484)</f>
        <v>3.6042695340823681E-2</v>
      </c>
      <c r="AY484" s="27">
        <f>(1/(((3-P484)^2+(3-Q484)^2))*CT484)</f>
        <v>7.7615960578510564E-3</v>
      </c>
      <c r="AZ484" s="27">
        <f>((1/(((4-P484)^2+(4-Q484)^2))*CT484))</f>
        <v>3.2264924755513549E-3</v>
      </c>
      <c r="BA484" s="27">
        <f>((1/(((5-P484)^2+(5-Q484)^2))*CT484))</f>
        <v>1.7512254814566919E-3</v>
      </c>
      <c r="BB484" s="27">
        <f>((1/(((6-P484)^2+(6-Q484)^2))*CT484))</f>
        <v>1.0963430037372747E-3</v>
      </c>
      <c r="BC484" s="27">
        <f>((1/(((1-P484)^2+(0-Q484)^2))*CT484))</f>
        <v>4.3837118275897174E-2</v>
      </c>
      <c r="BD484" s="27">
        <f>((1/(((2-P484)^2+(0-Q484)^2))*CT484))</f>
        <v>4.983112656164887E-2</v>
      </c>
      <c r="BE484" s="27">
        <f>((1/(((2-P484)^2+(1-Q484)^2))*CT484))</f>
        <v>0.25599504685244623</v>
      </c>
      <c r="BF484" s="27">
        <f>((1/(((3-P484)^2+(0-Q484)^2))*CT484))</f>
        <v>1.7444749558989708E-2</v>
      </c>
      <c r="BG484" s="27">
        <f>((1/(((3-P484)^2+(1-Q484)^2))*CT484))</f>
        <v>2.4294024503322739E-2</v>
      </c>
      <c r="BH484" s="27">
        <f>((1/(((3-P484)^2+(2-Q484)^2))*CT484))</f>
        <v>1.5384394629031538E-2</v>
      </c>
      <c r="BI484" s="27">
        <f>((1/(((4-P484)^2+(0-Q484)^2))*CT484))</f>
        <v>7.4305302282426768E-3</v>
      </c>
      <c r="BJ484" s="27">
        <f>((1/(((4-P484)^2+(1-Q484)^2))*CT484))</f>
        <v>8.4446303767511024E-3</v>
      </c>
      <c r="BK484" s="27">
        <f>((1/(((4-P484)^2+(2-Q484)^2))*CT484))</f>
        <v>7.0295314283730249E-3</v>
      </c>
      <c r="BL484" s="27">
        <f>((1/(((4-P484)^2+(3-Q484)^2))*CT484))</f>
        <v>4.8521185893699061E-3</v>
      </c>
      <c r="BM484" s="27">
        <f>((1/(((5-P484)^2+(0-Q484)^2))*CT484))</f>
        <v>3.9708388297238677E-3</v>
      </c>
      <c r="BN484" s="27">
        <f>((1/(((5-P484)^2+(1-Q484)^2))*CT484))</f>
        <v>4.2431403413129114E-3</v>
      </c>
      <c r="BO484" s="27">
        <f>((1/(((5-P484)^2+(2-Q484)^2))*CT484))</f>
        <v>3.8533707295779433E-3</v>
      </c>
      <c r="BP484" s="27">
        <f>((1/(((5-P484)^2+(3-Q484)^2))*CT484))</f>
        <v>3.0926087918545946E-3</v>
      </c>
      <c r="BQ484" s="27">
        <f>((1/(((5-P484)^2+(4-Q484)^2))*CT484))</f>
        <v>2.3408779606112233E-3</v>
      </c>
      <c r="BR484" s="27">
        <f>((1/(((6-P484)^2+(0-Q484)^2))*CT484))</f>
        <v>2.4444378204737205E-3</v>
      </c>
      <c r="BS484" s="27">
        <f>(1/(((6-P484)^2+(1-Q484)^2))*CT484)</f>
        <v>2.544978907813215E-3</v>
      </c>
      <c r="BT484" s="27">
        <f>(1/(((6-P484)^2+(2-Q484)^2))*CT484)</f>
        <v>2.3994100586430685E-3</v>
      </c>
      <c r="BU484" s="27">
        <f>(1/(((6-P484)^2+(3-Q484)^2))*CT484)</f>
        <v>2.0806992568972171E-3</v>
      </c>
      <c r="BV484" s="27">
        <f>((1/(((6-P484)^2+(4-Q484)^2))*CT484))</f>
        <v>1.7110214565053978E-3</v>
      </c>
      <c r="BW484" s="27">
        <f>((1/(((6-P484)^2+(5-Q484)^2))*CT484))</f>
        <v>1.3730892956303916E-3</v>
      </c>
      <c r="BX484" s="27">
        <f>((1/(((0-P484)^2+(1-Q484)^2))*CT484))</f>
        <v>2.0245289538208366E-2</v>
      </c>
      <c r="BY484" s="27">
        <f>((1/(((0-P484)^2+(2-Q484)^2))*CT484))</f>
        <v>1.3655092243069464E-2</v>
      </c>
      <c r="BZ484" s="27">
        <f>((1/(((1-P484)^2+(2-Q484)^2))*CT484))</f>
        <v>3.2798915428430157E-2</v>
      </c>
      <c r="CA484" s="27">
        <f>((1/(((0-P484)^2+(3-Q484)^2))*CT484))</f>
        <v>7.2954732065665428E-3</v>
      </c>
      <c r="CB484" s="27">
        <f>((1/(((1-P484)^2+(3-Q484)^2))*CT484))</f>
        <v>1.0601377974283338E-2</v>
      </c>
      <c r="CC484" s="27">
        <f>((1/(((2-P484)^2+(3-Q484)^2))*CT484))</f>
        <v>1.0919006937424687E-2</v>
      </c>
      <c r="CD484" s="27">
        <f>((1/(((0-P484)^2+(4-Q484)^2))*CT484))</f>
        <v>4.1509303554678311E-3</v>
      </c>
      <c r="CE484" s="27">
        <f>((1/(((1-P484)^2+(4-Q484)^2))*CT484))</f>
        <v>5.0462766886246241E-3</v>
      </c>
      <c r="CF484" s="27">
        <f>((1/(((2-P484)^2+(4-Q484)^2))*CT484))</f>
        <v>5.1171319842199794E-3</v>
      </c>
      <c r="CG484" s="27">
        <f>((1/(((3-P484)^2+(4-Q484)^2))*CT484))</f>
        <v>4.2977844178027262E-3</v>
      </c>
      <c r="CH484" s="27">
        <f>((1/(((0-P484)^2+(5-Q484)^2))*CT484))</f>
        <v>2.5991011603285481E-3</v>
      </c>
      <c r="CI484" s="27">
        <f>((1/(((1-P484)^2+(5-Q484)^2))*CT484))</f>
        <v>2.9239385210179697E-3</v>
      </c>
      <c r="CJ484" s="27">
        <f>((1/(((2-P484)^2+(5-Q484)^2))*CT484))</f>
        <v>2.9475873454094456E-3</v>
      </c>
      <c r="CK484" s="27">
        <f>((1/(((3-P484)^2+(5-Q484)^2))*CT484))</f>
        <v>2.6559255755421937E-3</v>
      </c>
      <c r="CL484" s="27">
        <f>(1/(((4-P484)^2+(5-Q484)^2))*CT484)</f>
        <v>2.2037468198481615E-3</v>
      </c>
      <c r="CM484" s="27">
        <f>(1/(((0-P484)^2+(6-Q484)^2))*CT484)</f>
        <v>1.7587459815688246E-3</v>
      </c>
      <c r="CN484" s="27">
        <f>(1/(((1-P484)^2+(6-Q484)^2))*CT484)</f>
        <v>1.9017082967158162E-3</v>
      </c>
      <c r="CO484" s="27">
        <f>((1/(((2-P484)^2+(6-Q484)^2))*CT484))</f>
        <v>1.911683794950372E-3</v>
      </c>
      <c r="CP484" s="27">
        <f>((1/(((3-P484)^2+(6-Q484)^2))*CT484))</f>
        <v>1.7845825995101443E-3</v>
      </c>
      <c r="CQ484" s="27">
        <f>((1/(((4-P484)^2+(6-Q484)^2))*CT484))</f>
        <v>1.5683539258999981E-3</v>
      </c>
      <c r="CR484" s="27">
        <f>((1/(((5-P484)^2+(6-Q484)^2)))*CT484)</f>
        <v>1.3247362516027846E-3</v>
      </c>
      <c r="CS484" s="21">
        <f t="shared" si="238"/>
        <v>0.81780763006684454</v>
      </c>
      <c r="CT484" s="28">
        <v>0.05</v>
      </c>
    </row>
    <row r="485" spans="8:98" x14ac:dyDescent="0.25">
      <c r="H485" s="2">
        <v>44850</v>
      </c>
      <c r="I485" s="1" t="s">
        <v>17</v>
      </c>
      <c r="J485" s="1" t="s">
        <v>12</v>
      </c>
      <c r="K485">
        <v>0</v>
      </c>
      <c r="L485">
        <v>2</v>
      </c>
      <c r="M485">
        <v>2.31</v>
      </c>
      <c r="N485">
        <v>1.1599999999999999</v>
      </c>
      <c r="P485" s="10">
        <f>SUMIF(team,spi_matches[[#This Row],[team1]],Mxg)+SUMIF(team,spi_matches[[#This Row],[team2]],Vnxg)</f>
        <v>0.87402877358774422</v>
      </c>
      <c r="Q485" s="10">
        <f>SUMIF(team,spi_matches[[#This Row],[team1]],Mnxg)+SUMIF(team,spi_matches[[#This Row],[team2]],Vxg)</f>
        <v>1.5272047730488476</v>
      </c>
      <c r="R485" s="10">
        <f t="shared" si="208"/>
        <v>2.1968527084337741</v>
      </c>
      <c r="S485" s="21">
        <f t="shared" si="209"/>
        <v>0.13734484180467091</v>
      </c>
      <c r="T485" s="21">
        <f t="shared" si="210"/>
        <v>0.23327300772891035</v>
      </c>
      <c r="U485" s="21">
        <f t="shared" si="211"/>
        <v>0.41827441309573277</v>
      </c>
      <c r="V485" s="22">
        <f t="shared" si="212"/>
        <v>0</v>
      </c>
      <c r="W485" s="22">
        <f t="shared" si="213"/>
        <v>3</v>
      </c>
      <c r="X485" s="23">
        <f t="shared" si="214"/>
        <v>0</v>
      </c>
      <c r="Y485" s="23">
        <f t="shared" si="215"/>
        <v>3</v>
      </c>
      <c r="Z485" s="23">
        <f t="shared" si="216"/>
        <v>0</v>
      </c>
      <c r="AA485" s="23">
        <f t="shared" si="217"/>
        <v>3</v>
      </c>
      <c r="AB485" s="24">
        <f t="shared" si="218"/>
        <v>1</v>
      </c>
      <c r="AC485" s="24">
        <f t="shared" si="219"/>
        <v>2</v>
      </c>
      <c r="AD485" s="24">
        <f t="shared" si="220"/>
        <v>1</v>
      </c>
      <c r="AE485" s="24">
        <f t="shared" si="221"/>
        <v>1</v>
      </c>
      <c r="AF485" s="24">
        <f t="shared" si="222"/>
        <v>0</v>
      </c>
      <c r="AG485" s="24">
        <f t="shared" si="223"/>
        <v>2</v>
      </c>
      <c r="AH485" s="24">
        <f t="shared" si="224"/>
        <v>0</v>
      </c>
      <c r="AI485" s="24">
        <f t="shared" si="225"/>
        <v>1</v>
      </c>
      <c r="AJ485" s="24">
        <f t="shared" si="226"/>
        <v>2</v>
      </c>
      <c r="AK485" s="24">
        <f t="shared" si="227"/>
        <v>2</v>
      </c>
      <c r="AL485" s="25">
        <f t="shared" si="228"/>
        <v>12</v>
      </c>
      <c r="AM485" s="25">
        <f t="shared" si="229"/>
        <v>11</v>
      </c>
      <c r="AN485" s="25">
        <f t="shared" si="230"/>
        <v>2</v>
      </c>
      <c r="AO485" s="25">
        <f t="shared" si="231"/>
        <v>1</v>
      </c>
      <c r="AP485" s="25">
        <f t="shared" si="232"/>
        <v>22</v>
      </c>
      <c r="AQ485" s="26">
        <f t="shared" si="233"/>
        <v>0.20885191567561892</v>
      </c>
      <c r="AR485" s="26">
        <f t="shared" si="234"/>
        <v>0.17017590796492316</v>
      </c>
      <c r="AS485" s="26">
        <f t="shared" si="235"/>
        <v>5.0634879169587123E-2</v>
      </c>
      <c r="AT485" s="26">
        <f t="shared" si="236"/>
        <v>4.7990578346004509E-2</v>
      </c>
      <c r="AU485" s="26">
        <f t="shared" si="237"/>
        <v>3.3526748489673977E-2</v>
      </c>
      <c r="AV485" s="27">
        <f>(1/(((0-P485)^2+(0-Q485)^2))*CT485)</f>
        <v>1.6148406616855921E-2</v>
      </c>
      <c r="AW485" s="27">
        <f>(1/(((1-P485)^2+(1-Q485)^2))*CT485)</f>
        <v>0.17017590796492316</v>
      </c>
      <c r="AX485" s="27">
        <f>(1/(((2-P485)^2+(2-Q485)^2))*CT485)</f>
        <v>3.3526748489673977E-2</v>
      </c>
      <c r="AY485" s="27">
        <f>(1/(((3-P485)^2+(3-Q485)^2))*CT485)</f>
        <v>7.475093620379257E-3</v>
      </c>
      <c r="AZ485" s="27">
        <f>((1/(((4-P485)^2+(4-Q485)^2))*CT485))</f>
        <v>3.1473437124205799E-3</v>
      </c>
      <c r="BA485" s="27">
        <f>((1/(((5-P485)^2+(5-Q485)^2))*CT485))</f>
        <v>1.7191615364092021E-3</v>
      </c>
      <c r="BB485" s="27">
        <f>((1/(((6-P485)^2+(6-Q485)^2))*CT485))</f>
        <v>1.0803457882482303E-3</v>
      </c>
      <c r="BC485" s="27">
        <f>((1/(((1-P485)^2+(0-Q485)^2))*CT485))</f>
        <v>2.1292695117871477E-2</v>
      </c>
      <c r="BD485" s="27">
        <f>((1/(((2-P485)^2+(0-Q485)^2))*CT485))</f>
        <v>1.3888249946326115E-2</v>
      </c>
      <c r="BE485" s="27">
        <f>((1/(((2-P485)^2+(1-Q485)^2))*CT485))</f>
        <v>3.2346630102015168E-2</v>
      </c>
      <c r="BF485" s="27">
        <f>((1/(((3-P485)^2+(0-Q485)^2))*CT485))</f>
        <v>7.2970244277268184E-3</v>
      </c>
      <c r="BG485" s="27">
        <f>((1/(((3-P485)^2+(1-Q485)^2))*CT485))</f>
        <v>1.0421663575879418E-2</v>
      </c>
      <c r="BH485" s="27">
        <f>((1/(((3-P485)^2+(2-Q485)^2))*CT485))</f>
        <v>1.0541208892827024E-2</v>
      </c>
      <c r="BI485" s="27">
        <f>((1/(((4-P485)^2+(0-Q485)^2))*CT485))</f>
        <v>4.1308485855806173E-3</v>
      </c>
      <c r="BJ485" s="27">
        <f>((1/(((4-P485)^2+(1-Q485)^2))*CT485))</f>
        <v>4.9753021121967085E-3</v>
      </c>
      <c r="BK485" s="27">
        <f>((1/(((4-P485)^2+(2-Q485)^2))*CT485))</f>
        <v>5.0023854200104741E-3</v>
      </c>
      <c r="BL485" s="27">
        <f>((1/(((4-P485)^2+(3-Q485)^2))*CT485))</f>
        <v>4.1873164565440681E-3</v>
      </c>
      <c r="BM485" s="27">
        <f>((1/(((5-P485)^2+(0-Q485)^2))*CT485))</f>
        <v>2.5831792794950162E-3</v>
      </c>
      <c r="BN485" s="27">
        <f>((1/(((5-P485)^2+(1-Q485)^2))*CT485))</f>
        <v>2.889908902904856E-3</v>
      </c>
      <c r="BO485" s="27">
        <f>((1/(((5-P485)^2+(2-Q485)^2))*CT485))</f>
        <v>2.8990256795253942E-3</v>
      </c>
      <c r="BP485" s="27">
        <f>((1/(((5-P485)^2+(3-Q485)^2))*CT485))</f>
        <v>2.605148435618218E-3</v>
      </c>
      <c r="BQ485" s="27">
        <f>((1/(((5-P485)^2+(4-Q485)^2))*CT485))</f>
        <v>2.1609142240950176E-3</v>
      </c>
      <c r="BR485" s="27">
        <f>((1/(((6-P485)^2+(0-Q485)^2))*CT485))</f>
        <v>1.7477668081780414E-3</v>
      </c>
      <c r="BS485" s="27">
        <f>(1/(((6-P485)^2+(1-Q485)^2))*CT485)</f>
        <v>1.8829891071070065E-3</v>
      </c>
      <c r="BT485" s="27">
        <f>(1/(((6-P485)^2+(2-Q485)^2))*CT485)</f>
        <v>1.886855371223425E-3</v>
      </c>
      <c r="BU485" s="27">
        <f>(1/(((6-P485)^2+(3-Q485)^2))*CT485)</f>
        <v>1.7577962874134386E-3</v>
      </c>
      <c r="BV485" s="27">
        <f>((1/(((6-P485)^2+(4-Q485)^2))*CT485))</f>
        <v>1.5436721564020236E-3</v>
      </c>
      <c r="BW485" s="27">
        <f>((1/(((6-P485)^2+(5-Q485)^2))*CT485))</f>
        <v>1.3042609157305788E-3</v>
      </c>
      <c r="BX485" s="27">
        <f>((1/(((0-P485)^2+(1-Q485)^2))*CT485))</f>
        <v>4.7990578346004509E-2</v>
      </c>
      <c r="BY485" s="27">
        <f>((1/(((0-P485)^2+(2-Q485)^2))*CT485))</f>
        <v>5.0634879169587123E-2</v>
      </c>
      <c r="BZ485" s="27">
        <f>((1/(((1-P485)^2+(2-Q485)^2))*CT485))</f>
        <v>0.20885191567561892</v>
      </c>
      <c r="CA485" s="27">
        <f>((1/(((0-P485)^2+(3-Q485)^2))*CT485))</f>
        <v>1.7047089065358102E-2</v>
      </c>
      <c r="CB485" s="27">
        <f>((1/(((1-P485)^2+(3-Q485)^2))*CT485))</f>
        <v>2.2883352477101392E-2</v>
      </c>
      <c r="CC485" s="27">
        <f>((1/(((2-P485)^2+(3-Q485)^2))*CT485))</f>
        <v>1.4547837287632795E-2</v>
      </c>
      <c r="CD485" s="27">
        <f>((1/(((0-P485)^2+(4-Q485)^2))*CT485))</f>
        <v>7.2688760567351414E-3</v>
      </c>
      <c r="CE485" s="27">
        <f>((1/(((1-P485)^2+(4-Q485)^2))*CT485))</f>
        <v>8.1558285429391003E-3</v>
      </c>
      <c r="CF485" s="27">
        <f>((1/(((2-P485)^2+(4-Q485)^2))*CT485))</f>
        <v>6.7727482797361842E-3</v>
      </c>
      <c r="CG485" s="27">
        <f>((1/(((3-P485)^2+(4-Q485)^2))*CT485))</f>
        <v>4.7016918113784298E-3</v>
      </c>
      <c r="CH485" s="27">
        <f>((1/(((0-P485)^2+(5-Q485)^2))*CT485))</f>
        <v>3.898868654129012E-3</v>
      </c>
      <c r="CI485" s="27">
        <f>((1/(((1-P485)^2+(5-Q485)^2))*CT485))</f>
        <v>4.140383704741543E-3</v>
      </c>
      <c r="CJ485" s="27">
        <f>((1/(((2-P485)^2+(5-Q485)^2))*CT485))</f>
        <v>3.7514674171363533E-3</v>
      </c>
      <c r="CK485" s="27">
        <f>((1/(((3-P485)^2+(5-Q485)^2))*CT485))</f>
        <v>3.0156705683217549E-3</v>
      </c>
      <c r="CL485" s="27">
        <f>(1/(((4-P485)^2+(5-Q485)^2))*CT485)</f>
        <v>2.290215903030936E-3</v>
      </c>
      <c r="CM485" s="27">
        <f>(1/(((0-P485)^2+(6-Q485)^2))*CT485)</f>
        <v>2.4073387116714954E-3</v>
      </c>
      <c r="CN485" s="27">
        <f>(1/(((1-P485)^2+(6-Q485)^2))*CT485)</f>
        <v>2.4972822212288746E-3</v>
      </c>
      <c r="CO485" s="27">
        <f>((1/(((2-P485)^2+(6-Q485)^2))*CT485))</f>
        <v>2.3503189565856806E-3</v>
      </c>
      <c r="CP485" s="27">
        <f>((1/(((3-P485)^2+(6-Q485)^2))*CT485))</f>
        <v>2.0386818850306136E-3</v>
      </c>
      <c r="CQ485" s="27">
        <f>((1/(((4-P485)^2+(6-Q485)^2))*CT485))</f>
        <v>1.6791148827651479E-3</v>
      </c>
      <c r="CR485" s="27">
        <f>((1/(((5-P485)^2+(6-Q485)^2)))*CT485)</f>
        <v>1.350273478999727E-3</v>
      </c>
      <c r="CS485" s="21">
        <f t="shared" si="238"/>
        <v>0.78889226262931422</v>
      </c>
      <c r="CT485" s="28">
        <v>0.05</v>
      </c>
    </row>
    <row r="486" spans="8:98" x14ac:dyDescent="0.25">
      <c r="H486" s="2">
        <v>44850</v>
      </c>
      <c r="I486" s="1" t="s">
        <v>8</v>
      </c>
      <c r="J486" s="1" t="s">
        <v>6</v>
      </c>
      <c r="K486">
        <v>0</v>
      </c>
      <c r="L486">
        <v>1</v>
      </c>
      <c r="M486">
        <v>2.14</v>
      </c>
      <c r="N486">
        <v>0.79</v>
      </c>
      <c r="P486" s="10">
        <f>SUMIF(team,spi_matches[[#This Row],[team1]],Mxg)+SUMIF(team,spi_matches[[#This Row],[team2]],Vnxg)</f>
        <v>1.2504854656902542</v>
      </c>
      <c r="Q486" s="10">
        <f>SUMIF(team,spi_matches[[#This Row],[team1]],Mnxg)+SUMIF(team,spi_matches[[#This Row],[team2]],Vxg)</f>
        <v>1.8469981587121125</v>
      </c>
      <c r="R486" s="10">
        <f t="shared" si="208"/>
        <v>1.9084812142690804</v>
      </c>
      <c r="S486" s="21">
        <f t="shared" si="209"/>
        <v>0.15352940558131806</v>
      </c>
      <c r="T486" s="21">
        <f t="shared" si="210"/>
        <v>0.17841225792498486</v>
      </c>
      <c r="U486" s="21">
        <f t="shared" si="211"/>
        <v>0.78348570860115463</v>
      </c>
      <c r="V486" s="22">
        <f t="shared" si="212"/>
        <v>0</v>
      </c>
      <c r="W486" s="22">
        <f t="shared" si="213"/>
        <v>3</v>
      </c>
      <c r="X486" s="23">
        <f t="shared" si="214"/>
        <v>0</v>
      </c>
      <c r="Y486" s="23">
        <f t="shared" si="215"/>
        <v>3</v>
      </c>
      <c r="Z486" s="23">
        <f t="shared" si="216"/>
        <v>0</v>
      </c>
      <c r="AA486" s="23">
        <f t="shared" si="217"/>
        <v>3</v>
      </c>
      <c r="AB486" s="24">
        <f t="shared" si="218"/>
        <v>1</v>
      </c>
      <c r="AC486" s="24">
        <f t="shared" si="219"/>
        <v>2</v>
      </c>
      <c r="AD486" s="24">
        <f t="shared" si="220"/>
        <v>2</v>
      </c>
      <c r="AE486" s="24">
        <f t="shared" si="221"/>
        <v>2</v>
      </c>
      <c r="AF486" s="24">
        <f t="shared" si="222"/>
        <v>1</v>
      </c>
      <c r="AG486" s="24">
        <f t="shared" si="223"/>
        <v>1</v>
      </c>
      <c r="AH486" s="24">
        <f t="shared" si="224"/>
        <v>2</v>
      </c>
      <c r="AI486" s="24">
        <f t="shared" si="225"/>
        <v>1</v>
      </c>
      <c r="AJ486" s="24">
        <f t="shared" si="226"/>
        <v>1</v>
      </c>
      <c r="AK486" s="24">
        <f t="shared" si="227"/>
        <v>3</v>
      </c>
      <c r="AL486" s="25">
        <f t="shared" si="228"/>
        <v>12</v>
      </c>
      <c r="AM486" s="25">
        <f t="shared" si="229"/>
        <v>22</v>
      </c>
      <c r="AN486" s="25">
        <f t="shared" si="230"/>
        <v>11</v>
      </c>
      <c r="AO486" s="25">
        <f t="shared" si="231"/>
        <v>21</v>
      </c>
      <c r="AP486" s="25">
        <f t="shared" si="232"/>
        <v>13</v>
      </c>
      <c r="AQ486" s="26">
        <f t="shared" si="233"/>
        <v>0.58036599578381853</v>
      </c>
      <c r="AR486" s="26">
        <f t="shared" si="234"/>
        <v>8.5443561367146273E-2</v>
      </c>
      <c r="AS486" s="26">
        <f t="shared" si="235"/>
        <v>6.4090333581205999E-2</v>
      </c>
      <c r="AT486" s="26">
        <f t="shared" si="236"/>
        <v>3.9087604074691688E-2</v>
      </c>
      <c r="AU486" s="26">
        <f t="shared" si="237"/>
        <v>3.5915509680563493E-2</v>
      </c>
      <c r="AV486" s="27">
        <f>(1/(((0-P486)^2+(0-Q486)^2))*CT486)</f>
        <v>1.0050016725882146E-2</v>
      </c>
      <c r="AW486" s="27">
        <f>(1/(((1-P486)^2+(1-Q486)^2))*CT486)</f>
        <v>6.4090333581205999E-2</v>
      </c>
      <c r="AX486" s="27">
        <f>(1/(((2-P486)^2+(2-Q486)^2))*CT486)</f>
        <v>8.5443561367146273E-2</v>
      </c>
      <c r="AY486" s="27">
        <f>(1/(((3-P486)^2+(3-Q486)^2))*CT486)</f>
        <v>1.1388965547842212E-2</v>
      </c>
      <c r="AZ486" s="27">
        <f>((1/(((4-P486)^2+(4-Q486)^2))*CT486))</f>
        <v>4.0999579244134282E-3</v>
      </c>
      <c r="BA486" s="27">
        <f>((1/(((5-P486)^2+(5-Q486)^2))*CT486))</f>
        <v>2.0833090407203466E-3</v>
      </c>
      <c r="BB486" s="27">
        <f>((1/(((6-P486)^2+(6-Q486)^2))*CT486))</f>
        <v>1.2561137377744675E-3</v>
      </c>
      <c r="BC486" s="27">
        <f>((1/(((1-P486)^2+(0-Q486)^2))*CT486))</f>
        <v>1.4392029578297501E-2</v>
      </c>
      <c r="BD486" s="27">
        <f>((1/(((2-P486)^2+(0-Q486)^2))*CT486))</f>
        <v>1.2584396514546591E-2</v>
      </c>
      <c r="BE486" s="27">
        <f>((1/(((2-P486)^2+(1-Q486)^2))*CT486))</f>
        <v>3.9087604074691688E-2</v>
      </c>
      <c r="BF486" s="27">
        <f>((1/(((3-P486)^2+(0-Q486)^2))*CT486))</f>
        <v>7.7253444694383574E-3</v>
      </c>
      <c r="BG486" s="27">
        <f>((1/(((3-P486)^2+(1-Q486)^2))*CT486))</f>
        <v>1.3233790572361879E-2</v>
      </c>
      <c r="BH486" s="27">
        <f>((1/(((3-P486)^2+(2-Q486)^2))*CT486))</f>
        <v>1.6211603344525458E-2</v>
      </c>
      <c r="BI486" s="27">
        <f>((1/(((4-P486)^2+(0-Q486)^2))*CT486))</f>
        <v>4.5573731648022595E-3</v>
      </c>
      <c r="BJ486" s="27">
        <f>((1/(((4-P486)^2+(1-Q486)^2))*CT486))</f>
        <v>6.0406637754801436E-3</v>
      </c>
      <c r="BK486" s="27">
        <f>((1/(((4-P486)^2+(2-Q486)^2))*CT486))</f>
        <v>6.5934879719873989E-3</v>
      </c>
      <c r="BL486" s="27">
        <f>((1/(((4-P486)^2+(3-Q486)^2))*CT486))</f>
        <v>5.6247756569799265E-3</v>
      </c>
      <c r="BM486" s="27">
        <f>((1/(((5-P486)^2+(0-Q486)^2))*CT486))</f>
        <v>2.8620063968727628E-3</v>
      </c>
      <c r="BN486" s="27">
        <f>((1/(((5-P486)^2+(1-Q486)^2))*CT486))</f>
        <v>3.3838050130311028E-3</v>
      </c>
      <c r="BO486" s="27">
        <f>((1/(((5-P486)^2+(2-Q486)^2))*CT486))</f>
        <v>3.5505642370030027E-3</v>
      </c>
      <c r="BP486" s="27">
        <f>((1/(((5-P486)^2+(3-Q486)^2))*CT486))</f>
        <v>3.2492276202997009E-3</v>
      </c>
      <c r="BQ486" s="27">
        <f>((1/(((5-P486)^2+(4-Q486)^2))*CT486))</f>
        <v>2.6746154566812449E-3</v>
      </c>
      <c r="BR486" s="27">
        <f>((1/(((6-P486)^2+(0-Q486)^2))*CT486))</f>
        <v>1.9253510210811696E-3</v>
      </c>
      <c r="BS486" s="27">
        <f>(1/(((6-P486)^2+(1-Q486)^2))*CT486)</f>
        <v>2.1482005592071882E-3</v>
      </c>
      <c r="BT486" s="27">
        <f>(1/(((6-P486)^2+(2-Q486)^2))*CT486)</f>
        <v>2.2142217102246067E-3</v>
      </c>
      <c r="BU486" s="27">
        <f>(1/(((6-P486)^2+(3-Q486)^2))*CT486)</f>
        <v>2.0931623389676404E-3</v>
      </c>
      <c r="BV486" s="27">
        <f>((1/(((6-P486)^2+(4-Q486)^2))*CT486))</f>
        <v>1.8386878519669253E-3</v>
      </c>
      <c r="BW486" s="27">
        <f>((1/(((6-P486)^2+(5-Q486)^2))*CT486))</f>
        <v>1.5384942528715259E-3</v>
      </c>
      <c r="BX486" s="27">
        <f>((1/(((0-P486)^2+(1-Q486)^2))*CT486))</f>
        <v>2.1919059411798045E-2</v>
      </c>
      <c r="BY486" s="27">
        <f>((1/(((0-P486)^2+(2-Q486)^2))*CT486))</f>
        <v>3.1503535266737492E-2</v>
      </c>
      <c r="BZ486" s="27">
        <f>((1/(((1-P486)^2+(2-Q486)^2))*CT486))</f>
        <v>0.58036599578381853</v>
      </c>
      <c r="CA486" s="27">
        <f>((1/(((0-P486)^2+(3-Q486)^2))*CT486))</f>
        <v>1.7282337580836703E-2</v>
      </c>
      <c r="CB486" s="27">
        <f>((1/(((1-P486)^2+(3-Q486)^2))*CT486))</f>
        <v>3.5915509680563493E-2</v>
      </c>
      <c r="CC486" s="27">
        <f>((1/(((2-P486)^2+(3-Q486)^2))*CT486))</f>
        <v>2.6438446008099015E-2</v>
      </c>
      <c r="CD486" s="27">
        <f>((1/(((0-P486)^2+(4-Q486)^2))*CT486))</f>
        <v>8.0656468436182648E-3</v>
      </c>
      <c r="CE486" s="27">
        <f>((1/(((1-P486)^2+(4-Q486)^2))*CT486))</f>
        <v>1.0642464516958021E-2</v>
      </c>
      <c r="CF486" s="27">
        <f>((1/(((2-P486)^2+(4-Q486)^2))*CT486))</f>
        <v>9.6205853452109961E-3</v>
      </c>
      <c r="CG486" s="27">
        <f>((1/(((3-P486)^2+(4-Q486)^2))*CT486))</f>
        <v>6.4966974398123758E-3</v>
      </c>
      <c r="CH486" s="27">
        <f>((1/(((0-P486)^2+(5-Q486)^2))*CT486))</f>
        <v>4.3458857392673182E-3</v>
      </c>
      <c r="CI486" s="27">
        <f>((1/(((1-P486)^2+(5-Q486)^2))*CT486))</f>
        <v>4.9979190765656184E-3</v>
      </c>
      <c r="CJ486" s="27">
        <f>((1/(((2-P486)^2+(5-Q486)^2))*CT486))</f>
        <v>4.7604572889617981E-3</v>
      </c>
      <c r="CK486" s="27">
        <f>((1/(((3-P486)^2+(5-Q486)^2))*CT486))</f>
        <v>3.84549664577029E-3</v>
      </c>
      <c r="CL486" s="27">
        <f>(1/(((4-P486)^2+(5-Q486)^2))*CT486)</f>
        <v>2.8569386618524468E-3</v>
      </c>
      <c r="CM486" s="27">
        <f>(1/(((0-P486)^2+(6-Q486)^2))*CT486)</f>
        <v>2.6579997172577522E-3</v>
      </c>
      <c r="CN486" s="27">
        <f>(1/(((1-P486)^2+(6-Q486)^2))*CT486)</f>
        <v>2.8884758444248804E-3</v>
      </c>
      <c r="CO486" s="27">
        <f>((1/(((2-P486)^2+(6-Q486)^2))*CT486))</f>
        <v>2.8075382555751392E-3</v>
      </c>
      <c r="CP486" s="27">
        <f>((1/(((3-P486)^2+(6-Q486)^2))*CT486))</f>
        <v>2.4620565813311796E-3</v>
      </c>
      <c r="CQ486" s="27">
        <f>((1/(((4-P486)^2+(6-Q486)^2))*CT486))</f>
        <v>2.0155394489242309E-3</v>
      </c>
      <c r="CR486" s="27">
        <f>((1/(((5-P486)^2+(6-Q486)^2)))*CT486)</f>
        <v>1.597123463771122E-3</v>
      </c>
      <c r="CS486" s="21">
        <f t="shared" si="238"/>
        <v>1.1154273721074581</v>
      </c>
      <c r="CT486" s="28">
        <v>0.05</v>
      </c>
    </row>
    <row r="487" spans="8:98" x14ac:dyDescent="0.25">
      <c r="H487" s="2">
        <v>44850</v>
      </c>
      <c r="I487" s="1" t="s">
        <v>11</v>
      </c>
      <c r="J487" s="1" t="s">
        <v>21</v>
      </c>
      <c r="K487">
        <v>1</v>
      </c>
      <c r="L487">
        <v>1</v>
      </c>
      <c r="M487">
        <v>0.51</v>
      </c>
      <c r="N487">
        <v>1.82</v>
      </c>
      <c r="P487" s="10">
        <f>SUMIF(team,spi_matches[[#This Row],[team1]],Mxg)+SUMIF(team,spi_matches[[#This Row],[team2]],Vnxg)</f>
        <v>1.0429956499559045</v>
      </c>
      <c r="Q487" s="10">
        <f>SUMIF(team,spi_matches[[#This Row],[team1]],Mnxg)+SUMIF(team,spi_matches[[#This Row],[team2]],Vxg)</f>
        <v>1.3425299518449103</v>
      </c>
      <c r="R487" s="10">
        <f t="shared" si="208"/>
        <v>0.51206200975714089</v>
      </c>
      <c r="S487" s="21">
        <f t="shared" si="209"/>
        <v>0.17266747155333925</v>
      </c>
      <c r="T487" s="21">
        <f t="shared" si="210"/>
        <v>0.48750628110311328</v>
      </c>
      <c r="U487" s="21">
        <f t="shared" si="211"/>
        <v>0.28601366523553151</v>
      </c>
      <c r="V487" s="22">
        <f t="shared" si="212"/>
        <v>1</v>
      </c>
      <c r="W487" s="22">
        <f t="shared" si="213"/>
        <v>1</v>
      </c>
      <c r="X487" s="23">
        <f t="shared" si="214"/>
        <v>1</v>
      </c>
      <c r="Y487" s="23">
        <f t="shared" si="215"/>
        <v>1</v>
      </c>
      <c r="Z487" s="23">
        <f t="shared" si="216"/>
        <v>1</v>
      </c>
      <c r="AA487" s="23">
        <f t="shared" si="217"/>
        <v>1</v>
      </c>
      <c r="AB487" s="24">
        <f t="shared" si="218"/>
        <v>1</v>
      </c>
      <c r="AC487" s="24">
        <f t="shared" si="219"/>
        <v>1</v>
      </c>
      <c r="AD487" s="24">
        <f t="shared" si="220"/>
        <v>1</v>
      </c>
      <c r="AE487" s="24">
        <f t="shared" si="221"/>
        <v>2</v>
      </c>
      <c r="AF487" s="24">
        <f t="shared" si="222"/>
        <v>2</v>
      </c>
      <c r="AG487" s="24">
        <f t="shared" si="223"/>
        <v>1</v>
      </c>
      <c r="AH487" s="24">
        <f t="shared" si="224"/>
        <v>0</v>
      </c>
      <c r="AI487" s="24">
        <f t="shared" si="225"/>
        <v>1</v>
      </c>
      <c r="AJ487" s="24">
        <f t="shared" si="226"/>
        <v>2</v>
      </c>
      <c r="AK487" s="24">
        <f t="shared" si="227"/>
        <v>2</v>
      </c>
      <c r="AL487" s="25">
        <f t="shared" si="228"/>
        <v>11</v>
      </c>
      <c r="AM487" s="25">
        <f t="shared" si="229"/>
        <v>12</v>
      </c>
      <c r="AN487" s="25">
        <f t="shared" si="230"/>
        <v>21</v>
      </c>
      <c r="AO487" s="25">
        <f t="shared" si="231"/>
        <v>1</v>
      </c>
      <c r="AP487" s="25">
        <f t="shared" si="232"/>
        <v>22</v>
      </c>
      <c r="AQ487" s="26">
        <f t="shared" si="233"/>
        <v>0.41954969389904939</v>
      </c>
      <c r="AR487" s="26">
        <f t="shared" si="234"/>
        <v>0.11517672401948723</v>
      </c>
      <c r="AS487" s="26">
        <f t="shared" si="235"/>
        <v>4.8394086101902677E-2</v>
      </c>
      <c r="AT487" s="26">
        <f t="shared" si="236"/>
        <v>4.1488036683892532E-2</v>
      </c>
      <c r="AU487" s="26">
        <f t="shared" si="237"/>
        <v>3.7088571188443824E-2</v>
      </c>
      <c r="AV487" s="27">
        <f>(1/(((0-P487)^2+(0-Q487)^2))*CT487)</f>
        <v>1.7299681638976359E-2</v>
      </c>
      <c r="AW487" s="27">
        <f>(1/(((1-P487)^2+(1-Q487)^2))*CT487)</f>
        <v>0.41954969389904939</v>
      </c>
      <c r="AX487" s="27">
        <f>(1/(((2-P487)^2+(2-Q487)^2))*CT487)</f>
        <v>3.7088571188443824E-2</v>
      </c>
      <c r="AY487" s="27">
        <f>(1/(((3-P487)^2+(3-Q487)^2))*CT487)</f>
        <v>7.6021659029322152E-3</v>
      </c>
      <c r="AZ487" s="27">
        <f>((1/(((4-P487)^2+(4-Q487)^2))*CT487))</f>
        <v>3.1633513281444526E-3</v>
      </c>
      <c r="BA487" s="27">
        <f>((1/(((5-P487)^2+(5-Q487)^2))*CT487))</f>
        <v>1.7220613281916292E-3</v>
      </c>
      <c r="BB487" s="27">
        <f>((1/(((6-P487)^2+(6-Q487)^2))*CT487))</f>
        <v>1.0807558173753645E-3</v>
      </c>
      <c r="BC487" s="27">
        <f>((1/(((1-P487)^2+(0-Q487)^2))*CT487))</f>
        <v>2.7712571674461086E-2</v>
      </c>
      <c r="BD487" s="27">
        <f>((1/(((2-P487)^2+(0-Q487)^2))*CT487))</f>
        <v>1.8394228054608868E-2</v>
      </c>
      <c r="BE487" s="27">
        <f>((1/(((2-P487)^2+(1-Q487)^2))*CT487))</f>
        <v>4.8394086101902677E-2</v>
      </c>
      <c r="BF487" s="27">
        <f>((1/(((3-P487)^2+(0-Q487)^2))*CT487))</f>
        <v>8.8774425942371657E-3</v>
      </c>
      <c r="BG487" s="27">
        <f>((1/(((3-P487)^2+(1-Q487)^2))*CT487))</f>
        <v>1.2667230259432253E-2</v>
      </c>
      <c r="BH487" s="27">
        <f>((1/(((3-P487)^2+(2-Q487)^2))*CT487))</f>
        <v>1.1731215634699083E-2</v>
      </c>
      <c r="BI487" s="27">
        <f>((1/(((4-P487)^2+(0-Q487)^2))*CT487))</f>
        <v>4.7410165663562221E-3</v>
      </c>
      <c r="BJ487" s="27">
        <f>((1/(((4-P487)^2+(1-Q487)^2))*CT487))</f>
        <v>5.6425756747935764E-3</v>
      </c>
      <c r="BK487" s="27">
        <f>((1/(((4-P487)^2+(2-Q487)^2))*CT487))</f>
        <v>5.4489133049456691E-3</v>
      </c>
      <c r="BL487" s="27">
        <f>((1/(((4-P487)^2+(3-Q487)^2))*CT487))</f>
        <v>4.3512004668649585E-3</v>
      </c>
      <c r="BM487" s="27">
        <f>((1/(((5-P487)^2+(0-Q487)^2))*CT487))</f>
        <v>2.8636441314904746E-3</v>
      </c>
      <c r="BN487" s="27">
        <f>((1/(((5-P487)^2+(1-Q487)^2))*CT487))</f>
        <v>3.1695298753261977E-3</v>
      </c>
      <c r="BO487" s="27">
        <f>((1/(((5-P487)^2+(2-Q487)^2))*CT487))</f>
        <v>3.107491173003866E-3</v>
      </c>
      <c r="BP487" s="27">
        <f>((1/(((5-P487)^2+(3-Q487)^2))*CT487))</f>
        <v>2.7166397420064839E-3</v>
      </c>
      <c r="BQ487" s="27">
        <f>((1/(((5-P487)^2+(4-Q487)^2))*CT487))</f>
        <v>2.2007012727016969E-3</v>
      </c>
      <c r="BR487" s="27">
        <f>((1/(((6-P487)^2+(0-Q487)^2))*CT487))</f>
        <v>1.8957864358313183E-3</v>
      </c>
      <c r="BS487" s="27">
        <f>(1/(((6-P487)^2+(1-Q487)^2))*CT487)</f>
        <v>2.025175450634058E-3</v>
      </c>
      <c r="BT487" s="27">
        <f>(1/(((6-P487)^2+(2-Q487)^2))*CT487)</f>
        <v>1.9996673360956705E-3</v>
      </c>
      <c r="BU487" s="27">
        <f>(1/(((6-P487)^2+(3-Q487)^2))*CT487)</f>
        <v>1.8302214081429614E-3</v>
      </c>
      <c r="BV487" s="27">
        <f>((1/(((6-P487)^2+(4-Q487)^2))*CT487))</f>
        <v>1.5805759014978279E-3</v>
      </c>
      <c r="BW487" s="27">
        <f>((1/(((6-P487)^2+(5-Q487)^2))*CT487))</f>
        <v>1.3175584943071138E-3</v>
      </c>
      <c r="BX487" s="27">
        <f>((1/(((0-P487)^2+(1-Q487)^2))*CT487))</f>
        <v>4.1488036683892532E-2</v>
      </c>
      <c r="BY487" s="27">
        <f>((1/(((0-P487)^2+(2-Q487)^2))*CT487))</f>
        <v>3.2892425931747404E-2</v>
      </c>
      <c r="BZ487" s="27">
        <f>((1/(((1-P487)^2+(2-Q487)^2))*CT487))</f>
        <v>0.11517672401948723</v>
      </c>
      <c r="CA487" s="27">
        <f>((1/(((0-P487)^2+(3-Q487)^2))*CT487))</f>
        <v>1.3037650250863253E-2</v>
      </c>
      <c r="CB487" s="27">
        <f>((1/(((1-P487)^2+(3-Q487)^2))*CT487))</f>
        <v>1.8188064383461131E-2</v>
      </c>
      <c r="CC487" s="27">
        <f>((1/(((2-P487)^2+(3-Q487)^2))*CT487))</f>
        <v>1.3649774093182111E-2</v>
      </c>
      <c r="CD487" s="27">
        <f>((1/(((0-P487)^2+(4-Q487)^2))*CT487))</f>
        <v>6.1349791240561842E-3</v>
      </c>
      <c r="CE487" s="27">
        <f>((1/(((1-P487)^2+(4-Q487)^2))*CT487))</f>
        <v>7.0781470212463067E-3</v>
      </c>
      <c r="CF487" s="27">
        <f>((1/(((2-P487)^2+(4-Q487)^2))*CT487))</f>
        <v>6.267231452957836E-3</v>
      </c>
      <c r="CG487" s="27">
        <f>((1/(((3-P487)^2+(4-Q487)^2))*CT487))</f>
        <v>4.5905196421721839E-3</v>
      </c>
      <c r="CH487" s="27">
        <f>((1/(((0-P487)^2+(5-Q487)^2))*CT487))</f>
        <v>3.4566368518140394E-3</v>
      </c>
      <c r="CI487" s="27">
        <f>((1/(((1-P487)^2+(5-Q487)^2))*CT487))</f>
        <v>3.7372180288235048E-3</v>
      </c>
      <c r="CJ487" s="27">
        <f>((1/(((2-P487)^2+(5-Q487)^2))*CT487))</f>
        <v>3.4982294986817368E-3</v>
      </c>
      <c r="CK487" s="27">
        <f>((1/(((3-P487)^2+(5-Q487)^2))*CT487))</f>
        <v>2.9058020603156768E-3</v>
      </c>
      <c r="CL487" s="27">
        <f>(1/(((4-P487)^2+(5-Q487)^2))*CT487)</f>
        <v>2.2602995417987434E-3</v>
      </c>
      <c r="CM487" s="27">
        <f>(1/(((0-P487)^2+(6-Q487)^2))*CT487)</f>
        <v>2.1949206119269787E-3</v>
      </c>
      <c r="CN487" s="27">
        <f>(1/(((1-P487)^2+(6-Q487)^2))*CT487)</f>
        <v>2.3047979202624309E-3</v>
      </c>
      <c r="CO487" s="27">
        <f>((1/(((2-P487)^2+(6-Q487)^2))*CT487))</f>
        <v>2.2116178023246736E-3</v>
      </c>
      <c r="CP487" s="27">
        <f>((1/(((3-P487)^2+(6-Q487)^2))*CT487))</f>
        <v>1.9591023071902592E-3</v>
      </c>
      <c r="CQ487" s="27">
        <f>((1/(((4-P487)^2+(6-Q487)^2))*CT487))</f>
        <v>1.6427967221085183E-3</v>
      </c>
      <c r="CR487" s="27">
        <f>((1/(((5-P487)^2+(6-Q487)^2)))*CT487)</f>
        <v>1.3386912872188068E-3</v>
      </c>
      <c r="CS487" s="21">
        <f t="shared" si="238"/>
        <v>0.94618741789198391</v>
      </c>
      <c r="CT487" s="28">
        <v>0.05</v>
      </c>
    </row>
    <row r="488" spans="8:98" x14ac:dyDescent="0.25">
      <c r="H488" s="2">
        <v>44850</v>
      </c>
      <c r="I488" s="1" t="s">
        <v>19</v>
      </c>
      <c r="J488" s="1" t="s">
        <v>22</v>
      </c>
      <c r="K488">
        <v>1</v>
      </c>
      <c r="L488">
        <v>0</v>
      </c>
      <c r="M488">
        <v>2.2200000000000002</v>
      </c>
      <c r="N488">
        <v>1.1100000000000001</v>
      </c>
      <c r="P488" s="10">
        <f>SUMIF(team,spi_matches[[#This Row],[team1]],Mxg)+SUMIF(team,spi_matches[[#This Row],[team2]],Vnxg)</f>
        <v>1.6806898562438057</v>
      </c>
      <c r="Q488" s="10">
        <f>SUMIF(team,spi_matches[[#This Row],[team1]],Mnxg)+SUMIF(team,spi_matches[[#This Row],[team2]],Vxg)</f>
        <v>1.989712760250139</v>
      </c>
      <c r="R488" s="10">
        <f t="shared" si="208"/>
        <v>1.0647499717052455</v>
      </c>
      <c r="S488" s="21">
        <f t="shared" si="209"/>
        <v>0.18955777170310126</v>
      </c>
      <c r="T488" s="21">
        <f t="shared" si="210"/>
        <v>0.55925334452915165</v>
      </c>
      <c r="U488" s="21">
        <f t="shared" si="211"/>
        <v>0.30780055944707269</v>
      </c>
      <c r="V488" s="22">
        <f t="shared" si="212"/>
        <v>1</v>
      </c>
      <c r="W488" s="22">
        <f t="shared" si="213"/>
        <v>1</v>
      </c>
      <c r="X488" s="23">
        <f t="shared" si="214"/>
        <v>3</v>
      </c>
      <c r="Y488" s="23">
        <f t="shared" si="215"/>
        <v>0</v>
      </c>
      <c r="Z488" s="23">
        <f t="shared" si="216"/>
        <v>3</v>
      </c>
      <c r="AA488" s="23">
        <f t="shared" si="217"/>
        <v>0</v>
      </c>
      <c r="AB488" s="24">
        <f t="shared" si="218"/>
        <v>2</v>
      </c>
      <c r="AC488" s="24">
        <f t="shared" si="219"/>
        <v>2</v>
      </c>
      <c r="AD488" s="24">
        <f t="shared" si="220"/>
        <v>1</v>
      </c>
      <c r="AE488" s="24">
        <f t="shared" si="221"/>
        <v>2</v>
      </c>
      <c r="AF488" s="24">
        <f t="shared" si="222"/>
        <v>2</v>
      </c>
      <c r="AG488" s="24">
        <f t="shared" si="223"/>
        <v>1</v>
      </c>
      <c r="AH488" s="24">
        <f t="shared" si="224"/>
        <v>2</v>
      </c>
      <c r="AI488" s="24">
        <f t="shared" si="225"/>
        <v>3</v>
      </c>
      <c r="AJ488" s="24">
        <f t="shared" si="226"/>
        <v>1</v>
      </c>
      <c r="AK488" s="24">
        <f t="shared" si="227"/>
        <v>1</v>
      </c>
      <c r="AL488" s="25">
        <f t="shared" si="228"/>
        <v>22</v>
      </c>
      <c r="AM488" s="25">
        <f t="shared" si="229"/>
        <v>12</v>
      </c>
      <c r="AN488" s="25">
        <f t="shared" si="230"/>
        <v>21</v>
      </c>
      <c r="AO488" s="25">
        <f t="shared" si="231"/>
        <v>23</v>
      </c>
      <c r="AP488" s="25">
        <f t="shared" si="232"/>
        <v>11</v>
      </c>
      <c r="AQ488" s="26">
        <f t="shared" si="233"/>
        <v>0.4898848804669651</v>
      </c>
      <c r="AR488" s="26">
        <f t="shared" si="234"/>
        <v>0.10788778196702309</v>
      </c>
      <c r="AS488" s="26">
        <f t="shared" si="235"/>
        <v>4.6232499055979225E-2</v>
      </c>
      <c r="AT488" s="26">
        <f t="shared" si="236"/>
        <v>4.4537903783073901E-2</v>
      </c>
      <c r="AU488" s="26">
        <f t="shared" si="237"/>
        <v>3.4653155878872431E-2</v>
      </c>
      <c r="AV488" s="27">
        <f>(1/(((0-P488)^2+(0-Q488)^2))*CT488)</f>
        <v>7.3706358389685304E-3</v>
      </c>
      <c r="AW488" s="27">
        <f>(1/(((1-P488)^2+(1-Q488)^2))*CT488)</f>
        <v>3.4653155878872431E-2</v>
      </c>
      <c r="AX488" s="27">
        <f>(1/(((2-P488)^2+(2-Q488)^2))*CT488)</f>
        <v>0.4898848804669651</v>
      </c>
      <c r="AY488" s="27">
        <f>(1/(((3-P488)^2+(3-Q488)^2))*CT488)</f>
        <v>1.810767835234299E-2</v>
      </c>
      <c r="AZ488" s="27">
        <f>((1/(((4-P488)^2+(4-Q488)^2))*CT488))</f>
        <v>5.3075996393136728E-3</v>
      </c>
      <c r="BA488" s="27">
        <f>((1/(((5-P488)^2+(5-Q488)^2))*CT488))</f>
        <v>2.4900833555579292E-3</v>
      </c>
      <c r="BB488" s="27">
        <f>((1/(((6-P488)^2+(6-Q488)^2))*CT488))</f>
        <v>1.4393109971309801E-3</v>
      </c>
      <c r="BC488" s="27">
        <f>((1/(((1-P488)^2+(0-Q488)^2))*CT488))</f>
        <v>1.1306345188699522E-2</v>
      </c>
      <c r="BD488" s="27">
        <f>((1/(((2-P488)^2+(0-Q488)^2))*CT488))</f>
        <v>1.2312493540051074E-2</v>
      </c>
      <c r="BE488" s="27">
        <f>((1/(((2-P488)^2+(1-Q488)^2))*CT488))</f>
        <v>4.6232499055979225E-2</v>
      </c>
      <c r="BF488" s="27">
        <f>((1/(((3-P488)^2+(0-Q488)^2))*CT488))</f>
        <v>8.7726437581316461E-3</v>
      </c>
      <c r="BG488" s="27">
        <f>((1/(((3-P488)^2+(1-Q488)^2))*CT488))</f>
        <v>1.8381605490898921E-2</v>
      </c>
      <c r="BH488" s="27">
        <f>((1/(((3-P488)^2+(2-Q488)^2))*CT488))</f>
        <v>2.8724322679826483E-2</v>
      </c>
      <c r="BI488" s="27">
        <f>((1/(((4-P488)^2+(0-Q488)^2))*CT488))</f>
        <v>5.3543759386870419E-3</v>
      </c>
      <c r="BJ488" s="27">
        <f>((1/(((4-P488)^2+(1-Q488)^2))*CT488))</f>
        <v>7.8632042870179653E-3</v>
      </c>
      <c r="BK488" s="27">
        <f>((1/(((4-P488)^2+(2-Q488)^2))*CT488))</f>
        <v>9.2948803904477212E-3</v>
      </c>
      <c r="BL488" s="27">
        <f>((1/(((4-P488)^2+(3-Q488)^2))*CT488))</f>
        <v>7.8126466705614132E-3</v>
      </c>
      <c r="BM488" s="27">
        <f>((1/(((5-P488)^2+(0-Q488)^2))*CT488))</f>
        <v>3.3385020692863667E-3</v>
      </c>
      <c r="BN488" s="27">
        <f>((1/(((5-P488)^2+(1-Q488)^2))*CT488))</f>
        <v>4.1675865995043169E-3</v>
      </c>
      <c r="BO488" s="27">
        <f>((1/(((5-P488)^2+(2-Q488)^2))*CT488))</f>
        <v>4.5380593001964299E-3</v>
      </c>
      <c r="BP488" s="27">
        <f>((1/(((5-P488)^2+(3-Q488)^2))*CT488))</f>
        <v>4.1533413157767299E-3</v>
      </c>
      <c r="BQ488" s="27">
        <f>((1/(((5-P488)^2+(4-Q488)^2))*CT488))</f>
        <v>3.3202571388022749E-3</v>
      </c>
      <c r="BR488" s="27">
        <f>((1/(((6-P488)^2+(0-Q488)^2))*CT488))</f>
        <v>2.2108831443632547E-3</v>
      </c>
      <c r="BS488" s="27">
        <f>(1/(((6-P488)^2+(1-Q488)^2))*CT488)</f>
        <v>2.5463471510535803E-3</v>
      </c>
      <c r="BT488" s="27">
        <f>(1/(((6-P488)^2+(2-Q488)^2))*CT488)</f>
        <v>2.680024488279505E-3</v>
      </c>
      <c r="BU488" s="27">
        <f>(1/(((6-P488)^2+(3-Q488)^2))*CT488)</f>
        <v>2.5410222085693527E-3</v>
      </c>
      <c r="BV488" s="27">
        <f>((1/(((6-P488)^2+(4-Q488)^2))*CT488))</f>
        <v>2.2028668642745746E-3</v>
      </c>
      <c r="BW488" s="27">
        <f>((1/(((6-P488)^2+(5-Q488)^2))*CT488))</f>
        <v>1.8038644226937917E-3</v>
      </c>
      <c r="BX488" s="27">
        <f>((1/(((0-P488)^2+(1-Q488)^2))*CT488))</f>
        <v>1.3143196006639189E-2</v>
      </c>
      <c r="BY488" s="27">
        <f>((1/(((0-P488)^2+(2-Q488)^2))*CT488))</f>
        <v>1.7700216403826283E-2</v>
      </c>
      <c r="BZ488" s="27">
        <f>((1/(((1-P488)^2+(2-Q488)^2))*CT488))</f>
        <v>0.10788778196702309</v>
      </c>
      <c r="CA488" s="27">
        <f>((1/(((0-P488)^2+(3-Q488)^2))*CT488))</f>
        <v>1.3002552896304871E-2</v>
      </c>
      <c r="CB488" s="27">
        <f>((1/(((1-P488)^2+(3-Q488)^2))*CT488))</f>
        <v>3.3692291292391173E-2</v>
      </c>
      <c r="CC488" s="27">
        <f>((1/(((2-P488)^2+(3-Q488)^2))*CT488))</f>
        <v>4.4537903783073901E-2</v>
      </c>
      <c r="CD488" s="27">
        <f>((1/(((0-P488)^2+(4-Q488)^2))*CT488))</f>
        <v>7.282288860609467E-3</v>
      </c>
      <c r="CE488" s="27">
        <f>((1/(((1-P488)^2+(4-Q488)^2))*CT488))</f>
        <v>1.1099780783701274E-2</v>
      </c>
      <c r="CF488" s="27">
        <f>((1/(((2-P488)^2+(4-Q488)^2))*CT488))</f>
        <v>1.2067926726984255E-2</v>
      </c>
      <c r="CG488" s="27">
        <f>((1/(((3-P488)^2+(4-Q488)^2))*CT488))</f>
        <v>8.6477750207326204E-3</v>
      </c>
      <c r="CH488" s="27">
        <f>((1/(((0-P488)^2+(5-Q488)^2))*CT488))</f>
        <v>4.2064358328198978E-3</v>
      </c>
      <c r="CI488" s="27">
        <f>((1/(((1-P488)^2+(5-Q488)^2))*CT488))</f>
        <v>5.2492512764542284E-3</v>
      </c>
      <c r="CJ488" s="27">
        <f>((1/(((2-P488)^2+(5-Q488)^2))*CT488))</f>
        <v>5.4562587791028355E-3</v>
      </c>
      <c r="CK488" s="27">
        <f>((1/(((3-P488)^2+(5-Q488)^2))*CT488))</f>
        <v>4.6285974004581119E-3</v>
      </c>
      <c r="CL488" s="27">
        <f>(1/(((4-P488)^2+(5-Q488)^2))*CT488)</f>
        <v>3.4623571950614367E-3</v>
      </c>
      <c r="CM488" s="27">
        <f>(1/(((0-P488)^2+(6-Q488)^2))*CT488)</f>
        <v>2.644506109104204E-3</v>
      </c>
      <c r="CN488" s="27">
        <f>(1/(((1-P488)^2+(6-Q488)^2))*CT488)</f>
        <v>3.0219254424241095E-3</v>
      </c>
      <c r="CO488" s="27">
        <f>((1/(((2-P488)^2+(6-Q488)^2))*CT488))</f>
        <v>3.0894018433732253E-3</v>
      </c>
      <c r="CP488" s="27">
        <f>((1/(((3-P488)^2+(6-Q488)^2))*CT488))</f>
        <v>2.8053665314040984E-3</v>
      </c>
      <c r="CQ488" s="27">
        <f>((1/(((4-P488)^2+(6-Q488)^2))*CT488))</f>
        <v>2.3297420667270879E-3</v>
      </c>
      <c r="CR488" s="27">
        <f>((1/(((5-P488)^2+(6-Q488)^2)))*CT488)</f>
        <v>1.8450032288572574E-3</v>
      </c>
      <c r="CS488" s="21">
        <f t="shared" si="238"/>
        <v>1.0566116756793253</v>
      </c>
      <c r="CT488" s="28">
        <v>0.05</v>
      </c>
    </row>
    <row r="489" spans="8:98" x14ac:dyDescent="0.25">
      <c r="H489" s="2">
        <v>44852</v>
      </c>
      <c r="I489" s="1" t="s">
        <v>27</v>
      </c>
      <c r="J489" s="1" t="s">
        <v>25</v>
      </c>
      <c r="K489">
        <v>0</v>
      </c>
      <c r="L489">
        <v>0</v>
      </c>
      <c r="M489">
        <v>0.21</v>
      </c>
      <c r="N489">
        <v>0.15</v>
      </c>
      <c r="P489" s="10">
        <f>SUMIF(team,spi_matches[[#This Row],[team1]],Mxg)+SUMIF(team,spi_matches[[#This Row],[team2]],Vnxg)</f>
        <v>1.2912701767533639</v>
      </c>
      <c r="Q489" s="10">
        <f>SUMIF(team,spi_matches[[#This Row],[team1]],Mnxg)+SUMIF(team,spi_matches[[#This Row],[team2]],Vxg)</f>
        <v>0.55253959142266562</v>
      </c>
      <c r="R489" s="10">
        <f t="shared" si="208"/>
        <v>1.3311833177989774</v>
      </c>
      <c r="S489" s="21">
        <f t="shared" si="209"/>
        <v>0.35070361892672797</v>
      </c>
      <c r="T489" s="21">
        <f t="shared" si="210"/>
        <v>0.23066649510659359</v>
      </c>
      <c r="U489" s="21">
        <f t="shared" si="211"/>
        <v>0.12106766309730231</v>
      </c>
      <c r="V489" s="22">
        <f t="shared" si="212"/>
        <v>3</v>
      </c>
      <c r="W489" s="22">
        <f t="shared" si="213"/>
        <v>0</v>
      </c>
      <c r="X489" s="23">
        <f t="shared" si="214"/>
        <v>1</v>
      </c>
      <c r="Y489" s="23">
        <f t="shared" si="215"/>
        <v>1</v>
      </c>
      <c r="Z489" s="23">
        <f t="shared" si="216"/>
        <v>1</v>
      </c>
      <c r="AA489" s="23">
        <f t="shared" si="217"/>
        <v>1</v>
      </c>
      <c r="AB489" s="24">
        <f t="shared" si="218"/>
        <v>1</v>
      </c>
      <c r="AC489" s="24">
        <f t="shared" si="219"/>
        <v>1</v>
      </c>
      <c r="AD489" s="24">
        <f t="shared" si="220"/>
        <v>1</v>
      </c>
      <c r="AE489" s="24">
        <f t="shared" si="221"/>
        <v>0</v>
      </c>
      <c r="AF489" s="24">
        <f t="shared" si="222"/>
        <v>2</v>
      </c>
      <c r="AG489" s="24">
        <f t="shared" si="223"/>
        <v>1</v>
      </c>
      <c r="AH489" s="24">
        <f t="shared" si="224"/>
        <v>2</v>
      </c>
      <c r="AI489" s="24">
        <f t="shared" si="225"/>
        <v>0</v>
      </c>
      <c r="AJ489" s="24">
        <f t="shared" si="226"/>
        <v>0</v>
      </c>
      <c r="AK489" s="24">
        <f t="shared" si="227"/>
        <v>1</v>
      </c>
      <c r="AL489" s="25">
        <f t="shared" si="228"/>
        <v>11</v>
      </c>
      <c r="AM489" s="25">
        <f t="shared" si="229"/>
        <v>10</v>
      </c>
      <c r="AN489" s="25">
        <f t="shared" si="230"/>
        <v>21</v>
      </c>
      <c r="AO489" s="25">
        <f t="shared" si="231"/>
        <v>20</v>
      </c>
      <c r="AP489" s="25">
        <f t="shared" si="232"/>
        <v>1</v>
      </c>
      <c r="AQ489" s="26">
        <f t="shared" si="233"/>
        <v>0.17540220323578548</v>
      </c>
      <c r="AR489" s="26">
        <f t="shared" si="234"/>
        <v>0.12815967556928701</v>
      </c>
      <c r="AS489" s="26">
        <f t="shared" si="235"/>
        <v>7.1172474603777541E-2</v>
      </c>
      <c r="AT489" s="26">
        <f t="shared" si="236"/>
        <v>6.1911993745494324E-2</v>
      </c>
      <c r="AU489" s="26">
        <f t="shared" si="237"/>
        <v>2.6772335481080368E-2</v>
      </c>
      <c r="AV489" s="27">
        <f>(1/(((0-P489)^2+(0-Q489)^2))*CT489)</f>
        <v>2.5346246590495891E-2</v>
      </c>
      <c r="AW489" s="27">
        <f>(1/(((1-P489)^2+(1-Q489)^2))*CT489)</f>
        <v>0.17540220323578548</v>
      </c>
      <c r="AX489" s="27">
        <f>(1/(((2-P489)^2+(2-Q489)^2))*CT489)</f>
        <v>1.9249725792432761E-2</v>
      </c>
      <c r="AY489" s="27">
        <f>(1/(((3-P489)^2+(3-Q489)^2))*CT489)</f>
        <v>5.6117856096996807E-3</v>
      </c>
      <c r="AZ489" s="27">
        <f>((1/(((4-P489)^2+(4-Q489)^2))*CT489))</f>
        <v>2.6011590055692035E-3</v>
      </c>
      <c r="BA489" s="27">
        <f>((1/(((5-P489)^2+(5-Q489)^2))*CT489))</f>
        <v>1.4909982032677389E-3</v>
      </c>
      <c r="BB489" s="27">
        <f>((1/(((6-P489)^2+(6-Q489)^2))*CT489))</f>
        <v>9.6437666934285216E-4</v>
      </c>
      <c r="BC489" s="27">
        <f>((1/(((1-P489)^2+(0-Q489)^2))*CT489))</f>
        <v>0.12815967556928701</v>
      </c>
      <c r="BD489" s="27">
        <f>((1/(((2-P489)^2+(0-Q489)^2))*CT489))</f>
        <v>6.1911993745494324E-2</v>
      </c>
      <c r="BE489" s="27">
        <f>((1/(((2-P489)^2+(1-Q489)^2))*CT489))</f>
        <v>7.1172474603777541E-2</v>
      </c>
      <c r="BF489" s="27">
        <f>((1/(((3-P489)^2+(0-Q489)^2))*CT489))</f>
        <v>1.5503599024515631E-2</v>
      </c>
      <c r="BG489" s="27">
        <f>((1/(((3-P489)^2+(1-Q489)^2))*CT489))</f>
        <v>1.6025751839109256E-2</v>
      </c>
      <c r="BH489" s="27">
        <f>((1/(((3-P489)^2+(2-Q489)^2))*CT489))</f>
        <v>9.9702900446676096E-3</v>
      </c>
      <c r="BI489" s="27">
        <f>((1/(((4-P489)^2+(0-Q489)^2))*CT489))</f>
        <v>6.5423470211258619E-3</v>
      </c>
      <c r="BJ489" s="27">
        <f>((1/(((4-P489)^2+(1-Q489)^2))*CT489))</f>
        <v>6.6335536714823649E-3</v>
      </c>
      <c r="BK489" s="27">
        <f>((1/(((4-P489)^2+(2-Q489)^2))*CT489))</f>
        <v>5.3009009288612604E-3</v>
      </c>
      <c r="BL489" s="27">
        <f>((1/(((4-P489)^2+(3-Q489)^2))*CT489))</f>
        <v>3.7517033557955522E-3</v>
      </c>
      <c r="BM489" s="27">
        <f>((1/(((5-P489)^2+(0-Q489)^2))*CT489))</f>
        <v>3.5561936089056946E-3</v>
      </c>
      <c r="BN489" s="27">
        <f>((1/(((5-P489)^2+(1-Q489)^2))*CT489))</f>
        <v>3.5829714417487538E-3</v>
      </c>
      <c r="BO489" s="27">
        <f>((1/(((5-P489)^2+(2-Q489)^2))*CT489))</f>
        <v>3.1546102490500813E-3</v>
      </c>
      <c r="BP489" s="27">
        <f>((1/(((5-P489)^2+(3-Q489)^2))*CT489))</f>
        <v>2.5323200830913457E-3</v>
      </c>
      <c r="BQ489" s="27">
        <f>((1/(((5-P489)^2+(4-Q489)^2))*CT489))</f>
        <v>1.9501038495602205E-3</v>
      </c>
      <c r="BR489" s="27">
        <f>((1/(((6-P489)^2+(0-Q489)^2))*CT489))</f>
        <v>2.224452948283846E-3</v>
      </c>
      <c r="BS489" s="27">
        <f>(1/(((6-P489)^2+(1-Q489)^2))*CT489)</f>
        <v>2.2349008279714472E-3</v>
      </c>
      <c r="BT489" s="27">
        <f>(1/(((6-P489)^2+(2-Q489)^2))*CT489)</f>
        <v>2.0603876390052063E-3</v>
      </c>
      <c r="BU489" s="27">
        <f>(1/(((6-P489)^2+(3-Q489)^2))*CT489)</f>
        <v>1.7754295394405352E-3</v>
      </c>
      <c r="BV489" s="27">
        <f>((1/(((6-P489)^2+(4-Q489)^2))*CT489))</f>
        <v>1.4681217985727168E-3</v>
      </c>
      <c r="BW489" s="27">
        <f>((1/(((6-P489)^2+(5-Q489)^2))*CT489))</f>
        <v>1.1918371369817214E-3</v>
      </c>
      <c r="BX489" s="27">
        <f>((1/(((0-P489)^2+(1-Q489)^2))*CT489))</f>
        <v>2.6772335481080368E-2</v>
      </c>
      <c r="BY489" s="27">
        <f>((1/(((0-P489)^2+(2-Q489)^2))*CT489))</f>
        <v>1.3288964832928692E-2</v>
      </c>
      <c r="BZ489" s="27">
        <f>((1/(((1-P489)^2+(2-Q489)^2))*CT489))</f>
        <v>2.2935990761716207E-2</v>
      </c>
      <c r="CA489" s="27">
        <f>((1/(((0-P489)^2+(3-Q489)^2))*CT489))</f>
        <v>6.5295964030804487E-3</v>
      </c>
      <c r="CB489" s="27">
        <f>((1/(((1-P489)^2+(3-Q489)^2))*CT489))</f>
        <v>8.2305871180903753E-3</v>
      </c>
      <c r="CC489" s="27">
        <f>((1/(((2-P489)^2+(3-Q489)^2))*CT489))</f>
        <v>7.7013592610867682E-3</v>
      </c>
      <c r="CD489" s="27">
        <f>((1/(((0-P489)^2+(4-Q489)^2))*CT489))</f>
        <v>3.6893937919046205E-3</v>
      </c>
      <c r="CE489" s="27">
        <f>((1/(((1-P489)^2+(4-Q489)^2))*CT489))</f>
        <v>4.177171701910452E-3</v>
      </c>
      <c r="CF489" s="27">
        <f>((1/(((2-P489)^2+(4-Q489)^2))*CT489))</f>
        <v>4.0363982271266743E-3</v>
      </c>
      <c r="CG489" s="27">
        <f>((1/(((3-P489)^2+(4-Q489)^2))*CT489))</f>
        <v>3.3772965304502047E-3</v>
      </c>
      <c r="CH489" s="27">
        <f>((1/(((0-P489)^2+(5-Q489)^2))*CT489))</f>
        <v>2.3312976553076133E-3</v>
      </c>
      <c r="CI489" s="27">
        <f>((1/(((1-P489)^2+(5-Q489)^2))*CT489))</f>
        <v>2.5170223196877982E-3</v>
      </c>
      <c r="CJ489" s="27">
        <f>((1/(((2-P489)^2+(5-Q489)^2))*CT489))</f>
        <v>2.4652155560388458E-3</v>
      </c>
      <c r="CK489" s="27">
        <f>((1/(((3-P489)^2+(5-Q489)^2))*CT489))</f>
        <v>2.2026759989837372E-3</v>
      </c>
      <c r="CL489" s="27">
        <f>(1/(((4-P489)^2+(5-Q489)^2))*CT489)</f>
        <v>1.8438535333769866E-3</v>
      </c>
      <c r="CM489" s="27">
        <f>(1/(((0-P489)^2+(6-Q489)^2))*CT489)</f>
        <v>1.5952930649728064E-3</v>
      </c>
      <c r="CN489" s="27">
        <f>(1/(((1-P489)^2+(6-Q489)^2))*CT489)</f>
        <v>1.680126540150944E-3</v>
      </c>
      <c r="CO489" s="27">
        <f>((1/(((2-P489)^2+(6-Q489)^2))*CT489))</f>
        <v>1.6568842637204068E-3</v>
      </c>
      <c r="CP489" s="27">
        <f>((1/(((3-P489)^2+(6-Q489)^2))*CT489))</f>
        <v>1.5339972518988833E-3</v>
      </c>
      <c r="CQ489" s="27">
        <f>((1/(((4-P489)^2+(6-Q489)^2))*CT489))</f>
        <v>1.3509116785846399E-3</v>
      </c>
      <c r="CR489" s="27">
        <f>((1/(((5-P489)^2+(6-Q489)^2)))*CT489)</f>
        <v>1.1512911252048643E-3</v>
      </c>
      <c r="CS489" s="21">
        <f t="shared" si="238"/>
        <v>0.70243777713062372</v>
      </c>
      <c r="CT489" s="28">
        <v>0.05</v>
      </c>
    </row>
    <row r="490" spans="8:98" x14ac:dyDescent="0.25">
      <c r="H490" s="2">
        <v>44852</v>
      </c>
      <c r="I490" s="1" t="s">
        <v>13</v>
      </c>
      <c r="J490" s="1" t="s">
        <v>15</v>
      </c>
      <c r="K490">
        <v>2</v>
      </c>
      <c r="L490">
        <v>1</v>
      </c>
      <c r="M490">
        <v>1.44</v>
      </c>
      <c r="N490">
        <v>0.09</v>
      </c>
      <c r="P490" s="10">
        <f>SUMIF(team,spi_matches[[#This Row],[team1]],Mxg)+SUMIF(team,spi_matches[[#This Row],[team2]],Vnxg)</f>
        <v>1.0308136509116008</v>
      </c>
      <c r="Q490" s="10">
        <f>SUMIF(team,spi_matches[[#This Row],[team1]],Mnxg)+SUMIF(team,spi_matches[[#This Row],[team2]],Vxg)</f>
        <v>0.67004463468739317</v>
      </c>
      <c r="R490" s="10">
        <f t="shared" si="208"/>
        <v>0.50388524650992472</v>
      </c>
      <c r="S490" s="21">
        <f t="shared" si="209"/>
        <v>0.27045323694377371</v>
      </c>
      <c r="T490" s="21">
        <f t="shared" si="210"/>
        <v>0.51710777848538103</v>
      </c>
      <c r="U490" s="21">
        <f t="shared" si="211"/>
        <v>0.15041728513007216</v>
      </c>
      <c r="V490" s="22">
        <f t="shared" si="212"/>
        <v>1</v>
      </c>
      <c r="W490" s="22">
        <f t="shared" si="213"/>
        <v>1</v>
      </c>
      <c r="X490" s="23">
        <f t="shared" si="214"/>
        <v>3</v>
      </c>
      <c r="Y490" s="23">
        <f t="shared" si="215"/>
        <v>0</v>
      </c>
      <c r="Z490" s="23">
        <f t="shared" si="216"/>
        <v>3</v>
      </c>
      <c r="AA490" s="23">
        <f t="shared" si="217"/>
        <v>0</v>
      </c>
      <c r="AB490" s="24">
        <f t="shared" si="218"/>
        <v>1</v>
      </c>
      <c r="AC490" s="24">
        <f t="shared" si="219"/>
        <v>1</v>
      </c>
      <c r="AD490" s="24">
        <f t="shared" si="220"/>
        <v>1</v>
      </c>
      <c r="AE490" s="24">
        <f t="shared" si="221"/>
        <v>0</v>
      </c>
      <c r="AF490" s="24">
        <f t="shared" si="222"/>
        <v>2</v>
      </c>
      <c r="AG490" s="24">
        <f t="shared" si="223"/>
        <v>1</v>
      </c>
      <c r="AH490" s="24">
        <f t="shared" si="224"/>
        <v>0</v>
      </c>
      <c r="AI490" s="24">
        <f t="shared" si="225"/>
        <v>1</v>
      </c>
      <c r="AJ490" s="24">
        <f t="shared" si="226"/>
        <v>2</v>
      </c>
      <c r="AK490" s="24">
        <f t="shared" si="227"/>
        <v>0</v>
      </c>
      <c r="AL490" s="25">
        <f t="shared" si="228"/>
        <v>11</v>
      </c>
      <c r="AM490" s="25">
        <f t="shared" si="229"/>
        <v>10</v>
      </c>
      <c r="AN490" s="25">
        <f t="shared" si="230"/>
        <v>21</v>
      </c>
      <c r="AO490" s="25">
        <f t="shared" si="231"/>
        <v>1</v>
      </c>
      <c r="AP490" s="25">
        <f t="shared" si="232"/>
        <v>20</v>
      </c>
      <c r="AQ490" s="26">
        <f t="shared" si="233"/>
        <v>0.45529037507364789</v>
      </c>
      <c r="AR490" s="26">
        <f t="shared" si="234"/>
        <v>0.11113351227938489</v>
      </c>
      <c r="AS490" s="26">
        <f t="shared" si="235"/>
        <v>4.7701151642730921E-2</v>
      </c>
      <c r="AT490" s="26">
        <f t="shared" si="236"/>
        <v>4.2682243486394156E-2</v>
      </c>
      <c r="AU490" s="26">
        <f t="shared" si="237"/>
        <v>3.6015737651107098E-2</v>
      </c>
      <c r="AV490" s="27">
        <f>(1/(((0-P490)^2+(0-Q490)^2))*CT490)</f>
        <v>3.3078921246667482E-2</v>
      </c>
      <c r="AW490" s="27">
        <f>(1/(((1-P490)^2+(1-Q490)^2))*CT490)</f>
        <v>0.45529037507364789</v>
      </c>
      <c r="AX490" s="27">
        <f>(1/(((2-P490)^2+(2-Q490)^2))*CT490)</f>
        <v>1.8463105589604744E-2</v>
      </c>
      <c r="AY490" s="27">
        <f>(1/(((3-P490)^2+(3-Q490)^2))*CT490)</f>
        <v>5.372654353953666E-3</v>
      </c>
      <c r="AZ490" s="27">
        <f>((1/(((4-P490)^2+(4-Q490)^2))*CT490))</f>
        <v>2.5119732816375993E-3</v>
      </c>
      <c r="BA490" s="27">
        <f>((1/(((5-P490)^2+(5-Q490)^2))*CT490))</f>
        <v>1.4491512923115102E-3</v>
      </c>
      <c r="BB490" s="27">
        <f>((1/(((6-P490)^2+(6-Q490)^2))*CT490))</f>
        <v>9.4159764755822207E-4</v>
      </c>
      <c r="BC490" s="27">
        <f>((1/(((1-P490)^2+(0-Q490)^2))*CT490))</f>
        <v>0.11113351227938489</v>
      </c>
      <c r="BD490" s="27">
        <f>((1/(((2-P490)^2+(0-Q490)^2))*CT490))</f>
        <v>3.6015737651107098E-2</v>
      </c>
      <c r="BE490" s="27">
        <f>((1/(((2-P490)^2+(1-Q490)^2))*CT490))</f>
        <v>4.7701151642730921E-2</v>
      </c>
      <c r="BF490" s="27">
        <f>((1/(((3-P490)^2+(0-Q490)^2))*CT490))</f>
        <v>1.1556272359014234E-2</v>
      </c>
      <c r="BG490" s="27">
        <f>((1/(((3-P490)^2+(1-Q490)^2))*CT490))</f>
        <v>1.2542124542206571E-2</v>
      </c>
      <c r="BH490" s="27">
        <f>((1/(((3-P490)^2+(2-Q490)^2))*CT490))</f>
        <v>8.8550803477190111E-3</v>
      </c>
      <c r="BI490" s="27">
        <f>((1/(((4-P490)^2+(0-Q490)^2))*CT490))</f>
        <v>5.3966381215768619E-3</v>
      </c>
      <c r="BJ490" s="27">
        <f>((1/(((4-P490)^2+(1-Q490)^2))*CT490))</f>
        <v>5.6022797396402223E-3</v>
      </c>
      <c r="BK490" s="27">
        <f>((1/(((4-P490)^2+(2-Q490)^2))*CT490))</f>
        <v>4.7237330179857344E-3</v>
      </c>
      <c r="BL490" s="27">
        <f>((1/(((4-P490)^2+(3-Q490)^2))*CT490))</f>
        <v>3.5100627511000602E-3</v>
      </c>
      <c r="BM490" s="27">
        <f>((1/(((5-P490)^2+(0-Q490)^2))*CT490))</f>
        <v>3.085772105472423E-3</v>
      </c>
      <c r="BN490" s="27">
        <f>((1/(((5-P490)^2+(1-Q490)^2))*CT490))</f>
        <v>3.1519271466817255E-3</v>
      </c>
      <c r="BO490" s="27">
        <f>((1/(((5-P490)^2+(2-Q490)^2))*CT490))</f>
        <v>2.8533566082256669E-3</v>
      </c>
      <c r="BP490" s="27">
        <f>((1/(((5-P490)^2+(3-Q490)^2))*CT490))</f>
        <v>2.360368586830793E-3</v>
      </c>
      <c r="BQ490" s="27">
        <f>((1/(((5-P490)^2+(4-Q490)^2))*CT490))</f>
        <v>1.8626800241565622E-3</v>
      </c>
      <c r="BR490" s="27">
        <f>((1/(((6-P490)^2+(0-Q490)^2))*CT490))</f>
        <v>1.988722133028933E-3</v>
      </c>
      <c r="BS490" s="27">
        <f>(1/(((6-P490)^2+(1-Q490)^2))*CT490)</f>
        <v>2.0159921793062529E-3</v>
      </c>
      <c r="BT490" s="27">
        <f>(1/(((6-P490)^2+(2-Q490)^2))*CT490)</f>
        <v>1.8895309003592383E-3</v>
      </c>
      <c r="BU490" s="27">
        <f>(1/(((6-P490)^2+(3-Q490)^2))*CT490)</f>
        <v>1.6599436196602707E-3</v>
      </c>
      <c r="BV490" s="27">
        <f>((1/(((6-P490)^2+(4-Q490)^2))*CT490))</f>
        <v>1.3973734412722309E-3</v>
      </c>
      <c r="BW490" s="27">
        <f>((1/(((6-P490)^2+(5-Q490)^2))*CT490))</f>
        <v>1.1509777463139905E-3</v>
      </c>
      <c r="BX490" s="27">
        <f>((1/(((0-P490)^2+(1-Q490)^2))*CT490))</f>
        <v>4.2682243486394156E-2</v>
      </c>
      <c r="BY490" s="27">
        <f>((1/(((0-P490)^2+(2-Q490)^2))*CT490))</f>
        <v>1.7659370167940197E-2</v>
      </c>
      <c r="BZ490" s="27">
        <f>((1/(((1-P490)^2+(2-Q490)^2))*CT490))</f>
        <v>2.8252885284503534E-2</v>
      </c>
      <c r="CA490" s="27">
        <f>((1/(((0-P490)^2+(3-Q490)^2))*CT490))</f>
        <v>7.7026543867930097E-3</v>
      </c>
      <c r="CB490" s="27">
        <f>((1/(((1-P490)^2+(3-Q490)^2))*CT490))</f>
        <v>9.2087111339039709E-3</v>
      </c>
      <c r="CC490" s="27">
        <f>((1/(((2-P490)^2+(3-Q490)^2))*CT490))</f>
        <v>7.8517413055868134E-3</v>
      </c>
      <c r="CD490" s="27">
        <f>((1/(((0-P490)^2+(4-Q490)^2))*CT490))</f>
        <v>4.1148268714512222E-3</v>
      </c>
      <c r="CE490" s="27">
        <f>((1/(((1-P490)^2+(4-Q490)^2))*CT490))</f>
        <v>4.5087483268805295E-3</v>
      </c>
      <c r="CF490" s="27">
        <f>((1/(((2-P490)^2+(4-Q490)^2))*CT490))</f>
        <v>4.1569930271872059E-3</v>
      </c>
      <c r="CG490" s="27">
        <f>((1/(((3-P490)^2+(4-Q490)^2))*CT490))</f>
        <v>3.3408396181123061E-3</v>
      </c>
      <c r="CH490" s="27">
        <f>((1/(((0-P490)^2+(5-Q490)^2))*CT490))</f>
        <v>2.5238388888654327E-3</v>
      </c>
      <c r="CI490" s="27">
        <f>((1/(((1-P490)^2+(5-Q490)^2))*CT490))</f>
        <v>2.6667430497708438E-3</v>
      </c>
      <c r="CJ490" s="27">
        <f>((1/(((2-P490)^2+(5-Q490)^2))*CT490))</f>
        <v>2.539639242318491E-3</v>
      </c>
      <c r="CK490" s="27">
        <f>((1/(((3-P490)^2+(5-Q490)^2))*CT490))</f>
        <v>2.2098267302214725E-3</v>
      </c>
      <c r="CL490" s="27">
        <f>(1/(((4-P490)^2+(5-Q490)^2))*CT490)</f>
        <v>1.8139220010361867E-3</v>
      </c>
      <c r="CM490" s="27">
        <f>(1/(((0-P490)^2+(6-Q490)^2))*CT490)</f>
        <v>1.6965830253070501E-3</v>
      </c>
      <c r="CN490" s="27">
        <f>(1/(((1-P490)^2+(6-Q490)^2))*CT490)</f>
        <v>1.7599824821178311E-3</v>
      </c>
      <c r="CO490" s="27">
        <f>((1/(((2-P490)^2+(6-Q490)^2))*CT490))</f>
        <v>1.7037083311367382E-3</v>
      </c>
      <c r="CP490" s="27">
        <f>((1/(((3-P490)^2+(6-Q490)^2))*CT490))</f>
        <v>1.5486531498544332E-3</v>
      </c>
      <c r="CQ490" s="27">
        <f>((1/(((4-P490)^2+(6-Q490)^2))*CT490))</f>
        <v>1.3432016830872589E-3</v>
      </c>
      <c r="CR490" s="27">
        <f>((1/(((5-P490)^2+(6-Q490)^2)))*CT490)</f>
        <v>1.1321729376034689E-3</v>
      </c>
      <c r="CS490" s="21">
        <f t="shared" si="238"/>
        <v>0.93797830055922704</v>
      </c>
      <c r="CT490" s="28">
        <v>0.05</v>
      </c>
    </row>
    <row r="491" spans="8:98" x14ac:dyDescent="0.25">
      <c r="H491" s="2">
        <v>44853</v>
      </c>
      <c r="I491" s="1" t="s">
        <v>19</v>
      </c>
      <c r="J491" s="1" t="s">
        <v>21</v>
      </c>
      <c r="K491">
        <v>1</v>
      </c>
      <c r="L491">
        <v>0</v>
      </c>
      <c r="M491">
        <v>2.35</v>
      </c>
      <c r="N491">
        <v>2.54</v>
      </c>
      <c r="P491" s="10">
        <f>SUMIF(team,spi_matches[[#This Row],[team1]],Mxg)+SUMIF(team,spi_matches[[#This Row],[team2]],Vnxg)</f>
        <v>2.1795580773683572</v>
      </c>
      <c r="Q491" s="10">
        <f>SUMIF(team,spi_matches[[#This Row],[team1]],Mnxg)+SUMIF(team,spi_matches[[#This Row],[team2]],Vxg)</f>
        <v>0.91539136806407284</v>
      </c>
      <c r="R491" s="10">
        <f t="shared" si="208"/>
        <v>2.6684036559510957</v>
      </c>
      <c r="S491" s="21">
        <f t="shared" si="209"/>
        <v>1.5678293197200306</v>
      </c>
      <c r="T491" s="21">
        <f t="shared" si="210"/>
        <v>0.10319447791691785</v>
      </c>
      <c r="U491" s="21">
        <f t="shared" si="211"/>
        <v>0.1062356703975702</v>
      </c>
      <c r="V491" s="22">
        <f t="shared" si="212"/>
        <v>3</v>
      </c>
      <c r="W491" s="22">
        <f t="shared" si="213"/>
        <v>0</v>
      </c>
      <c r="X491" s="23">
        <f t="shared" si="214"/>
        <v>3</v>
      </c>
      <c r="Y491" s="23">
        <f t="shared" si="215"/>
        <v>0</v>
      </c>
      <c r="Z491" s="23">
        <f t="shared" si="216"/>
        <v>3</v>
      </c>
      <c r="AA491" s="23">
        <f t="shared" si="217"/>
        <v>0</v>
      </c>
      <c r="AB491" s="24">
        <f t="shared" si="218"/>
        <v>2</v>
      </c>
      <c r="AC491" s="24">
        <f t="shared" si="219"/>
        <v>1</v>
      </c>
      <c r="AD491" s="24">
        <f t="shared" si="220"/>
        <v>3</v>
      </c>
      <c r="AE491" s="24">
        <f t="shared" si="221"/>
        <v>1</v>
      </c>
      <c r="AF491" s="24">
        <f t="shared" si="222"/>
        <v>2</v>
      </c>
      <c r="AG491" s="24">
        <f t="shared" si="223"/>
        <v>0</v>
      </c>
      <c r="AH491" s="24">
        <f t="shared" si="224"/>
        <v>2</v>
      </c>
      <c r="AI491" s="24">
        <f t="shared" si="225"/>
        <v>2</v>
      </c>
      <c r="AJ491" s="24">
        <f t="shared" si="226"/>
        <v>1</v>
      </c>
      <c r="AK491" s="24">
        <f t="shared" si="227"/>
        <v>1</v>
      </c>
      <c r="AL491" s="25">
        <f t="shared" si="228"/>
        <v>21</v>
      </c>
      <c r="AM491" s="25">
        <f t="shared" si="229"/>
        <v>31</v>
      </c>
      <c r="AN491" s="25">
        <f t="shared" si="230"/>
        <v>20</v>
      </c>
      <c r="AO491" s="25">
        <f t="shared" si="231"/>
        <v>22</v>
      </c>
      <c r="AP491" s="25">
        <f t="shared" si="232"/>
        <v>11</v>
      </c>
      <c r="AQ491" s="26">
        <f t="shared" si="233"/>
        <v>1.2690444309195947</v>
      </c>
      <c r="AR491" s="26">
        <f t="shared" si="234"/>
        <v>7.3498761807219537E-2</v>
      </c>
      <c r="AS491" s="26">
        <f t="shared" si="235"/>
        <v>5.7459213792030263E-2</v>
      </c>
      <c r="AT491" s="26">
        <f t="shared" si="236"/>
        <v>4.1369598898768095E-2</v>
      </c>
      <c r="AU491" s="26">
        <f t="shared" si="237"/>
        <v>3.5752186134801633E-2</v>
      </c>
      <c r="AV491" s="27">
        <f>(1/(((0-P491)^2+(0-Q491)^2))*CT491)</f>
        <v>8.9470810710484752E-3</v>
      </c>
      <c r="AW491" s="27">
        <f>(1/(((1-P491)^2+(1-Q491)^2))*CT491)</f>
        <v>3.5752186134801633E-2</v>
      </c>
      <c r="AX491" s="27">
        <f>(1/(((2-P491)^2+(2-Q491)^2))*CT491)</f>
        <v>4.1369598898768095E-2</v>
      </c>
      <c r="AY491" s="27">
        <f>(1/(((3-P491)^2+(3-Q491)^2))*CT491)</f>
        <v>9.9627034306521579E-3</v>
      </c>
      <c r="AZ491" s="27">
        <f>((1/(((4-P491)^2+(4-Q491)^2))*CT491))</f>
        <v>3.8974748336191392E-3</v>
      </c>
      <c r="BA491" s="27">
        <f>((1/(((5-P491)^2+(5-Q491)^2))*CT491))</f>
        <v>2.0293097002920435E-3</v>
      </c>
      <c r="BB491" s="27">
        <f>((1/(((6-P491)^2+(6-Q491)^2))*CT491))</f>
        <v>1.2361238477363225E-3</v>
      </c>
      <c r="BC491" s="27">
        <f>((1/(((1-P491)^2+(0-Q491)^2))*CT491))</f>
        <v>2.242857895855345E-2</v>
      </c>
      <c r="BD491" s="27">
        <f>((1/(((2-P491)^2+(0-Q491)^2))*CT491))</f>
        <v>5.7459213792030263E-2</v>
      </c>
      <c r="BE491" s="27">
        <f>((1/(((2-P491)^2+(1-Q491)^2))*CT491))</f>
        <v>1.2690444309195947</v>
      </c>
      <c r="BF491" s="27">
        <f>((1/(((3-P491)^2+(0-Q491)^2))*CT491))</f>
        <v>3.3089216422864325E-2</v>
      </c>
      <c r="BG491" s="27">
        <f>((1/(((3-P491)^2+(1-Q491)^2))*CT491))</f>
        <v>7.3498761807219537E-2</v>
      </c>
      <c r="BH491" s="27">
        <f>((1/(((3-P491)^2+(2-Q491)^2))*CT491))</f>
        <v>2.7034321429367781E-2</v>
      </c>
      <c r="BI491" s="27">
        <f>((1/(((4-P491)^2+(0-Q491)^2))*CT491))</f>
        <v>1.2042533794672572E-2</v>
      </c>
      <c r="BJ491" s="27">
        <f>((1/(((4-P491)^2+(1-Q491)^2))*CT491))</f>
        <v>1.505494718065787E-2</v>
      </c>
      <c r="BK491" s="27">
        <f>((1/(((4-P491)^2+(2-Q491)^2))*CT491))</f>
        <v>1.1134903484629387E-2</v>
      </c>
      <c r="BL491" s="27">
        <f>((1/(((4-P491)^2+(3-Q491)^2))*CT491))</f>
        <v>6.5277543635428566E-3</v>
      </c>
      <c r="BM491" s="27">
        <f>((1/(((5-P491)^2+(0-Q491)^2))*CT491))</f>
        <v>5.686448763237744E-3</v>
      </c>
      <c r="BN491" s="27">
        <f>((1/(((5-P491)^2+(1-Q491)^2))*CT491))</f>
        <v>6.2797887592239525E-3</v>
      </c>
      <c r="BO491" s="27">
        <f>((1/(((5-P491)^2+(2-Q491)^2))*CT491))</f>
        <v>5.4756904664258893E-3</v>
      </c>
      <c r="BP491" s="27">
        <f>((1/(((5-P491)^2+(3-Q491)^2))*CT491))</f>
        <v>4.0648801083698555E-3</v>
      </c>
      <c r="BQ491" s="27">
        <f>((1/(((5-P491)^2+(4-Q491)^2))*CT491))</f>
        <v>2.8620978761687479E-3</v>
      </c>
      <c r="BR491" s="27">
        <f>((1/(((6-P491)^2+(0-Q491)^2))*CT491))</f>
        <v>3.2396601075217637E-3</v>
      </c>
      <c r="BS491" s="27">
        <f>(1/(((6-P491)^2+(1-Q491)^2))*CT491)</f>
        <v>3.4239691980529918E-3</v>
      </c>
      <c r="BT491" s="27">
        <f>(1/(((6-P491)^2+(2-Q491)^2))*CT491)</f>
        <v>3.170144367823668E-3</v>
      </c>
      <c r="BU491" s="27">
        <f>(1/(((6-P491)^2+(3-Q491)^2))*CT491)</f>
        <v>2.6397246329059047E-3</v>
      </c>
      <c r="BV491" s="27">
        <f>((1/(((6-P491)^2+(4-Q491)^2))*CT491))</f>
        <v>2.0737778061899652E-3</v>
      </c>
      <c r="BW491" s="27">
        <f>((1/(((6-P491)^2+(5-Q491)^2))*CT491))</f>
        <v>1.5984754809776113E-3</v>
      </c>
      <c r="BX491" s="27">
        <f>((1/(((0-P491)^2+(1-Q491)^2))*CT491))</f>
        <v>1.0509429827880699E-2</v>
      </c>
      <c r="BY491" s="27">
        <f>((1/(((0-P491)^2+(2-Q491)^2))*CT491))</f>
        <v>8.4361854829911129E-3</v>
      </c>
      <c r="BZ491" s="27">
        <f>((1/(((1-P491)^2+(2-Q491)^2))*CT491))</f>
        <v>1.947242849159363E-2</v>
      </c>
      <c r="CA491" s="27">
        <f>((1/(((0-P491)^2+(3-Q491)^2))*CT491))</f>
        <v>5.4968814998099759E-3</v>
      </c>
      <c r="CB491" s="27">
        <f>((1/(((1-P491)^2+(3-Q491)^2))*CT491))</f>
        <v>8.7154317990498064E-3</v>
      </c>
      <c r="CC491" s="27">
        <f>((1/(((2-P491)^2+(3-Q491)^2))*CT491))</f>
        <v>1.142117246284107E-2</v>
      </c>
      <c r="CD491" s="27">
        <f>((1/(((0-P491)^2+(4-Q491)^2))*CT491))</f>
        <v>3.5050126316415828E-3</v>
      </c>
      <c r="CE491" s="27">
        <f>((1/(((1-P491)^2+(4-Q491)^2))*CT491))</f>
        <v>4.584561828907598E-3</v>
      </c>
      <c r="CF491" s="27">
        <f>((1/(((2-P491)^2+(4-Q491)^2))*CT491))</f>
        <v>5.2372190429209077E-3</v>
      </c>
      <c r="CG491" s="27">
        <f>((1/(((3-P491)^2+(4-Q491)^2))*CT491))</f>
        <v>4.9077657278080696E-3</v>
      </c>
      <c r="CH491" s="27">
        <f>((1/(((0-P491)^2+(5-Q491)^2))*CT491))</f>
        <v>2.3326878378495471E-3</v>
      </c>
      <c r="CI491" s="27">
        <f>((1/(((1-P491)^2+(5-Q491)^2))*CT491))</f>
        <v>2.7661928187228406E-3</v>
      </c>
      <c r="CJ491" s="27">
        <f>((1/(((2-P491)^2+(5-Q491)^2))*CT491))</f>
        <v>2.9910981128823452E-3</v>
      </c>
      <c r="CK491" s="27">
        <f>((1/(((3-P491)^2+(5-Q491)^2))*CT491))</f>
        <v>2.880656815187105E-3</v>
      </c>
      <c r="CL491" s="27">
        <f>(1/(((4-P491)^2+(5-Q491)^2))*CT491)</f>
        <v>2.5002454653789002E-3</v>
      </c>
      <c r="CM491" s="27">
        <f>(1/(((0-P491)^2+(6-Q491)^2))*CT491)</f>
        <v>1.6337883986501424E-3</v>
      </c>
      <c r="CN491" s="27">
        <f>(1/(((1-P491)^2+(6-Q491)^2))*CT491)</f>
        <v>1.8352259150974104E-3</v>
      </c>
      <c r="CO491" s="27">
        <f>((1/(((2-P491)^2+(6-Q491)^2))*CT491))</f>
        <v>1.931584360314424E-3</v>
      </c>
      <c r="CP491" s="27">
        <f>((1/(((3-P491)^2+(6-Q491)^2))*CT491))</f>
        <v>1.8849167907412678E-3</v>
      </c>
      <c r="CQ491" s="27">
        <f>((1/(((4-P491)^2+(6-Q491)^2))*CT491))</f>
        <v>1.7142512098198015E-3</v>
      </c>
      <c r="CR491" s="27">
        <f>((1/(((5-P491)^2+(6-Q491)^2)))*CT491)</f>
        <v>1.4789338774819788E-3</v>
      </c>
      <c r="CS491" s="21">
        <f t="shared" si="238"/>
        <v>1.7772594680345186</v>
      </c>
      <c r="CT491" s="28">
        <v>0.05</v>
      </c>
    </row>
    <row r="492" spans="8:98" x14ac:dyDescent="0.25">
      <c r="H492" s="2">
        <v>44853</v>
      </c>
      <c r="I492" s="1" t="s">
        <v>5</v>
      </c>
      <c r="J492" s="1" t="s">
        <v>12</v>
      </c>
      <c r="K492">
        <v>0</v>
      </c>
      <c r="L492">
        <v>0</v>
      </c>
      <c r="M492">
        <v>1.27</v>
      </c>
      <c r="N492">
        <v>0.56000000000000005</v>
      </c>
      <c r="P492" s="10">
        <f>SUMIF(team,spi_matches[[#This Row],[team1]],Mxg)+SUMIF(team,spi_matches[[#This Row],[team2]],Vnxg)</f>
        <v>1.1552301945877992</v>
      </c>
      <c r="Q492" s="10">
        <f>SUMIF(team,spi_matches[[#This Row],[team1]],Mnxg)+SUMIF(team,spi_matches[[#This Row],[team2]],Vxg)</f>
        <v>1.2279143481885428</v>
      </c>
      <c r="R492" s="10">
        <f t="shared" si="208"/>
        <v>0.45928168475048042</v>
      </c>
      <c r="S492" s="21">
        <f t="shared" si="209"/>
        <v>0.20488659163872697</v>
      </c>
      <c r="T492" s="21">
        <f t="shared" si="210"/>
        <v>0.72691827283168986</v>
      </c>
      <c r="U492" s="21">
        <f t="shared" si="211"/>
        <v>0.23141932145692695</v>
      </c>
      <c r="V492" s="22">
        <f t="shared" si="212"/>
        <v>1</v>
      </c>
      <c r="W492" s="22">
        <f t="shared" si="213"/>
        <v>1</v>
      </c>
      <c r="X492" s="23">
        <f t="shared" si="214"/>
        <v>1</v>
      </c>
      <c r="Y492" s="23">
        <f t="shared" si="215"/>
        <v>1</v>
      </c>
      <c r="Z492" s="23">
        <f t="shared" si="216"/>
        <v>1</v>
      </c>
      <c r="AA492" s="23">
        <f t="shared" si="217"/>
        <v>1</v>
      </c>
      <c r="AB492" s="24">
        <f t="shared" si="218"/>
        <v>1</v>
      </c>
      <c r="AC492" s="24">
        <f t="shared" si="219"/>
        <v>1</v>
      </c>
      <c r="AD492" s="24">
        <f t="shared" si="220"/>
        <v>1</v>
      </c>
      <c r="AE492" s="24">
        <f t="shared" si="221"/>
        <v>2</v>
      </c>
      <c r="AF492" s="24">
        <f t="shared" si="222"/>
        <v>2</v>
      </c>
      <c r="AG492" s="24">
        <f t="shared" si="223"/>
        <v>1</v>
      </c>
      <c r="AH492" s="24">
        <f t="shared" si="224"/>
        <v>2</v>
      </c>
      <c r="AI492" s="24">
        <f t="shared" si="225"/>
        <v>2</v>
      </c>
      <c r="AJ492" s="24">
        <f t="shared" si="226"/>
        <v>0</v>
      </c>
      <c r="AK492" s="24">
        <f t="shared" si="227"/>
        <v>1</v>
      </c>
      <c r="AL492" s="25">
        <f t="shared" si="228"/>
        <v>11</v>
      </c>
      <c r="AM492" s="25">
        <f t="shared" si="229"/>
        <v>12</v>
      </c>
      <c r="AN492" s="25">
        <f t="shared" si="230"/>
        <v>21</v>
      </c>
      <c r="AO492" s="25">
        <f t="shared" si="231"/>
        <v>22</v>
      </c>
      <c r="AP492" s="25">
        <f t="shared" si="232"/>
        <v>1</v>
      </c>
      <c r="AQ492" s="26">
        <f t="shared" si="233"/>
        <v>0.65753686875044981</v>
      </c>
      <c r="AR492" s="26">
        <f t="shared" si="234"/>
        <v>8.0617508568848986E-2</v>
      </c>
      <c r="AS492" s="26">
        <f t="shared" si="235"/>
        <v>6.5309877964534177E-2</v>
      </c>
      <c r="AT492" s="26">
        <f t="shared" si="236"/>
        <v>3.8175157886604472E-2</v>
      </c>
      <c r="AU492" s="26">
        <f t="shared" si="237"/>
        <v>3.6061981101954167E-2</v>
      </c>
      <c r="AV492" s="27">
        <f>(1/(((0-P492)^2+(0-Q492)^2))*CT492)</f>
        <v>1.7591198805908367E-2</v>
      </c>
      <c r="AW492" s="27">
        <f>(1/(((1-P492)^2+(1-Q492)^2))*CT492)</f>
        <v>0.65753686875044981</v>
      </c>
      <c r="AX492" s="27">
        <f>(1/(((2-P492)^2+(2-Q492)^2))*CT492)</f>
        <v>3.8175157886604472E-2</v>
      </c>
      <c r="AY492" s="27">
        <f>(1/(((3-P492)^2+(3-Q492)^2))*CT492)</f>
        <v>7.6412136097457469E-3</v>
      </c>
      <c r="AZ492" s="27">
        <f>((1/(((4-P492)^2+(4-Q492)^2))*CT492))</f>
        <v>3.1691353382836927E-3</v>
      </c>
      <c r="BA492" s="27">
        <f>((1/(((5-P492)^2+(5-Q492)^2))*CT492))</f>
        <v>1.7234910263317586E-3</v>
      </c>
      <c r="BB492" s="27">
        <f>((1/(((6-P492)^2+(6-Q492)^2))*CT492))</f>
        <v>1.0812074143661339E-3</v>
      </c>
      <c r="BC492" s="27">
        <f>((1/(((1-P492)^2+(0-Q492)^2))*CT492))</f>
        <v>3.2639844143542207E-2</v>
      </c>
      <c r="BD492" s="27">
        <f>((1/(((2-P492)^2+(0-Q492)^2))*CT492))</f>
        <v>2.2508230094256763E-2</v>
      </c>
      <c r="BE492" s="27">
        <f>((1/(((2-P492)^2+(1-Q492)^2))*CT492))</f>
        <v>6.5309877964534177E-2</v>
      </c>
      <c r="BF492" s="27">
        <f>((1/(((3-P492)^2+(0-Q492)^2))*CT492))</f>
        <v>1.0181330967698131E-2</v>
      </c>
      <c r="BG492" s="27">
        <f>((1/(((3-P492)^2+(1-Q492)^2))*CT492))</f>
        <v>1.4471274958114309E-2</v>
      </c>
      <c r="BH492" s="27">
        <f>((1/(((3-P492)^2+(2-Q492)^2))*CT492))</f>
        <v>1.2502213239637218E-2</v>
      </c>
      <c r="BI492" s="27">
        <f>((1/(((4-P492)^2+(0-Q492)^2))*CT492))</f>
        <v>5.208068105807255E-3</v>
      </c>
      <c r="BJ492" s="27">
        <f>((1/(((4-P492)^2+(1-Q492)^2))*CT492))</f>
        <v>6.1389915352391819E-3</v>
      </c>
      <c r="BK492" s="27">
        <f>((1/(((4-P492)^2+(2-Q492)^2))*CT492))</f>
        <v>5.754513711397573E-3</v>
      </c>
      <c r="BL492" s="27">
        <f>((1/(((4-P492)^2+(3-Q492)^2))*CT492))</f>
        <v>4.4511695471151167E-3</v>
      </c>
      <c r="BM492" s="27">
        <f>((1/(((5-P492)^2+(0-Q492)^2))*CT492))</f>
        <v>3.0693623396972707E-3</v>
      </c>
      <c r="BN492" s="27">
        <f>((1/(((5-P492)^2+(1-Q492)^2))*CT492))</f>
        <v>3.3705896274466422E-3</v>
      </c>
      <c r="BO492" s="27">
        <f>((1/(((5-P492)^2+(2-Q492)^2))*CT492))</f>
        <v>3.2513196385521772E-3</v>
      </c>
      <c r="BP492" s="27">
        <f>((1/(((5-P492)^2+(3-Q492)^2))*CT492))</f>
        <v>2.7897827688241118E-3</v>
      </c>
      <c r="BQ492" s="27">
        <f>((1/(((5-P492)^2+(4-Q492)^2))*CT492))</f>
        <v>2.2255146270394204E-3</v>
      </c>
      <c r="BR492" s="27">
        <f>((1/(((6-P492)^2+(0-Q492)^2))*CT492))</f>
        <v>2.0016358878572884E-3</v>
      </c>
      <c r="BS492" s="27">
        <f>(1/(((6-P492)^2+(1-Q492)^2))*CT492)</f>
        <v>2.125512407381543E-3</v>
      </c>
      <c r="BT492" s="27">
        <f>(1/(((6-P492)^2+(2-Q492)^2))*CT492)</f>
        <v>2.0774549390374267E-3</v>
      </c>
      <c r="BU492" s="27">
        <f>(1/(((6-P492)^2+(3-Q492)^2))*CT492)</f>
        <v>1.8788458548047377E-3</v>
      </c>
      <c r="BV492" s="27">
        <f>((1/(((6-P492)^2+(4-Q492)^2))*CT492))</f>
        <v>1.6048142718881689E-3</v>
      </c>
      <c r="BW492" s="27">
        <f>((1/(((6-P492)^2+(5-Q492)^2))*CT492))</f>
        <v>1.3262450088562903E-3</v>
      </c>
      <c r="BX492" s="27">
        <f>((1/(((0-P492)^2+(1-Q492)^2))*CT492))</f>
        <v>3.6061981101954167E-2</v>
      </c>
      <c r="BY492" s="27">
        <f>((1/(((0-P492)^2+(2-Q492)^2))*CT492))</f>
        <v>2.5897704346628588E-2</v>
      </c>
      <c r="BZ492" s="27">
        <f>((1/(((1-P492)^2+(2-Q492)^2))*CT492))</f>
        <v>8.0617508568848986E-2</v>
      </c>
      <c r="CA492" s="27">
        <f>((1/(((0-P492)^2+(3-Q492)^2))*CT492))</f>
        <v>1.1173572973552487E-2</v>
      </c>
      <c r="CB492" s="27">
        <f>((1/(((1-P492)^2+(3-Q492)^2))*CT492))</f>
        <v>1.5800863758467381E-2</v>
      </c>
      <c r="CC492" s="27">
        <f>((1/(((2-P492)^2+(3-Q492)^2))*CT492))</f>
        <v>1.297379123969045E-2</v>
      </c>
      <c r="CD492" s="27">
        <f>((1/(((0-P492)^2+(4-Q492)^2))*CT492))</f>
        <v>5.5438422401833708E-3</v>
      </c>
      <c r="CE492" s="27">
        <f>((1/(((1-P492)^2+(4-Q492)^2))*CT492))</f>
        <v>6.486299730736592E-3</v>
      </c>
      <c r="CF492" s="27">
        <f>((1/(((2-P492)^2+(4-Q492)^2))*CT492))</f>
        <v>5.9537312550041075E-3</v>
      </c>
      <c r="CG492" s="27">
        <f>((1/(((3-P492)^2+(4-Q492)^2))*CT492))</f>
        <v>4.5095281611520341E-3</v>
      </c>
      <c r="CH492" s="27">
        <f>((1/(((0-P492)^2+(5-Q492)^2))*CT492))</f>
        <v>3.2127095887065265E-3</v>
      </c>
      <c r="CI492" s="27">
        <f>((1/(((1-P492)^2+(5-Q492)^2))*CT492))</f>
        <v>3.5081006940441287E-3</v>
      </c>
      <c r="CJ492" s="27">
        <f>((1/(((2-P492)^2+(5-Q492)^2))*CT492))</f>
        <v>3.3462126406023302E-3</v>
      </c>
      <c r="CK492" s="27">
        <f>((1/(((3-P492)^2+(5-Q492)^2))*CT492))</f>
        <v>2.8357844096286982E-3</v>
      </c>
      <c r="CL492" s="27">
        <f>(1/(((4-P492)^2+(5-Q492)^2))*CT492)</f>
        <v>2.2400083454079522E-3</v>
      </c>
      <c r="CM492" s="27">
        <f>(1/(((0-P492)^2+(6-Q492)^2))*CT492)</f>
        <v>2.074055540989933E-3</v>
      </c>
      <c r="CN492" s="27">
        <f>(1/(((1-P492)^2+(6-Q492)^2))*CT492)</f>
        <v>2.1932808691701665E-3</v>
      </c>
      <c r="CO492" s="27">
        <f>((1/(((2-P492)^2+(6-Q492)^2))*CT492))</f>
        <v>2.1288882154333832E-3</v>
      </c>
      <c r="CP492" s="27">
        <f>((1/(((3-P492)^2+(6-Q492)^2))*CT492))</f>
        <v>1.9101483701219894E-3</v>
      </c>
      <c r="CQ492" s="27">
        <f>((1/(((4-P492)^2+(6-Q492)^2))*CT492))</f>
        <v>1.6199307616744088E-3</v>
      </c>
      <c r="CR492" s="27">
        <f>((1/(((5-P492)^2+(6-Q492)^2)))*CT492)</f>
        <v>1.3313786449292674E-3</v>
      </c>
      <c r="CS492" s="21">
        <f t="shared" si="238"/>
        <v>1.163224185927344</v>
      </c>
      <c r="CT492" s="28">
        <v>0.05</v>
      </c>
    </row>
    <row r="493" spans="8:98" x14ac:dyDescent="0.25">
      <c r="H493" s="2">
        <v>44853</v>
      </c>
      <c r="I493" s="1" t="s">
        <v>24</v>
      </c>
      <c r="J493" s="1" t="s">
        <v>11</v>
      </c>
      <c r="K493">
        <v>0</v>
      </c>
      <c r="L493">
        <v>1</v>
      </c>
      <c r="M493">
        <v>0.1</v>
      </c>
      <c r="N493">
        <v>1.08</v>
      </c>
      <c r="P493" s="10">
        <f>SUMIF(team,spi_matches[[#This Row],[team1]],Mxg)+SUMIF(team,spi_matches[[#This Row],[team2]],Vnxg)</f>
        <v>0.92846800031874854</v>
      </c>
      <c r="Q493" s="10">
        <f>SUMIF(team,spi_matches[[#This Row],[team1]],Mnxg)+SUMIF(team,spi_matches[[#This Row],[team2]],Vxg)</f>
        <v>1.3358185543379453</v>
      </c>
      <c r="R493" s="10">
        <f t="shared" si="208"/>
        <v>0.75180236029570213</v>
      </c>
      <c r="S493" s="21">
        <f t="shared" si="209"/>
        <v>0.15721855670995283</v>
      </c>
      <c r="T493" s="21">
        <f t="shared" si="210"/>
        <v>0.4872994804168731</v>
      </c>
      <c r="U493" s="21">
        <f t="shared" si="211"/>
        <v>0.29720911184687027</v>
      </c>
      <c r="V493" s="22">
        <f t="shared" si="212"/>
        <v>1</v>
      </c>
      <c r="W493" s="22">
        <f t="shared" si="213"/>
        <v>1</v>
      </c>
      <c r="X493" s="23">
        <f t="shared" si="214"/>
        <v>0</v>
      </c>
      <c r="Y493" s="23">
        <f t="shared" si="215"/>
        <v>3</v>
      </c>
      <c r="Z493" s="23">
        <f t="shared" si="216"/>
        <v>0</v>
      </c>
      <c r="AA493" s="23">
        <f t="shared" si="217"/>
        <v>3</v>
      </c>
      <c r="AB493" s="24">
        <f t="shared" si="218"/>
        <v>1</v>
      </c>
      <c r="AC493" s="24">
        <f t="shared" si="219"/>
        <v>1</v>
      </c>
      <c r="AD493" s="24">
        <f t="shared" si="220"/>
        <v>1</v>
      </c>
      <c r="AE493" s="24">
        <f t="shared" si="221"/>
        <v>2</v>
      </c>
      <c r="AF493" s="24">
        <f t="shared" si="222"/>
        <v>0</v>
      </c>
      <c r="AG493" s="24">
        <f t="shared" si="223"/>
        <v>1</v>
      </c>
      <c r="AH493" s="24">
        <f t="shared" si="224"/>
        <v>2</v>
      </c>
      <c r="AI493" s="24">
        <f t="shared" si="225"/>
        <v>1</v>
      </c>
      <c r="AJ493" s="24">
        <f t="shared" si="226"/>
        <v>0</v>
      </c>
      <c r="AK493" s="24">
        <f t="shared" si="227"/>
        <v>2</v>
      </c>
      <c r="AL493" s="25">
        <f t="shared" si="228"/>
        <v>11</v>
      </c>
      <c r="AM493" s="25">
        <f t="shared" si="229"/>
        <v>12</v>
      </c>
      <c r="AN493" s="25">
        <f t="shared" si="230"/>
        <v>1</v>
      </c>
      <c r="AO493" s="25">
        <f t="shared" si="231"/>
        <v>21</v>
      </c>
      <c r="AP493" s="25">
        <f t="shared" si="232"/>
        <v>2</v>
      </c>
      <c r="AQ493" s="26">
        <f t="shared" si="233"/>
        <v>0.42412084349318785</v>
      </c>
      <c r="AR493" s="26">
        <f t="shared" si="234"/>
        <v>0.1120438588718775</v>
      </c>
      <c r="AS493" s="26">
        <f t="shared" si="235"/>
        <v>5.1291155906562705E-2</v>
      </c>
      <c r="AT493" s="26">
        <f t="shared" si="236"/>
        <v>3.9652487887165688E-2</v>
      </c>
      <c r="AU493" s="26">
        <f t="shared" si="237"/>
        <v>3.8367396075508958E-2</v>
      </c>
      <c r="AV493" s="27">
        <f>(1/(((0-P493)^2+(0-Q493)^2))*CT493)</f>
        <v>1.8893134116758484E-2</v>
      </c>
      <c r="AW493" s="27">
        <f>(1/(((1-P493)^2+(1-Q493)^2))*CT493)</f>
        <v>0.42412084349318785</v>
      </c>
      <c r="AX493" s="27">
        <f>(1/(((2-P493)^2+(2-Q493)^2))*CT493)</f>
        <v>3.1460038639868168E-2</v>
      </c>
      <c r="AY493" s="27">
        <f>(1/(((3-P493)^2+(3-Q493)^2))*CT493)</f>
        <v>7.0814060067457682E-3</v>
      </c>
      <c r="AZ493" s="27">
        <f>((1/(((4-P493)^2+(4-Q493)^2))*CT493))</f>
        <v>3.0244060616066194E-3</v>
      </c>
      <c r="BA493" s="27">
        <f>((1/(((5-P493)^2+(5-Q493)^2))*CT493))</f>
        <v>1.6664667744679838E-3</v>
      </c>
      <c r="BB493" s="27">
        <f>((1/(((6-P493)^2+(6-Q493)^2))*CT493))</f>
        <v>1.0531853242382104E-3</v>
      </c>
      <c r="BC493" s="27">
        <f>((1/(((1-P493)^2+(0-Q493)^2))*CT493))</f>
        <v>2.7940327820318928E-2</v>
      </c>
      <c r="BD493" s="27">
        <f>((1/(((2-P493)^2+(0-Q493)^2))*CT493))</f>
        <v>1.7049763273738992E-2</v>
      </c>
      <c r="BE493" s="27">
        <f>((1/(((2-P493)^2+(1-Q493)^2))*CT493))</f>
        <v>3.9652487887165688E-2</v>
      </c>
      <c r="BF493" s="27">
        <f>((1/(((3-P493)^2+(0-Q493)^2))*CT493))</f>
        <v>8.2295639689347697E-3</v>
      </c>
      <c r="BG493" s="27">
        <f>((1/(((3-P493)^2+(1-Q493)^2))*CT493))</f>
        <v>1.1353266374915114E-2</v>
      </c>
      <c r="BH493" s="27">
        <f>((1/(((3-P493)^2+(2-Q493)^2))*CT493))</f>
        <v>1.0565504204438129E-2</v>
      </c>
      <c r="BI493" s="27">
        <f>((1/(((4-P493)^2+(0-Q493)^2))*CT493))</f>
        <v>4.4568364165618766E-3</v>
      </c>
      <c r="BJ493" s="27">
        <f>((1/(((4-P493)^2+(1-Q493)^2))*CT493))</f>
        <v>5.237201811790662E-3</v>
      </c>
      <c r="BK493" s="27">
        <f>((1/(((4-P493)^2+(2-Q493)^2))*CT493))</f>
        <v>5.0630625616655735E-3</v>
      </c>
      <c r="BL493" s="27">
        <f>((1/(((4-P493)^2+(3-Q493)^2))*CT493))</f>
        <v>4.0970815908073456E-3</v>
      </c>
      <c r="BM493" s="27">
        <f>((1/(((5-P493)^2+(0-Q493)^2))*CT493))</f>
        <v>2.7230469493563754E-3</v>
      </c>
      <c r="BN493" s="27">
        <f>((1/(((5-P493)^2+(1-Q493)^2))*CT493))</f>
        <v>2.9957794992512051E-3</v>
      </c>
      <c r="BO493" s="27">
        <f>((1/(((5-P493)^2+(2-Q493)^2))*CT493))</f>
        <v>2.9379775630822696E-3</v>
      </c>
      <c r="BP493" s="27">
        <f>((1/(((5-P493)^2+(3-Q493)^2))*CT493))</f>
        <v>2.5843970109957759E-3</v>
      </c>
      <c r="BQ493" s="27">
        <f>((1/(((5-P493)^2+(4-Q493)^2))*CT493))</f>
        <v>2.111911401647946E-3</v>
      </c>
      <c r="BR493" s="27">
        <f>((1/(((6-P493)^2+(0-Q493)^2))*CT493))</f>
        <v>1.817861343511749E-3</v>
      </c>
      <c r="BS493" s="27">
        <f>(1/(((6-P493)^2+(1-Q493)^2))*CT493)</f>
        <v>1.9354930420658755E-3</v>
      </c>
      <c r="BT493" s="27">
        <f>(1/(((6-P493)^2+(2-Q493)^2))*CT493)</f>
        <v>1.9112000046558578E-3</v>
      </c>
      <c r="BU493" s="27">
        <f>(1/(((6-P493)^2+(3-Q493)^2))*CT493)</f>
        <v>1.7550056538446518E-3</v>
      </c>
      <c r="BV493" s="27">
        <f>((1/(((6-P493)^2+(4-Q493)^2))*CT493))</f>
        <v>1.5235402385447632E-3</v>
      </c>
      <c r="BW493" s="27">
        <f>((1/(((6-P493)^2+(5-Q493)^2))*CT493))</f>
        <v>1.2772480926592899E-3</v>
      </c>
      <c r="BX493" s="27">
        <f>((1/(((0-P493)^2+(1-Q493)^2))*CT493))</f>
        <v>5.1291155906562705E-2</v>
      </c>
      <c r="BY493" s="27">
        <f>((1/(((0-P493)^2+(2-Q493)^2))*CT493))</f>
        <v>3.8367396075508958E-2</v>
      </c>
      <c r="BZ493" s="27">
        <f>((1/(((1-P493)^2+(2-Q493)^2))*CT493))</f>
        <v>0.1120438588718775</v>
      </c>
      <c r="CA493" s="27">
        <f>((1/(((0-P493)^2+(3-Q493)^2))*CT493))</f>
        <v>1.3768215407940494E-2</v>
      </c>
      <c r="CB493" s="27">
        <f>((1/(((1-P493)^2+(3-Q493)^2))*CT493))</f>
        <v>1.8020507048997682E-2</v>
      </c>
      <c r="CC493" s="27">
        <f>((1/(((2-P493)^2+(3-Q493)^2))*CT493))</f>
        <v>1.2762653134781261E-2</v>
      </c>
      <c r="CD493" s="27">
        <f>((1/(((0-P493)^2+(4-Q493)^2))*CT493))</f>
        <v>6.2814736353477415E-3</v>
      </c>
      <c r="CE493" s="27">
        <f>((1/(((1-P493)^2+(4-Q493)^2))*CT493))</f>
        <v>7.0392993924954603E-3</v>
      </c>
      <c r="CF493" s="27">
        <f>((1/(((2-P493)^2+(4-Q493)^2))*CT493))</f>
        <v>6.0635139000943016E-3</v>
      </c>
      <c r="CG493" s="27">
        <f>((1/(((3-P493)^2+(4-Q493)^2))*CT493))</f>
        <v>4.3901595938133182E-3</v>
      </c>
      <c r="CH493" s="27">
        <f>((1/(((0-P493)^2+(5-Q493)^2))*CT493))</f>
        <v>3.4993718816281176E-3</v>
      </c>
      <c r="CI493" s="27">
        <f>((1/(((1-P493)^2+(5-Q493)^2))*CT493))</f>
        <v>3.7226360673481597E-3</v>
      </c>
      <c r="CJ493" s="27">
        <f>((1/(((2-P493)^2+(5-Q493)^2))*CT493))</f>
        <v>3.4306714324015535E-3</v>
      </c>
      <c r="CK493" s="27">
        <f>((1/(((3-P493)^2+(5-Q493)^2))*CT493))</f>
        <v>2.8220732762807201E-3</v>
      </c>
      <c r="CL493" s="27">
        <f>(1/(((4-P493)^2+(5-Q493)^2))*CT493)</f>
        <v>2.1871754581212831E-3</v>
      </c>
      <c r="CM493" s="27">
        <f>(1/(((0-P493)^2+(6-Q493)^2))*CT493)</f>
        <v>2.2107614984633048E-3</v>
      </c>
      <c r="CN493" s="27">
        <f>(1/(((1-P493)^2+(6-Q493)^2))*CT493)</f>
        <v>2.2978252285705734E-3</v>
      </c>
      <c r="CO493" s="27">
        <f>((1/(((2-P493)^2+(6-Q493)^2))*CT493))</f>
        <v>2.183142097831148E-3</v>
      </c>
      <c r="CP493" s="27">
        <f>((1/(((3-P493)^2+(6-Q493)^2))*CT493))</f>
        <v>1.9196928454273524E-3</v>
      </c>
      <c r="CQ493" s="27">
        <f>((1/(((4-P493)^2+(6-Q493)^2))*CT493))</f>
        <v>1.6031345829831856E-3</v>
      </c>
      <c r="CR493" s="27">
        <f>((1/(((5-P493)^2+(6-Q493)^2)))*CT493)</f>
        <v>1.3043945103952965E-3</v>
      </c>
      <c r="CS493" s="21">
        <f t="shared" si="238"/>
        <v>0.94172714897369592</v>
      </c>
      <c r="CT493" s="28">
        <v>0.05</v>
      </c>
    </row>
    <row r="494" spans="8:98" x14ac:dyDescent="0.25">
      <c r="H494" s="2">
        <v>44853</v>
      </c>
      <c r="I494" s="1" t="s">
        <v>20</v>
      </c>
      <c r="J494" s="1" t="s">
        <v>10</v>
      </c>
      <c r="K494">
        <v>1</v>
      </c>
      <c r="L494">
        <v>0</v>
      </c>
      <c r="M494">
        <v>1.1499999999999999</v>
      </c>
      <c r="N494">
        <v>0.01</v>
      </c>
      <c r="P494" s="10">
        <f>SUMIF(team,spi_matches[[#This Row],[team1]],Mxg)+SUMIF(team,spi_matches[[#This Row],[team2]],Vnxg)</f>
        <v>1.8138161252727736</v>
      </c>
      <c r="Q494" s="10">
        <f>SUMIF(team,spi_matches[[#This Row],[team1]],Mnxg)+SUMIF(team,spi_matches[[#This Row],[team2]],Vxg)</f>
        <v>1.0187958109809845</v>
      </c>
      <c r="R494" s="10">
        <f t="shared" si="208"/>
        <v>1.4583208364249409</v>
      </c>
      <c r="S494" s="21">
        <f t="shared" si="209"/>
        <v>1.6484986626519824</v>
      </c>
      <c r="T494" s="21">
        <f t="shared" si="210"/>
        <v>0.15327606414535747</v>
      </c>
      <c r="U494" s="21">
        <f t="shared" si="211"/>
        <v>0.13287021397081031</v>
      </c>
      <c r="V494" s="22">
        <f t="shared" si="212"/>
        <v>3</v>
      </c>
      <c r="W494" s="22">
        <f t="shared" si="213"/>
        <v>0</v>
      </c>
      <c r="X494" s="23">
        <f t="shared" si="214"/>
        <v>3</v>
      </c>
      <c r="Y494" s="23">
        <f t="shared" si="215"/>
        <v>0</v>
      </c>
      <c r="Z494" s="23">
        <f t="shared" si="216"/>
        <v>3</v>
      </c>
      <c r="AA494" s="23">
        <f t="shared" si="217"/>
        <v>0</v>
      </c>
      <c r="AB494" s="24">
        <f t="shared" si="218"/>
        <v>2</v>
      </c>
      <c r="AC494" s="24">
        <f t="shared" si="219"/>
        <v>1</v>
      </c>
      <c r="AD494" s="24">
        <f t="shared" si="220"/>
        <v>1</v>
      </c>
      <c r="AE494" s="24">
        <f t="shared" si="221"/>
        <v>1</v>
      </c>
      <c r="AF494" s="24">
        <f t="shared" si="222"/>
        <v>2</v>
      </c>
      <c r="AG494" s="24">
        <f t="shared" si="223"/>
        <v>2</v>
      </c>
      <c r="AH494" s="24">
        <f t="shared" si="224"/>
        <v>2</v>
      </c>
      <c r="AI494" s="24">
        <f t="shared" si="225"/>
        <v>0</v>
      </c>
      <c r="AJ494" s="24">
        <f t="shared" si="226"/>
        <v>3</v>
      </c>
      <c r="AK494" s="24">
        <f t="shared" si="227"/>
        <v>1</v>
      </c>
      <c r="AL494" s="25">
        <f t="shared" si="228"/>
        <v>21</v>
      </c>
      <c r="AM494" s="25">
        <f t="shared" si="229"/>
        <v>11</v>
      </c>
      <c r="AN494" s="25">
        <f t="shared" si="230"/>
        <v>22</v>
      </c>
      <c r="AO494" s="25">
        <f t="shared" si="231"/>
        <v>20</v>
      </c>
      <c r="AP494" s="25">
        <f t="shared" si="232"/>
        <v>31</v>
      </c>
      <c r="AQ494" s="26">
        <f t="shared" si="233"/>
        <v>1.4278486222717852</v>
      </c>
      <c r="AR494" s="26">
        <f t="shared" si="234"/>
        <v>7.5454617663315154E-2</v>
      </c>
      <c r="AS494" s="26">
        <f t="shared" si="235"/>
        <v>5.0129027316111047E-2</v>
      </c>
      <c r="AT494" s="26">
        <f t="shared" si="236"/>
        <v>4.6615294264431339E-2</v>
      </c>
      <c r="AU494" s="26">
        <f t="shared" si="237"/>
        <v>3.5526869621883166E-2</v>
      </c>
      <c r="AV494" s="27">
        <f>(1/(((0-P494)^2+(0-Q494)^2))*CT494)</f>
        <v>1.1553016986992803E-2</v>
      </c>
      <c r="AW494" s="27">
        <f>(1/(((1-P494)^2+(1-Q494)^2))*CT494)</f>
        <v>7.5454617663315154E-2</v>
      </c>
      <c r="AX494" s="27">
        <f>(1/(((2-P494)^2+(2-Q494)^2))*CT494)</f>
        <v>5.0129027316111047E-2</v>
      </c>
      <c r="AY494" s="27">
        <f>(1/(((3-P494)^2+(3-Q494)^2))*CT494)</f>
        <v>9.3769887012144296E-3</v>
      </c>
      <c r="AZ494" s="27">
        <f>((1/(((4-P494)^2+(4-Q494)^2))*CT494))</f>
        <v>3.6584531501277964E-3</v>
      </c>
      <c r="BA494" s="27">
        <f>((1/(((5-P494)^2+(5-Q494)^2))*CT494))</f>
        <v>1.9229471627329677E-3</v>
      </c>
      <c r="BB494" s="27">
        <f>((1/(((6-P494)^2+(6-Q494)^2))*CT494))</f>
        <v>1.1810131648632666E-3</v>
      </c>
      <c r="BC494" s="27">
        <f>((1/(((1-P494)^2+(0-Q494)^2))*CT494))</f>
        <v>2.9407585538089528E-2</v>
      </c>
      <c r="BD494" s="27">
        <f>((1/(((2-P494)^2+(0-Q494)^2))*CT494))</f>
        <v>4.6615294264431339E-2</v>
      </c>
      <c r="BE494" s="27">
        <f>((1/(((2-P494)^2+(1-Q494)^2))*CT494))</f>
        <v>1.4278486222717852</v>
      </c>
      <c r="BF494" s="27">
        <f>((1/(((3-P494)^2+(0-Q494)^2))*CT494))</f>
        <v>2.0450089378008542E-2</v>
      </c>
      <c r="BG494" s="27">
        <f>((1/(((3-P494)^2+(1-Q494)^2))*CT494))</f>
        <v>3.5526869621883166E-2</v>
      </c>
      <c r="BH494" s="27">
        <f>((1/(((3-P494)^2+(2-Q494)^2))*CT494))</f>
        <v>2.1098881702741761E-2</v>
      </c>
      <c r="BI494" s="27">
        <f>((1/(((4-P494)^2+(0-Q494)^2))*CT494))</f>
        <v>8.5949864392293913E-3</v>
      </c>
      <c r="BJ494" s="27">
        <f>((1/(((4-P494)^2+(1-Q494)^2))*CT494))</f>
        <v>1.0460791119102184E-2</v>
      </c>
      <c r="BK494" s="27">
        <f>((1/(((4-P494)^2+(2-Q494)^2))*CT494))</f>
        <v>8.7075222763580099E-3</v>
      </c>
      <c r="BL494" s="27">
        <f>((1/(((4-P494)^2+(3-Q494)^2))*CT494))</f>
        <v>5.744109146895493E-3</v>
      </c>
      <c r="BM494" s="27">
        <f>((1/(((5-P494)^2+(0-Q494)^2))*CT494))</f>
        <v>4.468390015077167E-3</v>
      </c>
      <c r="BN494" s="27">
        <f>((1/(((5-P494)^2+(1-Q494)^2))*CT494))</f>
        <v>4.9250792191156585E-3</v>
      </c>
      <c r="BO494" s="27">
        <f>((1/(((5-P494)^2+(2-Q494)^2))*CT494))</f>
        <v>4.4986160413936624E-3</v>
      </c>
      <c r="BP494" s="27">
        <f>((1/(((5-P494)^2+(3-Q494)^2))*CT494))</f>
        <v>3.5519088729998255E-3</v>
      </c>
      <c r="BQ494" s="27">
        <f>((1/(((5-P494)^2+(4-Q494)^2))*CT494))</f>
        <v>2.6261406109679588E-3</v>
      </c>
      <c r="BR494" s="27">
        <f>((1/(((6-P494)^2+(0-Q494)^2))*CT494))</f>
        <v>2.6936635921670504E-3</v>
      </c>
      <c r="BS494" s="27">
        <f>(1/(((6-P494)^2+(1-Q494)^2))*CT494)</f>
        <v>2.8531502865285592E-3</v>
      </c>
      <c r="BT494" s="27">
        <f>(1/(((6-P494)^2+(2-Q494)^2))*CT494)</f>
        <v>2.7046182897495514E-3</v>
      </c>
      <c r="BU494" s="27">
        <f>(1/(((6-P494)^2+(3-Q494)^2))*CT494)</f>
        <v>2.3310778088443417E-3</v>
      </c>
      <c r="BV494" s="27">
        <f>((1/(((6-P494)^2+(4-Q494)^2))*CT494))</f>
        <v>1.8930994135642248E-3</v>
      </c>
      <c r="BW494" s="27">
        <f>((1/(((6-P494)^2+(5-Q494)^2))*CT494))</f>
        <v>1.4981667430497255E-3</v>
      </c>
      <c r="BX494" s="27">
        <f>((1/(((0-P494)^2+(1-Q494)^2))*CT494))</f>
        <v>1.5196264841404395E-2</v>
      </c>
      <c r="BY494" s="27">
        <f>((1/(((0-P494)^2+(2-Q494)^2))*CT494))</f>
        <v>1.1757262575617157E-2</v>
      </c>
      <c r="BZ494" s="27">
        <f>((1/(((1-P494)^2+(2-Q494)^2))*CT494))</f>
        <v>3.0768126026838694E-2</v>
      </c>
      <c r="CA494" s="27">
        <f>((1/(((0-P494)^2+(3-Q494)^2))*CT494))</f>
        <v>6.9299118659407986E-3</v>
      </c>
      <c r="CB494" s="27">
        <f>((1/(((1-P494)^2+(3-Q494)^2))*CT494))</f>
        <v>1.0899261619644385E-2</v>
      </c>
      <c r="CC494" s="27">
        <f>((1/(((2-P494)^2+(3-Q494)^2))*CT494))</f>
        <v>1.2626790420378887E-2</v>
      </c>
      <c r="CD494" s="27">
        <f>((1/(((0-P494)^2+(4-Q494)^2))*CT494))</f>
        <v>4.105930594079584E-3</v>
      </c>
      <c r="CE494" s="27">
        <f>((1/(((1-P494)^2+(4-Q494)^2))*CT494))</f>
        <v>5.2356705678325444E-3</v>
      </c>
      <c r="CF494" s="27">
        <f>((1/(((2-P494)^2+(4-Q494)^2))*CT494))</f>
        <v>5.603972098756323E-3</v>
      </c>
      <c r="CG494" s="27">
        <f>((1/(((3-P494)^2+(4-Q494)^2))*CT494))</f>
        <v>4.8569102743669691E-3</v>
      </c>
      <c r="CH494" s="27">
        <f>((1/(((0-P494)^2+(5-Q494)^2))*CT494))</f>
        <v>2.6123417000795063E-3</v>
      </c>
      <c r="CI494" s="27">
        <f>((1/(((1-P494)^2+(5-Q494)^2))*CT494))</f>
        <v>3.0280487892119616E-3</v>
      </c>
      <c r="CJ494" s="27">
        <f>((1/(((2-P494)^2+(5-Q494)^2))*CT494))</f>
        <v>3.1476926547795571E-3</v>
      </c>
      <c r="CK494" s="27">
        <f>((1/(((3-P494)^2+(5-Q494)^2))*CT494))</f>
        <v>2.8973717917272876E-3</v>
      </c>
      <c r="CL494" s="27">
        <f>(1/(((4-P494)^2+(5-Q494)^2))*CT494)</f>
        <v>2.4237269220536437E-3</v>
      </c>
      <c r="CM494" s="27">
        <f>(1/(((0-P494)^2+(6-Q494)^2))*CT494)</f>
        <v>1.7792122746170616E-3</v>
      </c>
      <c r="CN494" s="27">
        <f>(1/(((1-P494)^2+(6-Q494)^2))*CT494)</f>
        <v>1.9627322786793956E-3</v>
      </c>
      <c r="CO494" s="27">
        <f>((1/(((2-P494)^2+(6-Q494)^2))*CT494))</f>
        <v>2.0123105425353663E-3</v>
      </c>
      <c r="CP494" s="27">
        <f>((1/(((3-P494)^2+(6-Q494)^2))*CT494))</f>
        <v>1.9069829145585044E-3</v>
      </c>
      <c r="CQ494" s="27">
        <f>((1/(((4-P494)^2+(6-Q494)^2))*CT494))</f>
        <v>1.6896575493144052E-3</v>
      </c>
      <c r="CR494" s="27">
        <f>((1/(((5-P494)^2+(6-Q494)^2)))*CT494)</f>
        <v>1.4300356683938241E-3</v>
      </c>
      <c r="CS494" s="21">
        <f t="shared" si="238"/>
        <v>1.9346449407681503</v>
      </c>
      <c r="CT494" s="28">
        <v>0.05</v>
      </c>
    </row>
    <row r="495" spans="8:98" x14ac:dyDescent="0.25">
      <c r="H495" s="2">
        <v>44853</v>
      </c>
      <c r="I495" s="1" t="s">
        <v>7</v>
      </c>
      <c r="J495" s="1" t="s">
        <v>28</v>
      </c>
      <c r="K495">
        <v>2</v>
      </c>
      <c r="L495">
        <v>0</v>
      </c>
      <c r="M495">
        <v>1.72</v>
      </c>
      <c r="N495">
        <v>0.09</v>
      </c>
      <c r="P495" s="10">
        <f>SUMIF(team,spi_matches[[#This Row],[team1]],Mxg)+SUMIF(team,spi_matches[[#This Row],[team2]],Vnxg)</f>
        <v>1.3247964456688657</v>
      </c>
      <c r="Q495" s="10">
        <f>SUMIF(team,spi_matches[[#This Row],[team1]],Mnxg)+SUMIF(team,spi_matches[[#This Row],[team2]],Vxg)</f>
        <v>1.5367306620584307</v>
      </c>
      <c r="R495" s="10">
        <f t="shared" si="208"/>
        <v>2.2492154578959869</v>
      </c>
      <c r="S495" s="21">
        <f t="shared" si="209"/>
        <v>0.19984173696793944</v>
      </c>
      <c r="T495" s="21">
        <f t="shared" si="210"/>
        <v>0.23080097829236404</v>
      </c>
      <c r="U495" s="21">
        <f t="shared" si="211"/>
        <v>0.31875644898490252</v>
      </c>
      <c r="V495" s="22">
        <f t="shared" si="212"/>
        <v>0</v>
      </c>
      <c r="W495" s="22">
        <f t="shared" si="213"/>
        <v>3</v>
      </c>
      <c r="X495" s="23">
        <f t="shared" si="214"/>
        <v>3</v>
      </c>
      <c r="Y495" s="23">
        <f t="shared" si="215"/>
        <v>0</v>
      </c>
      <c r="Z495" s="23">
        <f t="shared" si="216"/>
        <v>3</v>
      </c>
      <c r="AA495" s="23">
        <f t="shared" si="217"/>
        <v>0</v>
      </c>
      <c r="AB495" s="24">
        <f t="shared" si="218"/>
        <v>1</v>
      </c>
      <c r="AC495" s="24">
        <f t="shared" si="219"/>
        <v>2</v>
      </c>
      <c r="AD495" s="24">
        <f t="shared" si="220"/>
        <v>1</v>
      </c>
      <c r="AE495" s="24">
        <f t="shared" si="221"/>
        <v>1</v>
      </c>
      <c r="AF495" s="24">
        <f t="shared" si="222"/>
        <v>2</v>
      </c>
      <c r="AG495" s="24">
        <f t="shared" si="223"/>
        <v>2</v>
      </c>
      <c r="AH495" s="24">
        <f t="shared" si="224"/>
        <v>2</v>
      </c>
      <c r="AI495" s="24">
        <f t="shared" si="225"/>
        <v>1</v>
      </c>
      <c r="AJ495" s="24">
        <f t="shared" si="226"/>
        <v>0</v>
      </c>
      <c r="AK495" s="24">
        <f t="shared" si="227"/>
        <v>2</v>
      </c>
      <c r="AL495" s="25">
        <f t="shared" si="228"/>
        <v>12</v>
      </c>
      <c r="AM495" s="25">
        <f t="shared" si="229"/>
        <v>11</v>
      </c>
      <c r="AN495" s="25">
        <f t="shared" si="230"/>
        <v>22</v>
      </c>
      <c r="AO495" s="25">
        <f t="shared" si="231"/>
        <v>21</v>
      </c>
      <c r="AP495" s="25">
        <f t="shared" si="232"/>
        <v>2</v>
      </c>
      <c r="AQ495" s="26">
        <f t="shared" si="233"/>
        <v>0.15619571681640085</v>
      </c>
      <c r="AR495" s="26">
        <f t="shared" si="234"/>
        <v>0.12704138523407141</v>
      </c>
      <c r="AS495" s="26">
        <f t="shared" si="235"/>
        <v>7.4569178147606982E-2</v>
      </c>
      <c r="AT495" s="26">
        <f t="shared" si="236"/>
        <v>6.7206139906159285E-2</v>
      </c>
      <c r="AU495" s="26">
        <f t="shared" si="237"/>
        <v>2.5384523467720077E-2</v>
      </c>
      <c r="AV495" s="27">
        <f>(1/(((0-P495)^2+(0-Q495)^2))*CT495)</f>
        <v>1.2145866758011705E-2</v>
      </c>
      <c r="AW495" s="27">
        <f>(1/(((1-P495)^2+(1-Q495)^2))*CT495)</f>
        <v>0.12704138523407141</v>
      </c>
      <c r="AX495" s="27">
        <f>(1/(((2-P495)^2+(2-Q495)^2))*CT495)</f>
        <v>7.4569178147606982E-2</v>
      </c>
      <c r="AY495" s="27">
        <f>(1/(((3-P495)^2+(3-Q495)^2))*CT495)</f>
        <v>1.0106187523737639E-2</v>
      </c>
      <c r="AZ495" s="27">
        <f>((1/(((4-P495)^2+(4-Q495)^2))*CT495))</f>
        <v>3.780887043137629E-3</v>
      </c>
      <c r="BA495" s="27">
        <f>((1/(((5-P495)^2+(5-Q495)^2))*CT495))</f>
        <v>1.9606800768300066E-3</v>
      </c>
      <c r="BB495" s="27">
        <f>((1/(((6-P495)^2+(6-Q495)^2))*CT495))</f>
        <v>1.196793508968662E-3</v>
      </c>
      <c r="BC495" s="27">
        <f>((1/(((1-P495)^2+(0-Q495)^2))*CT495))</f>
        <v>2.0267253252745934E-2</v>
      </c>
      <c r="BD495" s="27">
        <f>((1/(((2-P495)^2+(0-Q495)^2))*CT495))</f>
        <v>1.7746600754694624E-2</v>
      </c>
      <c r="BE495" s="27">
        <f>((1/(((2-P495)^2+(1-Q495)^2))*CT495))</f>
        <v>6.7206139906159285E-2</v>
      </c>
      <c r="BF495" s="27">
        <f>((1/(((3-P495)^2+(0-Q495)^2))*CT495))</f>
        <v>9.6752070229604806E-3</v>
      </c>
      <c r="BG495" s="27">
        <f>((1/(((3-P495)^2+(1-Q495)^2))*CT495))</f>
        <v>1.615829048100725E-2</v>
      </c>
      <c r="BH495" s="27">
        <f>((1/(((3-P495)^2+(2-Q495)^2))*CT495))</f>
        <v>1.6551219549440686E-2</v>
      </c>
      <c r="BI495" s="27">
        <f>((1/(((4-P495)^2+(0-Q495)^2))*CT495))</f>
        <v>5.2530636160879572E-3</v>
      </c>
      <c r="BJ495" s="27">
        <f>((1/(((4-P495)^2+(1-Q495)^2))*CT495))</f>
        <v>6.7161026800144743E-3</v>
      </c>
      <c r="BK495" s="27">
        <f>((1/(((4-P495)^2+(2-Q495)^2))*CT495))</f>
        <v>6.7830341056868519E-3</v>
      </c>
      <c r="BL495" s="27">
        <f>((1/(((4-P495)^2+(3-Q495)^2))*CT495))</f>
        <v>5.3775750230831039E-3</v>
      </c>
      <c r="BM495" s="27">
        <f>((1/(((5-P495)^2+(0-Q495)^2))*CT495))</f>
        <v>3.1508642048893804E-3</v>
      </c>
      <c r="BN495" s="27">
        <f>((1/(((5-P495)^2+(1-Q495)^2))*CT495))</f>
        <v>3.6244488290562982E-3</v>
      </c>
      <c r="BO495" s="27">
        <f>((1/(((5-P495)^2+(2-Q495)^2))*CT495))</f>
        <v>3.6438528417441908E-3</v>
      </c>
      <c r="BP495" s="27">
        <f>((1/(((5-P495)^2+(3-Q495)^2))*CT495))</f>
        <v>3.1952396917998612E-3</v>
      </c>
      <c r="BQ495" s="27">
        <f>((1/(((5-P495)^2+(4-Q495)^2))*CT495))</f>
        <v>2.5543022960385301E-3</v>
      </c>
      <c r="BR495" s="27">
        <f>((1/(((6-P495)^2+(0-Q495)^2))*CT495))</f>
        <v>2.0644889021037239E-3</v>
      </c>
      <c r="BS495" s="27">
        <f>(1/(((6-P495)^2+(1-Q495)^2))*CT495)</f>
        <v>2.2577840185664944E-3</v>
      </c>
      <c r="BT495" s="27">
        <f>(1/(((6-P495)^2+(2-Q495)^2))*CT495)</f>
        <v>2.265298457711134E-3</v>
      </c>
      <c r="BU495" s="27">
        <f>(1/(((6-P495)^2+(3-Q495)^2))*CT495)</f>
        <v>2.0834474515813769E-3</v>
      </c>
      <c r="BV495" s="27">
        <f>((1/(((6-P495)^2+(4-Q495)^2))*CT495))</f>
        <v>1.7904959262203914E-3</v>
      </c>
      <c r="BW495" s="27">
        <f>((1/(((6-P495)^2+(5-Q495)^2))*CT495))</f>
        <v>1.4770279563474091E-3</v>
      </c>
      <c r="BX495" s="27">
        <f>((1/(((0-P495)^2+(1-Q495)^2))*CT495))</f>
        <v>2.4471831483880626E-2</v>
      </c>
      <c r="BY495" s="27">
        <f>((1/(((0-P495)^2+(2-Q495)^2))*CT495))</f>
        <v>2.5384523467720077E-2</v>
      </c>
      <c r="BZ495" s="27">
        <f>((1/(((1-P495)^2+(2-Q495)^2))*CT495))</f>
        <v>0.15619571681640085</v>
      </c>
      <c r="CA495" s="27">
        <f>((1/(((0-P495)^2+(3-Q495)^2))*CT495))</f>
        <v>1.2832875888708482E-2</v>
      </c>
      <c r="CB495" s="27">
        <f>((1/(((1-P495)^2+(3-Q495)^2))*CT495))</f>
        <v>2.225535910197347E-2</v>
      </c>
      <c r="CC495" s="27">
        <f>((1/(((2-P495)^2+(3-Q495)^2))*CT495))</f>
        <v>1.9252561685608502E-2</v>
      </c>
      <c r="CD495" s="27">
        <f>((1/(((0-P495)^2+(4-Q495)^2))*CT495))</f>
        <v>6.3915885028785263E-3</v>
      </c>
      <c r="CE495" s="27">
        <f>((1/(((1-P495)^2+(4-Q495)^2))*CT495))</f>
        <v>8.0995419943671789E-3</v>
      </c>
      <c r="CF495" s="27">
        <f>((1/(((2-P495)^2+(4-Q495)^2))*CT495))</f>
        <v>7.6644848211673087E-3</v>
      </c>
      <c r="CG495" s="27">
        <f>((1/(((3-P495)^2+(4-Q495)^2))*CT495))</f>
        <v>5.6344359181916912E-3</v>
      </c>
      <c r="CH495" s="27">
        <f>((1/(((0-P495)^2+(5-Q495)^2))*CT495))</f>
        <v>3.6365434456951647E-3</v>
      </c>
      <c r="CI495" s="27">
        <f>((1/(((1-P495)^2+(5-Q495)^2))*CT495))</f>
        <v>4.1323245570328015E-3</v>
      </c>
      <c r="CJ495" s="27">
        <f>((1/(((2-P495)^2+(5-Q495)^2))*CT495))</f>
        <v>4.0160209204825976E-3</v>
      </c>
      <c r="CK495" s="27">
        <f>((1/(((3-P495)^2+(5-Q495)^2))*CT495))</f>
        <v>3.3782547854817472E-3</v>
      </c>
      <c r="CL495" s="27">
        <f>(1/(((4-P495)^2+(5-Q495)^2))*CT495)</f>
        <v>2.610836733872491E-3</v>
      </c>
      <c r="CM495" s="27">
        <f>(1/(((0-P495)^2+(6-Q495)^2))*CT495)</f>
        <v>2.3067136785090594E-3</v>
      </c>
      <c r="CN495" s="27">
        <f>(1/(((1-P495)^2+(6-Q495)^2))*CT495)</f>
        <v>2.4967210669426432E-3</v>
      </c>
      <c r="CO495" s="27">
        <f>((1/(((2-P495)^2+(6-Q495)^2))*CT495))</f>
        <v>2.4537862458742072E-3</v>
      </c>
      <c r="CP495" s="27">
        <f>((1/(((3-P495)^2+(6-Q495)^2))*CT495))</f>
        <v>2.2000186434333342E-3</v>
      </c>
      <c r="CQ495" s="27">
        <f>((1/(((4-P495)^2+(6-Q495)^2))*CT495))</f>
        <v>1.8465524351138824E-3</v>
      </c>
      <c r="CR495" s="27">
        <f>((1/(((5-P495)^2+(6-Q495)^2)))*CT495)</f>
        <v>1.4957567915679514E-3</v>
      </c>
      <c r="CS495" s="21">
        <f t="shared" si="238"/>
        <v>0.74939916424520636</v>
      </c>
      <c r="CT495" s="28">
        <v>0.05</v>
      </c>
    </row>
    <row r="496" spans="8:98" x14ac:dyDescent="0.25">
      <c r="H496" s="2">
        <v>44854</v>
      </c>
      <c r="I496" s="1" t="s">
        <v>23</v>
      </c>
      <c r="J496" s="1" t="s">
        <v>17</v>
      </c>
      <c r="K496">
        <v>3</v>
      </c>
      <c r="L496">
        <v>0</v>
      </c>
      <c r="M496">
        <v>2.95</v>
      </c>
      <c r="N496">
        <v>0.79</v>
      </c>
      <c r="P496" s="10">
        <f>SUMIF(team,spi_matches[[#This Row],[team1]],Mxg)+SUMIF(team,spi_matches[[#This Row],[team2]],Vnxg)</f>
        <v>1.6777222510728953</v>
      </c>
      <c r="Q496" s="10">
        <f>SUMIF(team,spi_matches[[#This Row],[team1]],Mnxg)+SUMIF(team,spi_matches[[#This Row],[team2]],Vxg)</f>
        <v>1.0679098523473904</v>
      </c>
      <c r="R496" s="10">
        <f t="shared" si="208"/>
        <v>1.6959245564467695</v>
      </c>
      <c r="S496" s="21">
        <f t="shared" si="209"/>
        <v>0.65973845610113946</v>
      </c>
      <c r="T496" s="21">
        <f t="shared" si="210"/>
        <v>0.18756989756463366</v>
      </c>
      <c r="U496" s="21">
        <f t="shared" si="211"/>
        <v>0.14734436425579228</v>
      </c>
      <c r="V496" s="22">
        <f t="shared" si="212"/>
        <v>3</v>
      </c>
      <c r="W496" s="22">
        <f t="shared" si="213"/>
        <v>0</v>
      </c>
      <c r="X496" s="23">
        <f t="shared" si="214"/>
        <v>3</v>
      </c>
      <c r="Y496" s="23">
        <f t="shared" si="215"/>
        <v>0</v>
      </c>
      <c r="Z496" s="23">
        <f t="shared" si="216"/>
        <v>3</v>
      </c>
      <c r="AA496" s="23">
        <f t="shared" si="217"/>
        <v>0</v>
      </c>
      <c r="AB496" s="24">
        <f t="shared" si="218"/>
        <v>2</v>
      </c>
      <c r="AC496" s="24">
        <f t="shared" si="219"/>
        <v>1</v>
      </c>
      <c r="AD496" s="24">
        <f t="shared" si="220"/>
        <v>1</v>
      </c>
      <c r="AE496" s="24">
        <f t="shared" si="221"/>
        <v>1</v>
      </c>
      <c r="AF496" s="24">
        <f t="shared" si="222"/>
        <v>2</v>
      </c>
      <c r="AG496" s="24">
        <f t="shared" si="223"/>
        <v>2</v>
      </c>
      <c r="AH496" s="24">
        <f t="shared" si="224"/>
        <v>2</v>
      </c>
      <c r="AI496" s="24">
        <f t="shared" si="225"/>
        <v>0</v>
      </c>
      <c r="AJ496" s="24">
        <f t="shared" si="226"/>
        <v>1</v>
      </c>
      <c r="AK496" s="24">
        <f t="shared" si="227"/>
        <v>2</v>
      </c>
      <c r="AL496" s="25">
        <f t="shared" si="228"/>
        <v>21</v>
      </c>
      <c r="AM496" s="25">
        <f t="shared" si="229"/>
        <v>11</v>
      </c>
      <c r="AN496" s="25">
        <f t="shared" si="230"/>
        <v>22</v>
      </c>
      <c r="AO496" s="25">
        <f t="shared" si="231"/>
        <v>20</v>
      </c>
      <c r="AP496" s="25">
        <f t="shared" si="232"/>
        <v>12</v>
      </c>
      <c r="AQ496" s="26">
        <f t="shared" si="233"/>
        <v>0.46093699336811778</v>
      </c>
      <c r="AR496" s="26">
        <f t="shared" si="234"/>
        <v>0.10777738936823232</v>
      </c>
      <c r="AS496" s="26">
        <f t="shared" si="235"/>
        <v>5.1405689039481228E-2</v>
      </c>
      <c r="AT496" s="26">
        <f t="shared" si="236"/>
        <v>4.0183416394221905E-2</v>
      </c>
      <c r="AU496" s="26">
        <f t="shared" si="237"/>
        <v>3.764778186077377E-2</v>
      </c>
      <c r="AV496" s="27">
        <f>(1/(((0-P496)^2+(0-Q496)^2))*CT496)</f>
        <v>1.2641638803220362E-2</v>
      </c>
      <c r="AW496" s="27">
        <f>(1/(((1-P496)^2+(1-Q496)^2))*CT496)</f>
        <v>0.10777738936823232</v>
      </c>
      <c r="AX496" s="27">
        <f>(1/(((2-P496)^2+(2-Q496)^2))*CT496)</f>
        <v>5.1405689039481228E-2</v>
      </c>
      <c r="AY496" s="27">
        <f>(1/(((3-P496)^2+(3-Q496)^2))*CT496)</f>
        <v>9.1217725520093586E-3</v>
      </c>
      <c r="AZ496" s="27">
        <f>((1/(((4-P496)^2+(4-Q496)^2))*CT496))</f>
        <v>3.5739490793285349E-3</v>
      </c>
      <c r="BA496" s="27">
        <f>((1/(((5-P496)^2+(5-Q496)^2))*CT496))</f>
        <v>1.8868734552194386E-3</v>
      </c>
      <c r="BB496" s="27">
        <f>((1/(((6-P496)^2+(6-Q496)^2))*CT496))</f>
        <v>1.1625852671424337E-3</v>
      </c>
      <c r="BC496" s="27">
        <f>((1/(((1-P496)^2+(0-Q496)^2))*CT496))</f>
        <v>3.1255100395986501E-2</v>
      </c>
      <c r="BD496" s="27">
        <f>((1/(((2-P496)^2+(0-Q496)^2))*CT496))</f>
        <v>4.0183416394221905E-2</v>
      </c>
      <c r="BE496" s="27">
        <f>((1/(((2-P496)^2+(1-Q496)^2))*CT496))</f>
        <v>0.46093699336811778</v>
      </c>
      <c r="BF496" s="27">
        <f>((1/(((3-P496)^2+(0-Q496)^2))*CT496))</f>
        <v>1.7307925909815843E-2</v>
      </c>
      <c r="BG496" s="27">
        <f>((1/(((3-P496)^2+(1-Q496)^2))*CT496))</f>
        <v>2.852204154245009E-2</v>
      </c>
      <c r="BH496" s="27">
        <f>((1/(((3-P496)^2+(2-Q496)^2))*CT496))</f>
        <v>1.9104309804910954E-2</v>
      </c>
      <c r="BI496" s="27">
        <f>((1/(((4-P496)^2+(0-Q496)^2))*CT496))</f>
        <v>7.6529768122696878E-3</v>
      </c>
      <c r="BJ496" s="27">
        <f>((1/(((4-P496)^2+(1-Q496)^2))*CT496))</f>
        <v>9.2634008722540153E-3</v>
      </c>
      <c r="BK496" s="27">
        <f>((1/(((4-P496)^2+(2-Q496)^2))*CT496))</f>
        <v>7.9849678361812344E-3</v>
      </c>
      <c r="BL496" s="27">
        <f>((1/(((4-P496)^2+(3-Q496)^2))*CT496))</f>
        <v>5.4788838829367033E-3</v>
      </c>
      <c r="BM496" s="27">
        <f>((1/(((5-P496)^2+(0-Q496)^2))*CT496))</f>
        <v>4.1057776779061007E-3</v>
      </c>
      <c r="BN496" s="27">
        <f>((1/(((5-P496)^2+(1-Q496)^2))*CT496))</f>
        <v>4.5281072886052629E-3</v>
      </c>
      <c r="BO496" s="27">
        <f>((1/(((5-P496)^2+(2-Q496)^2))*CT496))</f>
        <v>4.1994498523871627E-3</v>
      </c>
      <c r="BP496" s="27">
        <f>((1/(((5-P496)^2+(3-Q496)^2))*CT496))</f>
        <v>3.3851253495538903E-3</v>
      </c>
      <c r="BQ496" s="27">
        <f>((1/(((5-P496)^2+(4-Q496)^2))*CT496))</f>
        <v>2.5465143672338737E-3</v>
      </c>
      <c r="BR496" s="27">
        <f>((1/(((6-P496)^2+(0-Q496)^2))*CT496))</f>
        <v>2.5223840915152588E-3</v>
      </c>
      <c r="BS496" s="27">
        <f>(1/(((6-P496)^2+(1-Q496)^2))*CT496)</f>
        <v>2.6757003036822617E-3</v>
      </c>
      <c r="BT496" s="27">
        <f>(1/(((6-P496)^2+(2-Q496)^2))*CT496)</f>
        <v>2.5574300347481838E-3</v>
      </c>
      <c r="BU496" s="27">
        <f>(1/(((6-P496)^2+(3-Q496)^2))*CT496)</f>
        <v>2.2306434188829865E-3</v>
      </c>
      <c r="BV496" s="27">
        <f>((1/(((6-P496)^2+(4-Q496)^2))*CT496))</f>
        <v>1.8328958009367667E-3</v>
      </c>
      <c r="BW496" s="27">
        <f>((1/(((6-P496)^2+(5-Q496)^2))*CT496))</f>
        <v>1.4644110965428686E-3</v>
      </c>
      <c r="BX496" s="27">
        <f>((1/(((0-P496)^2+(1-Q496)^2))*CT496))</f>
        <v>1.7734498037166133E-2</v>
      </c>
      <c r="BY496" s="27">
        <f>((1/(((0-P496)^2+(2-Q496)^2))*CT496))</f>
        <v>1.3573884299078298E-2</v>
      </c>
      <c r="BZ496" s="27">
        <f>((1/(((1-P496)^2+(2-Q496)^2))*CT496))</f>
        <v>3.764778186077377E-2</v>
      </c>
      <c r="CA496" s="27">
        <f>((1/(((0-P496)^2+(3-Q496)^2))*CT496))</f>
        <v>7.6362408956799441E-3</v>
      </c>
      <c r="CB496" s="27">
        <f>((1/(((1-P496)^2+(3-Q496)^2))*CT496))</f>
        <v>1.1926684888749987E-2</v>
      </c>
      <c r="CC496" s="27">
        <f>((1/(((2-P496)^2+(3-Q496)^2))*CT496))</f>
        <v>1.3031573229377633E-2</v>
      </c>
      <c r="CD496" s="27">
        <f>((1/(((0-P496)^2+(4-Q496)^2))*CT496))</f>
        <v>4.3813895940406763E-3</v>
      </c>
      <c r="CE496" s="27">
        <f>((1/(((1-P496)^2+(4-Q496)^2))*CT496))</f>
        <v>5.5209209270142348E-3</v>
      </c>
      <c r="CF496" s="27">
        <f>((1/(((2-P496)^2+(4-Q496)^2))*CT496))</f>
        <v>5.7464556329260849E-3</v>
      </c>
      <c r="CG496" s="27">
        <f>((1/(((3-P496)^2+(4-Q496)^2))*CT496))</f>
        <v>4.8329859818170406E-3</v>
      </c>
      <c r="CH496" s="27">
        <f>((1/(((0-P496)^2+(5-Q496)^2))*CT496))</f>
        <v>2.7358157026261213E-3</v>
      </c>
      <c r="CI496" s="27">
        <f>((1/(((1-P496)^2+(5-Q496)^2))*CT496))</f>
        <v>3.1405771884887774E-3</v>
      </c>
      <c r="CJ496" s="27">
        <f>((1/(((2-P496)^2+(5-Q496)^2))*CT496))</f>
        <v>3.2122949428976632E-3</v>
      </c>
      <c r="CK496" s="27">
        <f>((1/(((3-P496)^2+(5-Q496)^2))*CT496))</f>
        <v>2.9053295955146444E-3</v>
      </c>
      <c r="CL496" s="27">
        <f>(1/(((4-P496)^2+(5-Q496)^2))*CT496)</f>
        <v>2.3975862782620056E-3</v>
      </c>
      <c r="CM496" s="27">
        <f>(1/(((0-P496)^2+(6-Q496)^2))*CT496)</f>
        <v>1.8422811890441905E-3</v>
      </c>
      <c r="CN496" s="27">
        <f>(1/(((1-P496)^2+(6-Q496)^2))*CT496)</f>
        <v>2.0173637992913127E-3</v>
      </c>
      <c r="CO496" s="27">
        <f>((1/(((2-P496)^2+(6-Q496)^2))*CT496))</f>
        <v>2.0467162013435257E-3</v>
      </c>
      <c r="CP496" s="27">
        <f>((1/(((3-P496)^2+(6-Q496)^2))*CT496))</f>
        <v>1.9176241095146948E-3</v>
      </c>
      <c r="CQ496" s="27">
        <f>((1/(((4-P496)^2+(6-Q496)^2))*CT496))</f>
        <v>1.6824544169356734E-3</v>
      </c>
      <c r="CR496" s="27">
        <f>((1/(((5-P496)^2+(6-Q496)^2)))*CT496)</f>
        <v>1.4139054852498646E-3</v>
      </c>
      <c r="CS496" s="21">
        <f t="shared" si="238"/>
        <v>0.99465271792156562</v>
      </c>
      <c r="CT496" s="28">
        <v>0.05</v>
      </c>
    </row>
    <row r="497" spans="8:98" x14ac:dyDescent="0.25">
      <c r="H497" s="2">
        <v>44854</v>
      </c>
      <c r="I497" s="1" t="s">
        <v>14</v>
      </c>
      <c r="J497" s="1" t="s">
        <v>8</v>
      </c>
      <c r="K497">
        <v>2</v>
      </c>
      <c r="L497">
        <v>0</v>
      </c>
      <c r="M497">
        <v>0.62</v>
      </c>
      <c r="N497">
        <v>1.0900000000000001</v>
      </c>
      <c r="P497" s="10">
        <f>SUMIF(team,spi_matches[[#This Row],[team1]],Mxg)+SUMIF(team,spi_matches[[#This Row],[team2]],Vnxg)</f>
        <v>1.354433457190606</v>
      </c>
      <c r="Q497" s="10">
        <f>SUMIF(team,spi_matches[[#This Row],[team1]],Mnxg)+SUMIF(team,spi_matches[[#This Row],[team2]],Vxg)</f>
        <v>1.4042932451493078</v>
      </c>
      <c r="R497" s="10">
        <f t="shared" si="208"/>
        <v>0.63817274698742854</v>
      </c>
      <c r="S497" s="21">
        <f t="shared" si="209"/>
        <v>0.22825610541488878</v>
      </c>
      <c r="T497" s="21">
        <f t="shared" si="210"/>
        <v>0.26713270377465903</v>
      </c>
      <c r="U497" s="21">
        <f t="shared" si="211"/>
        <v>0.25317781287770369</v>
      </c>
      <c r="V497" s="22">
        <f t="shared" si="212"/>
        <v>1</v>
      </c>
      <c r="W497" s="22">
        <f t="shared" si="213"/>
        <v>1</v>
      </c>
      <c r="X497" s="23">
        <f t="shared" si="214"/>
        <v>3</v>
      </c>
      <c r="Y497" s="23">
        <f t="shared" si="215"/>
        <v>0</v>
      </c>
      <c r="Z497" s="23">
        <f t="shared" si="216"/>
        <v>3</v>
      </c>
      <c r="AA497" s="23">
        <f t="shared" si="217"/>
        <v>0</v>
      </c>
      <c r="AB497" s="24">
        <f t="shared" si="218"/>
        <v>1</v>
      </c>
      <c r="AC497" s="24">
        <f t="shared" si="219"/>
        <v>1</v>
      </c>
      <c r="AD497" s="24">
        <f t="shared" si="220"/>
        <v>1</v>
      </c>
      <c r="AE497" s="24">
        <f t="shared" si="221"/>
        <v>2</v>
      </c>
      <c r="AF497" s="24">
        <f t="shared" si="222"/>
        <v>2</v>
      </c>
      <c r="AG497" s="24">
        <f t="shared" si="223"/>
        <v>1</v>
      </c>
      <c r="AH497" s="24">
        <f t="shared" si="224"/>
        <v>2</v>
      </c>
      <c r="AI497" s="24">
        <f t="shared" si="225"/>
        <v>2</v>
      </c>
      <c r="AJ497" s="24">
        <f t="shared" si="226"/>
        <v>0</v>
      </c>
      <c r="AK497" s="24">
        <f t="shared" si="227"/>
        <v>1</v>
      </c>
      <c r="AL497" s="25">
        <f t="shared" si="228"/>
        <v>11</v>
      </c>
      <c r="AM497" s="25">
        <f t="shared" si="229"/>
        <v>12</v>
      </c>
      <c r="AN497" s="25">
        <f t="shared" si="230"/>
        <v>21</v>
      </c>
      <c r="AO497" s="25">
        <f t="shared" si="231"/>
        <v>22</v>
      </c>
      <c r="AP497" s="25">
        <f t="shared" si="232"/>
        <v>1</v>
      </c>
      <c r="AQ497" s="26">
        <f t="shared" si="233"/>
        <v>0.1729648330276167</v>
      </c>
      <c r="AR497" s="26">
        <f t="shared" si="234"/>
        <v>0.1040605220398233</v>
      </c>
      <c r="AS497" s="26">
        <f t="shared" si="235"/>
        <v>8.6175815421091095E-2</v>
      </c>
      <c r="AT497" s="26">
        <f t="shared" si="236"/>
        <v>6.4798508476704181E-2</v>
      </c>
      <c r="AU497" s="26">
        <f t="shared" si="237"/>
        <v>2.5025738746685733E-2</v>
      </c>
      <c r="AV497" s="27">
        <f>(1/(((0-P497)^2+(0-Q497)^2))*CT497)</f>
        <v>1.3135324418369102E-2</v>
      </c>
      <c r="AW497" s="27">
        <f>(1/(((1-P497)^2+(1-Q497)^2))*CT497)</f>
        <v>0.1729648330276167</v>
      </c>
      <c r="AX497" s="27">
        <f>(1/(((2-P497)^2+(2-Q497)^2))*CT497)</f>
        <v>6.4798508476704181E-2</v>
      </c>
      <c r="AY497" s="27">
        <f>(1/(((3-P497)^2+(3-Q497)^2))*CT497)</f>
        <v>9.5162521798336074E-3</v>
      </c>
      <c r="AZ497" s="27">
        <f>((1/(((4-P497)^2+(4-Q497)^2))*CT497))</f>
        <v>3.639880186924337E-3</v>
      </c>
      <c r="BA497" s="27">
        <f>((1/(((5-P497)^2+(5-Q497)^2))*CT497))</f>
        <v>1.9069949060824332E-3</v>
      </c>
      <c r="BB497" s="27">
        <f>((1/(((6-P497)^2+(6-Q497)^2))*CT497))</f>
        <v>1.170910579128722E-3</v>
      </c>
      <c r="BC497" s="27">
        <f>((1/(((1-P497)^2+(0-Q497)^2))*CT497))</f>
        <v>2.383605454197181E-2</v>
      </c>
      <c r="BD497" s="27">
        <f>((1/(((2-P497)^2+(0-Q497)^2))*CT497))</f>
        <v>2.0931049242799347E-2</v>
      </c>
      <c r="BE497" s="27">
        <f>((1/(((2-P497)^2+(1-Q497)^2))*CT497))</f>
        <v>8.6175815421091095E-2</v>
      </c>
      <c r="BF497" s="27">
        <f>((1/(((3-P497)^2+(0-Q497)^2))*CT497))</f>
        <v>1.0683923304977208E-2</v>
      </c>
      <c r="BG497" s="27">
        <f>((1/(((3-P497)^2+(1-Q497)^2))*CT497))</f>
        <v>1.7413458659144839E-2</v>
      </c>
      <c r="BH497" s="27">
        <f>((1/(((3-P497)^2+(2-Q497)^2))*CT497))</f>
        <v>1.6325167109828634E-2</v>
      </c>
      <c r="BI497" s="27">
        <f>((1/(((4-P497)^2+(0-Q497)^2))*CT497))</f>
        <v>5.5734762318595064E-3</v>
      </c>
      <c r="BJ497" s="27">
        <f>((1/(((4-P497)^2+(1-Q497)^2))*CT497))</f>
        <v>6.980826806846991E-3</v>
      </c>
      <c r="BK497" s="27">
        <f>((1/(((4-P497)^2+(2-Q497)^2))*CT497))</f>
        <v>6.7991236857773297E-3</v>
      </c>
      <c r="BL497" s="27">
        <f>((1/(((4-P497)^2+(3-Q497)^2))*CT497))</f>
        <v>5.2381787407010244E-3</v>
      </c>
      <c r="BM497" s="27">
        <f>((1/(((5-P497)^2+(0-Q497)^2))*CT497))</f>
        <v>3.2760687573630091E-3</v>
      </c>
      <c r="BN497" s="27">
        <f>((1/(((5-P497)^2+(1-Q497)^2))*CT497))</f>
        <v>3.7164750408952814E-3</v>
      </c>
      <c r="BO497" s="27">
        <f>((1/(((5-P497)^2+(2-Q497)^2))*CT497))</f>
        <v>3.6643400180570345E-3</v>
      </c>
      <c r="BP497" s="27">
        <f>((1/(((5-P497)^2+(3-Q497)^2))*CT497))</f>
        <v>3.1572761502321428E-3</v>
      </c>
      <c r="BQ497" s="27">
        <f>((1/(((5-P497)^2+(4-Q497)^2))*CT497))</f>
        <v>2.4965237186400807E-3</v>
      </c>
      <c r="BR497" s="27">
        <f>((1/(((6-P497)^2+(0-Q497)^2))*CT497))</f>
        <v>2.1228422562284319E-3</v>
      </c>
      <c r="BS497" s="27">
        <f>(1/(((6-P497)^2+(1-Q497)^2))*CT497)</f>
        <v>2.2994064991303325E-3</v>
      </c>
      <c r="BT497" s="27">
        <f>(1/(((6-P497)^2+(2-Q497)^2))*CT497)</f>
        <v>2.2793420225893368E-3</v>
      </c>
      <c r="BU497" s="27">
        <f>(1/(((6-P497)^2+(3-Q497)^2))*CT497)</f>
        <v>2.0723182236124993E-3</v>
      </c>
      <c r="BV497" s="27">
        <f>((1/(((6-P497)^2+(4-Q497)^2))*CT497))</f>
        <v>1.7656001862131759E-3</v>
      </c>
      <c r="BW497" s="27">
        <f>((1/(((6-P497)^2+(5-Q497)^2))*CT497))</f>
        <v>1.4488387969296378E-3</v>
      </c>
      <c r="BX497" s="27">
        <f>((1/(((0-P497)^2+(1-Q497)^2))*CT497))</f>
        <v>2.5025738746685733E-2</v>
      </c>
      <c r="BY497" s="27">
        <f>((1/(((0-P497)^2+(2-Q497)^2))*CT497))</f>
        <v>2.2837760486545847E-2</v>
      </c>
      <c r="BZ497" s="27">
        <f>((1/(((1-P497)^2+(2-Q497)^2))*CT497))</f>
        <v>0.1040605220398233</v>
      </c>
      <c r="CA497" s="27">
        <f>((1/(((0-P497)^2+(3-Q497)^2))*CT497))</f>
        <v>1.1413518530475904E-2</v>
      </c>
      <c r="CB497" s="27">
        <f>((1/(((1-P497)^2+(3-Q497)^2))*CT497))</f>
        <v>1.8713253324425617E-2</v>
      </c>
      <c r="CC497" s="27">
        <f>((1/(((2-P497)^2+(3-Q497)^2))*CT497))</f>
        <v>1.6874582853115494E-2</v>
      </c>
      <c r="CD497" s="27">
        <f>((1/(((0-P497)^2+(4-Q497)^2))*CT497))</f>
        <v>5.8328195756741762E-3</v>
      </c>
      <c r="CE497" s="27">
        <f>((1/(((1-P497)^2+(4-Q497)^2))*CT497))</f>
        <v>7.2851075763263693E-3</v>
      </c>
      <c r="CF497" s="27">
        <f>((1/(((2-P497)^2+(4-Q497)^2))*CT497))</f>
        <v>6.9886576841265233E-3</v>
      </c>
      <c r="CG497" s="27">
        <f>((1/(((3-P497)^2+(4-Q497)^2))*CT497))</f>
        <v>5.2934796123827125E-3</v>
      </c>
      <c r="CH497" s="27">
        <f>((1/(((0-P497)^2+(5-Q497)^2))*CT497))</f>
        <v>3.3867085241836648E-3</v>
      </c>
      <c r="CI497" s="27">
        <f>((1/(((1-P497)^2+(5-Q497)^2))*CT497))</f>
        <v>3.8300293804922232E-3</v>
      </c>
      <c r="CJ497" s="27">
        <f>((1/(((2-P497)^2+(5-Q497)^2))*CT497))</f>
        <v>3.7464792756771409E-3</v>
      </c>
      <c r="CK497" s="27">
        <f>((1/(((3-P497)^2+(5-Q497)^2))*CT497))</f>
        <v>3.1975450397860256E-3</v>
      </c>
      <c r="CL497" s="27">
        <f>(1/(((4-P497)^2+(5-Q497)^2))*CT497)</f>
        <v>2.5090162251619991E-3</v>
      </c>
      <c r="CM497" s="27">
        <f>(1/(((0-P497)^2+(6-Q497)^2))*CT497)</f>
        <v>2.1781736869634456E-3</v>
      </c>
      <c r="CN497" s="27">
        <f>(1/(((1-P497)^2+(6-Q497)^2))*CT497)</f>
        <v>2.3533682544279173E-3</v>
      </c>
      <c r="CO497" s="27">
        <f>((1/(((2-P497)^2+(6-Q497)^2))*CT497))</f>
        <v>2.3215562769968437E-3</v>
      </c>
      <c r="CP497" s="27">
        <f>((1/(((3-P497)^2+(6-Q497)^2))*CT497))</f>
        <v>2.0983355738204428E-3</v>
      </c>
      <c r="CQ497" s="27">
        <f>((1/(((4-P497)^2+(6-Q497)^2))*CT497))</f>
        <v>1.7781227867674288E-3</v>
      </c>
      <c r="CR497" s="27">
        <f>((1/(((5-P497)^2+(6-Q497)^2)))*CT497)</f>
        <v>1.4530374238448732E-3</v>
      </c>
      <c r="CS497" s="21">
        <f t="shared" si="238"/>
        <v>0.74856662206725144</v>
      </c>
      <c r="CT497" s="28">
        <v>0.05</v>
      </c>
    </row>
    <row r="498" spans="8:98" x14ac:dyDescent="0.25">
      <c r="H498" s="2">
        <v>44856</v>
      </c>
      <c r="I498" s="1" t="s">
        <v>25</v>
      </c>
      <c r="J498" s="1" t="s">
        <v>19</v>
      </c>
      <c r="K498">
        <v>1</v>
      </c>
      <c r="L498">
        <v>0</v>
      </c>
      <c r="M498">
        <v>2.72</v>
      </c>
      <c r="N498">
        <v>2.56</v>
      </c>
      <c r="P498" s="10">
        <f>SUMIF(team,spi_matches[[#This Row],[team1]],Mxg)+SUMIF(team,spi_matches[[#This Row],[team2]],Vnxg)</f>
        <v>0.9865634086299041</v>
      </c>
      <c r="Q498" s="10">
        <f>SUMIF(team,spi_matches[[#This Row],[team1]],Mnxg)+SUMIF(team,spi_matches[[#This Row],[team2]],Vxg)</f>
        <v>2.3336313659253998</v>
      </c>
      <c r="R498" s="10">
        <f t="shared" si="208"/>
        <v>3.0560451747935784</v>
      </c>
      <c r="S498" s="21">
        <f t="shared" si="209"/>
        <v>0.10393887234591921</v>
      </c>
      <c r="T498" s="21">
        <f t="shared" si="210"/>
        <v>9.86039946102341E-2</v>
      </c>
      <c r="U498" s="21">
        <f t="shared" si="211"/>
        <v>0.79070464388926287</v>
      </c>
      <c r="V498" s="22">
        <f t="shared" si="212"/>
        <v>0</v>
      </c>
      <c r="W498" s="22">
        <f t="shared" si="213"/>
        <v>3</v>
      </c>
      <c r="X498" s="23">
        <f t="shared" si="214"/>
        <v>3</v>
      </c>
      <c r="Y498" s="23">
        <f t="shared" si="215"/>
        <v>0</v>
      </c>
      <c r="Z498" s="23">
        <f t="shared" si="216"/>
        <v>3</v>
      </c>
      <c r="AA498" s="23">
        <f t="shared" si="217"/>
        <v>0</v>
      </c>
      <c r="AB498" s="24">
        <f t="shared" si="218"/>
        <v>1</v>
      </c>
      <c r="AC498" s="24">
        <f t="shared" si="219"/>
        <v>2</v>
      </c>
      <c r="AD498" s="24">
        <f t="shared" si="220"/>
        <v>1</v>
      </c>
      <c r="AE498" s="24">
        <f t="shared" si="221"/>
        <v>3</v>
      </c>
      <c r="AF498" s="24">
        <f t="shared" si="222"/>
        <v>0</v>
      </c>
      <c r="AG498" s="24">
        <f t="shared" si="223"/>
        <v>2</v>
      </c>
      <c r="AH498" s="24">
        <f t="shared" si="224"/>
        <v>2</v>
      </c>
      <c r="AI498" s="24">
        <f t="shared" si="225"/>
        <v>2</v>
      </c>
      <c r="AJ498" s="24">
        <f t="shared" si="226"/>
        <v>0</v>
      </c>
      <c r="AK498" s="24">
        <f t="shared" si="227"/>
        <v>3</v>
      </c>
      <c r="AL498" s="25">
        <f t="shared" si="228"/>
        <v>12</v>
      </c>
      <c r="AM498" s="25">
        <f t="shared" si="229"/>
        <v>13</v>
      </c>
      <c r="AN498" s="25">
        <f t="shared" si="230"/>
        <v>2</v>
      </c>
      <c r="AO498" s="25">
        <f t="shared" si="231"/>
        <v>22</v>
      </c>
      <c r="AP498" s="25">
        <f t="shared" si="232"/>
        <v>3</v>
      </c>
      <c r="AQ498" s="26">
        <f t="shared" si="233"/>
        <v>0.44846898391083845</v>
      </c>
      <c r="AR498" s="26">
        <f t="shared" si="234"/>
        <v>0.11255489059472984</v>
      </c>
      <c r="AS498" s="26">
        <f t="shared" si="235"/>
        <v>4.609921159903374E-2</v>
      </c>
      <c r="AT498" s="26">
        <f t="shared" si="236"/>
        <v>4.3922696954204726E-2</v>
      </c>
      <c r="AU498" s="26">
        <f t="shared" si="237"/>
        <v>3.5276989239627403E-2</v>
      </c>
      <c r="AV498" s="27">
        <f>(1/(((0-P498)^2+(0-Q498)^2))*CT498)</f>
        <v>7.7892021176209445E-3</v>
      </c>
      <c r="AW498" s="27">
        <f>(1/(((1-P498)^2+(1-Q498)^2))*CT498)</f>
        <v>2.8109577575714348E-2</v>
      </c>
      <c r="AX498" s="27">
        <f>(1/(((2-P498)^2+(2-Q498)^2))*CT498)</f>
        <v>4.3922696954204726E-2</v>
      </c>
      <c r="AY498" s="27">
        <f>(1/(((3-P498)^2+(3-Q498)^2))*CT498)</f>
        <v>1.1116115675449333E-2</v>
      </c>
      <c r="AZ498" s="27">
        <f>((1/(((4-P498)^2+(4-Q498)^2))*CT498))</f>
        <v>4.2167104048418487E-3</v>
      </c>
      <c r="BA498" s="27">
        <f>((1/(((5-P498)^2+(5-Q498)^2))*CT498))</f>
        <v>2.1535762642219815E-3</v>
      </c>
      <c r="BB498" s="27">
        <f>((1/(((6-P498)^2+(6-Q498)^2))*CT498))</f>
        <v>1.2961156181809054E-3</v>
      </c>
      <c r="BC498" s="27">
        <f>((1/(((1-P498)^2+(0-Q498)^2))*CT498))</f>
        <v>9.1810235175619568E-3</v>
      </c>
      <c r="BD498" s="27">
        <f>((1/(((2-P498)^2+(0-Q498)^2))*CT498))</f>
        <v>7.7245260048605094E-3</v>
      </c>
      <c r="BE498" s="27">
        <f>((1/(((2-P498)^2+(1-Q498)^2))*CT498))</f>
        <v>1.7821332513058358E-2</v>
      </c>
      <c r="BF498" s="27">
        <f>((1/(((3-P498)^2+(0-Q498)^2))*CT498))</f>
        <v>5.2632896102220508E-3</v>
      </c>
      <c r="BG498" s="27">
        <f>((1/(((3-P498)^2+(1-Q498)^2))*CT498))</f>
        <v>8.5726539304431301E-3</v>
      </c>
      <c r="BH498" s="27">
        <f>((1/(((3-P498)^2+(2-Q498)^2))*CT498))</f>
        <v>1.2004119441768586E-2</v>
      </c>
      <c r="BI498" s="27">
        <f>((1/(((4-P498)^2+(0-Q498)^2))*CT498))</f>
        <v>3.4419532450449676E-3</v>
      </c>
      <c r="BJ498" s="27">
        <f>((1/(((4-P498)^2+(1-Q498)^2))*CT498))</f>
        <v>4.6043175175458431E-3</v>
      </c>
      <c r="BK498" s="27">
        <f>((1/(((4-P498)^2+(2-Q498)^2))*CT498))</f>
        <v>5.439447538894149E-3</v>
      </c>
      <c r="BL498" s="27">
        <f>((1/(((4-P498)^2+(3-Q498)^2))*CT498))</f>
        <v>5.2494280175876921E-3</v>
      </c>
      <c r="BM498" s="27">
        <f>((1/(((5-P498)^2+(0-Q498)^2))*CT498))</f>
        <v>2.3198079194425413E-3</v>
      </c>
      <c r="BN498" s="27">
        <f>((1/(((5-P498)^2+(1-Q498)^2))*CT498))</f>
        <v>2.7954440690770676E-3</v>
      </c>
      <c r="BO498" s="27">
        <f>((1/(((5-P498)^2+(2-Q498)^2))*CT498))</f>
        <v>3.0828073192266155E-3</v>
      </c>
      <c r="BP498" s="27">
        <f>((1/(((5-P498)^2+(3-Q498)^2))*CT498))</f>
        <v>3.0208340101676892E-3</v>
      </c>
      <c r="BQ498" s="27">
        <f>((1/(((5-P498)^2+(4-Q498)^2))*CT498))</f>
        <v>2.6476799493383293E-3</v>
      </c>
      <c r="BR498" s="27">
        <f>((1/(((6-P498)^2+(0-Q498)^2))*CT498))</f>
        <v>1.6350351775980257E-3</v>
      </c>
      <c r="BS498" s="27">
        <f>(1/(((6-P498)^2+(1-Q498)^2))*CT498)</f>
        <v>1.857829999527329E-3</v>
      </c>
      <c r="BT498" s="27">
        <f>(1/(((6-P498)^2+(2-Q498)^2))*CT498)</f>
        <v>1.9805230339056327E-3</v>
      </c>
      <c r="BU498" s="27">
        <f>(1/(((6-P498)^2+(3-Q498)^2))*CT498)</f>
        <v>1.954759544567624E-3</v>
      </c>
      <c r="BV498" s="27">
        <f>((1/(((6-P498)^2+(4-Q498)^2))*CT498))</f>
        <v>1.7913871686878685E-3</v>
      </c>
      <c r="BW498" s="27">
        <f>((1/(((6-P498)^2+(5-Q498)^2))*CT498))</f>
        <v>1.5506728173932229E-3</v>
      </c>
      <c r="BX498" s="27">
        <f>((1/(((0-P498)^2+(1-Q498)^2))*CT498))</f>
        <v>1.8169397057208117E-2</v>
      </c>
      <c r="BY498" s="27">
        <f>((1/(((0-P498)^2+(2-Q498)^2))*CT498))</f>
        <v>4.609921159903374E-2</v>
      </c>
      <c r="BZ498" s="27">
        <f>((1/(((1-P498)^2+(2-Q498)^2))*CT498))</f>
        <v>0.44846898391083845</v>
      </c>
      <c r="CA498" s="27">
        <f>((1/(((0-P498)^2+(3-Q498)^2))*CT498))</f>
        <v>3.5276989239627403E-2</v>
      </c>
      <c r="CB498" s="27">
        <f>((1/(((1-P498)^2+(3-Q498)^2))*CT498))</f>
        <v>0.11255489059472984</v>
      </c>
      <c r="CC498" s="27">
        <f>((1/(((2-P498)^2+(3-Q498)^2))*CT498))</f>
        <v>3.3988151756798979E-2</v>
      </c>
      <c r="CD498" s="27">
        <f>((1/(((0-P498)^2+(4-Q498)^2))*CT498))</f>
        <v>1.3333006998653569E-2</v>
      </c>
      <c r="CE498" s="27">
        <f>((1/(((1-P498)^2+(4-Q498)^2))*CT498))</f>
        <v>1.8005268557976267E-2</v>
      </c>
      <c r="CF498" s="27">
        <f>((1/(((2-P498)^2+(4-Q498)^2))*CT498))</f>
        <v>1.3144618155867611E-2</v>
      </c>
      <c r="CG498" s="27">
        <f>((1/(((3-P498)^2+(4-Q498)^2))*CT498))</f>
        <v>7.3198818642889246E-3</v>
      </c>
      <c r="CH498" s="27">
        <f>((1/(((0-P498)^2+(5-Q498)^2))*CT498))</f>
        <v>6.1859529229407306E-3</v>
      </c>
      <c r="CI498" s="27">
        <f>((1/(((1-P498)^2+(5-Q498)^2))*CT498))</f>
        <v>7.0326433300558922E-3</v>
      </c>
      <c r="CJ498" s="27">
        <f>((1/(((2-P498)^2+(5-Q498)^2))*CT498))</f>
        <v>6.1450914462652306E-3</v>
      </c>
      <c r="CK498" s="27">
        <f>((1/(((3-P498)^2+(5-Q498)^2))*CT498))</f>
        <v>4.4789026931071471E-3</v>
      </c>
      <c r="CL498" s="27">
        <f>(1/(((4-P498)^2+(5-Q498)^2))*CT498)</f>
        <v>3.0882647466924716E-3</v>
      </c>
      <c r="CM498" s="27">
        <f>(1/(((0-P498)^2+(6-Q498)^2))*CT498)</f>
        <v>3.4684728223287869E-3</v>
      </c>
      <c r="CN498" s="27">
        <f>(1/(((1-P498)^2+(6-Q498)^2))*CT498)</f>
        <v>3.7195629550099384E-3</v>
      </c>
      <c r="CO498" s="27">
        <f>((1/(((2-P498)^2+(6-Q498)^2))*CT498))</f>
        <v>3.4555891552177365E-3</v>
      </c>
      <c r="CP498" s="27">
        <f>((1/(((3-P498)^2+(6-Q498)^2))*CT498))</f>
        <v>2.8577657082577246E-3</v>
      </c>
      <c r="CQ498" s="27">
        <f>((1/(((4-P498)^2+(6-Q498)^2))*CT498))</f>
        <v>2.2199471167075758E-3</v>
      </c>
      <c r="CR498" s="27">
        <f>((1/(((5-P498)^2+(6-Q498)^2)))*CT498)</f>
        <v>1.6920512576567835E-3</v>
      </c>
      <c r="CS498" s="21">
        <f t="shared" si="238"/>
        <v>0.99324751084541618</v>
      </c>
      <c r="CT498" s="28">
        <v>0.05</v>
      </c>
    </row>
    <row r="499" spans="8:98" x14ac:dyDescent="0.25">
      <c r="H499" s="2">
        <v>44856</v>
      </c>
      <c r="I499" s="1" t="s">
        <v>10</v>
      </c>
      <c r="J499" s="1" t="s">
        <v>13</v>
      </c>
      <c r="K499">
        <v>3</v>
      </c>
      <c r="L499">
        <v>0</v>
      </c>
      <c r="M499">
        <v>1.66</v>
      </c>
      <c r="N499">
        <v>0.72</v>
      </c>
      <c r="P499" s="10">
        <f>SUMIF(team,spi_matches[[#This Row],[team1]],Mxg)+SUMIF(team,spi_matches[[#This Row],[team2]],Vnxg)</f>
        <v>0.98985234295915792</v>
      </c>
      <c r="Q499" s="10">
        <f>SUMIF(team,spi_matches[[#This Row],[team1]],Mnxg)+SUMIF(team,spi_matches[[#This Row],[team2]],Vxg)</f>
        <v>1.0131334386676685</v>
      </c>
      <c r="R499" s="10">
        <f t="shared" si="208"/>
        <v>0.53502509510246177</v>
      </c>
      <c r="S499" s="21">
        <f t="shared" si="209"/>
        <v>0.1973333830927114</v>
      </c>
      <c r="T499" s="21">
        <f t="shared" si="210"/>
        <v>181.57473510348476</v>
      </c>
      <c r="U499" s="21">
        <f t="shared" si="211"/>
        <v>0.20424244744735826</v>
      </c>
      <c r="V499" s="22">
        <f t="shared" si="212"/>
        <v>1</v>
      </c>
      <c r="W499" s="22">
        <f t="shared" si="213"/>
        <v>1</v>
      </c>
      <c r="X499" s="23">
        <f t="shared" si="214"/>
        <v>3</v>
      </c>
      <c r="Y499" s="23">
        <f t="shared" si="215"/>
        <v>0</v>
      </c>
      <c r="Z499" s="23">
        <f t="shared" si="216"/>
        <v>3</v>
      </c>
      <c r="AA499" s="23">
        <f t="shared" si="217"/>
        <v>0</v>
      </c>
      <c r="AB499" s="24">
        <f t="shared" si="218"/>
        <v>1</v>
      </c>
      <c r="AC499" s="24">
        <f t="shared" si="219"/>
        <v>1</v>
      </c>
      <c r="AD499" s="24">
        <f t="shared" si="220"/>
        <v>1</v>
      </c>
      <c r="AE499" s="24">
        <f t="shared" si="221"/>
        <v>2</v>
      </c>
      <c r="AF499" s="24">
        <f t="shared" si="222"/>
        <v>0</v>
      </c>
      <c r="AG499" s="24">
        <f t="shared" si="223"/>
        <v>1</v>
      </c>
      <c r="AH499" s="24">
        <f t="shared" si="224"/>
        <v>2</v>
      </c>
      <c r="AI499" s="24">
        <f t="shared" si="225"/>
        <v>1</v>
      </c>
      <c r="AJ499" s="24">
        <f t="shared" si="226"/>
        <v>1</v>
      </c>
      <c r="AK499" s="24">
        <f t="shared" si="227"/>
        <v>0</v>
      </c>
      <c r="AL499" s="25">
        <f t="shared" si="228"/>
        <v>11</v>
      </c>
      <c r="AM499" s="25">
        <f t="shared" si="229"/>
        <v>12</v>
      </c>
      <c r="AN499" s="25">
        <f t="shared" si="230"/>
        <v>1</v>
      </c>
      <c r="AO499" s="25">
        <f t="shared" si="231"/>
        <v>21</v>
      </c>
      <c r="AP499" s="25">
        <f t="shared" si="232"/>
        <v>10</v>
      </c>
      <c r="AQ499" s="26">
        <f t="shared" si="233"/>
        <v>181.51313766657904</v>
      </c>
      <c r="AR499" s="26">
        <f t="shared" si="234"/>
        <v>5.1334249799528331E-2</v>
      </c>
      <c r="AS499" s="26">
        <f t="shared" si="235"/>
        <v>5.1021441708099663E-2</v>
      </c>
      <c r="AT499" s="26">
        <f t="shared" si="236"/>
        <v>4.8992192569328658E-2</v>
      </c>
      <c r="AU499" s="26">
        <f t="shared" si="237"/>
        <v>4.8707197040543909E-2</v>
      </c>
      <c r="AV499" s="27">
        <f>(1/(((0-P499)^2+(0-Q499)^2))*CT499)</f>
        <v>2.4922155331208062E-2</v>
      </c>
      <c r="AW499" s="27">
        <f>(1/(((1-P499)^2+(1-Q499)^2))*CT499)</f>
        <v>181.51313766657904</v>
      </c>
      <c r="AX499" s="27">
        <f>(1/(((2-P499)^2+(2-Q499)^2))*CT499)</f>
        <v>2.5071404627726696E-2</v>
      </c>
      <c r="AY499" s="27">
        <f>(1/(((3-P499)^2+(3-Q499)^2))*CT499)</f>
        <v>6.2591286765672806E-3</v>
      </c>
      <c r="AZ499" s="27">
        <f>((1/(((4-P499)^2+(4-Q499)^2))*CT499))</f>
        <v>2.7805025509642423E-3</v>
      </c>
      <c r="BA499" s="27">
        <f>((1/(((5-P499)^2+(5-Q499)^2))*CT499))</f>
        <v>1.5636537219064163E-3</v>
      </c>
      <c r="BB499" s="27">
        <f>((1/(((6-P499)^2+(6-Q499)^2))*CT499))</f>
        <v>1.0005919973357688E-3</v>
      </c>
      <c r="BC499" s="27">
        <f>((1/(((1-P499)^2+(0-Q499)^2))*CT499))</f>
        <v>4.8707197040543909E-2</v>
      </c>
      <c r="BD499" s="27">
        <f>((1/(((2-P499)^2+(0-Q499)^2))*CT499))</f>
        <v>2.442792661780056E-2</v>
      </c>
      <c r="BE499" s="27">
        <f>((1/(((2-P499)^2+(1-Q499)^2))*CT499))</f>
        <v>4.8992192569328658E-2</v>
      </c>
      <c r="BF499" s="27">
        <f>((1/(((3-P499)^2+(0-Q499)^2))*CT499))</f>
        <v>9.8675129149325431E-3</v>
      </c>
      <c r="BG499" s="27">
        <f>((1/(((3-P499)^2+(1-Q499)^2))*CT499))</f>
        <v>1.2373584989564675E-2</v>
      </c>
      <c r="BH499" s="27">
        <f>((1/(((3-P499)^2+(2-Q499)^2))*CT499))</f>
        <v>9.9708865806366134E-3</v>
      </c>
      <c r="BI499" s="27">
        <f>((1/(((4-P499)^2+(0-Q499)^2))*CT499))</f>
        <v>4.9566647319350225E-3</v>
      </c>
      <c r="BJ499" s="27">
        <f>((1/(((4-P499)^2+(1-Q499)^2))*CT499))</f>
        <v>5.5180564354280412E-3</v>
      </c>
      <c r="BK499" s="27">
        <f>((1/(((4-P499)^2+(2-Q499)^2))*CT499))</f>
        <v>4.982613406164728E-3</v>
      </c>
      <c r="BL499" s="27">
        <f>((1/(((4-P499)^2+(3-Q499)^2))*CT499))</f>
        <v>3.843602979983941E-3</v>
      </c>
      <c r="BM499" s="27">
        <f>((1/(((5-P499)^2+(0-Q499)^2))*CT499))</f>
        <v>2.9226565252799767E-3</v>
      </c>
      <c r="BN499" s="27">
        <f>((1/(((5-P499)^2+(1-Q499)^2))*CT499))</f>
        <v>3.1091710704626765E-3</v>
      </c>
      <c r="BO499" s="27">
        <f>((1/(((5-P499)^2+(2-Q499)^2))*CT499))</f>
        <v>2.9316589534156812E-3</v>
      </c>
      <c r="BP499" s="27">
        <f>((1/(((5-P499)^2+(3-Q499)^2))*CT499))</f>
        <v>2.4963898503350657E-3</v>
      </c>
      <c r="BQ499" s="27">
        <f>((1/(((5-P499)^2+(4-Q499)^2))*CT499))</f>
        <v>1.9997875356549165E-3</v>
      </c>
      <c r="BR499" s="27">
        <f>((1/(((6-P499)^2+(0-Q499)^2))*CT499))</f>
        <v>1.9136544631425485E-3</v>
      </c>
      <c r="BS499" s="27">
        <f>(1/(((6-P499)^2+(1-Q499)^2))*CT499)</f>
        <v>1.9918928342188163E-3</v>
      </c>
      <c r="BT499" s="27">
        <f>(1/(((6-P499)^2+(2-Q499)^2))*CT499)</f>
        <v>1.9175098642402735E-3</v>
      </c>
      <c r="BU499" s="27">
        <f>(1/(((6-P499)^2+(3-Q499)^2))*CT499)</f>
        <v>1.7212167130174366E-3</v>
      </c>
      <c r="BV499" s="27">
        <f>((1/(((6-P499)^2+(4-Q499)^2))*CT499))</f>
        <v>1.4695961973240608E-3</v>
      </c>
      <c r="BW499" s="27">
        <f>((1/(((6-P499)^2+(5-Q499)^2))*CT499))</f>
        <v>1.2196108193012175E-3</v>
      </c>
      <c r="BX499" s="27">
        <f>((1/(((0-P499)^2+(1-Q499)^2))*CT499))</f>
        <v>5.1021441708099663E-2</v>
      </c>
      <c r="BY499" s="27">
        <f>((1/(((0-P499)^2+(2-Q499)^2))*CT499))</f>
        <v>2.5592291739474256E-2</v>
      </c>
      <c r="BZ499" s="27">
        <f>((1/(((1-P499)^2+(2-Q499)^2))*CT499))</f>
        <v>5.1334249799528331E-2</v>
      </c>
      <c r="CA499" s="27">
        <f>((1/(((0-P499)^2+(3-Q499)^2))*CT499))</f>
        <v>1.0147243827339957E-2</v>
      </c>
      <c r="CB499" s="27">
        <f>((1/(((1-P499)^2+(3-Q499)^2))*CT499))</f>
        <v>1.2665468945248335E-2</v>
      </c>
      <c r="CC499" s="27">
        <f>((1/(((2-P499)^2+(3-Q499)^2))*CT499))</f>
        <v>1.0064337238824082E-2</v>
      </c>
      <c r="CD499" s="27">
        <f>((1/(((0-P499)^2+(4-Q499)^2))*CT499))</f>
        <v>5.0499033896783101E-3</v>
      </c>
      <c r="CE499" s="27">
        <f>((1/(((1-P499)^2+(4-Q499)^2))*CT499))</f>
        <v>5.604454527073627E-3</v>
      </c>
      <c r="CF499" s="27">
        <f>((1/(((2-P499)^2+(4-Q499)^2))*CT499))</f>
        <v>5.0292854566766779E-3</v>
      </c>
      <c r="CG499" s="27">
        <f>((1/(((3-P499)^2+(4-Q499)^2))*CT499))</f>
        <v>3.8574099290585788E-3</v>
      </c>
      <c r="CH499" s="27">
        <f>((1/(((0-P499)^2+(5-Q499)^2))*CT499))</f>
        <v>2.9629783021951198E-3</v>
      </c>
      <c r="CI499" s="27">
        <f>((1/(((1-P499)^2+(5-Q499)^2))*CT499))</f>
        <v>3.1456021304301623E-3</v>
      </c>
      <c r="CJ499" s="27">
        <f>((1/(((2-P499)^2+(5-Q499)^2))*CT499))</f>
        <v>2.9558683067889588E-3</v>
      </c>
      <c r="CK499" s="27">
        <f>((1/(((3-P499)^2+(5-Q499)^2))*CT499))</f>
        <v>2.5080510217288941E-3</v>
      </c>
      <c r="CL499" s="27">
        <f>(1/(((4-P499)^2+(5-Q499)^2))*CT499)</f>
        <v>2.0035186680356521E-3</v>
      </c>
      <c r="CM499" s="27">
        <f>(1/(((0-P499)^2+(6-Q499)^2))*CT499)</f>
        <v>1.9343373135111243E-3</v>
      </c>
      <c r="CN499" s="27">
        <f>(1/(((1-P499)^2+(6-Q499)^2))*CT499)</f>
        <v>2.0105399682378319E-3</v>
      </c>
      <c r="CO499" s="27">
        <f>((1/(((2-P499)^2+(6-Q499)^2))*CT499))</f>
        <v>1.9313045486410519E-3</v>
      </c>
      <c r="CP499" s="27">
        <f>((1/(((3-P499)^2+(6-Q499)^2))*CT499))</f>
        <v>1.7295333771768493E-3</v>
      </c>
      <c r="CQ499" s="27">
        <f>((1/(((4-P499)^2+(6-Q499)^2))*CT499))</f>
        <v>1.4736296761513939E-3</v>
      </c>
      <c r="CR499" s="27">
        <f>((1/(((5-P499)^2+(6-Q499)^2)))*CT499)</f>
        <v>1.2209975734594211E-3</v>
      </c>
      <c r="CS499" s="21">
        <f t="shared" si="238"/>
        <v>181.97631093402478</v>
      </c>
      <c r="CT499" s="28">
        <v>0.05</v>
      </c>
    </row>
    <row r="500" spans="8:98" x14ac:dyDescent="0.25">
      <c r="H500" s="2">
        <v>44856</v>
      </c>
      <c r="I500" s="1" t="s">
        <v>22</v>
      </c>
      <c r="J500" s="1" t="s">
        <v>27</v>
      </c>
      <c r="K500">
        <v>3</v>
      </c>
      <c r="L500">
        <v>1</v>
      </c>
      <c r="M500">
        <v>1.98</v>
      </c>
      <c r="N500">
        <v>0.54</v>
      </c>
      <c r="P500" s="10">
        <f>SUMIF(team,spi_matches[[#This Row],[team1]],Mxg)+SUMIF(team,spi_matches[[#This Row],[team2]],Vnxg)</f>
        <v>2.1421703083039421</v>
      </c>
      <c r="Q500" s="10">
        <f>SUMIF(team,spi_matches[[#This Row],[team1]],Mnxg)+SUMIF(team,spi_matches[[#This Row],[team2]],Vxg)</f>
        <v>0.9108390226525177</v>
      </c>
      <c r="R500" s="10">
        <f t="shared" si="208"/>
        <v>0.16382078961727015</v>
      </c>
      <c r="S500" s="21">
        <f t="shared" si="209"/>
        <v>2.0658926174612002</v>
      </c>
      <c r="T500" s="21">
        <f t="shared" si="210"/>
        <v>0.10565131540309415</v>
      </c>
      <c r="U500" s="21">
        <f t="shared" si="211"/>
        <v>0.10756067981400466</v>
      </c>
      <c r="V500" s="22">
        <f t="shared" si="212"/>
        <v>3</v>
      </c>
      <c r="W500" s="22">
        <f t="shared" si="213"/>
        <v>0</v>
      </c>
      <c r="X500" s="23">
        <f t="shared" si="214"/>
        <v>3</v>
      </c>
      <c r="Y500" s="23">
        <f t="shared" si="215"/>
        <v>0</v>
      </c>
      <c r="Z500" s="23">
        <f t="shared" si="216"/>
        <v>3</v>
      </c>
      <c r="AA500" s="23">
        <f t="shared" si="217"/>
        <v>0</v>
      </c>
      <c r="AB500" s="24">
        <f t="shared" si="218"/>
        <v>2</v>
      </c>
      <c r="AC500" s="24">
        <f t="shared" si="219"/>
        <v>1</v>
      </c>
      <c r="AD500" s="24">
        <f t="shared" si="220"/>
        <v>3</v>
      </c>
      <c r="AE500" s="24">
        <f t="shared" si="221"/>
        <v>1</v>
      </c>
      <c r="AF500" s="24">
        <f t="shared" si="222"/>
        <v>2</v>
      </c>
      <c r="AG500" s="24">
        <f t="shared" si="223"/>
        <v>0</v>
      </c>
      <c r="AH500" s="24">
        <f t="shared" si="224"/>
        <v>2</v>
      </c>
      <c r="AI500" s="24">
        <f t="shared" si="225"/>
        <v>2</v>
      </c>
      <c r="AJ500" s="24">
        <f t="shared" si="226"/>
        <v>1</v>
      </c>
      <c r="AK500" s="24">
        <f t="shared" si="227"/>
        <v>1</v>
      </c>
      <c r="AL500" s="25">
        <f t="shared" si="228"/>
        <v>21</v>
      </c>
      <c r="AM500" s="25">
        <f t="shared" si="229"/>
        <v>31</v>
      </c>
      <c r="AN500" s="25">
        <f t="shared" si="230"/>
        <v>20</v>
      </c>
      <c r="AO500" s="25">
        <f t="shared" si="231"/>
        <v>22</v>
      </c>
      <c r="AP500" s="25">
        <f t="shared" si="232"/>
        <v>11</v>
      </c>
      <c r="AQ500" s="26">
        <f t="shared" si="233"/>
        <v>1.7754372657147959</v>
      </c>
      <c r="AR500" s="26">
        <f t="shared" si="234"/>
        <v>6.7220432186727783E-2</v>
      </c>
      <c r="AS500" s="26">
        <f t="shared" si="235"/>
        <v>5.8834595732017651E-2</v>
      </c>
      <c r="AT500" s="26">
        <f t="shared" si="236"/>
        <v>4.1442736670758262E-2</v>
      </c>
      <c r="AU500" s="26">
        <f t="shared" si="237"/>
        <v>3.8095159929697107E-2</v>
      </c>
      <c r="AV500" s="27">
        <f>(1/(((0-P500)^2+(0-Q500)^2))*CT500)</f>
        <v>9.2276096603696837E-3</v>
      </c>
      <c r="AW500" s="27">
        <f>(1/(((1-P500)^2+(1-Q500)^2))*CT500)</f>
        <v>3.8095159929697107E-2</v>
      </c>
      <c r="AX500" s="27">
        <f>(1/(((2-P500)^2+(2-Q500)^2))*CT500)</f>
        <v>4.1442736670758262E-2</v>
      </c>
      <c r="AY500" s="27">
        <f>(1/(((3-P500)^2+(3-Q500)^2))*CT500)</f>
        <v>9.8030270535057681E-3</v>
      </c>
      <c r="AZ500" s="27">
        <f>((1/(((4-P500)^2+(4-Q500)^2))*CT500))</f>
        <v>3.8477975343003653E-3</v>
      </c>
      <c r="BA500" s="27">
        <f>((1/(((5-P500)^2+(5-Q500)^2))*CT500))</f>
        <v>2.0089657695050458E-3</v>
      </c>
      <c r="BB500" s="27">
        <f>((1/(((6-P500)^2+(6-Q500)^2))*CT500))</f>
        <v>1.2260187849579068E-3</v>
      </c>
      <c r="BC500" s="27">
        <f>((1/(((1-P500)^2+(0-Q500)^2))*CT500))</f>
        <v>2.3428193826955705E-2</v>
      </c>
      <c r="BD500" s="27">
        <f>((1/(((2-P500)^2+(0-Q500)^2))*CT500))</f>
        <v>5.8834595732017651E-2</v>
      </c>
      <c r="BE500" s="27">
        <f>((1/(((2-P500)^2+(1-Q500)^2))*CT500))</f>
        <v>1.7754372657147959</v>
      </c>
      <c r="BF500" s="27">
        <f>((1/(((3-P500)^2+(0-Q500)^2))*CT500))</f>
        <v>3.1938687834632301E-2</v>
      </c>
      <c r="BG500" s="27">
        <f>((1/(((3-P500)^2+(1-Q500)^2))*CT500))</f>
        <v>6.7220432186727783E-2</v>
      </c>
      <c r="BH500" s="27">
        <f>((1/(((3-P500)^2+(2-Q500)^2))*CT500))</f>
        <v>2.6012627165063609E-2</v>
      </c>
      <c r="BI500" s="27">
        <f>((1/(((4-P500)^2+(0-Q500)^2))*CT500))</f>
        <v>1.1679080665263698E-2</v>
      </c>
      <c r="BJ500" s="27">
        <f>((1/(((4-P500)^2+(1-Q500)^2))*CT500))</f>
        <v>1.4453035662232702E-2</v>
      </c>
      <c r="BK500" s="27">
        <f>((1/(((4-P500)^2+(2-Q500)^2))*CT500))</f>
        <v>1.0780967233531656E-2</v>
      </c>
      <c r="BL500" s="27">
        <f>((1/(((4-P500)^2+(3-Q500)^2))*CT500))</f>
        <v>6.3970319797219781E-3</v>
      </c>
      <c r="BM500" s="27">
        <f>((1/(((5-P500)^2+(0-Q500)^2))*CT500))</f>
        <v>5.5575202798105669E-3</v>
      </c>
      <c r="BN500" s="27">
        <f>((1/(((5-P500)^2+(1-Q500)^2))*CT500))</f>
        <v>6.1161030409218357E-3</v>
      </c>
      <c r="BO500" s="27">
        <f>((1/(((5-P500)^2+(2-Q500)^2))*CT500))</f>
        <v>5.3456141726725415E-3</v>
      </c>
      <c r="BP500" s="27">
        <f>((1/(((5-P500)^2+(3-Q500)^2))*CT500))</f>
        <v>3.9898548728046672E-3</v>
      </c>
      <c r="BQ500" s="27">
        <f>((1/(((5-P500)^2+(4-Q500)^2))*CT500))</f>
        <v>2.823246780336294E-3</v>
      </c>
      <c r="BR500" s="27">
        <f>((1/(((6-P500)^2+(0-Q500)^2))*CT500))</f>
        <v>3.182184318529561E-3</v>
      </c>
      <c r="BS500" s="27">
        <f>(1/(((6-P500)^2+(1-Q500)^2))*CT500)</f>
        <v>3.357778044798729E-3</v>
      </c>
      <c r="BT500" s="27">
        <f>(1/(((6-P500)^2+(2-Q500)^2))*CT500)</f>
        <v>3.1115577661576972E-3</v>
      </c>
      <c r="BU500" s="27">
        <f>(1/(((6-P500)^2+(3-Q500)^2))*CT500)</f>
        <v>2.5977475891588108E-3</v>
      </c>
      <c r="BV500" s="27">
        <f>((1/(((6-P500)^2+(4-Q500)^2))*CT500))</f>
        <v>2.0470187537427052E-3</v>
      </c>
      <c r="BW500" s="27">
        <f>((1/(((6-P500)^2+(5-Q500)^2))*CT500))</f>
        <v>1.5820738413236753E-3</v>
      </c>
      <c r="BX500" s="27">
        <f>((1/(((0-P500)^2+(1-Q500)^2))*CT500))</f>
        <v>1.0877029437771298E-2</v>
      </c>
      <c r="BY500" s="27">
        <f>((1/(((0-P500)^2+(2-Q500)^2))*CT500))</f>
        <v>8.6577608970952423E-3</v>
      </c>
      <c r="BZ500" s="27">
        <f>((1/(((1-P500)^2+(2-Q500)^2))*CT500))</f>
        <v>2.007367320907678E-2</v>
      </c>
      <c r="CA500" s="27">
        <f>((1/(((0-P500)^2+(3-Q500)^2))*CT500))</f>
        <v>5.584416303584386E-3</v>
      </c>
      <c r="CB500" s="27">
        <f>((1/(((1-P500)^2+(3-Q500)^2))*CT500))</f>
        <v>8.8196696092595304E-3</v>
      </c>
      <c r="CC500" s="27">
        <f>((1/(((2-P500)^2+(3-Q500)^2))*CT500))</f>
        <v>1.1403013077779682E-2</v>
      </c>
      <c r="CD500" s="27">
        <f>((1/(((0-P500)^2+(4-Q500)^2))*CT500))</f>
        <v>3.5381174048749299E-3</v>
      </c>
      <c r="CE500" s="27">
        <f>((1/(((1-P500)^2+(4-Q500)^2))*CT500))</f>
        <v>4.609370355547174E-3</v>
      </c>
      <c r="CF500" s="27">
        <f>((1/(((2-P500)^2+(4-Q500)^2))*CT500))</f>
        <v>5.2284148357039095E-3</v>
      </c>
      <c r="CG500" s="27">
        <f>((1/(((3-P500)^2+(4-Q500)^2))*CT500))</f>
        <v>4.8643870550405385E-3</v>
      </c>
      <c r="CH500" s="27">
        <f>((1/(((0-P500)^2+(5-Q500)^2))*CT500))</f>
        <v>2.3463018457577757E-3</v>
      </c>
      <c r="CI500" s="27">
        <f>((1/(((1-P500)^2+(5-Q500)^2))*CT500))</f>
        <v>2.7738034549541035E-3</v>
      </c>
      <c r="CJ500" s="27">
        <f>((1/(((2-P500)^2+(5-Q500)^2))*CT500))</f>
        <v>2.9865991483964622E-3</v>
      </c>
      <c r="CK500" s="27">
        <f>((1/(((3-P500)^2+(5-Q500)^2))*CT500))</f>
        <v>2.8641626286458003E-3</v>
      </c>
      <c r="CL500" s="27">
        <f>(1/(((4-P500)^2+(5-Q500)^2))*CT500)</f>
        <v>2.4785888758127855E-3</v>
      </c>
      <c r="CM500" s="27">
        <f>(1/(((0-P500)^2+(6-Q500)^2))*CT500)</f>
        <v>1.6399651324933038E-3</v>
      </c>
      <c r="CN500" s="27">
        <f>(1/(((1-P500)^2+(6-Q500)^2))*CT500)</f>
        <v>1.8379574066796339E-3</v>
      </c>
      <c r="CO500" s="27">
        <f>((1/(((2-P500)^2+(6-Q500)^2))*CT500))</f>
        <v>1.9290293251618667E-3</v>
      </c>
      <c r="CP500" s="27">
        <f>((1/(((3-P500)^2+(6-Q500)^2))*CT500))</f>
        <v>1.8771988169452741E-3</v>
      </c>
      <c r="CQ500" s="27">
        <f>((1/(((4-P500)^2+(6-Q500)^2))*CT500))</f>
        <v>1.703514211889106E-3</v>
      </c>
      <c r="CR500" s="27">
        <f>((1/(((5-P500)^2+(6-Q500)^2)))*CT500)</f>
        <v>1.4677067815350494E-3</v>
      </c>
      <c r="CS500" s="21">
        <f t="shared" si="238"/>
        <v>2.2791046126782994</v>
      </c>
      <c r="CT500" s="28">
        <v>0.05</v>
      </c>
    </row>
    <row r="501" spans="8:98" x14ac:dyDescent="0.25">
      <c r="H501" s="2">
        <v>44856</v>
      </c>
      <c r="I501" s="1" t="s">
        <v>12</v>
      </c>
      <c r="J501" s="1" t="s">
        <v>7</v>
      </c>
      <c r="K501">
        <v>1</v>
      </c>
      <c r="L501">
        <v>1</v>
      </c>
      <c r="M501">
        <v>1.37</v>
      </c>
      <c r="N501">
        <v>0.78</v>
      </c>
      <c r="P501" s="10">
        <f>SUMIF(team,spi_matches[[#This Row],[team1]],Mxg)+SUMIF(team,spi_matches[[#This Row],[team2]],Vnxg)</f>
        <v>1.6100763054472353</v>
      </c>
      <c r="Q501" s="10">
        <f>SUMIF(team,spi_matches[[#This Row],[team1]],Mnxg)+SUMIF(team,spi_matches[[#This Row],[team2]],Vxg)</f>
        <v>1.1173317027676286</v>
      </c>
      <c r="R501" s="10">
        <f t="shared" si="208"/>
        <v>0.1714293101293019</v>
      </c>
      <c r="S501" s="21">
        <f t="shared" si="209"/>
        <v>0.48817331871086483</v>
      </c>
      <c r="T501" s="21">
        <f t="shared" si="210"/>
        <v>0.21200074666605564</v>
      </c>
      <c r="U501" s="21">
        <f t="shared" si="211"/>
        <v>0.15880521886490803</v>
      </c>
      <c r="V501" s="22">
        <f t="shared" si="212"/>
        <v>3</v>
      </c>
      <c r="W501" s="22">
        <f t="shared" si="213"/>
        <v>0</v>
      </c>
      <c r="X501" s="23">
        <f t="shared" si="214"/>
        <v>1</v>
      </c>
      <c r="Y501" s="23">
        <f t="shared" si="215"/>
        <v>1</v>
      </c>
      <c r="Z501" s="23">
        <f t="shared" si="216"/>
        <v>1</v>
      </c>
      <c r="AA501" s="23">
        <f t="shared" si="217"/>
        <v>1</v>
      </c>
      <c r="AB501" s="24">
        <f t="shared" si="218"/>
        <v>2</v>
      </c>
      <c r="AC501" s="24">
        <f t="shared" si="219"/>
        <v>1</v>
      </c>
      <c r="AD501" s="24">
        <f t="shared" si="220"/>
        <v>1</v>
      </c>
      <c r="AE501" s="24">
        <f t="shared" si="221"/>
        <v>1</v>
      </c>
      <c r="AF501" s="24">
        <f t="shared" si="222"/>
        <v>2</v>
      </c>
      <c r="AG501" s="24">
        <f t="shared" si="223"/>
        <v>2</v>
      </c>
      <c r="AH501" s="24">
        <f t="shared" si="224"/>
        <v>1</v>
      </c>
      <c r="AI501" s="24">
        <f t="shared" si="225"/>
        <v>2</v>
      </c>
      <c r="AJ501" s="24">
        <f t="shared" si="226"/>
        <v>2</v>
      </c>
      <c r="AK501" s="24">
        <f t="shared" si="227"/>
        <v>0</v>
      </c>
      <c r="AL501" s="25">
        <f t="shared" si="228"/>
        <v>21</v>
      </c>
      <c r="AM501" s="25">
        <f t="shared" si="229"/>
        <v>11</v>
      </c>
      <c r="AN501" s="25">
        <f t="shared" si="230"/>
        <v>22</v>
      </c>
      <c r="AO501" s="25">
        <f t="shared" si="231"/>
        <v>12</v>
      </c>
      <c r="AP501" s="25">
        <f t="shared" si="232"/>
        <v>20</v>
      </c>
      <c r="AQ501" s="26">
        <f t="shared" si="233"/>
        <v>0.30155502994222316</v>
      </c>
      <c r="AR501" s="26">
        <f t="shared" si="234"/>
        <v>0.12954716141337949</v>
      </c>
      <c r="AS501" s="26">
        <f t="shared" si="235"/>
        <v>5.3697398227310879E-2</v>
      </c>
      <c r="AT501" s="26">
        <f t="shared" si="236"/>
        <v>4.3429302020138699E-2</v>
      </c>
      <c r="AU501" s="26">
        <f t="shared" si="237"/>
        <v>3.5702284096094127E-2</v>
      </c>
      <c r="AV501" s="27">
        <f>(1/(((0-P501)^2+(0-Q501)^2))*CT501)</f>
        <v>1.3018203102449128E-2</v>
      </c>
      <c r="AW501" s="27">
        <f>(1/(((1-P501)^2+(1-Q501)^2))*CT501)</f>
        <v>0.12954716141337949</v>
      </c>
      <c r="AX501" s="27">
        <f>(1/(((2-P501)^2+(2-Q501)^2))*CT501)</f>
        <v>5.3697398227310879E-2</v>
      </c>
      <c r="AY501" s="27">
        <f>(1/(((3-P501)^2+(3-Q501)^2))*CT501)</f>
        <v>9.1302058386685744E-3</v>
      </c>
      <c r="AZ501" s="27">
        <f>((1/(((4-P501)^2+(4-Q501)^2))*CT501))</f>
        <v>3.565949292264415E-3</v>
      </c>
      <c r="BA501" s="27">
        <f>((1/(((5-P501)^2+(5-Q501)^2))*CT501))</f>
        <v>1.8820556552982916E-3</v>
      </c>
      <c r="BB501" s="27">
        <f>((1/(((6-P501)^2+(6-Q501)^2))*CT501))</f>
        <v>1.1597731366848588E-3</v>
      </c>
      <c r="BC501" s="27">
        <f>((1/(((1-P501)^2+(0-Q501)^2))*CT501))</f>
        <v>3.0852328288269344E-2</v>
      </c>
      <c r="BD501" s="27">
        <f>((1/(((2-P501)^2+(0-Q501)^2))*CT501))</f>
        <v>3.5702284096094127E-2</v>
      </c>
      <c r="BE501" s="27">
        <f>((1/(((2-P501)^2+(1-Q501)^2))*CT501))</f>
        <v>0.30155502994222316</v>
      </c>
      <c r="BF501" s="27">
        <f>((1/(((3-P501)^2+(0-Q501)^2))*CT501))</f>
        <v>1.5721698217585057E-2</v>
      </c>
      <c r="BG501" s="27">
        <f>((1/(((3-P501)^2+(1-Q501)^2))*CT501))</f>
        <v>2.5698291910374205E-2</v>
      </c>
      <c r="BH501" s="27">
        <f>((1/(((3-P501)^2+(2-Q501)^2))*CT501))</f>
        <v>1.844343869763939E-2</v>
      </c>
      <c r="BI501" s="27">
        <f>((1/(((4-P501)^2+(0-Q501)^2))*CT501))</f>
        <v>7.1837373292130916E-3</v>
      </c>
      <c r="BJ501" s="27">
        <f>((1/(((4-P501)^2+(1-Q501)^2))*CT501))</f>
        <v>8.7328587170408083E-3</v>
      </c>
      <c r="BK501" s="27">
        <f>((1/(((4-P501)^2+(2-Q501)^2))*CT501))</f>
        <v>7.7031649018144124E-3</v>
      </c>
      <c r="BL501" s="27">
        <f>((1/(((4-P501)^2+(3-Q501)^2))*CT501))</f>
        <v>5.4017992324531588E-3</v>
      </c>
      <c r="BM501" s="27">
        <f>((1/(((5-P501)^2+(0-Q501)^2))*CT501))</f>
        <v>3.9246428420828617E-3</v>
      </c>
      <c r="BN501" s="27">
        <f>((1/(((5-P501)^2+(1-Q501)^2))*CT501))</f>
        <v>4.3458045761125795E-3</v>
      </c>
      <c r="BO501" s="27">
        <f>((1/(((5-P501)^2+(2-Q501)^2))*CT501))</f>
        <v>4.0747518183041976E-3</v>
      </c>
      <c r="BP501" s="27">
        <f>((1/(((5-P501)^2+(3-Q501)^2))*CT501))</f>
        <v>3.3253474952965115E-3</v>
      </c>
      <c r="BQ501" s="27">
        <f>((1/(((5-P501)^2+(4-Q501)^2))*CT501))</f>
        <v>2.5250791917322806E-3</v>
      </c>
      <c r="BR501" s="27">
        <f>((1/(((6-P501)^2+(0-Q501)^2))*CT501))</f>
        <v>2.4366637767636169E-3</v>
      </c>
      <c r="BS501" s="27">
        <f>(1/(((6-P501)^2+(1-Q501)^2))*CT501)</f>
        <v>2.5926621641411303E-3</v>
      </c>
      <c r="BT501" s="27">
        <f>(1/(((6-P501)^2+(2-Q501)^2))*CT501)</f>
        <v>2.4936992490411473E-3</v>
      </c>
      <c r="BU501" s="27">
        <f>(1/(((6-P501)^2+(3-Q501)^2))*CT501)</f>
        <v>2.1914570903757364E-3</v>
      </c>
      <c r="BV501" s="27">
        <f>((1/(((6-P501)^2+(4-Q501)^2))*CT501))</f>
        <v>1.8128285975715917E-3</v>
      </c>
      <c r="BW501" s="27">
        <f>((1/(((6-P501)^2+(5-Q501)^2))*CT501))</f>
        <v>1.455750576736596E-3</v>
      </c>
      <c r="BX501" s="27">
        <f>((1/(((0-P501)^2+(1-Q501)^2))*CT501))</f>
        <v>1.9185664929138348E-2</v>
      </c>
      <c r="BY501" s="27">
        <f>((1/(((0-P501)^2+(2-Q501)^2))*CT501))</f>
        <v>1.483041847020438E-2</v>
      </c>
      <c r="BZ501" s="27">
        <f>((1/(((1-P501)^2+(2-Q501)^2))*CT501))</f>
        <v>4.3429302020138699E-2</v>
      </c>
      <c r="CA501" s="27">
        <f>((1/(((0-P501)^2+(3-Q501)^2))*CT501))</f>
        <v>8.1475878482569052E-3</v>
      </c>
      <c r="CB501" s="27">
        <f>((1/(((1-P501)^2+(3-Q501)^2))*CT501))</f>
        <v>1.2766067128928641E-2</v>
      </c>
      <c r="CC501" s="27">
        <f>((1/(((2-P501)^2+(3-Q501)^2))*CT501))</f>
        <v>1.3526380373252418E-2</v>
      </c>
      <c r="CD501" s="27">
        <f>((1/(((0-P501)^2+(4-Q501)^2))*CT501))</f>
        <v>4.5862630215819941E-3</v>
      </c>
      <c r="CE501" s="27">
        <f>((1/(((1-P501)^2+(4-Q501)^2))*CT501))</f>
        <v>5.7590618539450026E-3</v>
      </c>
      <c r="CF501" s="27">
        <f>((1/(((2-P501)^2+(4-Q501)^2))*CT501))</f>
        <v>5.9088963993543762E-3</v>
      </c>
      <c r="CG501" s="27">
        <f>((1/(((3-P501)^2+(4-Q501)^2))*CT501))</f>
        <v>4.8820189866707539E-3</v>
      </c>
      <c r="CH501" s="27">
        <f>((1/(((0-P501)^2+(5-Q501)^2))*CT501))</f>
        <v>2.830061783168246E-3</v>
      </c>
      <c r="CI501" s="27">
        <f>((1/(((1-P501)^2+(5-Q501)^2))*CT501))</f>
        <v>3.236810310943312E-3</v>
      </c>
      <c r="CJ501" s="27">
        <f>((1/(((2-P501)^2+(5-Q501)^2))*CT501))</f>
        <v>3.2836077794609641E-3</v>
      </c>
      <c r="CK501" s="27">
        <f>((1/(((3-P501)^2+(5-Q501)^2))*CT501))</f>
        <v>2.9399657264642127E-3</v>
      </c>
      <c r="CL501" s="27">
        <f>(1/(((4-P501)^2+(5-Q501)^2))*CT501)</f>
        <v>2.4053670428974844E-3</v>
      </c>
      <c r="CM501" s="27">
        <f>(1/(((0-P501)^2+(6-Q501)^2))*CT501)</f>
        <v>1.8915895660729159E-3</v>
      </c>
      <c r="CN501" s="27">
        <f>(1/(((1-P501)^2+(6-Q501)^2))*CT501)</f>
        <v>2.0650368658441244E-3</v>
      </c>
      <c r="CO501" s="27">
        <f>((1/(((2-P501)^2+(6-Q501)^2))*CT501))</f>
        <v>2.0839854307508742E-3</v>
      </c>
      <c r="CP501" s="27">
        <f>((1/(((3-P501)^2+(6-Q501)^2))*CT501))</f>
        <v>1.9400646080197073E-3</v>
      </c>
      <c r="CQ501" s="27">
        <f>((1/(((4-P501)^2+(6-Q501)^2))*CT501))</f>
        <v>1.6919222743272391E-3</v>
      </c>
      <c r="CR501" s="27">
        <f>((1/(((5-P501)^2+(6-Q501)^2)))*CT501)</f>
        <v>1.4151464454874526E-3</v>
      </c>
      <c r="CS501" s="21">
        <f t="shared" si="238"/>
        <v>0.8589792842418289</v>
      </c>
      <c r="CT501" s="28">
        <v>0.05</v>
      </c>
    </row>
    <row r="502" spans="8:98" x14ac:dyDescent="0.25">
      <c r="H502" s="2">
        <v>44857</v>
      </c>
      <c r="I502" s="1" t="s">
        <v>11</v>
      </c>
      <c r="J502" s="1" t="s">
        <v>6</v>
      </c>
      <c r="K502">
        <v>1</v>
      </c>
      <c r="L502">
        <v>1</v>
      </c>
      <c r="M502">
        <v>0.57999999999999996</v>
      </c>
      <c r="N502">
        <v>0.17</v>
      </c>
      <c r="P502" s="10">
        <f>SUMIF(team,spi_matches[[#This Row],[team1]],Mxg)+SUMIF(team,spi_matches[[#This Row],[team2]],Vnxg)</f>
        <v>1.0852952882045206</v>
      </c>
      <c r="Q502" s="10">
        <f>SUMIF(team,spi_matches[[#This Row],[team1]],Mnxg)+SUMIF(team,spi_matches[[#This Row],[team2]],Vxg)</f>
        <v>1.4549707301019978</v>
      </c>
      <c r="R502" s="10">
        <f t="shared" si="208"/>
        <v>1.906473105500551</v>
      </c>
      <c r="S502" s="21">
        <f t="shared" si="209"/>
        <v>0.16856458655732467</v>
      </c>
      <c r="T502" s="21">
        <f t="shared" si="210"/>
        <v>0.30713152877156702</v>
      </c>
      <c r="U502" s="21">
        <f t="shared" si="211"/>
        <v>0.33971826230563601</v>
      </c>
      <c r="V502" s="22">
        <f t="shared" si="212"/>
        <v>0</v>
      </c>
      <c r="W502" s="22">
        <f t="shared" si="213"/>
        <v>3</v>
      </c>
      <c r="X502" s="23">
        <f t="shared" si="214"/>
        <v>1</v>
      </c>
      <c r="Y502" s="23">
        <f t="shared" si="215"/>
        <v>1</v>
      </c>
      <c r="Z502" s="23">
        <f t="shared" si="216"/>
        <v>1</v>
      </c>
      <c r="AA502" s="23">
        <f t="shared" si="217"/>
        <v>1</v>
      </c>
      <c r="AB502" s="24">
        <f t="shared" si="218"/>
        <v>1</v>
      </c>
      <c r="AC502" s="24">
        <f t="shared" si="219"/>
        <v>1</v>
      </c>
      <c r="AD502" s="24">
        <f t="shared" si="220"/>
        <v>1</v>
      </c>
      <c r="AE502" s="24">
        <f t="shared" si="221"/>
        <v>2</v>
      </c>
      <c r="AF502" s="24">
        <f t="shared" si="222"/>
        <v>2</v>
      </c>
      <c r="AG502" s="24">
        <f t="shared" si="223"/>
        <v>1</v>
      </c>
      <c r="AH502" s="24">
        <f t="shared" si="224"/>
        <v>2</v>
      </c>
      <c r="AI502" s="24">
        <f t="shared" si="225"/>
        <v>2</v>
      </c>
      <c r="AJ502" s="24">
        <f t="shared" si="226"/>
        <v>0</v>
      </c>
      <c r="AK502" s="24">
        <f t="shared" si="227"/>
        <v>1</v>
      </c>
      <c r="AL502" s="25">
        <f t="shared" si="228"/>
        <v>11</v>
      </c>
      <c r="AM502" s="25">
        <f t="shared" si="229"/>
        <v>12</v>
      </c>
      <c r="AN502" s="25">
        <f t="shared" si="230"/>
        <v>21</v>
      </c>
      <c r="AO502" s="25">
        <f t="shared" si="231"/>
        <v>22</v>
      </c>
      <c r="AP502" s="25">
        <f t="shared" si="232"/>
        <v>1</v>
      </c>
      <c r="AQ502" s="26">
        <f t="shared" si="233"/>
        <v>0.23334646917207233</v>
      </c>
      <c r="AR502" s="26">
        <f t="shared" si="234"/>
        <v>0.16429415434832639</v>
      </c>
      <c r="AS502" s="26">
        <f t="shared" si="235"/>
        <v>4.7907263417626862E-2</v>
      </c>
      <c r="AT502" s="26">
        <f t="shared" si="236"/>
        <v>4.4101759471584762E-2</v>
      </c>
      <c r="AU502" s="26">
        <f t="shared" si="237"/>
        <v>3.6104622384303973E-2</v>
      </c>
      <c r="AV502" s="27">
        <f>(1/(((0-P502)^2+(0-Q502)^2))*CT502)</f>
        <v>1.517540174867019E-2</v>
      </c>
      <c r="AW502" s="27">
        <f>(1/(((1-P502)^2+(1-Q502)^2))*CT502)</f>
        <v>0.23334646917207233</v>
      </c>
      <c r="AX502" s="27">
        <f>(1/(((2-P502)^2+(2-Q502)^2))*CT502)</f>
        <v>4.4101759471584762E-2</v>
      </c>
      <c r="AY502" s="27">
        <f>(1/(((3-P502)^2+(3-Q502)^2))*CT502)</f>
        <v>8.2600807644194873E-3</v>
      </c>
      <c r="AZ502" s="27">
        <f>((1/(((4-P502)^2+(4-Q502)^2))*CT502))</f>
        <v>3.3394160704442611E-3</v>
      </c>
      <c r="BA502" s="27">
        <f>((1/(((5-P502)^2+(5-Q502)^2))*CT502))</f>
        <v>1.7926193591331901E-3</v>
      </c>
      <c r="BB502" s="27">
        <f>((1/(((6-P502)^2+(6-Q502)^2))*CT502))</f>
        <v>1.1157821852428374E-3</v>
      </c>
      <c r="BC502" s="27">
        <f>((1/(((1-P502)^2+(0-Q502)^2))*CT502))</f>
        <v>2.3538105781253343E-2</v>
      </c>
      <c r="BD502" s="27">
        <f>((1/(((2-P502)^2+(0-Q502)^2))*CT502))</f>
        <v>1.6928353419176936E-2</v>
      </c>
      <c r="BE502" s="27">
        <f>((1/(((2-P502)^2+(1-Q502)^2))*CT502))</f>
        <v>4.7907263417626862E-2</v>
      </c>
      <c r="BF502" s="27">
        <f>((1/(((3-P502)^2+(0-Q502)^2))*CT502))</f>
        <v>8.6459807007870319E-3</v>
      </c>
      <c r="BG502" s="27">
        <f>((1/(((3-P502)^2+(1-Q502)^2))*CT502))</f>
        <v>1.2909580656232128E-2</v>
      </c>
      <c r="BH502" s="27">
        <f>((1/(((3-P502)^2+(2-Q502)^2))*CT502))</f>
        <v>1.2616223685476028E-2</v>
      </c>
      <c r="BI502" s="27">
        <f>((1/(((4-P502)^2+(0-Q502)^2))*CT502))</f>
        <v>4.71145034166634E-3</v>
      </c>
      <c r="BJ502" s="27">
        <f>((1/(((4-P502)^2+(1-Q502)^2))*CT502))</f>
        <v>5.7454741690294523E-3</v>
      </c>
      <c r="BK502" s="27">
        <f>((1/(((4-P502)^2+(2-Q502)^2))*CT502))</f>
        <v>5.6866256667832404E-3</v>
      </c>
      <c r="BL502" s="27">
        <f>((1/(((4-P502)^2+(3-Q502)^2))*CT502))</f>
        <v>4.5944822649502002E-3</v>
      </c>
      <c r="BM502" s="27">
        <f>((1/(((5-P502)^2+(0-Q502)^2))*CT502))</f>
        <v>2.8666679254843361E-3</v>
      </c>
      <c r="BN502" s="27">
        <f>((1/(((5-P502)^2+(1-Q502)^2))*CT502))</f>
        <v>3.2191788175194563E-3</v>
      </c>
      <c r="BO502" s="27">
        <f>((1/(((5-P502)^2+(2-Q502)^2))*CT502))</f>
        <v>3.2006206877975905E-3</v>
      </c>
      <c r="BP502" s="27">
        <f>((1/(((5-P502)^2+(3-Q502)^2))*CT502))</f>
        <v>2.8229403656732303E-3</v>
      </c>
      <c r="BQ502" s="27">
        <f>((1/(((5-P502)^2+(4-Q502)^2))*CT502))</f>
        <v>2.2933584330632594E-3</v>
      </c>
      <c r="BR502" s="27">
        <f>((1/(((6-P502)^2+(0-Q502)^2))*CT502))</f>
        <v>1.9032203159111271E-3</v>
      </c>
      <c r="BS502" s="27">
        <f>(1/(((6-P502)^2+(1-Q502)^2))*CT502)</f>
        <v>2.0524338755399628E-3</v>
      </c>
      <c r="BT502" s="27">
        <f>(1/(((6-P502)^2+(2-Q502)^2))*CT502)</f>
        <v>2.0448744166022205E-3</v>
      </c>
      <c r="BU502" s="27">
        <f>(1/(((6-P502)^2+(3-Q502)^2))*CT502)</f>
        <v>1.8838466960413665E-3</v>
      </c>
      <c r="BV502" s="27">
        <f>((1/(((6-P502)^2+(4-Q502)^2))*CT502))</f>
        <v>1.6323068049104784E-3</v>
      </c>
      <c r="BW502" s="27">
        <f>((1/(((6-P502)^2+(5-Q502)^2))*CT502))</f>
        <v>1.3615981158000452E-3</v>
      </c>
      <c r="BX502" s="27">
        <f>((1/(((0-P502)^2+(1-Q502)^2))*CT502))</f>
        <v>3.6104622384303973E-2</v>
      </c>
      <c r="BY502" s="27">
        <f>((1/(((0-P502)^2+(2-Q502)^2))*CT502))</f>
        <v>3.390008012409506E-2</v>
      </c>
      <c r="BZ502" s="27">
        <f>((1/(((1-P502)^2+(2-Q502)^2))*CT502))</f>
        <v>0.16429415434832639</v>
      </c>
      <c r="CA502" s="27">
        <f>((1/(((0-P502)^2+(3-Q502)^2))*CT502))</f>
        <v>1.4025318981517463E-2</v>
      </c>
      <c r="CB502" s="27">
        <f>((1/(((1-P502)^2+(3-Q502)^2))*CT502))</f>
        <v>2.0882138972556585E-2</v>
      </c>
      <c r="CC502" s="27">
        <f>((1/(((2-P502)^2+(3-Q502)^2))*CT502))</f>
        <v>1.5509646256548546E-2</v>
      </c>
      <c r="CD502" s="27">
        <f>((1/(((0-P502)^2+(4-Q502)^2))*CT502))</f>
        <v>6.5316446416735846E-3</v>
      </c>
      <c r="CE502" s="27">
        <f>((1/(((1-P502)^2+(4-Q502)^2))*CT502))</f>
        <v>7.7107550559370385E-3</v>
      </c>
      <c r="CF502" s="27">
        <f>((1/(((2-P502)^2+(4-Q502)^2))*CT502))</f>
        <v>6.8363366164235079E-3</v>
      </c>
      <c r="CG502" s="27">
        <f>((1/(((3-P502)^2+(4-Q502)^2))*CT502))</f>
        <v>4.9293777329246606E-3</v>
      </c>
      <c r="CH502" s="27">
        <f>((1/(((0-P502)^2+(5-Q502)^2))*CT502))</f>
        <v>3.6376603929711687E-3</v>
      </c>
      <c r="CI502" s="27">
        <f>((1/(((1-P502)^2+(5-Q502)^2))*CT502))</f>
        <v>3.9762987747129133E-3</v>
      </c>
      <c r="CJ502" s="27">
        <f>((1/(((2-P502)^2+(5-Q502)^2))*CT502))</f>
        <v>3.7302528153763583E-3</v>
      </c>
      <c r="CK502" s="27">
        <f>((1/(((3-P502)^2+(5-Q502)^2))*CT502))</f>
        <v>3.0800834021262554E-3</v>
      </c>
      <c r="CL502" s="27">
        <f>(1/(((4-P502)^2+(5-Q502)^2))*CT502)</f>
        <v>2.3738606326726246E-3</v>
      </c>
      <c r="CM502" s="27">
        <f>(1/(((0-P502)^2+(6-Q502)^2))*CT502)</f>
        <v>2.2898850769680437E-3</v>
      </c>
      <c r="CN502" s="27">
        <f>(1/(((1-P502)^2+(6-Q502)^2))*CT502)</f>
        <v>2.4196007383907713E-3</v>
      </c>
      <c r="CO502" s="27">
        <f>((1/(((2-P502)^2+(6-Q502)^2))*CT502))</f>
        <v>2.3262331978831869E-3</v>
      </c>
      <c r="CP502" s="27">
        <f>((1/(((3-P502)^2+(6-Q502)^2))*CT502))</f>
        <v>2.0556349206248925E-3</v>
      </c>
      <c r="CQ502" s="27">
        <f>((1/(((4-P502)^2+(6-Q502)^2))*CT502))</f>
        <v>1.7151014388052184E-3</v>
      </c>
      <c r="CR502" s="27">
        <f>((1/(((5-P502)^2+(6-Q502)^2)))*CT502)</f>
        <v>1.3895758007978116E-3</v>
      </c>
      <c r="CS502" s="21">
        <f t="shared" si="238"/>
        <v>0.81541437763452762</v>
      </c>
      <c r="CT502" s="28">
        <v>0.05</v>
      </c>
    </row>
    <row r="503" spans="8:98" x14ac:dyDescent="0.25">
      <c r="H503" s="2">
        <v>44857</v>
      </c>
      <c r="I503" s="1" t="s">
        <v>15</v>
      </c>
      <c r="J503" s="1" t="s">
        <v>14</v>
      </c>
      <c r="K503">
        <v>0</v>
      </c>
      <c r="L503">
        <v>4</v>
      </c>
      <c r="M503">
        <v>1.92</v>
      </c>
      <c r="N503">
        <v>0.1</v>
      </c>
      <c r="P503" s="10">
        <f>SUMIF(team,spi_matches[[#This Row],[team1]],Mxg)+SUMIF(team,spi_matches[[#This Row],[team2]],Vnxg)</f>
        <v>1.2690297609867227</v>
      </c>
      <c r="Q503" s="10">
        <f>SUMIF(team,spi_matches[[#This Row],[team1]],Mnxg)+SUMIF(team,spi_matches[[#This Row],[team2]],Vxg)</f>
        <v>1.3500066454103241</v>
      </c>
      <c r="R503" s="10">
        <f t="shared" si="208"/>
        <v>1.9862788656509749</v>
      </c>
      <c r="S503" s="21">
        <f t="shared" si="209"/>
        <v>0.21518518681314927</v>
      </c>
      <c r="T503" s="21">
        <f t="shared" si="210"/>
        <v>0.3385553889186077</v>
      </c>
      <c r="U503" s="21">
        <f t="shared" si="211"/>
        <v>0.25174328308767435</v>
      </c>
      <c r="V503" s="22">
        <f t="shared" si="212"/>
        <v>1</v>
      </c>
      <c r="W503" s="22">
        <f t="shared" si="213"/>
        <v>1</v>
      </c>
      <c r="X503" s="23">
        <f t="shared" si="214"/>
        <v>0</v>
      </c>
      <c r="Y503" s="23">
        <f t="shared" si="215"/>
        <v>3</v>
      </c>
      <c r="Z503" s="23">
        <f t="shared" si="216"/>
        <v>0</v>
      </c>
      <c r="AA503" s="23">
        <f t="shared" si="217"/>
        <v>3</v>
      </c>
      <c r="AB503" s="24">
        <f t="shared" si="218"/>
        <v>1</v>
      </c>
      <c r="AC503" s="24">
        <f t="shared" si="219"/>
        <v>1</v>
      </c>
      <c r="AD503" s="24">
        <f t="shared" si="220"/>
        <v>1</v>
      </c>
      <c r="AE503" s="24">
        <f t="shared" si="221"/>
        <v>2</v>
      </c>
      <c r="AF503" s="24">
        <f t="shared" si="222"/>
        <v>2</v>
      </c>
      <c r="AG503" s="24">
        <f t="shared" si="223"/>
        <v>1</v>
      </c>
      <c r="AH503" s="24">
        <f t="shared" si="224"/>
        <v>2</v>
      </c>
      <c r="AI503" s="24">
        <f t="shared" si="225"/>
        <v>2</v>
      </c>
      <c r="AJ503" s="24">
        <f t="shared" si="226"/>
        <v>0</v>
      </c>
      <c r="AK503" s="24">
        <f t="shared" si="227"/>
        <v>1</v>
      </c>
      <c r="AL503" s="25">
        <f t="shared" si="228"/>
        <v>11</v>
      </c>
      <c r="AM503" s="25">
        <f t="shared" si="229"/>
        <v>12</v>
      </c>
      <c r="AN503" s="25">
        <f t="shared" si="230"/>
        <v>21</v>
      </c>
      <c r="AO503" s="25">
        <f t="shared" si="231"/>
        <v>22</v>
      </c>
      <c r="AP503" s="25">
        <f t="shared" si="232"/>
        <v>1</v>
      </c>
      <c r="AQ503" s="26">
        <f t="shared" si="233"/>
        <v>0.25656595361977946</v>
      </c>
      <c r="AR503" s="26">
        <f t="shared" si="234"/>
        <v>0.10103696800391404</v>
      </c>
      <c r="AS503" s="26">
        <f t="shared" si="235"/>
        <v>7.6124108477813174E-2</v>
      </c>
      <c r="AT503" s="26">
        <f t="shared" si="236"/>
        <v>5.2257041654972164E-2</v>
      </c>
      <c r="AU503" s="26">
        <f t="shared" si="237"/>
        <v>2.8852681441823694E-2</v>
      </c>
      <c r="AV503" s="27">
        <f>(1/(((0-P503)^2+(0-Q503)^2))*CT503)</f>
        <v>1.4564713961727038E-2</v>
      </c>
      <c r="AW503" s="27">
        <f>(1/(((1-P503)^2+(1-Q503)^2))*CT503)</f>
        <v>0.25656595361977946</v>
      </c>
      <c r="AX503" s="27">
        <f>(1/(((2-P503)^2+(2-Q503)^2))*CT503)</f>
        <v>5.2257041654972164E-2</v>
      </c>
      <c r="AY503" s="27">
        <f>(1/(((3-P503)^2+(3-Q503)^2))*CT503)</f>
        <v>8.7431907440804063E-3</v>
      </c>
      <c r="AZ503" s="27">
        <f>((1/(((4-P503)^2+(4-Q503)^2))*CT503))</f>
        <v>3.4528805221506181E-3</v>
      </c>
      <c r="BA503" s="27">
        <f>((1/(((5-P503)^2+(5-Q503)^2))*CT503))</f>
        <v>1.8353614411142473E-3</v>
      </c>
      <c r="BB503" s="27">
        <f>((1/(((6-P503)^2+(6-Q503)^2))*CT503))</f>
        <v>1.1362469747838127E-3</v>
      </c>
      <c r="BC503" s="27">
        <f>((1/(((1-P503)^2+(0-Q503)^2))*CT503))</f>
        <v>2.6386686960890672E-2</v>
      </c>
      <c r="BD503" s="27">
        <f>((1/(((2-P503)^2+(0-Q503)^2))*CT503))</f>
        <v>2.1214888108196092E-2</v>
      </c>
      <c r="BE503" s="27">
        <f>((1/(((2-P503)^2+(1-Q503)^2))*CT503))</f>
        <v>7.6124108477813174E-2</v>
      </c>
      <c r="BF503" s="27">
        <f>((1/(((3-P503)^2+(0-Q503)^2))*CT503))</f>
        <v>1.0376079096320975E-2</v>
      </c>
      <c r="BG503" s="27">
        <f>((1/(((3-P503)^2+(1-Q503)^2))*CT503))</f>
        <v>1.6031999253953187E-2</v>
      </c>
      <c r="BH503" s="27">
        <f>((1/(((3-P503)^2+(2-Q503)^2))*CT503))</f>
        <v>1.4625231388156197E-2</v>
      </c>
      <c r="BI503" s="27">
        <f>((1/(((4-P503)^2+(0-Q503)^2))*CT503))</f>
        <v>5.3875151339728847E-3</v>
      </c>
      <c r="BJ503" s="27">
        <f>((1/(((4-P503)^2+(1-Q503)^2))*CT503))</f>
        <v>6.5956942716595725E-3</v>
      </c>
      <c r="BK503" s="27">
        <f>((1/(((4-P503)^2+(2-Q503)^2))*CT503))</f>
        <v>6.3446222630324086E-3</v>
      </c>
      <c r="BL503" s="27">
        <f>((1/(((4-P503)^2+(3-Q503)^2))*CT503))</f>
        <v>4.9112649752340492E-3</v>
      </c>
      <c r="BM503" s="27">
        <f>((1/(((5-P503)^2+(0-Q503)^2))*CT503))</f>
        <v>3.1760839623352667E-3</v>
      </c>
      <c r="BN503" s="27">
        <f>((1/(((5-P503)^2+(1-Q503)^2))*CT503))</f>
        <v>3.5605831429503898E-3</v>
      </c>
      <c r="BO503" s="27">
        <f>((1/(((5-P503)^2+(2-Q503)^2))*CT503))</f>
        <v>3.4861109158513311E-3</v>
      </c>
      <c r="BP503" s="27">
        <f>((1/(((5-P503)^2+(3-Q503)^2))*CT503))</f>
        <v>3.0043351965766438E-3</v>
      </c>
      <c r="BQ503" s="27">
        <f>((1/(((5-P503)^2+(4-Q503)^2))*CT503))</f>
        <v>2.3874777323410782E-3</v>
      </c>
      <c r="BR503" s="27">
        <f>((1/(((6-P503)^2+(0-Q503)^2))*CT503))</f>
        <v>2.0657232709620139E-3</v>
      </c>
      <c r="BS503" s="27">
        <f>(1/(((6-P503)^2+(1-Q503)^2))*CT503)</f>
        <v>2.2217695683441714E-3</v>
      </c>
      <c r="BT503" s="27">
        <f>(1/(((6-P503)^2+(2-Q503)^2))*CT503)</f>
        <v>2.1925429125006454E-3</v>
      </c>
      <c r="BU503" s="27">
        <f>(1/(((6-P503)^2+(3-Q503)^2))*CT503)</f>
        <v>1.9916702397376669E-3</v>
      </c>
      <c r="BV503" s="27">
        <f>((1/(((6-P503)^2+(4-Q503)^2))*CT503))</f>
        <v>1.7004174487747934E-3</v>
      </c>
      <c r="BW503" s="27">
        <f>((1/(((6-P503)^2+(5-Q503)^2))*CT503))</f>
        <v>1.4003824935460516E-3</v>
      </c>
      <c r="BX503" s="27">
        <f>((1/(((0-P503)^2+(1-Q503)^2))*CT503))</f>
        <v>2.8852681441823694E-2</v>
      </c>
      <c r="BY503" s="27">
        <f>((1/(((0-P503)^2+(2-Q503)^2))*CT503))</f>
        <v>2.459506808680724E-2</v>
      </c>
      <c r="BZ503" s="27">
        <f>((1/(((1-P503)^2+(2-Q503)^2))*CT503))</f>
        <v>0.10103696800391404</v>
      </c>
      <c r="CA503" s="27">
        <f>((1/(((0-P503)^2+(3-Q503)^2))*CT503))</f>
        <v>1.1539576604748273E-2</v>
      </c>
      <c r="CB503" s="27">
        <f>((1/(((1-P503)^2+(3-Q503)^2))*CT503))</f>
        <v>1.7890015233102366E-2</v>
      </c>
      <c r="CC503" s="27">
        <f>((1/(((2-P503)^2+(3-Q503)^2))*CT503))</f>
        <v>1.5352514172587732E-2</v>
      </c>
      <c r="CD503" s="27">
        <f>((1/(((0-P503)^2+(4-Q503)^2))*CT503))</f>
        <v>5.7917956181200653E-3</v>
      </c>
      <c r="CE503" s="27">
        <f>((1/(((1-P503)^2+(4-Q503)^2))*CT503))</f>
        <v>7.0473734958731125E-3</v>
      </c>
      <c r="CF503" s="27">
        <f>((1/(((2-P503)^2+(4-Q503)^2))*CT503))</f>
        <v>6.6165727971985253E-3</v>
      </c>
      <c r="CG503" s="27">
        <f>((1/(((3-P503)^2+(4-Q503)^2))*CT503))</f>
        <v>4.9906561204503888E-3</v>
      </c>
      <c r="CH503" s="27">
        <f>((1/(((0-P503)^2+(5-Q503)^2))*CT503))</f>
        <v>3.3483141321086342E-3</v>
      </c>
      <c r="CI503" s="27">
        <f>((1/(((1-P503)^2+(5-Q503)^2))*CT503))</f>
        <v>3.7327838872176985E-3</v>
      </c>
      <c r="CJ503" s="27">
        <f>((1/(((2-P503)^2+(5-Q503)^2))*CT503))</f>
        <v>3.6083447790922537E-3</v>
      </c>
      <c r="CK503" s="27">
        <f>((1/(((3-P503)^2+(5-Q503)^2))*CT503))</f>
        <v>3.0639677807893866E-3</v>
      </c>
      <c r="CL503" s="27">
        <f>(1/(((4-P503)^2+(5-Q503)^2))*CT503)</f>
        <v>2.4060845140347329E-3</v>
      </c>
      <c r="CM503" s="27">
        <f>(1/(((0-P503)^2+(6-Q503)^2))*CT503)</f>
        <v>2.1521228249526954E-3</v>
      </c>
      <c r="CN503" s="27">
        <f>(1/(((1-P503)^2+(6-Q503)^2))*CT503)</f>
        <v>2.3046981279147304E-3</v>
      </c>
      <c r="CO503" s="27">
        <f>((1/(((2-P503)^2+(6-Q503)^2))*CT503))</f>
        <v>2.2566480717645886E-3</v>
      </c>
      <c r="CP503" s="27">
        <f>((1/(((3-P503)^2+(6-Q503)^2))*CT503))</f>
        <v>2.0309767691473091E-3</v>
      </c>
      <c r="CQ503" s="27">
        <f>((1/(((4-P503)^2+(6-Q503)^2))*CT503))</f>
        <v>1.7193571314105555E-3</v>
      </c>
      <c r="CR503" s="27">
        <f>((1/(((5-P503)^2+(6-Q503)^2)))*CT503)</f>
        <v>1.4067634946163484E-3</v>
      </c>
      <c r="CS503" s="21">
        <f t="shared" si="238"/>
        <v>0.80548385881943152</v>
      </c>
      <c r="CT503" s="28">
        <v>0.05</v>
      </c>
    </row>
    <row r="504" spans="8:98" x14ac:dyDescent="0.25">
      <c r="H504" s="2">
        <v>44857</v>
      </c>
      <c r="I504" s="1" t="s">
        <v>17</v>
      </c>
      <c r="J504" s="1" t="s">
        <v>5</v>
      </c>
      <c r="K504">
        <v>4</v>
      </c>
      <c r="L504">
        <v>0</v>
      </c>
      <c r="M504">
        <v>3.75</v>
      </c>
      <c r="N504">
        <v>1.19</v>
      </c>
      <c r="P504" s="10">
        <f>SUMIF(team,spi_matches[[#This Row],[team1]],Mxg)+SUMIF(team,spi_matches[[#This Row],[team2]],Vnxg)</f>
        <v>1.4919467522737513</v>
      </c>
      <c r="Q504" s="10">
        <f>SUMIF(team,spi_matches[[#This Row],[team1]],Mnxg)+SUMIF(team,spi_matches[[#This Row],[team2]],Vxg)</f>
        <v>1.413045000491711</v>
      </c>
      <c r="R504" s="10">
        <f t="shared" si="208"/>
        <v>5.148553541811407</v>
      </c>
      <c r="S504" s="21">
        <f t="shared" si="209"/>
        <v>0.26947578893652574</v>
      </c>
      <c r="T504" s="21">
        <f t="shared" si="210"/>
        <v>0.23346665266835706</v>
      </c>
      <c r="U504" s="21">
        <f t="shared" si="211"/>
        <v>0.22697921934348184</v>
      </c>
      <c r="V504" s="22">
        <f t="shared" si="212"/>
        <v>3</v>
      </c>
      <c r="W504" s="22">
        <f t="shared" si="213"/>
        <v>0</v>
      </c>
      <c r="X504" s="23">
        <f t="shared" si="214"/>
        <v>3</v>
      </c>
      <c r="Y504" s="23">
        <f t="shared" si="215"/>
        <v>0</v>
      </c>
      <c r="Z504" s="23">
        <f t="shared" si="216"/>
        <v>3</v>
      </c>
      <c r="AA504" s="23">
        <f t="shared" si="217"/>
        <v>0</v>
      </c>
      <c r="AB504" s="24">
        <f t="shared" si="218"/>
        <v>1</v>
      </c>
      <c r="AC504" s="24">
        <f t="shared" si="219"/>
        <v>1</v>
      </c>
      <c r="AD504" s="24">
        <f t="shared" si="220"/>
        <v>2</v>
      </c>
      <c r="AE504" s="24">
        <f t="shared" si="221"/>
        <v>1</v>
      </c>
      <c r="AF504" s="24">
        <f t="shared" si="222"/>
        <v>1</v>
      </c>
      <c r="AG504" s="24">
        <f t="shared" si="223"/>
        <v>2</v>
      </c>
      <c r="AH504" s="24">
        <f t="shared" si="224"/>
        <v>2</v>
      </c>
      <c r="AI504" s="24">
        <f t="shared" si="225"/>
        <v>2</v>
      </c>
      <c r="AJ504" s="24">
        <f t="shared" si="226"/>
        <v>1</v>
      </c>
      <c r="AK504" s="24">
        <f t="shared" si="227"/>
        <v>0</v>
      </c>
      <c r="AL504" s="25">
        <f t="shared" si="228"/>
        <v>11</v>
      </c>
      <c r="AM504" s="25">
        <f t="shared" si="229"/>
        <v>21</v>
      </c>
      <c r="AN504" s="25">
        <f t="shared" si="230"/>
        <v>12</v>
      </c>
      <c r="AO504" s="25">
        <f t="shared" si="231"/>
        <v>22</v>
      </c>
      <c r="AP504" s="25">
        <f t="shared" si="232"/>
        <v>10</v>
      </c>
      <c r="AQ504" s="26">
        <f t="shared" si="233"/>
        <v>0.12117752187052502</v>
      </c>
      <c r="AR504" s="26">
        <f t="shared" si="234"/>
        <v>0.11662507331801174</v>
      </c>
      <c r="AS504" s="26">
        <f t="shared" si="235"/>
        <v>8.5247454308347362E-2</v>
      </c>
      <c r="AT504" s="26">
        <f t="shared" si="236"/>
        <v>8.2969061268896749E-2</v>
      </c>
      <c r="AU504" s="26">
        <f t="shared" si="237"/>
        <v>2.2334312872721709E-2</v>
      </c>
      <c r="AV504" s="27">
        <f>(1/(((0-P504)^2+(0-Q504)^2))*CT504)</f>
        <v>1.1841042197662235E-2</v>
      </c>
      <c r="AW504" s="27">
        <f>(1/(((1-P504)^2+(1-Q504)^2))*CT504)</f>
        <v>0.12117752187052502</v>
      </c>
      <c r="AX504" s="27">
        <f>(1/(((2-P504)^2+(2-Q504)^2))*CT504)</f>
        <v>8.2969061268896749E-2</v>
      </c>
      <c r="AY504" s="27">
        <f>(1/(((3-P504)^2+(3-Q504)^2))*CT504)</f>
        <v>1.0432639976447448E-2</v>
      </c>
      <c r="AZ504" s="27">
        <f>((1/(((4-P504)^2+(4-Q504)^2))*CT504))</f>
        <v>3.8512887211428434E-3</v>
      </c>
      <c r="BA504" s="27">
        <f>((1/(((5-P504)^2+(5-Q504)^2))*CT504))</f>
        <v>1.9862800677874037E-3</v>
      </c>
      <c r="BB504" s="27">
        <f>((1/(((6-P504)^2+(6-Q504)^2))*CT504))</f>
        <v>1.2088185658953583E-3</v>
      </c>
      <c r="BC504" s="27">
        <f>((1/(((1-P504)^2+(0-Q504)^2))*CT504))</f>
        <v>2.2334312872721709E-2</v>
      </c>
      <c r="BD504" s="27">
        <f>((1/(((2-P504)^2+(0-Q504)^2))*CT504))</f>
        <v>2.2174775338940036E-2</v>
      </c>
      <c r="BE504" s="27">
        <f>((1/(((2-P504)^2+(1-Q504)^2))*CT504))</f>
        <v>0.11662507331801174</v>
      </c>
      <c r="BF504" s="27">
        <f>((1/(((3-P504)^2+(0-Q504)^2))*CT504))</f>
        <v>1.1707077390644305E-2</v>
      </c>
      <c r="BG504" s="27">
        <f>((1/(((3-P504)^2+(1-Q504)^2))*CT504))</f>
        <v>2.0451313279093664E-2</v>
      </c>
      <c r="BH504" s="27">
        <f>((1/(((3-P504)^2+(2-Q504)^2))*CT504))</f>
        <v>1.9093146058504196E-2</v>
      </c>
      <c r="BI504" s="27">
        <f>((1/(((4-P504)^2+(0-Q504)^2))*CT504))</f>
        <v>6.0335266664371641E-3</v>
      </c>
      <c r="BJ504" s="27">
        <f>((1/(((4-P504)^2+(1-Q504)^2))*CT504))</f>
        <v>7.7388152744018212E-3</v>
      </c>
      <c r="BK504" s="27">
        <f>((1/(((4-P504)^2+(2-Q504)^2))*CT504))</f>
        <v>7.5359685014421644E-3</v>
      </c>
      <c r="BL504" s="27">
        <f>((1/(((4-P504)^2+(3-Q504)^2))*CT504))</f>
        <v>5.676169577851887E-3</v>
      </c>
      <c r="BM504" s="27">
        <f>((1/(((5-P504)^2+(0-Q504)^2))*CT504))</f>
        <v>3.4957374258638855E-3</v>
      </c>
      <c r="BN504" s="27">
        <f>((1/(((5-P504)^2+(1-Q504)^2))*CT504))</f>
        <v>4.0073595121169004E-3</v>
      </c>
      <c r="BO504" s="27">
        <f>((1/(((5-P504)^2+(2-Q504)^2))*CT504))</f>
        <v>3.9522711842315634E-3</v>
      </c>
      <c r="BP504" s="27">
        <f>((1/(((5-P504)^2+(3-Q504)^2))*CT504))</f>
        <v>3.3727122765951317E-3</v>
      </c>
      <c r="BQ504" s="27">
        <f>((1/(((5-P504)^2+(4-Q504)^2))*CT504))</f>
        <v>2.6317487978922364E-3</v>
      </c>
      <c r="BR504" s="27">
        <f>((1/(((6-P504)^2+(0-Q504)^2))*CT504))</f>
        <v>2.2402196231853708E-3</v>
      </c>
      <c r="BS504" s="27">
        <f>(1/(((6-P504)^2+(1-Q504)^2))*CT504)</f>
        <v>2.4398396231682896E-3</v>
      </c>
      <c r="BT504" s="27">
        <f>(1/(((6-P504)^2+(2-Q504)^2))*CT504)</f>
        <v>2.4193087638581423E-3</v>
      </c>
      <c r="BU504" s="27">
        <f>(1/(((6-P504)^2+(3-Q504)^2))*CT504)</f>
        <v>2.1890488644848E-3</v>
      </c>
      <c r="BV504" s="27">
        <f>((1/(((6-P504)^2+(4-Q504)^2))*CT504))</f>
        <v>1.8508318204718687E-3</v>
      </c>
      <c r="BW504" s="27">
        <f>((1/(((6-P504)^2+(5-Q504)^2))*CT504))</f>
        <v>1.506532766608824E-3</v>
      </c>
      <c r="BX504" s="27">
        <f>((1/(((0-P504)^2+(1-Q504)^2))*CT504))</f>
        <v>2.086366141179738E-2</v>
      </c>
      <c r="BY504" s="27">
        <f>((1/(((0-P504)^2+(2-Q504)^2))*CT504))</f>
        <v>1.9452064270305783E-2</v>
      </c>
      <c r="BZ504" s="27">
        <f>((1/(((1-P504)^2+(2-Q504)^2))*CT504))</f>
        <v>8.5247454308347362E-2</v>
      </c>
      <c r="CA504" s="27">
        <f>((1/(((0-P504)^2+(3-Q504)^2))*CT504))</f>
        <v>1.0538893055130664E-2</v>
      </c>
      <c r="CB504" s="27">
        <f>((1/(((1-P504)^2+(3-Q504)^2))*CT504))</f>
        <v>1.8113069023642937E-2</v>
      </c>
      <c r="CC504" s="27">
        <f>((1/(((2-P504)^2+(3-Q504)^2))*CT504))</f>
        <v>1.8007996662039293E-2</v>
      </c>
      <c r="CD504" s="27">
        <f>((1/(((0-P504)^2+(4-Q504)^2))*CT504))</f>
        <v>5.6064865733063641E-3</v>
      </c>
      <c r="CE504" s="27">
        <f>((1/(((1-P504)^2+(4-Q504)^2))*CT504))</f>
        <v>7.2104834673939648E-3</v>
      </c>
      <c r="CF504" s="27">
        <f>((1/(((2-P504)^2+(4-Q504)^2))*CT504))</f>
        <v>7.1937743985140169E-3</v>
      </c>
      <c r="CG504" s="27">
        <f>((1/(((3-P504)^2+(4-Q504)^2))*CT504))</f>
        <v>5.5762740360227828E-3</v>
      </c>
      <c r="CH504" s="27">
        <f>((1/(((0-P504)^2+(5-Q504)^2))*CT504))</f>
        <v>3.3129803082393994E-3</v>
      </c>
      <c r="CI504" s="27">
        <f>((1/(((1-P504)^2+(5-Q504)^2))*CT504))</f>
        <v>3.8143894372587614E-3</v>
      </c>
      <c r="CJ504" s="27">
        <f>((1/(((2-P504)^2+(5-Q504)^2))*CT504))</f>
        <v>3.8097083384370138E-3</v>
      </c>
      <c r="CK504" s="27">
        <f>((1/(((3-P504)^2+(5-Q504)^2))*CT504))</f>
        <v>3.3024072217564433E-3</v>
      </c>
      <c r="CL504" s="27">
        <f>(1/(((4-P504)^2+(5-Q504)^2))*CT504)</f>
        <v>2.6100696025365328E-3</v>
      </c>
      <c r="CM504" s="27">
        <f>(1/(((0-P504)^2+(6-Q504)^2))*CT504)</f>
        <v>2.1490530520024693E-3</v>
      </c>
      <c r="CN504" s="27">
        <f>(1/(((1-P504)^2+(6-Q504)^2))*CT504)</f>
        <v>2.3493847304270122E-3</v>
      </c>
      <c r="CO504" s="27">
        <f>((1/(((2-P504)^2+(6-Q504)^2))*CT504))</f>
        <v>2.3476080440158497E-3</v>
      </c>
      <c r="CP504" s="27">
        <f>((1/(((3-P504)^2+(6-Q504)^2))*CT504))</f>
        <v>2.1445990997112957E-3</v>
      </c>
      <c r="CQ504" s="27">
        <f>((1/(((4-P504)^2+(6-Q504)^2))*CT504))</f>
        <v>1.8294587843463315E-3</v>
      </c>
      <c r="CR504" s="27">
        <f>((1/(((5-P504)^2+(6-Q504)^2)))*CT504)</f>
        <v>1.499403518250156E-3</v>
      </c>
      <c r="CS504" s="21">
        <f t="shared" si="238"/>
        <v>0.72992166094836475</v>
      </c>
      <c r="CT504" s="28">
        <v>0.05</v>
      </c>
    </row>
    <row r="505" spans="8:98" x14ac:dyDescent="0.25">
      <c r="H505" s="2">
        <v>44857</v>
      </c>
      <c r="I505" s="1" t="s">
        <v>8</v>
      </c>
      <c r="J505" s="1" t="s">
        <v>23</v>
      </c>
      <c r="K505">
        <v>2</v>
      </c>
      <c r="L505">
        <v>3</v>
      </c>
      <c r="M505">
        <v>2.0099999999999998</v>
      </c>
      <c r="N505">
        <v>2.65</v>
      </c>
      <c r="P505" s="10">
        <f>SUMIF(team,spi_matches[[#This Row],[team1]],Mxg)+SUMIF(team,spi_matches[[#This Row],[team2]],Vnxg)</f>
        <v>1.7552879819764577</v>
      </c>
      <c r="Q505" s="10">
        <f>SUMIF(team,spi_matches[[#This Row],[team1]],Mnxg)+SUMIF(team,spi_matches[[#This Row],[team2]],Vxg)</f>
        <v>1.8587762443258176</v>
      </c>
      <c r="R505" s="10">
        <f t="shared" si="208"/>
        <v>0.69091324366878337</v>
      </c>
      <c r="S505" s="21">
        <f t="shared" si="209"/>
        <v>0.22002983109443636</v>
      </c>
      <c r="T505" s="21">
        <f t="shared" si="210"/>
        <v>0.69882538702586328</v>
      </c>
      <c r="U505" s="21">
        <f t="shared" si="211"/>
        <v>0.26020480441070698</v>
      </c>
      <c r="V505" s="22">
        <f t="shared" si="212"/>
        <v>1</v>
      </c>
      <c r="W505" s="22">
        <f t="shared" si="213"/>
        <v>1</v>
      </c>
      <c r="X505" s="23">
        <f t="shared" si="214"/>
        <v>0</v>
      </c>
      <c r="Y505" s="23">
        <f t="shared" si="215"/>
        <v>3</v>
      </c>
      <c r="Z505" s="23">
        <f t="shared" si="216"/>
        <v>0</v>
      </c>
      <c r="AA505" s="23">
        <f t="shared" si="217"/>
        <v>3</v>
      </c>
      <c r="AB505" s="24">
        <f t="shared" si="218"/>
        <v>2</v>
      </c>
      <c r="AC505" s="24">
        <f t="shared" si="219"/>
        <v>2</v>
      </c>
      <c r="AD505" s="24">
        <f t="shared" si="220"/>
        <v>1</v>
      </c>
      <c r="AE505" s="24">
        <f t="shared" si="221"/>
        <v>2</v>
      </c>
      <c r="AF505" s="24">
        <f t="shared" si="222"/>
        <v>2</v>
      </c>
      <c r="AG505" s="24">
        <f t="shared" si="223"/>
        <v>1</v>
      </c>
      <c r="AH505" s="24">
        <f t="shared" si="224"/>
        <v>1</v>
      </c>
      <c r="AI505" s="24">
        <f t="shared" si="225"/>
        <v>1</v>
      </c>
      <c r="AJ505" s="24">
        <f t="shared" si="226"/>
        <v>2</v>
      </c>
      <c r="AK505" s="24">
        <f t="shared" si="227"/>
        <v>3</v>
      </c>
      <c r="AL505" s="25">
        <f t="shared" si="228"/>
        <v>22</v>
      </c>
      <c r="AM505" s="25">
        <f t="shared" si="229"/>
        <v>12</v>
      </c>
      <c r="AN505" s="25">
        <f t="shared" si="230"/>
        <v>21</v>
      </c>
      <c r="AO505" s="25">
        <f t="shared" si="231"/>
        <v>11</v>
      </c>
      <c r="AP505" s="25">
        <f t="shared" si="232"/>
        <v>23</v>
      </c>
      <c r="AQ505" s="26">
        <f t="shared" si="233"/>
        <v>0.62634569643283222</v>
      </c>
      <c r="AR505" s="26">
        <f t="shared" si="234"/>
        <v>8.4687760942163515E-2</v>
      </c>
      <c r="AS505" s="26">
        <f t="shared" si="235"/>
        <v>6.2705312117027887E-2</v>
      </c>
      <c r="AT505" s="26">
        <f t="shared" si="236"/>
        <v>3.8227568874715026E-2</v>
      </c>
      <c r="AU505" s="26">
        <f t="shared" si="237"/>
        <v>3.6703291767986534E-2</v>
      </c>
      <c r="AV505" s="27">
        <f>(1/(((0-P505)^2+(0-Q505)^2))*CT505)</f>
        <v>7.6498392845297655E-3</v>
      </c>
      <c r="AW505" s="27">
        <f>(1/(((1-P505)^2+(1-Q505)^2))*CT505)</f>
        <v>3.8227568874715026E-2</v>
      </c>
      <c r="AX505" s="27">
        <f>(1/(((2-P505)^2+(2-Q505)^2))*CT505)</f>
        <v>0.62634569643283222</v>
      </c>
      <c r="AY505" s="27">
        <f>(1/(((3-P505)^2+(3-Q505)^2))*CT505)</f>
        <v>1.7533403168408575E-2</v>
      </c>
      <c r="AZ505" s="27">
        <f>((1/(((4-P505)^2+(4-Q505)^2))*CT505))</f>
        <v>5.1955764527736974E-3</v>
      </c>
      <c r="BA505" s="27">
        <f>((1/(((5-P505)^2+(5-Q505)^2))*CT505))</f>
        <v>2.4515280487274692E-3</v>
      </c>
      <c r="BB505" s="27">
        <f>((1/(((6-P505)^2+(6-Q505)^2))*CT505))</f>
        <v>1.4217747638764649E-3</v>
      </c>
      <c r="BC505" s="27">
        <f>((1/(((1-P505)^2+(0-Q505)^2))*CT505))</f>
        <v>1.2420789328150848E-2</v>
      </c>
      <c r="BD505" s="27">
        <f>((1/(((2-P505)^2+(0-Q505)^2))*CT505))</f>
        <v>1.4225021814812092E-2</v>
      </c>
      <c r="BE505" s="27">
        <f>((1/(((2-P505)^2+(1-Q505)^2))*CT505))</f>
        <v>6.2705312117027887E-2</v>
      </c>
      <c r="BF505" s="27">
        <f>((1/(((3-P505)^2+(0-Q505)^2))*CT505))</f>
        <v>9.9912933186714799E-3</v>
      </c>
      <c r="BG505" s="27">
        <f>((1/(((3-P505)^2+(1-Q505)^2))*CT505))</f>
        <v>2.1864569890364338E-2</v>
      </c>
      <c r="BH505" s="27">
        <f>((1/(((3-P505)^2+(2-Q505)^2))*CT505))</f>
        <v>3.1862310832350436E-2</v>
      </c>
      <c r="BI505" s="27">
        <f>((1/(((4-P505)^2+(0-Q505)^2))*CT505))</f>
        <v>5.886659780529927E-3</v>
      </c>
      <c r="BJ505" s="27">
        <f>((1/(((4-P505)^2+(1-Q505)^2))*CT505))</f>
        <v>8.6561669828968246E-3</v>
      </c>
      <c r="BK505" s="27">
        <f>((1/(((4-P505)^2+(2-Q505)^2))*CT505))</f>
        <v>9.884008798375081E-3</v>
      </c>
      <c r="BL505" s="27">
        <f>((1/(((4-P505)^2+(3-Q505)^2))*CT505))</f>
        <v>7.8850377836829789E-3</v>
      </c>
      <c r="BM505" s="27">
        <f>((1/(((5-P505)^2+(0-Q505)^2))*CT505))</f>
        <v>3.5757181034001984E-3</v>
      </c>
      <c r="BN505" s="27">
        <f>((1/(((5-P505)^2+(1-Q505)^2))*CT505))</f>
        <v>4.4382692466041242E-3</v>
      </c>
      <c r="BO505" s="27">
        <f>((1/(((5-P505)^2+(2-Q505)^2))*CT505))</f>
        <v>4.7401900734871522E-3</v>
      </c>
      <c r="BP505" s="27">
        <f>((1/(((5-P505)^2+(3-Q505)^2))*CT505))</f>
        <v>4.2263470041344524E-3</v>
      </c>
      <c r="BQ505" s="27">
        <f>((1/(((5-P505)^2+(4-Q505)^2))*CT505))</f>
        <v>3.3084110176071534E-3</v>
      </c>
      <c r="BR505" s="27">
        <f>((1/(((6-P505)^2+(0-Q505)^2))*CT505))</f>
        <v>2.3285457703155878E-3</v>
      </c>
      <c r="BS505" s="27">
        <f>(1/(((6-P505)^2+(1-Q505)^2))*CT505)</f>
        <v>2.6659448349068719E-3</v>
      </c>
      <c r="BT505" s="27">
        <f>(1/(((6-P505)^2+(2-Q505)^2))*CT505)</f>
        <v>2.7719990429444208E-3</v>
      </c>
      <c r="BU505" s="27">
        <f>(1/(((6-P505)^2+(3-Q505)^2))*CT505)</f>
        <v>2.5879954990875929E-3</v>
      </c>
      <c r="BV505" s="27">
        <f>((1/(((6-P505)^2+(4-Q505)^2))*CT505))</f>
        <v>2.2121525737269542E-3</v>
      </c>
      <c r="BW505" s="27">
        <f>((1/(((6-P505)^2+(5-Q505)^2))*CT505))</f>
        <v>1.7930872813599627E-3</v>
      </c>
      <c r="BX505" s="27">
        <f>((1/(((0-P505)^2+(1-Q505)^2))*CT505))</f>
        <v>1.3094035341878913E-2</v>
      </c>
      <c r="BY505" s="27">
        <f>((1/(((0-P505)^2+(2-Q505)^2))*CT505))</f>
        <v>1.6123934760154536E-2</v>
      </c>
      <c r="BZ505" s="27">
        <f>((1/(((1-P505)^2+(2-Q505)^2))*CT505))</f>
        <v>8.4687760942163515E-2</v>
      </c>
      <c r="CA505" s="27">
        <f>((1/(((0-P505)^2+(3-Q505)^2))*CT505))</f>
        <v>1.1406598903137243E-2</v>
      </c>
      <c r="CB505" s="27">
        <f>((1/(((1-P505)^2+(3-Q505)^2))*CT505))</f>
        <v>2.6697256793097968E-2</v>
      </c>
      <c r="CC505" s="27">
        <f>((1/(((2-P505)^2+(3-Q505)^2))*CT505))</f>
        <v>3.6703291767986534E-2</v>
      </c>
      <c r="CD505" s="27">
        <f>((1/(((0-P505)^2+(4-Q505)^2))*CT505))</f>
        <v>6.5224125795715279E-3</v>
      </c>
      <c r="CE505" s="27">
        <f>((1/(((1-P505)^2+(4-Q505)^2))*CT505))</f>
        <v>9.698758298324275E-3</v>
      </c>
      <c r="CF505" s="27">
        <f>((1/(((2-P505)^2+(4-Q505)^2))*CT505))</f>
        <v>1.0764904269609148E-2</v>
      </c>
      <c r="CG505" s="27">
        <f>((1/(((3-P505)^2+(4-Q505)^2))*CT505))</f>
        <v>8.1510923255420625E-3</v>
      </c>
      <c r="CH505" s="27">
        <f>((1/(((0-P505)^2+(5-Q505)^2))*CT505))</f>
        <v>3.8615040427011091E-3</v>
      </c>
      <c r="CI505" s="27">
        <f>((1/(((1-P505)^2+(5-Q505)^2))*CT505))</f>
        <v>4.7903059755560707E-3</v>
      </c>
      <c r="CJ505" s="27">
        <f>((1/(((2-P505)^2+(5-Q505)^2))*CT505))</f>
        <v>5.0366818238319075E-3</v>
      </c>
      <c r="CK505" s="27">
        <f>((1/(((3-P505)^2+(5-Q505)^2))*CT505))</f>
        <v>4.3795896546376441E-3</v>
      </c>
      <c r="CL505" s="27">
        <f>(1/(((4-P505)^2+(5-Q505)^2))*CT505)</f>
        <v>3.3543497372101067E-3</v>
      </c>
      <c r="CM505" s="27">
        <f>(1/(((0-P505)^2+(6-Q505)^2))*CT505)</f>
        <v>2.4714827842494025E-3</v>
      </c>
      <c r="CN505" s="27">
        <f>(1/(((1-P505)^2+(6-Q505)^2))*CT505)</f>
        <v>2.821639516610356E-3</v>
      </c>
      <c r="CO505" s="27">
        <f>((1/(((2-P505)^2+(6-Q505)^2))*CT505))</f>
        <v>2.9053520837456319E-3</v>
      </c>
      <c r="CP505" s="27">
        <f>((1/(((3-P505)^2+(6-Q505)^2))*CT505))</f>
        <v>2.673933747989311E-3</v>
      </c>
      <c r="CQ505" s="27">
        <f>((1/(((4-P505)^2+(6-Q505)^2))*CT505))</f>
        <v>2.2534229929522843E-3</v>
      </c>
      <c r="CR505" s="27">
        <f>((1/(((5-P505)^2+(6-Q505)^2)))*CT505)</f>
        <v>1.8064960697573831E-3</v>
      </c>
      <c r="CS505" s="21">
        <f t="shared" si="238"/>
        <v>1.1790600225310068</v>
      </c>
      <c r="CT505" s="28">
        <v>0.05</v>
      </c>
    </row>
    <row r="506" spans="8:98" x14ac:dyDescent="0.25">
      <c r="H506" s="2">
        <v>44857</v>
      </c>
      <c r="I506" s="1" t="s">
        <v>28</v>
      </c>
      <c r="J506" s="1" t="s">
        <v>20</v>
      </c>
      <c r="K506">
        <v>1</v>
      </c>
      <c r="L506">
        <v>2</v>
      </c>
      <c r="M506">
        <v>0.22</v>
      </c>
      <c r="N506">
        <v>1.03</v>
      </c>
      <c r="P506" s="10">
        <f>SUMIF(team,spi_matches[[#This Row],[team1]],Mxg)+SUMIF(team,spi_matches[[#This Row],[team2]],Vnxg)</f>
        <v>1.7732257033904655</v>
      </c>
      <c r="Q506" s="10">
        <f>SUMIF(team,spi_matches[[#This Row],[team1]],Mnxg)+SUMIF(team,spi_matches[[#This Row],[team2]],Vxg)</f>
        <v>0.7431551046409256</v>
      </c>
      <c r="R506" s="10">
        <f t="shared" si="208"/>
        <v>2.4947900796663647</v>
      </c>
      <c r="S506" s="21">
        <f t="shared" si="209"/>
        <v>0.68869375502479513</v>
      </c>
      <c r="T506" s="21">
        <f t="shared" si="210"/>
        <v>0.13314003669078858</v>
      </c>
      <c r="U506" s="21">
        <f t="shared" si="211"/>
        <v>0.11286580736149253</v>
      </c>
      <c r="V506" s="22">
        <f t="shared" si="212"/>
        <v>3</v>
      </c>
      <c r="W506" s="22">
        <f t="shared" si="213"/>
        <v>0</v>
      </c>
      <c r="X506" s="23">
        <f t="shared" si="214"/>
        <v>0</v>
      </c>
      <c r="Y506" s="23">
        <f t="shared" si="215"/>
        <v>3</v>
      </c>
      <c r="Z506" s="23">
        <f t="shared" si="216"/>
        <v>0</v>
      </c>
      <c r="AA506" s="23">
        <f t="shared" si="217"/>
        <v>3</v>
      </c>
      <c r="AB506" s="24">
        <f t="shared" si="218"/>
        <v>2</v>
      </c>
      <c r="AC506" s="24">
        <f t="shared" si="219"/>
        <v>1</v>
      </c>
      <c r="AD506" s="24">
        <f t="shared" si="220"/>
        <v>2</v>
      </c>
      <c r="AE506" s="24">
        <f t="shared" si="221"/>
        <v>0</v>
      </c>
      <c r="AF506" s="24">
        <f t="shared" si="222"/>
        <v>1</v>
      </c>
      <c r="AG506" s="24">
        <f t="shared" si="223"/>
        <v>1</v>
      </c>
      <c r="AH506" s="24">
        <f t="shared" si="224"/>
        <v>1</v>
      </c>
      <c r="AI506" s="24">
        <f t="shared" si="225"/>
        <v>0</v>
      </c>
      <c r="AJ506" s="24">
        <f t="shared" si="226"/>
        <v>3</v>
      </c>
      <c r="AK506" s="24">
        <f t="shared" si="227"/>
        <v>1</v>
      </c>
      <c r="AL506" s="25">
        <f t="shared" si="228"/>
        <v>21</v>
      </c>
      <c r="AM506" s="25">
        <f t="shared" si="229"/>
        <v>20</v>
      </c>
      <c r="AN506" s="25">
        <f t="shared" si="230"/>
        <v>11</v>
      </c>
      <c r="AO506" s="25">
        <f t="shared" si="231"/>
        <v>10</v>
      </c>
      <c r="AP506" s="25">
        <f t="shared" si="232"/>
        <v>31</v>
      </c>
      <c r="AQ506" s="26">
        <f t="shared" si="233"/>
        <v>0.42590931812531213</v>
      </c>
      <c r="AR506" s="26">
        <f t="shared" si="234"/>
        <v>8.282175835630079E-2</v>
      </c>
      <c r="AS506" s="26">
        <f t="shared" si="235"/>
        <v>7.5318527098681309E-2</v>
      </c>
      <c r="AT506" s="26">
        <f t="shared" si="236"/>
        <v>4.3472307131553443E-2</v>
      </c>
      <c r="AU506" s="26">
        <f t="shared" si="237"/>
        <v>3.1827986789293439E-2</v>
      </c>
      <c r="AV506" s="27">
        <f>(1/(((0-P506)^2+(0-Q506)^2))*CT506)</f>
        <v>1.3525910175723029E-2</v>
      </c>
      <c r="AW506" s="27">
        <f>(1/(((1-P506)^2+(1-Q506)^2))*CT506)</f>
        <v>7.5318527098681309E-2</v>
      </c>
      <c r="AX506" s="27">
        <f>(1/(((2-P506)^2+(2-Q506)^2))*CT506)</f>
        <v>3.0654429034690595E-2</v>
      </c>
      <c r="AY506" s="27">
        <f>(1/(((3-P506)^2+(3-Q506)^2))*CT506)</f>
        <v>7.5776817827728164E-3</v>
      </c>
      <c r="AZ506" s="27">
        <f>((1/(((4-P506)^2+(4-Q506)^2))*CT506))</f>
        <v>3.2122192944348741E-3</v>
      </c>
      <c r="BA506" s="27">
        <f>((1/(((5-P506)^2+(5-Q506)^2))*CT506))</f>
        <v>1.7523691525310827E-3</v>
      </c>
      <c r="BB506" s="27">
        <f>((1/(((6-P506)^2+(6-Q506)^2))*CT506))</f>
        <v>1.098900151954885E-3</v>
      </c>
      <c r="BC506" s="27">
        <f>((1/(((1-P506)^2+(0-Q506)^2))*CT506))</f>
        <v>4.3472307131553443E-2</v>
      </c>
      <c r="BD506" s="27">
        <f>((1/(((2-P506)^2+(0-Q506)^2))*CT506))</f>
        <v>8.282175835630079E-2</v>
      </c>
      <c r="BE506" s="27">
        <f>((1/(((2-P506)^2+(1-Q506)^2))*CT506))</f>
        <v>0.42590931812531213</v>
      </c>
      <c r="BF506" s="27">
        <f>((1/(((3-P506)^2+(0-Q506)^2))*CT506))</f>
        <v>2.4304234366185704E-2</v>
      </c>
      <c r="BG506" s="27">
        <f>((1/(((3-P506)^2+(1-Q506)^2))*CT506))</f>
        <v>3.1827986789293439E-2</v>
      </c>
      <c r="BH506" s="27">
        <f>((1/(((3-P506)^2+(2-Q506)^2))*CT506))</f>
        <v>1.620937709023287E-2</v>
      </c>
      <c r="BI506" s="27">
        <f>((1/(((4-P506)^2+(0-Q506)^2))*CT506))</f>
        <v>9.0730874395906613E-3</v>
      </c>
      <c r="BJ506" s="27">
        <f>((1/(((4-P506)^2+(1-Q506)^2))*CT506))</f>
        <v>9.9512526577708559E-3</v>
      </c>
      <c r="BK506" s="27">
        <f>((1/(((4-P506)^2+(2-Q506)^2))*CT506))</f>
        <v>7.6473847669977744E-3</v>
      </c>
      <c r="BL506" s="27">
        <f>((1/(((4-P506)^2+(3-Q506)^2))*CT506))</f>
        <v>4.9741975194291313E-3</v>
      </c>
      <c r="BM506" s="27">
        <f>((1/(((5-P506)^2+(0-Q506)^2))*CT506))</f>
        <v>4.5602330706930143E-3</v>
      </c>
      <c r="BN506" s="27">
        <f>((1/(((5-P506)^2+(1-Q506)^2))*CT506))</f>
        <v>4.7718840614620756E-3</v>
      </c>
      <c r="BO506" s="27">
        <f>((1/(((5-P506)^2+(2-Q506)^2))*CT506))</f>
        <v>4.1695396698212461E-3</v>
      </c>
      <c r="BP506" s="27">
        <f>((1/(((5-P506)^2+(3-Q506)^2))*CT506))</f>
        <v>3.2246785957314819E-3</v>
      </c>
      <c r="BQ506" s="27">
        <f>((1/(((5-P506)^2+(4-Q506)^2))*CT506))</f>
        <v>2.3787875671748048E-3</v>
      </c>
      <c r="BR506" s="27">
        <f>((1/(((6-P506)^2+(0-Q506)^2))*CT506))</f>
        <v>2.7147502560154312E-3</v>
      </c>
      <c r="BS506" s="27">
        <f>(1/(((6-P506)^2+(1-Q506)^2))*CT506)</f>
        <v>2.7883751128404432E-3</v>
      </c>
      <c r="BT506" s="27">
        <f>(1/(((6-P506)^2+(2-Q506)^2))*CT506)</f>
        <v>2.5713180722048883E-3</v>
      </c>
      <c r="BU506" s="27">
        <f>(1/(((6-P506)^2+(3-Q506)^2))*CT506)</f>
        <v>2.177798061356886E-3</v>
      </c>
      <c r="BV506" s="27">
        <f>((1/(((6-P506)^2+(4-Q506)^2))*CT506))</f>
        <v>1.7560705833308274E-3</v>
      </c>
      <c r="BW506" s="27">
        <f>((1/(((6-P506)^2+(5-Q506)^2))*CT506))</f>
        <v>1.3894157314971621E-3</v>
      </c>
      <c r="BX506" s="27">
        <f>((1/(((0-P506)^2+(1-Q506)^2))*CT506))</f>
        <v>1.5574874721493671E-2</v>
      </c>
      <c r="BY506" s="27">
        <f>((1/(((0-P506)^2+(2-Q506)^2))*CT506))</f>
        <v>1.0584276432201667E-2</v>
      </c>
      <c r="BZ506" s="27">
        <f>((1/(((1-P506)^2+(2-Q506)^2))*CT506))</f>
        <v>2.2961721512626387E-2</v>
      </c>
      <c r="CA506" s="27">
        <f>((1/(((0-P506)^2+(3-Q506)^2))*CT506))</f>
        <v>6.0696713709217989E-3</v>
      </c>
      <c r="CB506" s="27">
        <f>((1/(((1-P506)^2+(3-Q506)^2))*CT506))</f>
        <v>8.7854519142006732E-3</v>
      </c>
      <c r="CC506" s="27">
        <f>((1/(((2-P506)^2+(3-Q506)^2))*CT506))</f>
        <v>9.7185971198480905E-3</v>
      </c>
      <c r="CD506" s="27">
        <f>((1/(((0-P506)^2+(4-Q506)^2))*CT506))</f>
        <v>3.6360018693586517E-3</v>
      </c>
      <c r="CE506" s="27">
        <f>((1/(((1-P506)^2+(4-Q506)^2))*CT506))</f>
        <v>4.4623268082731897E-3</v>
      </c>
      <c r="CF506" s="27">
        <f>((1/(((2-P506)^2+(4-Q506)^2))*CT506))</f>
        <v>4.6911069097024596E-3</v>
      </c>
      <c r="CG506" s="27">
        <f>((1/(((3-P506)^2+(4-Q506)^2))*CT506))</f>
        <v>4.1281326648548609E-3</v>
      </c>
      <c r="CH506" s="27">
        <f>((1/(((0-P506)^2+(5-Q506)^2))*CT506))</f>
        <v>2.3512750509852363E-3</v>
      </c>
      <c r="CI506" s="27">
        <f>((1/(((1-P506)^2+(5-Q506)^2))*CT506))</f>
        <v>2.6711390150476583E-3</v>
      </c>
      <c r="CJ506" s="27">
        <f>((1/(((2-P506)^2+(5-Q506)^2))*CT506))</f>
        <v>2.7514623266684302E-3</v>
      </c>
      <c r="CK506" s="27">
        <f>((1/(((3-P506)^2+(5-Q506)^2))*CT506))</f>
        <v>2.5476793557237727E-3</v>
      </c>
      <c r="CL506" s="27">
        <f>(1/(((4-P506)^2+(5-Q506)^2))*CT506)</f>
        <v>2.1664480070302389E-3</v>
      </c>
      <c r="CM506" s="27">
        <f>(1/(((0-P506)^2+(6-Q506)^2))*CT506)</f>
        <v>1.6244975451943069E-3</v>
      </c>
      <c r="CN506" s="27">
        <f>(1/(((1-P506)^2+(6-Q506)^2))*CT506)</f>
        <v>1.7710213710913341E-3</v>
      </c>
      <c r="CO506" s="27">
        <f>((1/(((2-P506)^2+(6-Q506)^2))*CT506))</f>
        <v>1.8059770361766284E-3</v>
      </c>
      <c r="CP506" s="27">
        <f>((1/(((3-P506)^2+(6-Q506)^2))*CT506))</f>
        <v>1.7158902131017052E-3</v>
      </c>
      <c r="CQ506" s="27">
        <f>((1/(((4-P506)^2+(6-Q506)^2))*CT506))</f>
        <v>1.5340744620844044E-3</v>
      </c>
      <c r="CR506" s="27">
        <f>((1/(((5-P506)^2+(6-Q506)^2)))*CT506)</f>
        <v>1.3141816549073785E-3</v>
      </c>
      <c r="CS506" s="21">
        <f t="shared" si="238"/>
        <v>0.93469959907707645</v>
      </c>
      <c r="CT506" s="28">
        <v>0.05</v>
      </c>
    </row>
    <row r="507" spans="8:98" x14ac:dyDescent="0.25">
      <c r="H507" s="2">
        <v>44858</v>
      </c>
      <c r="I507" s="1" t="s">
        <v>21</v>
      </c>
      <c r="J507" s="1" t="s">
        <v>24</v>
      </c>
      <c r="K507">
        <v>2</v>
      </c>
      <c r="L507">
        <v>0</v>
      </c>
      <c r="M507">
        <v>0.2</v>
      </c>
      <c r="N507">
        <v>0.49</v>
      </c>
      <c r="P507" s="10">
        <f>SUMIF(team,spi_matches[[#This Row],[team1]],Mxg)+SUMIF(team,spi_matches[[#This Row],[team2]],Vnxg)</f>
        <v>1.6510504535411517</v>
      </c>
      <c r="Q507" s="10">
        <f>SUMIF(team,spi_matches[[#This Row],[team1]],Mnxg)+SUMIF(team,spi_matches[[#This Row],[team2]],Vxg)</f>
        <v>0.75620610792467147</v>
      </c>
      <c r="R507" s="10">
        <f t="shared" si="208"/>
        <v>2.1764131106183839</v>
      </c>
      <c r="S507" s="21">
        <f t="shared" si="209"/>
        <v>0.52035424642726291</v>
      </c>
      <c r="T507" s="21">
        <f t="shared" si="210"/>
        <v>0.16177850405762559</v>
      </c>
      <c r="U507" s="21">
        <f t="shared" si="211"/>
        <v>0.11970669733775716</v>
      </c>
      <c r="V507" s="22">
        <f t="shared" si="212"/>
        <v>3</v>
      </c>
      <c r="W507" s="22">
        <f t="shared" si="213"/>
        <v>0</v>
      </c>
      <c r="X507" s="23">
        <f t="shared" si="214"/>
        <v>3</v>
      </c>
      <c r="Y507" s="23">
        <f t="shared" si="215"/>
        <v>0</v>
      </c>
      <c r="Z507" s="23">
        <f t="shared" si="216"/>
        <v>3</v>
      </c>
      <c r="AA507" s="23">
        <f t="shared" si="217"/>
        <v>0</v>
      </c>
      <c r="AB507" s="24">
        <f t="shared" si="218"/>
        <v>2</v>
      </c>
      <c r="AC507" s="24">
        <f t="shared" si="219"/>
        <v>1</v>
      </c>
      <c r="AD507" s="24">
        <f t="shared" si="220"/>
        <v>1</v>
      </c>
      <c r="AE507" s="24">
        <f t="shared" si="221"/>
        <v>1</v>
      </c>
      <c r="AF507" s="24">
        <f t="shared" si="222"/>
        <v>2</v>
      </c>
      <c r="AG507" s="24">
        <f t="shared" si="223"/>
        <v>0</v>
      </c>
      <c r="AH507" s="24">
        <f t="shared" si="224"/>
        <v>1</v>
      </c>
      <c r="AI507" s="24">
        <f t="shared" si="225"/>
        <v>0</v>
      </c>
      <c r="AJ507" s="24">
        <f t="shared" si="226"/>
        <v>2</v>
      </c>
      <c r="AK507" s="24">
        <f t="shared" si="227"/>
        <v>2</v>
      </c>
      <c r="AL507" s="25">
        <f t="shared" si="228"/>
        <v>21</v>
      </c>
      <c r="AM507" s="25">
        <f t="shared" si="229"/>
        <v>11</v>
      </c>
      <c r="AN507" s="25">
        <f t="shared" si="230"/>
        <v>20</v>
      </c>
      <c r="AO507" s="25">
        <f t="shared" si="231"/>
        <v>10</v>
      </c>
      <c r="AP507" s="25">
        <f t="shared" si="232"/>
        <v>22</v>
      </c>
      <c r="AQ507" s="26">
        <f t="shared" si="233"/>
        <v>0.27593628968137301</v>
      </c>
      <c r="AR507" s="26">
        <f t="shared" si="234"/>
        <v>0.10345494944775009</v>
      </c>
      <c r="AS507" s="26">
        <f t="shared" si="235"/>
        <v>7.2086259309132192E-2</v>
      </c>
      <c r="AT507" s="26">
        <f t="shared" si="236"/>
        <v>5.0215203747545969E-2</v>
      </c>
      <c r="AU507" s="26">
        <f t="shared" si="237"/>
        <v>2.9961846011141408E-2</v>
      </c>
      <c r="AV507" s="27">
        <f>(1/(((0-P507)^2+(0-Q507)^2))*CT507)</f>
        <v>1.5161552660808798E-2</v>
      </c>
      <c r="AW507" s="27">
        <f>(1/(((1-P507)^2+(1-Q507)^2))*CT507)</f>
        <v>0.10345494944775009</v>
      </c>
      <c r="AX507" s="27">
        <f>(1/(((2-P507)^2+(2-Q507)^2))*CT507)</f>
        <v>2.9961846011141408E-2</v>
      </c>
      <c r="AY507" s="27">
        <f>(1/(((3-P507)^2+(3-Q507)^2))*CT507)</f>
        <v>7.2947165628834956E-3</v>
      </c>
      <c r="AZ507" s="27">
        <f>((1/(((4-P507)^2+(4-Q507)^2))*CT507))</f>
        <v>3.1172530832818492E-3</v>
      </c>
      <c r="BA507" s="27">
        <f>((1/(((5-P507)^2+(5-Q507)^2))*CT507))</f>
        <v>1.7108493708800421E-3</v>
      </c>
      <c r="BB507" s="27">
        <f>((1/(((6-P507)^2+(6-Q507)^2))*CT507))</f>
        <v>1.0773369208799146E-3</v>
      </c>
      <c r="BC507" s="27">
        <f>((1/(((1-P507)^2+(0-Q507)^2))*CT507))</f>
        <v>5.0215203747545969E-2</v>
      </c>
      <c r="BD507" s="27">
        <f>((1/(((2-P507)^2+(0-Q507)^2))*CT507))</f>
        <v>7.2086259309132192E-2</v>
      </c>
      <c r="BE507" s="27">
        <f>((1/(((2-P507)^2+(1-Q507)^2))*CT507))</f>
        <v>0.27593628968137301</v>
      </c>
      <c r="BF507" s="27">
        <f>((1/(((3-P507)^2+(0-Q507)^2))*CT507))</f>
        <v>2.0907270531769277E-2</v>
      </c>
      <c r="BG507" s="27">
        <f>((1/(((3-P507)^2+(1-Q507)^2))*CT507))</f>
        <v>2.66084779598556E-2</v>
      </c>
      <c r="BH507" s="27">
        <f>((1/(((3-P507)^2+(2-Q507)^2))*CT507))</f>
        <v>1.4851390489918671E-2</v>
      </c>
      <c r="BI507" s="27">
        <f>((1/(((4-P507)^2+(0-Q507)^2))*CT507))</f>
        <v>8.2109738802659156E-3</v>
      </c>
      <c r="BJ507" s="27">
        <f>((1/(((4-P507)^2+(1-Q507)^2))*CT507))</f>
        <v>8.965394491267353E-3</v>
      </c>
      <c r="BK507" s="27">
        <f>((1/(((4-P507)^2+(2-Q507)^2))*CT507))</f>
        <v>7.0775543508345062E-3</v>
      </c>
      <c r="BL507" s="27">
        <f>((1/(((4-P507)^2+(3-Q507)^2))*CT507))</f>
        <v>4.7383596264167771E-3</v>
      </c>
      <c r="BM507" s="27">
        <f>((1/(((5-P507)^2+(0-Q507)^2))*CT507))</f>
        <v>4.2418496544924444E-3</v>
      </c>
      <c r="BN507" s="27">
        <f>((1/(((5-P507)^2+(1-Q507)^2))*CT507))</f>
        <v>4.4346297115050934E-3</v>
      </c>
      <c r="BO507" s="27">
        <f>((1/(((5-P507)^2+(2-Q507)^2))*CT507))</f>
        <v>3.9177319201601215E-3</v>
      </c>
      <c r="BP507" s="27">
        <f>((1/(((5-P507)^2+(3-Q507)^2))*CT507))</f>
        <v>3.0769090471945799E-3</v>
      </c>
      <c r="BQ507" s="27">
        <f>((1/(((5-P507)^2+(4-Q507)^2))*CT507))</f>
        <v>2.3001553836993556E-3</v>
      </c>
      <c r="BR507" s="27">
        <f>((1/(((6-P507)^2+(0-Q507)^2))*CT507))</f>
        <v>2.5660488351221143E-3</v>
      </c>
      <c r="BS507" s="27">
        <f>(1/(((6-P507)^2+(1-Q507)^2))*CT507)</f>
        <v>2.6353519919867642E-3</v>
      </c>
      <c r="BT507" s="27">
        <f>(1/(((6-P507)^2+(2-Q507)^2))*CT507)</f>
        <v>2.443746733684778E-3</v>
      </c>
      <c r="BU507" s="27">
        <f>(1/(((6-P507)^2+(3-Q507)^2))*CT507)</f>
        <v>2.0878593611236016E-3</v>
      </c>
      <c r="BV507" s="27">
        <f>((1/(((6-P507)^2+(4-Q507)^2))*CT507))</f>
        <v>1.6986256877426149E-3</v>
      </c>
      <c r="BW507" s="27">
        <f>((1/(((6-P507)^2+(5-Q507)^2))*CT507))</f>
        <v>1.3541640321721778E-3</v>
      </c>
      <c r="BX507" s="27">
        <f>((1/(((0-P507)^2+(1-Q507)^2))*CT507))</f>
        <v>1.7950723427784969E-2</v>
      </c>
      <c r="BY507" s="27">
        <f>((1/(((0-P507)^2+(2-Q507)^2))*CT507))</f>
        <v>1.170140583044032E-2</v>
      </c>
      <c r="BZ507" s="27">
        <f>((1/(((1-P507)^2+(2-Q507)^2))*CT507))</f>
        <v>2.5369250210319216E-2</v>
      </c>
      <c r="CA507" s="27">
        <f>((1/(((0-P507)^2+(3-Q507)^2))*CT507))</f>
        <v>6.4428185554470706E-3</v>
      </c>
      <c r="CB507" s="27">
        <f>((1/(((1-P507)^2+(3-Q507)^2))*CT507))</f>
        <v>9.160063031448314E-3</v>
      </c>
      <c r="CC507" s="27">
        <f>((1/(((2-P507)^2+(3-Q507)^2))*CT507))</f>
        <v>9.6967312094017721E-3</v>
      </c>
      <c r="CD507" s="27">
        <f>((1/(((0-P507)^2+(4-Q507)^2))*CT507))</f>
        <v>3.7741071810238648E-3</v>
      </c>
      <c r="CE507" s="27">
        <f>((1/(((1-P507)^2+(4-Q507)^2))*CT507))</f>
        <v>4.5678513404252127E-3</v>
      </c>
      <c r="CF507" s="27">
        <f>((1/(((2-P507)^2+(4-Q507)^2))*CT507))</f>
        <v>4.6974977724819848E-3</v>
      </c>
      <c r="CG507" s="27">
        <f>((1/(((3-P507)^2+(4-Q507)^2))*CT507))</f>
        <v>4.0512520023798159E-3</v>
      </c>
      <c r="CH507" s="27">
        <f>((1/(((0-P507)^2+(5-Q507)^2))*CT507))</f>
        <v>2.4112940152177342E-3</v>
      </c>
      <c r="CI507" s="27">
        <f>((1/(((1-P507)^2+(5-Q507)^2))*CT507))</f>
        <v>2.7124303147836458E-3</v>
      </c>
      <c r="CJ507" s="27">
        <f>((1/(((2-P507)^2+(5-Q507)^2))*CT507))</f>
        <v>2.7576237787034353E-3</v>
      </c>
      <c r="CK507" s="27">
        <f>((1/(((3-P507)^2+(5-Q507)^2))*CT507))</f>
        <v>2.5215019213829207E-3</v>
      </c>
      <c r="CL507" s="27">
        <f>(1/(((4-P507)^2+(5-Q507)^2))*CT507)</f>
        <v>2.1251861679349999E-3</v>
      </c>
      <c r="CM507" s="27">
        <f>(1/(((0-P507)^2+(6-Q507)^2))*CT507)</f>
        <v>1.6543504695348402E-3</v>
      </c>
      <c r="CN507" s="27">
        <f>(1/(((1-P507)^2+(6-Q507)^2))*CT507)</f>
        <v>1.7907513446332353E-3</v>
      </c>
      <c r="CO507" s="27">
        <f>((1/(((2-P507)^2+(6-Q507)^2))*CT507))</f>
        <v>1.8103387612679056E-3</v>
      </c>
      <c r="CP507" s="27">
        <f>((1/(((3-P507)^2+(6-Q507)^2))*CT507))</f>
        <v>1.7054928212254031E-3</v>
      </c>
      <c r="CQ507" s="27">
        <f>((1/(((4-P507)^2+(6-Q507)^2))*CT507))</f>
        <v>1.5144659506345277E-3</v>
      </c>
      <c r="CR507" s="27">
        <f>((1/(((5-P507)^2+(6-Q507)^2)))*CT507)</f>
        <v>1.2915612312859718E-3</v>
      </c>
      <c r="CS507" s="21">
        <f t="shared" si="238"/>
        <v>0.8018394478226456</v>
      </c>
      <c r="CT507" s="28">
        <v>0.05</v>
      </c>
    </row>
    <row r="508" spans="8:98" x14ac:dyDescent="0.25">
      <c r="H508" s="2">
        <v>44863</v>
      </c>
      <c r="I508" s="1" t="s">
        <v>14</v>
      </c>
      <c r="J508" s="1" t="s">
        <v>22</v>
      </c>
      <c r="K508">
        <v>0</v>
      </c>
      <c r="L508">
        <v>1</v>
      </c>
      <c r="M508">
        <v>0.78</v>
      </c>
      <c r="N508">
        <v>0.83</v>
      </c>
      <c r="P508" s="10">
        <f>SUMIF(team,spi_matches[[#This Row],[team1]],Mxg)+SUMIF(team,spi_matches[[#This Row],[team2]],Vnxg)</f>
        <v>0.48943300366210762</v>
      </c>
      <c r="Q508" s="10">
        <f>SUMIF(team,spi_matches[[#This Row],[team1]],Mnxg)+SUMIF(team,spi_matches[[#This Row],[team2]],Vxg)</f>
        <v>2.5518757610553329</v>
      </c>
      <c r="R508" s="10">
        <f t="shared" si="208"/>
        <v>3.0492853158707063</v>
      </c>
      <c r="S508" s="21">
        <f t="shared" si="209"/>
        <v>7.5141799213613261E-2</v>
      </c>
      <c r="T508" s="21">
        <f t="shared" si="210"/>
        <v>5.9707923646460784E-2</v>
      </c>
      <c r="U508" s="21">
        <f t="shared" si="211"/>
        <v>0.54822167442570346</v>
      </c>
      <c r="V508" s="22">
        <f t="shared" si="212"/>
        <v>0</v>
      </c>
      <c r="W508" s="22">
        <f t="shared" si="213"/>
        <v>3</v>
      </c>
      <c r="X508" s="23">
        <f t="shared" si="214"/>
        <v>0</v>
      </c>
      <c r="Y508" s="23">
        <f t="shared" si="215"/>
        <v>3</v>
      </c>
      <c r="Z508" s="23">
        <f t="shared" si="216"/>
        <v>0</v>
      </c>
      <c r="AA508" s="23">
        <f t="shared" si="217"/>
        <v>3</v>
      </c>
      <c r="AB508" s="24">
        <f t="shared" si="218"/>
        <v>0</v>
      </c>
      <c r="AC508" s="24">
        <f t="shared" si="219"/>
        <v>3</v>
      </c>
      <c r="AD508" s="24">
        <f t="shared" si="220"/>
        <v>1</v>
      </c>
      <c r="AE508" s="24">
        <f t="shared" si="221"/>
        <v>3</v>
      </c>
      <c r="AF508" s="24">
        <f t="shared" si="222"/>
        <v>0</v>
      </c>
      <c r="AG508" s="24">
        <f t="shared" si="223"/>
        <v>2</v>
      </c>
      <c r="AH508" s="24">
        <f t="shared" si="224"/>
        <v>1</v>
      </c>
      <c r="AI508" s="24">
        <f t="shared" si="225"/>
        <v>2</v>
      </c>
      <c r="AJ508" s="24">
        <f t="shared" si="226"/>
        <v>0</v>
      </c>
      <c r="AK508" s="24">
        <f t="shared" si="227"/>
        <v>4</v>
      </c>
      <c r="AL508" s="25">
        <f t="shared" si="228"/>
        <v>3</v>
      </c>
      <c r="AM508" s="25">
        <f t="shared" si="229"/>
        <v>13</v>
      </c>
      <c r="AN508" s="25">
        <f t="shared" si="230"/>
        <v>2</v>
      </c>
      <c r="AO508" s="25">
        <f t="shared" si="231"/>
        <v>12</v>
      </c>
      <c r="AP508" s="25">
        <f t="shared" si="232"/>
        <v>4</v>
      </c>
      <c r="AQ508" s="26">
        <f t="shared" si="233"/>
        <v>0.11354346479827676</v>
      </c>
      <c r="AR508" s="26">
        <f t="shared" si="234"/>
        <v>0.10834377249723862</v>
      </c>
      <c r="AS508" s="26">
        <f t="shared" si="235"/>
        <v>9.189292653531364E-2</v>
      </c>
      <c r="AT508" s="26">
        <f t="shared" si="236"/>
        <v>8.8457137324521387E-2</v>
      </c>
      <c r="AU508" s="26">
        <f t="shared" si="237"/>
        <v>2.139853574230343E-2</v>
      </c>
      <c r="AV508" s="27">
        <f>(1/(((0-P508)^2+(0-Q508)^2))*CT508)</f>
        <v>7.4056360177423815E-3</v>
      </c>
      <c r="AW508" s="27">
        <f>(1/(((1-P508)^2+(1-Q508)^2))*CT508)</f>
        <v>1.8733628900649033E-2</v>
      </c>
      <c r="AX508" s="27">
        <f>(1/(((2-P508)^2+(2-Q508)^2))*CT508)</f>
        <v>1.9332043067437674E-2</v>
      </c>
      <c r="AY508" s="27">
        <f>(1/(((3-P508)^2+(3-Q508)^2))*CT508)</f>
        <v>7.6878582241568898E-3</v>
      </c>
      <c r="AZ508" s="27">
        <f>((1/(((4-P508)^2+(4-Q508)^2))*CT508))</f>
        <v>3.4671312102225078E-3</v>
      </c>
      <c r="BA508" s="27">
        <f>((1/(((5-P508)^2+(5-Q508)^2))*CT508))</f>
        <v>1.8983597737306697E-3</v>
      </c>
      <c r="BB508" s="27">
        <f>((1/(((6-P508)^2+(6-Q508)^2))*CT508))</f>
        <v>1.1832664525216268E-3</v>
      </c>
      <c r="BC508" s="27">
        <f>((1/(((1-P508)^2+(0-Q508)^2))*CT508))</f>
        <v>7.382527134247422E-3</v>
      </c>
      <c r="BD508" s="27">
        <f>((1/(((2-P508)^2+(0-Q508)^2))*CT508))</f>
        <v>5.6857707291494463E-3</v>
      </c>
      <c r="BE508" s="27">
        <f>((1/(((2-P508)^2+(1-Q508)^2))*CT508))</f>
        <v>1.0660682974445886E-2</v>
      </c>
      <c r="BF508" s="27">
        <f>((1/(((3-P508)^2+(0-Q508)^2))*CT508))</f>
        <v>3.901672684726798E-3</v>
      </c>
      <c r="BG508" s="27">
        <f>((1/(((3-P508)^2+(1-Q508)^2))*CT508))</f>
        <v>5.7396945082390568E-3</v>
      </c>
      <c r="BH508" s="27">
        <f>((1/(((3-P508)^2+(2-Q508)^2))*CT508))</f>
        <v>7.5671430727343161E-3</v>
      </c>
      <c r="BI508" s="27">
        <f>((1/(((4-P508)^2+(0-Q508)^2))*CT508))</f>
        <v>2.6544701851579726E-3</v>
      </c>
      <c r="BJ508" s="27">
        <f>((1/(((4-P508)^2+(1-Q508)^2))*CT508))</f>
        <v>3.3938803825560152E-3</v>
      </c>
      <c r="BK508" s="27">
        <f>((1/(((4-P508)^2+(2-Q508)^2))*CT508))</f>
        <v>3.9592521712227104E-3</v>
      </c>
      <c r="BL508" s="27">
        <f>((1/(((4-P508)^2+(3-Q508)^2))*CT508))</f>
        <v>3.992049125400291E-3</v>
      </c>
      <c r="BM508" s="27">
        <f>((1/(((5-P508)^2+(0-Q508)^2))*CT508))</f>
        <v>1.861692307250473E-3</v>
      </c>
      <c r="BN508" s="27">
        <f>((1/(((5-P508)^2+(1-Q508)^2))*CT508))</f>
        <v>2.1974609387635582E-3</v>
      </c>
      <c r="BO508" s="27">
        <f>((1/(((5-P508)^2+(2-Q508)^2))*CT508))</f>
        <v>2.4213331283198351E-3</v>
      </c>
      <c r="BP508" s="27">
        <f>((1/(((5-P508)^2+(3-Q508)^2))*CT508))</f>
        <v>2.4335601618667058E-3</v>
      </c>
      <c r="BQ508" s="27">
        <f>((1/(((5-P508)^2+(4-Q508)^2))*CT508))</f>
        <v>2.2279377797562801E-3</v>
      </c>
      <c r="BR508" s="27">
        <f>((1/(((6-P508)^2+(0-Q508)^2))*CT508))</f>
        <v>1.3558065124604358E-3</v>
      </c>
      <c r="BS508" s="27">
        <f>(1/(((6-P508)^2+(1-Q508)^2))*CT508)</f>
        <v>1.5255685130747302E-3</v>
      </c>
      <c r="BT508" s="27">
        <f>(1/(((6-P508)^2+(2-Q508)^2))*CT508)</f>
        <v>1.6302089201697186E-3</v>
      </c>
      <c r="BU508" s="27">
        <f>(1/(((6-P508)^2+(3-Q508)^2))*CT508)</f>
        <v>1.6357421995108078E-3</v>
      </c>
      <c r="BV508" s="27">
        <f>((1/(((6-P508)^2+(4-Q508)^2))*CT508))</f>
        <v>1.5401954463009722E-3</v>
      </c>
      <c r="BW508" s="27">
        <f>((1/(((6-P508)^2+(5-Q508)^2))*CT508))</f>
        <v>1.3751503382598324E-3</v>
      </c>
      <c r="BX508" s="27">
        <f>((1/(((0-P508)^2+(1-Q508)^2))*CT508))</f>
        <v>1.8883151881850819E-2</v>
      </c>
      <c r="BY508" s="27">
        <f>((1/(((0-P508)^2+(2-Q508)^2))*CT508))</f>
        <v>9.189292653531364E-2</v>
      </c>
      <c r="BZ508" s="27">
        <f>((1/(((1-P508)^2+(2-Q508)^2))*CT508))</f>
        <v>8.8457137324521387E-2</v>
      </c>
      <c r="CA508" s="27">
        <f>((1/(((0-P508)^2+(3-Q508)^2))*CT508))</f>
        <v>0.11354346479827676</v>
      </c>
      <c r="CB508" s="27">
        <f>((1/(((1-P508)^2+(3-Q508)^2))*CT508))</f>
        <v>0.10834377249723862</v>
      </c>
      <c r="CC508" s="27">
        <f>((1/(((2-P508)^2+(3-Q508)^2))*CT508))</f>
        <v>2.013994860411833E-2</v>
      </c>
      <c r="CD508" s="27">
        <f>((1/(((0-P508)^2+(4-Q508)^2))*CT508))</f>
        <v>2.139853574230343E-2</v>
      </c>
      <c r="CE508" s="27">
        <f>((1/(((1-P508)^2+(4-Q508)^2))*CT508))</f>
        <v>2.1206726626776987E-2</v>
      </c>
      <c r="CF508" s="27">
        <f>((1/(((2-P508)^2+(4-Q508)^2))*CT508))</f>
        <v>1.1418454125316961E-2</v>
      </c>
      <c r="CG508" s="27">
        <f>((1/(((3-P508)^2+(4-Q508)^2))*CT508))</f>
        <v>5.9523735441417754E-3</v>
      </c>
      <c r="CH508" s="27">
        <f>((1/(((0-P508)^2+(5-Q508)^2))*CT508))</f>
        <v>8.0220034513782054E-3</v>
      </c>
      <c r="CI508" s="27">
        <f>((1/(((1-P508)^2+(5-Q508)^2))*CT508))</f>
        <v>7.9948948476687137E-3</v>
      </c>
      <c r="CJ508" s="27">
        <f>((1/(((2-P508)^2+(5-Q508)^2))*CT508))</f>
        <v>6.0422048445360529E-3</v>
      </c>
      <c r="CK508" s="27">
        <f>((1/(((3-P508)^2+(5-Q508)^2))*CT508))</f>
        <v>4.0662774161508665E-3</v>
      </c>
      <c r="CL508" s="27">
        <f>(1/(((4-P508)^2+(5-Q508)^2))*CT508)</f>
        <v>2.7296460912582233E-3</v>
      </c>
      <c r="CM508" s="27">
        <f>(1/(((0-P508)^2+(6-Q508)^2))*CT508)</f>
        <v>4.1223155556853264E-3</v>
      </c>
      <c r="CN508" s="27">
        <f>(1/(((1-P508)^2+(6-Q508)^2))*CT508)</f>
        <v>4.1151452453964399E-3</v>
      </c>
      <c r="CO508" s="27">
        <f>((1/(((2-P508)^2+(6-Q508)^2))*CT508))</f>
        <v>3.528239538012721E-3</v>
      </c>
      <c r="CP508" s="27">
        <f>((1/(((3-P508)^2+(6-Q508)^2))*CT508))</f>
        <v>2.7483842041309227E-3</v>
      </c>
      <c r="CQ508" s="27">
        <f>((1/(((4-P508)^2+(6-Q508)^2))*CT508))</f>
        <v>2.0649517008977268E-3</v>
      </c>
      <c r="CR508" s="27">
        <f>((1/(((5-P508)^2+(6-Q508)^2)))*CT508)</f>
        <v>1.5511198507294948E-3</v>
      </c>
      <c r="CS508" s="21">
        <f t="shared" si="238"/>
        <v>0.68307139728577748</v>
      </c>
      <c r="CT508" s="28">
        <v>0.05</v>
      </c>
    </row>
    <row r="509" spans="8:98" x14ac:dyDescent="0.25">
      <c r="H509" s="2">
        <v>44863</v>
      </c>
      <c r="I509" s="1" t="s">
        <v>5</v>
      </c>
      <c r="J509" s="1" t="s">
        <v>15</v>
      </c>
      <c r="K509">
        <v>1</v>
      </c>
      <c r="L509">
        <v>1</v>
      </c>
      <c r="M509">
        <v>1.36</v>
      </c>
      <c r="N509">
        <v>0.65</v>
      </c>
      <c r="P509" s="10">
        <f>SUMIF(team,spi_matches[[#This Row],[team1]],Mxg)+SUMIF(team,spi_matches[[#This Row],[team2]],Vnxg)</f>
        <v>1.4947046159588109</v>
      </c>
      <c r="Q509" s="10">
        <f>SUMIF(team,spi_matches[[#This Row],[team1]],Mnxg)+SUMIF(team,spi_matches[[#This Row],[team2]],Vxg)</f>
        <v>0.70454197993022194</v>
      </c>
      <c r="R509" s="10">
        <f t="shared" si="208"/>
        <v>2.1120161135319431E-2</v>
      </c>
      <c r="S509" s="21">
        <f t="shared" si="209"/>
        <v>0.38632127311950742</v>
      </c>
      <c r="T509" s="21">
        <f t="shared" si="210"/>
        <v>0.2069749604256165</v>
      </c>
      <c r="U509" s="21">
        <f t="shared" si="211"/>
        <v>0.12346386524582829</v>
      </c>
      <c r="V509" s="22">
        <f t="shared" si="212"/>
        <v>3</v>
      </c>
      <c r="W509" s="22">
        <f t="shared" si="213"/>
        <v>0</v>
      </c>
      <c r="X509" s="23">
        <f t="shared" si="214"/>
        <v>1</v>
      </c>
      <c r="Y509" s="23">
        <f t="shared" si="215"/>
        <v>1</v>
      </c>
      <c r="Z509" s="23">
        <f t="shared" si="216"/>
        <v>1</v>
      </c>
      <c r="AA509" s="23">
        <f t="shared" si="217"/>
        <v>1</v>
      </c>
      <c r="AB509" s="24">
        <f t="shared" si="218"/>
        <v>1</v>
      </c>
      <c r="AC509" s="24">
        <f t="shared" si="219"/>
        <v>1</v>
      </c>
      <c r="AD509" s="24">
        <f t="shared" si="220"/>
        <v>2</v>
      </c>
      <c r="AE509" s="24">
        <f t="shared" si="221"/>
        <v>1</v>
      </c>
      <c r="AF509" s="24">
        <f t="shared" si="222"/>
        <v>1</v>
      </c>
      <c r="AG509" s="24">
        <f t="shared" si="223"/>
        <v>0</v>
      </c>
      <c r="AH509" s="24">
        <f t="shared" si="224"/>
        <v>2</v>
      </c>
      <c r="AI509" s="24">
        <f t="shared" si="225"/>
        <v>0</v>
      </c>
      <c r="AJ509" s="24">
        <f t="shared" si="226"/>
        <v>1</v>
      </c>
      <c r="AK509" s="24">
        <f t="shared" si="227"/>
        <v>2</v>
      </c>
      <c r="AL509" s="25">
        <f t="shared" si="228"/>
        <v>11</v>
      </c>
      <c r="AM509" s="25">
        <f t="shared" si="229"/>
        <v>21</v>
      </c>
      <c r="AN509" s="25">
        <f t="shared" si="230"/>
        <v>10</v>
      </c>
      <c r="AO509" s="25">
        <f t="shared" si="231"/>
        <v>20</v>
      </c>
      <c r="AP509" s="25">
        <f t="shared" si="232"/>
        <v>12</v>
      </c>
      <c r="AQ509" s="26">
        <f t="shared" si="233"/>
        <v>0.15058966454828795</v>
      </c>
      <c r="AR509" s="26">
        <f t="shared" si="234"/>
        <v>0.14593475389514601</v>
      </c>
      <c r="AS509" s="26">
        <f t="shared" si="235"/>
        <v>6.7466180618948782E-2</v>
      </c>
      <c r="AT509" s="26">
        <f t="shared" si="236"/>
        <v>6.6515647180682411E-2</v>
      </c>
      <c r="AU509" s="26">
        <f t="shared" si="237"/>
        <v>2.6001795367200042E-2</v>
      </c>
      <c r="AV509" s="27">
        <f>(1/(((0-P509)^2+(0-Q509)^2))*CT509)</f>
        <v>1.8311521750380744E-2</v>
      </c>
      <c r="AW509" s="27">
        <f>(1/(((1-P509)^2+(1-Q509)^2))*CT509)</f>
        <v>0.15058966454828795</v>
      </c>
      <c r="AX509" s="27">
        <f>(1/(((2-P509)^2+(2-Q509)^2))*CT509)</f>
        <v>2.5859372810732473E-2</v>
      </c>
      <c r="AY509" s="27">
        <f>(1/(((3-P509)^2+(3-Q509)^2))*CT509)</f>
        <v>6.6356633301285581E-3</v>
      </c>
      <c r="AZ509" s="27">
        <f>((1/(((4-P509)^2+(4-Q509)^2))*CT509))</f>
        <v>2.9177404033197841E-3</v>
      </c>
      <c r="BA509" s="27">
        <f>((1/(((5-P509)^2+(5-Q509)^2))*CT509))</f>
        <v>1.6266481226826128E-3</v>
      </c>
      <c r="BB509" s="27">
        <f>((1/(((6-P509)^2+(6-Q509)^2))*CT509))</f>
        <v>1.0343494600843573E-3</v>
      </c>
      <c r="BC509" s="27">
        <f>((1/(((1-P509)^2+(0-Q509)^2))*CT509))</f>
        <v>6.7466180618948782E-2</v>
      </c>
      <c r="BD509" s="27">
        <f>((1/(((2-P509)^2+(0-Q509)^2))*CT509))</f>
        <v>6.6515647180682411E-2</v>
      </c>
      <c r="BE509" s="27">
        <f>((1/(((2-P509)^2+(1-Q509)^2))*CT509))</f>
        <v>0.14593475389514601</v>
      </c>
      <c r="BF509" s="27">
        <f>((1/(((3-P509)^2+(0-Q509)^2))*CT509))</f>
        <v>1.8100899953553112E-2</v>
      </c>
      <c r="BG509" s="27">
        <f>((1/(((3-P509)^2+(1-Q509)^2))*CT509))</f>
        <v>2.1247575761950868E-2</v>
      </c>
      <c r="BH509" s="27">
        <f>((1/(((3-P509)^2+(2-Q509)^2))*CT509))</f>
        <v>1.2677080833705556E-2</v>
      </c>
      <c r="BI509" s="27">
        <f>((1/(((4-P509)^2+(0-Q509)^2))*CT509))</f>
        <v>7.3823791049433445E-3</v>
      </c>
      <c r="BJ509" s="27">
        <f>((1/(((4-P509)^2+(1-Q509)^2))*CT509))</f>
        <v>7.8569403240624624E-3</v>
      </c>
      <c r="BK509" s="27">
        <f>((1/(((4-P509)^2+(2-Q509)^2))*CT509))</f>
        <v>6.2855791727955794E-3</v>
      </c>
      <c r="BL509" s="27">
        <f>((1/(((4-P509)^2+(3-Q509)^2))*CT509))</f>
        <v>4.3306419178638774E-3</v>
      </c>
      <c r="BM509" s="27">
        <f>((1/(((5-P509)^2+(0-Q509)^2))*CT509))</f>
        <v>3.9112995087916139E-3</v>
      </c>
      <c r="BN509" s="27">
        <f>((1/(((5-P509)^2+(1-Q509)^2))*CT509))</f>
        <v>4.0406028312052417E-3</v>
      </c>
      <c r="BO509" s="27">
        <f>((1/(((5-P509)^2+(2-Q509)^2))*CT509))</f>
        <v>3.5803007584468056E-3</v>
      </c>
      <c r="BP509" s="27">
        <f>((1/(((5-P509)^2+(3-Q509)^2))*CT509))</f>
        <v>2.8479929472499527E-3</v>
      </c>
      <c r="BQ509" s="27">
        <f>((1/(((5-P509)^2+(4-Q509)^2))*CT509))</f>
        <v>2.1600941425417436E-3</v>
      </c>
      <c r="BR509" s="27">
        <f>((1/(((6-P509)^2+(0-Q509)^2))*CT509))</f>
        <v>2.4045321508061757E-3</v>
      </c>
      <c r="BS509" s="27">
        <f>(1/(((6-P509)^2+(1-Q509)^2))*CT509)</f>
        <v>2.4527860828823904E-3</v>
      </c>
      <c r="BT509" s="27">
        <f>(1/(((6-P509)^2+(2-Q509)^2))*CT509)</f>
        <v>2.2752198816751658E-3</v>
      </c>
      <c r="BU509" s="27">
        <f>(1/(((6-P509)^2+(3-Q509)^2))*CT509)</f>
        <v>1.9556601758094552E-3</v>
      </c>
      <c r="BV509" s="27">
        <f>((1/(((6-P509)^2+(4-Q509)^2))*CT509))</f>
        <v>1.6047382111761656E-3</v>
      </c>
      <c r="BW509" s="27">
        <f>((1/(((6-P509)^2+(5-Q509)^2))*CT509))</f>
        <v>1.2903676652707245E-3</v>
      </c>
      <c r="BX509" s="27">
        <f>((1/(((0-P509)^2+(1-Q509)^2))*CT509))</f>
        <v>2.1538380270315755E-2</v>
      </c>
      <c r="BY509" s="27">
        <f>((1/(((0-P509)^2+(2-Q509)^2))*CT509))</f>
        <v>1.2780031674554243E-2</v>
      </c>
      <c r="BZ509" s="27">
        <f>((1/(((1-P509)^2+(2-Q509)^2))*CT509))</f>
        <v>2.6001795367200042E-2</v>
      </c>
      <c r="CA509" s="27">
        <f>((1/(((0-P509)^2+(3-Q509)^2))*CT509))</f>
        <v>6.6637617899680708E-3</v>
      </c>
      <c r="CB509" s="27">
        <f>((1/(((1-P509)^2+(3-Q509)^2))*CT509))</f>
        <v>9.0680572914869674E-3</v>
      </c>
      <c r="CC509" s="27">
        <f>((1/(((2-P509)^2+(3-Q509)^2))*CT509))</f>
        <v>9.0506731762775849E-3</v>
      </c>
      <c r="CD509" s="27">
        <f>((1/(((0-P509)^2+(4-Q509)^2))*CT509))</f>
        <v>3.818488762593498E-3</v>
      </c>
      <c r="CE509" s="27">
        <f>((1/(((1-P509)^2+(4-Q509)^2))*CT509))</f>
        <v>4.5025670948714569E-3</v>
      </c>
      <c r="CF509" s="27">
        <f>((1/(((2-P509)^2+(4-Q509)^2))*CT509))</f>
        <v>4.4982770301410574E-3</v>
      </c>
      <c r="CG509" s="27">
        <f>((1/(((3-P509)^2+(4-Q509)^2))*CT509))</f>
        <v>3.809245841886947E-3</v>
      </c>
      <c r="CH509" s="27">
        <f>((1/(((0-P509)^2+(5-Q509)^2))*CT509))</f>
        <v>2.4171986790295112E-3</v>
      </c>
      <c r="CI509" s="27">
        <f>((1/(((1-P509)^2+(5-Q509)^2))*CT509))</f>
        <v>2.6744128704465527E-3</v>
      </c>
      <c r="CJ509" s="27">
        <f>((1/(((2-P509)^2+(5-Q509)^2))*CT509))</f>
        <v>2.6728987221560519E-3</v>
      </c>
      <c r="CK509" s="27">
        <f>((1/(((3-P509)^2+(5-Q509)^2))*CT509))</f>
        <v>2.4134915573559238E-3</v>
      </c>
      <c r="CL509" s="27">
        <f>(1/(((4-P509)^2+(5-Q509)^2))*CT509)</f>
        <v>2.0220431363531417E-3</v>
      </c>
      <c r="CM509" s="27">
        <f>(1/(((0-P509)^2+(6-Q509)^2))*CT509)</f>
        <v>1.6514721577342722E-3</v>
      </c>
      <c r="CN509" s="27">
        <f>(1/(((1-P509)^2+(6-Q509)^2))*CT509)</f>
        <v>1.7676208992899853E-3</v>
      </c>
      <c r="CO509" s="27">
        <f>((1/(((2-P509)^2+(6-Q509)^2))*CT509))</f>
        <v>1.7669593333534653E-3</v>
      </c>
      <c r="CP509" s="27">
        <f>((1/(((3-P509)^2+(6-Q509)^2))*CT509))</f>
        <v>1.649740884152928E-3</v>
      </c>
      <c r="CQ509" s="27">
        <f>((1/(((4-P509)^2+(6-Q509)^2))*CT509))</f>
        <v>1.4569452031406955E-3</v>
      </c>
      <c r="CR509" s="27">
        <f>((1/(((5-P509)^2+(6-Q509)^2)))*CT509)</f>
        <v>1.2398035035201568E-3</v>
      </c>
      <c r="CS509" s="21">
        <f t="shared" si="238"/>
        <v>0.71676009879095226</v>
      </c>
      <c r="CT509" s="28">
        <v>0.05</v>
      </c>
    </row>
    <row r="510" spans="8:98" x14ac:dyDescent="0.25">
      <c r="H510" s="2">
        <v>44863</v>
      </c>
      <c r="I510" s="1" t="s">
        <v>24</v>
      </c>
      <c r="J510" s="1" t="s">
        <v>28</v>
      </c>
      <c r="K510">
        <v>2</v>
      </c>
      <c r="L510">
        <v>3</v>
      </c>
      <c r="M510">
        <v>0.09</v>
      </c>
      <c r="N510">
        <v>2.59</v>
      </c>
      <c r="P510" s="10">
        <f>SUMIF(team,spi_matches[[#This Row],[team1]],Mxg)+SUMIF(team,spi_matches[[#This Row],[team2]],Vnxg)</f>
        <v>0.36915292340767769</v>
      </c>
      <c r="Q510" s="10">
        <f>SUMIF(team,spi_matches[[#This Row],[team1]],Mnxg)+SUMIF(team,spi_matches[[#This Row],[team2]],Vxg)</f>
        <v>1.9379328780731491</v>
      </c>
      <c r="R510" s="10">
        <f t="shared" si="208"/>
        <v>0.50311788614501929</v>
      </c>
      <c r="S510" s="21">
        <f t="shared" si="209"/>
        <v>8.5430962828707629E-2</v>
      </c>
      <c r="T510" s="21">
        <f t="shared" si="210"/>
        <v>8.2491688441107505E-2</v>
      </c>
      <c r="U510" s="21">
        <f t="shared" si="211"/>
        <v>0.68335999863806252</v>
      </c>
      <c r="V510" s="22">
        <f t="shared" si="212"/>
        <v>0</v>
      </c>
      <c r="W510" s="22">
        <f t="shared" si="213"/>
        <v>3</v>
      </c>
      <c r="X510" s="23">
        <f t="shared" si="214"/>
        <v>0</v>
      </c>
      <c r="Y510" s="23">
        <f t="shared" si="215"/>
        <v>3</v>
      </c>
      <c r="Z510" s="23">
        <f t="shared" si="216"/>
        <v>0</v>
      </c>
      <c r="AA510" s="23">
        <f t="shared" si="217"/>
        <v>3</v>
      </c>
      <c r="AB510" s="24">
        <f t="shared" si="218"/>
        <v>0</v>
      </c>
      <c r="AC510" s="24">
        <f t="shared" si="219"/>
        <v>2</v>
      </c>
      <c r="AD510" s="24">
        <f t="shared" si="220"/>
        <v>1</v>
      </c>
      <c r="AE510" s="24">
        <f t="shared" si="221"/>
        <v>2</v>
      </c>
      <c r="AF510" s="24">
        <f t="shared" si="222"/>
        <v>0</v>
      </c>
      <c r="AG510" s="24">
        <f t="shared" si="223"/>
        <v>1</v>
      </c>
      <c r="AH510" s="24">
        <f t="shared" si="224"/>
        <v>0</v>
      </c>
      <c r="AI510" s="24">
        <f t="shared" si="225"/>
        <v>3</v>
      </c>
      <c r="AJ510" s="24">
        <f t="shared" si="226"/>
        <v>1</v>
      </c>
      <c r="AK510" s="24">
        <f t="shared" si="227"/>
        <v>1</v>
      </c>
      <c r="AL510" s="25">
        <f t="shared" si="228"/>
        <v>2</v>
      </c>
      <c r="AM510" s="25">
        <f t="shared" si="229"/>
        <v>12</v>
      </c>
      <c r="AN510" s="25">
        <f t="shared" si="230"/>
        <v>1</v>
      </c>
      <c r="AO510" s="25">
        <f t="shared" si="231"/>
        <v>3</v>
      </c>
      <c r="AP510" s="25">
        <f t="shared" si="232"/>
        <v>11</v>
      </c>
      <c r="AQ510" s="26">
        <f t="shared" si="233"/>
        <v>0.3568211867050779</v>
      </c>
      <c r="AR510" s="26">
        <f t="shared" si="234"/>
        <v>0.12443371409122997</v>
      </c>
      <c r="AS510" s="26">
        <f t="shared" si="235"/>
        <v>4.921298764223872E-2</v>
      </c>
      <c r="AT510" s="26">
        <f t="shared" si="236"/>
        <v>3.954881283165846E-2</v>
      </c>
      <c r="AU510" s="26">
        <f t="shared" si="237"/>
        <v>3.9133241962024529E-2</v>
      </c>
      <c r="AV510" s="27">
        <f>(1/(((0-P510)^2+(0-Q510)^2))*CT510)</f>
        <v>1.2847335022826476E-2</v>
      </c>
      <c r="AW510" s="27">
        <f>(1/(((1-P510)^2+(1-Q510)^2))*CT510)</f>
        <v>3.9133241962024529E-2</v>
      </c>
      <c r="AX510" s="27">
        <f>(1/(((2-P510)^2+(2-Q510)^2))*CT510)</f>
        <v>1.8772189797036123E-2</v>
      </c>
      <c r="AY510" s="27">
        <f>(1/(((3-P510)^2+(3-Q510)^2))*CT510)</f>
        <v>6.2116871584795355E-3</v>
      </c>
      <c r="AZ510" s="27">
        <f>((1/(((4-P510)^2+(4-Q510)^2))*CT510))</f>
        <v>2.8677664884421781E-3</v>
      </c>
      <c r="BA510" s="27">
        <f>((1/(((5-P510)^2+(5-Q510)^2))*CT510))</f>
        <v>1.6222705453099433E-3</v>
      </c>
      <c r="BB510" s="27">
        <f>((1/(((6-P510)^2+(6-Q510)^2))*CT510))</f>
        <v>1.0371974669887219E-3</v>
      </c>
      <c r="BC510" s="27">
        <f>((1/(((1-P510)^2+(0-Q510)^2))*CT510))</f>
        <v>1.2037889863238036E-2</v>
      </c>
      <c r="BD510" s="27">
        <f>((1/(((2-P510)^2+(0-Q510)^2))*CT510))</f>
        <v>7.793933356323543E-3</v>
      </c>
      <c r="BE510" s="27">
        <f>((1/(((2-P510)^2+(1-Q510)^2))*CT510))</f>
        <v>1.4126766883364282E-2</v>
      </c>
      <c r="BF510" s="27">
        <f>((1/(((3-P510)^2+(0-Q510)^2))*CT510))</f>
        <v>4.6829896164547746E-3</v>
      </c>
      <c r="BG510" s="27">
        <f>((1/(((3-P510)^2+(1-Q510)^2))*CT510))</f>
        <v>6.4093735402638409E-3</v>
      </c>
      <c r="BH510" s="27">
        <f>((1/(((3-P510)^2+(2-Q510)^2))*CT510))</f>
        <v>7.2199990493804047E-3</v>
      </c>
      <c r="BI510" s="27">
        <f>((1/(((4-P510)^2+(0-Q510)^2))*CT510))</f>
        <v>2.9518318310388647E-3</v>
      </c>
      <c r="BJ510" s="27">
        <f>((1/(((4-P510)^2+(1-Q510)^2))*CT510))</f>
        <v>3.5554876498829777E-3</v>
      </c>
      <c r="BK510" s="27">
        <f>((1/(((4-P510)^2+(2-Q510)^2))*CT510))</f>
        <v>3.791640893836639E-3</v>
      </c>
      <c r="BL510" s="27">
        <f>((1/(((4-P510)^2+(3-Q510)^2))*CT510))</f>
        <v>3.4938068969169417E-3</v>
      </c>
      <c r="BM510" s="27">
        <f>((1/(((5-P510)^2+(0-Q510)^2))*CT510))</f>
        <v>1.9841011209987794E-3</v>
      </c>
      <c r="BN510" s="27">
        <f>((1/(((5-P510)^2+(1-Q510)^2))*CT510))</f>
        <v>2.2396955574463979E-3</v>
      </c>
      <c r="BO510" s="27">
        <f>((1/(((5-P510)^2+(2-Q510)^2))*CT510))</f>
        <v>2.3311548097835521E-3</v>
      </c>
      <c r="BP510" s="27">
        <f>((1/(((5-P510)^2+(3-Q510)^2))*CT510))</f>
        <v>2.215062037311167E-3</v>
      </c>
      <c r="BQ510" s="27">
        <f>((1/(((5-P510)^2+(4-Q510)^2))*CT510))</f>
        <v>1.9457626095958887E-3</v>
      </c>
      <c r="BR510" s="27">
        <f>((1/(((6-P510)^2+(0-Q510)^2))*CT510))</f>
        <v>1.4099590569818072E-3</v>
      </c>
      <c r="BS510" s="27">
        <f>(1/(((6-P510)^2+(1-Q510)^2))*CT510)</f>
        <v>1.5343938893558498E-3</v>
      </c>
      <c r="BT510" s="27">
        <f>(1/(((6-P510)^2+(2-Q510)^2))*CT510)</f>
        <v>1.5767751799822709E-3</v>
      </c>
      <c r="BU510" s="27">
        <f>(1/(((6-P510)^2+(3-Q510)^2))*CT510)</f>
        <v>1.5227919914651946E-3</v>
      </c>
      <c r="BV510" s="27">
        <f>((1/(((6-P510)^2+(4-Q510)^2))*CT510))</f>
        <v>1.3904895116745872E-3</v>
      </c>
      <c r="BW510" s="27">
        <f>((1/(((6-P510)^2+(5-Q510)^2))*CT510))</f>
        <v>1.2170574834118246E-3</v>
      </c>
      <c r="BX510" s="27">
        <f>((1/(((0-P510)^2+(1-Q510)^2))*CT510))</f>
        <v>4.921298764223872E-2</v>
      </c>
      <c r="BY510" s="27">
        <f>((1/(((0-P510)^2+(2-Q510)^2))*CT510))</f>
        <v>0.3568211867050779</v>
      </c>
      <c r="BZ510" s="27">
        <f>((1/(((1-P510)^2+(2-Q510)^2))*CT510))</f>
        <v>0.12443371409122997</v>
      </c>
      <c r="CA510" s="27">
        <f>((1/(((0-P510)^2+(3-Q510)^2))*CT510))</f>
        <v>3.954881283165846E-2</v>
      </c>
      <c r="CB510" s="27">
        <f>((1/(((1-P510)^2+(3-Q510)^2))*CT510))</f>
        <v>3.2766374451133229E-2</v>
      </c>
      <c r="CC510" s="27">
        <f>((1/(((2-P510)^2+(3-Q510)^2))*CT510))</f>
        <v>1.3200801654338002E-2</v>
      </c>
      <c r="CD510" s="27">
        <f>((1/(((0-P510)^2+(4-Q510)^2))*CT510))</f>
        <v>1.1393688002445586E-2</v>
      </c>
      <c r="CE510" s="27">
        <f>((1/(((1-P510)^2+(4-Q510)^2))*CT510))</f>
        <v>1.0752482720131537E-2</v>
      </c>
      <c r="CF510" s="27">
        <f>((1/(((2-P510)^2+(4-Q510)^2))*CT510))</f>
        <v>7.2340234034359453E-3</v>
      </c>
      <c r="CG510" s="27">
        <f>((1/(((3-P510)^2+(4-Q510)^2))*CT510))</f>
        <v>4.4748827337322723E-3</v>
      </c>
      <c r="CH510" s="27">
        <f>((1/(((0-P510)^2+(5-Q510)^2))*CT510))</f>
        <v>5.2562257960141528E-3</v>
      </c>
      <c r="CI510" s="27">
        <f>((1/(((1-P510)^2+(5-Q510)^2))*CT510))</f>
        <v>5.1154960883417451E-3</v>
      </c>
      <c r="CJ510" s="27">
        <f>((1/(((2-P510)^2+(5-Q510)^2))*CT510))</f>
        <v>4.1542326169526026E-3</v>
      </c>
      <c r="CK510" s="27">
        <f>((1/(((3-P510)^2+(5-Q510)^2))*CT510))</f>
        <v>3.0679342373587291E-3</v>
      </c>
      <c r="CL510" s="27">
        <f>(1/(((4-P510)^2+(5-Q510)^2))*CT510)</f>
        <v>2.2163802818756851E-3</v>
      </c>
      <c r="CM510" s="27">
        <f>(1/(((0-P510)^2+(6-Q510)^2))*CT510)</f>
        <v>3.0054103666887081E-3</v>
      </c>
      <c r="CN510" s="27">
        <f>(1/(((1-P510)^2+(6-Q510)^2))*CT510)</f>
        <v>2.9588674805848059E-3</v>
      </c>
      <c r="CO510" s="27">
        <f>((1/(((2-P510)^2+(6-Q510)^2))*CT510))</f>
        <v>2.6095963273060343E-3</v>
      </c>
      <c r="CP510" s="27">
        <f>((1/(((3-P510)^2+(6-Q510)^2))*CT510))</f>
        <v>2.1347682944364717E-3</v>
      </c>
      <c r="CQ510" s="27">
        <f>((1/(((4-P510)^2+(6-Q510)^2))*CT510))</f>
        <v>1.6844408984454326E-3</v>
      </c>
      <c r="CR510" s="27">
        <f>((1/(((5-P510)^2+(6-Q510)^2)))*CT510)</f>
        <v>1.3176920146366639E-3</v>
      </c>
      <c r="CS510" s="21">
        <f t="shared" si="238"/>
        <v>0.85128264990787761</v>
      </c>
      <c r="CT510" s="28">
        <v>0.05</v>
      </c>
    </row>
    <row r="511" spans="8:98" x14ac:dyDescent="0.25">
      <c r="H511" s="2">
        <v>44863</v>
      </c>
      <c r="I511" s="1" t="s">
        <v>13</v>
      </c>
      <c r="J511" s="1" t="s">
        <v>11</v>
      </c>
      <c r="K511">
        <v>1</v>
      </c>
      <c r="L511">
        <v>0</v>
      </c>
      <c r="M511">
        <v>1.05</v>
      </c>
      <c r="N511">
        <v>1.34</v>
      </c>
      <c r="P511" s="10">
        <f>SUMIF(team,spi_matches[[#This Row],[team1]],Mxg)+SUMIF(team,spi_matches[[#This Row],[team2]],Vnxg)</f>
        <v>1.3739051627020404</v>
      </c>
      <c r="Q511" s="10">
        <f>SUMIF(team,spi_matches[[#This Row],[team1]],Mnxg)+SUMIF(team,spi_matches[[#This Row],[team2]],Vxg)</f>
        <v>0.8537904971161312</v>
      </c>
      <c r="R511" s="10">
        <f t="shared" si="208"/>
        <v>0.34131423511961417</v>
      </c>
      <c r="S511" s="21">
        <f t="shared" si="209"/>
        <v>0.32100224658365506</v>
      </c>
      <c r="T511" s="21">
        <f t="shared" si="210"/>
        <v>0.37119409584755125</v>
      </c>
      <c r="U511" s="21">
        <f t="shared" si="211"/>
        <v>0.1454367065634399</v>
      </c>
      <c r="V511" s="22">
        <f t="shared" si="212"/>
        <v>1</v>
      </c>
      <c r="W511" s="22">
        <f t="shared" si="213"/>
        <v>1</v>
      </c>
      <c r="X511" s="23">
        <f t="shared" si="214"/>
        <v>3</v>
      </c>
      <c r="Y511" s="23">
        <f t="shared" si="215"/>
        <v>0</v>
      </c>
      <c r="Z511" s="23">
        <f t="shared" si="216"/>
        <v>3</v>
      </c>
      <c r="AA511" s="23">
        <f t="shared" si="217"/>
        <v>0</v>
      </c>
      <c r="AB511" s="24">
        <f t="shared" si="218"/>
        <v>1</v>
      </c>
      <c r="AC511" s="24">
        <f t="shared" si="219"/>
        <v>1</v>
      </c>
      <c r="AD511" s="24">
        <f t="shared" si="220"/>
        <v>2</v>
      </c>
      <c r="AE511" s="24">
        <f t="shared" si="221"/>
        <v>1</v>
      </c>
      <c r="AF511" s="24">
        <f t="shared" si="222"/>
        <v>1</v>
      </c>
      <c r="AG511" s="24">
        <f t="shared" si="223"/>
        <v>0</v>
      </c>
      <c r="AH511" s="24">
        <f t="shared" si="224"/>
        <v>2</v>
      </c>
      <c r="AI511" s="24">
        <f t="shared" si="225"/>
        <v>0</v>
      </c>
      <c r="AJ511" s="24">
        <f t="shared" si="226"/>
        <v>1</v>
      </c>
      <c r="AK511" s="24">
        <f t="shared" si="227"/>
        <v>2</v>
      </c>
      <c r="AL511" s="25">
        <f t="shared" si="228"/>
        <v>11</v>
      </c>
      <c r="AM511" s="25">
        <f t="shared" si="229"/>
        <v>21</v>
      </c>
      <c r="AN511" s="25">
        <f t="shared" si="230"/>
        <v>10</v>
      </c>
      <c r="AO511" s="25">
        <f t="shared" si="231"/>
        <v>20</v>
      </c>
      <c r="AP511" s="25">
        <f t="shared" si="232"/>
        <v>12</v>
      </c>
      <c r="AQ511" s="26">
        <f t="shared" si="233"/>
        <v>0.31020777888932216</v>
      </c>
      <c r="AR511" s="26">
        <f t="shared" si="234"/>
        <v>0.12095643718356186</v>
      </c>
      <c r="AS511" s="26">
        <f t="shared" si="235"/>
        <v>5.7553076816616061E-2</v>
      </c>
      <c r="AT511" s="26">
        <f t="shared" si="236"/>
        <v>4.4604904810410372E-2</v>
      </c>
      <c r="AU511" s="26">
        <f t="shared" si="237"/>
        <v>3.4397327633943847E-2</v>
      </c>
      <c r="AV511" s="27">
        <f>(1/(((0-P511)^2+(0-Q511)^2))*CT511)</f>
        <v>1.9108959834638242E-2</v>
      </c>
      <c r="AW511" s="27">
        <f>(1/(((1-P511)^2+(1-Q511)^2))*CT511)</f>
        <v>0.31020777888932216</v>
      </c>
      <c r="AX511" s="27">
        <f>(1/(((2-P511)^2+(2-Q511)^2))*CT511)</f>
        <v>2.9311915050226733E-2</v>
      </c>
      <c r="AY511" s="27">
        <f>(1/(((3-P511)^2+(3-Q511)^2))*CT511)</f>
        <v>6.8961715784761624E-3</v>
      </c>
      <c r="AZ511" s="27">
        <f>((1/(((4-P511)^2+(4-Q511)^2))*CT511))</f>
        <v>2.9770750342017036E-3</v>
      </c>
      <c r="BA511" s="27">
        <f>((1/(((5-P511)^2+(5-Q511)^2))*CT511))</f>
        <v>1.6480102560973012E-3</v>
      </c>
      <c r="BB511" s="27">
        <f>((1/(((6-P511)^2+(6-Q511)^2))*CT511))</f>
        <v>1.0441852045889862E-3</v>
      </c>
      <c r="BC511" s="27">
        <f>((1/(((1-P511)^2+(0-Q511)^2))*CT511))</f>
        <v>5.7553076816616061E-2</v>
      </c>
      <c r="BD511" s="27">
        <f>((1/(((2-P511)^2+(0-Q511)^2))*CT511))</f>
        <v>4.4604904810410372E-2</v>
      </c>
      <c r="BE511" s="27">
        <f>((1/(((2-P511)^2+(1-Q511)^2))*CT511))</f>
        <v>0.12095643718356186</v>
      </c>
      <c r="BF511" s="27">
        <f>((1/(((3-P511)^2+(0-Q511)^2))*CT511))</f>
        <v>1.4822972356111642E-2</v>
      </c>
      <c r="BG511" s="27">
        <f>((1/(((3-P511)^2+(1-Q511)^2))*CT511))</f>
        <v>1.8757772949446402E-2</v>
      </c>
      <c r="BH511" s="27">
        <f>((1/(((3-P511)^2+(2-Q511)^2))*CT511))</f>
        <v>1.2632704525953191E-2</v>
      </c>
      <c r="BI511" s="27">
        <f>((1/(((4-P511)^2+(0-Q511)^2))*CT511))</f>
        <v>6.5570912825867926E-3</v>
      </c>
      <c r="BJ511" s="27">
        <f>((1/(((4-P511)^2+(1-Q511)^2))*CT511))</f>
        <v>7.2277822280881511E-3</v>
      </c>
      <c r="BK511" s="27">
        <f>((1/(((4-P511)^2+(2-Q511)^2))*CT511))</f>
        <v>6.0900076438591758E-3</v>
      </c>
      <c r="BL511" s="27">
        <f>((1/(((4-P511)^2+(3-Q511)^2))*CT511))</f>
        <v>4.3468473565692507E-3</v>
      </c>
      <c r="BM511" s="27">
        <f>((1/(((5-P511)^2+(0-Q511)^2))*CT511))</f>
        <v>3.6029487155337919E-3</v>
      </c>
      <c r="BN511" s="27">
        <f>((1/(((5-P511)^2+(1-Q511)^2))*CT511))</f>
        <v>3.7965242248443089E-3</v>
      </c>
      <c r="BO511" s="27">
        <f>((1/(((5-P511)^2+(2-Q511)^2))*CT511))</f>
        <v>3.4572504087987616E-3</v>
      </c>
      <c r="BP511" s="27">
        <f>((1/(((5-P511)^2+(3-Q511)^2))*CT511))</f>
        <v>2.8161431917477714E-3</v>
      </c>
      <c r="BQ511" s="27">
        <f>((1/(((5-P511)^2+(4-Q511)^2))*CT511))</f>
        <v>2.1694611201284316E-3</v>
      </c>
      <c r="BR511" s="27">
        <f>((1/(((6-P511)^2+(0-Q511)^2))*CT511))</f>
        <v>2.2594058510923298E-3</v>
      </c>
      <c r="BS511" s="27">
        <f>(1/(((6-P511)^2+(1-Q511)^2))*CT511)</f>
        <v>2.3340348720652777E-3</v>
      </c>
      <c r="BT511" s="27">
        <f>(1/(((6-P511)^2+(2-Q511)^2))*CT511)</f>
        <v>2.2012322819699908E-3</v>
      </c>
      <c r="BU511" s="27">
        <f>(1/(((6-P511)^2+(3-Q511)^2))*CT511)</f>
        <v>1.9225616267263994E-3</v>
      </c>
      <c r="BV511" s="27">
        <f>((1/(((6-P511)^2+(4-Q511)^2))*CT511))</f>
        <v>1.5974753407847092E-3</v>
      </c>
      <c r="BW511" s="27">
        <f>((1/(((6-P511)^2+(5-Q511)^2))*CT511))</f>
        <v>1.2956117967602993E-3</v>
      </c>
      <c r="BX511" s="27">
        <f>((1/(((0-P511)^2+(1-Q511)^2))*CT511))</f>
        <v>2.619182474122745E-2</v>
      </c>
      <c r="BY511" s="27">
        <f>((1/(((0-P511)^2+(2-Q511)^2))*CT511))</f>
        <v>1.5618110360522672E-2</v>
      </c>
      <c r="BZ511" s="27">
        <f>((1/(((1-P511)^2+(2-Q511)^2))*CT511))</f>
        <v>3.4397327633943847E-2</v>
      </c>
      <c r="CA511" s="27">
        <f>((1/(((0-P511)^2+(3-Q511)^2))*CT511))</f>
        <v>7.6996156624371901E-3</v>
      </c>
      <c r="CB511" s="27">
        <f>((1/(((1-P511)^2+(3-Q511)^2))*CT511))</f>
        <v>1.0535142462378716E-2</v>
      </c>
      <c r="CC511" s="27">
        <f>((1/(((2-P511)^2+(3-Q511)^2))*CT511))</f>
        <v>1.0003581331013648E-2</v>
      </c>
      <c r="CD511" s="27">
        <f>((1/(((0-P511)^2+(4-Q511)^2))*CT511))</f>
        <v>4.2422315461290846E-3</v>
      </c>
      <c r="CE511" s="27">
        <f>((1/(((1-P511)^2+(4-Q511)^2))*CT511))</f>
        <v>4.980853942750732E-3</v>
      </c>
      <c r="CF511" s="27">
        <f>((1/(((2-P511)^2+(4-Q511)^2))*CT511))</f>
        <v>4.8587894958339005E-3</v>
      </c>
      <c r="CG511" s="27">
        <f>((1/(((3-P511)^2+(4-Q511)^2))*CT511))</f>
        <v>3.9863448058690973E-3</v>
      </c>
      <c r="CH511" s="27">
        <f>((1/(((0-P511)^2+(5-Q511)^2))*CT511))</f>
        <v>2.6207279422351521E-3</v>
      </c>
      <c r="CI511" s="27">
        <f>((1/(((1-P511)^2+(5-Q511)^2))*CT511))</f>
        <v>2.8850273366979131E-3</v>
      </c>
      <c r="CJ511" s="27">
        <f>((1/(((2-P511)^2+(5-Q511)^2))*CT511))</f>
        <v>2.8436480430864674E-3</v>
      </c>
      <c r="CK511" s="27">
        <f>((1/(((3-P511)^2+(5-Q511)^2))*CT511))</f>
        <v>2.5207663680565113E-3</v>
      </c>
      <c r="CL511" s="27">
        <f>(1/(((4-P511)^2+(5-Q511)^2))*CT511)</f>
        <v>2.0757717003955607E-3</v>
      </c>
      <c r="CM511" s="27">
        <f>(1/(((0-P511)^2+(6-Q511)^2))*CT511)</f>
        <v>1.7623575320050511E-3</v>
      </c>
      <c r="CN511" s="27">
        <f>(1/(((1-P511)^2+(6-Q511)^2))*CT511)</f>
        <v>1.8780557856298433E-3</v>
      </c>
      <c r="CO511" s="27">
        <f>((1/(((2-P511)^2+(6-Q511)^2))*CT511))</f>
        <v>1.8604327885084631E-3</v>
      </c>
      <c r="CP511" s="27">
        <f>((1/(((3-P511)^2+(6-Q511)^2))*CT511))</f>
        <v>1.7165816176300493E-3</v>
      </c>
      <c r="CQ511" s="27">
        <f>((1/(((4-P511)^2+(6-Q511)^2))*CT511))</f>
        <v>1.4979098312086912E-3</v>
      </c>
      <c r="CR511" s="27">
        <f>((1/(((5-P511)^2+(6-Q511)^2)))*CT511)</f>
        <v>1.2616056358798428E-3</v>
      </c>
      <c r="CS511" s="21">
        <f t="shared" si="238"/>
        <v>0.83763304899464575</v>
      </c>
      <c r="CT511" s="28">
        <v>0.05</v>
      </c>
    </row>
    <row r="512" spans="8:98" x14ac:dyDescent="0.25">
      <c r="H512" s="2">
        <v>44863</v>
      </c>
      <c r="I512" s="1" t="s">
        <v>27</v>
      </c>
      <c r="J512" s="1" t="s">
        <v>12</v>
      </c>
      <c r="K512">
        <v>4</v>
      </c>
      <c r="L512">
        <v>1</v>
      </c>
      <c r="M512">
        <v>2.3199999999999998</v>
      </c>
      <c r="N512">
        <v>1.1599999999999999</v>
      </c>
      <c r="P512" s="10">
        <f>SUMIF(team,spi_matches[[#This Row],[team1]],Mxg)+SUMIF(team,spi_matches[[#This Row],[team2]],Vnxg)</f>
        <v>0.92653025692249946</v>
      </c>
      <c r="Q512" s="10">
        <f>SUMIF(team,spi_matches[[#This Row],[team1]],Mnxg)+SUMIF(team,spi_matches[[#This Row],[team2]],Vxg)</f>
        <v>1.087257926148999</v>
      </c>
      <c r="R512" s="10">
        <f t="shared" si="208"/>
        <v>1.9470493341806197</v>
      </c>
      <c r="S512" s="21">
        <f t="shared" si="209"/>
        <v>0.17899090364873121</v>
      </c>
      <c r="T512" s="21">
        <f t="shared" si="210"/>
        <v>3.904008578902205</v>
      </c>
      <c r="U512" s="21">
        <f t="shared" si="211"/>
        <v>0.2268594226223872</v>
      </c>
      <c r="V512" s="22">
        <f t="shared" si="212"/>
        <v>1</v>
      </c>
      <c r="W512" s="22">
        <f t="shared" si="213"/>
        <v>1</v>
      </c>
      <c r="X512" s="23">
        <f t="shared" si="214"/>
        <v>3</v>
      </c>
      <c r="Y512" s="23">
        <f t="shared" si="215"/>
        <v>0</v>
      </c>
      <c r="Z512" s="23">
        <f t="shared" si="216"/>
        <v>3</v>
      </c>
      <c r="AA512" s="23">
        <f t="shared" si="217"/>
        <v>0</v>
      </c>
      <c r="AB512" s="24">
        <f t="shared" si="218"/>
        <v>1</v>
      </c>
      <c r="AC512" s="24">
        <f t="shared" si="219"/>
        <v>1</v>
      </c>
      <c r="AD512" s="24">
        <f t="shared" si="220"/>
        <v>1</v>
      </c>
      <c r="AE512" s="24">
        <f t="shared" si="221"/>
        <v>2</v>
      </c>
      <c r="AF512" s="24">
        <f t="shared" si="222"/>
        <v>0</v>
      </c>
      <c r="AG512" s="24">
        <f t="shared" si="223"/>
        <v>1</v>
      </c>
      <c r="AH512" s="24">
        <f t="shared" si="224"/>
        <v>2</v>
      </c>
      <c r="AI512" s="24">
        <f t="shared" si="225"/>
        <v>1</v>
      </c>
      <c r="AJ512" s="24">
        <f t="shared" si="226"/>
        <v>1</v>
      </c>
      <c r="AK512" s="24">
        <f t="shared" si="227"/>
        <v>0</v>
      </c>
      <c r="AL512" s="25">
        <f t="shared" si="228"/>
        <v>11</v>
      </c>
      <c r="AM512" s="25">
        <f t="shared" si="229"/>
        <v>12</v>
      </c>
      <c r="AN512" s="25">
        <f t="shared" si="230"/>
        <v>1</v>
      </c>
      <c r="AO512" s="25">
        <f t="shared" si="231"/>
        <v>21</v>
      </c>
      <c r="AP512" s="25">
        <f t="shared" si="232"/>
        <v>10</v>
      </c>
      <c r="AQ512" s="26">
        <f t="shared" si="233"/>
        <v>3.842681001414336</v>
      </c>
      <c r="AR512" s="26">
        <f t="shared" si="234"/>
        <v>5.9630584010219402E-2</v>
      </c>
      <c r="AS512" s="26">
        <f t="shared" si="235"/>
        <v>5.7731903162365511E-2</v>
      </c>
      <c r="AT512" s="26">
        <f t="shared" si="236"/>
        <v>4.3105260369775952E-2</v>
      </c>
      <c r="AU512" s="26">
        <f t="shared" si="237"/>
        <v>4.210428452591064E-2</v>
      </c>
      <c r="AV512" s="27">
        <f>(1/(((0-P512)^2+(0-Q512)^2))*CT512)</f>
        <v>2.4502739986220132E-2</v>
      </c>
      <c r="AW512" s="27">
        <f>(1/(((1-P512)^2+(1-Q512)^2))*CT512)</f>
        <v>3.842681001414336</v>
      </c>
      <c r="AX512" s="27">
        <f>(1/(((2-P512)^2+(2-Q512)^2))*CT512)</f>
        <v>2.5183393242690602E-2</v>
      </c>
      <c r="AY512" s="27">
        <f>(1/(((3-P512)^2+(3-Q512)^2))*CT512)</f>
        <v>6.2830969857711723E-3</v>
      </c>
      <c r="AZ512" s="27">
        <f>((1/(((4-P512)^2+(4-Q512)^2))*CT512))</f>
        <v>2.7885784610818349E-3</v>
      </c>
      <c r="BA512" s="27">
        <f>((1/(((5-P512)^2+(5-Q512)^2))*CT512))</f>
        <v>1.5672651578365233E-3</v>
      </c>
      <c r="BB512" s="27">
        <f>((1/(((6-P512)^2+(6-Q512)^2))*CT512))</f>
        <v>1.0025036542680955E-3</v>
      </c>
      <c r="BC512" s="27">
        <f>((1/(((1-P512)^2+(0-Q512)^2))*CT512))</f>
        <v>4.210428452591064E-2</v>
      </c>
      <c r="BD512" s="27">
        <f>((1/(((2-P512)^2+(0-Q512)^2))*CT512))</f>
        <v>2.1418164459250592E-2</v>
      </c>
      <c r="BE512" s="27">
        <f>((1/(((2-P512)^2+(1-Q512)^2))*CT512))</f>
        <v>4.3105260369775952E-2</v>
      </c>
      <c r="BF512" s="27">
        <f>((1/(((3-P512)^2+(0-Q512)^2))*CT512))</f>
        <v>9.1217462762841397E-3</v>
      </c>
      <c r="BG512" s="27">
        <f>((1/(((3-P512)^2+(1-Q512)^2))*CT512))</f>
        <v>1.1609303146386432E-2</v>
      </c>
      <c r="BH512" s="27">
        <f>((1/(((3-P512)^2+(2-Q512)^2))*CT512))</f>
        <v>9.74207872141317E-3</v>
      </c>
      <c r="BI512" s="27">
        <f>((1/(((4-P512)^2+(0-Q512)^2))*CT512))</f>
        <v>4.7044008277186576E-3</v>
      </c>
      <c r="BJ512" s="27">
        <f>((1/(((4-P512)^2+(1-Q512)^2))*CT512))</f>
        <v>5.2888616469387254E-3</v>
      </c>
      <c r="BK512" s="27">
        <f>((1/(((4-P512)^2+(2-Q512)^2))*CT512))</f>
        <v>4.8641376528897121E-3</v>
      </c>
      <c r="BL512" s="27">
        <f>((1/(((4-P512)^2+(3-Q512)^2))*CT512))</f>
        <v>3.8153963214105323E-3</v>
      </c>
      <c r="BM512" s="27">
        <f>((1/(((5-P512)^2+(0-Q512)^2))*CT512))</f>
        <v>2.8128943341772729E-3</v>
      </c>
      <c r="BN512" s="27">
        <f>((1/(((5-P512)^2+(1-Q512)^2))*CT512))</f>
        <v>3.0119085393821815E-3</v>
      </c>
      <c r="BO512" s="27">
        <f>((1/(((5-P512)^2+(2-Q512)^2))*CT512))</f>
        <v>2.8692339992169372E-3</v>
      </c>
      <c r="BP512" s="27">
        <f>((1/(((5-P512)^2+(3-Q512)^2))*CT512))</f>
        <v>2.4689239031007696E-3</v>
      </c>
      <c r="BQ512" s="27">
        <f>((1/(((5-P512)^2+(4-Q512)^2))*CT512))</f>
        <v>1.9938412527408965E-3</v>
      </c>
      <c r="BR512" s="27">
        <f>((1/(((6-P512)^2+(0-Q512)^2))*CT512))</f>
        <v>1.8572016221081802E-3</v>
      </c>
      <c r="BS512" s="27">
        <f>(1/(((6-P512)^2+(1-Q512)^2))*CT512)</f>
        <v>1.9419203336201148E-3</v>
      </c>
      <c r="BT512" s="27">
        <f>(1/(((6-P512)^2+(2-Q512)^2))*CT512)</f>
        <v>1.881595462922069E-3</v>
      </c>
      <c r="BU512" s="27">
        <f>(1/(((6-P512)^2+(3-Q512)^2))*CT512)</f>
        <v>1.7007567786855148E-3</v>
      </c>
      <c r="BV512" s="27">
        <f>((1/(((6-P512)^2+(4-Q512)^2))*CT512))</f>
        <v>1.4609561674939445E-3</v>
      </c>
      <c r="BW512" s="27">
        <f>((1/(((6-P512)^2+(5-Q512)^2))*CT512))</f>
        <v>1.2180373073047497E-3</v>
      </c>
      <c r="BX512" s="27">
        <f>((1/(((0-P512)^2+(1-Q512)^2))*CT512))</f>
        <v>5.7731903162365511E-2</v>
      </c>
      <c r="BY512" s="27">
        <f>((1/(((0-P512)^2+(2-Q512)^2))*CT512))</f>
        <v>2.9558576760110922E-2</v>
      </c>
      <c r="BZ512" s="27">
        <f>((1/(((1-P512)^2+(2-Q512)^2))*CT512))</f>
        <v>5.9630584010219402E-2</v>
      </c>
      <c r="CA512" s="27">
        <f>((1/(((0-P512)^2+(3-Q512)^2))*CT512))</f>
        <v>1.1069194388932752E-2</v>
      </c>
      <c r="CB512" s="27">
        <f>((1/(((1-P512)^2+(3-Q512)^2))*CT512))</f>
        <v>1.3646362533761849E-2</v>
      </c>
      <c r="CC512" s="27">
        <f>((1/(((2-P512)^2+(3-Q512)^2))*CT512))</f>
        <v>1.0393023554900856E-2</v>
      </c>
      <c r="CD512" s="27">
        <f>((1/(((0-P512)^2+(4-Q512)^2))*CT512))</f>
        <v>5.3518723872460865E-3</v>
      </c>
      <c r="CE512" s="27">
        <f>((1/(((1-P512)^2+(4-Q512)^2))*CT512))</f>
        <v>5.8896532065629351E-3</v>
      </c>
      <c r="CF512" s="27">
        <f>((1/(((2-P512)^2+(4-Q512)^2))*CT512))</f>
        <v>5.1886576849941406E-3</v>
      </c>
      <c r="CG512" s="27">
        <f>((1/(((3-P512)^2+(4-Q512)^2))*CT512))</f>
        <v>3.911339886413334E-3</v>
      </c>
      <c r="CH512" s="27">
        <f>((1/(((0-P512)^2+(5-Q512)^2))*CT512))</f>
        <v>3.0925267578170699E-3</v>
      </c>
      <c r="CI512" s="27">
        <f>((1/(((1-P512)^2+(5-Q512)^2))*CT512))</f>
        <v>3.2647841109989927E-3</v>
      </c>
      <c r="CJ512" s="27">
        <f>((1/(((2-P512)^2+(5-Q512)^2))*CT512))</f>
        <v>3.0373187163672418E-3</v>
      </c>
      <c r="CK512" s="27">
        <f>((1/(((3-P512)^2+(5-Q512)^2))*CT512))</f>
        <v>2.549872014505945E-3</v>
      </c>
      <c r="CL512" s="27">
        <f>(1/(((4-P512)^2+(5-Q512)^2))*CT512)</f>
        <v>2.0197314188564798E-3</v>
      </c>
      <c r="CM512" s="27">
        <f>(1/(((0-P512)^2+(6-Q512)^2))*CT512)</f>
        <v>2.0005206954322855E-3</v>
      </c>
      <c r="CN512" s="27">
        <f>(1/(((1-P512)^2+(6-Q512)^2))*CT512)</f>
        <v>2.0712139281777401E-3</v>
      </c>
      <c r="CO512" s="27">
        <f>((1/(((2-P512)^2+(6-Q512)^2))*CT512))</f>
        <v>1.9772715034373687E-3</v>
      </c>
      <c r="CP512" s="27">
        <f>((1/(((3-P512)^2+(6-Q512)^2))*CT512))</f>
        <v>1.7584389223197494E-3</v>
      </c>
      <c r="CQ512" s="27">
        <f>((1/(((4-P512)^2+(6-Q512)^2))*CT512))</f>
        <v>1.4889260701068496E-3</v>
      </c>
      <c r="CR512" s="27">
        <f>((1/(((5-P512)^2+(6-Q512)^2)))*CT512)</f>
        <v>1.2276509088597265E-3</v>
      </c>
      <c r="CS512" s="21">
        <f t="shared" si="238"/>
        <v>4.3098589051733232</v>
      </c>
      <c r="CT512" s="28">
        <v>0.05</v>
      </c>
    </row>
    <row r="513" spans="8:98" x14ac:dyDescent="0.25">
      <c r="H513" s="2">
        <v>44863</v>
      </c>
      <c r="I513" s="1" t="s">
        <v>20</v>
      </c>
      <c r="J513" s="1" t="s">
        <v>17</v>
      </c>
      <c r="K513">
        <v>4</v>
      </c>
      <c r="L513">
        <v>0</v>
      </c>
      <c r="M513">
        <v>4.08</v>
      </c>
      <c r="N513">
        <v>0.31</v>
      </c>
      <c r="P513" s="10">
        <f>SUMIF(team,spi_matches[[#This Row],[team1]],Mxg)+SUMIF(team,spi_matches[[#This Row],[team2]],Vnxg)</f>
        <v>1.5444686251740931</v>
      </c>
      <c r="Q513" s="10">
        <f>SUMIF(team,spi_matches[[#This Row],[team1]],Mnxg)+SUMIF(team,spi_matches[[#This Row],[team2]],Vxg)</f>
        <v>1.0619372906170546</v>
      </c>
      <c r="R513" s="10">
        <f t="shared" si="208"/>
        <v>6.9943290417470712</v>
      </c>
      <c r="S513" s="21">
        <f t="shared" si="209"/>
        <v>0.42251768174572302</v>
      </c>
      <c r="T513" s="21">
        <f t="shared" si="210"/>
        <v>0.24159389929547351</v>
      </c>
      <c r="U513" s="21">
        <f t="shared" si="211"/>
        <v>0.15741257024343508</v>
      </c>
      <c r="V513" s="22">
        <f t="shared" si="212"/>
        <v>3</v>
      </c>
      <c r="W513" s="22">
        <f t="shared" si="213"/>
        <v>0</v>
      </c>
      <c r="X513" s="23">
        <f t="shared" si="214"/>
        <v>3</v>
      </c>
      <c r="Y513" s="23">
        <f t="shared" si="215"/>
        <v>0</v>
      </c>
      <c r="Z513" s="23">
        <f t="shared" si="216"/>
        <v>3</v>
      </c>
      <c r="AA513" s="23">
        <f t="shared" si="217"/>
        <v>0</v>
      </c>
      <c r="AB513" s="24">
        <f t="shared" si="218"/>
        <v>2</v>
      </c>
      <c r="AC513" s="24">
        <f t="shared" si="219"/>
        <v>1</v>
      </c>
      <c r="AD513" s="24">
        <f t="shared" si="220"/>
        <v>1</v>
      </c>
      <c r="AE513" s="24">
        <f t="shared" si="221"/>
        <v>1</v>
      </c>
      <c r="AF513" s="24">
        <f t="shared" si="222"/>
        <v>2</v>
      </c>
      <c r="AG513" s="24">
        <f t="shared" si="223"/>
        <v>2</v>
      </c>
      <c r="AH513" s="24">
        <f t="shared" si="224"/>
        <v>1</v>
      </c>
      <c r="AI513" s="24">
        <f t="shared" si="225"/>
        <v>2</v>
      </c>
      <c r="AJ513" s="24">
        <f t="shared" si="226"/>
        <v>2</v>
      </c>
      <c r="AK513" s="24">
        <f t="shared" si="227"/>
        <v>0</v>
      </c>
      <c r="AL513" s="25">
        <f t="shared" si="228"/>
        <v>21</v>
      </c>
      <c r="AM513" s="25">
        <f t="shared" si="229"/>
        <v>11</v>
      </c>
      <c r="AN513" s="25">
        <f t="shared" si="230"/>
        <v>22</v>
      </c>
      <c r="AO513" s="25">
        <f t="shared" si="231"/>
        <v>12</v>
      </c>
      <c r="AP513" s="25">
        <f t="shared" si="232"/>
        <v>20</v>
      </c>
      <c r="AQ513" s="26">
        <f t="shared" si="233"/>
        <v>0.23657993077345987</v>
      </c>
      <c r="AR513" s="26">
        <f t="shared" si="234"/>
        <v>0.16650997424929537</v>
      </c>
      <c r="AS513" s="26">
        <f t="shared" si="235"/>
        <v>4.5978259558332096E-2</v>
      </c>
      <c r="AT513" s="26">
        <f t="shared" si="236"/>
        <v>4.2502270855794715E-2</v>
      </c>
      <c r="AU513" s="26">
        <f t="shared" si="237"/>
        <v>3.7447022499324849E-2</v>
      </c>
      <c r="AV513" s="27">
        <f>(1/(((0-P513)^2+(0-Q513)^2))*CT513)</f>
        <v>1.4232468006769028E-2</v>
      </c>
      <c r="AW513" s="27">
        <f>(1/(((1-P513)^2+(1-Q513)^2))*CT513)</f>
        <v>0.16650997424929537</v>
      </c>
      <c r="AX513" s="27">
        <f>(1/(((2-P513)^2+(2-Q513)^2))*CT513)</f>
        <v>4.5978259558332096E-2</v>
      </c>
      <c r="AY513" s="27">
        <f>(1/(((3-P513)^2+(3-Q513)^2))*CT513)</f>
        <v>8.5111328148209948E-3</v>
      </c>
      <c r="AZ513" s="27">
        <f>((1/(((4-P513)^2+(4-Q513)^2))*CT513))</f>
        <v>3.4102115936687164E-3</v>
      </c>
      <c r="BA513" s="27">
        <f>((1/(((5-P513)^2+(5-Q513)^2))*CT513))</f>
        <v>1.8215576622829953E-3</v>
      </c>
      <c r="BB513" s="27">
        <f>((1/(((6-P513)^2+(6-Q513)^2))*CT513))</f>
        <v>1.1302954103042824E-3</v>
      </c>
      <c r="BC513" s="27">
        <f>((1/(((1-P513)^2+(0-Q513)^2))*CT513))</f>
        <v>3.5108491378785023E-2</v>
      </c>
      <c r="BD513" s="27">
        <f>((1/(((2-P513)^2+(0-Q513)^2))*CT513))</f>
        <v>3.7447022499324849E-2</v>
      </c>
      <c r="BE513" s="27">
        <f>((1/(((2-P513)^2+(1-Q513)^2))*CT513))</f>
        <v>0.23657993077345987</v>
      </c>
      <c r="BF513" s="27">
        <f>((1/(((3-P513)^2+(0-Q513)^2))*CT513))</f>
        <v>1.5402233680751136E-2</v>
      </c>
      <c r="BG513" s="27">
        <f>((1/(((3-P513)^2+(1-Q513)^2))*CT513))</f>
        <v>2.3558149258202946E-2</v>
      </c>
      <c r="BH513" s="27">
        <f>((1/(((3-P513)^2+(2-Q513)^2))*CT513))</f>
        <v>1.6674819375842035E-2</v>
      </c>
      <c r="BI513" s="27">
        <f>((1/(((4-P513)^2+(0-Q513)^2))*CT513))</f>
        <v>6.9858305011577587E-3</v>
      </c>
      <c r="BJ513" s="27">
        <f>((1/(((4-P513)^2+(1-Q513)^2))*CT513))</f>
        <v>8.2871043285583212E-3</v>
      </c>
      <c r="BK513" s="27">
        <f>((1/(((4-P513)^2+(2-Q513)^2))*CT513))</f>
        <v>7.2363131141707825E-3</v>
      </c>
      <c r="BL513" s="27">
        <f>((1/(((4-P513)^2+(3-Q513)^2))*CT513))</f>
        <v>5.109485337372795E-3</v>
      </c>
      <c r="BM513" s="27">
        <f>((1/(((5-P513)^2+(0-Q513)^2))*CT513))</f>
        <v>3.8260207681536287E-3</v>
      </c>
      <c r="BN513" s="27">
        <f>((1/(((5-P513)^2+(1-Q513)^2))*CT513))</f>
        <v>4.1860153679314739E-3</v>
      </c>
      <c r="BO513" s="27">
        <f>((1/(((5-P513)^2+(2-Q513)^2))*CT513))</f>
        <v>3.8999556151004182E-3</v>
      </c>
      <c r="BP513" s="27">
        <f>((1/(((5-P513)^2+(3-Q513)^2))*CT513))</f>
        <v>3.1853658385604432E-3</v>
      </c>
      <c r="BQ513" s="27">
        <f>((1/(((5-P513)^2+(4-Q513)^2))*CT513))</f>
        <v>2.4303805855928904E-3</v>
      </c>
      <c r="BR513" s="27">
        <f>((1/(((6-P513)^2+(0-Q513)^2))*CT513))</f>
        <v>2.3832822502996378E-3</v>
      </c>
      <c r="BS513" s="27">
        <f>(1/(((6-P513)^2+(1-Q513)^2))*CT513)</f>
        <v>2.5181817684465911E-3</v>
      </c>
      <c r="BT513" s="27">
        <f>(1/(((6-P513)^2+(2-Q513)^2))*CT513)</f>
        <v>2.4117630584197499E-3</v>
      </c>
      <c r="BU513" s="27">
        <f>(1/(((6-P513)^2+(3-Q513)^2))*CT513)</f>
        <v>2.1179398619859025E-3</v>
      </c>
      <c r="BV513" s="27">
        <f>((1/(((6-P513)^2+(4-Q513)^2))*CT513))</f>
        <v>1.7553731426478069E-3</v>
      </c>
      <c r="BW513" s="27">
        <f>((1/(((6-P513)^2+(5-Q513)^2))*CT513))</f>
        <v>1.4140232409590064E-3</v>
      </c>
      <c r="BX513" s="27">
        <f>((1/(((0-P513)^2+(1-Q513)^2))*CT513))</f>
        <v>2.0927335768050941E-2</v>
      </c>
      <c r="BY513" s="27">
        <f>((1/(((0-P513)^2+(2-Q513)^2))*CT513))</f>
        <v>1.531231777736824E-2</v>
      </c>
      <c r="BZ513" s="27">
        <f>((1/(((1-P513)^2+(2-Q513)^2))*CT513))</f>
        <v>4.2502270855794715E-2</v>
      </c>
      <c r="CA513" s="27">
        <f>((1/(((0-P513)^2+(3-Q513)^2))*CT513))</f>
        <v>8.1413727896281068E-3</v>
      </c>
      <c r="CB513" s="27">
        <f>((1/(((1-P513)^2+(3-Q513)^2))*CT513))</f>
        <v>1.2337962000049253E-2</v>
      </c>
      <c r="CC513" s="27">
        <f>((1/(((2-P513)^2+(3-Q513)^2))*CT513))</f>
        <v>1.2614807683403362E-2</v>
      </c>
      <c r="CD513" s="27">
        <f>((1/(((0-P513)^2+(4-Q513)^2))*CT513))</f>
        <v>4.5381951583697176E-3</v>
      </c>
      <c r="CE513" s="27">
        <f>((1/(((1-P513)^2+(4-Q513)^2))*CT513))</f>
        <v>5.5999453466426376E-3</v>
      </c>
      <c r="CF513" s="27">
        <f>((1/(((2-P513)^2+(4-Q513)^2))*CT513))</f>
        <v>5.6562869125506357E-3</v>
      </c>
      <c r="CG513" s="27">
        <f>((1/(((3-P513)^2+(4-Q513)^2))*CT513))</f>
        <v>4.6508235759064173E-3</v>
      </c>
      <c r="CH513" s="27">
        <f>((1/(((0-P513)^2+(5-Q513)^2))*CT513))</f>
        <v>2.7942762345101058E-3</v>
      </c>
      <c r="CI513" s="27">
        <f>((1/(((1-P513)^2+(5-Q513)^2))*CT513))</f>
        <v>3.163599074916798E-3</v>
      </c>
      <c r="CJ513" s="27">
        <f>((1/(((2-P513)^2+(5-Q513)^2))*CT513))</f>
        <v>3.1815021384707328E-3</v>
      </c>
      <c r="CK513" s="27">
        <f>((1/(((3-P513)^2+(5-Q513)^2))*CT513))</f>
        <v>2.8365721194250574E-3</v>
      </c>
      <c r="CL513" s="27">
        <f>(1/(((4-P513)^2+(5-Q513)^2))*CT513)</f>
        <v>2.3214813099685055E-3</v>
      </c>
      <c r="CM513" s="27">
        <f>(1/(((0-P513)^2+(6-Q513)^2))*CT513)</f>
        <v>1.8677731196078775E-3</v>
      </c>
      <c r="CN513" s="27">
        <f>(1/(((1-P513)^2+(6-Q513)^2))*CT513)</f>
        <v>2.0258572801478887E-3</v>
      </c>
      <c r="CO513" s="27">
        <f>((1/(((2-P513)^2+(6-Q513)^2))*CT513))</f>
        <v>2.03318382455664E-3</v>
      </c>
      <c r="CP513" s="27">
        <f>((1/(((3-P513)^2+(6-Q513)^2))*CT513))</f>
        <v>1.8865763932097387E-3</v>
      </c>
      <c r="CQ513" s="27">
        <f>((1/(((4-P513)^2+(6-Q513)^2))*CT513))</f>
        <v>1.6439744676270294E-3</v>
      </c>
      <c r="CR513" s="27">
        <f>((1/(((5-P513)^2+(6-Q513)^2)))*CT513)</f>
        <v>1.3764564132306618E-3</v>
      </c>
      <c r="CS513" s="21">
        <f t="shared" si="238"/>
        <v>0.8215241512846313</v>
      </c>
      <c r="CT513" s="28">
        <v>0.05</v>
      </c>
    </row>
    <row r="514" spans="8:98" x14ac:dyDescent="0.25">
      <c r="H514" s="2">
        <v>44863</v>
      </c>
      <c r="I514" s="1" t="s">
        <v>23</v>
      </c>
      <c r="J514" s="1" t="s">
        <v>10</v>
      </c>
      <c r="K514">
        <v>0</v>
      </c>
      <c r="L514">
        <v>0</v>
      </c>
      <c r="M514">
        <v>2.17</v>
      </c>
      <c r="N514">
        <v>1.1499999999999999</v>
      </c>
      <c r="P514" s="10">
        <f>SUMIF(team,spi_matches[[#This Row],[team1]],Mxg)+SUMIF(team,spi_matches[[#This Row],[team2]],Vnxg)</f>
        <v>1.947069751171576</v>
      </c>
      <c r="Q514" s="10">
        <f>SUMIF(team,spi_matches[[#This Row],[team1]],Mnxg)+SUMIF(team,spi_matches[[#This Row],[team2]],Vxg)</f>
        <v>1.0247683727113204</v>
      </c>
      <c r="R514" s="10">
        <f t="shared" si="208"/>
        <v>6.5380856316073752E-2</v>
      </c>
      <c r="S514" s="21">
        <f t="shared" si="209"/>
        <v>14.880162465950095</v>
      </c>
      <c r="T514" s="21">
        <f t="shared" si="210"/>
        <v>0.13546309189892872</v>
      </c>
      <c r="U514" s="21">
        <f t="shared" si="211"/>
        <v>0.12527390585501011</v>
      </c>
      <c r="V514" s="22">
        <f t="shared" si="212"/>
        <v>3</v>
      </c>
      <c r="W514" s="22">
        <f t="shared" si="213"/>
        <v>0</v>
      </c>
      <c r="X514" s="23">
        <f t="shared" si="214"/>
        <v>1</v>
      </c>
      <c r="Y514" s="23">
        <f t="shared" si="215"/>
        <v>1</v>
      </c>
      <c r="Z514" s="23">
        <f t="shared" si="216"/>
        <v>1</v>
      </c>
      <c r="AA514" s="23">
        <f t="shared" si="217"/>
        <v>1</v>
      </c>
      <c r="AB514" s="24">
        <f t="shared" si="218"/>
        <v>2</v>
      </c>
      <c r="AC514" s="24">
        <f t="shared" si="219"/>
        <v>1</v>
      </c>
      <c r="AD514" s="24">
        <f t="shared" si="220"/>
        <v>1</v>
      </c>
      <c r="AE514" s="24">
        <f t="shared" si="221"/>
        <v>1</v>
      </c>
      <c r="AF514" s="24">
        <f t="shared" si="222"/>
        <v>2</v>
      </c>
      <c r="AG514" s="24">
        <f t="shared" si="223"/>
        <v>2</v>
      </c>
      <c r="AH514" s="24">
        <f t="shared" si="224"/>
        <v>2</v>
      </c>
      <c r="AI514" s="24">
        <f t="shared" si="225"/>
        <v>0</v>
      </c>
      <c r="AJ514" s="24">
        <f t="shared" si="226"/>
        <v>3</v>
      </c>
      <c r="AK514" s="24">
        <f t="shared" si="227"/>
        <v>1</v>
      </c>
      <c r="AL514" s="25">
        <f t="shared" si="228"/>
        <v>21</v>
      </c>
      <c r="AM514" s="25">
        <f t="shared" si="229"/>
        <v>11</v>
      </c>
      <c r="AN514" s="25">
        <f t="shared" si="230"/>
        <v>22</v>
      </c>
      <c r="AO514" s="25">
        <f t="shared" si="231"/>
        <v>20</v>
      </c>
      <c r="AP514" s="25">
        <f t="shared" si="232"/>
        <v>31</v>
      </c>
      <c r="AQ514" s="26">
        <f t="shared" si="233"/>
        <v>14.640930329492031</v>
      </c>
      <c r="AR514" s="26">
        <f t="shared" si="234"/>
        <v>5.5706918316819287E-2</v>
      </c>
      <c r="AS514" s="26">
        <f t="shared" si="235"/>
        <v>5.2417586187482434E-2</v>
      </c>
      <c r="AT514" s="26">
        <f t="shared" si="236"/>
        <v>4.7485553113895657E-2</v>
      </c>
      <c r="AU514" s="26">
        <f t="shared" si="237"/>
        <v>4.5074461971480857E-2</v>
      </c>
      <c r="AV514" s="27">
        <f>(1/(((0-P514)^2+(0-Q514)^2))*CT514)</f>
        <v>1.0327952068015692E-2</v>
      </c>
      <c r="AW514" s="27">
        <f>(1/(((1-P514)^2+(1-Q514)^2))*CT514)</f>
        <v>5.5706918316819287E-2</v>
      </c>
      <c r="AX514" s="27">
        <f>(1/(((2-P514)^2+(2-Q514)^2))*CT514)</f>
        <v>5.2417586187482434E-2</v>
      </c>
      <c r="AY514" s="27">
        <f>(1/(((3-P514)^2+(3-Q514)^2))*CT514)</f>
        <v>9.9796373676043042E-3</v>
      </c>
      <c r="AZ514" s="27">
        <f>((1/(((4-P514)^2+(4-Q514)^2))*CT514))</f>
        <v>3.8265718525645996E-3</v>
      </c>
      <c r="BA514" s="27">
        <f>((1/(((5-P514)^2+(5-Q514)^2))*CT514))</f>
        <v>1.9902200907310152E-3</v>
      </c>
      <c r="BB514" s="27">
        <f>((1/(((6-P514)^2+(6-Q514)^2))*CT514))</f>
        <v>1.2142060157113773E-3</v>
      </c>
      <c r="BC514" s="27">
        <f>((1/(((1-P514)^2+(0-Q514)^2))*CT514))</f>
        <v>2.5679329570421985E-2</v>
      </c>
      <c r="BD514" s="27">
        <f>((1/(((2-P514)^2+(0-Q514)^2))*CT514))</f>
        <v>4.7485553113895657E-2</v>
      </c>
      <c r="BE514" s="27">
        <f>((1/(((2-P514)^2+(1-Q514)^2))*CT514))</f>
        <v>14.640930329492031</v>
      </c>
      <c r="BF514" s="27">
        <f>((1/(((3-P514)^2+(0-Q514)^2))*CT514))</f>
        <v>2.3160883131781107E-2</v>
      </c>
      <c r="BG514" s="27">
        <f>((1/(((3-P514)^2+(1-Q514)^2))*CT514))</f>
        <v>4.5074461971480857E-2</v>
      </c>
      <c r="BH514" s="27">
        <f>((1/(((3-P514)^2+(2-Q514)^2))*CT514))</f>
        <v>2.4274922204640663E-2</v>
      </c>
      <c r="BI514" s="27">
        <f>((1/(((4-P514)^2+(0-Q514)^2))*CT514))</f>
        <v>9.4972663390509235E-3</v>
      </c>
      <c r="BJ514" s="27">
        <f>((1/(((4-P514)^2+(1-Q514)^2))*CT514))</f>
        <v>1.1862013245784019E-2</v>
      </c>
      <c r="BK514" s="27">
        <f>((1/(((4-P514)^2+(2-Q514)^2))*CT514))</f>
        <v>9.6794189352869195E-3</v>
      </c>
      <c r="BL514" s="27">
        <f>((1/(((4-P514)^2+(3-Q514)^2))*CT514))</f>
        <v>6.1606227721741277E-3</v>
      </c>
      <c r="BM514" s="27">
        <f>((1/(((5-P514)^2+(0-Q514)^2))*CT514))</f>
        <v>4.8213528126187268E-3</v>
      </c>
      <c r="BN514" s="27">
        <f>((1/(((5-P514)^2+(1-Q514)^2))*CT514))</f>
        <v>5.3642332758782824E-3</v>
      </c>
      <c r="BO514" s="27">
        <f>((1/(((5-P514)^2+(2-Q514)^2))*CT514))</f>
        <v>4.8678572298679378E-3</v>
      </c>
      <c r="BP514" s="27">
        <f>((1/(((5-P514)^2+(3-Q514)^2))*CT514))</f>
        <v>3.781598159064647E-3</v>
      </c>
      <c r="BQ514" s="27">
        <f>((1/(((5-P514)^2+(4-Q514)^2))*CT514))</f>
        <v>2.7514273064572097E-3</v>
      </c>
      <c r="BR514" s="27">
        <f>((1/(((6-P514)^2+(0-Q514)^2))*CT514))</f>
        <v>2.8610021332883761E-3</v>
      </c>
      <c r="BS514" s="27">
        <f>(1/(((6-P514)^2+(1-Q514)^2))*CT514)</f>
        <v>3.0437958870821549E-3</v>
      </c>
      <c r="BT514" s="27">
        <f>(1/(((6-P514)^2+(2-Q514)^2))*CT514)</f>
        <v>2.8773135934731784E-3</v>
      </c>
      <c r="BU514" s="27">
        <f>(1/(((6-P514)^2+(3-Q514)^2))*CT514)</f>
        <v>2.4596877369873413E-3</v>
      </c>
      <c r="BV514" s="27">
        <f>((1/(((6-P514)^2+(4-Q514)^2))*CT514))</f>
        <v>1.9779852740839416E-3</v>
      </c>
      <c r="BW514" s="27">
        <f>((1/(((6-P514)^2+(5-Q514)^2))*CT514))</f>
        <v>1.5514117647448277E-3</v>
      </c>
      <c r="BX514" s="27">
        <f>((1/(((0-P514)^2+(1-Q514)^2))*CT514))</f>
        <v>1.3186717819725281E-2</v>
      </c>
      <c r="BY514" s="27">
        <f>((1/(((0-P514)^2+(2-Q514)^2))*CT514))</f>
        <v>1.0543724382322484E-2</v>
      </c>
      <c r="BZ514" s="27">
        <f>((1/(((1-P514)^2+(2-Q514)^2))*CT514))</f>
        <v>2.7056015859603568E-2</v>
      </c>
      <c r="CA514" s="27">
        <f>((1/(((0-P514)^2+(3-Q514)^2))*CT514))</f>
        <v>6.4997356059782706E-3</v>
      </c>
      <c r="CB514" s="27">
        <f>((1/(((1-P514)^2+(3-Q514)^2))*CT514))</f>
        <v>1.0419963944805842E-2</v>
      </c>
      <c r="CC514" s="27">
        <f>((1/(((2-P514)^2+(3-Q514)^2))*CT514))</f>
        <v>1.2806256525737775E-2</v>
      </c>
      <c r="CD514" s="27">
        <f>((1/(((0-P514)^2+(4-Q514)^2))*CT514))</f>
        <v>3.954731344465722E-3</v>
      </c>
      <c r="CE514" s="27">
        <f>((1/(((1-P514)^2+(4-Q514)^2))*CT514))</f>
        <v>5.128760428511004E-3</v>
      </c>
      <c r="CF514" s="27">
        <f>((1/(((2-P514)^2+(4-Q514)^2))*CT514))</f>
        <v>5.6466518305564343E-3</v>
      </c>
      <c r="CG514" s="27">
        <f>((1/(((3-P514)^2+(4-Q514)^2))*CT514))</f>
        <v>5.0197449937936841E-3</v>
      </c>
      <c r="CH514" s="27">
        <f>((1/(((0-P514)^2+(5-Q514)^2))*CT514))</f>
        <v>2.5518605553229725E-3</v>
      </c>
      <c r="CI514" s="27">
        <f>((1/(((1-P514)^2+(5-Q514)^2))*CT514))</f>
        <v>2.9941181858141731E-3</v>
      </c>
      <c r="CJ514" s="27">
        <f>((1/(((2-P514)^2+(5-Q514)^2))*CT514))</f>
        <v>3.1635021739484371E-3</v>
      </c>
      <c r="CK514" s="27">
        <f>((1/(((3-P514)^2+(5-Q514)^2))*CT514))</f>
        <v>2.9566329476966892E-3</v>
      </c>
      <c r="CL514" s="27">
        <f>(1/(((4-P514)^2+(5-Q514)^2))*CT514)</f>
        <v>2.4978781652589604E-3</v>
      </c>
      <c r="CM514" s="27">
        <f>(1/(((0-P514)^2+(6-Q514)^2))*CT514)</f>
        <v>1.7516809785123539E-3</v>
      </c>
      <c r="CN514" s="27">
        <f>(1/(((1-P514)^2+(6-Q514)^2))*CT514)</f>
        <v>1.9493275531610823E-3</v>
      </c>
      <c r="CO514" s="27">
        <f>((1/(((2-P514)^2+(6-Q514)^2))*CT514))</f>
        <v>2.0197343104163316E-3</v>
      </c>
      <c r="CP514" s="27">
        <f>((1/(((3-P514)^2+(6-Q514)^2))*CT514))</f>
        <v>1.9333690007225285E-3</v>
      </c>
      <c r="CQ514" s="27">
        <f>((1/(((4-P514)^2+(6-Q514)^2))*CT514))</f>
        <v>1.7260751616293528E-3</v>
      </c>
      <c r="CR514" s="27">
        <f>((1/(((5-P514)^2+(6-Q514)^2)))*CT514)</f>
        <v>1.467424087027166E-3</v>
      </c>
      <c r="CS514" s="21">
        <f t="shared" si="238"/>
        <v>15.140899463704033</v>
      </c>
      <c r="CT514" s="28">
        <v>0.05</v>
      </c>
    </row>
    <row r="515" spans="8:98" x14ac:dyDescent="0.25">
      <c r="H515" s="2">
        <v>44863</v>
      </c>
      <c r="I515" s="1" t="s">
        <v>19</v>
      </c>
      <c r="J515" s="1" t="s">
        <v>8</v>
      </c>
      <c r="K515">
        <v>1</v>
      </c>
      <c r="L515">
        <v>2</v>
      </c>
      <c r="M515">
        <v>2.34</v>
      </c>
      <c r="N515">
        <v>1.63</v>
      </c>
      <c r="P515" s="10">
        <f>SUMIF(team,spi_matches[[#This Row],[team1]],Mxg)+SUMIF(team,spi_matches[[#This Row],[team2]],Vnxg)</f>
        <v>2.5456903097723043</v>
      </c>
      <c r="Q515" s="10">
        <f>SUMIF(team,spi_matches[[#This Row],[team1]],Mnxg)+SUMIF(team,spi_matches[[#This Row],[team2]],Vxg)</f>
        <v>0.84213024434411388</v>
      </c>
      <c r="R515" s="10">
        <f t="shared" ref="R515:R578" si="239">IF(M515="","",(M515-P515)^2+(N515-Q515)^2)</f>
        <v>0.66304725541149212</v>
      </c>
      <c r="S515" s="21">
        <f t="shared" ref="S515:S578" si="240">SUM(BC515:BW515)</f>
        <v>0.63593818281143843</v>
      </c>
      <c r="T515" s="21">
        <f t="shared" ref="T515:T578" si="241">SUM(AV515:BB515)</f>
        <v>7.6044131299659867E-2</v>
      </c>
      <c r="U515" s="21">
        <f t="shared" ref="U515:U578" si="242">SUM(BX515:CR515)</f>
        <v>8.9183572857946328E-2</v>
      </c>
      <c r="V515" s="22">
        <f t="shared" ref="V515:V578" si="243">IF(AND(S515&gt;T515,S515&gt;U515),3,IF(AND(T515&gt;S515,T515&gt;U515),1,0))</f>
        <v>3</v>
      </c>
      <c r="W515" s="22">
        <f t="shared" ref="W515:W578" si="244">IF(AND(S515&gt;T515,S515&gt;U515),0,IF(AND(T515&gt;S515,T515&gt;U515),1,3))</f>
        <v>0</v>
      </c>
      <c r="X515" s="23">
        <f t="shared" ref="X515:X578" si="245">IF(K515="","",IF(K515&gt;L515,3,IF(K515=L515,1,0)))</f>
        <v>0</v>
      </c>
      <c r="Y515" s="23">
        <f t="shared" ref="Y515:Y578" si="246">IF(K515="","",IF(K515&gt;L515,0,IF(K515=L515,1,3)))</f>
        <v>3</v>
      </c>
      <c r="Z515" s="23">
        <f t="shared" ref="Z515:Z578" si="247">IF(X515="",V515,X515)</f>
        <v>0</v>
      </c>
      <c r="AA515" s="23">
        <f t="shared" ref="AA515:AA578" si="248">IF(Y515="",W515,Y515)</f>
        <v>3</v>
      </c>
      <c r="AB515" s="24">
        <f t="shared" ref="AB515:AB578" si="249">IF(AL515&lt;9,0,ROUND(LEFT(AL515,1),0))</f>
        <v>3</v>
      </c>
      <c r="AC515" s="24">
        <f t="shared" ref="AC515:AC578" si="250">ROUND(RIGHT(AL515,1),0)</f>
        <v>1</v>
      </c>
      <c r="AD515" s="24">
        <f t="shared" ref="AD515:AD578" si="251">IF(AM515&lt;9,0,ROUND(LEFT(AM515,1),1))</f>
        <v>2</v>
      </c>
      <c r="AE515" s="24">
        <f t="shared" ref="AE515:AE578" si="252">ROUND(RIGHT(AM515,1),1)</f>
        <v>1</v>
      </c>
      <c r="AF515" s="24">
        <f t="shared" ref="AF515:AF578" si="253">IF(AN515&lt;9,0,ROUND(LEFT(AN515,1),1))</f>
        <v>3</v>
      </c>
      <c r="AG515" s="24">
        <f t="shared" ref="AG515:AG578" si="254">ROUND(RIGHT(AN515,1),1)</f>
        <v>0</v>
      </c>
      <c r="AH515" s="24">
        <f t="shared" ref="AH515:AH578" si="255">IF(AO515&lt;9,0,ROUND(LEFT(AO515,1),1))</f>
        <v>2</v>
      </c>
      <c r="AI515" s="24">
        <f t="shared" ref="AI515:AI578" si="256">ROUND(RIGHT(AO515,1),1)</f>
        <v>0</v>
      </c>
      <c r="AJ515" s="24">
        <f t="shared" ref="AJ515:AJ578" si="257">IF(AP515&lt;9,0,ROUND(LEFT(AP515,1),1))</f>
        <v>3</v>
      </c>
      <c r="AK515" s="24">
        <f t="shared" ref="AK515:AK578" si="258">ROUND(RIGHT(AP515,1),1)</f>
        <v>2</v>
      </c>
      <c r="AL515" s="25">
        <f t="shared" ref="AL515:AL578" si="259">SUMIFS($AV$1:$CR$1,AV515:CR515,(LARGE(AV515:CR515,1)))</f>
        <v>31</v>
      </c>
      <c r="AM515" s="25">
        <f t="shared" ref="AM515:AM578" si="260">SUMIFS($AV$1:$CR$1,AV515:CR515,(LARGE(AV515:CR515,2)))</f>
        <v>21</v>
      </c>
      <c r="AN515" s="25">
        <f t="shared" ref="AN515:AN578" si="261">SUMIFS($AV$1:$CR$1,AV515:CR515,(LARGE(AV515:CR515,3)))</f>
        <v>30</v>
      </c>
      <c r="AO515" s="25">
        <f t="shared" ref="AO515:AO578" si="262">SUMIFS($AV$1:$CR$1,AV515:CR515,(LARGE(AV515:CR515,4)))</f>
        <v>20</v>
      </c>
      <c r="AP515" s="25">
        <f t="shared" ref="AP515:AP578" si="263">SUMIFS($AV$1:$CR$1,AV515:CR515,(LARGE(AV515:CR515,5)))</f>
        <v>32</v>
      </c>
      <c r="AQ515" s="26">
        <f t="shared" ref="AQ515:AQ578" si="264">SUMIF($AV$1:$CR$1,AL515,AV515:CR515)</f>
        <v>0.21615064252743388</v>
      </c>
      <c r="AR515" s="26">
        <f t="shared" ref="AR515:AR578" si="265">SUMIF($AV$1:$CR$1,AM515,AV515:CR515)</f>
        <v>0.15494229961409509</v>
      </c>
      <c r="AS515" s="26">
        <f t="shared" ref="AS515:AS578" si="266">SUMIF($AV$1:$CR$1,AN515,AV515:CR515)</f>
        <v>5.4610154089907298E-2</v>
      </c>
      <c r="AT515" s="26">
        <f t="shared" ref="AT515:AT578" si="267">SUMIF($AV$1:$CR$1,AO515,AV515:CR515)</f>
        <v>4.9654343077688595E-2</v>
      </c>
      <c r="AU515" s="26">
        <f t="shared" ref="AU515:AU578" si="268">SUMIF($AV$1:$CR$1,AP515,AV515:CR515)</f>
        <v>3.2319374041375616E-2</v>
      </c>
      <c r="AV515" s="27">
        <f>(1/(((0-P515)^2+(0-Q515)^2))*CT515)</f>
        <v>6.9543713249188835E-3</v>
      </c>
      <c r="AW515" s="27">
        <f>(1/(((1-P515)^2+(1-Q515)^2))*CT515)</f>
        <v>2.0711812010625514E-2</v>
      </c>
      <c r="AX515" s="27">
        <f>(1/(((2-P515)^2+(2-Q515)^2))*CT515)</f>
        <v>3.0516827772343543E-2</v>
      </c>
      <c r="AY515" s="27">
        <f>(1/(((3-P515)^2+(3-Q515)^2))*CT515)</f>
        <v>1.0282143715988712E-2</v>
      </c>
      <c r="AZ515" s="27">
        <f>((1/(((4-P515)^2+(4-Q515)^2))*CT515))</f>
        <v>4.1366216703296417E-3</v>
      </c>
      <c r="BA515" s="27">
        <f>((1/(((5-P515)^2+(5-Q515)^2))*CT515))</f>
        <v>2.1448625623389831E-3</v>
      </c>
      <c r="BB515" s="27">
        <f>((1/(((6-P515)^2+(6-Q515)^2))*CT515))</f>
        <v>1.2974922431145917E-3</v>
      </c>
      <c r="BC515" s="27">
        <f>((1/(((1-P515)^2+(0-Q515)^2))*CT515))</f>
        <v>1.6137663918835501E-2</v>
      </c>
      <c r="BD515" s="27">
        <f>((1/(((2-P515)^2+(0-Q515)^2))*CT515))</f>
        <v>4.9654343077688595E-2</v>
      </c>
      <c r="BE515" s="27">
        <f>((1/(((2-P515)^2+(1-Q515)^2))*CT515))</f>
        <v>0.15494229961409509</v>
      </c>
      <c r="BF515" s="27">
        <f>((1/(((3-P515)^2+(0-Q515)^2))*CT515))</f>
        <v>5.4610154089907298E-2</v>
      </c>
      <c r="BG515" s="27">
        <f>((1/(((3-P515)^2+(1-Q515)^2))*CT515))</f>
        <v>0.21615064252743388</v>
      </c>
      <c r="BH515" s="27">
        <f>((1/(((3-P515)^2+(2-Q515)^2))*CT515))</f>
        <v>3.2319374041375616E-2</v>
      </c>
      <c r="BI515" s="27">
        <f>((1/(((4-P515)^2+(0-Q515)^2))*CT515))</f>
        <v>1.770412845529179E-2</v>
      </c>
      <c r="BJ515" s="27">
        <f>((1/(((4-P515)^2+(1-Q515)^2))*CT515))</f>
        <v>2.3365146157606018E-2</v>
      </c>
      <c r="BK515" s="27">
        <f>((1/(((4-P515)^2+(2-Q515)^2))*CT515))</f>
        <v>1.4468936302306466E-2</v>
      </c>
      <c r="BL515" s="27">
        <f>((1/(((4-P515)^2+(3-Q515)^2))*CT515))</f>
        <v>7.3839771645605613E-3</v>
      </c>
      <c r="BM515" s="27">
        <f>((1/(((5-P515)^2+(0-Q515)^2))*CT515))</f>
        <v>7.4263093957946946E-3</v>
      </c>
      <c r="BN515" s="27">
        <f>((1/(((5-P515)^2+(1-Q515)^2))*CT515))</f>
        <v>8.2664318394176841E-3</v>
      </c>
      <c r="BO515" s="27">
        <f>((1/(((5-P515)^2+(2-Q515)^2))*CT515))</f>
        <v>6.7895130131260502E-3</v>
      </c>
      <c r="BP515" s="27">
        <f>((1/(((5-P515)^2+(3-Q515)^2))*CT515))</f>
        <v>4.6816313097983219E-3</v>
      </c>
      <c r="BQ515" s="27">
        <f>((1/(((5-P515)^2+(4-Q515)^2))*CT515))</f>
        <v>3.1258249346549564E-3</v>
      </c>
      <c r="BR515" s="27">
        <f>((1/(((6-P515)^2+(0-Q515)^2))*CT515))</f>
        <v>3.9552459852547394E-3</v>
      </c>
      <c r="BS515" s="27">
        <f>(1/(((6-P515)^2+(1-Q515)^2))*CT515)</f>
        <v>4.1815885623921988E-3</v>
      </c>
      <c r="BT515" s="27">
        <f>(1/(((6-P515)^2+(2-Q515)^2))*CT515)</f>
        <v>3.7670692101619886E-3</v>
      </c>
      <c r="BU515" s="27">
        <f>(1/(((6-P515)^2+(3-Q515)^2))*CT515)</f>
        <v>3.0141077147102621E-3</v>
      </c>
      <c r="BV515" s="27">
        <f>((1/(((6-P515)^2+(4-Q515)^2))*CT515))</f>
        <v>2.2826467393174134E-3</v>
      </c>
      <c r="BW515" s="27">
        <f>((1/(((6-P515)^2+(5-Q515)^2))*CT515))</f>
        <v>1.7111487577094152E-3</v>
      </c>
      <c r="BX515" s="27">
        <f>((1/(((0-P515)^2+(1-Q515)^2))*CT515))</f>
        <v>7.6858491987093925E-3</v>
      </c>
      <c r="BY515" s="27">
        <f>((1/(((0-P515)^2+(2-Q515)^2))*CT515))</f>
        <v>6.3928796418879332E-3</v>
      </c>
      <c r="BZ515" s="27">
        <f>((1/(((1-P515)^2+(2-Q515)^2))*CT515))</f>
        <v>1.3405469398231177E-2</v>
      </c>
      <c r="CA515" s="27">
        <f>((1/(((0-P515)^2+(3-Q515)^2))*CT515))</f>
        <v>4.4895631430550342E-3</v>
      </c>
      <c r="CB515" s="27">
        <f>((1/(((1-P515)^2+(3-Q515)^2))*CT515))</f>
        <v>7.0966675533368556E-3</v>
      </c>
      <c r="CC515" s="27">
        <f>((1/(((2-P515)^2+(3-Q515)^2))*CT515))</f>
        <v>1.009248797041659E-2</v>
      </c>
      <c r="CD515" s="27">
        <f>((1/(((0-P515)^2+(4-Q515)^2))*CT515))</f>
        <v>3.0390184661583611E-3</v>
      </c>
      <c r="CE515" s="27">
        <f>((1/(((1-P515)^2+(4-Q515)^2))*CT515))</f>
        <v>4.0448820345446923E-3</v>
      </c>
      <c r="CF515" s="27">
        <f>((1/(((2-P515)^2+(4-Q515)^2))*CT515))</f>
        <v>4.8685874251909499E-3</v>
      </c>
      <c r="CG515" s="27">
        <f>((1/(((3-P515)^2+(4-Q515)^2))*CT515))</f>
        <v>4.9122965025786029E-3</v>
      </c>
      <c r="CH515" s="27">
        <f>((1/(((0-P515)^2+(5-Q515)^2))*CT515))</f>
        <v>2.1036316203360867E-3</v>
      </c>
      <c r="CI515" s="27">
        <f>((1/(((1-P515)^2+(5-Q515)^2))*CT515))</f>
        <v>2.5410326668150233E-3</v>
      </c>
      <c r="CJ515" s="27">
        <f>((1/(((2-P515)^2+(5-Q515)^2))*CT515))</f>
        <v>2.8432258645592809E-3</v>
      </c>
      <c r="CK515" s="27">
        <f>((1/(((3-P515)^2+(5-Q515)^2))*CT515))</f>
        <v>2.8580773341680202E-3</v>
      </c>
      <c r="CL515" s="27">
        <f>(1/(((4-P515)^2+(5-Q515)^2))*CT515)</f>
        <v>2.5769346971821171E-3</v>
      </c>
      <c r="CM515" s="27">
        <f>(1/(((0-P515)^2+(6-Q515)^2))*CT515)</f>
        <v>1.5112972688590286E-3</v>
      </c>
      <c r="CN515" s="27">
        <f>(1/(((1-P515)^2+(6-Q515)^2))*CT515)</f>
        <v>1.7245673512763381E-3</v>
      </c>
      <c r="CO515" s="27">
        <f>((1/(((2-P515)^2+(6-Q515)^2))*CT515))</f>
        <v>1.8586394426691106E-3</v>
      </c>
      <c r="CP515" s="27">
        <f>((1/(((3-P515)^2+(6-Q515)^2))*CT515))</f>
        <v>1.8649745232950294E-3</v>
      </c>
      <c r="CQ515" s="27">
        <f>((1/(((4-P515)^2+(6-Q515)^2))*CT515))</f>
        <v>1.7410296958337572E-3</v>
      </c>
      <c r="CR515" s="27">
        <f>((1/(((5-P515)^2+(6-Q515)^2)))*CT515)</f>
        <v>1.5324610588429554E-3</v>
      </c>
      <c r="CS515" s="21">
        <f t="shared" ref="CS515:CS578" si="269">SUM(AV515:CR515)</f>
        <v>0.80116588696904478</v>
      </c>
      <c r="CT515" s="28">
        <v>0.05</v>
      </c>
    </row>
    <row r="516" spans="8:98" x14ac:dyDescent="0.25">
      <c r="H516" s="2">
        <v>44864</v>
      </c>
      <c r="I516" s="1" t="s">
        <v>6</v>
      </c>
      <c r="J516" s="1" t="s">
        <v>25</v>
      </c>
      <c r="K516">
        <v>5</v>
      </c>
      <c r="L516">
        <v>0</v>
      </c>
      <c r="M516">
        <v>0.3</v>
      </c>
      <c r="N516">
        <v>0.26</v>
      </c>
      <c r="P516" s="10">
        <f>SUMIF(team,spi_matches[[#This Row],[team1]],Mxg)+SUMIF(team,spi_matches[[#This Row],[team2]],Vnxg)</f>
        <v>2.0664351411446873</v>
      </c>
      <c r="Q516" s="10">
        <f>SUMIF(team,spi_matches[[#This Row],[team1]],Mnxg)+SUMIF(team,spi_matches[[#This Row],[team2]],Vxg)</f>
        <v>0.3932856075100063</v>
      </c>
      <c r="R516" s="10">
        <f t="shared" si="239"/>
        <v>3.1380581610401626</v>
      </c>
      <c r="S516" s="21">
        <f t="shared" si="240"/>
        <v>0.66422542854551092</v>
      </c>
      <c r="T516" s="21">
        <f t="shared" si="241"/>
        <v>7.6098922139280697E-2</v>
      </c>
      <c r="U516" s="21">
        <f t="shared" si="242"/>
        <v>8.3134460586274925E-2</v>
      </c>
      <c r="V516" s="22">
        <f t="shared" si="243"/>
        <v>3</v>
      </c>
      <c r="W516" s="22">
        <f t="shared" si="244"/>
        <v>0</v>
      </c>
      <c r="X516" s="23">
        <f t="shared" si="245"/>
        <v>3</v>
      </c>
      <c r="Y516" s="23">
        <f t="shared" si="246"/>
        <v>0</v>
      </c>
      <c r="Z516" s="23">
        <f t="shared" si="247"/>
        <v>3</v>
      </c>
      <c r="AA516" s="23">
        <f t="shared" si="248"/>
        <v>0</v>
      </c>
      <c r="AB516" s="24">
        <f t="shared" si="249"/>
        <v>2</v>
      </c>
      <c r="AC516" s="24">
        <f t="shared" si="250"/>
        <v>0</v>
      </c>
      <c r="AD516" s="24">
        <f t="shared" si="251"/>
        <v>2</v>
      </c>
      <c r="AE516" s="24">
        <f t="shared" si="252"/>
        <v>1</v>
      </c>
      <c r="AF516" s="24">
        <f t="shared" si="253"/>
        <v>3</v>
      </c>
      <c r="AG516" s="24">
        <f t="shared" si="254"/>
        <v>0</v>
      </c>
      <c r="AH516" s="24">
        <f t="shared" si="255"/>
        <v>3</v>
      </c>
      <c r="AI516" s="24">
        <f t="shared" si="256"/>
        <v>1</v>
      </c>
      <c r="AJ516" s="24">
        <f t="shared" si="257"/>
        <v>1</v>
      </c>
      <c r="AK516" s="24">
        <f t="shared" si="258"/>
        <v>0</v>
      </c>
      <c r="AL516" s="25">
        <f t="shared" si="259"/>
        <v>20</v>
      </c>
      <c r="AM516" s="25">
        <f t="shared" si="260"/>
        <v>21</v>
      </c>
      <c r="AN516" s="25">
        <f t="shared" si="261"/>
        <v>30</v>
      </c>
      <c r="AO516" s="25">
        <f t="shared" si="262"/>
        <v>31</v>
      </c>
      <c r="AP516" s="25">
        <f t="shared" si="263"/>
        <v>10</v>
      </c>
      <c r="AQ516" s="26">
        <f t="shared" si="264"/>
        <v>0.31429304762474114</v>
      </c>
      <c r="AR516" s="26">
        <f t="shared" si="265"/>
        <v>0.13422242913463706</v>
      </c>
      <c r="AS516" s="26">
        <f t="shared" si="266"/>
        <v>4.8722642631061949E-2</v>
      </c>
      <c r="AT516" s="26">
        <f t="shared" si="267"/>
        <v>4.0334105148207941E-2</v>
      </c>
      <c r="AU516" s="26">
        <f t="shared" si="268"/>
        <v>3.87009640792777E-2</v>
      </c>
      <c r="AV516" s="27">
        <f>(1/(((0-P516)^2+(0-Q516)^2))*CT516)</f>
        <v>1.129987486372952E-2</v>
      </c>
      <c r="AW516" s="27">
        <f>(1/(((1-P516)^2+(1-Q516)^2))*CT516)</f>
        <v>3.321406683785099E-2</v>
      </c>
      <c r="AX516" s="27">
        <f>(1/(((2-P516)^2+(2-Q516)^2))*CT516)</f>
        <v>1.9335293095894972E-2</v>
      </c>
      <c r="AY516" s="27">
        <f>(1/(((3-P516)^2+(3-Q516)^2))*CT516)</f>
        <v>6.5218781289230927E-3</v>
      </c>
      <c r="AZ516" s="27">
        <f>((1/(((4-P516)^2+(4-Q516)^2))*CT516))</f>
        <v>2.9855983502979936E-3</v>
      </c>
      <c r="BA516" s="27">
        <f>((1/(((5-P516)^2+(5-Q516)^2))*CT516))</f>
        <v>1.6762986634158196E-3</v>
      </c>
      <c r="BB516" s="27">
        <f>((1/(((6-P516)^2+(6-Q516)^2))*CT516))</f>
        <v>1.0659121991683249E-3</v>
      </c>
      <c r="BC516" s="27">
        <f>((1/(((1-P516)^2+(0-Q516)^2))*CT516))</f>
        <v>3.87009640792777E-2</v>
      </c>
      <c r="BD516" s="27">
        <f>((1/(((2-P516)^2+(0-Q516)^2))*CT516))</f>
        <v>0.31429304762474114</v>
      </c>
      <c r="BE516" s="27">
        <f>((1/(((2-P516)^2+(1-Q516)^2))*CT516))</f>
        <v>0.13422242913463706</v>
      </c>
      <c r="BF516" s="27">
        <f>((1/(((3-P516)^2+(0-Q516)^2))*CT516))</f>
        <v>4.8722642631061949E-2</v>
      </c>
      <c r="BG516" s="27">
        <f>((1/(((3-P516)^2+(1-Q516)^2))*CT516))</f>
        <v>4.0334105148207941E-2</v>
      </c>
      <c r="BH516" s="27">
        <f>((1/(((3-P516)^2+(2-Q516)^2))*CT516))</f>
        <v>1.4479849832719729E-2</v>
      </c>
      <c r="BI516" s="27">
        <f>((1/(((4-P516)^2+(0-Q516)^2))*CT516))</f>
        <v>1.2842421885312358E-2</v>
      </c>
      <c r="BJ516" s="27">
        <f>((1/(((4-P516)^2+(1-Q516)^2))*CT516))</f>
        <v>1.2175002262721593E-2</v>
      </c>
      <c r="BK516" s="27">
        <f>((1/(((4-P516)^2+(2-Q516)^2))*CT516))</f>
        <v>7.9111367921845168E-3</v>
      </c>
      <c r="BL516" s="27">
        <f>((1/(((4-P516)^2+(3-Q516)^2))*CT516))</f>
        <v>4.7467004080870229E-3</v>
      </c>
      <c r="BM516" s="27">
        <f>((1/(((5-P516)^2+(0-Q516)^2))*CT516))</f>
        <v>5.7074521979552382E-3</v>
      </c>
      <c r="BN516" s="27">
        <f>((1/(((5-P516)^2+(1-Q516)^2))*CT516))</f>
        <v>5.5717103364586705E-3</v>
      </c>
      <c r="BO516" s="27">
        <f>((1/(((5-P516)^2+(2-Q516)^2))*CT516))</f>
        <v>4.4693400909365808E-3</v>
      </c>
      <c r="BP516" s="27">
        <f>((1/(((5-P516)^2+(3-Q516)^2))*CT516))</f>
        <v>3.2465924550191499E-3</v>
      </c>
      <c r="BQ516" s="27">
        <f>((1/(((5-P516)^2+(4-Q516)^2))*CT516))</f>
        <v>2.3132949489639465E-3</v>
      </c>
      <c r="BR516" s="27">
        <f>((1/(((6-P516)^2+(0-Q516)^2))*CT516))</f>
        <v>3.1994663662987958E-3</v>
      </c>
      <c r="BS516" s="27">
        <f>(1/(((6-P516)^2+(1-Q516)^2))*CT516)</f>
        <v>3.1563594464867027E-3</v>
      </c>
      <c r="BT516" s="27">
        <f>(1/(((6-P516)^2+(2-Q516)^2))*CT516)</f>
        <v>2.7693982498135212E-3</v>
      </c>
      <c r="BU516" s="27">
        <f>(1/(((6-P516)^2+(3-Q516)^2))*CT516)</f>
        <v>2.2453853759740921E-3</v>
      </c>
      <c r="BV516" s="27">
        <f>((1/(((6-P516)^2+(4-Q516)^2))*CT516))</f>
        <v>1.755536536917358E-3</v>
      </c>
      <c r="BW516" s="27">
        <f>((1/(((6-P516)^2+(5-Q516)^2))*CT516))</f>
        <v>1.3625927417359786E-3</v>
      </c>
      <c r="BX516" s="27">
        <f>((1/(((0-P516)^2+(1-Q516)^2))*CT516))</f>
        <v>1.0779912559282767E-2</v>
      </c>
      <c r="BY516" s="27">
        <f>((1/(((0-P516)^2+(2-Q516)^2))*CT516))</f>
        <v>7.297474647508558E-3</v>
      </c>
      <c r="BZ516" s="27">
        <f>((1/(((1-P516)^2+(2-Q516)^2))*CT516))</f>
        <v>1.3445142965465371E-2</v>
      </c>
      <c r="CA516" s="27">
        <f>((1/(((0-P516)^2+(3-Q516)^2))*CT516))</f>
        <v>4.5187062214853586E-3</v>
      </c>
      <c r="CB516" s="27">
        <f>((1/(((1-P516)^2+(3-Q516)^2))*CT516))</f>
        <v>6.3033866639225682E-3</v>
      </c>
      <c r="CC516" s="27">
        <f>((1/(((2-P516)^2+(3-Q516)^2))*CT516))</f>
        <v>7.3536186264308665E-3</v>
      </c>
      <c r="CD516" s="27">
        <f>((1/(((0-P516)^2+(4-Q516)^2))*CT516))</f>
        <v>2.8937625287551597E-3</v>
      </c>
      <c r="CE516" s="27">
        <f>((1/(((1-P516)^2+(4-Q516)^2))*CT516))</f>
        <v>3.5346498781480998E-3</v>
      </c>
      <c r="CF516" s="27">
        <f>((1/(((2-P516)^2+(4-Q516)^2))*CT516))</f>
        <v>3.8423698989059878E-3</v>
      </c>
      <c r="CG516" s="27">
        <f>((1/(((3-P516)^2+(4-Q516)^2))*CT516))</f>
        <v>3.6023231095808359E-3</v>
      </c>
      <c r="CH516" s="27">
        <f>((1/(((0-P516)^2+(5-Q516)^2))*CT516))</f>
        <v>1.9614018332844737E-3</v>
      </c>
      <c r="CI516" s="27">
        <f>((1/(((1-P516)^2+(5-Q516)^2))*CT516))</f>
        <v>2.2362258257173197E-3</v>
      </c>
      <c r="CJ516" s="27">
        <f>((1/(((2-P516)^2+(5-Q516)^2))*CT516))</f>
        <v>2.3555759716705985E-3</v>
      </c>
      <c r="CK516" s="27">
        <f>((1/(((3-P516)^2+(5-Q516)^2))*CT516))</f>
        <v>2.2631233139611562E-3</v>
      </c>
      <c r="CL516" s="27">
        <f>(1/(((4-P516)^2+(5-Q516)^2))*CT516)</f>
        <v>2.0031657585041899E-3</v>
      </c>
      <c r="CM516" s="27">
        <f>(1/(((0-P516)^2+(6-Q516)^2))*CT516)</f>
        <v>1.4003483881911082E-3</v>
      </c>
      <c r="CN516" s="27">
        <f>(1/(((1-P516)^2+(6-Q516)^2))*CT516)</f>
        <v>1.5350358019329891E-3</v>
      </c>
      <c r="CO516" s="27">
        <f>((1/(((2-P516)^2+(6-Q516)^2))*CT516))</f>
        <v>1.5903479919314766E-3</v>
      </c>
      <c r="CP516" s="27">
        <f>((1/(((3-P516)^2+(6-Q516)^2))*CT516))</f>
        <v>1.5476622895968422E-3</v>
      </c>
      <c r="CQ516" s="27">
        <f>((1/(((4-P516)^2+(6-Q516)^2))*CT516))</f>
        <v>1.4215077800497657E-3</v>
      </c>
      <c r="CR516" s="27">
        <f>((1/(((5-P516)^2+(6-Q516)^2)))*CT516)</f>
        <v>1.2487185319494361E-3</v>
      </c>
      <c r="CS516" s="21">
        <f t="shared" si="269"/>
        <v>0.82345881127106679</v>
      </c>
      <c r="CT516" s="28">
        <v>0.05</v>
      </c>
    </row>
    <row r="517" spans="8:98" x14ac:dyDescent="0.25">
      <c r="H517" s="2">
        <v>44864</v>
      </c>
      <c r="I517" s="1" t="s">
        <v>7</v>
      </c>
      <c r="J517" s="1" t="s">
        <v>21</v>
      </c>
      <c r="K517">
        <v>1</v>
      </c>
      <c r="L517">
        <v>0</v>
      </c>
      <c r="M517">
        <v>0.17</v>
      </c>
      <c r="N517">
        <v>1.1200000000000001</v>
      </c>
      <c r="P517" s="10">
        <f>SUMIF(team,spi_matches[[#This Row],[team1]],Mxg)+SUMIF(team,spi_matches[[#This Row],[team2]],Vnxg)</f>
        <v>1.4628919325438259</v>
      </c>
      <c r="Q517" s="10">
        <f>SUMIF(team,spi_matches[[#This Row],[team1]],Mnxg)+SUMIF(team,spi_matches[[#This Row],[team2]],Vxg)</f>
        <v>1.0691624655329206</v>
      </c>
      <c r="R517" s="10">
        <f t="shared" si="239"/>
        <v>1.6741540041476004</v>
      </c>
      <c r="S517" s="21">
        <f t="shared" si="240"/>
        <v>0.34830355446161204</v>
      </c>
      <c r="T517" s="21">
        <f t="shared" si="241"/>
        <v>0.30121546724356174</v>
      </c>
      <c r="U517" s="21">
        <f t="shared" si="242"/>
        <v>0.16551574471351849</v>
      </c>
      <c r="V517" s="22">
        <f t="shared" si="243"/>
        <v>3</v>
      </c>
      <c r="W517" s="22">
        <f t="shared" si="244"/>
        <v>0</v>
      </c>
      <c r="X517" s="23">
        <f t="shared" si="245"/>
        <v>3</v>
      </c>
      <c r="Y517" s="23">
        <f t="shared" si="246"/>
        <v>0</v>
      </c>
      <c r="Z517" s="23">
        <f t="shared" si="247"/>
        <v>3</v>
      </c>
      <c r="AA517" s="23">
        <f t="shared" si="248"/>
        <v>0</v>
      </c>
      <c r="AB517" s="24">
        <f t="shared" si="249"/>
        <v>1</v>
      </c>
      <c r="AC517" s="24">
        <f t="shared" si="250"/>
        <v>1</v>
      </c>
      <c r="AD517" s="24">
        <f t="shared" si="251"/>
        <v>2</v>
      </c>
      <c r="AE517" s="24">
        <f t="shared" si="252"/>
        <v>1</v>
      </c>
      <c r="AF517" s="24">
        <f t="shared" si="253"/>
        <v>1</v>
      </c>
      <c r="AG517" s="24">
        <f t="shared" si="254"/>
        <v>2</v>
      </c>
      <c r="AH517" s="24">
        <f t="shared" si="255"/>
        <v>2</v>
      </c>
      <c r="AI517" s="24">
        <f t="shared" si="256"/>
        <v>2</v>
      </c>
      <c r="AJ517" s="24">
        <f t="shared" si="257"/>
        <v>1</v>
      </c>
      <c r="AK517" s="24">
        <f t="shared" si="258"/>
        <v>0</v>
      </c>
      <c r="AL517" s="25">
        <f t="shared" si="259"/>
        <v>11</v>
      </c>
      <c r="AM517" s="25">
        <f t="shared" si="260"/>
        <v>21</v>
      </c>
      <c r="AN517" s="25">
        <f t="shared" si="261"/>
        <v>12</v>
      </c>
      <c r="AO517" s="25">
        <f t="shared" si="262"/>
        <v>22</v>
      </c>
      <c r="AP517" s="25">
        <f t="shared" si="263"/>
        <v>10</v>
      </c>
      <c r="AQ517" s="26">
        <f t="shared" si="264"/>
        <v>0.2282559002899828</v>
      </c>
      <c r="AR517" s="26">
        <f t="shared" si="265"/>
        <v>0.17049221487724708</v>
      </c>
      <c r="AS517" s="26">
        <f t="shared" si="266"/>
        <v>4.6265133439520524E-2</v>
      </c>
      <c r="AT517" s="26">
        <f t="shared" si="267"/>
        <v>4.3292157607832157E-2</v>
      </c>
      <c r="AU517" s="26">
        <f t="shared" si="268"/>
        <v>3.6835741472263941E-2</v>
      </c>
      <c r="AV517" s="27">
        <f>(1/(((0-P517)^2+(0-Q517)^2))*CT517)</f>
        <v>1.5229224883497199E-2</v>
      </c>
      <c r="AW517" s="27">
        <f>(1/(((1-P517)^2+(1-Q517)^2))*CT517)</f>
        <v>0.2282559002899828</v>
      </c>
      <c r="AX517" s="27">
        <f>(1/(((2-P517)^2+(2-Q517)^2))*CT517)</f>
        <v>4.3292157607832157E-2</v>
      </c>
      <c r="AY517" s="27">
        <f>(1/(((3-P517)^2+(3-Q517)^2))*CT517)</f>
        <v>8.2090553558545158E-3</v>
      </c>
      <c r="AZ517" s="27">
        <f>((1/(((4-P517)^2+(4-Q517)^2))*CT517))</f>
        <v>3.3274047854484181E-3</v>
      </c>
      <c r="BA517" s="27">
        <f>((1/(((5-P517)^2+(5-Q517)^2))*CT517))</f>
        <v>1.7881015799268152E-3</v>
      </c>
      <c r="BB517" s="27">
        <f>((1/(((6-P517)^2+(6-Q517)^2))*CT517))</f>
        <v>1.1136227410198259E-3</v>
      </c>
      <c r="BC517" s="27">
        <f>((1/(((1-P517)^2+(0-Q517)^2))*CT517))</f>
        <v>3.6835741472263941E-2</v>
      </c>
      <c r="BD517" s="27">
        <f>((1/(((2-P517)^2+(0-Q517)^2))*CT517))</f>
        <v>3.4926116675233564E-2</v>
      </c>
      <c r="BE517" s="27">
        <f>((1/(((2-P517)^2+(1-Q517)^2))*CT517))</f>
        <v>0.17049221487724708</v>
      </c>
      <c r="BF517" s="27">
        <f>((1/(((3-P517)^2+(0-Q517)^2))*CT517))</f>
        <v>1.4262040973515414E-2</v>
      </c>
      <c r="BG517" s="27">
        <f>((1/(((3-P517)^2+(1-Q517)^2))*CT517))</f>
        <v>2.111946104396346E-2</v>
      </c>
      <c r="BH517" s="27">
        <f>((1/(((3-P517)^2+(2-Q517)^2))*CT517))</f>
        <v>1.5483904245413583E-2</v>
      </c>
      <c r="BI517" s="27">
        <f>((1/(((4-P517)^2+(0-Q517)^2))*CT517))</f>
        <v>6.5962836833073956E-3</v>
      </c>
      <c r="BJ517" s="27">
        <f>((1/(((4-P517)^2+(1-Q517)^2))*CT517))</f>
        <v>7.7619252445747661E-3</v>
      </c>
      <c r="BK517" s="27">
        <f>((1/(((4-P517)^2+(2-Q517)^2))*CT517))</f>
        <v>6.8461490888635157E-3</v>
      </c>
      <c r="BL517" s="27">
        <f>((1/(((4-P517)^2+(3-Q517)^2))*CT517))</f>
        <v>4.9188145088562424E-3</v>
      </c>
      <c r="BM517" s="27">
        <f>((1/(((5-P517)^2+(0-Q517)^2))*CT517))</f>
        <v>3.6618657057568673E-3</v>
      </c>
      <c r="BN517" s="27">
        <f>((1/(((5-P517)^2+(1-Q517)^2))*CT517))</f>
        <v>3.9949130606748706E-3</v>
      </c>
      <c r="BO517" s="27">
        <f>((1/(((5-P517)^2+(2-Q517)^2))*CT517))</f>
        <v>3.7375934333562922E-3</v>
      </c>
      <c r="BP517" s="27">
        <f>((1/(((5-P517)^2+(3-Q517)^2))*CT517))</f>
        <v>3.0789566917476751E-3</v>
      </c>
      <c r="BQ517" s="27">
        <f>((1/(((5-P517)^2+(4-Q517)^2))*CT517))</f>
        <v>2.3695624433144654E-3</v>
      </c>
      <c r="BR517" s="27">
        <f>((1/(((6-P517)^2+(0-Q517)^2))*CT517))</f>
        <v>2.3011296988954583E-3</v>
      </c>
      <c r="BS517" s="27">
        <f>(1/(((6-P517)^2+(1-Q517)^2))*CT517)</f>
        <v>2.4283475900051706E-3</v>
      </c>
      <c r="BT517" s="27">
        <f>(1/(((6-P517)^2+(2-Q517)^2))*CT517)</f>
        <v>2.3308058553317182E-3</v>
      </c>
      <c r="BU517" s="27">
        <f>(1/(((6-P517)^2+(3-Q517)^2))*CT517)</f>
        <v>2.0564721059555305E-3</v>
      </c>
      <c r="BV517" s="27">
        <f>((1/(((6-P517)^2+(4-Q517)^2))*CT517))</f>
        <v>1.7137867612788773E-3</v>
      </c>
      <c r="BW517" s="27">
        <f>((1/(((6-P517)^2+(5-Q517)^2))*CT517))</f>
        <v>1.3874693020561961E-3</v>
      </c>
      <c r="BX517" s="27">
        <f>((1/(((0-P517)^2+(1-Q517)^2))*CT517))</f>
        <v>2.3311802908708729E-2</v>
      </c>
      <c r="BY517" s="27">
        <f>((1/(((0-P517)^2+(2-Q517)^2))*CT517))</f>
        <v>1.6630570999754287E-2</v>
      </c>
      <c r="BZ517" s="27">
        <f>((1/(((1-P517)^2+(2-Q517)^2))*CT517))</f>
        <v>4.6265133439520524E-2</v>
      </c>
      <c r="CA517" s="27">
        <f>((1/(((0-P517)^2+(3-Q517)^2))*CT517))</f>
        <v>8.520520084078189E-3</v>
      </c>
      <c r="CB517" s="27">
        <f>((1/(((1-P517)^2+(3-Q517)^2))*CT517))</f>
        <v>1.268262174493584E-2</v>
      </c>
      <c r="CC517" s="27">
        <f>((1/(((2-P517)^2+(3-Q517)^2))*CT517))</f>
        <v>1.2448281558328235E-2</v>
      </c>
      <c r="CD517" s="27">
        <f>((1/(((0-P517)^2+(4-Q517)^2))*CT517))</f>
        <v>4.6598924121801439E-3</v>
      </c>
      <c r="CE517" s="27">
        <f>((1/(((1-P517)^2+(4-Q517)^2))*CT517))</f>
        <v>5.6791866566866661E-3</v>
      </c>
      <c r="CF517" s="27">
        <f>((1/(((2-P517)^2+(4-Q517)^2))*CT517))</f>
        <v>5.6317127505574544E-3</v>
      </c>
      <c r="CG517" s="27">
        <f>((1/(((3-P517)^2+(4-Q517)^2))*CT517))</f>
        <v>4.5651636582547143E-3</v>
      </c>
      <c r="CH517" s="27">
        <f>((1/(((0-P517)^2+(5-Q517)^2))*CT517))</f>
        <v>2.8422758818419276E-3</v>
      </c>
      <c r="CI517" s="27">
        <f>((1/(((1-P517)^2+(5-Q517)^2))*CT517))</f>
        <v>3.1916755660397265E-3</v>
      </c>
      <c r="CJ517" s="27">
        <f>((1/(((2-P517)^2+(5-Q517)^2))*CT517))</f>
        <v>3.1766263732847704E-3</v>
      </c>
      <c r="CK517" s="27">
        <f>((1/(((3-P517)^2+(5-Q517)^2))*CT517))</f>
        <v>2.8067520454564811E-3</v>
      </c>
      <c r="CL517" s="27">
        <f>(1/(((4-P517)^2+(5-Q517)^2))*CT517)</f>
        <v>2.2843148681313415E-3</v>
      </c>
      <c r="CM517" s="27">
        <f>(1/(((0-P517)^2+(6-Q517)^2))*CT517)</f>
        <v>1.8901296659387537E-3</v>
      </c>
      <c r="CN517" s="27">
        <f>(1/(((1-P517)^2+(6-Q517)^2))*CT517)</f>
        <v>2.0385341889602089E-3</v>
      </c>
      <c r="CO517" s="27">
        <f>((1/(((2-P517)^2+(6-Q517)^2))*CT517))</f>
        <v>2.0323845133854166E-3</v>
      </c>
      <c r="CP517" s="27">
        <f>((1/(((3-P517)^2+(6-Q517)^2))*CT517))</f>
        <v>1.8743538163567578E-3</v>
      </c>
      <c r="CQ517" s="27">
        <f>((1/(((4-P517)^2+(6-Q517)^2))*CT517))</f>
        <v>1.6260122341425307E-3</v>
      </c>
      <c r="CR517" s="27">
        <f>((1/(((5-P517)^2+(6-Q517)^2)))*CT517)</f>
        <v>1.3577993469757351E-3</v>
      </c>
      <c r="CS517" s="21">
        <f t="shared" si="269"/>
        <v>0.81503476641869221</v>
      </c>
      <c r="CT517" s="28">
        <v>0.05</v>
      </c>
    </row>
    <row r="518" spans="8:98" x14ac:dyDescent="0.25">
      <c r="H518" s="2">
        <v>44870</v>
      </c>
      <c r="I518" s="1" t="s">
        <v>22</v>
      </c>
      <c r="J518" s="1" t="s">
        <v>23</v>
      </c>
      <c r="K518">
        <v>2</v>
      </c>
      <c r="L518">
        <v>1</v>
      </c>
      <c r="M518">
        <v>0.24</v>
      </c>
      <c r="N518">
        <v>0.86</v>
      </c>
      <c r="P518" s="10">
        <f>SUMIF(team,spi_matches[[#This Row],[team1]],Mxg)+SUMIF(team,spi_matches[[#This Row],[team2]],Vnxg)</f>
        <v>2.5773118890934632</v>
      </c>
      <c r="Q518" s="10">
        <f>SUMIF(team,spi_matches[[#This Row],[team1]],Mnxg)+SUMIF(team,spi_matches[[#This Row],[team2]],Vxg)</f>
        <v>0.91237308543334206</v>
      </c>
      <c r="R518" s="10">
        <f t="shared" si="239"/>
        <v>5.4657698069754632</v>
      </c>
      <c r="S518" s="21">
        <f t="shared" si="240"/>
        <v>0.67516899444270995</v>
      </c>
      <c r="T518" s="21">
        <f t="shared" si="241"/>
        <v>7.8592473244431416E-2</v>
      </c>
      <c r="U518" s="21">
        <f t="shared" si="242"/>
        <v>9.1302069244088332E-2</v>
      </c>
      <c r="V518" s="22">
        <f t="shared" si="243"/>
        <v>3</v>
      </c>
      <c r="W518" s="22">
        <f t="shared" si="244"/>
        <v>0</v>
      </c>
      <c r="X518" s="23">
        <f t="shared" si="245"/>
        <v>3</v>
      </c>
      <c r="Y518" s="23">
        <f t="shared" si="246"/>
        <v>0</v>
      </c>
      <c r="Z518" s="23">
        <f t="shared" si="247"/>
        <v>3</v>
      </c>
      <c r="AA518" s="23">
        <f t="shared" si="248"/>
        <v>0</v>
      </c>
      <c r="AB518" s="24">
        <f t="shared" si="249"/>
        <v>3</v>
      </c>
      <c r="AC518" s="24">
        <f t="shared" si="250"/>
        <v>1</v>
      </c>
      <c r="AD518" s="24">
        <f t="shared" si="251"/>
        <v>2</v>
      </c>
      <c r="AE518" s="24">
        <f t="shared" si="252"/>
        <v>1</v>
      </c>
      <c r="AF518" s="24">
        <f t="shared" si="253"/>
        <v>3</v>
      </c>
      <c r="AG518" s="24">
        <f t="shared" si="254"/>
        <v>0</v>
      </c>
      <c r="AH518" s="24">
        <f t="shared" si="255"/>
        <v>2</v>
      </c>
      <c r="AI518" s="24">
        <f t="shared" si="256"/>
        <v>0</v>
      </c>
      <c r="AJ518" s="24">
        <f t="shared" si="257"/>
        <v>3</v>
      </c>
      <c r="AK518" s="24">
        <f t="shared" si="258"/>
        <v>2</v>
      </c>
      <c r="AL518" s="25">
        <f t="shared" si="259"/>
        <v>31</v>
      </c>
      <c r="AM518" s="25">
        <f t="shared" si="260"/>
        <v>21</v>
      </c>
      <c r="AN518" s="25">
        <f t="shared" si="261"/>
        <v>30</v>
      </c>
      <c r="AO518" s="25">
        <f t="shared" si="262"/>
        <v>20</v>
      </c>
      <c r="AP518" s="25">
        <f t="shared" si="263"/>
        <v>32</v>
      </c>
      <c r="AQ518" s="26">
        <f t="shared" si="264"/>
        <v>0.26832136480007912</v>
      </c>
      <c r="AR518" s="26">
        <f t="shared" si="265"/>
        <v>0.14664154490153886</v>
      </c>
      <c r="AS518" s="26">
        <f t="shared" si="266"/>
        <v>4.9451587525645407E-2</v>
      </c>
      <c r="AT518" s="26">
        <f t="shared" si="267"/>
        <v>4.2892179727100965E-2</v>
      </c>
      <c r="AU518" s="26">
        <f t="shared" si="268"/>
        <v>3.6721570339159335E-2</v>
      </c>
      <c r="AV518" s="27">
        <f>(1/(((0-P518)^2+(0-Q518)^2))*CT518)</f>
        <v>6.6889979123414822E-3</v>
      </c>
      <c r="AW518" s="27">
        <f>(1/(((1-P518)^2+(1-Q518)^2))*CT518)</f>
        <v>2.0035332134857604E-2</v>
      </c>
      <c r="AX518" s="27">
        <f>(1/(((2-P518)^2+(2-Q518)^2))*CT518)</f>
        <v>3.2976716034418478E-2</v>
      </c>
      <c r="AY518" s="27">
        <f>(1/(((3-P518)^2+(3-Q518)^2))*CT518)</f>
        <v>1.1020859156149348E-2</v>
      </c>
      <c r="AZ518" s="27">
        <f>((1/(((4-P518)^2+(4-Q518)^2))*CT518))</f>
        <v>4.3262020645893065E-3</v>
      </c>
      <c r="BA518" s="27">
        <f>((1/(((5-P518)^2+(5-Q518)^2))*CT518))</f>
        <v>2.2145341985063067E-3</v>
      </c>
      <c r="BB518" s="27">
        <f>((1/(((6-P518)^2+(6-Q518)^2))*CT518))</f>
        <v>1.3298317435688721E-3</v>
      </c>
      <c r="BC518" s="27">
        <f>((1/(((1-P518)^2+(0-Q518)^2))*CT518))</f>
        <v>1.5058710406967586E-2</v>
      </c>
      <c r="BD518" s="27">
        <f>((1/(((2-P518)^2+(0-Q518)^2))*CT518))</f>
        <v>4.2892179727100965E-2</v>
      </c>
      <c r="BE518" s="27">
        <f>((1/(((2-P518)^2+(1-Q518)^2))*CT518))</f>
        <v>0.14664154490153886</v>
      </c>
      <c r="BF518" s="27">
        <f>((1/(((3-P518)^2+(0-Q518)^2))*CT518))</f>
        <v>4.9451587525645407E-2</v>
      </c>
      <c r="BG518" s="27">
        <f>((1/(((3-P518)^2+(1-Q518)^2))*CT518))</f>
        <v>0.26832136480007912</v>
      </c>
      <c r="BH518" s="27">
        <f>((1/(((3-P518)^2+(2-Q518)^2))*CT518))</f>
        <v>3.6721570339159335E-2</v>
      </c>
      <c r="BI518" s="27">
        <f>((1/(((4-P518)^2+(0-Q518)^2))*CT518))</f>
        <v>1.7504146070927526E-2</v>
      </c>
      <c r="BJ518" s="27">
        <f>((1/(((4-P518)^2+(1-Q518)^2))*CT518))</f>
        <v>2.4609691073896156E-2</v>
      </c>
      <c r="BK518" s="27">
        <f>((1/(((4-P518)^2+(2-Q518)^2))*CT518))</f>
        <v>1.5591022454534822E-2</v>
      </c>
      <c r="BL518" s="27">
        <f>((1/(((4-P518)^2+(3-Q518)^2))*CT518))</f>
        <v>7.8342552428753813E-3</v>
      </c>
      <c r="BM518" s="27">
        <f>((1/(((5-P518)^2+(0-Q518)^2))*CT518))</f>
        <v>7.4606350820935231E-3</v>
      </c>
      <c r="BN518" s="27">
        <f>((1/(((5-P518)^2+(1-Q518)^2))*CT518))</f>
        <v>8.5076028447170146E-3</v>
      </c>
      <c r="BO518" s="27">
        <f>((1/(((5-P518)^2+(2-Q518)^2))*CT518))</f>
        <v>7.0898353151719259E-3</v>
      </c>
      <c r="BP518" s="27">
        <f>((1/(((5-P518)^2+(3-Q518)^2))*CT518))</f>
        <v>4.8887306248755393E-3</v>
      </c>
      <c r="BQ518" s="27">
        <f>((1/(((5-P518)^2+(4-Q518)^2))*CT518))</f>
        <v>3.2461508862974987E-3</v>
      </c>
      <c r="BR518" s="27">
        <f>((1/(((6-P518)^2+(0-Q518)^2))*CT518))</f>
        <v>3.9849469262466216E-3</v>
      </c>
      <c r="BS518" s="27">
        <f>(1/(((6-P518)^2+(1-Q518)^2))*CT518)</f>
        <v>4.2653118195724203E-3</v>
      </c>
      <c r="BT518" s="27">
        <f>(1/(((6-P518)^2+(2-Q518)^2))*CT518)</f>
        <v>3.8766523018522142E-3</v>
      </c>
      <c r="BU518" s="27">
        <f>(1/(((6-P518)^2+(3-Q518)^2))*CT518)</f>
        <v>3.110810806632633E-3</v>
      </c>
      <c r="BV518" s="27">
        <f>((1/(((6-P518)^2+(4-Q518)^2))*CT518))</f>
        <v>2.3531367505828914E-3</v>
      </c>
      <c r="BW518" s="27">
        <f>((1/(((6-P518)^2+(5-Q518)^2))*CT518))</f>
        <v>1.7591085419426382E-3</v>
      </c>
      <c r="BX518" s="27">
        <f>((1/(((0-P518)^2+(1-Q518)^2))*CT518))</f>
        <v>7.5185538550908877E-3</v>
      </c>
      <c r="BY518" s="27">
        <f>((1/(((0-P518)^2+(2-Q518)^2))*CT518))</f>
        <v>6.389393501325143E-3</v>
      </c>
      <c r="BZ518" s="27">
        <f>((1/(((1-P518)^2+(2-Q518)^2))*CT518))</f>
        <v>1.3620841693803674E-2</v>
      </c>
      <c r="CA518" s="27">
        <f>((1/(((0-P518)^2+(3-Q518)^2))*CT518))</f>
        <v>4.5451559253693024E-3</v>
      </c>
      <c r="CB518" s="27">
        <f>((1/(((1-P518)^2+(3-Q518)^2))*CT518))</f>
        <v>7.3034293707964111E-3</v>
      </c>
      <c r="CC518" s="27">
        <f>((1/(((2-P518)^2+(3-Q518)^2))*CT518))</f>
        <v>1.0657628652633193E-2</v>
      </c>
      <c r="CD518" s="27">
        <f>((1/(((0-P518)^2+(4-Q518)^2))*CT518))</f>
        <v>3.0910034942840166E-3</v>
      </c>
      <c r="CE518" s="27">
        <f>((1/(((1-P518)^2+(4-Q518)^2))*CT518))</f>
        <v>4.1592656835091604E-3</v>
      </c>
      <c r="CF518" s="27">
        <f>((1/(((2-P518)^2+(4-Q518)^2))*CT518))</f>
        <v>5.0675355629072431E-3</v>
      </c>
      <c r="CG518" s="27">
        <f>((1/(((3-P518)^2+(4-Q518)^2))*CT518))</f>
        <v>5.148214414555069E-3</v>
      </c>
      <c r="CH518" s="27">
        <f>((1/(((0-P518)^2+(5-Q518)^2))*CT518))</f>
        <v>2.1412147974886604E-3</v>
      </c>
      <c r="CI518" s="27">
        <f>((1/(((1-P518)^2+(5-Q518)^2))*CT518))</f>
        <v>2.6046270089644338E-3</v>
      </c>
      <c r="CJ518" s="27">
        <f>((1/(((2-P518)^2+(5-Q518)^2))*CT518))</f>
        <v>2.9339309021438557E-3</v>
      </c>
      <c r="CK518" s="27">
        <f>((1/(((3-P518)^2+(5-Q518)^2))*CT518))</f>
        <v>2.9607945153455901E-3</v>
      </c>
      <c r="CL518" s="27">
        <f>(1/(((4-P518)^2+(5-Q518)^2))*CT518)</f>
        <v>2.6691243602761654E-3</v>
      </c>
      <c r="CM518" s="27">
        <f>(1/(((0-P518)^2+(6-Q518)^2))*CT518)</f>
        <v>1.5372088695322203E-3</v>
      </c>
      <c r="CN518" s="27">
        <f>(1/(((1-P518)^2+(6-Q518)^2))*CT518)</f>
        <v>1.7623095300974495E-3</v>
      </c>
      <c r="CO518" s="27">
        <f>((1/(((2-P518)^2+(6-Q518)^2))*CT518))</f>
        <v>1.9071422624842311E-3</v>
      </c>
      <c r="CP518" s="27">
        <f>((1/(((3-P518)^2+(6-Q518)^2))*CT518))</f>
        <v>1.9184569201411155E-3</v>
      </c>
      <c r="CQ518" s="27">
        <f>((1/(((4-P518)^2+(6-Q518)^2))*CT518))</f>
        <v>1.7916016754831996E-3</v>
      </c>
      <c r="CR518" s="27">
        <f>((1/(((5-P518)^2+(6-Q518)^2)))*CT518)</f>
        <v>1.5746362478572919E-3</v>
      </c>
      <c r="CS518" s="21">
        <f t="shared" si="269"/>
        <v>0.84506353693122982</v>
      </c>
      <c r="CT518" s="28">
        <v>0.05</v>
      </c>
    </row>
    <row r="519" spans="8:98" x14ac:dyDescent="0.25">
      <c r="H519" s="2">
        <v>44870</v>
      </c>
      <c r="I519" s="1" t="s">
        <v>8</v>
      </c>
      <c r="J519" s="1" t="s">
        <v>24</v>
      </c>
      <c r="K519">
        <v>4</v>
      </c>
      <c r="L519">
        <v>3</v>
      </c>
      <c r="M519">
        <v>2.25</v>
      </c>
      <c r="N519">
        <v>1.68</v>
      </c>
      <c r="P519" s="10">
        <f>SUMIF(team,spi_matches[[#This Row],[team1]],Mxg)+SUMIF(team,spi_matches[[#This Row],[team2]],Vnxg)</f>
        <v>1.6738093832551644</v>
      </c>
      <c r="Q519" s="10">
        <f>SUMIF(team,spi_matches[[#This Row],[team1]],Mnxg)+SUMIF(team,spi_matches[[#This Row],[team2]],Vxg)</f>
        <v>1.339413771409401</v>
      </c>
      <c r="R519" s="10">
        <f t="shared" si="239"/>
        <v>0.44799460593036178</v>
      </c>
      <c r="S519" s="21">
        <f t="shared" si="240"/>
        <v>0.40098191645321873</v>
      </c>
      <c r="T519" s="21">
        <f t="shared" si="241"/>
        <v>0.2091930195223739</v>
      </c>
      <c r="U519" s="21">
        <f t="shared" si="242"/>
        <v>0.18350990005195478</v>
      </c>
      <c r="V519" s="22">
        <f t="shared" si="243"/>
        <v>3</v>
      </c>
      <c r="W519" s="22">
        <f t="shared" si="244"/>
        <v>0</v>
      </c>
      <c r="X519" s="23">
        <f t="shared" si="245"/>
        <v>3</v>
      </c>
      <c r="Y519" s="23">
        <f t="shared" si="246"/>
        <v>0</v>
      </c>
      <c r="Z519" s="23">
        <f t="shared" si="247"/>
        <v>3</v>
      </c>
      <c r="AA519" s="23">
        <f t="shared" si="248"/>
        <v>0</v>
      </c>
      <c r="AB519" s="24">
        <f t="shared" si="249"/>
        <v>2</v>
      </c>
      <c r="AC519" s="24">
        <f t="shared" si="250"/>
        <v>1</v>
      </c>
      <c r="AD519" s="24">
        <f t="shared" si="251"/>
        <v>2</v>
      </c>
      <c r="AE519" s="24">
        <f t="shared" si="252"/>
        <v>2</v>
      </c>
      <c r="AF519" s="24">
        <f t="shared" si="253"/>
        <v>1</v>
      </c>
      <c r="AG519" s="24">
        <f t="shared" si="254"/>
        <v>1</v>
      </c>
      <c r="AH519" s="24">
        <f t="shared" si="255"/>
        <v>1</v>
      </c>
      <c r="AI519" s="24">
        <f t="shared" si="256"/>
        <v>2</v>
      </c>
      <c r="AJ519" s="24">
        <f t="shared" si="257"/>
        <v>3</v>
      </c>
      <c r="AK519" s="24">
        <f t="shared" si="258"/>
        <v>1</v>
      </c>
      <c r="AL519" s="25">
        <f t="shared" si="259"/>
        <v>21</v>
      </c>
      <c r="AM519" s="25">
        <f t="shared" si="260"/>
        <v>22</v>
      </c>
      <c r="AN519" s="25">
        <f t="shared" si="261"/>
        <v>11</v>
      </c>
      <c r="AO519" s="25">
        <f t="shared" si="262"/>
        <v>12</v>
      </c>
      <c r="AP519" s="25">
        <f t="shared" si="263"/>
        <v>31</v>
      </c>
      <c r="AQ519" s="26">
        <f t="shared" si="264"/>
        <v>0.22562970542408767</v>
      </c>
      <c r="AR519" s="26">
        <f t="shared" si="265"/>
        <v>9.2119289847221092E-2</v>
      </c>
      <c r="AS519" s="26">
        <f t="shared" si="266"/>
        <v>8.7839377265588769E-2</v>
      </c>
      <c r="AT519" s="26">
        <f t="shared" si="267"/>
        <v>5.6154962966568869E-2</v>
      </c>
      <c r="AU519" s="26">
        <f t="shared" si="268"/>
        <v>2.6681134812065296E-2</v>
      </c>
      <c r="AV519" s="27">
        <f>(1/(((0-P519)^2+(0-Q519)^2))*CT519)</f>
        <v>1.0879813286007182E-2</v>
      </c>
      <c r="AW519" s="27">
        <f>(1/(((1-P519)^2+(1-Q519)^2))*CT519)</f>
        <v>8.7839377265588769E-2</v>
      </c>
      <c r="AX519" s="27">
        <f>(1/(((2-P519)^2+(2-Q519)^2))*CT519)</f>
        <v>9.2119289847221092E-2</v>
      </c>
      <c r="AY519" s="27">
        <f>(1/(((3-P519)^2+(3-Q519)^2))*CT519)</f>
        <v>1.1070940389587348E-2</v>
      </c>
      <c r="AZ519" s="27">
        <f>((1/(((4-P519)^2+(4-Q519)^2))*CT519))</f>
        <v>4.003240426102196E-3</v>
      </c>
      <c r="BA519" s="27">
        <f>((1/(((5-P519)^2+(5-Q519)^2))*CT519))</f>
        <v>2.0438666468498329E-3</v>
      </c>
      <c r="BB519" s="27">
        <f>((1/(((6-P519)^2+(6-Q519)^2))*CT519))</f>
        <v>1.2364916610174928E-3</v>
      </c>
      <c r="BC519" s="27">
        <f>((1/(((1-P519)^2+(0-Q519)^2))*CT519))</f>
        <v>2.2241514650383456E-2</v>
      </c>
      <c r="BD519" s="27">
        <f>((1/(((2-P519)^2+(0-Q519)^2))*CT519))</f>
        <v>2.6309841102569832E-2</v>
      </c>
      <c r="BE519" s="27">
        <f>((1/(((2-P519)^2+(1-Q519)^2))*CT519))</f>
        <v>0.22562970542408767</v>
      </c>
      <c r="BF519" s="27">
        <f>((1/(((3-P519)^2+(0-Q519)^2))*CT519))</f>
        <v>1.4073364097524223E-2</v>
      </c>
      <c r="BG519" s="27">
        <f>((1/(((3-P519)^2+(1-Q519)^2))*CT519))</f>
        <v>2.6681134812065296E-2</v>
      </c>
      <c r="BH519" s="27">
        <f>((1/(((3-P519)^2+(2-Q519)^2))*CT519))</f>
        <v>2.2777427407500928E-2</v>
      </c>
      <c r="BI519" s="27">
        <f>((1/(((4-P519)^2+(0-Q519)^2))*CT519))</f>
        <v>6.9394403017849736E-3</v>
      </c>
      <c r="BJ519" s="27">
        <f>((1/(((4-P519)^2+(1-Q519)^2))*CT519))</f>
        <v>9.0475393104119412E-3</v>
      </c>
      <c r="BK519" s="27">
        <f>((1/(((4-P519)^2+(2-Q519)^2))*CT519))</f>
        <v>8.5506086443554556E-3</v>
      </c>
      <c r="BL519" s="27">
        <f>((1/(((4-P519)^2+(3-Q519)^2))*CT519))</f>
        <v>6.1209179446305014E-3</v>
      </c>
      <c r="BM519" s="27">
        <f>((1/(((5-P519)^2+(0-Q519)^2))*CT519))</f>
        <v>3.888758706653333E-3</v>
      </c>
      <c r="BN519" s="27">
        <f>((1/(((5-P519)^2+(1-Q519)^2))*CT519))</f>
        <v>4.4727737100766314E-3</v>
      </c>
      <c r="BO519" s="27">
        <f>((1/(((5-P519)^2+(2-Q519)^2))*CT519))</f>
        <v>4.3478570193788788E-3</v>
      </c>
      <c r="BP519" s="27">
        <f>((1/(((5-P519)^2+(3-Q519)^2))*CT519))</f>
        <v>3.6176595101579702E-3</v>
      </c>
      <c r="BQ519" s="27">
        <f>((1/(((5-P519)^2+(4-Q519)^2))*CT519))</f>
        <v>2.7559957502555285E-3</v>
      </c>
      <c r="BR519" s="27">
        <f>((1/(((6-P519)^2+(0-Q519)^2))*CT519))</f>
        <v>2.437840610108816E-3</v>
      </c>
      <c r="BS519" s="27">
        <f>(1/(((6-P519)^2+(1-Q519)^2))*CT519)</f>
        <v>2.6551783175019377E-3</v>
      </c>
      <c r="BT519" s="27">
        <f>(1/(((6-P519)^2+(2-Q519)^2))*CT519)</f>
        <v>2.6106525858452401E-3</v>
      </c>
      <c r="BU519" s="27">
        <f>(1/(((6-P519)^2+(3-Q519)^2))*CT519)</f>
        <v>2.3284543967117457E-3</v>
      </c>
      <c r="BV519" s="27">
        <f>((1/(((6-P519)^2+(4-Q519)^2))*CT519))</f>
        <v>1.938386874271746E-3</v>
      </c>
      <c r="BW519" s="27">
        <f>((1/(((6-P519)^2+(5-Q519)^2))*CT519))</f>
        <v>1.5568652769425389E-3</v>
      </c>
      <c r="BX519" s="27">
        <f>((1/(((0-P519)^2+(1-Q519)^2))*CT519))</f>
        <v>1.7141841015493368E-2</v>
      </c>
      <c r="BY519" s="27">
        <f>((1/(((0-P519)^2+(2-Q519)^2))*CT519))</f>
        <v>1.5441573329375858E-2</v>
      </c>
      <c r="BZ519" s="27">
        <f>((1/(((1-P519)^2+(2-Q519)^2))*CT519))</f>
        <v>5.6154962966568869E-2</v>
      </c>
      <c r="CA519" s="27">
        <f>((1/(((0-P519)^2+(3-Q519)^2))*CT519))</f>
        <v>8.994124989614492E-3</v>
      </c>
      <c r="CB519" s="27">
        <f>((1/(((1-P519)^2+(3-Q519)^2))*CT519))</f>
        <v>1.5568730193654678E-2</v>
      </c>
      <c r="CC519" s="27">
        <f>((1/(((2-P519)^2+(3-Q519)^2))*CT519))</f>
        <v>1.7458423996463225E-2</v>
      </c>
      <c r="CD519" s="27">
        <f>((1/(((0-P519)^2+(4-Q519)^2))*CT519))</f>
        <v>5.0605459244001299E-3</v>
      </c>
      <c r="CE519" s="27">
        <f>((1/(((1-P519)^2+(4-Q519)^2))*CT519))</f>
        <v>6.6376925503823236E-3</v>
      </c>
      <c r="CF519" s="27">
        <f>((1/(((2-P519)^2+(4-Q519)^2))*CT519))</f>
        <v>6.9588266010441498E-3</v>
      </c>
      <c r="CG519" s="27">
        <f>((1/(((3-P519)^2+(4-Q519)^2))*CT519))</f>
        <v>5.6577082235904352E-3</v>
      </c>
      <c r="CH519" s="27">
        <f>((1/(((0-P519)^2+(5-Q519)^2))*CT519))</f>
        <v>3.0861284019110449E-3</v>
      </c>
      <c r="CI519" s="27">
        <f>((1/(((1-P519)^2+(5-Q519)^2))*CT519))</f>
        <v>3.6090892575072193E-3</v>
      </c>
      <c r="CJ519" s="27">
        <f>((1/(((2-P519)^2+(5-Q519)^2))*CT519))</f>
        <v>3.7019783472257103E-3</v>
      </c>
      <c r="CK519" s="27">
        <f>((1/(((3-P519)^2+(5-Q519)^2))*CT519))</f>
        <v>3.2984417374003761E-3</v>
      </c>
      <c r="CL519" s="27">
        <f>(1/(((4-P519)^2+(5-Q519)^2))*CT519)</f>
        <v>2.6580115682573262E-3</v>
      </c>
      <c r="CM519" s="27">
        <f>(1/(((0-P519)^2+(6-Q519)^2))*CT519)</f>
        <v>2.0389270446139057E-3</v>
      </c>
      <c r="CN519" s="27">
        <f>(1/(((1-P519)^2+(6-Q519)^2))*CT519)</f>
        <v>2.2547829842019911E-3</v>
      </c>
      <c r="CO519" s="27">
        <f>((1/(((2-P519)^2+(6-Q519)^2))*CT519))</f>
        <v>2.2906920970743008E-3</v>
      </c>
      <c r="CP519" s="27">
        <f>((1/(((3-P519)^2+(6-Q519)^2))*CT519))</f>
        <v>2.129485898955074E-3</v>
      </c>
      <c r="CQ519" s="27">
        <f>((1/(((4-P519)^2+(6-Q519)^2))*CT519))</f>
        <v>1.8428269970700403E-3</v>
      </c>
      <c r="CR519" s="27">
        <f>((1/(((5-P519)^2+(6-Q519)^2)))*CT519)</f>
        <v>1.5251059271502582E-3</v>
      </c>
      <c r="CS519" s="21">
        <f t="shared" si="269"/>
        <v>0.79368483602754736</v>
      </c>
      <c r="CT519" s="28">
        <v>0.05</v>
      </c>
    </row>
    <row r="520" spans="8:98" x14ac:dyDescent="0.25">
      <c r="H520" s="2">
        <v>44870</v>
      </c>
      <c r="I520" s="1" t="s">
        <v>15</v>
      </c>
      <c r="J520" s="1" t="s">
        <v>27</v>
      </c>
      <c r="K520">
        <v>2</v>
      </c>
      <c r="L520">
        <v>3</v>
      </c>
      <c r="M520">
        <v>1.32</v>
      </c>
      <c r="N520">
        <v>2.0499999999999998</v>
      </c>
      <c r="P520" s="10">
        <f>SUMIF(team,spi_matches[[#This Row],[team1]],Mxg)+SUMIF(team,spi_matches[[#This Row],[team2]],Vnxg)</f>
        <v>0.96892531899430956</v>
      </c>
      <c r="Q520" s="10">
        <f>SUMIF(team,spi_matches[[#This Row],[team1]],Mnxg)+SUMIF(team,spi_matches[[#This Row],[team2]],Vxg)</f>
        <v>1.552956828389326</v>
      </c>
      <c r="R520" s="10">
        <f t="shared" si="239"/>
        <v>0.37030534608804505</v>
      </c>
      <c r="S520" s="21">
        <f t="shared" si="240"/>
        <v>0.14566402758272176</v>
      </c>
      <c r="T520" s="21">
        <f t="shared" si="241"/>
        <v>0.23174482673151864</v>
      </c>
      <c r="U520" s="21">
        <f t="shared" si="242"/>
        <v>0.44688066909310642</v>
      </c>
      <c r="V520" s="22">
        <f t="shared" si="243"/>
        <v>0</v>
      </c>
      <c r="W520" s="22">
        <f t="shared" si="244"/>
        <v>3</v>
      </c>
      <c r="X520" s="23">
        <f t="shared" si="245"/>
        <v>0</v>
      </c>
      <c r="Y520" s="23">
        <f t="shared" si="246"/>
        <v>3</v>
      </c>
      <c r="Z520" s="23">
        <f t="shared" si="247"/>
        <v>0</v>
      </c>
      <c r="AA520" s="23">
        <f t="shared" si="248"/>
        <v>3</v>
      </c>
      <c r="AB520" s="24">
        <f t="shared" si="249"/>
        <v>1</v>
      </c>
      <c r="AC520" s="24">
        <f t="shared" si="250"/>
        <v>2</v>
      </c>
      <c r="AD520" s="24">
        <f t="shared" si="251"/>
        <v>1</v>
      </c>
      <c r="AE520" s="24">
        <f t="shared" si="252"/>
        <v>1</v>
      </c>
      <c r="AF520" s="24">
        <f t="shared" si="253"/>
        <v>0</v>
      </c>
      <c r="AG520" s="24">
        <f t="shared" si="254"/>
        <v>2</v>
      </c>
      <c r="AH520" s="24">
        <f t="shared" si="255"/>
        <v>0</v>
      </c>
      <c r="AI520" s="24">
        <f t="shared" si="256"/>
        <v>1</v>
      </c>
      <c r="AJ520" s="24">
        <f t="shared" si="257"/>
        <v>2</v>
      </c>
      <c r="AK520" s="24">
        <f t="shared" si="258"/>
        <v>2</v>
      </c>
      <c r="AL520" s="25">
        <f t="shared" si="259"/>
        <v>12</v>
      </c>
      <c r="AM520" s="25">
        <f t="shared" si="260"/>
        <v>11</v>
      </c>
      <c r="AN520" s="25">
        <f t="shared" si="261"/>
        <v>2</v>
      </c>
      <c r="AO520" s="25">
        <f t="shared" si="262"/>
        <v>1</v>
      </c>
      <c r="AP520" s="25">
        <f t="shared" si="263"/>
        <v>22</v>
      </c>
      <c r="AQ520" s="26">
        <f t="shared" si="264"/>
        <v>0.24898757533200211</v>
      </c>
      <c r="AR520" s="26">
        <f t="shared" si="265"/>
        <v>0.1630114660716494</v>
      </c>
      <c r="AS520" s="26">
        <f t="shared" si="266"/>
        <v>4.3911114834028465E-2</v>
      </c>
      <c r="AT520" s="26">
        <f t="shared" si="267"/>
        <v>4.0174275110326237E-2</v>
      </c>
      <c r="AU520" s="26">
        <f t="shared" si="268"/>
        <v>3.9589454346627119E-2</v>
      </c>
      <c r="AV520" s="27">
        <f>(1/(((0-P520)^2+(0-Q520)^2))*CT520)</f>
        <v>1.4923185062948506E-2</v>
      </c>
      <c r="AW520" s="27">
        <f>(1/(((1-P520)^2+(1-Q520)^2))*CT520)</f>
        <v>0.1630114660716494</v>
      </c>
      <c r="AX520" s="27">
        <f>(1/(((2-P520)^2+(2-Q520)^2))*CT520)</f>
        <v>3.9589454346627119E-2</v>
      </c>
      <c r="AY520" s="27">
        <f>(1/(((3-P520)^2+(3-Q520)^2))*CT520)</f>
        <v>8.0396214408161686E-3</v>
      </c>
      <c r="AZ520" s="27">
        <f>((1/(((4-P520)^2+(4-Q520)^2))*CT520))</f>
        <v>3.2947986846162259E-3</v>
      </c>
      <c r="BA520" s="27">
        <f>((1/(((5-P520)^2+(5-Q520)^2))*CT520))</f>
        <v>1.7773562861367297E-3</v>
      </c>
      <c r="BB520" s="27">
        <f>((1/(((6-P520)^2+(6-Q520)^2))*CT520))</f>
        <v>1.1089448387244989E-3</v>
      </c>
      <c r="BC520" s="27">
        <f>((1/(((1-P520)^2+(0-Q520)^2))*CT520))</f>
        <v>2.0724181258422431E-2</v>
      </c>
      <c r="BD520" s="27">
        <f>((1/(((2-P520)^2+(0-Q520)^2))*CT520))</f>
        <v>1.4389359159672639E-2</v>
      </c>
      <c r="BE520" s="27">
        <f>((1/(((2-P520)^2+(1-Q520)^2))*CT520))</f>
        <v>3.6526311221757805E-2</v>
      </c>
      <c r="BF520" s="27">
        <f>((1/(((3-P520)^2+(0-Q520)^2))*CT520))</f>
        <v>7.6488396066934474E-3</v>
      </c>
      <c r="BG520" s="27">
        <f>((1/(((3-P520)^2+(1-Q520)^2))*CT520))</f>
        <v>1.128406927807493E-2</v>
      </c>
      <c r="BH520" s="27">
        <f>((1/(((3-P520)^2+(2-Q520)^2))*CT520))</f>
        <v>1.1560394388832114E-2</v>
      </c>
      <c r="BI520" s="27">
        <f>((1/(((4-P520)^2+(0-Q520)^2))*CT520))</f>
        <v>4.3106835013872868E-3</v>
      </c>
      <c r="BJ520" s="27">
        <f>((1/(((4-P520)^2+(1-Q520)^2))*CT520))</f>
        <v>5.266941789965284E-3</v>
      </c>
      <c r="BK520" s="27">
        <f>((1/(((4-P520)^2+(2-Q520)^2))*CT520))</f>
        <v>5.3263671160590047E-3</v>
      </c>
      <c r="BL520" s="27">
        <f>((1/(((4-P520)^2+(3-Q520)^2))*CT520))</f>
        <v>4.4320945951269539E-3</v>
      </c>
      <c r="BM520" s="27">
        <f>((1/(((5-P520)^2+(0-Q520)^2))*CT520))</f>
        <v>2.6793506419154848E-3</v>
      </c>
      <c r="BN520" s="27">
        <f>((1/(((5-P520)^2+(1-Q520)^2))*CT520))</f>
        <v>3.0201764084749842E-3</v>
      </c>
      <c r="BO520" s="27">
        <f>((1/(((5-P520)^2+(2-Q520)^2))*CT520))</f>
        <v>3.0396225718506225E-3</v>
      </c>
      <c r="BP520" s="27">
        <f>((1/(((5-P520)^2+(3-Q520)^2))*CT520))</f>
        <v>2.7257616109745675E-3</v>
      </c>
      <c r="BQ520" s="27">
        <f>((1/(((5-P520)^2+(4-Q520)^2))*CT520))</f>
        <v>2.2484457584052773E-3</v>
      </c>
      <c r="BR520" s="27">
        <f>((1/(((6-P520)^2+(0-Q520)^2))*CT520))</f>
        <v>1.8035314139893792E-3</v>
      </c>
      <c r="BS520" s="27">
        <f>(1/(((6-P520)^2+(1-Q520)^2))*CT520)</f>
        <v>1.9517927718281727E-3</v>
      </c>
      <c r="BT520" s="27">
        <f>(1/(((6-P520)^2+(2-Q520)^2))*CT520)</f>
        <v>1.959895824302772E-3</v>
      </c>
      <c r="BU520" s="27">
        <f>(1/(((6-P520)^2+(3-Q520)^2))*CT520)</f>
        <v>1.8244415510258679E-3</v>
      </c>
      <c r="BV520" s="27">
        <f>((1/(((6-P520)^2+(4-Q520)^2))*CT520))</f>
        <v>1.5974577301339863E-3</v>
      </c>
      <c r="BW520" s="27">
        <f>((1/(((6-P520)^2+(5-Q520)^2))*CT520))</f>
        <v>1.3443093838287625E-3</v>
      </c>
      <c r="BX520" s="27">
        <f>((1/(((0-P520)^2+(1-Q520)^2))*CT520))</f>
        <v>4.0174275110326237E-2</v>
      </c>
      <c r="BY520" s="27">
        <f>((1/(((0-P520)^2+(2-Q520)^2))*CT520))</f>
        <v>4.3911114834028465E-2</v>
      </c>
      <c r="BZ520" s="27">
        <f>((1/(((1-P520)^2+(2-Q520)^2))*CT520))</f>
        <v>0.24898757533200211</v>
      </c>
      <c r="CA520" s="27">
        <f>((1/(((0-P520)^2+(3-Q520)^2))*CT520))</f>
        <v>1.6486685835302491E-2</v>
      </c>
      <c r="CB520" s="27">
        <f>((1/(((1-P520)^2+(3-Q520)^2))*CT520))</f>
        <v>2.3867492535464604E-2</v>
      </c>
      <c r="CC520" s="27">
        <f>((1/(((2-P520)^2+(3-Q520)^2))*CT520))</f>
        <v>1.5837575209293225E-2</v>
      </c>
      <c r="CD520" s="27">
        <f>((1/(((0-P520)^2+(4-Q520)^2))*CT520))</f>
        <v>7.2183022632109003E-3</v>
      </c>
      <c r="CE520" s="27">
        <f>((1/(((1-P520)^2+(4-Q520)^2))*CT520))</f>
        <v>8.3486587999787778E-3</v>
      </c>
      <c r="CF520" s="27">
        <f>((1/(((2-P520)^2+(4-Q520)^2))*CT520))</f>
        <v>7.0910566885476244E-3</v>
      </c>
      <c r="CG520" s="27">
        <f>((1/(((3-P520)^2+(4-Q520)^2))*CT520))</f>
        <v>4.9439921610329356E-3</v>
      </c>
      <c r="CH520" s="27">
        <f>((1/(((0-P520)^2+(5-Q520)^2))*CT520))</f>
        <v>3.8998752575861526E-3</v>
      </c>
      <c r="CI520" s="27">
        <f>((1/(((1-P520)^2+(5-Q520)^2))*CT520))</f>
        <v>4.2076660727501077E-3</v>
      </c>
      <c r="CJ520" s="27">
        <f>((1/(((2-P520)^2+(5-Q520)^2))*CT520))</f>
        <v>3.8624290451985039E-3</v>
      </c>
      <c r="CK520" s="27">
        <f>((1/(((3-P520)^2+(5-Q520)^2))*CT520))</f>
        <v>3.1235610170667174E-3</v>
      </c>
      <c r="CL520" s="27">
        <f>(1/(((4-P520)^2+(5-Q520)^2))*CT520)</f>
        <v>2.3730962628625558E-3</v>
      </c>
      <c r="CM520" s="27">
        <f>(1/(((0-P520)^2+(6-Q520)^2))*CT520)</f>
        <v>2.4137087949688079E-3</v>
      </c>
      <c r="CN520" s="27">
        <f>(1/(((1-P520)^2+(6-Q520)^2))*CT520)</f>
        <v>2.528169035612125E-3</v>
      </c>
      <c r="CO520" s="27">
        <f>((1/(((2-P520)^2+(6-Q520)^2))*CT520))</f>
        <v>2.3993119194181357E-3</v>
      </c>
      <c r="CP520" s="27">
        <f>((1/(((3-P520)^2+(6-Q520)^2))*CT520))</f>
        <v>2.0919226518150472E-3</v>
      </c>
      <c r="CQ520" s="27">
        <f>((1/(((4-P520)^2+(6-Q520)^2))*CT520))</f>
        <v>1.7263043422629226E-3</v>
      </c>
      <c r="CR520" s="27">
        <f>((1/(((5-P520)^2+(6-Q520)^2)))*CT520)</f>
        <v>1.3878959243779324E-3</v>
      </c>
      <c r="CS520" s="21">
        <f t="shared" si="269"/>
        <v>0.82428952340734662</v>
      </c>
      <c r="CT520" s="28">
        <v>0.05</v>
      </c>
    </row>
    <row r="521" spans="8:98" x14ac:dyDescent="0.25">
      <c r="H521" s="2">
        <v>44870</v>
      </c>
      <c r="I521" s="1" t="s">
        <v>25</v>
      </c>
      <c r="J521" s="1" t="s">
        <v>5</v>
      </c>
      <c r="K521">
        <v>2</v>
      </c>
      <c r="L521">
        <v>2</v>
      </c>
      <c r="M521">
        <v>1.42</v>
      </c>
      <c r="N521">
        <v>1.22</v>
      </c>
      <c r="P521" s="10">
        <f>SUMIF(team,spi_matches[[#This Row],[team1]],Mxg)+SUMIF(team,spi_matches[[#This Row],[team2]],Vnxg)</f>
        <v>1.2733912260531812</v>
      </c>
      <c r="Q521" s="10">
        <f>SUMIF(team,spi_matches[[#This Row],[team1]],Mnxg)+SUMIF(team,spi_matches[[#This Row],[team2]],Vxg)</f>
        <v>1.4371815728866286</v>
      </c>
      <c r="R521" s="10">
        <f t="shared" si="239"/>
        <v>6.8661968199699386E-2</v>
      </c>
      <c r="S521" s="21">
        <f t="shared" si="240"/>
        <v>0.20369740357402991</v>
      </c>
      <c r="T521" s="21">
        <f t="shared" si="241"/>
        <v>0.27664276886128131</v>
      </c>
      <c r="U521" s="21">
        <f t="shared" si="242"/>
        <v>0.28514475077755963</v>
      </c>
      <c r="V521" s="22">
        <f t="shared" si="243"/>
        <v>0</v>
      </c>
      <c r="W521" s="22">
        <f t="shared" si="244"/>
        <v>3</v>
      </c>
      <c r="X521" s="23">
        <f t="shared" si="245"/>
        <v>1</v>
      </c>
      <c r="Y521" s="23">
        <f t="shared" si="246"/>
        <v>1</v>
      </c>
      <c r="Z521" s="23">
        <f t="shared" si="247"/>
        <v>1</v>
      </c>
      <c r="AA521" s="23">
        <f t="shared" si="248"/>
        <v>1</v>
      </c>
      <c r="AB521" s="24">
        <f t="shared" si="249"/>
        <v>1</v>
      </c>
      <c r="AC521" s="24">
        <f t="shared" si="250"/>
        <v>1</v>
      </c>
      <c r="AD521" s="24">
        <f t="shared" si="251"/>
        <v>1</v>
      </c>
      <c r="AE521" s="24">
        <f t="shared" si="252"/>
        <v>2</v>
      </c>
      <c r="AF521" s="24">
        <f t="shared" si="253"/>
        <v>2</v>
      </c>
      <c r="AG521" s="24">
        <f t="shared" si="254"/>
        <v>1</v>
      </c>
      <c r="AH521" s="24">
        <f t="shared" si="255"/>
        <v>2</v>
      </c>
      <c r="AI521" s="24">
        <f t="shared" si="256"/>
        <v>2</v>
      </c>
      <c r="AJ521" s="24">
        <f t="shared" si="257"/>
        <v>0</v>
      </c>
      <c r="AK521" s="24">
        <f t="shared" si="258"/>
        <v>1</v>
      </c>
      <c r="AL521" s="25">
        <f t="shared" si="259"/>
        <v>11</v>
      </c>
      <c r="AM521" s="25">
        <f t="shared" si="260"/>
        <v>12</v>
      </c>
      <c r="AN521" s="25">
        <f t="shared" si="261"/>
        <v>21</v>
      </c>
      <c r="AO521" s="25">
        <f t="shared" si="262"/>
        <v>22</v>
      </c>
      <c r="AP521" s="25">
        <f t="shared" si="263"/>
        <v>1</v>
      </c>
      <c r="AQ521" s="26">
        <f t="shared" si="264"/>
        <v>0.18806148802353628</v>
      </c>
      <c r="AR521" s="26">
        <f t="shared" si="265"/>
        <v>0.12771152500095226</v>
      </c>
      <c r="AS521" s="26">
        <f t="shared" si="266"/>
        <v>6.9532515289391736E-2</v>
      </c>
      <c r="AT521" s="26">
        <f t="shared" si="267"/>
        <v>5.9190868479498171E-2</v>
      </c>
      <c r="AU521" s="26">
        <f t="shared" si="268"/>
        <v>2.7583879315384537E-2</v>
      </c>
      <c r="AV521" s="27">
        <f>(1/(((0-P521)^2+(0-Q521)^2))*CT521)</f>
        <v>1.3561101662200684E-2</v>
      </c>
      <c r="AW521" s="27">
        <f>(1/(((1-P521)^2+(1-Q521)^2))*CT521)</f>
        <v>0.18806148802353628</v>
      </c>
      <c r="AX521" s="27">
        <f>(1/(((2-P521)^2+(2-Q521)^2))*CT521)</f>
        <v>5.9190868479498171E-2</v>
      </c>
      <c r="AY521" s="27">
        <f>(1/(((3-P521)^2+(3-Q521)^2))*CT521)</f>
        <v>9.2190041457806682E-3</v>
      </c>
      <c r="AZ521" s="27">
        <f>((1/(((4-P521)^2+(4-Q521)^2))*CT521))</f>
        <v>3.570807838386124E-3</v>
      </c>
      <c r="BA521" s="27">
        <f>((1/(((5-P521)^2+(5-Q521)^2))*CT521))</f>
        <v>1.8810224626610817E-3</v>
      </c>
      <c r="BB521" s="27">
        <f>((1/(((6-P521)^2+(6-Q521)^2))*CT521))</f>
        <v>1.1584762492182167E-3</v>
      </c>
      <c r="BC521" s="27">
        <f>((1/(((1-P521)^2+(0-Q521)^2))*CT521))</f>
        <v>2.3361935426421829E-2</v>
      </c>
      <c r="BD521" s="27">
        <f>((1/(((2-P521)^2+(0-Q521)^2))*CT521))</f>
        <v>1.9279329532752687E-2</v>
      </c>
      <c r="BE521" s="27">
        <f>((1/(((2-P521)^2+(1-Q521)^2))*CT521))</f>
        <v>6.9532515289391736E-2</v>
      </c>
      <c r="BF521" s="27">
        <f>((1/(((3-P521)^2+(0-Q521)^2))*CT521))</f>
        <v>9.9075256685232024E-3</v>
      </c>
      <c r="BG521" s="27">
        <f>((1/(((3-P521)^2+(1-Q521)^2))*CT521))</f>
        <v>1.5761407167574772E-2</v>
      </c>
      <c r="BH521" s="27">
        <f>((1/(((3-P521)^2+(2-Q521)^2))*CT521))</f>
        <v>1.5160968060268901E-2</v>
      </c>
      <c r="BI521" s="27">
        <f>((1/(((4-P521)^2+(0-Q521)^2))*CT521))</f>
        <v>5.2632208984779265E-3</v>
      </c>
      <c r="BJ521" s="27">
        <f>((1/(((4-P521)^2+(1-Q521)^2))*CT521))</f>
        <v>6.556927193380838E-3</v>
      </c>
      <c r="BK521" s="27">
        <f>((1/(((4-P521)^2+(2-Q521)^2))*CT521))</f>
        <v>6.4506473969066433E-3</v>
      </c>
      <c r="BL521" s="27">
        <f>((1/(((4-P521)^2+(3-Q521)^2))*CT521))</f>
        <v>5.0623699969121576E-3</v>
      </c>
      <c r="BM521" s="27">
        <f>((1/(((5-P521)^2+(0-Q521)^2))*CT521))</f>
        <v>3.1341863339347598E-3</v>
      </c>
      <c r="BN521" s="27">
        <f>((1/(((5-P521)^2+(1-Q521)^2))*CT521))</f>
        <v>3.5514540064573025E-3</v>
      </c>
      <c r="BO521" s="27">
        <f>((1/(((5-P521)^2+(2-Q521)^2))*CT521))</f>
        <v>3.5200416120617856E-3</v>
      </c>
      <c r="BP521" s="27">
        <f>((1/(((5-P521)^2+(3-Q521)^2))*CT521))</f>
        <v>3.0618466588773867E-3</v>
      </c>
      <c r="BQ521" s="27">
        <f>((1/(((5-P521)^2+(4-Q521)^2))*CT521))</f>
        <v>2.4443123028735393E-3</v>
      </c>
      <c r="BR521" s="27">
        <f>((1/(((6-P521)^2+(0-Q521)^2))*CT521))</f>
        <v>2.0486495785639008E-3</v>
      </c>
      <c r="BS521" s="27">
        <f>(1/(((6-P521)^2+(1-Q521)^2))*CT521)</f>
        <v>2.2190703307032231E-3</v>
      </c>
      <c r="BT521" s="27">
        <f>(1/(((6-P521)^2+(2-Q521)^2))*CT521)</f>
        <v>2.206765537779451E-3</v>
      </c>
      <c r="BU521" s="27">
        <f>(1/(((6-P521)^2+(3-Q521)^2))*CT521)</f>
        <v>2.0174931229684219E-3</v>
      </c>
      <c r="BV521" s="27">
        <f>((1/(((6-P521)^2+(4-Q521)^2))*CT521))</f>
        <v>1.7295730372304538E-3</v>
      </c>
      <c r="BW521" s="27">
        <f>((1/(((6-P521)^2+(5-Q521)^2))*CT521))</f>
        <v>1.4271644219690245E-3</v>
      </c>
      <c r="BX521" s="27">
        <f>((1/(((0-P521)^2+(1-Q521)^2))*CT521))</f>
        <v>2.7583879315384537E-2</v>
      </c>
      <c r="BY521" s="27">
        <f>((1/(((0-P521)^2+(2-Q521)^2))*CT521))</f>
        <v>2.5795936237504744E-2</v>
      </c>
      <c r="BZ521" s="27">
        <f>((1/(((1-P521)^2+(2-Q521)^2))*CT521))</f>
        <v>0.12771152500095226</v>
      </c>
      <c r="CA521" s="27">
        <f>((1/(((0-P521)^2+(3-Q521)^2))*CT521))</f>
        <v>1.2303371664252665E-2</v>
      </c>
      <c r="CB521" s="27">
        <f>((1/(((1-P521)^2+(3-Q521)^2))*CT521))</f>
        <v>1.9863780560387005E-2</v>
      </c>
      <c r="CC521" s="27">
        <f>((1/(((2-P521)^2+(3-Q521)^2))*CT521))</f>
        <v>1.6832966576844809E-2</v>
      </c>
      <c r="CD521" s="27">
        <f>((1/(((0-P521)^2+(4-Q521)^2))*CT521))</f>
        <v>6.1053314953639568E-3</v>
      </c>
      <c r="CE521" s="27">
        <f>((1/(((1-P521)^2+(4-Q521)^2))*CT521))</f>
        <v>7.5269679374218093E-3</v>
      </c>
      <c r="CF521" s="27">
        <f>((1/(((2-P521)^2+(4-Q521)^2))*CT521))</f>
        <v>7.0462246138081053E-3</v>
      </c>
      <c r="CG521" s="27">
        <f>((1/(((3-P521)^2+(4-Q521)^2))*CT521))</f>
        <v>5.2360318608156431E-3</v>
      </c>
      <c r="CH521" s="27">
        <f>((1/(((0-P521)^2+(5-Q521)^2))*CT521))</f>
        <v>3.4927907919904675E-3</v>
      </c>
      <c r="CI521" s="27">
        <f>((1/(((1-P521)^2+(5-Q521)^2))*CT521))</f>
        <v>3.9159119292569485E-3</v>
      </c>
      <c r="CJ521" s="27">
        <f>((1/(((2-P521)^2+(5-Q521)^2))*CT521))</f>
        <v>3.7816804260218358E-3</v>
      </c>
      <c r="CK521" s="27">
        <f>((1/(((3-P521)^2+(5-Q521)^2))*CT521))</f>
        <v>3.189822577022767E-3</v>
      </c>
      <c r="CL521" s="27">
        <f>(1/(((4-P521)^2+(5-Q521)^2))*CT521)</f>
        <v>2.4840930418020563E-3</v>
      </c>
      <c r="CM521" s="27">
        <f>(1/(((0-P521)^2+(6-Q521)^2))*CT521)</f>
        <v>2.2280808654570085E-3</v>
      </c>
      <c r="CN521" s="27">
        <f>(1/(((1-P521)^2+(6-Q521)^2))*CT521)</f>
        <v>2.3930252203913198E-3</v>
      </c>
      <c r="CO521" s="27">
        <f>((1/(((2-P521)^2+(6-Q521)^2))*CT521))</f>
        <v>2.342219618311334E-3</v>
      </c>
      <c r="CP521" s="27">
        <f>((1/(((3-P521)^2+(6-Q521)^2))*CT521))</f>
        <v>2.1007970970452891E-3</v>
      </c>
      <c r="CQ521" s="27">
        <f>((1/(((4-P521)^2+(6-Q521)^2))*CT521))</f>
        <v>1.7696792595511294E-3</v>
      </c>
      <c r="CR521" s="27">
        <f>((1/(((5-P521)^2+(6-Q521)^2)))*CT521)</f>
        <v>1.4406346879738715E-3</v>
      </c>
      <c r="CS521" s="21">
        <f t="shared" si="269"/>
        <v>0.76548492321287098</v>
      </c>
      <c r="CT521" s="28">
        <v>0.05</v>
      </c>
    </row>
    <row r="522" spans="8:98" x14ac:dyDescent="0.25">
      <c r="H522" s="2">
        <v>44870</v>
      </c>
      <c r="I522" s="1" t="s">
        <v>10</v>
      </c>
      <c r="J522" s="1" t="s">
        <v>14</v>
      </c>
      <c r="K522">
        <v>0</v>
      </c>
      <c r="L522">
        <v>2</v>
      </c>
      <c r="M522">
        <v>1.47</v>
      </c>
      <c r="N522">
        <v>2.19</v>
      </c>
      <c r="P522" s="10">
        <f>SUMIF(team,spi_matches[[#This Row],[team1]],Mxg)+SUMIF(team,spi_matches[[#This Row],[team2]],Vnxg)</f>
        <v>1.4079051317712723</v>
      </c>
      <c r="Q522" s="10">
        <f>SUMIF(team,spi_matches[[#This Row],[team1]],Mnxg)+SUMIF(team,spi_matches[[#This Row],[team2]],Vxg)</f>
        <v>1.1736128175040681</v>
      </c>
      <c r="R522" s="10">
        <f t="shared" si="239"/>
        <v>1.0368986774023616</v>
      </c>
      <c r="S522" s="21">
        <f t="shared" si="240"/>
        <v>0.29435761404252292</v>
      </c>
      <c r="T522" s="21">
        <f t="shared" si="241"/>
        <v>0.33253793309789653</v>
      </c>
      <c r="U522" s="21">
        <f t="shared" si="242"/>
        <v>0.18779472318470208</v>
      </c>
      <c r="V522" s="22">
        <f t="shared" si="243"/>
        <v>1</v>
      </c>
      <c r="W522" s="22">
        <f t="shared" si="244"/>
        <v>1</v>
      </c>
      <c r="X522" s="23">
        <f t="shared" si="245"/>
        <v>0</v>
      </c>
      <c r="Y522" s="23">
        <f t="shared" si="246"/>
        <v>3</v>
      </c>
      <c r="Z522" s="23">
        <f t="shared" si="247"/>
        <v>0</v>
      </c>
      <c r="AA522" s="23">
        <f t="shared" si="248"/>
        <v>3</v>
      </c>
      <c r="AB522" s="24">
        <f t="shared" si="249"/>
        <v>1</v>
      </c>
      <c r="AC522" s="24">
        <f t="shared" si="250"/>
        <v>1</v>
      </c>
      <c r="AD522" s="24">
        <f t="shared" si="251"/>
        <v>2</v>
      </c>
      <c r="AE522" s="24">
        <f t="shared" si="252"/>
        <v>1</v>
      </c>
      <c r="AF522" s="24">
        <f t="shared" si="253"/>
        <v>1</v>
      </c>
      <c r="AG522" s="24">
        <f t="shared" si="254"/>
        <v>2</v>
      </c>
      <c r="AH522" s="24">
        <f t="shared" si="255"/>
        <v>2</v>
      </c>
      <c r="AI522" s="24">
        <f t="shared" si="256"/>
        <v>2</v>
      </c>
      <c r="AJ522" s="24">
        <f t="shared" si="257"/>
        <v>1</v>
      </c>
      <c r="AK522" s="24">
        <f t="shared" si="258"/>
        <v>0</v>
      </c>
      <c r="AL522" s="25">
        <f t="shared" si="259"/>
        <v>11</v>
      </c>
      <c r="AM522" s="25">
        <f t="shared" si="260"/>
        <v>21</v>
      </c>
      <c r="AN522" s="25">
        <f t="shared" si="261"/>
        <v>12</v>
      </c>
      <c r="AO522" s="25">
        <f t="shared" si="262"/>
        <v>22</v>
      </c>
      <c r="AP522" s="25">
        <f t="shared" si="263"/>
        <v>10</v>
      </c>
      <c r="AQ522" s="26">
        <f t="shared" si="264"/>
        <v>0.25441666448366451</v>
      </c>
      <c r="AR522" s="26">
        <f t="shared" si="265"/>
        <v>0.13133088979649654</v>
      </c>
      <c r="AS522" s="26">
        <f t="shared" si="266"/>
        <v>5.8871847828507289E-2</v>
      </c>
      <c r="AT522" s="26">
        <f t="shared" si="267"/>
        <v>4.8379663080883317E-2</v>
      </c>
      <c r="AU522" s="26">
        <f t="shared" si="268"/>
        <v>3.2388587558130309E-2</v>
      </c>
      <c r="AV522" s="27">
        <f>(1/(((0-P522)^2+(0-Q522)^2))*CT522)</f>
        <v>1.4882884031012393E-2</v>
      </c>
      <c r="AW522" s="27">
        <f>(1/(((1-P522)^2+(1-Q522)^2))*CT522)</f>
        <v>0.25441666448366451</v>
      </c>
      <c r="AX522" s="27">
        <f>(1/(((2-P522)^2+(2-Q522)^2))*CT522)</f>
        <v>4.8379663080883317E-2</v>
      </c>
      <c r="AY522" s="27">
        <f>(1/(((3-P522)^2+(3-Q522)^2))*CT522)</f>
        <v>8.5172256146485645E-3</v>
      </c>
      <c r="AZ522" s="27">
        <f>((1/(((4-P522)^2+(4-Q522)^2))*CT522))</f>
        <v>3.3996444612158826E-3</v>
      </c>
      <c r="BA522" s="27">
        <f>((1/(((5-P522)^2+(5-Q522)^2))*CT522))</f>
        <v>1.8152520401545865E-3</v>
      </c>
      <c r="BB522" s="27">
        <f>((1/(((6-P522)^2+(6-Q522)^2))*CT522))</f>
        <v>1.1265993863172499E-3</v>
      </c>
      <c r="BC522" s="27">
        <f>((1/(((1-P522)^2+(0-Q522)^2))*CT522))</f>
        <v>3.2388587558130309E-2</v>
      </c>
      <c r="BD522" s="27">
        <f>((1/(((2-P522)^2+(0-Q522)^2))*CT522))</f>
        <v>2.8936133339340687E-2</v>
      </c>
      <c r="BE522" s="27">
        <f>((1/(((2-P522)^2+(1-Q522)^2))*CT522))</f>
        <v>0.13133088979649654</v>
      </c>
      <c r="BF522" s="27">
        <f>((1/(((3-P522)^2+(0-Q522)^2))*CT522))</f>
        <v>1.2780751199442764E-2</v>
      </c>
      <c r="BG522" s="27">
        <f>((1/(((3-P522)^2+(1-Q522)^2))*CT522))</f>
        <v>1.9493880536806341E-2</v>
      </c>
      <c r="BH522" s="27">
        <f>((1/(((3-P522)^2+(2-Q522)^2))*CT522))</f>
        <v>1.5539137307897011E-2</v>
      </c>
      <c r="BI522" s="27">
        <f>((1/(((4-P522)^2+(0-Q522)^2))*CT522))</f>
        <v>6.1756430565173296E-3</v>
      </c>
      <c r="BJ522" s="27">
        <f>((1/(((4-P522)^2+(1-Q522)^2))*CT522))</f>
        <v>7.4083982490647073E-3</v>
      </c>
      <c r="BK522" s="27">
        <f>((1/(((4-P522)^2+(2-Q522)^2))*CT522))</f>
        <v>6.7550482943230716E-3</v>
      </c>
      <c r="BL522" s="27">
        <f>((1/(((4-P522)^2+(3-Q522)^2))*CT522))</f>
        <v>4.9728255243520862E-3</v>
      </c>
      <c r="BM522" s="27">
        <f>((1/(((5-P522)^2+(0-Q522)^2))*CT522))</f>
        <v>3.5012748802054992E-3</v>
      </c>
      <c r="BN522" s="27">
        <f>((1/(((5-P522)^2+(1-Q522)^2))*CT522))</f>
        <v>3.8659932453862403E-3</v>
      </c>
      <c r="BO522" s="27">
        <f>((1/(((5-P522)^2+(2-Q522)^2))*CT522))</f>
        <v>3.6802424801866893E-3</v>
      </c>
      <c r="BP522" s="27">
        <f>((1/(((5-P522)^2+(3-Q522)^2))*CT522))</f>
        <v>3.0790384838453905E-3</v>
      </c>
      <c r="BQ522" s="27">
        <f>((1/(((5-P522)^2+(4-Q522)^2))*CT522))</f>
        <v>2.3933052496079373E-3</v>
      </c>
      <c r="BR522" s="27">
        <f>((1/(((6-P522)^2+(0-Q522)^2))*CT522))</f>
        <v>2.2257138901007273E-3</v>
      </c>
      <c r="BS522" s="27">
        <f>(1/(((6-P522)^2+(1-Q522)^2))*CT522)</f>
        <v>2.3677071240967608E-3</v>
      </c>
      <c r="BT522" s="27">
        <f>(1/(((6-P522)^2+(2-Q522)^2))*CT522)</f>
        <v>2.2967121451885888E-3</v>
      </c>
      <c r="BU522" s="27">
        <f>(1/(((6-P522)^2+(3-Q522)^2))*CT522)</f>
        <v>2.0472484117670712E-3</v>
      </c>
      <c r="BV522" s="27">
        <f>((1/(((6-P522)^2+(4-Q522)^2))*CT522))</f>
        <v>1.7196431524194125E-3</v>
      </c>
      <c r="BW522" s="27">
        <f>((1/(((6-P522)^2+(5-Q522)^2))*CT522))</f>
        <v>1.3994401173477861E-3</v>
      </c>
      <c r="BX522" s="27">
        <f>((1/(((0-P522)^2+(1-Q522)^2))*CT522))</f>
        <v>2.4846717241198402E-2</v>
      </c>
      <c r="BY522" s="27">
        <f>((1/(((0-P522)^2+(2-Q522)^2))*CT522))</f>
        <v>1.8760933153334738E-2</v>
      </c>
      <c r="BZ522" s="27">
        <f>((1/(((1-P522)^2+(2-Q522)^2))*CT522))</f>
        <v>5.8871847828507289E-2</v>
      </c>
      <c r="CA522" s="27">
        <f>((1/(((0-P522)^2+(3-Q522)^2))*CT522))</f>
        <v>9.4022306220004018E-3</v>
      </c>
      <c r="CB522" s="27">
        <f>((1/(((1-P522)^2+(3-Q522)^2))*CT522))</f>
        <v>1.4277242835091537E-2</v>
      </c>
      <c r="CC522" s="27">
        <f>((1/(((2-P522)^2+(3-Q522)^2))*CT522))</f>
        <v>1.3563859357762029E-2</v>
      </c>
      <c r="CD522" s="27">
        <f>((1/(((0-P522)^2+(4-Q522)^2))*CT522))</f>
        <v>5.0147124816897828E-3</v>
      </c>
      <c r="CE522" s="27">
        <f>((1/(((1-P522)^2+(4-Q522)^2))*CT522))</f>
        <v>6.1313197966710118E-3</v>
      </c>
      <c r="CF522" s="27">
        <f>((1/(((2-P522)^2+(4-Q522)^2))*CT522))</f>
        <v>5.9958934089874016E-3</v>
      </c>
      <c r="CG522" s="27">
        <f>((1/(((3-P522)^2+(4-Q522)^2))*CT522))</f>
        <v>4.7513926112815351E-3</v>
      </c>
      <c r="CH522" s="27">
        <f>((1/(((0-P522)^2+(5-Q522)^2))*CT522))</f>
        <v>3.007801805282131E-3</v>
      </c>
      <c r="CI522" s="27">
        <f>((1/(((1-P522)^2+(5-Q522)^2))*CT522))</f>
        <v>3.3766386185135043E-3</v>
      </c>
      <c r="CJ522" s="27">
        <f>((1/(((2-P522)^2+(5-Q522)^2))*CT522))</f>
        <v>3.3351531700324556E-3</v>
      </c>
      <c r="CK522" s="27">
        <f>((1/(((3-P522)^2+(5-Q522)^2))*CT522))</f>
        <v>2.9110378213802984E-3</v>
      </c>
      <c r="CL522" s="27">
        <f>(1/(((4-P522)^2+(5-Q522)^2))*CT522)</f>
        <v>2.3408026358277814E-3</v>
      </c>
      <c r="CM522" s="27">
        <f>(1/(((0-P522)^2+(6-Q522)^2))*CT522)</f>
        <v>1.9781446589986328E-3</v>
      </c>
      <c r="CN522" s="27">
        <f>(1/(((1-P522)^2+(6-Q522)^2))*CT522)</f>
        <v>2.1312509743351507E-3</v>
      </c>
      <c r="CO522" s="27">
        <f>((1/(((2-P522)^2+(6-Q522)^2))*CT522))</f>
        <v>2.11464867493161E-3</v>
      </c>
      <c r="CP522" s="27">
        <f>((1/(((3-P522)^2+(6-Q522)^2))*CT522))</f>
        <v>1.9358251278528517E-3</v>
      </c>
      <c r="CQ522" s="27">
        <f>((1/(((4-P522)^2+(6-Q522)^2))*CT522))</f>
        <v>1.6659464757140547E-3</v>
      </c>
      <c r="CR522" s="27">
        <f>((1/(((5-P522)^2+(6-Q522)^2)))*CT522)</f>
        <v>1.3813238853095061E-3</v>
      </c>
      <c r="CS522" s="21">
        <f t="shared" si="269"/>
        <v>0.81469027032512153</v>
      </c>
      <c r="CT522" s="28">
        <v>0.05</v>
      </c>
    </row>
    <row r="523" spans="8:98" x14ac:dyDescent="0.25">
      <c r="H523" s="2">
        <v>44871</v>
      </c>
      <c r="I523" s="1" t="s">
        <v>12</v>
      </c>
      <c r="J523" s="1" t="s">
        <v>6</v>
      </c>
      <c r="K523">
        <v>0</v>
      </c>
      <c r="L523">
        <v>1</v>
      </c>
      <c r="M523">
        <v>0.25</v>
      </c>
      <c r="N523">
        <v>2.0099999999999998</v>
      </c>
      <c r="P523" s="10">
        <f>SUMIF(team,spi_matches[[#This Row],[team1]],Mxg)+SUMIF(team,spi_matches[[#This Row],[team2]],Vnxg)</f>
        <v>1.3898523818536113</v>
      </c>
      <c r="Q523" s="10">
        <f>SUMIF(team,spi_matches[[#This Row],[team1]],Mnxg)+SUMIF(team,spi_matches[[#This Row],[team2]],Vxg)</f>
        <v>1.1435492703514272</v>
      </c>
      <c r="R523" s="10">
        <f t="shared" si="239"/>
        <v>2.0500003193258944</v>
      </c>
      <c r="S523" s="21">
        <f t="shared" si="240"/>
        <v>0.29152978479512515</v>
      </c>
      <c r="T523" s="21">
        <f t="shared" si="241"/>
        <v>0.36487933922059212</v>
      </c>
      <c r="U523" s="21">
        <f t="shared" si="242"/>
        <v>0.18442945042400646</v>
      </c>
      <c r="V523" s="22">
        <f t="shared" si="243"/>
        <v>1</v>
      </c>
      <c r="W523" s="22">
        <f t="shared" si="244"/>
        <v>1</v>
      </c>
      <c r="X523" s="23">
        <f t="shared" si="245"/>
        <v>0</v>
      </c>
      <c r="Y523" s="23">
        <f t="shared" si="246"/>
        <v>3</v>
      </c>
      <c r="Z523" s="23">
        <f t="shared" si="247"/>
        <v>0</v>
      </c>
      <c r="AA523" s="23">
        <f t="shared" si="248"/>
        <v>3</v>
      </c>
      <c r="AB523" s="24">
        <f t="shared" si="249"/>
        <v>1</v>
      </c>
      <c r="AC523" s="24">
        <f t="shared" si="250"/>
        <v>1</v>
      </c>
      <c r="AD523" s="24">
        <f t="shared" si="251"/>
        <v>2</v>
      </c>
      <c r="AE523" s="24">
        <f t="shared" si="252"/>
        <v>1</v>
      </c>
      <c r="AF523" s="24">
        <f t="shared" si="253"/>
        <v>1</v>
      </c>
      <c r="AG523" s="24">
        <f t="shared" si="254"/>
        <v>2</v>
      </c>
      <c r="AH523" s="24">
        <f t="shared" si="255"/>
        <v>2</v>
      </c>
      <c r="AI523" s="24">
        <f t="shared" si="256"/>
        <v>2</v>
      </c>
      <c r="AJ523" s="24">
        <f t="shared" si="257"/>
        <v>1</v>
      </c>
      <c r="AK523" s="24">
        <f t="shared" si="258"/>
        <v>0</v>
      </c>
      <c r="AL523" s="25">
        <f t="shared" si="259"/>
        <v>11</v>
      </c>
      <c r="AM523" s="25">
        <f t="shared" si="260"/>
        <v>21</v>
      </c>
      <c r="AN523" s="25">
        <f t="shared" si="261"/>
        <v>12</v>
      </c>
      <c r="AO523" s="25">
        <f t="shared" si="262"/>
        <v>22</v>
      </c>
      <c r="AP523" s="25">
        <f t="shared" si="263"/>
        <v>10</v>
      </c>
      <c r="AQ523" s="26">
        <f t="shared" si="264"/>
        <v>0.28970178636924776</v>
      </c>
      <c r="AR523" s="26">
        <f t="shared" si="265"/>
        <v>0.12726321434111665</v>
      </c>
      <c r="AS523" s="26">
        <f t="shared" si="266"/>
        <v>5.6465737318645487E-2</v>
      </c>
      <c r="AT523" s="26">
        <f t="shared" si="267"/>
        <v>4.5216625099785024E-2</v>
      </c>
      <c r="AU523" s="26">
        <f t="shared" si="268"/>
        <v>3.42538527997042E-2</v>
      </c>
      <c r="AV523" s="27">
        <f>(1/(((0-P523)^2+(0-Q523)^2))*CT523)</f>
        <v>1.5434982929833425E-2</v>
      </c>
      <c r="AW523" s="27">
        <f>(1/(((1-P523)^2+(1-Q523)^2))*CT523)</f>
        <v>0.28970178636924776</v>
      </c>
      <c r="AX523" s="27">
        <f>(1/(((2-P523)^2+(2-Q523)^2))*CT523)</f>
        <v>4.5216625099785024E-2</v>
      </c>
      <c r="AY523" s="27">
        <f>(1/(((3-P523)^2+(3-Q523)^2))*CT523)</f>
        <v>8.2795375022936806E-3</v>
      </c>
      <c r="AZ523" s="27">
        <f>((1/(((4-P523)^2+(4-Q523)^2))*CT523))</f>
        <v>3.3395267396039482E-3</v>
      </c>
      <c r="BA523" s="27">
        <f>((1/(((5-P523)^2+(5-Q523)^2))*CT523))</f>
        <v>1.7917693106119443E-3</v>
      </c>
      <c r="BB523" s="27">
        <f>((1/(((6-P523)^2+(6-Q523)^2))*CT523))</f>
        <v>1.1151112692163656E-3</v>
      </c>
      <c r="BC523" s="27">
        <f>((1/(((1-P523)^2+(0-Q523)^2))*CT523))</f>
        <v>3.42538527997042E-2</v>
      </c>
      <c r="BD523" s="27">
        <f>((1/(((2-P523)^2+(0-Q523)^2))*CT523))</f>
        <v>2.9762169615966057E-2</v>
      </c>
      <c r="BE523" s="27">
        <f>((1/(((2-P523)^2+(1-Q523)^2))*CT523))</f>
        <v>0.12726321434111665</v>
      </c>
      <c r="BF523" s="27">
        <f>((1/(((3-P523)^2+(0-Q523)^2))*CT523))</f>
        <v>1.2819591499666095E-2</v>
      </c>
      <c r="BG523" s="27">
        <f>((1/(((3-P523)^2+(1-Q523)^2))*CT523))</f>
        <v>1.9133762927534295E-2</v>
      </c>
      <c r="BH523" s="27">
        <f>((1/(((3-P523)^2+(2-Q523)^2))*CT523))</f>
        <v>1.5032696696156218E-2</v>
      </c>
      <c r="BI523" s="27">
        <f>((1/(((4-P523)^2+(0-Q523)^2))*CT523))</f>
        <v>6.1571990634266193E-3</v>
      </c>
      <c r="BJ523" s="27">
        <f>((1/(((4-P523)^2+(1-Q523)^2))*CT523))</f>
        <v>7.3169193567369107E-3</v>
      </c>
      <c r="BK523" s="27">
        <f>((1/(((4-P523)^2+(2-Q523)^2))*CT523))</f>
        <v>6.6256947477570591E-3</v>
      </c>
      <c r="BL523" s="27">
        <f>((1/(((4-P523)^2+(3-Q523)^2))*CT523))</f>
        <v>4.8736364039913029E-3</v>
      </c>
      <c r="BM523" s="27">
        <f>((1/(((5-P523)^2+(0-Q523)^2))*CT523))</f>
        <v>3.4865386378482056E-3</v>
      </c>
      <c r="BN523" s="27">
        <f>((1/(((5-P523)^2+(1-Q523)^2))*CT523))</f>
        <v>3.8303104394390368E-3</v>
      </c>
      <c r="BO523" s="27">
        <f>((1/(((5-P523)^2+(2-Q523)^2))*CT523))</f>
        <v>3.6319594095621001E-3</v>
      </c>
      <c r="BP523" s="27">
        <f>((1/(((5-P523)^2+(3-Q523)^2))*CT523))</f>
        <v>3.0340588022501423E-3</v>
      </c>
      <c r="BQ523" s="27">
        <f>((1/(((5-P523)^2+(4-Q523)^2))*CT523))</f>
        <v>2.3593278385454428E-3</v>
      </c>
      <c r="BR523" s="27">
        <f>((1/(((6-P523)^2+(0-Q523)^2))*CT523))</f>
        <v>2.2161975144137161E-3</v>
      </c>
      <c r="BS523" s="27">
        <f>(1/(((6-P523)^2+(1-Q523)^2))*CT523)</f>
        <v>2.3502792828796176E-3</v>
      </c>
      <c r="BT523" s="27">
        <f>(1/(((6-P523)^2+(2-Q523)^2))*CT523)</f>
        <v>2.2740742572065096E-3</v>
      </c>
      <c r="BU523" s="27">
        <f>(1/(((6-P523)^2+(3-Q523)^2))*CT523)</f>
        <v>2.024302121651458E-3</v>
      </c>
      <c r="BV523" s="27">
        <f>((1/(((6-P523)^2+(4-Q523)^2))*CT523))</f>
        <v>1.6999417901030227E-3</v>
      </c>
      <c r="BW523" s="27">
        <f>((1/(((6-P523)^2+(5-Q523)^2))*CT523))</f>
        <v>1.3840572491705077E-3</v>
      </c>
      <c r="BX523" s="27">
        <f>((1/(((0-P523)^2+(1-Q523)^2))*CT523))</f>
        <v>2.5610870005738168E-2</v>
      </c>
      <c r="BY523" s="27">
        <f>((1/(((0-P523)^2+(2-Q523)^2))*CT523))</f>
        <v>1.8760335803040842E-2</v>
      </c>
      <c r="BZ523" s="27">
        <f>((1/(((1-P523)^2+(2-Q523)^2))*CT523))</f>
        <v>5.6465737318645487E-2</v>
      </c>
      <c r="CA523" s="27">
        <f>((1/(((0-P523)^2+(3-Q523)^2))*CT523))</f>
        <v>9.296965418220152E-3</v>
      </c>
      <c r="CB523" s="27">
        <f>((1/(((1-P523)^2+(3-Q523)^2))*CT523))</f>
        <v>1.3895086903371188E-2</v>
      </c>
      <c r="CC523" s="27">
        <f>((1/(((2-P523)^2+(3-Q523)^2))*CT523))</f>
        <v>1.3093497376187042E-2</v>
      </c>
      <c r="CD523" s="27">
        <f>((1/(((0-P523)^2+(4-Q523)^2))*CT523))</f>
        <v>4.9549101127151496E-3</v>
      </c>
      <c r="CE523" s="27">
        <f>((1/(((1-P523)^2+(4-Q523)^2))*CT523))</f>
        <v>6.0159092038448323E-3</v>
      </c>
      <c r="CF523" s="27">
        <f>((1/(((2-P523)^2+(4-Q523)^2))*CT523))</f>
        <v>5.8605716874126738E-3</v>
      </c>
      <c r="CG523" s="27">
        <f>((1/(((3-P523)^2+(4-Q523)^2))*CT523))</f>
        <v>4.6503468719247812E-3</v>
      </c>
      <c r="CH523" s="27">
        <f>((1/(((0-P523)^2+(5-Q523)^2))*CT523))</f>
        <v>2.9754994034271584E-3</v>
      </c>
      <c r="CI523" s="27">
        <f>((1/(((1-P523)^2+(5-Q523)^2))*CT523))</f>
        <v>3.3279648579184109E-3</v>
      </c>
      <c r="CJ523" s="27">
        <f>((1/(((2-P523)^2+(5-Q523)^2))*CT523))</f>
        <v>3.2798730757781559E-3</v>
      </c>
      <c r="CK523" s="27">
        <f>((1/(((3-P523)^2+(5-Q523)^2))*CT523))</f>
        <v>2.8629034143136476E-3</v>
      </c>
      <c r="CL523" s="27">
        <f>(1/(((4-P523)^2+(5-Q523)^2))*CT523)</f>
        <v>2.3057324898400409E-3</v>
      </c>
      <c r="CM523" s="27">
        <f>(1/(((0-P523)^2+(6-Q523)^2))*CT523)</f>
        <v>1.9594930974615441E-3</v>
      </c>
      <c r="CN523" s="27">
        <f>(1/(((1-P523)^2+(6-Q523)^2))*CT523)</f>
        <v>2.1064073966058105E-3</v>
      </c>
      <c r="CO523" s="27">
        <f>((1/(((2-P523)^2+(6-Q523)^2))*CT523))</f>
        <v>2.087038365110453E-3</v>
      </c>
      <c r="CP523" s="27">
        <f>((1/(((3-P523)^2+(6-Q523)^2))*CT523))</f>
        <v>1.9100234524255034E-3</v>
      </c>
      <c r="CQ523" s="27">
        <f>((1/(((4-P523)^2+(6-Q523)^2))*CT523))</f>
        <v>1.6448459063173691E-3</v>
      </c>
      <c r="CR523" s="27">
        <f>((1/(((5-P523)^2+(6-Q523)^2)))*CT523)</f>
        <v>1.3654382637080906E-3</v>
      </c>
      <c r="CS523" s="21">
        <f t="shared" si="269"/>
        <v>0.84083857443972376</v>
      </c>
      <c r="CT523" s="28">
        <v>0.05</v>
      </c>
    </row>
    <row r="524" spans="8:98" x14ac:dyDescent="0.25">
      <c r="H524" s="2">
        <v>44871</v>
      </c>
      <c r="I524" s="1" t="s">
        <v>21</v>
      </c>
      <c r="J524" s="1" t="s">
        <v>13</v>
      </c>
      <c r="K524">
        <v>1</v>
      </c>
      <c r="L524">
        <v>2</v>
      </c>
      <c r="M524">
        <v>0.28000000000000003</v>
      </c>
      <c r="N524">
        <v>1.02</v>
      </c>
      <c r="P524" s="10">
        <f>SUMIF(team,spi_matches[[#This Row],[team1]],Mxg)+SUMIF(team,spi_matches[[#This Row],[team2]],Vnxg)</f>
        <v>1.1794391246532228</v>
      </c>
      <c r="Q524" s="10">
        <f>SUMIF(team,spi_matches[[#This Row],[team1]],Mnxg)+SUMIF(team,spi_matches[[#This Row],[team2]],Vxg)</f>
        <v>0.91060495624486226</v>
      </c>
      <c r="R524" s="10">
        <f t="shared" si="239"/>
        <v>0.82095801455514406</v>
      </c>
      <c r="S524" s="21">
        <f t="shared" si="240"/>
        <v>0.24983578873357665</v>
      </c>
      <c r="T524" s="21">
        <f t="shared" si="241"/>
        <v>1.3054759430925402</v>
      </c>
      <c r="U524" s="21">
        <f t="shared" si="242"/>
        <v>0.16790899422500336</v>
      </c>
      <c r="V524" s="22">
        <f t="shared" si="243"/>
        <v>1</v>
      </c>
      <c r="W524" s="22">
        <f t="shared" si="244"/>
        <v>1</v>
      </c>
      <c r="X524" s="23">
        <f t="shared" si="245"/>
        <v>0</v>
      </c>
      <c r="Y524" s="23">
        <f t="shared" si="246"/>
        <v>3</v>
      </c>
      <c r="Z524" s="23">
        <f t="shared" si="247"/>
        <v>0</v>
      </c>
      <c r="AA524" s="23">
        <f t="shared" si="248"/>
        <v>3</v>
      </c>
      <c r="AB524" s="24">
        <f t="shared" si="249"/>
        <v>1</v>
      </c>
      <c r="AC524" s="24">
        <f t="shared" si="250"/>
        <v>1</v>
      </c>
      <c r="AD524" s="24">
        <f t="shared" si="251"/>
        <v>2</v>
      </c>
      <c r="AE524" s="24">
        <f t="shared" si="252"/>
        <v>1</v>
      </c>
      <c r="AF524" s="24">
        <f t="shared" si="253"/>
        <v>1</v>
      </c>
      <c r="AG524" s="24">
        <f t="shared" si="254"/>
        <v>0</v>
      </c>
      <c r="AH524" s="24">
        <f t="shared" si="255"/>
        <v>1</v>
      </c>
      <c r="AI524" s="24">
        <f t="shared" si="256"/>
        <v>2</v>
      </c>
      <c r="AJ524" s="24">
        <f t="shared" si="257"/>
        <v>0</v>
      </c>
      <c r="AK524" s="24">
        <f t="shared" si="258"/>
        <v>1</v>
      </c>
      <c r="AL524" s="25">
        <f t="shared" si="259"/>
        <v>11</v>
      </c>
      <c r="AM524" s="25">
        <f t="shared" si="260"/>
        <v>21</v>
      </c>
      <c r="AN524" s="25">
        <f t="shared" si="261"/>
        <v>10</v>
      </c>
      <c r="AO524" s="25">
        <f t="shared" si="262"/>
        <v>12</v>
      </c>
      <c r="AP524" s="25">
        <f t="shared" si="263"/>
        <v>1</v>
      </c>
      <c r="AQ524" s="26">
        <f t="shared" si="264"/>
        <v>1.2440944917000554</v>
      </c>
      <c r="AR524" s="26">
        <f t="shared" si="265"/>
        <v>7.3387856949520658E-2</v>
      </c>
      <c r="AS524" s="26">
        <f t="shared" si="266"/>
        <v>5.8045057387506684E-2</v>
      </c>
      <c r="AT524" s="26">
        <f t="shared" si="267"/>
        <v>4.1017901530217039E-2</v>
      </c>
      <c r="AU524" s="26">
        <f t="shared" si="268"/>
        <v>3.5738073930736886E-2</v>
      </c>
      <c r="AV524" s="27">
        <f>(1/(((0-P524)^2+(0-Q524)^2))*CT524)</f>
        <v>2.251970213169158E-2</v>
      </c>
      <c r="AW524" s="27">
        <f>(1/(((1-P524)^2+(1-Q524)^2))*CT524)</f>
        <v>1.2440944917000554</v>
      </c>
      <c r="AX524" s="27">
        <f>(1/(((2-P524)^2+(2-Q524)^2))*CT524)</f>
        <v>2.6880250521064866E-2</v>
      </c>
      <c r="AY524" s="27">
        <f>(1/(((3-P524)^2+(3-Q524)^2))*CT524)</f>
        <v>6.5104051804537851E-3</v>
      </c>
      <c r="AZ524" s="27">
        <f>((1/(((4-P524)^2+(4-Q524)^2))*CT524))</f>
        <v>2.8571550387595634E-3</v>
      </c>
      <c r="BA524" s="27">
        <f>((1/(((5-P524)^2+(5-Q524)^2))*CT524))</f>
        <v>1.5964323070715642E-3</v>
      </c>
      <c r="BB524" s="27">
        <f>((1/(((6-P524)^2+(6-Q524)^2))*CT524))</f>
        <v>1.0175062134434283E-3</v>
      </c>
      <c r="BC524" s="27">
        <f>((1/(((1-P524)^2+(0-Q524)^2))*CT524))</f>
        <v>5.8045057387506684E-2</v>
      </c>
      <c r="BD524" s="27">
        <f>((1/(((2-P524)^2+(0-Q524)^2))*CT524))</f>
        <v>3.3277393225846393E-2</v>
      </c>
      <c r="BE524" s="27">
        <f>((1/(((2-P524)^2+(1-Q524)^2))*CT524))</f>
        <v>7.3387856949520658E-2</v>
      </c>
      <c r="BF524" s="27">
        <f>((1/(((3-P524)^2+(0-Q524)^2))*CT524))</f>
        <v>1.2066675757220979E-2</v>
      </c>
      <c r="BG524" s="27">
        <f>((1/(((3-P524)^2+(1-Q524)^2))*CT524))</f>
        <v>1.5049210732372951E-2</v>
      </c>
      <c r="BH524" s="27">
        <f>((1/(((3-P524)^2+(2-Q524)^2))*CT524))</f>
        <v>1.1108091037884956E-2</v>
      </c>
      <c r="BI524" s="27">
        <f>((1/(((4-P524)^2+(0-Q524)^2))*CT524))</f>
        <v>5.6916718642365189E-3</v>
      </c>
      <c r="BJ524" s="27">
        <f>((1/(((4-P524)^2+(1-Q524)^2))*CT524))</f>
        <v>6.2786028617567956E-3</v>
      </c>
      <c r="BK524" s="27">
        <f>((1/(((4-P524)^2+(2-Q524)^2))*CT524))</f>
        <v>5.4690562252533662E-3</v>
      </c>
      <c r="BL524" s="27">
        <f>((1/(((4-P524)^2+(3-Q524)^2))*CT524))</f>
        <v>4.0580676034256682E-3</v>
      </c>
      <c r="BM524" s="27">
        <f>((1/(((5-P524)^2+(0-Q524)^2))*CT524))</f>
        <v>3.2413047421723479E-3</v>
      </c>
      <c r="BN524" s="27">
        <f>((1/(((5-P524)^2+(1-Q524)^2))*CT524))</f>
        <v>3.4235608513801942E-3</v>
      </c>
      <c r="BO524" s="27">
        <f>((1/(((5-P524)^2+(2-Q524)^2))*CT524))</f>
        <v>3.1678718063240506E-3</v>
      </c>
      <c r="BP524" s="27">
        <f>((1/(((5-P524)^2+(3-Q524)^2))*CT524))</f>
        <v>2.6368169076740771E-3</v>
      </c>
      <c r="BQ524" s="27">
        <f>((1/(((5-P524)^2+(4-Q524)^2))*CT524))</f>
        <v>2.0711611933367144E-3</v>
      </c>
      <c r="BR524" s="27">
        <f>((1/(((6-P524)^2+(0-Q524)^2))*CT524))</f>
        <v>2.0775328150331746E-3</v>
      </c>
      <c r="BS524" s="27">
        <f>(1/(((6-P524)^2+(1-Q524)^2))*CT524)</f>
        <v>2.1509263158812388E-3</v>
      </c>
      <c r="BT524" s="27">
        <f>(1/(((6-P524)^2+(2-Q524)^2))*CT524)</f>
        <v>2.0471173776925203E-3</v>
      </c>
      <c r="BU524" s="27">
        <f>(1/(((6-P524)^2+(3-Q524)^2))*CT524)</f>
        <v>1.8113724540400431E-3</v>
      </c>
      <c r="BV524" s="27">
        <f>((1/(((6-P524)^2+(4-Q524)^2))*CT524))</f>
        <v>1.5252194010969005E-3</v>
      </c>
      <c r="BW524" s="27">
        <f>((1/(((6-P524)^2+(5-Q524)^2))*CT524))</f>
        <v>1.2512212239203732E-3</v>
      </c>
      <c r="BX524" s="27">
        <f>((1/(((0-P524)^2+(1-Q524)^2))*CT524))</f>
        <v>3.5738073930736886E-2</v>
      </c>
      <c r="BY524" s="27">
        <f>((1/(((0-P524)^2+(2-Q524)^2))*CT524))</f>
        <v>1.9395946527894069E-2</v>
      </c>
      <c r="BZ524" s="27">
        <f>((1/(((1-P524)^2+(2-Q524)^2))*CT524))</f>
        <v>4.1017901530217039E-2</v>
      </c>
      <c r="CA524" s="27">
        <f>((1/(((0-P524)^2+(3-Q524)^2))*CT524))</f>
        <v>8.6856096490337369E-3</v>
      </c>
      <c r="CB524" s="27">
        <f>((1/(((1-P524)^2+(3-Q524)^2))*CT524))</f>
        <v>1.136939845662132E-2</v>
      </c>
      <c r="CC524" s="27">
        <f>((1/(((2-P524)^2+(3-Q524)^2))*CT524))</f>
        <v>9.9228167609672051E-3</v>
      </c>
      <c r="CD524" s="27">
        <f>((1/(((0-P524)^2+(4-Q524)^2))*CT524))</f>
        <v>4.5722904047392418E-3</v>
      </c>
      <c r="CE524" s="27">
        <f>((1/(((1-P524)^2+(4-Q524)^2))*CT524))</f>
        <v>5.2210813998757131E-3</v>
      </c>
      <c r="CF524" s="27">
        <f>((1/(((2-P524)^2+(4-Q524)^2))*CT524))</f>
        <v>4.8934778509714229E-3</v>
      </c>
      <c r="CG524" s="27">
        <f>((1/(((3-P524)^2+(4-Q524)^2))*CT524))</f>
        <v>3.8883866190526127E-3</v>
      </c>
      <c r="CH524" s="27">
        <f>((1/(((0-P524)^2+(5-Q524)^2))*CT524))</f>
        <v>2.7602610884304595E-3</v>
      </c>
      <c r="CI524" s="27">
        <f>((1/(((1-P524)^2+(5-Q524)^2))*CT524))</f>
        <v>2.9841214497763517E-3</v>
      </c>
      <c r="CJ524" s="27">
        <f>((1/(((2-P524)^2+(5-Q524)^2))*CT524))</f>
        <v>2.8741459805537487E-3</v>
      </c>
      <c r="CK524" s="27">
        <f>((1/(((3-P524)^2+(5-Q524)^2))*CT524))</f>
        <v>2.4953096008870929E-3</v>
      </c>
      <c r="CL524" s="27">
        <f>(1/(((4-P524)^2+(5-Q524)^2))*CT524)</f>
        <v>2.02603737823339E-3</v>
      </c>
      <c r="CM524" s="27">
        <f>(1/(((0-P524)^2+(6-Q524)^2))*CT524)</f>
        <v>1.831970321999554E-3</v>
      </c>
      <c r="CN524" s="27">
        <f>(1/(((1-P524)^2+(6-Q524)^2))*CT524)</f>
        <v>1.9279605724609535E-3</v>
      </c>
      <c r="CO524" s="27">
        <f>((1/(((2-P524)^2+(6-Q524)^2))*CT524))</f>
        <v>1.8814489913287877E-3</v>
      </c>
      <c r="CP524" s="27">
        <f>((1/(((3-P524)^2+(6-Q524)^2))*CT524))</f>
        <v>1.7113685362747763E-3</v>
      </c>
      <c r="CQ524" s="27">
        <f>((1/(((4-P524)^2+(6-Q524)^2))*CT524))</f>
        <v>1.4767774284805784E-3</v>
      </c>
      <c r="CR524" s="27">
        <f>((1/(((5-P524)^2+(6-Q524)^2)))*CT524)</f>
        <v>1.234609746468429E-3</v>
      </c>
      <c r="CS524" s="21">
        <f t="shared" si="269"/>
        <v>1.7232207260511196</v>
      </c>
      <c r="CT524" s="28">
        <v>0.05</v>
      </c>
    </row>
    <row r="525" spans="8:98" x14ac:dyDescent="0.25">
      <c r="H525" s="2">
        <v>44871</v>
      </c>
      <c r="I525" s="1" t="s">
        <v>11</v>
      </c>
      <c r="J525" s="1" t="s">
        <v>20</v>
      </c>
      <c r="K525">
        <v>1</v>
      </c>
      <c r="L525">
        <v>4</v>
      </c>
      <c r="M525">
        <v>1.75</v>
      </c>
      <c r="N525">
        <v>1.46</v>
      </c>
      <c r="P525" s="10">
        <f>SUMIF(team,spi_matches[[#This Row],[team1]],Mxg)+SUMIF(team,spi_matches[[#This Row],[team2]],Vnxg)</f>
        <v>1.1487022214334273</v>
      </c>
      <c r="Q525" s="10">
        <f>SUMIF(team,spi_matches[[#This Row],[team1]],Mnxg)+SUMIF(team,spi_matches[[#This Row],[team2]],Vxg)</f>
        <v>1.1774038041599111</v>
      </c>
      <c r="R525" s="10">
        <f t="shared" si="239"/>
        <v>0.44141962841238502</v>
      </c>
      <c r="S525" s="21">
        <f t="shared" si="240"/>
        <v>0.20933030416192377</v>
      </c>
      <c r="T525" s="21">
        <f t="shared" si="241"/>
        <v>1.0005456528740224</v>
      </c>
      <c r="U525" s="21">
        <f t="shared" si="242"/>
        <v>0.21930767772705345</v>
      </c>
      <c r="V525" s="22">
        <f t="shared" si="243"/>
        <v>1</v>
      </c>
      <c r="W525" s="22">
        <f t="shared" si="244"/>
        <v>1</v>
      </c>
      <c r="X525" s="23">
        <f t="shared" si="245"/>
        <v>0</v>
      </c>
      <c r="Y525" s="23">
        <f t="shared" si="246"/>
        <v>3</v>
      </c>
      <c r="Z525" s="23">
        <f t="shared" si="247"/>
        <v>0</v>
      </c>
      <c r="AA525" s="23">
        <f t="shared" si="248"/>
        <v>3</v>
      </c>
      <c r="AB525" s="24">
        <f t="shared" si="249"/>
        <v>1</v>
      </c>
      <c r="AC525" s="24">
        <f t="shared" si="250"/>
        <v>1</v>
      </c>
      <c r="AD525" s="24">
        <f t="shared" si="251"/>
        <v>1</v>
      </c>
      <c r="AE525" s="24">
        <f t="shared" si="252"/>
        <v>2</v>
      </c>
      <c r="AF525" s="24">
        <f t="shared" si="253"/>
        <v>2</v>
      </c>
      <c r="AG525" s="24">
        <f t="shared" si="254"/>
        <v>1</v>
      </c>
      <c r="AH525" s="24">
        <f t="shared" si="255"/>
        <v>0</v>
      </c>
      <c r="AI525" s="24">
        <f t="shared" si="256"/>
        <v>1</v>
      </c>
      <c r="AJ525" s="24">
        <f t="shared" si="257"/>
        <v>2</v>
      </c>
      <c r="AK525" s="24">
        <f t="shared" si="258"/>
        <v>2</v>
      </c>
      <c r="AL525" s="25">
        <f t="shared" si="259"/>
        <v>11</v>
      </c>
      <c r="AM525" s="25">
        <f t="shared" si="260"/>
        <v>12</v>
      </c>
      <c r="AN525" s="25">
        <f t="shared" si="261"/>
        <v>21</v>
      </c>
      <c r="AO525" s="25">
        <f t="shared" si="262"/>
        <v>1</v>
      </c>
      <c r="AP525" s="25">
        <f t="shared" si="263"/>
        <v>22</v>
      </c>
      <c r="AQ525" s="26">
        <f t="shared" si="264"/>
        <v>0.9331063453176649</v>
      </c>
      <c r="AR525" s="26">
        <f t="shared" si="265"/>
        <v>7.1553600912647272E-2</v>
      </c>
      <c r="AS525" s="26">
        <f t="shared" si="266"/>
        <v>6.6121821314186105E-2</v>
      </c>
      <c r="AT525" s="26">
        <f t="shared" si="267"/>
        <v>3.700992649123707E-2</v>
      </c>
      <c r="AU525" s="26">
        <f t="shared" si="268"/>
        <v>3.5679309562286571E-2</v>
      </c>
      <c r="AV525" s="27">
        <f>(1/(((0-P525)^2+(0-Q525)^2))*CT525)</f>
        <v>1.8478847092190023E-2</v>
      </c>
      <c r="AW525" s="27">
        <f>(1/(((1-P525)^2+(1-Q525)^2))*CT525)</f>
        <v>0.9331063453176649</v>
      </c>
      <c r="AX525" s="27">
        <f>(1/(((2-P525)^2+(2-Q525)^2))*CT525)</f>
        <v>3.5679309562286571E-2</v>
      </c>
      <c r="AY525" s="27">
        <f>(1/(((3-P525)^2+(3-Q525)^2))*CT525)</f>
        <v>7.408328939852893E-3</v>
      </c>
      <c r="AZ525" s="27">
        <f>((1/(((4-P525)^2+(4-Q525)^2))*CT525))</f>
        <v>3.1061788263795319E-3</v>
      </c>
      <c r="BA525" s="27">
        <f>((1/(((5-P525)^2+(5-Q525)^2))*CT525))</f>
        <v>1.6980963784458333E-3</v>
      </c>
      <c r="BB525" s="27">
        <f>((1/(((6-P525)^2+(6-Q525)^2))*CT525))</f>
        <v>1.0685467572026876E-3</v>
      </c>
      <c r="BC525" s="27">
        <f>((1/(((1-P525)^2+(0-Q525)^2))*CT525))</f>
        <v>3.5501477969707582E-2</v>
      </c>
      <c r="BD525" s="27">
        <f>((1/(((2-P525)^2+(0-Q525)^2))*CT525))</f>
        <v>2.3685595968399975E-2</v>
      </c>
      <c r="BE525" s="27">
        <f>((1/(((2-P525)^2+(1-Q525)^2))*CT525))</f>
        <v>6.6121821314186105E-2</v>
      </c>
      <c r="BF525" s="27">
        <f>((1/(((3-P525)^2+(0-Q525)^2))*CT525))</f>
        <v>1.0387272453675558E-2</v>
      </c>
      <c r="BG525" s="27">
        <f>((1/(((3-P525)^2+(1-Q525)^2))*CT525))</f>
        <v>1.4455982737467375E-2</v>
      </c>
      <c r="BH525" s="27">
        <f>((1/(((3-P525)^2+(2-Q525)^2))*CT525))</f>
        <v>1.2183330964115285E-2</v>
      </c>
      <c r="BI525" s="27">
        <f>((1/(((4-P525)^2+(0-Q525)^2))*CT525))</f>
        <v>5.2542098425767689E-3</v>
      </c>
      <c r="BJ525" s="27">
        <f>((1/(((4-P525)^2+(1-Q525)^2))*CT525))</f>
        <v>6.1264215525313739E-3</v>
      </c>
      <c r="BK525" s="27">
        <f>((1/(((4-P525)^2+(2-Q525)^2))*CT525))</f>
        <v>5.677583528098256E-3</v>
      </c>
      <c r="BL525" s="27">
        <f>((1/(((4-P525)^2+(3-Q525)^2))*CT525))</f>
        <v>4.3661426571147402E-3</v>
      </c>
      <c r="BM525" s="27">
        <f>((1/(((5-P525)^2+(0-Q525)^2))*CT525))</f>
        <v>3.0828470193646103E-3</v>
      </c>
      <c r="BN525" s="27">
        <f>((1/(((5-P525)^2+(1-Q525)^2))*CT525))</f>
        <v>3.3638396160604865E-3</v>
      </c>
      <c r="BO525" s="27">
        <f>((1/(((5-P525)^2+(2-Q525)^2))*CT525))</f>
        <v>3.2239014210987066E-3</v>
      </c>
      <c r="BP525" s="27">
        <f>((1/(((5-P525)^2+(3-Q525)^2))*CT525))</f>
        <v>2.7541606251447887E-3</v>
      </c>
      <c r="BQ525" s="27">
        <f>((1/(((5-P525)^2+(4-Q525)^2))*CT525))</f>
        <v>2.1930263297517375E-3</v>
      </c>
      <c r="BR525" s="27">
        <f>((1/(((6-P525)^2+(0-Q525)^2))*CT525))</f>
        <v>2.0063102587124441E-3</v>
      </c>
      <c r="BS525" s="27">
        <f>(1/(((6-P525)^2+(1-Q525)^2))*CT525)</f>
        <v>2.1216501362378011E-3</v>
      </c>
      <c r="BT525" s="27">
        <f>(1/(((6-P525)^2+(2-Q525)^2))*CT525)</f>
        <v>2.0651126177394781E-3</v>
      </c>
      <c r="BU525" s="27">
        <f>(1/(((6-P525)^2+(3-Q525)^2))*CT525)</f>
        <v>1.8617157022812862E-3</v>
      </c>
      <c r="BV525" s="27">
        <f>((1/(((6-P525)^2+(4-Q525)^2))*CT525))</f>
        <v>1.5871937880675086E-3</v>
      </c>
      <c r="BW525" s="27">
        <f>((1/(((6-P525)^2+(5-Q525)^2))*CT525))</f>
        <v>1.3107076595919164E-3</v>
      </c>
      <c r="BX525" s="27">
        <f>((1/(((0-P525)^2+(1-Q525)^2))*CT525))</f>
        <v>3.700992649123707E-2</v>
      </c>
      <c r="BY525" s="27">
        <f>((1/(((0-P525)^2+(2-Q525)^2))*CT525))</f>
        <v>2.5047825128321384E-2</v>
      </c>
      <c r="BZ525" s="27">
        <f>((1/(((1-P525)^2+(2-Q525)^2))*CT525))</f>
        <v>7.1553600912647272E-2</v>
      </c>
      <c r="CA525" s="27">
        <f>((1/(((0-P525)^2+(3-Q525)^2))*CT525))</f>
        <v>1.0772672785251541E-2</v>
      </c>
      <c r="CB525" s="27">
        <f>((1/(((1-P525)^2+(3-Q525)^2))*CT525))</f>
        <v>1.495229063289138E-2</v>
      </c>
      <c r="CC525" s="27">
        <f>((1/(((2-P525)^2+(3-Q525)^2))*CT525))</f>
        <v>1.2356159473607766E-2</v>
      </c>
      <c r="CD525" s="27">
        <f>((1/(((0-P525)^2+(4-Q525)^2))*CT525))</f>
        <v>5.3841214910268524E-3</v>
      </c>
      <c r="CE525" s="27">
        <f>((1/(((1-P525)^2+(4-Q525)^2))*CT525))</f>
        <v>6.258478959577058E-3</v>
      </c>
      <c r="CF525" s="27">
        <f>((1/(((2-P525)^2+(4-Q525)^2))*CT525))</f>
        <v>5.7525767105850653E-3</v>
      </c>
      <c r="CG525" s="27">
        <f>((1/(((3-P525)^2+(4-Q525)^2))*CT525))</f>
        <v>4.3881386769715324E-3</v>
      </c>
      <c r="CH525" s="27">
        <f>((1/(((0-P525)^2+(5-Q525)^2))*CT525))</f>
        <v>3.1383855143312074E-3</v>
      </c>
      <c r="CI525" s="27">
        <f>((1/(((1-P525)^2+(5-Q525)^2))*CT525))</f>
        <v>3.416618178525288E-3</v>
      </c>
      <c r="CJ525" s="27">
        <f>((1/(((2-P525)^2+(5-Q525)^2))*CT525))</f>
        <v>3.2601006950800553E-3</v>
      </c>
      <c r="CK525" s="27">
        <f>((1/(((3-P525)^2+(5-Q525)^2))*CT525))</f>
        <v>2.7716885103337128E-3</v>
      </c>
      <c r="CL525" s="27">
        <f>(1/(((4-P525)^2+(5-Q525)^2))*CT525)</f>
        <v>2.1985617212928561E-3</v>
      </c>
      <c r="CM525" s="27">
        <f>(1/(((0-P525)^2+(6-Q525)^2))*CT525)</f>
        <v>2.0344264950297487E-3</v>
      </c>
      <c r="CN525" s="27">
        <f>(1/(((1-P525)^2+(6-Q525)^2))*CT525)</f>
        <v>2.1478081703362375E-3</v>
      </c>
      <c r="CO525" s="27">
        <f>((1/(((2-P525)^2+(6-Q525)^2))*CT525))</f>
        <v>2.0848846633547725E-3</v>
      </c>
      <c r="CP525" s="27">
        <f>((1/(((3-P525)^2+(6-Q525)^2))*CT525))</f>
        <v>1.8737302526607366E-3</v>
      </c>
      <c r="CQ525" s="27">
        <f>((1/(((4-P525)^2+(6-Q525)^2))*CT525))</f>
        <v>1.5929993114205479E-3</v>
      </c>
      <c r="CR525" s="27">
        <f>((1/(((5-P525)^2+(6-Q525)^2)))*CT525)</f>
        <v>1.3126829525713461E-3</v>
      </c>
      <c r="CS525" s="21">
        <f t="shared" si="269"/>
        <v>1.429183634763</v>
      </c>
      <c r="CT525" s="28">
        <v>0.05</v>
      </c>
    </row>
    <row r="526" spans="8:98" x14ac:dyDescent="0.25">
      <c r="H526" s="2">
        <v>44871</v>
      </c>
      <c r="I526" s="1" t="s">
        <v>17</v>
      </c>
      <c r="J526" s="1" t="s">
        <v>7</v>
      </c>
      <c r="K526">
        <v>3</v>
      </c>
      <c r="L526">
        <v>1</v>
      </c>
      <c r="M526">
        <v>0.49</v>
      </c>
      <c r="N526">
        <v>0.44</v>
      </c>
      <c r="P526" s="10">
        <f>SUMIF(team,spi_matches[[#This Row],[team1]],Mxg)+SUMIF(team,spi_matches[[#This Row],[team2]],Vnxg)</f>
        <v>1.3978986785553247</v>
      </c>
      <c r="Q526" s="10">
        <f>SUMIF(team,spi_matches[[#This Row],[team1]],Mnxg)+SUMIF(team,spi_matches[[#This Row],[team2]],Vxg)</f>
        <v>1.4083476051022474</v>
      </c>
      <c r="R526" s="10">
        <f t="shared" si="239"/>
        <v>1.7619770948297631</v>
      </c>
      <c r="S526" s="21">
        <f t="shared" si="240"/>
        <v>0.23971792703263192</v>
      </c>
      <c r="T526" s="21">
        <f t="shared" si="241"/>
        <v>0.25330470737605676</v>
      </c>
      <c r="U526" s="21">
        <f t="shared" si="242"/>
        <v>0.24507201456707173</v>
      </c>
      <c r="V526" s="22">
        <f t="shared" si="243"/>
        <v>1</v>
      </c>
      <c r="W526" s="22">
        <f t="shared" si="244"/>
        <v>1</v>
      </c>
      <c r="X526" s="23">
        <f t="shared" si="245"/>
        <v>3</v>
      </c>
      <c r="Y526" s="23">
        <f t="shared" si="246"/>
        <v>0</v>
      </c>
      <c r="Z526" s="23">
        <f t="shared" si="247"/>
        <v>3</v>
      </c>
      <c r="AA526" s="23">
        <f t="shared" si="248"/>
        <v>0</v>
      </c>
      <c r="AB526" s="24">
        <f t="shared" si="249"/>
        <v>1</v>
      </c>
      <c r="AC526" s="24">
        <f t="shared" si="250"/>
        <v>1</v>
      </c>
      <c r="AD526" s="24">
        <f t="shared" si="251"/>
        <v>1</v>
      </c>
      <c r="AE526" s="24">
        <f t="shared" si="252"/>
        <v>2</v>
      </c>
      <c r="AF526" s="24">
        <f t="shared" si="253"/>
        <v>2</v>
      </c>
      <c r="AG526" s="24">
        <f t="shared" si="254"/>
        <v>1</v>
      </c>
      <c r="AH526" s="24">
        <f t="shared" si="255"/>
        <v>2</v>
      </c>
      <c r="AI526" s="24">
        <f t="shared" si="256"/>
        <v>2</v>
      </c>
      <c r="AJ526" s="24">
        <f t="shared" si="257"/>
        <v>0</v>
      </c>
      <c r="AK526" s="24">
        <f t="shared" si="258"/>
        <v>1</v>
      </c>
      <c r="AL526" s="25">
        <f t="shared" si="259"/>
        <v>11</v>
      </c>
      <c r="AM526" s="25">
        <f t="shared" si="260"/>
        <v>12</v>
      </c>
      <c r="AN526" s="25">
        <f t="shared" si="261"/>
        <v>21</v>
      </c>
      <c r="AO526" s="25">
        <f t="shared" si="262"/>
        <v>22</v>
      </c>
      <c r="AP526" s="25">
        <f t="shared" si="263"/>
        <v>1</v>
      </c>
      <c r="AQ526" s="26">
        <f t="shared" si="264"/>
        <v>0.15381249257903315</v>
      </c>
      <c r="AR526" s="26">
        <f t="shared" si="265"/>
        <v>9.835241707155358E-2</v>
      </c>
      <c r="AS526" s="26">
        <f t="shared" si="266"/>
        <v>9.4469068815648566E-2</v>
      </c>
      <c r="AT526" s="26">
        <f t="shared" si="267"/>
        <v>7.0167702159370612E-2</v>
      </c>
      <c r="AU526" s="26">
        <f t="shared" si="268"/>
        <v>2.3575247792123638E-2</v>
      </c>
      <c r="AV526" s="27">
        <f>(1/(((0-P526)^2+(0-Q526)^2))*CT526)</f>
        <v>1.2698207294456197E-2</v>
      </c>
      <c r="AW526" s="27">
        <f>(1/(((1-P526)^2+(1-Q526)^2))*CT526)</f>
        <v>0.15381249257903315</v>
      </c>
      <c r="AX526" s="27">
        <f>(1/(((2-P526)^2+(2-Q526)^2))*CT526)</f>
        <v>7.0167702159370612E-2</v>
      </c>
      <c r="AY526" s="27">
        <f>(1/(((3-P526)^2+(3-Q526)^2))*CT526)</f>
        <v>9.803756268918341E-3</v>
      </c>
      <c r="AZ526" s="27">
        <f>((1/(((4-P526)^2+(4-Q526)^2))*CT526))</f>
        <v>3.7071105594401765E-3</v>
      </c>
      <c r="BA526" s="27">
        <f>((1/(((5-P526)^2+(5-Q526)^2))*CT526))</f>
        <v>1.932359617795692E-3</v>
      </c>
      <c r="BB526" s="27">
        <f>((1/(((6-P526)^2+(6-Q526)^2))*CT526))</f>
        <v>1.1830788970426187E-3</v>
      </c>
      <c r="BC526" s="27">
        <f>((1/(((1-P526)^2+(0-Q526)^2))*CT526))</f>
        <v>2.3345217066121804E-2</v>
      </c>
      <c r="BD526" s="27">
        <f>((1/(((2-P526)^2+(0-Q526)^2))*CT526))</f>
        <v>2.1313154806021587E-2</v>
      </c>
      <c r="BE526" s="27">
        <f>((1/(((2-P526)^2+(1-Q526)^2))*CT526))</f>
        <v>9.4469068815648566E-2</v>
      </c>
      <c r="BF526" s="27">
        <f>((1/(((3-P526)^2+(0-Q526)^2))*CT526))</f>
        <v>1.0988596511293561E-2</v>
      </c>
      <c r="BG526" s="27">
        <f>((1/(((3-P526)^2+(1-Q526)^2))*CT526))</f>
        <v>1.8291725439094172E-2</v>
      </c>
      <c r="BH526" s="27">
        <f>((1/(((3-P526)^2+(2-Q526)^2))*CT526))</f>
        <v>1.714218399047162E-2</v>
      </c>
      <c r="BI526" s="27">
        <f>((1/(((4-P526)^2+(0-Q526)^2))*CT526))</f>
        <v>5.711430479549329E-3</v>
      </c>
      <c r="BJ526" s="27">
        <f>((1/(((4-P526)^2+(1-Q526)^2))*CT526))</f>
        <v>7.2070211973332609E-3</v>
      </c>
      <c r="BK526" s="27">
        <f>((1/(((4-P526)^2+(2-Q526)^2))*CT526))</f>
        <v>7.0215016771838605E-3</v>
      </c>
      <c r="BL526" s="27">
        <f>((1/(((4-P526)^2+(3-Q526)^2))*CT526))</f>
        <v>5.3738659634150181E-3</v>
      </c>
      <c r="BM526" s="27">
        <f>((1/(((5-P526)^2+(0-Q526)^2))*CT526))</f>
        <v>3.3425639558957855E-3</v>
      </c>
      <c r="BN526" s="27">
        <f>((1/(((5-P526)^2+(1-Q526)^2))*CT526))</f>
        <v>3.804630200950627E-3</v>
      </c>
      <c r="BO526" s="27">
        <f>((1/(((5-P526)^2+(2-Q526)^2))*CT526))</f>
        <v>3.7522927015880684E-3</v>
      </c>
      <c r="BP526" s="27">
        <f>((1/(((5-P526)^2+(3-Q526)^2))*CT526))</f>
        <v>3.2240402441296489E-3</v>
      </c>
      <c r="BQ526" s="27">
        <f>((1/(((5-P526)^2+(4-Q526)^2))*CT526))</f>
        <v>2.5391284691649416E-3</v>
      </c>
      <c r="BR526" s="27">
        <f>((1/(((6-P526)^2+(0-Q526)^2))*CT526))</f>
        <v>2.1586355770837084E-3</v>
      </c>
      <c r="BS526" s="27">
        <f>(1/(((6-P526)^2+(1-Q526)^2))*CT526)</f>
        <v>2.3423499694334147E-3</v>
      </c>
      <c r="BT526" s="27">
        <f>(1/(((6-P526)^2+(2-Q526)^2))*CT526)</f>
        <v>2.3224068133040317E-3</v>
      </c>
      <c r="BU526" s="27">
        <f>(1/(((6-P526)^2+(3-Q526)^2))*CT526)</f>
        <v>2.1085752707279293E-3</v>
      </c>
      <c r="BV526" s="27">
        <f>((1/(((6-P526)^2+(4-Q526)^2))*CT526))</f>
        <v>1.79237174914937E-3</v>
      </c>
      <c r="BW526" s="27">
        <f>((1/(((6-P526)^2+(5-Q526)^2))*CT526))</f>
        <v>1.4671661350716344E-3</v>
      </c>
      <c r="BX526" s="27">
        <f>((1/(((0-P526)^2+(1-Q526)^2))*CT526))</f>
        <v>2.3575247792123638E-2</v>
      </c>
      <c r="BY526" s="27">
        <f>((1/(((0-P526)^2+(2-Q526)^2))*CT526))</f>
        <v>2.169975696266958E-2</v>
      </c>
      <c r="BZ526" s="27">
        <f>((1/(((1-P526)^2+(2-Q526)^2))*CT526))</f>
        <v>9.835241707155358E-2</v>
      </c>
      <c r="CA526" s="27">
        <f>((1/(((0-P526)^2+(3-Q526)^2))*CT526))</f>
        <v>1.1142115752464434E-2</v>
      </c>
      <c r="CB526" s="27">
        <f>((1/(((1-P526)^2+(3-Q526)^2))*CT526))</f>
        <v>1.8575754514614719E-2</v>
      </c>
      <c r="CC526" s="27">
        <f>((1/(((2-P526)^2+(3-Q526)^2))*CT526))</f>
        <v>1.7265888850010805E-2</v>
      </c>
      <c r="CD526" s="27">
        <f>((1/(((0-P526)^2+(4-Q526)^2))*CT526))</f>
        <v>5.7664920061319619E-3</v>
      </c>
      <c r="CE526" s="27">
        <f>((1/(((1-P526)^2+(4-Q526)^2))*CT526))</f>
        <v>7.2727426175526882E-3</v>
      </c>
      <c r="CF526" s="27">
        <f>((1/(((2-P526)^2+(4-Q526)^2))*CT526))</f>
        <v>7.062956801049145E-3</v>
      </c>
      <c r="CG526" s="27">
        <f>((1/(((3-P526)^2+(4-Q526)^2))*CT526))</f>
        <v>5.3859630800945774E-3</v>
      </c>
      <c r="CH526" s="27">
        <f>((1/(((0-P526)^2+(5-Q526)^2))*CT526))</f>
        <v>3.3660768138356308E-3</v>
      </c>
      <c r="CI526" s="27">
        <f>((1/(((1-P526)^2+(5-Q526)^2))*CT526))</f>
        <v>3.8289851819736037E-3</v>
      </c>
      <c r="CJ526" s="27">
        <f>((1/(((2-P526)^2+(5-Q526)^2))*CT526))</f>
        <v>3.7700302857830211E-3</v>
      </c>
      <c r="CK526" s="27">
        <f>((1/(((3-P526)^2+(5-Q526)^2))*CT526))</f>
        <v>3.2327525794938203E-3</v>
      </c>
      <c r="CL526" s="27">
        <f>(1/(((4-P526)^2+(5-Q526)^2))*CT526)</f>
        <v>2.5418259735270139E-3</v>
      </c>
      <c r="CM526" s="27">
        <f>(1/(((0-P526)^2+(6-Q526)^2))*CT526)</f>
        <v>2.1703845237515244E-3</v>
      </c>
      <c r="CN526" s="27">
        <f>(1/(((1-P526)^2+(6-Q526)^2))*CT526)</f>
        <v>2.3538721939615499E-3</v>
      </c>
      <c r="CO526" s="27">
        <f>((1/(((2-P526)^2+(6-Q526)^2))*CT526))</f>
        <v>2.3314590886354229E-3</v>
      </c>
      <c r="CP526" s="27">
        <f>((1/(((3-P526)^2+(6-Q526)^2))*CT526))</f>
        <v>2.1141648727035804E-3</v>
      </c>
      <c r="CQ526" s="27">
        <f>((1/(((4-P526)^2+(6-Q526)^2))*CT526))</f>
        <v>1.7950612334975483E-3</v>
      </c>
      <c r="CR526" s="27">
        <f>((1/(((5-P526)^2+(6-Q526)^2)))*CT526)</f>
        <v>1.4680663716438954E-3</v>
      </c>
      <c r="CS526" s="21">
        <f t="shared" si="269"/>
        <v>0.73809464897576049</v>
      </c>
      <c r="CT526" s="28">
        <v>0.05</v>
      </c>
    </row>
    <row r="527" spans="8:98" x14ac:dyDescent="0.25">
      <c r="H527" s="2">
        <v>44871</v>
      </c>
      <c r="I527" s="1" t="s">
        <v>28</v>
      </c>
      <c r="J527" s="1" t="s">
        <v>19</v>
      </c>
      <c r="K527">
        <v>1</v>
      </c>
      <c r="L527">
        <v>2</v>
      </c>
      <c r="M527">
        <v>2.14</v>
      </c>
      <c r="N527">
        <v>1.54</v>
      </c>
      <c r="P527" s="10">
        <f>SUMIF(team,spi_matches[[#This Row],[team1]],Mxg)+SUMIF(team,spi_matches[[#This Row],[team2]],Vnxg)</f>
        <v>1.737262950050332</v>
      </c>
      <c r="Q527" s="10">
        <f>SUMIF(team,spi_matches[[#This Row],[team1]],Mnxg)+SUMIF(team,spi_matches[[#This Row],[team2]],Vxg)</f>
        <v>1.8956516514274486</v>
      </c>
      <c r="R527" s="10">
        <f t="shared" si="239"/>
        <v>0.28868522856523282</v>
      </c>
      <c r="S527" s="21">
        <f t="shared" si="240"/>
        <v>0.21096005548425181</v>
      </c>
      <c r="T527" s="21">
        <f t="shared" si="241"/>
        <v>0.69724473410109811</v>
      </c>
      <c r="U527" s="21">
        <f t="shared" si="242"/>
        <v>0.27193395139828591</v>
      </c>
      <c r="V527" s="22">
        <f t="shared" si="243"/>
        <v>1</v>
      </c>
      <c r="W527" s="22">
        <f t="shared" si="244"/>
        <v>1</v>
      </c>
      <c r="X527" s="23">
        <f t="shared" si="245"/>
        <v>0</v>
      </c>
      <c r="Y527" s="23">
        <f t="shared" si="246"/>
        <v>3</v>
      </c>
      <c r="Z527" s="23">
        <f t="shared" si="247"/>
        <v>0</v>
      </c>
      <c r="AA527" s="23">
        <f t="shared" si="248"/>
        <v>3</v>
      </c>
      <c r="AB527" s="24">
        <f t="shared" si="249"/>
        <v>2</v>
      </c>
      <c r="AC527" s="24">
        <f t="shared" si="250"/>
        <v>2</v>
      </c>
      <c r="AD527" s="24">
        <f t="shared" si="251"/>
        <v>1</v>
      </c>
      <c r="AE527" s="24">
        <f t="shared" si="252"/>
        <v>2</v>
      </c>
      <c r="AF527" s="24">
        <f t="shared" si="253"/>
        <v>2</v>
      </c>
      <c r="AG527" s="24">
        <f t="shared" si="254"/>
        <v>1</v>
      </c>
      <c r="AH527" s="24">
        <f t="shared" si="255"/>
        <v>2</v>
      </c>
      <c r="AI527" s="24">
        <f t="shared" si="256"/>
        <v>3</v>
      </c>
      <c r="AJ527" s="24">
        <f t="shared" si="257"/>
        <v>1</v>
      </c>
      <c r="AK527" s="24">
        <f t="shared" si="258"/>
        <v>1</v>
      </c>
      <c r="AL527" s="25">
        <f t="shared" si="259"/>
        <v>22</v>
      </c>
      <c r="AM527" s="25">
        <f t="shared" si="260"/>
        <v>12</v>
      </c>
      <c r="AN527" s="25">
        <f t="shared" si="261"/>
        <v>21</v>
      </c>
      <c r="AO527" s="25">
        <f t="shared" si="262"/>
        <v>23</v>
      </c>
      <c r="AP527" s="25">
        <f t="shared" si="263"/>
        <v>11</v>
      </c>
      <c r="AQ527" s="26">
        <f t="shared" si="264"/>
        <v>0.62563082930477998</v>
      </c>
      <c r="AR527" s="26">
        <f t="shared" si="265"/>
        <v>9.0180232078155689E-2</v>
      </c>
      <c r="AS527" s="26">
        <f t="shared" si="266"/>
        <v>5.7390611552333708E-2</v>
      </c>
      <c r="AT527" s="26">
        <f t="shared" si="267"/>
        <v>3.8801317648084206E-2</v>
      </c>
      <c r="AU527" s="26">
        <f t="shared" si="268"/>
        <v>3.7154043701264933E-2</v>
      </c>
      <c r="AV527" s="27">
        <f>(1/(((0-P527)^2+(0-Q527)^2))*CT527)</f>
        <v>7.562491429027267E-3</v>
      </c>
      <c r="AW527" s="27">
        <f>(1/(((1-P527)^2+(1-Q527)^2))*CT527)</f>
        <v>3.7154043701264933E-2</v>
      </c>
      <c r="AX527" s="27">
        <f>(1/(((2-P527)^2+(2-Q527)^2))*CT527)</f>
        <v>0.62563082930477998</v>
      </c>
      <c r="AY527" s="27">
        <f>(1/(((3-P527)^2+(3-Q527)^2))*CT527)</f>
        <v>1.7767732250618229E-2</v>
      </c>
      <c r="AZ527" s="27">
        <f>((1/(((4-P527)^2+(4-Q527)^2))*CT527))</f>
        <v>5.2365556796087516E-3</v>
      </c>
      <c r="BA527" s="27">
        <f>((1/(((5-P527)^2+(5-Q527)^2))*CT527))</f>
        <v>2.4651876399475591E-3</v>
      </c>
      <c r="BB527" s="27">
        <f>((1/(((6-P527)^2+(6-Q527)^2))*CT527))</f>
        <v>1.427894095851381E-3</v>
      </c>
      <c r="BC527" s="27">
        <f>((1/(((1-P527)^2+(0-Q527)^2))*CT527))</f>
        <v>1.2085901245798543E-2</v>
      </c>
      <c r="BD527" s="27">
        <f>((1/(((2-P527)^2+(0-Q527)^2))*CT527))</f>
        <v>1.3651780439452033E-2</v>
      </c>
      <c r="BE527" s="27">
        <f>((1/(((2-P527)^2+(1-Q527)^2))*CT527))</f>
        <v>5.7390611552333708E-2</v>
      </c>
      <c r="BF527" s="27">
        <f>((1/(((3-P527)^2+(0-Q527)^2))*CT527))</f>
        <v>9.6376252131958589E-3</v>
      </c>
      <c r="BG527" s="27">
        <f>((1/(((3-P527)^2+(1-Q527)^2))*CT527))</f>
        <v>2.0862047002784535E-2</v>
      </c>
      <c r="BH527" s="27">
        <f>((1/(((3-P527)^2+(2-Q527)^2))*CT527))</f>
        <v>3.114501336854435E-2</v>
      </c>
      <c r="BI527" s="27">
        <f>((1/(((4-P527)^2+(0-Q527)^2))*CT527))</f>
        <v>5.7382393282176545E-3</v>
      </c>
      <c r="BJ527" s="27">
        <f>((1/(((4-P527)^2+(1-Q527)^2))*CT527))</f>
        <v>8.4428499900492827E-3</v>
      </c>
      <c r="BK527" s="27">
        <f>((1/(((4-P527)^2+(2-Q527)^2))*CT527))</f>
        <v>9.7449407255783028E-3</v>
      </c>
      <c r="BL527" s="27">
        <f>((1/(((4-P527)^2+(3-Q527)^2))*CT527))</f>
        <v>7.8869774275590835E-3</v>
      </c>
      <c r="BM527" s="27">
        <f>((1/(((5-P527)^2+(0-Q527)^2))*CT527))</f>
        <v>3.5114953123555771E-3</v>
      </c>
      <c r="BN527" s="27">
        <f>((1/(((5-P527)^2+(1-Q527)^2))*CT527))</f>
        <v>4.3677105877749272E-3</v>
      </c>
      <c r="BO527" s="27">
        <f>((1/(((5-P527)^2+(2-Q527)^2))*CT527))</f>
        <v>4.6920417637463007E-3</v>
      </c>
      <c r="BP527" s="27">
        <f>((1/(((5-P527)^2+(3-Q527)^2))*CT527))</f>
        <v>4.2140613962190019E-3</v>
      </c>
      <c r="BQ527" s="27">
        <f>((1/(((5-P527)^2+(4-Q527)^2))*CT527))</f>
        <v>3.3170279232693639E-3</v>
      </c>
      <c r="BR527" s="27">
        <f>((1/(((6-P527)^2+(0-Q527)^2))*CT527))</f>
        <v>2.2973272259466338E-3</v>
      </c>
      <c r="BS527" s="27">
        <f>(1/(((6-P527)^2+(1-Q527)^2))*CT527)</f>
        <v>2.6353073472316626E-3</v>
      </c>
      <c r="BT527" s="27">
        <f>(1/(((6-P527)^2+(2-Q527)^2))*CT527)</f>
        <v>2.7500003701019585E-3</v>
      </c>
      <c r="BU527" s="27">
        <f>(1/(((6-P527)^2+(3-Q527)^2))*CT527)</f>
        <v>2.5785806422249807E-3</v>
      </c>
      <c r="BV527" s="27">
        <f>((1/(((6-P527)^2+(4-Q527)^2))*CT527))</f>
        <v>2.2124668042254004E-3</v>
      </c>
      <c r="BW527" s="27">
        <f>((1/(((6-P527)^2+(5-Q527)^2))*CT527))</f>
        <v>1.7980498176426358E-3</v>
      </c>
      <c r="BX527" s="27">
        <f>((1/(((0-P527)^2+(1-Q527)^2))*CT527))</f>
        <v>1.3088064956390375E-2</v>
      </c>
      <c r="BY527" s="27">
        <f>((1/(((0-P527)^2+(2-Q527)^2))*CT527))</f>
        <v>1.6507255356292622E-2</v>
      </c>
      <c r="BZ527" s="27">
        <f>((1/(((1-P527)^2+(2-Q527)^2))*CT527))</f>
        <v>9.0180232078155689E-2</v>
      </c>
      <c r="CA527" s="27">
        <f>((1/(((0-P527)^2+(3-Q527)^2))*CT527))</f>
        <v>1.1798942714482466E-2</v>
      </c>
      <c r="CB527" s="27">
        <f>((1/(((1-P527)^2+(3-Q527)^2))*CT527))</f>
        <v>2.8358465690148993E-2</v>
      </c>
      <c r="CC527" s="27">
        <f>((1/(((2-P527)^2+(3-Q527)^2))*CT527))</f>
        <v>3.8801317648084206E-2</v>
      </c>
      <c r="CD527" s="27">
        <f>((1/(((0-P527)^2+(4-Q527)^2))*CT527))</f>
        <v>6.7146860458129638E-3</v>
      </c>
      <c r="CE527" s="27">
        <f>((1/(((1-P527)^2+(4-Q527)^2))*CT527))</f>
        <v>1.0056641762616905E-2</v>
      </c>
      <c r="CF527" s="27">
        <f>((1/(((2-P527)^2+(4-Q527)^2))*CT527))</f>
        <v>1.111775031151396E-2</v>
      </c>
      <c r="CG527" s="27">
        <f>((1/(((3-P527)^2+(4-Q527)^2))*CT527))</f>
        <v>8.3018046986928461E-3</v>
      </c>
      <c r="CH527" s="27">
        <f>((1/(((0-P527)^2+(5-Q527)^2))*CT527))</f>
        <v>3.9509883914040428E-3</v>
      </c>
      <c r="CI527" s="27">
        <f>((1/(((1-P527)^2+(5-Q527)^2))*CT527))</f>
        <v>4.911333087599651E-3</v>
      </c>
      <c r="CJ527" s="27">
        <f>((1/(((2-P527)^2+(5-Q527)^2))*CT527))</f>
        <v>5.1514477064538225E-3</v>
      </c>
      <c r="CK527" s="27">
        <f>((1/(((3-P527)^2+(5-Q527)^2))*CT527))</f>
        <v>4.4517716543482156E-3</v>
      </c>
      <c r="CL527" s="27">
        <f>(1/(((4-P527)^2+(5-Q527)^2))*CT527)</f>
        <v>3.3882322674838928E-3</v>
      </c>
      <c r="CM527" s="27">
        <f>(1/(((0-P527)^2+(6-Q527)^2))*CT527)</f>
        <v>2.517147067094899E-3</v>
      </c>
      <c r="CN527" s="27">
        <f>(1/(((1-P527)^2+(6-Q527)^2))*CT527)</f>
        <v>2.8753426218675873E-3</v>
      </c>
      <c r="CO527" s="27">
        <f>((1/(((2-P527)^2+(6-Q527)^2))*CT527))</f>
        <v>2.9560076086400117E-3</v>
      </c>
      <c r="CP527" s="27">
        <f>((1/(((3-P527)^2+(6-Q527)^2))*CT527))</f>
        <v>2.7114702455897865E-3</v>
      </c>
      <c r="CQ527" s="27">
        <f>((1/(((4-P527)^2+(6-Q527)^2))*CT527))</f>
        <v>2.27628092763788E-3</v>
      </c>
      <c r="CR527" s="27">
        <f>((1/(((5-P527)^2+(6-Q527)^2)))*CT527)</f>
        <v>1.8187685579751621E-3</v>
      </c>
      <c r="CS527" s="21">
        <f t="shared" si="269"/>
        <v>1.1801387409836355</v>
      </c>
      <c r="CT527" s="28">
        <v>0.05</v>
      </c>
    </row>
    <row r="528" spans="8:98" x14ac:dyDescent="0.25">
      <c r="H528" s="2">
        <v>44877</v>
      </c>
      <c r="I528" s="1" t="s">
        <v>22</v>
      </c>
      <c r="J528" s="1" t="s">
        <v>5</v>
      </c>
      <c r="K528">
        <v>1</v>
      </c>
      <c r="L528">
        <v>2</v>
      </c>
      <c r="M528">
        <v>1.82</v>
      </c>
      <c r="N528">
        <v>3.07</v>
      </c>
      <c r="P528" s="10">
        <f>SUMIF(team,spi_matches[[#This Row],[team1]],Mxg)+SUMIF(team,spi_matches[[#This Row],[team2]],Vnxg)</f>
        <v>2.3867813701193104</v>
      </c>
      <c r="Q528" s="10">
        <f>SUMIF(team,spi_matches[[#This Row],[team1]],Mnxg)+SUMIF(team,spi_matches[[#This Row],[team2]],Vxg)</f>
        <v>0.87907482762530187</v>
      </c>
      <c r="R528" s="10">
        <f t="shared" si="239"/>
        <v>5.1213942324594228</v>
      </c>
      <c r="S528" s="21">
        <f t="shared" si="240"/>
        <v>0.67841667135543404</v>
      </c>
      <c r="T528" s="21">
        <f t="shared" si="241"/>
        <v>8.6772817631664126E-2</v>
      </c>
      <c r="U528" s="21">
        <f t="shared" si="242"/>
        <v>9.6210106606542486E-2</v>
      </c>
      <c r="V528" s="22">
        <f t="shared" si="243"/>
        <v>3</v>
      </c>
      <c r="W528" s="22">
        <f t="shared" si="244"/>
        <v>0</v>
      </c>
      <c r="X528" s="23">
        <f t="shared" si="245"/>
        <v>0</v>
      </c>
      <c r="Y528" s="23">
        <f t="shared" si="246"/>
        <v>3</v>
      </c>
      <c r="Z528" s="23">
        <f t="shared" si="247"/>
        <v>0</v>
      </c>
      <c r="AA528" s="23">
        <f t="shared" si="248"/>
        <v>3</v>
      </c>
      <c r="AB528" s="24">
        <f t="shared" si="249"/>
        <v>2</v>
      </c>
      <c r="AC528" s="24">
        <f t="shared" si="250"/>
        <v>1</v>
      </c>
      <c r="AD528" s="24">
        <f t="shared" si="251"/>
        <v>3</v>
      </c>
      <c r="AE528" s="24">
        <f t="shared" si="252"/>
        <v>1</v>
      </c>
      <c r="AF528" s="24">
        <f t="shared" si="253"/>
        <v>2</v>
      </c>
      <c r="AG528" s="24">
        <f t="shared" si="254"/>
        <v>0</v>
      </c>
      <c r="AH528" s="24">
        <f t="shared" si="255"/>
        <v>3</v>
      </c>
      <c r="AI528" s="24">
        <f t="shared" si="256"/>
        <v>0</v>
      </c>
      <c r="AJ528" s="24">
        <f t="shared" si="257"/>
        <v>2</v>
      </c>
      <c r="AK528" s="24">
        <f t="shared" si="258"/>
        <v>2</v>
      </c>
      <c r="AL528" s="25">
        <f t="shared" si="259"/>
        <v>21</v>
      </c>
      <c r="AM528" s="25">
        <f t="shared" si="260"/>
        <v>31</v>
      </c>
      <c r="AN528" s="25">
        <f t="shared" si="261"/>
        <v>20</v>
      </c>
      <c r="AO528" s="25">
        <f t="shared" si="262"/>
        <v>30</v>
      </c>
      <c r="AP528" s="25">
        <f t="shared" si="263"/>
        <v>22</v>
      </c>
      <c r="AQ528" s="26">
        <f t="shared" si="264"/>
        <v>0.30446456068623168</v>
      </c>
      <c r="AR528" s="26">
        <f t="shared" si="265"/>
        <v>0.12798853702827814</v>
      </c>
      <c r="AS528" s="26">
        <f t="shared" si="266"/>
        <v>5.4208041176050353E-2</v>
      </c>
      <c r="AT528" s="26">
        <f t="shared" si="267"/>
        <v>4.3523311637607504E-2</v>
      </c>
      <c r="AU528" s="26">
        <f t="shared" si="268"/>
        <v>3.5560029599387026E-2</v>
      </c>
      <c r="AV528" s="27">
        <f>(1/(((0-P528)^2+(0-Q528)^2))*CT528)</f>
        <v>7.7285750875651224E-3</v>
      </c>
      <c r="AW528" s="27">
        <f>(1/(((1-P528)^2+(1-Q528)^2))*CT528)</f>
        <v>2.5802649922726451E-2</v>
      </c>
      <c r="AX528" s="27">
        <f>(1/(((2-P528)^2+(2-Q528)^2))*CT528)</f>
        <v>3.5560029599387026E-2</v>
      </c>
      <c r="AY528" s="27">
        <f>(1/(((3-P528)^2+(3-Q528)^2))*CT528)</f>
        <v>1.0257755495613979E-2</v>
      </c>
      <c r="AZ528" s="27">
        <f>((1/(((4-P528)^2+(4-Q528)^2))*CT528))</f>
        <v>4.0509944760905199E-3</v>
      </c>
      <c r="BA528" s="27">
        <f>((1/(((5-P528)^2+(5-Q528)^2))*CT528))</f>
        <v>2.0998754624289009E-3</v>
      </c>
      <c r="BB528" s="27">
        <f>((1/(((6-P528)^2+(6-Q528)^2))*CT528))</f>
        <v>1.2729375878521233E-3</v>
      </c>
      <c r="BC528" s="27">
        <f>((1/(((1-P528)^2+(0-Q528)^2))*CT528))</f>
        <v>1.8546440383206571E-2</v>
      </c>
      <c r="BD528" s="27">
        <f>((1/(((2-P528)^2+(0-Q528)^2))*CT528))</f>
        <v>5.4208041176050353E-2</v>
      </c>
      <c r="BE528" s="27">
        <f>((1/(((2-P528)^2+(1-Q528)^2))*CT528))</f>
        <v>0.30446456068623168</v>
      </c>
      <c r="BF528" s="27">
        <f>((1/(((3-P528)^2+(0-Q528)^2))*CT528))</f>
        <v>4.3523311637607504E-2</v>
      </c>
      <c r="BG528" s="27">
        <f>((1/(((3-P528)^2+(1-Q528)^2))*CT528))</f>
        <v>0.12798853702827814</v>
      </c>
      <c r="BH528" s="27">
        <f>((1/(((3-P528)^2+(2-Q528)^2))*CT528))</f>
        <v>3.062767755782583E-2</v>
      </c>
      <c r="BI528" s="27">
        <f>((1/(((4-P528)^2+(0-Q528)^2))*CT528))</f>
        <v>1.4813731106511952E-2</v>
      </c>
      <c r="BJ528" s="27">
        <f>((1/(((4-P528)^2+(1-Q528)^2))*CT528))</f>
        <v>1.9105136461192915E-2</v>
      </c>
      <c r="BK528" s="27">
        <f>((1/(((4-P528)^2+(2-Q528)^2))*CT528))</f>
        <v>1.2956900511273323E-2</v>
      </c>
      <c r="BL528" s="27">
        <f>((1/(((4-P528)^2+(3-Q528)^2))*CT528))</f>
        <v>7.0414621653036649E-3</v>
      </c>
      <c r="BM528" s="27">
        <f>((1/(((5-P528)^2+(0-Q528)^2))*CT528))</f>
        <v>6.5774897965783083E-3</v>
      </c>
      <c r="BN528" s="27">
        <f>((1/(((5-P528)^2+(1-Q528)^2))*CT528))</f>
        <v>7.3061661286903216E-3</v>
      </c>
      <c r="BO528" s="27">
        <f>((1/(((5-P528)^2+(2-Q528)^2))*CT528))</f>
        <v>6.1839975375269397E-3</v>
      </c>
      <c r="BP528" s="27">
        <f>((1/(((5-P528)^2+(3-Q528)^2))*CT528))</f>
        <v>4.4141398268890677E-3</v>
      </c>
      <c r="BQ528" s="27">
        <f>((1/(((5-P528)^2+(4-Q528)^2))*CT528))</f>
        <v>3.0176680470359232E-3</v>
      </c>
      <c r="BR528" s="27">
        <f>((1/(((6-P528)^2+(0-Q528)^2))*CT528))</f>
        <v>3.6158201451798539E-3</v>
      </c>
      <c r="BS528" s="27">
        <f>(1/(((6-P528)^2+(1-Q528)^2))*CT528)</f>
        <v>3.8255629698686366E-3</v>
      </c>
      <c r="BT528" s="27">
        <f>(1/(((6-P528)^2+(2-Q528)^2))*CT528)</f>
        <v>3.4936152516337813E-3</v>
      </c>
      <c r="BU528" s="27">
        <f>(1/(((6-P528)^2+(3-Q528)^2))*CT528)</f>
        <v>2.8484068009504994E-3</v>
      </c>
      <c r="BV528" s="27">
        <f>((1/(((6-P528)^2+(4-Q528)^2))*CT528))</f>
        <v>2.1934131733297633E-3</v>
      </c>
      <c r="BW528" s="27">
        <f>((1/(((6-P528)^2+(5-Q528)^2))*CT528))</f>
        <v>1.6645929642687897E-3</v>
      </c>
      <c r="BX528" s="27">
        <f>((1/(((0-P528)^2+(1-Q528)^2))*CT528))</f>
        <v>8.754500372946299E-3</v>
      </c>
      <c r="BY528" s="27">
        <f>((1/(((0-P528)^2+(2-Q528)^2))*CT528))</f>
        <v>7.1909351695648013E-3</v>
      </c>
      <c r="BZ528" s="27">
        <f>((1/(((1-P528)^2+(2-Q528)^2))*CT528))</f>
        <v>1.5725071353686192E-2</v>
      </c>
      <c r="CA528" s="27">
        <f>((1/(((0-P528)^2+(3-Q528)^2))*CT528))</f>
        <v>4.9043413633620839E-3</v>
      </c>
      <c r="CB528" s="27">
        <f>((1/(((1-P528)^2+(3-Q528)^2))*CT528))</f>
        <v>7.7863595421063152E-3</v>
      </c>
      <c r="CC528" s="27">
        <f>((1/(((2-P528)^2+(3-Q528)^2))*CT528))</f>
        <v>1.0757492224965203E-2</v>
      </c>
      <c r="CD528" s="27">
        <f>((1/(((0-P528)^2+(4-Q528)^2))*CT528))</f>
        <v>3.2389924441194838E-3</v>
      </c>
      <c r="CE528" s="27">
        <f>((1/(((1-P528)^2+(4-Q528)^2))*CT528))</f>
        <v>4.2869379615079447E-3</v>
      </c>
      <c r="CF528" s="27">
        <f>((1/(((2-P528)^2+(4-Q528)^2))*CT528))</f>
        <v>5.0557273820632104E-3</v>
      </c>
      <c r="CG528" s="27">
        <f>((1/(((3-P528)^2+(4-Q528)^2))*CT528))</f>
        <v>4.9425619832515885E-3</v>
      </c>
      <c r="CH528" s="27">
        <f>((1/(((0-P528)^2+(5-Q528)^2))*CT528))</f>
        <v>2.2047070898890395E-3</v>
      </c>
      <c r="CI528" s="27">
        <f>((1/(((1-P528)^2+(5-Q528)^2))*CT528))</f>
        <v>2.6447768229117593E-3</v>
      </c>
      <c r="CJ528" s="27">
        <f>((1/(((2-P528)^2+(5-Q528)^2))*CT528))</f>
        <v>2.9185790964573362E-3</v>
      </c>
      <c r="CK528" s="27">
        <f>((1/(((3-P528)^2+(5-Q528)^2))*CT528))</f>
        <v>2.8805060052792988E-3</v>
      </c>
      <c r="CL528" s="27">
        <f>(1/(((4-P528)^2+(5-Q528)^2))*CT528)</f>
        <v>2.5530395727597307E-3</v>
      </c>
      <c r="CM528" s="27">
        <f>(1/(((0-P528)^2+(6-Q528)^2))*CT528)</f>
        <v>1.5663866001875135E-3</v>
      </c>
      <c r="CN528" s="27">
        <f>(1/(((1-P528)^2+(6-Q528)^2))*CT528)</f>
        <v>1.7763859003435802E-3</v>
      </c>
      <c r="CO528" s="27">
        <f>((1/(((2-P528)^2+(6-Q528)^2))*CT528))</f>
        <v>1.8958442542736738E-3</v>
      </c>
      <c r="CP528" s="27">
        <f>((1/(((3-P528)^2+(6-Q528)^2))*CT528))</f>
        <v>1.8797054872519274E-3</v>
      </c>
      <c r="CQ528" s="27">
        <f>((1/(((4-P528)^2+(6-Q528)^2))*CT528))</f>
        <v>1.7345242040197953E-3</v>
      </c>
      <c r="CR528" s="27">
        <f>((1/(((5-P528)^2+(6-Q528)^2)))*CT528)</f>
        <v>1.5127317755957031E-3</v>
      </c>
      <c r="CS528" s="21">
        <f t="shared" si="269"/>
        <v>0.86139959559364065</v>
      </c>
      <c r="CT528" s="28">
        <v>0.05</v>
      </c>
    </row>
    <row r="529" spans="8:98" x14ac:dyDescent="0.25">
      <c r="H529" s="2">
        <v>44877</v>
      </c>
      <c r="I529" s="1" t="s">
        <v>25</v>
      </c>
      <c r="J529" s="1" t="s">
        <v>13</v>
      </c>
      <c r="K529">
        <v>1</v>
      </c>
      <c r="L529">
        <v>0</v>
      </c>
      <c r="M529">
        <v>1.1599999999999999</v>
      </c>
      <c r="N529">
        <v>1.1499999999999999</v>
      </c>
      <c r="P529" s="10">
        <f>SUMIF(team,spi_matches[[#This Row],[team1]],Mxg)+SUMIF(team,spi_matches[[#This Row],[team2]],Vnxg)</f>
        <v>0.91083181741811181</v>
      </c>
      <c r="Q529" s="10">
        <f>SUMIF(team,spi_matches[[#This Row],[team1]],Mnxg)+SUMIF(team,spi_matches[[#This Row],[team2]],Vxg)</f>
        <v>1.1055162060984429</v>
      </c>
      <c r="R529" s="10">
        <f t="shared" si="239"/>
        <v>6.4063591131037323E-2</v>
      </c>
      <c r="S529" s="21">
        <f t="shared" si="240"/>
        <v>0.17484008307050941</v>
      </c>
      <c r="T529" s="21">
        <f t="shared" si="241"/>
        <v>2.6810963632883631</v>
      </c>
      <c r="U529" s="21">
        <f t="shared" si="242"/>
        <v>0.23290001075344821</v>
      </c>
      <c r="V529" s="22">
        <f t="shared" si="243"/>
        <v>1</v>
      </c>
      <c r="W529" s="22">
        <f t="shared" si="244"/>
        <v>1</v>
      </c>
      <c r="X529" s="23">
        <f t="shared" si="245"/>
        <v>3</v>
      </c>
      <c r="Y529" s="23">
        <f t="shared" si="246"/>
        <v>0</v>
      </c>
      <c r="Z529" s="23">
        <f t="shared" si="247"/>
        <v>3</v>
      </c>
      <c r="AA529" s="23">
        <f t="shared" si="248"/>
        <v>0</v>
      </c>
      <c r="AB529" s="24">
        <f t="shared" si="249"/>
        <v>1</v>
      </c>
      <c r="AC529" s="24">
        <f t="shared" si="250"/>
        <v>1</v>
      </c>
      <c r="AD529" s="24">
        <f t="shared" si="251"/>
        <v>1</v>
      </c>
      <c r="AE529" s="24">
        <f t="shared" si="252"/>
        <v>2</v>
      </c>
      <c r="AF529" s="24">
        <f t="shared" si="253"/>
        <v>0</v>
      </c>
      <c r="AG529" s="24">
        <f t="shared" si="254"/>
        <v>1</v>
      </c>
      <c r="AH529" s="24">
        <f t="shared" si="255"/>
        <v>2</v>
      </c>
      <c r="AI529" s="24">
        <f t="shared" si="256"/>
        <v>1</v>
      </c>
      <c r="AJ529" s="24">
        <f t="shared" si="257"/>
        <v>1</v>
      </c>
      <c r="AK529" s="24">
        <f t="shared" si="258"/>
        <v>0</v>
      </c>
      <c r="AL529" s="25">
        <f t="shared" si="259"/>
        <v>11</v>
      </c>
      <c r="AM529" s="25">
        <f t="shared" si="260"/>
        <v>12</v>
      </c>
      <c r="AN529" s="25">
        <f t="shared" si="261"/>
        <v>1</v>
      </c>
      <c r="AO529" s="25">
        <f t="shared" si="262"/>
        <v>21</v>
      </c>
      <c r="AP529" s="25">
        <f t="shared" si="263"/>
        <v>10</v>
      </c>
      <c r="AQ529" s="26">
        <f t="shared" si="264"/>
        <v>2.6199086972278214</v>
      </c>
      <c r="AR529" s="26">
        <f t="shared" si="265"/>
        <v>6.1877188896731578E-2</v>
      </c>
      <c r="AS529" s="26">
        <f t="shared" si="266"/>
        <v>5.947083309184991E-2</v>
      </c>
      <c r="AT529" s="26">
        <f t="shared" si="267"/>
        <v>4.1756408157702672E-2</v>
      </c>
      <c r="AU529" s="26">
        <f t="shared" si="268"/>
        <v>4.0646538581725455E-2</v>
      </c>
      <c r="AV529" s="27">
        <f>(1/(((0-P529)^2+(0-Q529)^2))*CT529)</f>
        <v>2.4369076309755523E-2</v>
      </c>
      <c r="AW529" s="27">
        <f>(1/(((1-P529)^2+(1-Q529)^2))*CT529)</f>
        <v>2.6199086972278214</v>
      </c>
      <c r="AX529" s="27">
        <f>(1/(((2-P529)^2+(2-Q529)^2))*CT529)</f>
        <v>2.5171308531779596E-2</v>
      </c>
      <c r="AY529" s="27">
        <f>(1/(((3-P529)^2+(3-Q529)^2))*CT529)</f>
        <v>6.2863883341732806E-3</v>
      </c>
      <c r="AZ529" s="27">
        <f>((1/(((4-P529)^2+(4-Q529)^2))*CT529))</f>
        <v>2.790023424105708E-3</v>
      </c>
      <c r="BA529" s="27">
        <f>((1/(((5-P529)^2+(5-Q529)^2))*CT529))</f>
        <v>1.5679731845239084E-3</v>
      </c>
      <c r="BB529" s="27">
        <f>((1/(((6-P529)^2+(6-Q529)^2))*CT529))</f>
        <v>1.0028962762034636E-3</v>
      </c>
      <c r="BC529" s="27">
        <f>((1/(((1-P529)^2+(0-Q529)^2))*CT529))</f>
        <v>4.0646538581725455E-2</v>
      </c>
      <c r="BD529" s="27">
        <f>((1/(((2-P529)^2+(0-Q529)^2))*CT529))</f>
        <v>2.0760210578729371E-2</v>
      </c>
      <c r="BE529" s="27">
        <f>((1/(((2-P529)^2+(1-Q529)^2))*CT529))</f>
        <v>4.1756408157702672E-2</v>
      </c>
      <c r="BF529" s="27">
        <f>((1/(((3-P529)^2+(0-Q529)^2))*CT529))</f>
        <v>8.9496834488593854E-3</v>
      </c>
      <c r="BG529" s="27">
        <f>((1/(((3-P529)^2+(1-Q529)^2))*CT529))</f>
        <v>1.1426593348504323E-2</v>
      </c>
      <c r="BH529" s="27">
        <f>((1/(((3-P529)^2+(2-Q529)^2))*CT529))</f>
        <v>9.6810576474551015E-3</v>
      </c>
      <c r="BI529" s="27">
        <f>((1/(((4-P529)^2+(0-Q529)^2))*CT529))</f>
        <v>4.6446274144333385E-3</v>
      </c>
      <c r="BJ529" s="27">
        <f>((1/(((4-P529)^2+(1-Q529)^2))*CT529))</f>
        <v>5.233358747870012E-3</v>
      </c>
      <c r="BK529" s="27">
        <f>((1/(((4-P529)^2+(2-Q529)^2))*CT529))</f>
        <v>4.8341587140948985E-3</v>
      </c>
      <c r="BL529" s="27">
        <f>((1/(((4-P529)^2+(3-Q529)^2))*CT529))</f>
        <v>3.8074847656295167E-3</v>
      </c>
      <c r="BM529" s="27">
        <f>((1/(((5-P529)^2+(0-Q529)^2))*CT529))</f>
        <v>2.7865301905592465E-3</v>
      </c>
      <c r="BN529" s="27">
        <f>((1/(((5-P529)^2+(1-Q529)^2))*CT529))</f>
        <v>2.9882091074371121E-3</v>
      </c>
      <c r="BO529" s="27">
        <f>((1/(((5-P529)^2+(2-Q529)^2))*CT529))</f>
        <v>2.8536536242501518E-3</v>
      </c>
      <c r="BP529" s="27">
        <f>((1/(((5-P529)^2+(3-Q529)^2))*CT529))</f>
        <v>2.4617971825398465E-3</v>
      </c>
      <c r="BQ529" s="27">
        <f>((1/(((5-P529)^2+(4-Q529)^2))*CT529))</f>
        <v>1.992084820807117E-3</v>
      </c>
      <c r="BR529" s="27">
        <f>((1/(((6-P529)^2+(0-Q529)^2))*CT529))</f>
        <v>1.8435355351965538E-3</v>
      </c>
      <c r="BS529" s="27">
        <f>(1/(((6-P529)^2+(1-Q529)^2))*CT529)</f>
        <v>1.9296997669484743E-3</v>
      </c>
      <c r="BT529" s="27">
        <f>(1/(((6-P529)^2+(2-Q529)^2))*CT529)</f>
        <v>1.8726778292929307E-3</v>
      </c>
      <c r="BU529" s="27">
        <f>(1/(((6-P529)^2+(3-Q529)^2))*CT529)</f>
        <v>1.6955646476828395E-3</v>
      </c>
      <c r="BV529" s="27">
        <f>((1/(((6-P529)^2+(4-Q529)^2))*CT529))</f>
        <v>1.4586756081226811E-3</v>
      </c>
      <c r="BW529" s="27">
        <f>((1/(((6-P529)^2+(5-Q529)^2))*CT529))</f>
        <v>1.2175333526683728E-3</v>
      </c>
      <c r="BX529" s="27">
        <f>((1/(((0-P529)^2+(1-Q529)^2))*CT529))</f>
        <v>5.947083309184991E-2</v>
      </c>
      <c r="BY529" s="27">
        <f>((1/(((0-P529)^2+(2-Q529)^2))*CT529))</f>
        <v>3.0680194820409564E-2</v>
      </c>
      <c r="BZ529" s="27">
        <f>((1/(((1-P529)^2+(2-Q529)^2))*CT529))</f>
        <v>6.1877188896731578E-2</v>
      </c>
      <c r="CA529" s="27">
        <f>((1/(((0-P529)^2+(3-Q529)^2))*CT529))</f>
        <v>1.131558769090831E-2</v>
      </c>
      <c r="CB529" s="27">
        <f>((1/(((1-P529)^2+(3-Q529)^2))*CT529))</f>
        <v>1.3900396060939594E-2</v>
      </c>
      <c r="CC529" s="27">
        <f>((1/(((2-P529)^2+(3-Q529)^2))*CT529))</f>
        <v>1.0470423181955242E-2</v>
      </c>
      <c r="CD529" s="27">
        <f>((1/(((0-P529)^2+(4-Q529)^2))*CT529))</f>
        <v>5.430266614361929E-3</v>
      </c>
      <c r="CE529" s="27">
        <f>((1/(((1-P529)^2+(4-Q529)^2))*CT529))</f>
        <v>5.9623271091798075E-3</v>
      </c>
      <c r="CF529" s="27">
        <f>((1/(((2-P529)^2+(4-Q529)^2))*CT529))</f>
        <v>5.2277611296331541E-3</v>
      </c>
      <c r="CG529" s="27">
        <f>((1/(((3-P529)^2+(4-Q529)^2))*CT529))</f>
        <v>3.923827481600051E-3</v>
      </c>
      <c r="CH529" s="27">
        <f>((1/(((0-P529)^2+(5-Q529)^2))*CT529))</f>
        <v>3.1256605652687365E-3</v>
      </c>
      <c r="CI529" s="27">
        <f>((1/(((1-P529)^2+(5-Q529)^2))*CT529))</f>
        <v>3.2949026897913592E-3</v>
      </c>
      <c r="CJ529" s="27">
        <f>((1/(((2-P529)^2+(5-Q529)^2))*CT529))</f>
        <v>3.0574884851675963E-3</v>
      </c>
      <c r="CK529" s="27">
        <f>((1/(((3-P529)^2+(5-Q529)^2))*CT529))</f>
        <v>2.5599504929561196E-3</v>
      </c>
      <c r="CL529" s="27">
        <f>(1/(((4-P529)^2+(5-Q529)^2))*CT529)</f>
        <v>2.0234752197784106E-3</v>
      </c>
      <c r="CM529" s="27">
        <f>(1/(((0-P529)^2+(6-Q529)^2))*CT529)</f>
        <v>2.017301490455876E-3</v>
      </c>
      <c r="CN529" s="27">
        <f>(1/(((1-P529)^2+(6-Q529)^2))*CT529)</f>
        <v>2.0864697691515355E-3</v>
      </c>
      <c r="CO529" s="27">
        <f>((1/(((2-P529)^2+(6-Q529)^2))*CT529))</f>
        <v>1.9886836788165709E-3</v>
      </c>
      <c r="CP529" s="27">
        <f>((1/(((3-P529)^2+(6-Q529)^2))*CT529))</f>
        <v>1.7654996112724472E-3</v>
      </c>
      <c r="CQ529" s="27">
        <f>((1/(((4-P529)^2+(6-Q529)^2))*CT529))</f>
        <v>1.4925849126767388E-3</v>
      </c>
      <c r="CR529" s="27">
        <f>((1/(((5-P529)^2+(6-Q529)^2)))*CT529)</f>
        <v>1.2291877605436919E-3</v>
      </c>
      <c r="CS529" s="21">
        <f t="shared" si="269"/>
        <v>3.088836457112321</v>
      </c>
      <c r="CT529" s="28">
        <v>0.05</v>
      </c>
    </row>
    <row r="530" spans="8:98" x14ac:dyDescent="0.25">
      <c r="H530" s="2">
        <v>44877</v>
      </c>
      <c r="I530" s="1" t="s">
        <v>19</v>
      </c>
      <c r="J530" s="1" t="s">
        <v>11</v>
      </c>
      <c r="K530">
        <v>3</v>
      </c>
      <c r="L530">
        <v>1</v>
      </c>
      <c r="M530">
        <v>3.33</v>
      </c>
      <c r="N530">
        <v>1.44</v>
      </c>
      <c r="P530" s="10">
        <f>SUMIF(team,spi_matches[[#This Row],[team1]],Mxg)+SUMIF(team,spi_matches[[#This Row],[team2]],Vnxg)</f>
        <v>2.600777667404468</v>
      </c>
      <c r="Q530" s="10">
        <f>SUMIF(team,spi_matches[[#This Row],[team1]],Mnxg)+SUMIF(team,spi_matches[[#This Row],[team2]],Vxg)</f>
        <v>0.78084524085437934</v>
      </c>
      <c r="R530" s="10">
        <f t="shared" si="239"/>
        <v>0.96625020686038976</v>
      </c>
      <c r="S530" s="21">
        <f t="shared" si="240"/>
        <v>0.64260955889138194</v>
      </c>
      <c r="T530" s="21">
        <f t="shared" si="241"/>
        <v>7.0305244702090264E-2</v>
      </c>
      <c r="U530" s="21">
        <f t="shared" si="242"/>
        <v>8.493742019733258E-2</v>
      </c>
      <c r="V530" s="22">
        <f t="shared" si="243"/>
        <v>3</v>
      </c>
      <c r="W530" s="22">
        <f t="shared" si="244"/>
        <v>0</v>
      </c>
      <c r="X530" s="23">
        <f t="shared" si="245"/>
        <v>3</v>
      </c>
      <c r="Y530" s="23">
        <f t="shared" si="246"/>
        <v>0</v>
      </c>
      <c r="Z530" s="23">
        <f t="shared" si="247"/>
        <v>3</v>
      </c>
      <c r="AA530" s="23">
        <f t="shared" si="248"/>
        <v>0</v>
      </c>
      <c r="AB530" s="24">
        <f t="shared" si="249"/>
        <v>3</v>
      </c>
      <c r="AC530" s="24">
        <f t="shared" si="250"/>
        <v>1</v>
      </c>
      <c r="AD530" s="24">
        <f t="shared" si="251"/>
        <v>2</v>
      </c>
      <c r="AE530" s="24">
        <f t="shared" si="252"/>
        <v>1</v>
      </c>
      <c r="AF530" s="24">
        <f t="shared" si="253"/>
        <v>3</v>
      </c>
      <c r="AG530" s="24">
        <f t="shared" si="254"/>
        <v>0</v>
      </c>
      <c r="AH530" s="24">
        <f t="shared" si="255"/>
        <v>2</v>
      </c>
      <c r="AI530" s="24">
        <f t="shared" si="256"/>
        <v>0</v>
      </c>
      <c r="AJ530" s="24">
        <f t="shared" si="257"/>
        <v>3</v>
      </c>
      <c r="AK530" s="24">
        <f t="shared" si="258"/>
        <v>2</v>
      </c>
      <c r="AL530" s="25">
        <f t="shared" si="259"/>
        <v>31</v>
      </c>
      <c r="AM530" s="25">
        <f t="shared" si="260"/>
        <v>21</v>
      </c>
      <c r="AN530" s="25">
        <f t="shared" si="261"/>
        <v>30</v>
      </c>
      <c r="AO530" s="25">
        <f t="shared" si="262"/>
        <v>20</v>
      </c>
      <c r="AP530" s="25">
        <f t="shared" si="263"/>
        <v>32</v>
      </c>
      <c r="AQ530" s="26">
        <f t="shared" si="264"/>
        <v>0.24107157747280983</v>
      </c>
      <c r="AR530" s="26">
        <f t="shared" si="265"/>
        <v>0.12226056435266264</v>
      </c>
      <c r="AS530" s="26">
        <f t="shared" si="266"/>
        <v>6.5011241138541148E-2</v>
      </c>
      <c r="AT530" s="26">
        <f t="shared" si="267"/>
        <v>5.1511709194025437E-2</v>
      </c>
      <c r="AU530" s="26">
        <f t="shared" si="268"/>
        <v>3.0381898072139264E-2</v>
      </c>
      <c r="AV530" s="27">
        <f>(1/(((0-P530)^2+(0-Q530)^2))*CT530)</f>
        <v>6.7807976483298671E-3</v>
      </c>
      <c r="AW530" s="27">
        <f>(1/(((1-P530)^2+(1-Q530)^2))*CT530)</f>
        <v>1.9153287193731716E-2</v>
      </c>
      <c r="AX530" s="27">
        <f>(1/(((2-P530)^2+(2-Q530)^2))*CT530)</f>
        <v>2.7066937850167429E-2</v>
      </c>
      <c r="AY530" s="27">
        <f>(1/(((3-P530)^2+(3-Q530)^2))*CT530)</f>
        <v>9.8347248604532395E-3</v>
      </c>
      <c r="AZ530" s="27">
        <f>((1/(((4-P530)^2+(4-Q530)^2))*CT530))</f>
        <v>4.0581844634421564E-3</v>
      </c>
      <c r="BA530" s="27">
        <f>((1/(((5-P530)^2+(5-Q530)^2))*CT530))</f>
        <v>2.1224631810224238E-3</v>
      </c>
      <c r="BB530" s="27">
        <f>((1/(((6-P530)^2+(6-Q530)^2))*CT530))</f>
        <v>1.2888495049434298E-3</v>
      </c>
      <c r="BC530" s="27">
        <f>((1/(((1-P530)^2+(0-Q530)^2))*CT530))</f>
        <v>1.5761889892630995E-2</v>
      </c>
      <c r="BD530" s="27">
        <f>((1/(((2-P530)^2+(0-Q530)^2))*CT530))</f>
        <v>5.1511709194025437E-2</v>
      </c>
      <c r="BE530" s="27">
        <f>((1/(((2-P530)^2+(1-Q530)^2))*CT530))</f>
        <v>0.12226056435266264</v>
      </c>
      <c r="BF530" s="27">
        <f>((1/(((3-P530)^2+(0-Q530)^2))*CT530))</f>
        <v>6.5011241138541148E-2</v>
      </c>
      <c r="BG530" s="27">
        <f>((1/(((3-P530)^2+(1-Q530)^2))*CT530))</f>
        <v>0.24107157747280983</v>
      </c>
      <c r="BH530" s="27">
        <f>((1/(((3-P530)^2+(2-Q530)^2))*CT530))</f>
        <v>3.0381898072139264E-2</v>
      </c>
      <c r="BI530" s="27">
        <f>((1/(((4-P530)^2+(0-Q530)^2))*CT530))</f>
        <v>1.9473874896789888E-2</v>
      </c>
      <c r="BJ530" s="27">
        <f>((1/(((4-P530)^2+(1-Q530)^2))*CT530))</f>
        <v>2.4927064102284183E-2</v>
      </c>
      <c r="BK530" s="27">
        <f>((1/(((4-P530)^2+(2-Q530)^2))*CT530))</f>
        <v>1.4517321716857054E-2</v>
      </c>
      <c r="BL530" s="27">
        <f>((1/(((4-P530)^2+(3-Q530)^2))*CT530))</f>
        <v>7.2648326651145179E-3</v>
      </c>
      <c r="BM530" s="27">
        <f>((1/(((5-P530)^2+(0-Q530)^2))*CT530))</f>
        <v>7.8542414997391993E-3</v>
      </c>
      <c r="BN530" s="27">
        <f>((1/(((5-P530)^2+(1-Q530)^2))*CT530))</f>
        <v>8.6143082206726184E-3</v>
      </c>
      <c r="BO530" s="27">
        <f>((1/(((5-P530)^2+(2-Q530)^2))*CT530))</f>
        <v>6.9035923142208222E-3</v>
      </c>
      <c r="BP530" s="27">
        <f>((1/(((5-P530)^2+(3-Q530)^2))*CT530))</f>
        <v>4.6812465949480717E-3</v>
      </c>
      <c r="BQ530" s="27">
        <f>((1/(((5-P530)^2+(4-Q530)^2))*CT530))</f>
        <v>3.1018860701782502E-3</v>
      </c>
      <c r="BR530" s="27">
        <f>((1/(((6-P530)^2+(0-Q530)^2))*CT530))</f>
        <v>4.1103440752955217E-3</v>
      </c>
      <c r="BS530" s="27">
        <f>(1/(((6-P530)^2+(1-Q530)^2))*CT530)</f>
        <v>4.3093264613495346E-3</v>
      </c>
      <c r="BT530" s="27">
        <f>(1/(((6-P530)^2+(2-Q530)^2))*CT530)</f>
        <v>3.8340468719139549E-3</v>
      </c>
      <c r="BU530" s="27">
        <f>(1/(((6-P530)^2+(3-Q530)^2))*CT530)</f>
        <v>3.0340983542452679E-3</v>
      </c>
      <c r="BV530" s="27">
        <f>((1/(((6-P530)^2+(4-Q530)^2))*CT530))</f>
        <v>2.2812644039441302E-3</v>
      </c>
      <c r="BW530" s="27">
        <f>((1/(((6-P530)^2+(5-Q530)^2))*CT530))</f>
        <v>1.7032305210196591E-3</v>
      </c>
      <c r="BX530" s="27">
        <f>((1/(((0-P530)^2+(1-Q530)^2))*CT530))</f>
        <v>7.3399092930267907E-3</v>
      </c>
      <c r="BY530" s="27">
        <f>((1/(((0-P530)^2+(2-Q530)^2))*CT530))</f>
        <v>6.0603248600507196E-3</v>
      </c>
      <c r="BZ530" s="27">
        <f>((1/(((1-P530)^2+(2-Q530)^2))*CT530))</f>
        <v>1.234925429768321E-2</v>
      </c>
      <c r="CA530" s="27">
        <f>((1/(((0-P530)^2+(3-Q530)^2))*CT530))</f>
        <v>4.2776384757025089E-3</v>
      </c>
      <c r="CB530" s="27">
        <f>((1/(((1-P530)^2+(3-Q530)^2))*CT530))</f>
        <v>6.67812010075891E-3</v>
      </c>
      <c r="CC530" s="27">
        <f>((1/(((2-P530)^2+(3-Q530)^2))*CT530))</f>
        <v>9.4596968326971231E-3</v>
      </c>
      <c r="CD530" s="27">
        <f>((1/(((0-P530)^2+(4-Q530)^2))*CT530))</f>
        <v>2.919366767819996E-3</v>
      </c>
      <c r="CE530" s="27">
        <f>((1/(((1-P530)^2+(4-Q530)^2))*CT530))</f>
        <v>3.8683383189382237E-3</v>
      </c>
      <c r="CF530" s="27">
        <f>((1/(((2-P530)^2+(4-Q530)^2))*CT530))</f>
        <v>4.6624867048839233E-3</v>
      </c>
      <c r="CG530" s="27">
        <f>((1/(((3-P530)^2+(4-Q530)^2))*CT530))</f>
        <v>4.7517966341292066E-3</v>
      </c>
      <c r="CH530" s="27">
        <f>((1/(((0-P530)^2+(5-Q530)^2))*CT530))</f>
        <v>2.0353904444192681E-3</v>
      </c>
      <c r="CI530" s="27">
        <f>((1/(((1-P530)^2+(5-Q530)^2))*CT530))</f>
        <v>2.4553427150561542E-3</v>
      </c>
      <c r="CJ530" s="27">
        <f>((1/(((2-P530)^2+(5-Q530)^2))*CT530))</f>
        <v>2.7529703509463366E-3</v>
      </c>
      <c r="CK530" s="27">
        <f>((1/(((3-P530)^2+(5-Q530)^2))*CT530))</f>
        <v>2.783864333312507E-3</v>
      </c>
      <c r="CL530" s="27">
        <f>(1/(((4-P530)^2+(5-Q530)^2))*CT530)</f>
        <v>2.5304809055135533E-3</v>
      </c>
      <c r="CM530" s="27">
        <f>(1/(((0-P530)^2+(6-Q530)^2))*CT530)</f>
        <v>1.470431639722606E-3</v>
      </c>
      <c r="CN530" s="27">
        <f>(1/(((1-P530)^2+(6-Q530)^2))*CT530)</f>
        <v>1.6777360593434141E-3</v>
      </c>
      <c r="CO530" s="27">
        <f>((1/(((2-P530)^2+(6-Q530)^2))*CT530))</f>
        <v>1.8115607149146061E-3</v>
      </c>
      <c r="CP530" s="27">
        <f>((1/(((3-P530)^2+(6-Q530)^2))*CT530))</f>
        <v>1.8248871256533986E-3</v>
      </c>
      <c r="CQ530" s="27">
        <f>((1/(((4-P530)^2+(6-Q530)^2))*CT530))</f>
        <v>1.7124812755479253E-3</v>
      </c>
      <c r="CR530" s="27">
        <f>((1/(((5-P530)^2+(6-Q530)^2)))*CT530)</f>
        <v>1.5153423472122063E-3</v>
      </c>
      <c r="CS530" s="21">
        <f t="shared" si="269"/>
        <v>0.79785222379080445</v>
      </c>
      <c r="CT530" s="28">
        <v>0.05</v>
      </c>
    </row>
    <row r="531" spans="8:98" x14ac:dyDescent="0.25">
      <c r="H531" s="2">
        <v>44877</v>
      </c>
      <c r="I531" s="1" t="s">
        <v>28</v>
      </c>
      <c r="J531" s="1" t="s">
        <v>8</v>
      </c>
      <c r="K531">
        <v>4</v>
      </c>
      <c r="L531">
        <v>3</v>
      </c>
      <c r="M531">
        <v>0.26</v>
      </c>
      <c r="N531">
        <v>1.64</v>
      </c>
      <c r="P531" s="10">
        <f>SUMIF(team,spi_matches[[#This Row],[team1]],Mxg)+SUMIF(team,spi_matches[[#This Row],[team2]],Vnxg)</f>
        <v>2.0336513643168894</v>
      </c>
      <c r="Q531" s="10">
        <f>SUMIF(team,spi_matches[[#This Row],[team1]],Mnxg)+SUMIF(team,spi_matches[[#This Row],[team2]],Vxg)</f>
        <v>0.83502012860596586</v>
      </c>
      <c r="R531" s="10">
        <f t="shared" si="239"/>
        <v>3.793831755492719</v>
      </c>
      <c r="S531" s="21">
        <f t="shared" si="240"/>
        <v>2.0445121329633009</v>
      </c>
      <c r="T531" s="21">
        <f t="shared" si="241"/>
        <v>0.10837879361754225</v>
      </c>
      <c r="U531" s="21">
        <f t="shared" si="242"/>
        <v>0.10751892490552048</v>
      </c>
      <c r="V531" s="22">
        <f t="shared" si="243"/>
        <v>3</v>
      </c>
      <c r="W531" s="22">
        <f t="shared" si="244"/>
        <v>0</v>
      </c>
      <c r="X531" s="23">
        <f t="shared" si="245"/>
        <v>3</v>
      </c>
      <c r="Y531" s="23">
        <f t="shared" si="246"/>
        <v>0</v>
      </c>
      <c r="Z531" s="23">
        <f t="shared" si="247"/>
        <v>3</v>
      </c>
      <c r="AA531" s="23">
        <f t="shared" si="248"/>
        <v>0</v>
      </c>
      <c r="AB531" s="24">
        <f t="shared" si="249"/>
        <v>2</v>
      </c>
      <c r="AC531" s="24">
        <f t="shared" si="250"/>
        <v>1</v>
      </c>
      <c r="AD531" s="24">
        <f t="shared" si="251"/>
        <v>2</v>
      </c>
      <c r="AE531" s="24">
        <f t="shared" si="252"/>
        <v>0</v>
      </c>
      <c r="AF531" s="24">
        <f t="shared" si="253"/>
        <v>3</v>
      </c>
      <c r="AG531" s="24">
        <f t="shared" si="254"/>
        <v>1</v>
      </c>
      <c r="AH531" s="24">
        <f t="shared" si="255"/>
        <v>1</v>
      </c>
      <c r="AI531" s="24">
        <f t="shared" si="256"/>
        <v>1</v>
      </c>
      <c r="AJ531" s="24">
        <f t="shared" si="257"/>
        <v>2</v>
      </c>
      <c r="AK531" s="24">
        <f t="shared" si="258"/>
        <v>2</v>
      </c>
      <c r="AL531" s="25">
        <f t="shared" si="259"/>
        <v>21</v>
      </c>
      <c r="AM531" s="25">
        <f t="shared" si="260"/>
        <v>20</v>
      </c>
      <c r="AN531" s="25">
        <f t="shared" si="261"/>
        <v>31</v>
      </c>
      <c r="AO531" s="25">
        <f t="shared" si="262"/>
        <v>11</v>
      </c>
      <c r="AP531" s="25">
        <f t="shared" si="263"/>
        <v>22</v>
      </c>
      <c r="AQ531" s="26">
        <f t="shared" si="264"/>
        <v>1.7636203873511869</v>
      </c>
      <c r="AR531" s="26">
        <f t="shared" si="265"/>
        <v>7.1593130335558156E-2</v>
      </c>
      <c r="AS531" s="26">
        <f t="shared" si="266"/>
        <v>5.2026535333248726E-2</v>
      </c>
      <c r="AT531" s="26">
        <f t="shared" si="267"/>
        <v>4.5634865363954197E-2</v>
      </c>
      <c r="AU531" s="26">
        <f t="shared" si="268"/>
        <v>3.6810434319054793E-2</v>
      </c>
      <c r="AV531" s="27">
        <f>(1/(((0-P531)^2+(0-Q531)^2))*CT531)</f>
        <v>1.0345548592249678E-2</v>
      </c>
      <c r="AW531" s="27">
        <f>(1/(((1-P531)^2+(1-Q531)^2))*CT531)</f>
        <v>4.5634865363954197E-2</v>
      </c>
      <c r="AX531" s="27">
        <f>(1/(((2-P531)^2+(2-Q531)^2))*CT531)</f>
        <v>3.6810434319054793E-2</v>
      </c>
      <c r="AY531" s="27">
        <f>(1/(((3-P531)^2+(3-Q531)^2))*CT531)</f>
        <v>8.8952657598553499E-3</v>
      </c>
      <c r="AZ531" s="27">
        <f>((1/(((4-P531)^2+(4-Q531)^2))*CT531))</f>
        <v>3.6013650357487534E-3</v>
      </c>
      <c r="BA531" s="27">
        <f>((1/(((5-P531)^2+(5-Q531)^2))*CT531))</f>
        <v>1.9123178142930915E-3</v>
      </c>
      <c r="BB531" s="27">
        <f>((1/(((6-P531)^2+(6-Q531)^2))*CT531))</f>
        <v>1.1789967323864231E-3</v>
      </c>
      <c r="BC531" s="27">
        <f>((1/(((1-P531)^2+(0-Q531)^2))*CT531))</f>
        <v>2.8317481312794102E-2</v>
      </c>
      <c r="BD531" s="27">
        <f>((1/(((2-P531)^2+(0-Q531)^2))*CT531))</f>
        <v>7.1593130335558156E-2</v>
      </c>
      <c r="BE531" s="27">
        <f>((1/(((2-P531)^2+(1-Q531)^2))*CT531))</f>
        <v>1.7636203873511869</v>
      </c>
      <c r="BF531" s="27">
        <f>((1/(((3-P531)^2+(0-Q531)^2))*CT531))</f>
        <v>3.0654379639362753E-2</v>
      </c>
      <c r="BG531" s="27">
        <f>((1/(((3-P531)^2+(1-Q531)^2))*CT531))</f>
        <v>5.2026535333248726E-2</v>
      </c>
      <c r="BH531" s="27">
        <f>((1/(((3-P531)^2+(2-Q531)^2))*CT531))</f>
        <v>2.182445659763467E-2</v>
      </c>
      <c r="BI531" s="27">
        <f>((1/(((4-P531)^2+(0-Q531)^2))*CT531))</f>
        <v>1.0955817097158014E-2</v>
      </c>
      <c r="BJ531" s="27">
        <f>((1/(((4-P531)^2+(1-Q531)^2))*CT531))</f>
        <v>1.284110694326924E-2</v>
      </c>
      <c r="BK531" s="27">
        <f>((1/(((4-P531)^2+(2-Q531)^2))*CT531))</f>
        <v>9.5717502130565468E-3</v>
      </c>
      <c r="BL531" s="27">
        <f>((1/(((4-P531)^2+(3-Q531)^2))*CT531))</f>
        <v>5.8454476725025364E-3</v>
      </c>
      <c r="BM531" s="27">
        <f>((1/(((5-P531)^2+(0-Q531)^2))*CT531))</f>
        <v>5.2651071795192924E-3</v>
      </c>
      <c r="BN531" s="27">
        <f>((1/(((5-P531)^2+(1-Q531)^2))*CT531))</f>
        <v>5.6647963786826752E-3</v>
      </c>
      <c r="BO531" s="27">
        <f>((1/(((5-P531)^2+(2-Q531)^2))*CT531))</f>
        <v>4.923003085096838E-3</v>
      </c>
      <c r="BP531" s="27">
        <f>((1/(((5-P531)^2+(3-Q531)^2))*CT531))</f>
        <v>3.7074490313407401E-3</v>
      </c>
      <c r="BQ531" s="27">
        <f>((1/(((5-P531)^2+(4-Q531)^2))*CT531))</f>
        <v>2.6572674772605892E-3</v>
      </c>
      <c r="BR531" s="27">
        <f>((1/(((6-P531)^2+(0-Q531)^2))*CT531))</f>
        <v>3.0433655027291328E-3</v>
      </c>
      <c r="BS531" s="27">
        <f>(1/(((6-P531)^2+(1-Q531)^2))*CT531)</f>
        <v>3.1727619940760676E-3</v>
      </c>
      <c r="BT531" s="27">
        <f>(1/(((6-P531)^2+(2-Q531)^2))*CT531)</f>
        <v>2.9258416867337083E-3</v>
      </c>
      <c r="BU531" s="27">
        <f>(1/(((6-P531)^2+(3-Q531)^2))*CT531)</f>
        <v>2.4486926238519949E-3</v>
      </c>
      <c r="BV531" s="27">
        <f>((1/(((6-P531)^2+(4-Q531)^2))*CT531))</f>
        <v>1.941821544066618E-3</v>
      </c>
      <c r="BW531" s="27">
        <f>((1/(((6-P531)^2+(5-Q531)^2))*CT531))</f>
        <v>1.5115339641716067E-3</v>
      </c>
      <c r="BX531" s="27">
        <f>((1/(((0-P531)^2+(1-Q531)^2))*CT531))</f>
        <v>1.2010695583356429E-2</v>
      </c>
      <c r="BY531" s="27">
        <f>((1/(((0-P531)^2+(2-Q531)^2))*CT531))</f>
        <v>9.1026333284120603E-3</v>
      </c>
      <c r="BZ531" s="27">
        <f>((1/(((1-P531)^2+(2-Q531)^2))*CT531))</f>
        <v>2.0613343916104917E-2</v>
      </c>
      <c r="CA531" s="27">
        <f>((1/(((0-P531)^2+(3-Q531)^2))*CT531))</f>
        <v>5.6670865162773507E-3</v>
      </c>
      <c r="CB531" s="27">
        <f>((1/(((1-P531)^2+(3-Q531)^2))*CT531))</f>
        <v>8.6872323776132753E-3</v>
      </c>
      <c r="CC531" s="27">
        <f>((1/(((2-P531)^2+(3-Q531)^2))*CT531))</f>
        <v>1.0664914190080121E-2</v>
      </c>
      <c r="CD531" s="27">
        <f>((1/(((0-P531)^2+(4-Q531)^2))*CT531))</f>
        <v>3.5328609697097228E-3</v>
      </c>
      <c r="CE531" s="27">
        <f>((1/(((1-P531)^2+(4-Q531)^2))*CT531))</f>
        <v>4.5103831472095082E-3</v>
      </c>
      <c r="CF531" s="27">
        <f>((1/(((2-P531)^2+(4-Q531)^2))*CT531))</f>
        <v>4.9909015860842678E-3</v>
      </c>
      <c r="CG531" s="27">
        <f>((1/(((3-P531)^2+(4-Q531)^2))*CT531))</f>
        <v>4.5658234008886158E-3</v>
      </c>
      <c r="CH531" s="27">
        <f>((1/(((0-P531)^2+(5-Q531)^2))*CT531))</f>
        <v>2.3274438699838369E-3</v>
      </c>
      <c r="CI531" s="27">
        <f>((1/(((1-P531)^2+(5-Q531)^2))*CT531))</f>
        <v>2.7151052341298203E-3</v>
      </c>
      <c r="CJ531" s="27">
        <f>((1/(((2-P531)^2+(5-Q531)^2))*CT531))</f>
        <v>2.8821450963731278E-3</v>
      </c>
      <c r="CK531" s="27">
        <f>((1/(((3-P531)^2+(5-Q531)^2))*CT531))</f>
        <v>2.7350970420368234E-3</v>
      </c>
      <c r="CL531" s="27">
        <f>(1/(((4-P531)^2+(5-Q531)^2))*CT531)</f>
        <v>2.3569802879844469E-3</v>
      </c>
      <c r="CM531" s="27">
        <f>(1/(((0-P531)^2+(6-Q531)^2))*CT531)</f>
        <v>1.6227046264345206E-3</v>
      </c>
      <c r="CN531" s="27">
        <f>(1/(((1-P531)^2+(6-Q531)^2))*CT531)</f>
        <v>1.8020971369578681E-3</v>
      </c>
      <c r="CO531" s="27">
        <f>((1/(((2-P531)^2+(6-Q531)^2))*CT531))</f>
        <v>1.8741929617650311E-3</v>
      </c>
      <c r="CP531" s="27">
        <f>((1/(((3-P531)^2+(6-Q531)^2))*CT531))</f>
        <v>1.8108825288471648E-3</v>
      </c>
      <c r="CQ531" s="27">
        <f>((1/(((4-P531)^2+(6-Q531)^2))*CT531))</f>
        <v>1.637007151252486E-3</v>
      </c>
      <c r="CR531" s="27">
        <f>((1/(((5-P531)^2+(6-Q531)^2)))*CT531)</f>
        <v>1.4093939540190956E-3</v>
      </c>
      <c r="CS531" s="21">
        <f t="shared" si="269"/>
        <v>2.2604098514863629</v>
      </c>
      <c r="CT531" s="28">
        <v>0.05</v>
      </c>
    </row>
    <row r="532" spans="8:98" x14ac:dyDescent="0.25">
      <c r="H532" s="2">
        <v>44877</v>
      </c>
      <c r="I532" s="1" t="s">
        <v>24</v>
      </c>
      <c r="J532" s="1" t="s">
        <v>10</v>
      </c>
      <c r="K532">
        <v>3</v>
      </c>
      <c r="L532">
        <v>0</v>
      </c>
      <c r="M532">
        <v>2.44</v>
      </c>
      <c r="N532">
        <v>0.98</v>
      </c>
      <c r="P532" s="10">
        <f>SUMIF(team,spi_matches[[#This Row],[team1]],Mxg)+SUMIF(team,spi_matches[[#This Row],[team2]],Vnxg)</f>
        <v>1.0187332550094117</v>
      </c>
      <c r="Q532" s="10">
        <f>SUMIF(team,spi_matches[[#This Row],[team1]],Mnxg)+SUMIF(team,spi_matches[[#This Row],[team2]],Vxg)</f>
        <v>1.2475124839585785</v>
      </c>
      <c r="R532" s="10">
        <f t="shared" si="239"/>
        <v>2.0915620894898308</v>
      </c>
      <c r="S532" s="21">
        <f t="shared" si="240"/>
        <v>0.1777641451622157</v>
      </c>
      <c r="T532" s="21">
        <f t="shared" si="241"/>
        <v>0.87639376950360415</v>
      </c>
      <c r="U532" s="21">
        <f t="shared" si="242"/>
        <v>0.25472247592503672</v>
      </c>
      <c r="V532" s="22">
        <f t="shared" si="243"/>
        <v>1</v>
      </c>
      <c r="W532" s="22">
        <f t="shared" si="244"/>
        <v>1</v>
      </c>
      <c r="X532" s="23">
        <f t="shared" si="245"/>
        <v>3</v>
      </c>
      <c r="Y532" s="23">
        <f t="shared" si="246"/>
        <v>0</v>
      </c>
      <c r="Z532" s="23">
        <f t="shared" si="247"/>
        <v>3</v>
      </c>
      <c r="AA532" s="23">
        <f t="shared" si="248"/>
        <v>0</v>
      </c>
      <c r="AB532" s="24">
        <f t="shared" si="249"/>
        <v>1</v>
      </c>
      <c r="AC532" s="24">
        <f t="shared" si="250"/>
        <v>1</v>
      </c>
      <c r="AD532" s="24">
        <f t="shared" si="251"/>
        <v>1</v>
      </c>
      <c r="AE532" s="24">
        <f t="shared" si="252"/>
        <v>2</v>
      </c>
      <c r="AF532" s="24">
        <f t="shared" si="253"/>
        <v>2</v>
      </c>
      <c r="AG532" s="24">
        <f t="shared" si="254"/>
        <v>1</v>
      </c>
      <c r="AH532" s="24">
        <f t="shared" si="255"/>
        <v>0</v>
      </c>
      <c r="AI532" s="24">
        <f t="shared" si="256"/>
        <v>1</v>
      </c>
      <c r="AJ532" s="24">
        <f t="shared" si="257"/>
        <v>2</v>
      </c>
      <c r="AK532" s="24">
        <f t="shared" si="258"/>
        <v>2</v>
      </c>
      <c r="AL532" s="25">
        <f t="shared" si="259"/>
        <v>11</v>
      </c>
      <c r="AM532" s="25">
        <f t="shared" si="260"/>
        <v>12</v>
      </c>
      <c r="AN532" s="25">
        <f t="shared" si="261"/>
        <v>21</v>
      </c>
      <c r="AO532" s="25">
        <f t="shared" si="262"/>
        <v>1</v>
      </c>
      <c r="AP532" s="25">
        <f t="shared" si="263"/>
        <v>22</v>
      </c>
      <c r="AQ532" s="26">
        <f t="shared" si="264"/>
        <v>0.81151224832805358</v>
      </c>
      <c r="AR532" s="26">
        <f t="shared" si="265"/>
        <v>8.8247483175414115E-2</v>
      </c>
      <c r="AS532" s="26">
        <f t="shared" si="266"/>
        <v>4.8821123433971741E-2</v>
      </c>
      <c r="AT532" s="26">
        <f t="shared" si="267"/>
        <v>4.549259899716062E-2</v>
      </c>
      <c r="AU532" s="26">
        <f t="shared" si="268"/>
        <v>3.2698505225398029E-2</v>
      </c>
      <c r="AV532" s="27">
        <f>(1/(((0-P532)^2+(0-Q532)^2))*CT532)</f>
        <v>1.9274471556021775E-2</v>
      </c>
      <c r="AW532" s="27">
        <f>(1/(((1-P532)^2+(1-Q532)^2))*CT532)</f>
        <v>0.81151224832805358</v>
      </c>
      <c r="AX532" s="27">
        <f>(1/(((2-P532)^2+(2-Q532)^2))*CT532)</f>
        <v>3.2698505225398029E-2</v>
      </c>
      <c r="AY532" s="27">
        <f>(1/(((3-P532)^2+(3-Q532)^2))*CT532)</f>
        <v>7.1462971572605494E-3</v>
      </c>
      <c r="AZ532" s="27">
        <f>((1/(((4-P532)^2+(4-Q532)^2))*CT532))</f>
        <v>3.0369034305592047E-3</v>
      </c>
      <c r="BA532" s="27">
        <f>((1/(((5-P532)^2+(5-Q532)^2))*CT532))</f>
        <v>1.6704727021398275E-3</v>
      </c>
      <c r="BB532" s="27">
        <f>((1/(((6-P532)^2+(6-Q532)^2))*CT532))</f>
        <v>1.0548711041711322E-3</v>
      </c>
      <c r="BC532" s="27">
        <f>((1/(((1-P532)^2+(0-Q532)^2))*CT532))</f>
        <v>3.2120498998940671E-2</v>
      </c>
      <c r="BD532" s="27">
        <f>((1/(((2-P532)^2+(0-Q532)^2))*CT532))</f>
        <v>1.9847792657205664E-2</v>
      </c>
      <c r="BE532" s="27">
        <f>((1/(((2-P532)^2+(1-Q532)^2))*CT532))</f>
        <v>4.8821123433971741E-2</v>
      </c>
      <c r="BF532" s="27">
        <f>((1/(((3-P532)^2+(0-Q532)^2))*CT532))</f>
        <v>9.1212491642972786E-3</v>
      </c>
      <c r="BG532" s="27">
        <f>((1/(((3-P532)^2+(1-Q532)^2))*CT532))</f>
        <v>1.2541762990533462E-2</v>
      </c>
      <c r="BH532" s="27">
        <f>((1/(((3-P532)^2+(2-Q532)^2))*CT532))</f>
        <v>1.1131753397743034E-2</v>
      </c>
      <c r="BI532" s="27">
        <f>((1/(((4-P532)^2+(0-Q532)^2))*CT532))</f>
        <v>4.7873283008827913E-3</v>
      </c>
      <c r="BJ532" s="27">
        <f>((1/(((4-P532)^2+(1-Q532)^2))*CT532))</f>
        <v>5.5870829465750156E-3</v>
      </c>
      <c r="BK532" s="27">
        <f>((1/(((4-P532)^2+(2-Q532)^2))*CT532))</f>
        <v>5.2886610057813425E-3</v>
      </c>
      <c r="BL532" s="27">
        <f>((1/(((4-P532)^2+(3-Q532)^2))*CT532))</f>
        <v>4.1808942852242167E-3</v>
      </c>
      <c r="BM532" s="27">
        <f>((1/(((5-P532)^2+(0-Q532)^2))*CT532))</f>
        <v>2.8724452276444887E-3</v>
      </c>
      <c r="BN532" s="27">
        <f>((1/(((5-P532)^2+(1-Q532)^2))*CT532))</f>
        <v>3.1423324528956883E-3</v>
      </c>
      <c r="BO532" s="27">
        <f>((1/(((5-P532)^2+(2-Q532)^2))*CT532))</f>
        <v>3.04567494741127E-3</v>
      </c>
      <c r="BP532" s="27">
        <f>((1/(((5-P532)^2+(3-Q532)^2))*CT532))</f>
        <v>2.6424690646408241E-3</v>
      </c>
      <c r="BQ532" s="27">
        <f>((1/(((5-P532)^2+(4-Q532)^2))*CT532))</f>
        <v>2.1343193391713481E-3</v>
      </c>
      <c r="BR532" s="27">
        <f>((1/(((6-P532)^2+(0-Q532)^2))*CT532))</f>
        <v>1.8961439642224851E-3</v>
      </c>
      <c r="BS532" s="27">
        <f>(1/(((6-P532)^2+(1-Q532)^2))*CT532)</f>
        <v>2.0101083674718685E-3</v>
      </c>
      <c r="BT532" s="27">
        <f>(1/(((6-P532)^2+(2-Q532)^2))*CT532)</f>
        <v>1.9701129261755789E-3</v>
      </c>
      <c r="BU532" s="27">
        <f>(1/(((6-P532)^2+(3-Q532)^2))*CT532)</f>
        <v>1.7931281740433036E-3</v>
      </c>
      <c r="BV532" s="27">
        <f>((1/(((6-P532)^2+(4-Q532)^2))*CT532))</f>
        <v>1.5437241696457302E-3</v>
      </c>
      <c r="BW532" s="27">
        <f>((1/(((6-P532)^2+(5-Q532)^2))*CT532))</f>
        <v>1.2855393477378583E-3</v>
      </c>
      <c r="BX532" s="27">
        <f>((1/(((0-P532)^2+(1-Q532)^2))*CT532))</f>
        <v>4.549259899716062E-2</v>
      </c>
      <c r="BY532" s="27">
        <f>((1/(((0-P532)^2+(2-Q532)^2))*CT532))</f>
        <v>3.1171002808191312E-2</v>
      </c>
      <c r="BZ532" s="27">
        <f>((1/(((1-P532)^2+(2-Q532)^2))*CT532))</f>
        <v>8.8247483175414115E-2</v>
      </c>
      <c r="CA532" s="27">
        <f>((1/(((0-P532)^2+(3-Q532)^2))*CT532))</f>
        <v>1.2168322145468313E-2</v>
      </c>
      <c r="CB532" s="27">
        <f>((1/(((1-P532)^2+(3-Q532)^2))*CT532))</f>
        <v>1.6278355033275883E-2</v>
      </c>
      <c r="CC532" s="27">
        <f>((1/(((2-P532)^2+(3-Q532)^2))*CT532))</f>
        <v>1.2394347733233202E-2</v>
      </c>
      <c r="CD532" s="27">
        <f>((1/(((0-P532)^2+(4-Q532)^2))*CT532))</f>
        <v>5.8045009457669029E-3</v>
      </c>
      <c r="CE532" s="27">
        <f>((1/(((1-P532)^2+(4-Q532)^2))*CT532))</f>
        <v>6.5993197630615013E-3</v>
      </c>
      <c r="CF532" s="27">
        <f>((1/(((2-P532)^2+(4-Q532)^2))*CT532))</f>
        <v>5.8554372522161696E-3</v>
      </c>
      <c r="CG532" s="27">
        <f>((1/(((3-P532)^2+(4-Q532)^2))*CT532))</f>
        <v>4.3472191997445987E-3</v>
      </c>
      <c r="CH532" s="27">
        <f>((1/(((0-P532)^2+(5-Q532)^2))*CT532))</f>
        <v>3.3071014043526969E-3</v>
      </c>
      <c r="CI532" s="27">
        <f>((1/(((1-P532)^2+(5-Q532)^2))*CT532))</f>
        <v>3.5507546845192453E-3</v>
      </c>
      <c r="CJ532" s="27">
        <f>((1/(((2-P532)^2+(5-Q532)^2))*CT532))</f>
        <v>3.3235737735284282E-3</v>
      </c>
      <c r="CK532" s="27">
        <f>((1/(((3-P532)^2+(5-Q532)^2))*CT532))</f>
        <v>2.7767626438225E-3</v>
      </c>
      <c r="CL532" s="27">
        <f>(1/(((4-P532)^2+(5-Q532)^2))*CT532)</f>
        <v>2.1768362541500471E-3</v>
      </c>
      <c r="CM532" s="27">
        <f>(1/(((0-P532)^2+(6-Q532)^2))*CT532)</f>
        <v>2.1164957318086817E-3</v>
      </c>
      <c r="CN532" s="27">
        <f>(1/(((1-P532)^2+(6-Q532)^2))*CT532)</f>
        <v>2.2137128551309505E-3</v>
      </c>
      <c r="CO532" s="27">
        <f>((1/(((2-P532)^2+(6-Q532)^2))*CT532))</f>
        <v>2.1232304241020814E-3</v>
      </c>
      <c r="CP532" s="27">
        <f>((1/(((3-P532)^2+(6-Q532)^2))*CT532))</f>
        <v>1.885970062778566E-3</v>
      </c>
      <c r="CQ532" s="27">
        <f>((1/(((4-P532)^2+(6-Q532)^2))*CT532))</f>
        <v>1.5886083313825527E-3</v>
      </c>
      <c r="CR532" s="27">
        <f>((1/(((5-P532)^2+(6-Q532)^2)))*CT532)</f>
        <v>1.3008427059283359E-3</v>
      </c>
      <c r="CS532" s="21">
        <f t="shared" si="269"/>
        <v>1.3088803905908561</v>
      </c>
      <c r="CT532" s="28">
        <v>0.05</v>
      </c>
    </row>
    <row r="533" spans="8:98" x14ac:dyDescent="0.25">
      <c r="H533" s="2">
        <v>44877</v>
      </c>
      <c r="I533" s="1" t="s">
        <v>21</v>
      </c>
      <c r="J533" s="1" t="s">
        <v>14</v>
      </c>
      <c r="K533">
        <v>0</v>
      </c>
      <c r="L533">
        <v>2</v>
      </c>
      <c r="M533">
        <v>1.05</v>
      </c>
      <c r="N533">
        <v>1.43</v>
      </c>
      <c r="P533" s="10">
        <f>SUMIF(team,spi_matches[[#This Row],[team1]],Mxg)+SUMIF(team,spi_matches[[#This Row],[team2]],Vnxg)</f>
        <v>1.5974919134653371</v>
      </c>
      <c r="Q533" s="10">
        <f>SUMIF(team,spi_matches[[#This Row],[team1]],Mnxg)+SUMIF(team,spi_matches[[#This Row],[team2]],Vxg)</f>
        <v>1.0710843350812618</v>
      </c>
      <c r="R533" s="10">
        <f t="shared" si="239"/>
        <v>0.4285678498339961</v>
      </c>
      <c r="S533" s="21">
        <f t="shared" si="240"/>
        <v>0.48936290236843344</v>
      </c>
      <c r="T533" s="21">
        <f t="shared" si="241"/>
        <v>0.21567517549175774</v>
      </c>
      <c r="U533" s="21">
        <f t="shared" si="242"/>
        <v>0.1541208393859255</v>
      </c>
      <c r="V533" s="22">
        <f t="shared" si="243"/>
        <v>3</v>
      </c>
      <c r="W533" s="22">
        <f t="shared" si="244"/>
        <v>0</v>
      </c>
      <c r="X533" s="23">
        <f t="shared" si="245"/>
        <v>0</v>
      </c>
      <c r="Y533" s="23">
        <f t="shared" si="246"/>
        <v>3</v>
      </c>
      <c r="Z533" s="23">
        <f t="shared" si="247"/>
        <v>0</v>
      </c>
      <c r="AA533" s="23">
        <f t="shared" si="248"/>
        <v>3</v>
      </c>
      <c r="AB533" s="24">
        <f t="shared" si="249"/>
        <v>2</v>
      </c>
      <c r="AC533" s="24">
        <f t="shared" si="250"/>
        <v>1</v>
      </c>
      <c r="AD533" s="24">
        <f t="shared" si="251"/>
        <v>1</v>
      </c>
      <c r="AE533" s="24">
        <f t="shared" si="252"/>
        <v>1</v>
      </c>
      <c r="AF533" s="24">
        <f t="shared" si="253"/>
        <v>2</v>
      </c>
      <c r="AG533" s="24">
        <f t="shared" si="254"/>
        <v>2</v>
      </c>
      <c r="AH533" s="24">
        <f t="shared" si="255"/>
        <v>1</v>
      </c>
      <c r="AI533" s="24">
        <f t="shared" si="256"/>
        <v>2</v>
      </c>
      <c r="AJ533" s="24">
        <f t="shared" si="257"/>
        <v>2</v>
      </c>
      <c r="AK533" s="24">
        <f t="shared" si="258"/>
        <v>0</v>
      </c>
      <c r="AL533" s="25">
        <f t="shared" si="259"/>
        <v>21</v>
      </c>
      <c r="AM533" s="25">
        <f t="shared" si="260"/>
        <v>11</v>
      </c>
      <c r="AN533" s="25">
        <f t="shared" si="261"/>
        <v>22</v>
      </c>
      <c r="AO533" s="25">
        <f t="shared" si="262"/>
        <v>12</v>
      </c>
      <c r="AP533" s="25">
        <f t="shared" si="263"/>
        <v>20</v>
      </c>
      <c r="AQ533" s="26">
        <f t="shared" si="264"/>
        <v>0.29928337955951839</v>
      </c>
      <c r="AR533" s="26">
        <f t="shared" si="265"/>
        <v>0.13810263630394423</v>
      </c>
      <c r="AS533" s="26">
        <f t="shared" si="266"/>
        <v>4.8785386702179551E-2</v>
      </c>
      <c r="AT533" s="26">
        <f t="shared" si="267"/>
        <v>4.098760791589276E-2</v>
      </c>
      <c r="AU533" s="26">
        <f t="shared" si="268"/>
        <v>3.819025800076753E-2</v>
      </c>
      <c r="AV533" s="27">
        <f>(1/(((0-P533)^2+(0-Q533)^2))*CT533)</f>
        <v>1.3516428435624672E-2</v>
      </c>
      <c r="AW533" s="27">
        <f>(1/(((1-P533)^2+(1-Q533)^2))*CT533)</f>
        <v>0.13810263630394423</v>
      </c>
      <c r="AX533" s="27">
        <f>(1/(((2-P533)^2+(2-Q533)^2))*CT533)</f>
        <v>4.8785386702179551E-2</v>
      </c>
      <c r="AY533" s="27">
        <f>(1/(((3-P533)^2+(3-Q533)^2))*CT533)</f>
        <v>8.7908307659118352E-3</v>
      </c>
      <c r="AZ533" s="27">
        <f>((1/(((4-P533)^2+(4-Q533)^2))*CT533))</f>
        <v>3.4841768010676812E-3</v>
      </c>
      <c r="BA533" s="27">
        <f>((1/(((5-P533)^2+(5-Q533)^2))*CT533))</f>
        <v>1.8509305284917918E-3</v>
      </c>
      <c r="BB533" s="27">
        <f>((1/(((6-P533)^2+(6-Q533)^2))*CT533))</f>
        <v>1.1447859545379918E-3</v>
      </c>
      <c r="BC533" s="27">
        <f>((1/(((1-P533)^2+(0-Q533)^2))*CT533))</f>
        <v>3.3239857546329084E-2</v>
      </c>
      <c r="BD533" s="27">
        <f>((1/(((2-P533)^2+(0-Q533)^2))*CT533))</f>
        <v>3.819025800076753E-2</v>
      </c>
      <c r="BE533" s="27">
        <f>((1/(((2-P533)^2+(1-Q533)^2))*CT533))</f>
        <v>0.29928337955951839</v>
      </c>
      <c r="BF533" s="27">
        <f>((1/(((3-P533)^2+(0-Q533)^2))*CT533))</f>
        <v>1.605522697189718E-2</v>
      </c>
      <c r="BG533" s="27">
        <f>((1/(((3-P533)^2+(1-Q533)^2))*CT533))</f>
        <v>2.5353916390232836E-2</v>
      </c>
      <c r="BH533" s="27">
        <f>((1/(((3-P533)^2+(2-Q533)^2))*CT533))</f>
        <v>1.7668386153735435E-2</v>
      </c>
      <c r="BI533" s="27">
        <f>((1/(((4-P533)^2+(0-Q533)^2))*CT533))</f>
        <v>7.2261992120741586E-3</v>
      </c>
      <c r="BJ533" s="27">
        <f>((1/(((4-P533)^2+(1-Q533)^2))*CT533))</f>
        <v>8.6548642992622122E-3</v>
      </c>
      <c r="BK533" s="27">
        <f>((1/(((4-P533)^2+(2-Q533)^2))*CT533))</f>
        <v>7.5358751912825211E-3</v>
      </c>
      <c r="BL533" s="27">
        <f>((1/(((4-P533)^2+(3-Q533)^2))*CT533))</f>
        <v>5.2671716190998783E-3</v>
      </c>
      <c r="BM533" s="27">
        <f>((1/(((5-P533)^2+(0-Q533)^2))*CT533))</f>
        <v>3.9294945159605351E-3</v>
      </c>
      <c r="BN533" s="27">
        <f>((1/(((5-P533)^2+(1-Q533)^2))*CT533))</f>
        <v>4.3170010993289175E-3</v>
      </c>
      <c r="BO533" s="27">
        <f>((1/(((5-P533)^2+(2-Q533)^2))*CT533))</f>
        <v>4.019310183663828E-3</v>
      </c>
      <c r="BP533" s="27">
        <f>((1/(((5-P533)^2+(3-Q533)^2))*CT533))</f>
        <v>3.2684487593993682E-3</v>
      </c>
      <c r="BQ533" s="27">
        <f>((1/(((5-P533)^2+(4-Q533)^2))*CT533))</f>
        <v>2.4806991372821325E-3</v>
      </c>
      <c r="BR533" s="27">
        <f>((1/(((6-P533)^2+(0-Q533)^2))*CT533))</f>
        <v>2.4355434515620808E-3</v>
      </c>
      <c r="BS533" s="27">
        <f>(1/(((6-P533)^2+(1-Q533)^2))*CT533)</f>
        <v>2.5790304639677496E-3</v>
      </c>
      <c r="BT533" s="27">
        <f>(1/(((6-P533)^2+(2-Q533)^2))*CT533)</f>
        <v>2.4697502806644411E-3</v>
      </c>
      <c r="BU533" s="27">
        <f>(1/(((6-P533)^2+(3-Q533)^2))*CT533)</f>
        <v>2.1642404793115839E-3</v>
      </c>
      <c r="BV533" s="27">
        <f>((1/(((6-P533)^2+(4-Q533)^2))*CT533))</f>
        <v>1.78822901954607E-3</v>
      </c>
      <c r="BW533" s="27">
        <f>((1/(((6-P533)^2+(5-Q533)^2))*CT533))</f>
        <v>1.436020033547539E-3</v>
      </c>
      <c r="BX533" s="27">
        <f>((1/(((0-P533)^2+(1-Q533)^2))*CT533))</f>
        <v>1.9553909648860765E-2</v>
      </c>
      <c r="BY533" s="27">
        <f>((1/(((0-P533)^2+(2-Q533)^2))*CT533))</f>
        <v>1.4641868422363969E-2</v>
      </c>
      <c r="BZ533" s="27">
        <f>((1/(((1-P533)^2+(2-Q533)^2))*CT533))</f>
        <v>4.098760791589276E-2</v>
      </c>
      <c r="CA533" s="27">
        <f>((1/(((0-P533)^2+(3-Q533)^2))*CT533))</f>
        <v>7.9710541613958932E-3</v>
      </c>
      <c r="CB533" s="27">
        <f>((1/(((1-P533)^2+(3-Q533)^2))*CT533))</f>
        <v>1.2261777484957718E-2</v>
      </c>
      <c r="CC533" s="27">
        <f>((1/(((2-P533)^2+(3-Q533)^2))*CT533))</f>
        <v>1.2877542496411929E-2</v>
      </c>
      <c r="CD533" s="27">
        <f>((1/(((0-P533)^2+(4-Q533)^2))*CT533))</f>
        <v>4.4921501261312785E-3</v>
      </c>
      <c r="CE533" s="27">
        <f>((1/(((1-P533)^2+(4-Q533)^2))*CT533))</f>
        <v>5.5956304919365313E-3</v>
      </c>
      <c r="CF533" s="27">
        <f>((1/(((2-P533)^2+(4-Q533)^2))*CT533))</f>
        <v>5.7204574459154348E-3</v>
      </c>
      <c r="CG533" s="27">
        <f>((1/(((3-P533)^2+(4-Q533)^2))*CT533))</f>
        <v>4.7413247460753932E-3</v>
      </c>
      <c r="CH533" s="27">
        <f>((1/(((0-P533)^2+(5-Q533)^2))*CT533))</f>
        <v>2.7795754348923715E-3</v>
      </c>
      <c r="CI533" s="27">
        <f>((1/(((1-P533)^2+(5-Q533)^2))*CT533))</f>
        <v>3.1658844516996481E-3</v>
      </c>
      <c r="CJ533" s="27">
        <f>((1/(((2-P533)^2+(5-Q533)^2))*CT533))</f>
        <v>3.2054588067448719E-3</v>
      </c>
      <c r="CK533" s="27">
        <f>((1/(((3-P533)^2+(5-Q533)^2))*CT533))</f>
        <v>2.8730006328822558E-3</v>
      </c>
      <c r="CL533" s="27">
        <f>(1/(((4-P533)^2+(5-Q533)^2))*CT533)</f>
        <v>2.3575538378470774E-3</v>
      </c>
      <c r="CM533" s="27">
        <f>(1/(((0-P533)^2+(6-Q533)^2))*CT533)</f>
        <v>1.8624616720404907E-3</v>
      </c>
      <c r="CN533" s="27">
        <f>(1/(((1-P533)^2+(6-Q533)^2))*CT533)</f>
        <v>2.028298313548641E-3</v>
      </c>
      <c r="CO533" s="27">
        <f>((1/(((2-P533)^2+(6-Q533)^2))*CT533))</f>
        <v>2.0444694687254306E-3</v>
      </c>
      <c r="CP533" s="27">
        <f>((1/(((3-P533)^2+(6-Q533)^2))*CT533))</f>
        <v>1.9039467569992739E-3</v>
      </c>
      <c r="CQ533" s="27">
        <f>((1/(((4-P533)^2+(6-Q533)^2))*CT533))</f>
        <v>1.6629939590456872E-3</v>
      </c>
      <c r="CR533" s="27">
        <f>((1/(((5-P533)^2+(6-Q533)^2)))*CT533)</f>
        <v>1.3938731115580609E-3</v>
      </c>
      <c r="CS533" s="21">
        <f t="shared" si="269"/>
        <v>0.85915891724611648</v>
      </c>
      <c r="CT533" s="28">
        <v>0.05</v>
      </c>
    </row>
    <row r="534" spans="8:98" x14ac:dyDescent="0.25">
      <c r="H534" s="2">
        <v>44877</v>
      </c>
      <c r="I534" s="1" t="s">
        <v>20</v>
      </c>
      <c r="J534" s="1" t="s">
        <v>12</v>
      </c>
      <c r="K534">
        <v>1</v>
      </c>
      <c r="L534">
        <v>0</v>
      </c>
      <c r="M534">
        <v>1.52</v>
      </c>
      <c r="N534">
        <v>0.35</v>
      </c>
      <c r="P534" s="10">
        <f>SUMIF(team,spi_matches[[#This Row],[team1]],Mxg)+SUMIF(team,spi_matches[[#This Row],[team2]],Vnxg)</f>
        <v>1.0409849374206592</v>
      </c>
      <c r="Q534" s="10">
        <f>SUMIF(team,spi_matches[[#This Row],[team1]],Mnxg)+SUMIF(team,spi_matches[[#This Row],[team2]],Vxg)</f>
        <v>1.4467283871899341</v>
      </c>
      <c r="R534" s="10">
        <f t="shared" si="239"/>
        <v>1.4322685854461237</v>
      </c>
      <c r="S534" s="21">
        <f t="shared" si="240"/>
        <v>0.16301692573491033</v>
      </c>
      <c r="T534" s="21">
        <f t="shared" si="241"/>
        <v>0.31912371126476147</v>
      </c>
      <c r="U534" s="21">
        <f t="shared" si="242"/>
        <v>0.34198920813330075</v>
      </c>
      <c r="V534" s="22">
        <f t="shared" si="243"/>
        <v>0</v>
      </c>
      <c r="W534" s="22">
        <f t="shared" si="244"/>
        <v>3</v>
      </c>
      <c r="X534" s="23">
        <f t="shared" si="245"/>
        <v>3</v>
      </c>
      <c r="Y534" s="23">
        <f t="shared" si="246"/>
        <v>0</v>
      </c>
      <c r="Z534" s="23">
        <f t="shared" si="247"/>
        <v>3</v>
      </c>
      <c r="AA534" s="23">
        <f t="shared" si="248"/>
        <v>0</v>
      </c>
      <c r="AB534" s="24">
        <f t="shared" si="249"/>
        <v>1</v>
      </c>
      <c r="AC534" s="24">
        <f t="shared" si="250"/>
        <v>1</v>
      </c>
      <c r="AD534" s="24">
        <f t="shared" si="251"/>
        <v>1</v>
      </c>
      <c r="AE534" s="24">
        <f t="shared" si="252"/>
        <v>2</v>
      </c>
      <c r="AF534" s="24">
        <f t="shared" si="253"/>
        <v>2</v>
      </c>
      <c r="AG534" s="24">
        <f t="shared" si="254"/>
        <v>1</v>
      </c>
      <c r="AH534" s="24">
        <f t="shared" si="255"/>
        <v>2</v>
      </c>
      <c r="AI534" s="24">
        <f t="shared" si="256"/>
        <v>2</v>
      </c>
      <c r="AJ534" s="24">
        <f t="shared" si="257"/>
        <v>0</v>
      </c>
      <c r="AK534" s="24">
        <f t="shared" si="258"/>
        <v>1</v>
      </c>
      <c r="AL534" s="25">
        <f t="shared" si="259"/>
        <v>11</v>
      </c>
      <c r="AM534" s="25">
        <f t="shared" si="260"/>
        <v>12</v>
      </c>
      <c r="AN534" s="25">
        <f t="shared" si="261"/>
        <v>21</v>
      </c>
      <c r="AO534" s="25">
        <f t="shared" si="262"/>
        <v>22</v>
      </c>
      <c r="AP534" s="25">
        <f t="shared" si="263"/>
        <v>1</v>
      </c>
      <c r="AQ534" s="26">
        <f t="shared" si="264"/>
        <v>0.24845212213989845</v>
      </c>
      <c r="AR534" s="26">
        <f t="shared" si="265"/>
        <v>0.16244882235535782</v>
      </c>
      <c r="AS534" s="26">
        <f t="shared" si="266"/>
        <v>4.4671728553797432E-2</v>
      </c>
      <c r="AT534" s="26">
        <f t="shared" si="267"/>
        <v>4.0789043894712738E-2</v>
      </c>
      <c r="AU534" s="26">
        <f t="shared" si="268"/>
        <v>3.8964604722595234E-2</v>
      </c>
      <c r="AV534" s="27">
        <f>(1/(((0-P534)^2+(0-Q534)^2))*CT534)</f>
        <v>1.5739739423393209E-2</v>
      </c>
      <c r="AW534" s="27">
        <f>(1/(((1-P534)^2+(1-Q534)^2))*CT534)</f>
        <v>0.24845212213989845</v>
      </c>
      <c r="AX534" s="27">
        <f>(1/(((2-P534)^2+(2-Q534)^2))*CT534)</f>
        <v>4.0789043894712738E-2</v>
      </c>
      <c r="AY534" s="27">
        <f>(1/(((3-P534)^2+(3-Q534)^2))*CT534)</f>
        <v>7.9994973518087535E-3</v>
      </c>
      <c r="AZ534" s="27">
        <f>((1/(((4-P534)^2+(4-Q534)^2))*CT534))</f>
        <v>3.2733296933678498E-3</v>
      </c>
      <c r="BA534" s="27">
        <f>((1/(((5-P534)^2+(5-Q534)^2))*CT534))</f>
        <v>1.7668132070174473E-3</v>
      </c>
      <c r="BB534" s="27">
        <f>((1/(((6-P534)^2+(6-Q534)^2))*CT534))</f>
        <v>1.1031655545630503E-3</v>
      </c>
      <c r="BC534" s="27">
        <f>((1/(((1-P534)^2+(0-Q534)^2))*CT534))</f>
        <v>2.3869734744882069E-2</v>
      </c>
      <c r="BD534" s="27">
        <f>((1/(((2-P534)^2+(0-Q534)^2))*CT534))</f>
        <v>1.6596227207943126E-2</v>
      </c>
      <c r="BE534" s="27">
        <f>((1/(((2-P534)^2+(1-Q534)^2))*CT534))</f>
        <v>4.4671728553797432E-2</v>
      </c>
      <c r="BF534" s="27">
        <f>((1/(((3-P534)^2+(0-Q534)^2))*CT534))</f>
        <v>8.4306183956981261E-3</v>
      </c>
      <c r="BG534" s="27">
        <f>((1/(((3-P534)^2+(1-Q534)^2))*CT534))</f>
        <v>1.2384495178022833E-2</v>
      </c>
      <c r="BH534" s="27">
        <f>((1/(((3-P534)^2+(2-Q534)^2))*CT534))</f>
        <v>1.2066075296657198E-2</v>
      </c>
      <c r="BI534" s="27">
        <f>((1/(((4-P534)^2+(0-Q534)^2))*CT534))</f>
        <v>4.6088075632852677E-3</v>
      </c>
      <c r="BJ534" s="27">
        <f>((1/(((4-P534)^2+(1-Q534)^2))*CT534))</f>
        <v>5.5832631861729969E-3</v>
      </c>
      <c r="BK534" s="27">
        <f>((1/(((4-P534)^2+(2-Q534)^2))*CT534))</f>
        <v>5.5176190930698397E-3</v>
      </c>
      <c r="BL534" s="27">
        <f>((1/(((4-P534)^2+(3-Q534)^2))*CT534))</f>
        <v>4.4769078588438984E-3</v>
      </c>
      <c r="BM534" s="27">
        <f>((1/(((5-P534)^2+(0-Q534)^2))*CT534))</f>
        <v>2.8142341024141224E-3</v>
      </c>
      <c r="BN534" s="27">
        <f>((1/(((5-P534)^2+(1-Q534)^2))*CT534))</f>
        <v>3.1499304161092265E-3</v>
      </c>
      <c r="BO534" s="27">
        <f>((1/(((5-P534)^2+(2-Q534)^2))*CT534))</f>
        <v>3.1289288114441844E-3</v>
      </c>
      <c r="BP534" s="27">
        <f>((1/(((5-P534)^2+(3-Q534)^2))*CT534))</f>
        <v>2.7645000424350169E-3</v>
      </c>
      <c r="BQ534" s="27">
        <f>((1/(((5-P534)^2+(4-Q534)^2))*CT534))</f>
        <v>2.252963032200433E-3</v>
      </c>
      <c r="BR534" s="27">
        <f>((1/(((6-P534)^2+(0-Q534)^2))*CT534))</f>
        <v>1.8737221156249922E-3</v>
      </c>
      <c r="BS534" s="27">
        <f>(1/(((6-P534)^2+(1-Q534)^2))*CT534)</f>
        <v>2.0168286894195931E-3</v>
      </c>
      <c r="BT534" s="27">
        <f>(1/(((6-P534)^2+(2-Q534)^2))*CT534)</f>
        <v>2.0081982792238304E-3</v>
      </c>
      <c r="BU534" s="27">
        <f>(1/(((6-P534)^2+(3-Q534)^2))*CT534)</f>
        <v>1.8515444204527658E-3</v>
      </c>
      <c r="BV534" s="27">
        <f>((1/(((6-P534)^2+(4-Q534)^2))*CT534))</f>
        <v>1.6071472373248776E-3</v>
      </c>
      <c r="BW534" s="27">
        <f>((1/(((6-P534)^2+(5-Q534)^2))*CT534))</f>
        <v>1.3434515098884746E-3</v>
      </c>
      <c r="BX534" s="27">
        <f>((1/(((0-P534)^2+(1-Q534)^2))*CT534))</f>
        <v>3.8964604722595234E-2</v>
      </c>
      <c r="BY534" s="27">
        <f>((1/(((0-P534)^2+(2-Q534)^2))*CT534))</f>
        <v>3.5977457799111205E-2</v>
      </c>
      <c r="BZ534" s="27">
        <f>((1/(((1-P534)^2+(2-Q534)^2))*CT534))</f>
        <v>0.16244882235535782</v>
      </c>
      <c r="CA534" s="27">
        <f>((1/(((0-P534)^2+(3-Q534)^2))*CT534))</f>
        <v>1.4300822724527908E-2</v>
      </c>
      <c r="CB534" s="27">
        <f>((1/(((1-P534)^2+(3-Q534)^2))*CT534))</f>
        <v>2.0709658117673328E-2</v>
      </c>
      <c r="CC534" s="27">
        <f>((1/(((2-P534)^2+(3-Q534)^2))*CT534))</f>
        <v>1.5004369602153792E-2</v>
      </c>
      <c r="CD534" s="27">
        <f>((1/(((0-P534)^2+(4-Q534)^2))*CT534))</f>
        <v>6.5764850210456626E-3</v>
      </c>
      <c r="CE534" s="27">
        <f>((1/(((1-P534)^2+(4-Q534)^2))*CT534))</f>
        <v>7.6676818187085705E-3</v>
      </c>
      <c r="CF534" s="27">
        <f>((1/(((2-P534)^2+(4-Q534)^2))*CT534))</f>
        <v>6.7214186086416916E-3</v>
      </c>
      <c r="CG534" s="27">
        <f>((1/(((3-P534)^2+(4-Q534)^2))*CT534))</f>
        <v>4.8276826533843091E-3</v>
      </c>
      <c r="CH534" s="27">
        <f>((1/(((0-P534)^2+(5-Q534)^2))*CT534))</f>
        <v>3.6471356053924238E-3</v>
      </c>
      <c r="CI534" s="27">
        <f>((1/(((1-P534)^2+(5-Q534)^2))*CT534))</f>
        <v>3.9596373826481729E-3</v>
      </c>
      <c r="CJ534" s="27">
        <f>((1/(((2-P534)^2+(5-Q534)^2))*CT534))</f>
        <v>3.691276666809842E-3</v>
      </c>
      <c r="CK534" s="27">
        <f>((1/(((3-P534)^2+(5-Q534)^2))*CT534))</f>
        <v>3.0370251320677019E-3</v>
      </c>
      <c r="CL534" s="27">
        <f>(1/(((4-P534)^2+(5-Q534)^2))*CT534)</f>
        <v>2.3384691562328046E-3</v>
      </c>
      <c r="CM534" s="27">
        <f>(1/(((0-P534)^2+(6-Q534)^2))*CT534)</f>
        <v>2.2919029979675703E-3</v>
      </c>
      <c r="CN534" s="27">
        <f>(1/(((1-P534)^2+(6-Q534)^2))*CT534)</f>
        <v>2.4115024253468366E-3</v>
      </c>
      <c r="CO534" s="27">
        <f>((1/(((2-P534)^2+(6-Q534)^2))*CT534))</f>
        <v>2.3092563204283167E-3</v>
      </c>
      <c r="CP534" s="27">
        <f>((1/(((3-P534)^2+(6-Q534)^2))*CT534))</f>
        <v>2.0350001801093332E-3</v>
      </c>
      <c r="CQ534" s="27">
        <f>((1/(((4-P534)^2+(6-Q534)^2))*CT534))</f>
        <v>1.6956019718522204E-3</v>
      </c>
      <c r="CR534" s="27">
        <f>((1/(((5-P534)^2+(6-Q534)^2)))*CT534)</f>
        <v>1.373396871246022E-3</v>
      </c>
      <c r="CS534" s="21">
        <f t="shared" si="269"/>
        <v>0.8241298451329726</v>
      </c>
      <c r="CT534" s="28">
        <v>0.05</v>
      </c>
    </row>
    <row r="535" spans="8:98" x14ac:dyDescent="0.25">
      <c r="H535" s="2">
        <v>44877</v>
      </c>
      <c r="I535" s="1" t="s">
        <v>15</v>
      </c>
      <c r="J535" s="1" t="s">
        <v>6</v>
      </c>
      <c r="K535">
        <v>0</v>
      </c>
      <c r="L535">
        <v>2</v>
      </c>
      <c r="M535">
        <v>0.43</v>
      </c>
      <c r="N535">
        <v>1.94</v>
      </c>
      <c r="P535" s="10">
        <f>SUMIF(team,spi_matches[[#This Row],[team1]],Mxg)+SUMIF(team,spi_matches[[#This Row],[team2]],Vnxg)</f>
        <v>0.89926438349762716</v>
      </c>
      <c r="Q535" s="10">
        <f>SUMIF(team,spi_matches[[#This Row],[team1]],Mnxg)+SUMIF(team,spi_matches[[#This Row],[team2]],Vxg)</f>
        <v>1.5427128055564452</v>
      </c>
      <c r="R535" s="10">
        <f t="shared" si="239"/>
        <v>0.37804617648823902</v>
      </c>
      <c r="S535" s="21">
        <f t="shared" si="240"/>
        <v>0.13891295531700448</v>
      </c>
      <c r="T535" s="21">
        <f t="shared" si="241"/>
        <v>0.22864883850780185</v>
      </c>
      <c r="U535" s="21">
        <f t="shared" si="242"/>
        <v>0.4349060360503158</v>
      </c>
      <c r="V535" s="22">
        <f t="shared" si="243"/>
        <v>0</v>
      </c>
      <c r="W535" s="22">
        <f t="shared" si="244"/>
        <v>3</v>
      </c>
      <c r="X535" s="23">
        <f t="shared" si="245"/>
        <v>0</v>
      </c>
      <c r="Y535" s="23">
        <f t="shared" si="246"/>
        <v>3</v>
      </c>
      <c r="Z535" s="23">
        <f t="shared" si="247"/>
        <v>0</v>
      </c>
      <c r="AA535" s="23">
        <f t="shared" si="248"/>
        <v>3</v>
      </c>
      <c r="AB535" s="24">
        <f t="shared" si="249"/>
        <v>1</v>
      </c>
      <c r="AC535" s="24">
        <f t="shared" si="250"/>
        <v>2</v>
      </c>
      <c r="AD535" s="24">
        <f t="shared" si="251"/>
        <v>1</v>
      </c>
      <c r="AE535" s="24">
        <f t="shared" si="252"/>
        <v>1</v>
      </c>
      <c r="AF535" s="24">
        <f t="shared" si="253"/>
        <v>0</v>
      </c>
      <c r="AG535" s="24">
        <f t="shared" si="254"/>
        <v>2</v>
      </c>
      <c r="AH535" s="24">
        <f t="shared" si="255"/>
        <v>0</v>
      </c>
      <c r="AI535" s="24">
        <f t="shared" si="256"/>
        <v>1</v>
      </c>
      <c r="AJ535" s="24">
        <f t="shared" si="257"/>
        <v>2</v>
      </c>
      <c r="AK535" s="24">
        <f t="shared" si="258"/>
        <v>2</v>
      </c>
      <c r="AL535" s="25">
        <f t="shared" si="259"/>
        <v>12</v>
      </c>
      <c r="AM535" s="25">
        <f t="shared" si="260"/>
        <v>11</v>
      </c>
      <c r="AN535" s="25">
        <f t="shared" si="261"/>
        <v>2</v>
      </c>
      <c r="AO535" s="25">
        <f t="shared" si="262"/>
        <v>1</v>
      </c>
      <c r="AP535" s="25">
        <f t="shared" si="263"/>
        <v>22</v>
      </c>
      <c r="AQ535" s="26">
        <f t="shared" si="264"/>
        <v>0.22804055783146138</v>
      </c>
      <c r="AR535" s="26">
        <f t="shared" si="265"/>
        <v>0.1641039893683337</v>
      </c>
      <c r="AS535" s="26">
        <f t="shared" si="266"/>
        <v>4.9126143683108359E-2</v>
      </c>
      <c r="AT535" s="26">
        <f t="shared" si="267"/>
        <v>4.5322138033753318E-2</v>
      </c>
      <c r="AU535" s="26">
        <f t="shared" si="268"/>
        <v>3.519316355729929E-2</v>
      </c>
      <c r="AV535" s="27">
        <f>(1/(((0-P535)^2+(0-Q535)^2))*CT535)</f>
        <v>1.5680670143078286E-2</v>
      </c>
      <c r="AW535" s="27">
        <f>(1/(((1-P535)^2+(1-Q535)^2))*CT535)</f>
        <v>0.1641039893683337</v>
      </c>
      <c r="AX535" s="27">
        <f>(1/(((2-P535)^2+(2-Q535)^2))*CT535)</f>
        <v>3.519316355729929E-2</v>
      </c>
      <c r="AY535" s="27">
        <f>(1/(((3-P535)^2+(3-Q535)^2))*CT535)</f>
        <v>7.6490305395173624E-3</v>
      </c>
      <c r="AZ535" s="27">
        <f>((1/(((4-P535)^2+(4-Q535)^2))*CT535))</f>
        <v>3.1943122394320813E-3</v>
      </c>
      <c r="BA535" s="27">
        <f>((1/(((5-P535)^2+(5-Q535)^2))*CT535))</f>
        <v>1.7379898696322971E-3</v>
      </c>
      <c r="BB535" s="27">
        <f>((1/(((6-P535)^2+(6-Q535)^2))*CT535))</f>
        <v>1.089682790508798E-3</v>
      </c>
      <c r="BC535" s="27">
        <f>((1/(((1-P535)^2+(0-Q535)^2))*CT535))</f>
        <v>2.0919535199361489E-2</v>
      </c>
      <c r="BD535" s="27">
        <f>((1/(((2-P535)^2+(0-Q535)^2))*CT535))</f>
        <v>1.392144303155529E-2</v>
      </c>
      <c r="BE535" s="27">
        <f>((1/(((2-P535)^2+(1-Q535)^2))*CT535))</f>
        <v>3.3197090553762298E-2</v>
      </c>
      <c r="BF535" s="27">
        <f>((1/(((3-P535)^2+(0-Q535)^2))*CT535))</f>
        <v>7.3604608279712758E-3</v>
      </c>
      <c r="BG535" s="27">
        <f>((1/(((3-P535)^2+(1-Q535)^2))*CT535))</f>
        <v>1.0621061652472881E-2</v>
      </c>
      <c r="BH535" s="27">
        <f>((1/(((3-P535)^2+(2-Q535)^2))*CT535))</f>
        <v>1.0817355700098166E-2</v>
      </c>
      <c r="BI535" s="27">
        <f>((1/(((4-P535)^2+(0-Q535)^2))*CT535))</f>
        <v>4.1685688666660854E-3</v>
      </c>
      <c r="BJ535" s="27">
        <f>((1/(((4-P535)^2+(1-Q535)^2))*CT535))</f>
        <v>5.0458676673537433E-3</v>
      </c>
      <c r="BK535" s="27">
        <f>((1/(((4-P535)^2+(2-Q535)^2))*CT535))</f>
        <v>5.08974599388587E-3</v>
      </c>
      <c r="BL535" s="27">
        <f>((1/(((4-P535)^2+(3-Q535)^2))*CT535))</f>
        <v>4.2595796963599093E-3</v>
      </c>
      <c r="BM535" s="27">
        <f>((1/(((5-P535)^2+(0-Q535)^2))*CT535))</f>
        <v>2.6047099390391327E-3</v>
      </c>
      <c r="BN535" s="27">
        <f>((1/(((5-P535)^2+(1-Q535)^2))*CT535))</f>
        <v>2.9221703675580716E-3</v>
      </c>
      <c r="BO535" s="27">
        <f>((1/(((5-P535)^2+(2-Q535)^2))*CT535))</f>
        <v>2.9368326921095588E-3</v>
      </c>
      <c r="BP535" s="27">
        <f>((1/(((5-P535)^2+(3-Q535)^2))*CT535))</f>
        <v>2.6399547507665747E-3</v>
      </c>
      <c r="BQ535" s="27">
        <f>((1/(((5-P535)^2+(4-Q535)^2))*CT535))</f>
        <v>2.1877727787981936E-3</v>
      </c>
      <c r="BR535" s="27">
        <f>((1/(((6-P535)^2+(0-Q535)^2))*CT535))</f>
        <v>1.7607204421320876E-3</v>
      </c>
      <c r="BS535" s="27">
        <f>(1/(((6-P535)^2+(1-Q535)^2))*CT535)</f>
        <v>1.9002706770003292E-3</v>
      </c>
      <c r="BT535" s="27">
        <f>(1/(((6-P535)^2+(2-Q535)^2))*CT535)</f>
        <v>1.9064602588941199E-3</v>
      </c>
      <c r="BU535" s="27">
        <f>(1/(((6-P535)^2+(3-Q535)^2))*CT535)</f>
        <v>1.7767550114792471E-3</v>
      </c>
      <c r="BV535" s="27">
        <f>((1/(((6-P535)^2+(4-Q535)^2))*CT535))</f>
        <v>1.5597818760696624E-3</v>
      </c>
      <c r="BW535" s="27">
        <f>((1/(((6-P535)^2+(5-Q535)^2))*CT535))</f>
        <v>1.3168173336704689E-3</v>
      </c>
      <c r="BX535" s="27">
        <f>((1/(((0-P535)^2+(1-Q535)^2))*CT535))</f>
        <v>4.5322138033753318E-2</v>
      </c>
      <c r="BY535" s="27">
        <f>((1/(((0-P535)^2+(2-Q535)^2))*CT535))</f>
        <v>4.9126143683108359E-2</v>
      </c>
      <c r="BZ535" s="27">
        <f>((1/(((1-P535)^2+(2-Q535)^2))*CT535))</f>
        <v>0.22804055783146138</v>
      </c>
      <c r="CA535" s="27">
        <f>((1/(((0-P535)^2+(3-Q535)^2))*CT535))</f>
        <v>1.7051098467670545E-2</v>
      </c>
      <c r="CB535" s="27">
        <f>((1/(((1-P535)^2+(3-Q535)^2))*CT535))</f>
        <v>2.3432004848641063E-2</v>
      </c>
      <c r="CC535" s="27">
        <f>((1/(((2-P535)^2+(3-Q535)^2))*CT535))</f>
        <v>1.4991133353893694E-2</v>
      </c>
      <c r="CD535" s="27">
        <f>((1/(((0-P535)^2+(4-Q535)^2))*CT535))</f>
        <v>7.3025356524373565E-3</v>
      </c>
      <c r="CE535" s="27">
        <f>((1/(((1-P535)^2+(4-Q535)^2))*CT535))</f>
        <v>8.2666380692723185E-3</v>
      </c>
      <c r="CF535" s="27">
        <f>((1/(((2-P535)^2+(4-Q535)^2))*CT535))</f>
        <v>6.8966665860622101E-3</v>
      </c>
      <c r="CG535" s="27">
        <f>((1/(((3-P535)^2+(4-Q535)^2))*CT535))</f>
        <v>4.7840707346842714E-3</v>
      </c>
      <c r="CH535" s="27">
        <f>((1/(((0-P535)^2+(5-Q535)^2))*CT535))</f>
        <v>3.9180312824466726E-3</v>
      </c>
      <c r="CI535" s="27">
        <f>((1/(((1-P535)^2+(5-Q535)^2))*CT535))</f>
        <v>4.179559769405739E-3</v>
      </c>
      <c r="CJ535" s="27">
        <f>((1/(((2-P535)^2+(5-Q535)^2))*CT535))</f>
        <v>3.7981067318539649E-3</v>
      </c>
      <c r="CK535" s="27">
        <f>((1/(((3-P535)^2+(5-Q535)^2))*CT535))</f>
        <v>3.0551282851998436E-3</v>
      </c>
      <c r="CL535" s="27">
        <f>(1/(((4-P535)^2+(5-Q535)^2))*CT535)</f>
        <v>2.318314169633831E-3</v>
      </c>
      <c r="CM535" s="27">
        <f>(1/(((0-P535)^2+(6-Q535)^2))*CT535)</f>
        <v>2.4182527124093898E-3</v>
      </c>
      <c r="CN535" s="27">
        <f>(1/(((1-P535)^2+(6-Q535)^2))*CT535)</f>
        <v>2.5153996795306086E-3</v>
      </c>
      <c r="CO535" s="27">
        <f>((1/(((2-P535)^2+(6-Q535)^2))*CT535))</f>
        <v>2.3720258792778674E-3</v>
      </c>
      <c r="CP535" s="27">
        <f>((1/(((3-P535)^2+(6-Q535)^2))*CT535))</f>
        <v>2.0592657282685277E-3</v>
      </c>
      <c r="CQ535" s="27">
        <f>((1/(((4-P535)^2+(6-Q535)^2))*CT535))</f>
        <v>1.6959517683783724E-3</v>
      </c>
      <c r="CR535" s="27">
        <f>((1/(((5-P535)^2+(6-Q535)^2)))*CT535)</f>
        <v>1.3630127829263863E-3</v>
      </c>
      <c r="CS535" s="21">
        <f t="shared" si="269"/>
        <v>0.80246782987512189</v>
      </c>
      <c r="CT535" s="28">
        <v>0.05</v>
      </c>
    </row>
    <row r="536" spans="8:98" x14ac:dyDescent="0.25">
      <c r="H536" s="2">
        <v>44878</v>
      </c>
      <c r="I536" s="1" t="s">
        <v>27</v>
      </c>
      <c r="J536" s="1" t="s">
        <v>17</v>
      </c>
      <c r="K536">
        <v>1</v>
      </c>
      <c r="L536">
        <v>2</v>
      </c>
      <c r="M536">
        <v>0.96</v>
      </c>
      <c r="N536">
        <v>1.1399999999999999</v>
      </c>
      <c r="P536" s="10">
        <f>SUMIF(team,spi_matches[[#This Row],[team1]],Mxg)+SUMIF(team,spi_matches[[#This Row],[team2]],Vnxg)</f>
        <v>1.4300139446759332</v>
      </c>
      <c r="Q536" s="10">
        <f>SUMIF(team,spi_matches[[#This Row],[team1]],Mnxg)+SUMIF(team,spi_matches[[#This Row],[team2]],Vxg)</f>
        <v>0.70246682957611939</v>
      </c>
      <c r="R536" s="10">
        <f t="shared" si="239"/>
        <v>0.41234838341100372</v>
      </c>
      <c r="S536" s="21">
        <f t="shared" si="240"/>
        <v>0.3567642216018202</v>
      </c>
      <c r="T536" s="21">
        <f t="shared" si="241"/>
        <v>0.23938977445953599</v>
      </c>
      <c r="U536" s="21">
        <f t="shared" si="242"/>
        <v>0.12677037145333198</v>
      </c>
      <c r="V536" s="22">
        <f t="shared" si="243"/>
        <v>3</v>
      </c>
      <c r="W536" s="22">
        <f t="shared" si="244"/>
        <v>0</v>
      </c>
      <c r="X536" s="23">
        <f t="shared" si="245"/>
        <v>0</v>
      </c>
      <c r="Y536" s="23">
        <f t="shared" si="246"/>
        <v>3</v>
      </c>
      <c r="Z536" s="23">
        <f t="shared" si="247"/>
        <v>0</v>
      </c>
      <c r="AA536" s="23">
        <f t="shared" si="248"/>
        <v>3</v>
      </c>
      <c r="AB536" s="24">
        <f t="shared" si="249"/>
        <v>1</v>
      </c>
      <c r="AC536" s="24">
        <f t="shared" si="250"/>
        <v>1</v>
      </c>
      <c r="AD536" s="24">
        <f t="shared" si="251"/>
        <v>2</v>
      </c>
      <c r="AE536" s="24">
        <f t="shared" si="252"/>
        <v>1</v>
      </c>
      <c r="AF536" s="24">
        <f t="shared" si="253"/>
        <v>1</v>
      </c>
      <c r="AG536" s="24">
        <f t="shared" si="254"/>
        <v>0</v>
      </c>
      <c r="AH536" s="24">
        <f t="shared" si="255"/>
        <v>2</v>
      </c>
      <c r="AI536" s="24">
        <f t="shared" si="256"/>
        <v>0</v>
      </c>
      <c r="AJ536" s="24">
        <f t="shared" si="257"/>
        <v>1</v>
      </c>
      <c r="AK536" s="24">
        <f t="shared" si="258"/>
        <v>2</v>
      </c>
      <c r="AL536" s="25">
        <f t="shared" si="259"/>
        <v>11</v>
      </c>
      <c r="AM536" s="25">
        <f t="shared" si="260"/>
        <v>21</v>
      </c>
      <c r="AN536" s="25">
        <f t="shared" si="261"/>
        <v>10</v>
      </c>
      <c r="AO536" s="25">
        <f t="shared" si="262"/>
        <v>20</v>
      </c>
      <c r="AP536" s="25">
        <f t="shared" si="263"/>
        <v>12</v>
      </c>
      <c r="AQ536" s="26">
        <f t="shared" si="264"/>
        <v>0.18285682178598067</v>
      </c>
      <c r="AR536" s="26">
        <f t="shared" si="265"/>
        <v>0.12094528197729869</v>
      </c>
      <c r="AS536" s="26">
        <f t="shared" si="266"/>
        <v>7.3705911487941686E-2</v>
      </c>
      <c r="AT536" s="26">
        <f t="shared" si="267"/>
        <v>6.1099018603090152E-2</v>
      </c>
      <c r="AU536" s="26">
        <f t="shared" si="268"/>
        <v>2.6759370818125988E-2</v>
      </c>
      <c r="AV536" s="27">
        <f>(1/(((0-P536)^2+(0-Q536)^2))*CT536)</f>
        <v>1.9697450868633056E-2</v>
      </c>
      <c r="AW536" s="27">
        <f>(1/(((1-P536)^2+(1-Q536)^2))*CT536)</f>
        <v>0.18285682178598067</v>
      </c>
      <c r="AX536" s="27">
        <f>(1/(((2-P536)^2+(2-Q536)^2))*CT536)</f>
        <v>2.4894491771465237E-2</v>
      </c>
      <c r="AY536" s="27">
        <f>(1/(((3-P536)^2+(3-Q536)^2))*CT536)</f>
        <v>6.4570160650247862E-3</v>
      </c>
      <c r="AZ536" s="27">
        <f>((1/(((4-P536)^2+(4-Q536)^2))*CT536))</f>
        <v>2.8606486499660475E-3</v>
      </c>
      <c r="BA536" s="27">
        <f>((1/(((5-P536)^2+(5-Q536)^2))*CT536))</f>
        <v>1.6018662748791064E-3</v>
      </c>
      <c r="BB536" s="27">
        <f>((1/(((6-P536)^2+(6-Q536)^2))*CT536))</f>
        <v>1.0214790435871014E-3</v>
      </c>
      <c r="BC536" s="27">
        <f>((1/(((1-P536)^2+(0-Q536)^2))*CT536))</f>
        <v>7.3705911487941686E-2</v>
      </c>
      <c r="BD536" s="27">
        <f>((1/(((2-P536)^2+(0-Q536)^2))*CT536))</f>
        <v>6.1099018603090152E-2</v>
      </c>
      <c r="BE536" s="27">
        <f>((1/(((2-P536)^2+(1-Q536)^2))*CT536))</f>
        <v>0.12094528197729869</v>
      </c>
      <c r="BF536" s="27">
        <f>((1/(((3-P536)^2+(0-Q536)^2))*CT536))</f>
        <v>1.6901508275867845E-2</v>
      </c>
      <c r="BG536" s="27">
        <f>((1/(((3-P536)^2+(1-Q536)^2))*CT536))</f>
        <v>1.9581870654656108E-2</v>
      </c>
      <c r="BH536" s="27">
        <f>((1/(((3-P536)^2+(2-Q536)^2))*CT536))</f>
        <v>1.2052698615066713E-2</v>
      </c>
      <c r="BI536" s="27">
        <f>((1/(((4-P536)^2+(0-Q536)^2))*CT536))</f>
        <v>7.0439520350204154E-3</v>
      </c>
      <c r="BJ536" s="27">
        <f>((1/(((4-P536)^2+(1-Q536)^2))*CT536))</f>
        <v>7.4700961085969854E-3</v>
      </c>
      <c r="BK536" s="27">
        <f>((1/(((4-P536)^2+(2-Q536)^2))*CT536))</f>
        <v>6.0325123559508238E-3</v>
      </c>
      <c r="BL536" s="27">
        <f>((1/(((4-P536)^2+(3-Q536)^2))*CT536))</f>
        <v>4.2075192261549696E-3</v>
      </c>
      <c r="BM536" s="27">
        <f>((1/(((5-P536)^2+(0-Q536)^2))*CT536))</f>
        <v>3.7769313860589698E-3</v>
      </c>
      <c r="BN536" s="27">
        <f>((1/(((5-P536)^2+(1-Q536)^2))*CT536))</f>
        <v>3.8961059941182833E-3</v>
      </c>
      <c r="BO536" s="27">
        <f>((1/(((5-P536)^2+(2-Q536)^2))*CT536))</f>
        <v>3.4653894456133645E-3</v>
      </c>
      <c r="BP536" s="27">
        <f>((1/(((5-P536)^2+(3-Q536)^2))*CT536))</f>
        <v>2.7741622576643024E-3</v>
      </c>
      <c r="BQ536" s="27">
        <f>((1/(((5-P536)^2+(4-Q536)^2))*CT536))</f>
        <v>2.1169822864639111E-3</v>
      </c>
      <c r="BR536" s="27">
        <f>((1/(((6-P536)^2+(0-Q536)^2))*CT536))</f>
        <v>2.3388276238067583E-3</v>
      </c>
      <c r="BS536" s="27">
        <f>(1/(((6-P536)^2+(1-Q536)^2))*CT536)</f>
        <v>2.3839836123284519E-3</v>
      </c>
      <c r="BT536" s="27">
        <f>(1/(((6-P536)^2+(2-Q536)^2))*CT536)</f>
        <v>2.2154905895351274E-3</v>
      </c>
      <c r="BU536" s="27">
        <f>(1/(((6-P536)^2+(3-Q536)^2))*CT536)</f>
        <v>1.9110643244388374E-3</v>
      </c>
      <c r="BV536" s="27">
        <f>((1/(((6-P536)^2+(4-Q536)^2))*CT536))</f>
        <v>1.5743817827650252E-3</v>
      </c>
      <c r="BW536" s="27">
        <f>((1/(((6-P536)^2+(5-Q536)^2))*CT536))</f>
        <v>1.2705329593828548E-3</v>
      </c>
      <c r="BX536" s="27">
        <f>((1/(((0-P536)^2+(1-Q536)^2))*CT536))</f>
        <v>2.3436044004968563E-2</v>
      </c>
      <c r="BY536" s="27">
        <f>((1/(((0-P536)^2+(2-Q536)^2))*CT536))</f>
        <v>1.3410102737381833E-2</v>
      </c>
      <c r="BZ536" s="27">
        <f>((1/(((1-P536)^2+(2-Q536)^2))*CT536))</f>
        <v>2.6759370818125988E-2</v>
      </c>
      <c r="CA536" s="27">
        <f>((1/(((0-P536)^2+(3-Q536)^2))*CT536))</f>
        <v>6.8272447828317878E-3</v>
      </c>
      <c r="CB536" s="27">
        <f>((1/(((1-P536)^2+(3-Q536)^2))*CT536))</f>
        <v>9.1515243592367648E-3</v>
      </c>
      <c r="CC536" s="27">
        <f>((1/(((2-P536)^2+(3-Q536)^2))*CT536))</f>
        <v>8.9229264467687221E-3</v>
      </c>
      <c r="CD536" s="27">
        <f>((1/(((0-P536)^2+(4-Q536)^2))*CT536))</f>
        <v>3.8703689907546956E-3</v>
      </c>
      <c r="CE536" s="27">
        <f>((1/(((1-P536)^2+(4-Q536)^2))*CT536))</f>
        <v>4.5213528564113552E-3</v>
      </c>
      <c r="CF536" s="27">
        <f>((1/(((2-P536)^2+(4-Q536)^2))*CT536))</f>
        <v>4.4648401863205045E-3</v>
      </c>
      <c r="CG536" s="27">
        <f>((1/(((3-P536)^2+(4-Q536)^2))*CT536))</f>
        <v>3.7485246114626961E-3</v>
      </c>
      <c r="CH536" s="27">
        <f>((1/(((0-P536)^2+(5-Q536)^2))*CT536))</f>
        <v>2.4373917856496284E-3</v>
      </c>
      <c r="CI536" s="27">
        <f>((1/(((1-P536)^2+(5-Q536)^2))*CT536))</f>
        <v>2.6804328920239807E-3</v>
      </c>
      <c r="CJ536" s="27">
        <f>((1/(((2-P536)^2+(5-Q536)^2))*CT536))</f>
        <v>2.6604694819788062E-3</v>
      </c>
      <c r="CK536" s="27">
        <f>((1/(((3-P536)^2+(5-Q536)^2))*CT536))</f>
        <v>2.3884991779484191E-3</v>
      </c>
      <c r="CL536" s="27">
        <f>(1/(((4-P536)^2+(5-Q536)^2))*CT536)</f>
        <v>1.9941277185817922E-3</v>
      </c>
      <c r="CM536" s="27">
        <f>(1/(((0-P536)^2+(6-Q536)^2))*CT536)</f>
        <v>1.6606441980154046E-3</v>
      </c>
      <c r="CN536" s="27">
        <f>(1/(((1-P536)^2+(6-Q536)^2))*CT536)</f>
        <v>1.7699885891911194E-3</v>
      </c>
      <c r="CO536" s="27">
        <f>((1/(((2-P536)^2+(6-Q536)^2))*CT536))</f>
        <v>1.7612615719657283E-3</v>
      </c>
      <c r="CP536" s="27">
        <f>((1/(((3-P536)^2+(6-Q536)^2))*CT536))</f>
        <v>1.6378023704018852E-3</v>
      </c>
      <c r="CQ536" s="27">
        <f>((1/(((4-P536)^2+(6-Q536)^2))*CT536))</f>
        <v>1.4422236821000271E-3</v>
      </c>
      <c r="CR536" s="27">
        <f>((1/(((5-P536)^2+(6-Q536)^2)))*CT536)</f>
        <v>1.2252301912123046E-3</v>
      </c>
      <c r="CS536" s="21">
        <f t="shared" si="269"/>
        <v>0.72292436751468814</v>
      </c>
      <c r="CT536" s="28">
        <v>0.05</v>
      </c>
    </row>
    <row r="537" spans="8:98" x14ac:dyDescent="0.25">
      <c r="H537" s="2">
        <v>44878</v>
      </c>
      <c r="I537" s="1" t="s">
        <v>23</v>
      </c>
      <c r="J537" s="1" t="s">
        <v>7</v>
      </c>
      <c r="K537">
        <v>1</v>
      </c>
      <c r="L537">
        <v>2</v>
      </c>
      <c r="M537">
        <v>1.75</v>
      </c>
      <c r="N537">
        <v>0.35</v>
      </c>
      <c r="P537" s="10">
        <f>SUMIF(team,spi_matches[[#This Row],[team1]],Mxg)+SUMIF(team,spi_matches[[#This Row],[team2]],Vnxg)</f>
        <v>1.698108468287042</v>
      </c>
      <c r="Q537" s="10">
        <f>SUMIF(team,spi_matches[[#This Row],[team1]],Mnxg)+SUMIF(team,spi_matches[[#This Row],[team2]],Vxg)</f>
        <v>1.3338437809736696</v>
      </c>
      <c r="R537" s="10">
        <f t="shared" si="239"/>
        <v>0.97064131642408302</v>
      </c>
      <c r="S537" s="21">
        <f t="shared" si="240"/>
        <v>0.42523055957599837</v>
      </c>
      <c r="T537" s="21">
        <f t="shared" si="241"/>
        <v>0.2062061114640685</v>
      </c>
      <c r="U537" s="21">
        <f t="shared" si="242"/>
        <v>0.17961370226431667</v>
      </c>
      <c r="V537" s="22">
        <f t="shared" si="243"/>
        <v>3</v>
      </c>
      <c r="W537" s="22">
        <f t="shared" si="244"/>
        <v>0</v>
      </c>
      <c r="X537" s="23">
        <f t="shared" si="245"/>
        <v>0</v>
      </c>
      <c r="Y537" s="23">
        <f t="shared" si="246"/>
        <v>3</v>
      </c>
      <c r="Z537" s="23">
        <f t="shared" si="247"/>
        <v>0</v>
      </c>
      <c r="AA537" s="23">
        <f t="shared" si="248"/>
        <v>3</v>
      </c>
      <c r="AB537" s="24">
        <f t="shared" si="249"/>
        <v>2</v>
      </c>
      <c r="AC537" s="24">
        <f t="shared" si="250"/>
        <v>1</v>
      </c>
      <c r="AD537" s="24">
        <f t="shared" si="251"/>
        <v>2</v>
      </c>
      <c r="AE537" s="24">
        <f t="shared" si="252"/>
        <v>2</v>
      </c>
      <c r="AF537" s="24">
        <f t="shared" si="253"/>
        <v>1</v>
      </c>
      <c r="AG537" s="24">
        <f t="shared" si="254"/>
        <v>1</v>
      </c>
      <c r="AH537" s="24">
        <f t="shared" si="255"/>
        <v>1</v>
      </c>
      <c r="AI537" s="24">
        <f t="shared" si="256"/>
        <v>2</v>
      </c>
      <c r="AJ537" s="24">
        <f t="shared" si="257"/>
        <v>3</v>
      </c>
      <c r="AK537" s="24">
        <f t="shared" si="258"/>
        <v>1</v>
      </c>
      <c r="AL537" s="25">
        <f t="shared" si="259"/>
        <v>21</v>
      </c>
      <c r="AM537" s="25">
        <f t="shared" si="260"/>
        <v>22</v>
      </c>
      <c r="AN537" s="25">
        <f t="shared" si="261"/>
        <v>11</v>
      </c>
      <c r="AO537" s="25">
        <f t="shared" si="262"/>
        <v>12</v>
      </c>
      <c r="AP537" s="25">
        <f t="shared" si="263"/>
        <v>31</v>
      </c>
      <c r="AQ537" s="26">
        <f t="shared" si="264"/>
        <v>0.24680368616483453</v>
      </c>
      <c r="AR537" s="26">
        <f t="shared" si="265"/>
        <v>9.3474960724289069E-2</v>
      </c>
      <c r="AS537" s="26">
        <f t="shared" si="266"/>
        <v>8.349934344521176E-2</v>
      </c>
      <c r="AT537" s="26">
        <f t="shared" si="267"/>
        <v>5.3698797806188761E-2</v>
      </c>
      <c r="AU537" s="26">
        <f t="shared" si="268"/>
        <v>2.7679772461974162E-2</v>
      </c>
      <c r="AV537" s="27">
        <f>(1/(((0-P537)^2+(0-Q537)^2))*CT537)</f>
        <v>1.0723373922026505E-2</v>
      </c>
      <c r="AW537" s="27">
        <f>(1/(((1-P537)^2+(1-Q537)^2))*CT537)</f>
        <v>8.349934344521176E-2</v>
      </c>
      <c r="AX537" s="27">
        <f>(1/(((2-P537)^2+(2-Q537)^2))*CT537)</f>
        <v>9.3474960724289069E-2</v>
      </c>
      <c r="AY537" s="27">
        <f>(1/(((3-P537)^2+(3-Q537)^2))*CT537)</f>
        <v>1.118318523257582E-2</v>
      </c>
      <c r="AZ537" s="27">
        <f>((1/(((4-P537)^2+(4-Q537)^2))*CT537))</f>
        <v>4.0299526689845577E-3</v>
      </c>
      <c r="BA537" s="27">
        <f>((1/(((5-P537)^2+(5-Q537)^2))*CT537))</f>
        <v>2.0539626001788241E-3</v>
      </c>
      <c r="BB537" s="27">
        <f>((1/(((6-P537)^2+(6-Q537)^2))*CT537))</f>
        <v>1.2413328708019802E-3</v>
      </c>
      <c r="BC537" s="27">
        <f>((1/(((1-P537)^2+(0-Q537)^2))*CT537))</f>
        <v>2.206049754287458E-2</v>
      </c>
      <c r="BD537" s="27">
        <f>((1/(((2-P537)^2+(0-Q537)^2))*CT537))</f>
        <v>2.6733997430288814E-2</v>
      </c>
      <c r="BE537" s="27">
        <f>((1/(((2-P537)^2+(1-Q537)^2))*CT537))</f>
        <v>0.24680368616483453</v>
      </c>
      <c r="BF537" s="27">
        <f>((1/(((3-P537)^2+(0-Q537)^2))*CT537))</f>
        <v>1.4392379117128326E-2</v>
      </c>
      <c r="BG537" s="27">
        <f>((1/(((3-P537)^2+(1-Q537)^2))*CT537))</f>
        <v>2.7679772461974162E-2</v>
      </c>
      <c r="BH537" s="27">
        <f>((1/(((3-P537)^2+(2-Q537)^2))*CT537))</f>
        <v>2.3378844650520012E-2</v>
      </c>
      <c r="BI537" s="27">
        <f>((1/(((4-P537)^2+(0-Q537)^2))*CT537))</f>
        <v>7.0642982550298055E-3</v>
      </c>
      <c r="BJ537" s="27">
        <f>((1/(((4-P537)^2+(1-Q537)^2))*CT537))</f>
        <v>9.2418771813827117E-3</v>
      </c>
      <c r="BK537" s="27">
        <f>((1/(((4-P537)^2+(2-Q537)^2))*CT537))</f>
        <v>8.7070565525375863E-3</v>
      </c>
      <c r="BL537" s="27">
        <f>((1/(((4-P537)^2+(3-Q537)^2))*CT537))</f>
        <v>6.1921182689058211E-3</v>
      </c>
      <c r="BM537" s="27">
        <f>((1/(((5-P537)^2+(0-Q537)^2))*CT537))</f>
        <v>3.9427117922971461E-3</v>
      </c>
      <c r="BN537" s="27">
        <f>((1/(((5-P537)^2+(1-Q537)^2))*CT537))</f>
        <v>4.5397017704563664E-3</v>
      </c>
      <c r="BO537" s="27">
        <f>((1/(((5-P537)^2+(2-Q537)^2))*CT537))</f>
        <v>4.4067416184534608E-3</v>
      </c>
      <c r="BP537" s="27">
        <f>((1/(((5-P537)^2+(3-Q537)^2))*CT537))</f>
        <v>3.6553544031996416E-3</v>
      </c>
      <c r="BQ537" s="27">
        <f>((1/(((5-P537)^2+(4-Q537)^2))*CT537))</f>
        <v>2.7761002927334578E-3</v>
      </c>
      <c r="BR537" s="27">
        <f>((1/(((6-P537)^2+(0-Q537)^2))*CT537))</f>
        <v>2.4648257068861715E-3</v>
      </c>
      <c r="BS537" s="27">
        <f>(1/(((6-P537)^2+(1-Q537)^2))*CT537)</f>
        <v>2.6856131416138347E-3</v>
      </c>
      <c r="BT537" s="27">
        <f>(1/(((6-P537)^2+(2-Q537)^2))*CT537)</f>
        <v>2.6385175738532886E-3</v>
      </c>
      <c r="BU537" s="27">
        <f>(1/(((6-P537)^2+(3-Q537)^2))*CT537)</f>
        <v>2.3493649127444751E-3</v>
      </c>
      <c r="BV537" s="27">
        <f>((1/(((6-P537)^2+(4-Q537)^2))*CT537))</f>
        <v>1.9520071910977194E-3</v>
      </c>
      <c r="BW537" s="27">
        <f>((1/(((6-P537)^2+(5-Q537)^2))*CT537))</f>
        <v>1.5650935471865626E-3</v>
      </c>
      <c r="BX537" s="27">
        <f>((1/(((0-P537)^2+(1-Q537)^2))*CT537))</f>
        <v>1.6694356816341113E-2</v>
      </c>
      <c r="BY537" s="27">
        <f>((1/(((0-P537)^2+(2-Q537)^2))*CT537))</f>
        <v>1.5027034484595903E-2</v>
      </c>
      <c r="BZ537" s="27">
        <f>((1/(((1-P537)^2+(2-Q537)^2))*CT537))</f>
        <v>5.3698797806188761E-2</v>
      </c>
      <c r="CA537" s="27">
        <f>((1/(((0-P537)^2+(3-Q537)^2))*CT537))</f>
        <v>8.8344702542022275E-3</v>
      </c>
      <c r="CB537" s="27">
        <f>((1/(((1-P537)^2+(3-Q537)^2))*CT537))</f>
        <v>1.532129375182666E-2</v>
      </c>
      <c r="CC537" s="27">
        <f>((1/(((2-P537)^2+(3-Q537)^2))*CT537))</f>
        <v>1.7438524578048335E-2</v>
      </c>
      <c r="CD537" s="27">
        <f>((1/(((0-P537)^2+(4-Q537)^2))*CT537))</f>
        <v>5.0040225564301159E-3</v>
      </c>
      <c r="CE537" s="27">
        <f>((1/(((1-P537)^2+(4-Q537)^2))*CT537))</f>
        <v>6.5826332812329693E-3</v>
      </c>
      <c r="CF537" s="27">
        <f>((1/(((2-P537)^2+(4-Q537)^2))*CT537))</f>
        <v>6.9449002216816604E-3</v>
      </c>
      <c r="CG537" s="27">
        <f>((1/(((3-P537)^2+(4-Q537)^2))*CT537))</f>
        <v>5.679681495579833E-3</v>
      </c>
      <c r="CH537" s="27">
        <f>((1/(((0-P537)^2+(5-Q537)^2))*CT537))</f>
        <v>3.0629233885650139E-3</v>
      </c>
      <c r="CI537" s="27">
        <f>((1/(((1-P537)^2+(5-Q537)^2))*CT537))</f>
        <v>3.5898762130038581E-3</v>
      </c>
      <c r="CJ537" s="27">
        <f>((1/(((2-P537)^2+(5-Q537)^2))*CT537))</f>
        <v>3.694989025768937E-3</v>
      </c>
      <c r="CK537" s="27">
        <f>((1/(((3-P537)^2+(5-Q537)^2))*CT537))</f>
        <v>3.3034649487048307E-3</v>
      </c>
      <c r="CL537" s="27">
        <f>(1/(((4-P537)^2+(5-Q537)^2))*CT537)</f>
        <v>2.6681742141163828E-3</v>
      </c>
      <c r="CM537" s="27">
        <f>(1/(((0-P537)^2+(6-Q537)^2))*CT537)</f>
        <v>2.0278557433997058E-3</v>
      </c>
      <c r="CN537" s="27">
        <f>(1/(((1-P537)^2+(6-Q537)^2))*CT537)</f>
        <v>2.2461442278861425E-3</v>
      </c>
      <c r="CO537" s="27">
        <f>((1/(((2-P537)^2+(6-Q537)^2))*CT537))</f>
        <v>2.2868483160453329E-3</v>
      </c>
      <c r="CP537" s="27">
        <f>((1/(((3-P537)^2+(6-Q537)^2))*CT537))</f>
        <v>2.130566626491086E-3</v>
      </c>
      <c r="CQ537" s="27">
        <f>((1/(((4-P537)^2+(6-Q537)^2))*CT537))</f>
        <v>1.8469459199389642E-3</v>
      </c>
      <c r="CR537" s="27">
        <f>((1/(((5-P537)^2+(6-Q537)^2)))*CT537)</f>
        <v>1.5301983942688725E-3</v>
      </c>
      <c r="CS537" s="21">
        <f t="shared" si="269"/>
        <v>0.81105037330438368</v>
      </c>
      <c r="CT537" s="28">
        <v>0.05</v>
      </c>
    </row>
    <row r="538" spans="8:98" x14ac:dyDescent="0.25">
      <c r="H538" s="2">
        <v>44921</v>
      </c>
      <c r="I538" s="1" t="s">
        <v>5</v>
      </c>
      <c r="J538" s="1" t="s">
        <v>28</v>
      </c>
      <c r="K538">
        <v>2</v>
      </c>
      <c r="L538">
        <v>2</v>
      </c>
      <c r="M538">
        <v>2.23</v>
      </c>
      <c r="N538">
        <v>1.19</v>
      </c>
      <c r="P538" s="10">
        <f>SUMIF(team,spi_matches[[#This Row],[team1]],Mxg)+SUMIF(team,spi_matches[[#This Row],[team2]],Vnxg)</f>
        <v>1.2784810508381794</v>
      </c>
      <c r="Q538" s="10">
        <f>SUMIF(team,spi_matches[[#This Row],[team1]],Mnxg)+SUMIF(team,spi_matches[[#This Row],[team2]],Vxg)</f>
        <v>1.4904021660941638</v>
      </c>
      <c r="R538" s="10">
        <f t="shared" si="239"/>
        <v>0.99562977200808089</v>
      </c>
      <c r="S538" s="21">
        <f t="shared" si="240"/>
        <v>0.19734675700587812</v>
      </c>
      <c r="T538" s="21">
        <f t="shared" si="241"/>
        <v>0.25052649864438598</v>
      </c>
      <c r="U538" s="21">
        <f t="shared" si="242"/>
        <v>0.30990945224405358</v>
      </c>
      <c r="V538" s="22">
        <f t="shared" si="243"/>
        <v>0</v>
      </c>
      <c r="W538" s="22">
        <f t="shared" si="244"/>
        <v>3</v>
      </c>
      <c r="X538" s="23">
        <f t="shared" si="245"/>
        <v>1</v>
      </c>
      <c r="Y538" s="23">
        <f t="shared" si="246"/>
        <v>1</v>
      </c>
      <c r="Z538" s="23">
        <f t="shared" si="247"/>
        <v>1</v>
      </c>
      <c r="AA538" s="23">
        <f t="shared" si="248"/>
        <v>1</v>
      </c>
      <c r="AB538" s="24">
        <f t="shared" si="249"/>
        <v>1</v>
      </c>
      <c r="AC538" s="24">
        <f t="shared" si="250"/>
        <v>1</v>
      </c>
      <c r="AD538" s="24">
        <f t="shared" si="251"/>
        <v>1</v>
      </c>
      <c r="AE538" s="24">
        <f t="shared" si="252"/>
        <v>2</v>
      </c>
      <c r="AF538" s="24">
        <f t="shared" si="253"/>
        <v>2</v>
      </c>
      <c r="AG538" s="24">
        <f t="shared" si="254"/>
        <v>1</v>
      </c>
      <c r="AH538" s="24">
        <f t="shared" si="255"/>
        <v>2</v>
      </c>
      <c r="AI538" s="24">
        <f t="shared" si="256"/>
        <v>2</v>
      </c>
      <c r="AJ538" s="24">
        <f t="shared" si="257"/>
        <v>0</v>
      </c>
      <c r="AK538" s="24">
        <f t="shared" si="258"/>
        <v>1</v>
      </c>
      <c r="AL538" s="25">
        <f t="shared" si="259"/>
        <v>11</v>
      </c>
      <c r="AM538" s="25">
        <f t="shared" si="260"/>
        <v>12</v>
      </c>
      <c r="AN538" s="25">
        <f t="shared" si="261"/>
        <v>21</v>
      </c>
      <c r="AO538" s="25">
        <f t="shared" si="262"/>
        <v>22</v>
      </c>
      <c r="AP538" s="25">
        <f t="shared" si="263"/>
        <v>1</v>
      </c>
      <c r="AQ538" s="26">
        <f t="shared" si="264"/>
        <v>0.15720997313279306</v>
      </c>
      <c r="AR538" s="26">
        <f t="shared" si="265"/>
        <v>0.14826164056812177</v>
      </c>
      <c r="AS538" s="26">
        <f t="shared" si="266"/>
        <v>6.5695781255969379E-2</v>
      </c>
      <c r="AT538" s="26">
        <f t="shared" si="267"/>
        <v>6.4079598441023553E-2</v>
      </c>
      <c r="AU538" s="26">
        <f t="shared" si="268"/>
        <v>2.6666551725122729E-2</v>
      </c>
      <c r="AV538" s="27">
        <f>(1/(((0-P538)^2+(0-Q538)^2))*CT538)</f>
        <v>1.2967435816587297E-2</v>
      </c>
      <c r="AW538" s="27">
        <f>(1/(((1-P538)^2+(1-Q538)^2))*CT538)</f>
        <v>0.15720997313279306</v>
      </c>
      <c r="AX538" s="27">
        <f>(1/(((2-P538)^2+(2-Q538)^2))*CT538)</f>
        <v>6.4079598441023553E-2</v>
      </c>
      <c r="AY538" s="27">
        <f>(1/(((3-P538)^2+(3-Q538)^2))*CT538)</f>
        <v>9.5374105753208496E-3</v>
      </c>
      <c r="AZ538" s="27">
        <f>((1/(((4-P538)^2+(4-Q538)^2))*CT538))</f>
        <v>3.6483709748612379E-3</v>
      </c>
      <c r="BA538" s="27">
        <f>((1/(((5-P538)^2+(5-Q538)^2))*CT538))</f>
        <v>1.9108051266280752E-3</v>
      </c>
      <c r="BB538" s="27">
        <f>((1/(((6-P538)^2+(6-Q538)^2))*CT538))</f>
        <v>1.1729045771718995E-3</v>
      </c>
      <c r="BC538" s="27">
        <f>((1/(((1-P538)^2+(0-Q538)^2))*CT538))</f>
        <v>2.175000248205072E-2</v>
      </c>
      <c r="BD538" s="27">
        <f>((1/(((2-P538)^2+(0-Q538)^2))*CT538))</f>
        <v>1.8235608514205637E-2</v>
      </c>
      <c r="BE538" s="27">
        <f>((1/(((2-P538)^2+(1-Q538)^2))*CT538))</f>
        <v>6.5695781255969379E-2</v>
      </c>
      <c r="BF538" s="27">
        <f>((1/(((3-P538)^2+(0-Q538)^2))*CT538))</f>
        <v>9.6433389692870738E-3</v>
      </c>
      <c r="BG538" s="27">
        <f>((1/(((3-P538)^2+(1-Q538)^2))*CT538))</f>
        <v>1.5604900026433978E-2</v>
      </c>
      <c r="BH538" s="27">
        <f>((1/(((3-P538)^2+(2-Q538)^2))*CT538))</f>
        <v>1.5511968913601929E-2</v>
      </c>
      <c r="BI538" s="27">
        <f>((1/(((4-P538)^2+(0-Q538)^2))*CT538))</f>
        <v>5.1932059531855047E-3</v>
      </c>
      <c r="BJ538" s="27">
        <f>((1/(((4-P538)^2+(1-Q538)^2))*CT538))</f>
        <v>6.5383753084736502E-3</v>
      </c>
      <c r="BK538" s="27">
        <f>((1/(((4-P538)^2+(2-Q538)^2))*CT538))</f>
        <v>6.5220039723126386E-3</v>
      </c>
      <c r="BL538" s="27">
        <f>((1/(((4-P538)^2+(3-Q538)^2))*CT538))</f>
        <v>5.1623289108022686E-3</v>
      </c>
      <c r="BM538" s="27">
        <f>((1/(((5-P538)^2+(0-Q538)^2))*CT538))</f>
        <v>3.1111937073670342E-3</v>
      </c>
      <c r="BN538" s="27">
        <f>((1/(((5-P538)^2+(1-Q538)^2))*CT538))</f>
        <v>3.5485662808665466E-3</v>
      </c>
      <c r="BO538" s="27">
        <f>((1/(((5-P538)^2+(2-Q538)^2))*CT538))</f>
        <v>3.5437384971078604E-3</v>
      </c>
      <c r="BP538" s="27">
        <f>((1/(((5-P538)^2+(3-Q538)^2))*CT538))</f>
        <v>3.1000852140126017E-3</v>
      </c>
      <c r="BQ538" s="27">
        <f>((1/(((5-P538)^2+(4-Q538)^2))*CT538))</f>
        <v>2.4816624283986177E-3</v>
      </c>
      <c r="BR538" s="27">
        <f>((1/(((6-P538)^2+(0-Q538)^2))*CT538))</f>
        <v>2.0396474999545802E-3</v>
      </c>
      <c r="BS538" s="27">
        <f>(1/(((6-P538)^2+(1-Q538)^2))*CT538)</f>
        <v>2.2189445480461688E-3</v>
      </c>
      <c r="BT538" s="27">
        <f>(1/(((6-P538)^2+(2-Q538)^2))*CT538)</f>
        <v>2.2170558770566364E-3</v>
      </c>
      <c r="BU538" s="27">
        <f>(1/(((6-P538)^2+(3-Q538)^2))*CT538)</f>
        <v>2.0348673041414725E-3</v>
      </c>
      <c r="BV538" s="27">
        <f>((1/(((6-P538)^2+(4-Q538)^2))*CT538))</f>
        <v>1.7488129291594304E-3</v>
      </c>
      <c r="BW538" s="27">
        <f>((1/(((6-P538)^2+(5-Q538)^2))*CT538))</f>
        <v>1.4446684134443155E-3</v>
      </c>
      <c r="BX538" s="27">
        <f>((1/(((0-P538)^2+(1-Q538)^2))*CT538))</f>
        <v>2.6666551725122729E-2</v>
      </c>
      <c r="BY538" s="27">
        <f>((1/(((0-P538)^2+(2-Q538)^2))*CT538))</f>
        <v>2.639631560681371E-2</v>
      </c>
      <c r="BZ538" s="27">
        <f>((1/(((1-P538)^2+(2-Q538)^2))*CT538))</f>
        <v>0.14826164056812177</v>
      </c>
      <c r="CA538" s="27">
        <f>((1/(((0-P538)^2+(3-Q538)^2))*CT538))</f>
        <v>1.2776615588123881E-2</v>
      </c>
      <c r="CB538" s="27">
        <f>((1/(((1-P538)^2+(3-Q538)^2))*CT538))</f>
        <v>2.1218472337267126E-2</v>
      </c>
      <c r="CC538" s="27">
        <f>((1/(((2-P538)^2+(3-Q538)^2))*CT538))</f>
        <v>1.7860490333181659E-2</v>
      </c>
      <c r="CD538" s="27">
        <f>((1/(((0-P538)^2+(4-Q538)^2))*CT538))</f>
        <v>6.3031075533747571E-3</v>
      </c>
      <c r="CE538" s="27">
        <f>((1/(((1-P538)^2+(4-Q538)^2))*CT538))</f>
        <v>7.8423585749762478E-3</v>
      </c>
      <c r="CF538" s="27">
        <f>((1/(((2-P538)^2+(4-Q538)^2))*CT538))</f>
        <v>7.3328073558144484E-3</v>
      </c>
      <c r="CG538" s="27">
        <f>((1/(((3-P538)^2+(4-Q538)^2))*CT538))</f>
        <v>5.3985718171709494E-3</v>
      </c>
      <c r="CH538" s="27">
        <f>((1/(((0-P538)^2+(5-Q538)^2))*CT538))</f>
        <v>3.5837693443659664E-3</v>
      </c>
      <c r="CI538" s="27">
        <f>((1/(((1-P538)^2+(5-Q538)^2))*CT538))</f>
        <v>4.0339403961200775E-3</v>
      </c>
      <c r="CJ538" s="27">
        <f>((1/(((2-P538)^2+(5-Q538)^2))*CT538))</f>
        <v>3.8947281315172937E-3</v>
      </c>
      <c r="CK538" s="27">
        <f>((1/(((3-P538)^2+(5-Q538)^2))*CT538))</f>
        <v>3.2720576304816266E-3</v>
      </c>
      <c r="CL538" s="27">
        <f>(1/(((4-P538)^2+(5-Q538)^2))*CT538)</f>
        <v>2.5349901719377795E-3</v>
      </c>
      <c r="CM538" s="27">
        <f>(1/(((0-P538)^2+(6-Q538)^2))*CT538)</f>
        <v>2.2757285013107384E-3</v>
      </c>
      <c r="CN538" s="27">
        <f>(1/(((1-P538)^2+(6-Q538)^2))*CT538)</f>
        <v>2.4492965824903707E-3</v>
      </c>
      <c r="CO538" s="27">
        <f>((1/(((2-P538)^2+(6-Q538)^2))*CT538))</f>
        <v>2.3972695424902789E-3</v>
      </c>
      <c r="CP538" s="27">
        <f>((1/(((3-P538)^2+(6-Q538)^2))*CT538))</f>
        <v>2.1459135261783003E-3</v>
      </c>
      <c r="CQ538" s="27">
        <f>((1/(((4-P538)^2+(6-Q538)^2))*CT538))</f>
        <v>1.8022474593314183E-3</v>
      </c>
      <c r="CR538" s="27">
        <f>((1/(((5-P538)^2+(6-Q538)^2)))*CT538)</f>
        <v>1.4625794978625011E-3</v>
      </c>
      <c r="CS538" s="21">
        <f t="shared" si="269"/>
        <v>0.75778270789431779</v>
      </c>
      <c r="CT538" s="28">
        <v>0.05</v>
      </c>
    </row>
    <row r="539" spans="8:98" x14ac:dyDescent="0.25">
      <c r="H539" s="2">
        <v>44921</v>
      </c>
      <c r="I539" s="1" t="s">
        <v>10</v>
      </c>
      <c r="J539" s="1" t="s">
        <v>15</v>
      </c>
      <c r="K539">
        <v>1</v>
      </c>
      <c r="L539">
        <v>2</v>
      </c>
      <c r="M539">
        <v>1.34</v>
      </c>
      <c r="N539">
        <v>0.12</v>
      </c>
      <c r="P539" s="10">
        <f>SUMIF(team,spi_matches[[#This Row],[team1]],Mxg)+SUMIF(team,spi_matches[[#This Row],[team2]],Vnxg)</f>
        <v>1.0739681942792318</v>
      </c>
      <c r="Q539" s="10">
        <f>SUMIF(team,spi_matches[[#This Row],[team1]],Mnxg)+SUMIF(team,spi_matches[[#This Row],[team2]],Vxg)</f>
        <v>0.93558620975466988</v>
      </c>
      <c r="R539" s="10">
        <f t="shared" si="239"/>
        <v>0.73595378719704097</v>
      </c>
      <c r="S539" s="21">
        <f t="shared" si="240"/>
        <v>0.22290602826206418</v>
      </c>
      <c r="T539" s="21">
        <f t="shared" si="241"/>
        <v>5.2586630239352345</v>
      </c>
      <c r="U539" s="21">
        <f t="shared" si="242"/>
        <v>0.18173951948685124</v>
      </c>
      <c r="V539" s="22">
        <f t="shared" si="243"/>
        <v>1</v>
      </c>
      <c r="W539" s="22">
        <f t="shared" si="244"/>
        <v>1</v>
      </c>
      <c r="X539" s="23">
        <f t="shared" si="245"/>
        <v>0</v>
      </c>
      <c r="Y539" s="23">
        <f t="shared" si="246"/>
        <v>3</v>
      </c>
      <c r="Z539" s="23">
        <f t="shared" si="247"/>
        <v>0</v>
      </c>
      <c r="AA539" s="23">
        <f t="shared" si="248"/>
        <v>3</v>
      </c>
      <c r="AB539" s="24">
        <f t="shared" si="249"/>
        <v>1</v>
      </c>
      <c r="AC539" s="24">
        <f t="shared" si="250"/>
        <v>1</v>
      </c>
      <c r="AD539" s="24">
        <f t="shared" si="251"/>
        <v>2</v>
      </c>
      <c r="AE539" s="24">
        <f t="shared" si="252"/>
        <v>1</v>
      </c>
      <c r="AF539" s="24">
        <f t="shared" si="253"/>
        <v>1</v>
      </c>
      <c r="AG539" s="24">
        <f t="shared" si="254"/>
        <v>0</v>
      </c>
      <c r="AH539" s="24">
        <f t="shared" si="255"/>
        <v>1</v>
      </c>
      <c r="AI539" s="24">
        <f t="shared" si="256"/>
        <v>2</v>
      </c>
      <c r="AJ539" s="24">
        <f t="shared" si="257"/>
        <v>0</v>
      </c>
      <c r="AK539" s="24">
        <f t="shared" si="258"/>
        <v>1</v>
      </c>
      <c r="AL539" s="25">
        <f t="shared" si="259"/>
        <v>11</v>
      </c>
      <c r="AM539" s="25">
        <f t="shared" si="260"/>
        <v>21</v>
      </c>
      <c r="AN539" s="25">
        <f t="shared" si="261"/>
        <v>10</v>
      </c>
      <c r="AO539" s="25">
        <f t="shared" si="262"/>
        <v>12</v>
      </c>
      <c r="AP539" s="25">
        <f t="shared" si="263"/>
        <v>1</v>
      </c>
      <c r="AQ539" s="26">
        <f t="shared" si="264"/>
        <v>5.1972728120406764</v>
      </c>
      <c r="AR539" s="26">
        <f t="shared" si="265"/>
        <v>5.8025909251267299E-2</v>
      </c>
      <c r="AS539" s="26">
        <f t="shared" si="266"/>
        <v>5.6767036676080844E-2</v>
      </c>
      <c r="AT539" s="26">
        <f t="shared" si="267"/>
        <v>4.3919440794102559E-2</v>
      </c>
      <c r="AU539" s="26">
        <f t="shared" si="268"/>
        <v>4.3194423973308964E-2</v>
      </c>
      <c r="AV539" s="27">
        <f>(1/(((0-P539)^2+(0-Q539)^2))*CT539)</f>
        <v>2.4645970028115968E-2</v>
      </c>
      <c r="AW539" s="27">
        <f>(1/(((1-P539)^2+(1-Q539)^2))*CT539)</f>
        <v>5.1972728120406764</v>
      </c>
      <c r="AX539" s="27">
        <f>(1/(((2-P539)^2+(2-Q539)^2))*CT539)</f>
        <v>2.5119170089537492E-2</v>
      </c>
      <c r="AY539" s="27">
        <f>(1/(((3-P539)^2+(3-Q539)^2))*CT539)</f>
        <v>6.2724217012552295E-3</v>
      </c>
      <c r="AZ539" s="27">
        <f>((1/(((4-P539)^2+(4-Q539)^2))*CT539))</f>
        <v>2.7851593775964933E-3</v>
      </c>
      <c r="BA539" s="27">
        <f>((1/(((5-P539)^2+(5-Q539)^2))*CT539))</f>
        <v>1.5657692676187846E-3</v>
      </c>
      <c r="BB539" s="27">
        <f>((1/(((6-P539)^2+(6-Q539)^2))*CT539))</f>
        <v>1.0017214304343589E-3</v>
      </c>
      <c r="BC539" s="27">
        <f>((1/(((1-P539)^2+(0-Q539)^2))*CT539))</f>
        <v>5.6767036676080844E-2</v>
      </c>
      <c r="BD539" s="27">
        <f>((1/(((2-P539)^2+(0-Q539)^2))*CT539))</f>
        <v>2.8854092143651235E-2</v>
      </c>
      <c r="BE539" s="27">
        <f>((1/(((2-P539)^2+(1-Q539)^2))*CT539))</f>
        <v>5.8025909251267299E-2</v>
      </c>
      <c r="BF539" s="27">
        <f>((1/(((3-P539)^2+(0-Q539)^2))*CT539))</f>
        <v>1.0905315514561942E-2</v>
      </c>
      <c r="BG539" s="27">
        <f>((1/(((3-P539)^2+(1-Q539)^2))*CT539))</f>
        <v>1.3463488818179773E-2</v>
      </c>
      <c r="BH539" s="27">
        <f>((1/(((3-P539)^2+(2-Q539)^2))*CT539))</f>
        <v>1.0325084813134404E-2</v>
      </c>
      <c r="BI539" s="27">
        <f>((1/(((4-P539)^2+(0-Q539)^2))*CT539))</f>
        <v>5.2983031098080375E-3</v>
      </c>
      <c r="BJ539" s="27">
        <f>((1/(((4-P539)^2+(1-Q539)^2))*CT539))</f>
        <v>5.8371587297788479E-3</v>
      </c>
      <c r="BK539" s="27">
        <f>((1/(((4-P539)^2+(2-Q539)^2))*CT539))</f>
        <v>5.1574897012305774E-3</v>
      </c>
      <c r="BL539" s="27">
        <f>((1/(((4-P539)^2+(3-Q539)^2))*CT539))</f>
        <v>3.8991017203264793E-3</v>
      </c>
      <c r="BM539" s="27">
        <f>((1/(((5-P539)^2+(0-Q539)^2))*CT539))</f>
        <v>3.0695472296944203E-3</v>
      </c>
      <c r="BN539" s="27">
        <f>((1/(((5-P539)^2+(1-Q539)^2))*CT539))</f>
        <v>3.2429890891215057E-3</v>
      </c>
      <c r="BO539" s="27">
        <f>((1/(((5-P539)^2+(2-Q539)^2))*CT539))</f>
        <v>3.0217501119490053E-3</v>
      </c>
      <c r="BP539" s="27">
        <f>((1/(((5-P539)^2+(3-Q539)^2))*CT539))</f>
        <v>2.5412276013029311E-3</v>
      </c>
      <c r="BQ539" s="27">
        <f>((1/(((5-P539)^2+(4-Q539)^2))*CT539))</f>
        <v>2.0157748396988206E-3</v>
      </c>
      <c r="BR539" s="27">
        <f>((1/(((6-P539)^2+(0-Q539)^2))*CT539))</f>
        <v>1.9887744891322807E-3</v>
      </c>
      <c r="BS539" s="27">
        <f>(1/(((6-P539)^2+(1-Q539)^2))*CT539)</f>
        <v>2.0601617934082736E-3</v>
      </c>
      <c r="BT539" s="27">
        <f>(1/(((6-P539)^2+(2-Q539)^2))*CT539)</f>
        <v>1.9685995715876914E-3</v>
      </c>
      <c r="BU539" s="27">
        <f>(1/(((6-P539)^2+(3-Q539)^2))*CT539)</f>
        <v>1.7526890145860943E-3</v>
      </c>
      <c r="BV539" s="27">
        <f>((1/(((6-P539)^2+(4-Q539)^2))*CT539))</f>
        <v>1.4856006127350052E-3</v>
      </c>
      <c r="BW539" s="27">
        <f>((1/(((6-P539)^2+(5-Q539)^2))*CT539))</f>
        <v>1.2259334308287401E-3</v>
      </c>
      <c r="BX539" s="27">
        <f>((1/(((0-P539)^2+(1-Q539)^2))*CT539))</f>
        <v>4.3194423973308964E-2</v>
      </c>
      <c r="BY539" s="27">
        <f>((1/(((0-P539)^2+(2-Q539)^2))*CT539))</f>
        <v>2.1868588684282996E-2</v>
      </c>
      <c r="BZ539" s="27">
        <f>((1/(((1-P539)^2+(2-Q539)^2))*CT539))</f>
        <v>4.3919440794102559E-2</v>
      </c>
      <c r="CA539" s="27">
        <f>((1/(((0-P539)^2+(3-Q539)^2))*CT539))</f>
        <v>9.233248889911165E-3</v>
      </c>
      <c r="CB539" s="27">
        <f>((1/(((1-P539)^2+(3-Q539)^2))*CT539))</f>
        <v>1.1717077777692028E-2</v>
      </c>
      <c r="CC539" s="27">
        <f>((1/(((2-P539)^2+(3-Q539)^2))*CT539))</f>
        <v>9.7668855337777923E-3</v>
      </c>
      <c r="CD539" s="27">
        <f>((1/(((0-P539)^2+(4-Q539)^2))*CT539))</f>
        <v>4.7420155922857634E-3</v>
      </c>
      <c r="CE539" s="27">
        <f>((1/(((1-P539)^2+(4-Q539)^2))*CT539))</f>
        <v>5.3213549369135965E-3</v>
      </c>
      <c r="CF539" s="27">
        <f>((1/(((2-P539)^2+(4-Q539)^2))*CT539))</f>
        <v>4.8789213776933163E-3</v>
      </c>
      <c r="CG539" s="27">
        <f>((1/(((3-P539)^2+(4-Q539)^2))*CT539))</f>
        <v>3.8167267669594455E-3</v>
      </c>
      <c r="CH539" s="27">
        <f>((1/(((0-P539)^2+(5-Q539)^2))*CT539))</f>
        <v>2.8291957157854397E-3</v>
      </c>
      <c r="CI539" s="27">
        <f>((1/(((1-P539)^2+(5-Q539)^2))*CT539))</f>
        <v>3.0257312874755558E-3</v>
      </c>
      <c r="CJ539" s="27">
        <f>((1/(((2-P539)^2+(5-Q539)^2))*CT539))</f>
        <v>2.8773675673682978E-3</v>
      </c>
      <c r="CK539" s="27">
        <f>((1/(((3-P539)^2+(5-Q539)^2))*CT539))</f>
        <v>2.4716919622174605E-3</v>
      </c>
      <c r="CL539" s="27">
        <f>(1/(((4-P539)^2+(5-Q539)^2))*CT539)</f>
        <v>1.9935312632534063E-3</v>
      </c>
      <c r="CM539" s="27">
        <f>(1/(((0-P539)^2+(6-Q539)^2))*CT539)</f>
        <v>1.8655536718930937E-3</v>
      </c>
      <c r="CN539" s="27">
        <f>(1/(((1-P539)^2+(6-Q539)^2))*CT539)</f>
        <v>1.9490321594117903E-3</v>
      </c>
      <c r="CO539" s="27">
        <f>((1/(((2-P539)^2+(6-Q539)^2))*CT539))</f>
        <v>1.8863780231216335E-3</v>
      </c>
      <c r="CP539" s="27">
        <f>((1/(((3-P539)^2+(6-Q539)^2))*CT539))</f>
        <v>1.7031199302660707E-3</v>
      </c>
      <c r="CQ539" s="27">
        <f>((1/(((4-P539)^2+(6-Q539)^2))*CT539))</f>
        <v>1.4615631188471176E-3</v>
      </c>
      <c r="CR539" s="27">
        <f>((1/(((5-P539)^2+(6-Q539)^2)))*CT539)</f>
        <v>1.2176704602837355E-3</v>
      </c>
      <c r="CS539" s="21">
        <f t="shared" si="269"/>
        <v>5.6633085716841487</v>
      </c>
      <c r="CT539" s="28">
        <v>0.05</v>
      </c>
    </row>
    <row r="540" spans="8:98" x14ac:dyDescent="0.25">
      <c r="H540" s="2">
        <v>44921</v>
      </c>
      <c r="I540" s="1" t="s">
        <v>11</v>
      </c>
      <c r="J540" s="1" t="s">
        <v>27</v>
      </c>
      <c r="K540">
        <v>1</v>
      </c>
      <c r="L540">
        <v>3</v>
      </c>
      <c r="M540">
        <v>1.97</v>
      </c>
      <c r="N540">
        <v>0.73</v>
      </c>
      <c r="P540" s="10">
        <f>SUMIF(team,spi_matches[[#This Row],[team1]],Mxg)+SUMIF(team,spi_matches[[#This Row],[team2]],Vnxg)</f>
        <v>1.1549562237012032</v>
      </c>
      <c r="Q540" s="10">
        <f>SUMIF(team,spi_matches[[#This Row],[team1]],Mnxg)+SUMIF(team,spi_matches[[#This Row],[team2]],Vxg)</f>
        <v>1.4652147529348787</v>
      </c>
      <c r="R540" s="10">
        <f t="shared" si="239"/>
        <v>1.2048370902164978</v>
      </c>
      <c r="S540" s="21">
        <f t="shared" si="240"/>
        <v>0.1783016294941055</v>
      </c>
      <c r="T540" s="21">
        <f t="shared" si="241"/>
        <v>0.28740813522172504</v>
      </c>
      <c r="U540" s="21">
        <f t="shared" si="242"/>
        <v>0.33081868623869393</v>
      </c>
      <c r="V540" s="22">
        <f t="shared" si="243"/>
        <v>0</v>
      </c>
      <c r="W540" s="22">
        <f t="shared" si="244"/>
        <v>3</v>
      </c>
      <c r="X540" s="23">
        <f t="shared" si="245"/>
        <v>0</v>
      </c>
      <c r="Y540" s="23">
        <f t="shared" si="246"/>
        <v>3</v>
      </c>
      <c r="Z540" s="23">
        <f t="shared" si="247"/>
        <v>0</v>
      </c>
      <c r="AA540" s="23">
        <f t="shared" si="248"/>
        <v>3</v>
      </c>
      <c r="AB540" s="24">
        <f t="shared" si="249"/>
        <v>1</v>
      </c>
      <c r="AC540" s="24">
        <f t="shared" si="250"/>
        <v>1</v>
      </c>
      <c r="AD540" s="24">
        <f t="shared" si="251"/>
        <v>1</v>
      </c>
      <c r="AE540" s="24">
        <f t="shared" si="252"/>
        <v>2</v>
      </c>
      <c r="AF540" s="24">
        <f t="shared" si="253"/>
        <v>2</v>
      </c>
      <c r="AG540" s="24">
        <f t="shared" si="254"/>
        <v>1</v>
      </c>
      <c r="AH540" s="24">
        <f t="shared" si="255"/>
        <v>2</v>
      </c>
      <c r="AI540" s="24">
        <f t="shared" si="256"/>
        <v>2</v>
      </c>
      <c r="AJ540" s="24">
        <f t="shared" si="257"/>
        <v>0</v>
      </c>
      <c r="AK540" s="24">
        <f t="shared" si="258"/>
        <v>1</v>
      </c>
      <c r="AL540" s="25">
        <f t="shared" si="259"/>
        <v>11</v>
      </c>
      <c r="AM540" s="25">
        <f t="shared" si="260"/>
        <v>12</v>
      </c>
      <c r="AN540" s="25">
        <f t="shared" si="261"/>
        <v>21</v>
      </c>
      <c r="AO540" s="25">
        <f t="shared" si="262"/>
        <v>22</v>
      </c>
      <c r="AP540" s="25">
        <f t="shared" si="263"/>
        <v>1</v>
      </c>
      <c r="AQ540" s="26">
        <f t="shared" si="264"/>
        <v>0.20795537650569235</v>
      </c>
      <c r="AR540" s="26">
        <f t="shared" si="265"/>
        <v>0.16128684100010743</v>
      </c>
      <c r="AS540" s="26">
        <f t="shared" si="266"/>
        <v>5.3733179823446747E-2</v>
      </c>
      <c r="AT540" s="26">
        <f t="shared" si="267"/>
        <v>4.9995288227066247E-2</v>
      </c>
      <c r="AU540" s="26">
        <f t="shared" si="268"/>
        <v>3.2250810268251287E-2</v>
      </c>
      <c r="AV540" s="27">
        <f>(1/(((0-P540)^2+(0-Q540)^2))*CT540)</f>
        <v>1.4364604072023196E-2</v>
      </c>
      <c r="AW540" s="27">
        <f>(1/(((1-P540)^2+(1-Q540)^2))*CT540)</f>
        <v>0.20795537650569235</v>
      </c>
      <c r="AX540" s="27">
        <f>(1/(((2-P540)^2+(2-Q540)^2))*CT540)</f>
        <v>4.9995288227066247E-2</v>
      </c>
      <c r="AY540" s="27">
        <f>(1/(((3-P540)^2+(3-Q540)^2))*CT540)</f>
        <v>8.6809288791014367E-3</v>
      </c>
      <c r="AZ540" s="27">
        <f>((1/(((4-P540)^2+(4-Q540)^2))*CT540))</f>
        <v>3.4436660192628415E-3</v>
      </c>
      <c r="BA540" s="27">
        <f>((1/(((5-P540)^2+(5-Q540)^2))*CT540))</f>
        <v>1.832907168793465E-3</v>
      </c>
      <c r="BB540" s="27">
        <f>((1/(((6-P540)^2+(6-Q540)^2))*CT540))</f>
        <v>1.1353643497855226E-3</v>
      </c>
      <c r="BC540" s="27">
        <f>((1/(((1-P540)^2+(0-Q540)^2))*CT540))</f>
        <v>2.3032286115077141E-2</v>
      </c>
      <c r="BD540" s="27">
        <f>((1/(((2-P540)^2+(0-Q540)^2))*CT540))</f>
        <v>1.7476692390465693E-2</v>
      </c>
      <c r="BE540" s="27">
        <f>((1/(((2-P540)^2+(1-Q540)^2))*CT540))</f>
        <v>5.3733179823446747E-2</v>
      </c>
      <c r="BF540" s="27">
        <f>((1/(((3-P540)^2+(0-Q540)^2))*CT540))</f>
        <v>9.0073198384425495E-3</v>
      </c>
      <c r="BG540" s="27">
        <f>((1/(((3-P540)^2+(1-Q540)^2))*CT540))</f>
        <v>1.380982265653131E-2</v>
      </c>
      <c r="BH540" s="27">
        <f>((1/(((3-P540)^2+(2-Q540)^2))*CT540))</f>
        <v>1.3549467953447775E-2</v>
      </c>
      <c r="BI540" s="27">
        <f>((1/(((4-P540)^2+(0-Q540)^2))*CT540))</f>
        <v>4.8822745146978484E-3</v>
      </c>
      <c r="BJ540" s="27">
        <f>((1/(((4-P540)^2+(1-Q540)^2))*CT540))</f>
        <v>6.0163412090769022E-3</v>
      </c>
      <c r="BK540" s="27">
        <f>((1/(((4-P540)^2+(2-Q540)^2))*CT540))</f>
        <v>5.9663953405953776E-3</v>
      </c>
      <c r="BL540" s="27">
        <f>((1/(((4-P540)^2+(3-Q540)^2))*CT540))</f>
        <v>4.7847623263154804E-3</v>
      </c>
      <c r="BM540" s="27">
        <f>((1/(((5-P540)^2+(0-Q540)^2))*CT540))</f>
        <v>2.9531251774442182E-3</v>
      </c>
      <c r="BN540" s="27">
        <f>((1/(((5-P540)^2+(1-Q540)^2))*CT540))</f>
        <v>3.3331585851610309E-3</v>
      </c>
      <c r="BO540" s="27">
        <f>((1/(((5-P540)^2+(2-Q540)^2))*CT540))</f>
        <v>3.3177714585461791E-3</v>
      </c>
      <c r="BP540" s="27">
        <f>((1/(((5-P540)^2+(3-Q540)^2))*CT540))</f>
        <v>2.9171652156999143E-3</v>
      </c>
      <c r="BQ540" s="27">
        <f>((1/(((5-P540)^2+(4-Q540)^2))*CT540))</f>
        <v>2.3574344031334956E-3</v>
      </c>
      <c r="BR540" s="27">
        <f>((1/(((6-P540)^2+(0-Q540)^2))*CT540))</f>
        <v>1.9515010259112842E-3</v>
      </c>
      <c r="BS540" s="27">
        <f>(1/(((6-P540)^2+(1-Q540)^2))*CT540)</f>
        <v>2.1105173276070133E-3</v>
      </c>
      <c r="BT540" s="27">
        <f>(1/(((6-P540)^2+(2-Q540)^2))*CT540)</f>
        <v>2.1043377406202539E-3</v>
      </c>
      <c r="BU540" s="27">
        <f>(1/(((6-P540)^2+(3-Q540)^2))*CT540)</f>
        <v>1.9357325227644081E-3</v>
      </c>
      <c r="BV540" s="27">
        <f>((1/(((6-P540)^2+(4-Q540)^2))*CT540))</f>
        <v>1.6722639882527674E-3</v>
      </c>
      <c r="BW540" s="27">
        <f>((1/(((6-P540)^2+(5-Q540)^2))*CT540))</f>
        <v>1.390079880868123E-3</v>
      </c>
      <c r="BX540" s="27">
        <f>((1/(((0-P540)^2+(1-Q540)^2))*CT540))</f>
        <v>3.2250810268251287E-2</v>
      </c>
      <c r="BY540" s="27">
        <f>((1/(((0-P540)^2+(2-Q540)^2))*CT540))</f>
        <v>3.0865738166660047E-2</v>
      </c>
      <c r="BZ540" s="27">
        <f>((1/(((1-P540)^2+(2-Q540)^2))*CT540))</f>
        <v>0.16128684100010743</v>
      </c>
      <c r="CA540" s="27">
        <f>((1/(((0-P540)^2+(3-Q540)^2))*CT540))</f>
        <v>1.3552009890218521E-2</v>
      </c>
      <c r="CB540" s="27">
        <f>((1/(((1-P540)^2+(3-Q540)^2))*CT540))</f>
        <v>2.1012136230272049E-2</v>
      </c>
      <c r="CC540" s="27">
        <f>((1/(((2-P540)^2+(3-Q540)^2))*CT540))</f>
        <v>1.6288423740020562E-2</v>
      </c>
      <c r="CD540" s="27">
        <f>((1/(((0-P540)^2+(4-Q540)^2))*CT540))</f>
        <v>6.4440794605263004E-3</v>
      </c>
      <c r="CE540" s="27">
        <f>((1/(((1-P540)^2+(4-Q540)^2))*CT540))</f>
        <v>7.7529624813893021E-3</v>
      </c>
      <c r="CF540" s="27">
        <f>((1/(((2-P540)^2+(4-Q540)^2))*CT540))</f>
        <v>7.0035512727864725E-3</v>
      </c>
      <c r="CG540" s="27">
        <f>((1/(((3-P540)^2+(4-Q540)^2))*CT540))</f>
        <v>5.0868204343940725E-3</v>
      </c>
      <c r="CH540" s="27">
        <f>((1/(((0-P540)^2+(5-Q540)^2))*CT540))</f>
        <v>3.6156870024523489E-3</v>
      </c>
      <c r="CI540" s="27">
        <f>((1/(((1-P540)^2+(5-Q540)^2))*CT540))</f>
        <v>3.9940191403392581E-3</v>
      </c>
      <c r="CJ540" s="27">
        <f>((1/(((2-P540)^2+(5-Q540)^2))*CT540))</f>
        <v>3.7853535765777352E-3</v>
      </c>
      <c r="CK540" s="27">
        <f>((1/(((3-P540)^2+(5-Q540)^2))*CT540))</f>
        <v>3.144872987166366E-3</v>
      </c>
      <c r="CL540" s="27">
        <f>(1/(((4-P540)^2+(5-Q540)^2))*CT540)</f>
        <v>2.4284834887246505E-3</v>
      </c>
      <c r="CM540" s="27">
        <f>(1/(((0-P540)^2+(6-Q540)^2))*CT540)</f>
        <v>2.2832925743946522E-3</v>
      </c>
      <c r="CN540" s="27">
        <f>(1/(((1-P540)^2+(6-Q540)^2))*CT540)</f>
        <v>2.4285651326171106E-3</v>
      </c>
      <c r="CO540" s="27">
        <f>((1/(((2-P540)^2+(6-Q540)^2))*CT540))</f>
        <v>2.3498033628609879E-3</v>
      </c>
      <c r="CP540" s="27">
        <f>((1/(((3-P540)^2+(6-Q540)^2))*CT540))</f>
        <v>2.0860744548579602E-3</v>
      </c>
      <c r="CQ540" s="27">
        <f>((1/(((4-P540)^2+(6-Q540)^2))*CT540))</f>
        <v>1.7446799536772343E-3</v>
      </c>
      <c r="CR540" s="27">
        <f>((1/(((5-P540)^2+(6-Q540)^2)))*CT540)</f>
        <v>1.4144816203996503E-3</v>
      </c>
      <c r="CS540" s="21">
        <f t="shared" si="269"/>
        <v>0.79652845095452451</v>
      </c>
      <c r="CT540" s="28">
        <v>0.05</v>
      </c>
    </row>
    <row r="541" spans="8:98" x14ac:dyDescent="0.25">
      <c r="H541" s="2">
        <v>44921</v>
      </c>
      <c r="I541" s="1" t="s">
        <v>14</v>
      </c>
      <c r="J541" s="1" t="s">
        <v>20</v>
      </c>
      <c r="K541">
        <v>0</v>
      </c>
      <c r="L541">
        <v>3</v>
      </c>
      <c r="M541">
        <v>0.52</v>
      </c>
      <c r="N541">
        <v>2.0099999999999998</v>
      </c>
      <c r="P541" s="10">
        <f>SUMIF(team,spi_matches[[#This Row],[team1]],Mxg)+SUMIF(team,spi_matches[[#This Row],[team2]],Vnxg)</f>
        <v>1.0940077962641819</v>
      </c>
      <c r="Q541" s="10">
        <f>SUMIF(team,spi_matches[[#This Row],[team1]],Mnxg)+SUMIF(team,spi_matches[[#This Row],[team2]],Vxg)</f>
        <v>1.3124282211842675</v>
      </c>
      <c r="R541" s="10">
        <f t="shared" si="239"/>
        <v>0.81609133677220747</v>
      </c>
      <c r="S541" s="21">
        <f t="shared" si="240"/>
        <v>0.18389775505459607</v>
      </c>
      <c r="T541" s="21">
        <f t="shared" si="241"/>
        <v>0.53921413750588154</v>
      </c>
      <c r="U541" s="21">
        <f t="shared" si="242"/>
        <v>0.26681944353501763</v>
      </c>
      <c r="V541" s="22">
        <f t="shared" si="243"/>
        <v>1</v>
      </c>
      <c r="W541" s="22">
        <f t="shared" si="244"/>
        <v>1</v>
      </c>
      <c r="X541" s="23">
        <f t="shared" si="245"/>
        <v>0</v>
      </c>
      <c r="Y541" s="23">
        <f t="shared" si="246"/>
        <v>3</v>
      </c>
      <c r="Z541" s="23">
        <f t="shared" si="247"/>
        <v>0</v>
      </c>
      <c r="AA541" s="23">
        <f t="shared" si="248"/>
        <v>3</v>
      </c>
      <c r="AB541" s="24">
        <f t="shared" si="249"/>
        <v>1</v>
      </c>
      <c r="AC541" s="24">
        <f t="shared" si="250"/>
        <v>1</v>
      </c>
      <c r="AD541" s="24">
        <f t="shared" si="251"/>
        <v>1</v>
      </c>
      <c r="AE541" s="24">
        <f t="shared" si="252"/>
        <v>2</v>
      </c>
      <c r="AF541" s="24">
        <f t="shared" si="253"/>
        <v>2</v>
      </c>
      <c r="AG541" s="24">
        <f t="shared" si="254"/>
        <v>1</v>
      </c>
      <c r="AH541" s="24">
        <f t="shared" si="255"/>
        <v>2</v>
      </c>
      <c r="AI541" s="24">
        <f t="shared" si="256"/>
        <v>2</v>
      </c>
      <c r="AJ541" s="24">
        <f t="shared" si="257"/>
        <v>0</v>
      </c>
      <c r="AK541" s="24">
        <f t="shared" si="258"/>
        <v>1</v>
      </c>
      <c r="AL541" s="25">
        <f t="shared" si="259"/>
        <v>11</v>
      </c>
      <c r="AM541" s="25">
        <f t="shared" si="260"/>
        <v>12</v>
      </c>
      <c r="AN541" s="25">
        <f t="shared" si="261"/>
        <v>21</v>
      </c>
      <c r="AO541" s="25">
        <f t="shared" si="262"/>
        <v>22</v>
      </c>
      <c r="AP541" s="25">
        <f t="shared" si="263"/>
        <v>1</v>
      </c>
      <c r="AQ541" s="26">
        <f t="shared" si="264"/>
        <v>0.46970912040646229</v>
      </c>
      <c r="AR541" s="26">
        <f t="shared" si="265"/>
        <v>0.10382223277947572</v>
      </c>
      <c r="AS541" s="26">
        <f t="shared" si="266"/>
        <v>5.444053674566434E-2</v>
      </c>
      <c r="AT541" s="26">
        <f t="shared" si="267"/>
        <v>3.8652516852903634E-2</v>
      </c>
      <c r="AU541" s="26">
        <f t="shared" si="268"/>
        <v>3.8626012429418266E-2</v>
      </c>
      <c r="AV541" s="27">
        <f>(1/(((0-P541)^2+(0-Q541)^2))*CT541)</f>
        <v>1.7127270969747262E-2</v>
      </c>
      <c r="AW541" s="27">
        <f>(1/(((1-P541)^2+(1-Q541)^2))*CT541)</f>
        <v>0.46970912040646229</v>
      </c>
      <c r="AX541" s="27">
        <f>(1/(((2-P541)^2+(2-Q541)^2))*CT541)</f>
        <v>3.8652516852903634E-2</v>
      </c>
      <c r="AY541" s="27">
        <f>(1/(((3-P541)^2+(3-Q541)^2))*CT541)</f>
        <v>7.7152102472115153E-3</v>
      </c>
      <c r="AZ541" s="27">
        <f>((1/(((4-P541)^2+(4-Q541)^2))*CT541))</f>
        <v>3.1912518332037117E-3</v>
      </c>
      <c r="BA541" s="27">
        <f>((1/(((5-P541)^2+(5-Q541)^2))*CT541))</f>
        <v>1.7328042996121902E-3</v>
      </c>
      <c r="BB541" s="27">
        <f>((1/(((6-P541)^2+(6-Q541)^2))*CT541))</f>
        <v>1.0859628967408645E-3</v>
      </c>
      <c r="BC541" s="27">
        <f>((1/(((1-P541)^2+(0-Q541)^2))*CT541))</f>
        <v>2.8879943910598151E-2</v>
      </c>
      <c r="BD541" s="27">
        <f>((1/(((2-P541)^2+(0-Q541)^2))*CT541))</f>
        <v>1.9659577052209602E-2</v>
      </c>
      <c r="BE541" s="27">
        <f>((1/(((2-P541)^2+(1-Q541)^2))*CT541))</f>
        <v>5.444053674566434E-2</v>
      </c>
      <c r="BF541" s="27">
        <f>((1/(((3-P541)^2+(0-Q541)^2))*CT541))</f>
        <v>9.3365902309828098E-3</v>
      </c>
      <c r="BG541" s="27">
        <f>((1/(((3-P541)^2+(1-Q541)^2))*CT541))</f>
        <v>1.3403324873572573E-2</v>
      </c>
      <c r="BH541" s="27">
        <f>((1/(((3-P541)^2+(2-Q541)^2))*CT541))</f>
        <v>1.2178602918798801E-2</v>
      </c>
      <c r="BI541" s="27">
        <f>((1/(((4-P541)^2+(0-Q541)^2))*CT541))</f>
        <v>4.9177464979667232E-3</v>
      </c>
      <c r="BJ541" s="27">
        <f>((1/(((4-P541)^2+(1-Q541)^2))*CT541))</f>
        <v>5.8531545954619343E-3</v>
      </c>
      <c r="BK541" s="27">
        <f>((1/(((4-P541)^2+(2-Q541)^2))*CT541))</f>
        <v>5.6069239253707165E-3</v>
      </c>
      <c r="BL541" s="27">
        <f>((1/(((4-P541)^2+(3-Q541)^2))*CT541))</f>
        <v>4.4276433299910182E-3</v>
      </c>
      <c r="BM541" s="27">
        <f>((1/(((5-P541)^2+(0-Q541)^2))*CT541))</f>
        <v>2.9447720491422389E-3</v>
      </c>
      <c r="BN541" s="27">
        <f>((1/(((5-P541)^2+(1-Q541)^2))*CT541))</f>
        <v>3.2563984263193277E-3</v>
      </c>
      <c r="BO541" s="27">
        <f>((1/(((5-P541)^2+(2-Q541)^2))*CT541))</f>
        <v>3.1787345109264044E-3</v>
      </c>
      <c r="BP541" s="27">
        <f>((1/(((5-P541)^2+(3-Q541)^2))*CT541))</f>
        <v>2.7617178355606379E-3</v>
      </c>
      <c r="BQ541" s="27">
        <f>((1/(((5-P541)^2+(4-Q541)^2))*CT541))</f>
        <v>2.2242173786302878E-3</v>
      </c>
      <c r="BR541" s="27">
        <f>((1/(((6-P541)^2+(0-Q541)^2))*CT541))</f>
        <v>1.9386436846543682E-3</v>
      </c>
      <c r="BS541" s="27">
        <f>(1/(((6-P541)^2+(1-Q541)^2))*CT541)</f>
        <v>2.0689908391343468E-3</v>
      </c>
      <c r="BT541" s="27">
        <f>(1/(((6-P541)^2+(2-Q541)^2))*CT541)</f>
        <v>2.0373640792801352E-3</v>
      </c>
      <c r="BU541" s="27">
        <f>(1/(((6-P541)^2+(3-Q541)^2))*CT541)</f>
        <v>1.8575857366145772E-3</v>
      </c>
      <c r="BV541" s="27">
        <f>((1/(((6-P541)^2+(4-Q541)^2))*CT541))</f>
        <v>1.5978626187150944E-3</v>
      </c>
      <c r="BW541" s="27">
        <f>((1/(((6-P541)^2+(5-Q541)^2))*CT541))</f>
        <v>1.3274238150020109E-3</v>
      </c>
      <c r="BX541" s="27">
        <f>((1/(((0-P541)^2+(1-Q541)^2))*CT541))</f>
        <v>3.8626012429418266E-2</v>
      </c>
      <c r="BY541" s="27">
        <f>((1/(((0-P541)^2+(2-Q541)^2))*CT541))</f>
        <v>2.994714910396501E-2</v>
      </c>
      <c r="BZ541" s="27">
        <f>((1/(((1-P541)^2+(2-Q541)^2))*CT541))</f>
        <v>0.10382223277947572</v>
      </c>
      <c r="CA541" s="27">
        <f>((1/(((0-P541)^2+(3-Q541)^2))*CT541))</f>
        <v>1.2361698653794145E-2</v>
      </c>
      <c r="CB541" s="27">
        <f>((1/(((1-P541)^2+(3-Q541)^2))*CT541))</f>
        <v>1.7502492511671807E-2</v>
      </c>
      <c r="CC541" s="27">
        <f>((1/(((2-P541)^2+(3-Q541)^2))*CT541))</f>
        <v>1.3628730128052078E-2</v>
      </c>
      <c r="CD541" s="27">
        <f>((1/(((0-P541)^2+(4-Q541)^2))*CT541))</f>
        <v>5.9383162450651391E-3</v>
      </c>
      <c r="CE541" s="27">
        <f>((1/(((1-P541)^2+(4-Q541)^2))*CT541))</f>
        <v>6.9138319821900815E-3</v>
      </c>
      <c r="CF541" s="27">
        <f>((1/(((2-P541)^2+(4-Q541)^2))*CT541))</f>
        <v>6.2159181676813965E-3</v>
      </c>
      <c r="CG541" s="27">
        <f>((1/(((3-P541)^2+(4-Q541)^2))*CT541))</f>
        <v>4.6058123144167252E-3</v>
      </c>
      <c r="CH541" s="27">
        <f>((1/(((0-P541)^2+(5-Q541)^2))*CT541))</f>
        <v>3.3795112722576574E-3</v>
      </c>
      <c r="CI541" s="27">
        <f>((1/(((1-P541)^2+(5-Q541)^2))*CT541))</f>
        <v>3.6745730253029268E-3</v>
      </c>
      <c r="CJ541" s="27">
        <f>((1/(((2-P541)^2+(5-Q541)^2))*CT541))</f>
        <v>3.467645051844841E-3</v>
      </c>
      <c r="CK541" s="27">
        <f>((1/(((3-P541)^2+(5-Q541)^2))*CT541))</f>
        <v>2.9017482148891312E-3</v>
      </c>
      <c r="CL541" s="27">
        <f>(1/(((4-P541)^2+(5-Q541)^2))*CT541)</f>
        <v>2.2682962269742453E-3</v>
      </c>
      <c r="CM541" s="27">
        <f>(1/(((0-P541)^2+(6-Q541)^2))*CT541)</f>
        <v>2.1579459100686308E-3</v>
      </c>
      <c r="CN541" s="27">
        <f>(1/(((1-P541)^2+(6-Q541)^2))*CT541)</f>
        <v>2.2745710558118638E-3</v>
      </c>
      <c r="CO541" s="27">
        <f>((1/(((2-P541)^2+(6-Q541)^2))*CT541))</f>
        <v>2.1935451721732517E-3</v>
      </c>
      <c r="CP541" s="27">
        <f>((1/(((3-P541)^2+(6-Q541)^2))*CT541))</f>
        <v>1.9526570135391986E-3</v>
      </c>
      <c r="CQ541" s="27">
        <f>((1/(((4-P541)^2+(6-Q541)^2))*CT541))</f>
        <v>1.6437570834142174E-3</v>
      </c>
      <c r="CR541" s="27">
        <f>((1/(((5-P541)^2+(6-Q541)^2)))*CT541)</f>
        <v>1.3429991930113269E-3</v>
      </c>
      <c r="CS541" s="21">
        <f t="shared" si="269"/>
        <v>0.98993133609549511</v>
      </c>
      <c r="CT541" s="28">
        <v>0.05</v>
      </c>
    </row>
    <row r="542" spans="8:98" x14ac:dyDescent="0.25">
      <c r="H542" s="2">
        <v>44921</v>
      </c>
      <c r="I542" s="1" t="s">
        <v>13</v>
      </c>
      <c r="J542" s="1" t="s">
        <v>23</v>
      </c>
      <c r="K542">
        <v>0</v>
      </c>
      <c r="L542">
        <v>3</v>
      </c>
      <c r="M542">
        <v>0.42</v>
      </c>
      <c r="N542">
        <v>2.61</v>
      </c>
      <c r="P542" s="10">
        <f>SUMIF(team,spi_matches[[#This Row],[team1]],Mxg)+SUMIF(team,spi_matches[[#This Row],[team2]],Vnxg)</f>
        <v>1.4997877272007492</v>
      </c>
      <c r="Q542" s="10">
        <f>SUMIF(team,spi_matches[[#This Row],[team1]],Mnxg)+SUMIF(team,spi_matches[[#This Row],[team2]],Vxg)</f>
        <v>1.1125554881966175</v>
      </c>
      <c r="R542" s="10">
        <f t="shared" si="239"/>
        <v>3.4082816017434294</v>
      </c>
      <c r="S542" s="21">
        <f t="shared" si="240"/>
        <v>0.3667953296239978</v>
      </c>
      <c r="T542" s="21">
        <f t="shared" si="241"/>
        <v>0.26801505760003386</v>
      </c>
      <c r="U542" s="21">
        <f t="shared" si="242"/>
        <v>0.16831248933677254</v>
      </c>
      <c r="V542" s="22">
        <f t="shared" si="243"/>
        <v>3</v>
      </c>
      <c r="W542" s="22">
        <f t="shared" si="244"/>
        <v>0</v>
      </c>
      <c r="X542" s="23">
        <f t="shared" si="245"/>
        <v>0</v>
      </c>
      <c r="Y542" s="23">
        <f t="shared" si="246"/>
        <v>3</v>
      </c>
      <c r="Z542" s="23">
        <f t="shared" si="247"/>
        <v>0</v>
      </c>
      <c r="AA542" s="23">
        <f t="shared" si="248"/>
        <v>3</v>
      </c>
      <c r="AB542" s="24">
        <f t="shared" si="249"/>
        <v>1</v>
      </c>
      <c r="AC542" s="24">
        <f t="shared" si="250"/>
        <v>1</v>
      </c>
      <c r="AD542" s="24">
        <f t="shared" si="251"/>
        <v>2</v>
      </c>
      <c r="AE542" s="24">
        <f t="shared" si="252"/>
        <v>1</v>
      </c>
      <c r="AF542" s="24">
        <f t="shared" si="253"/>
        <v>1</v>
      </c>
      <c r="AG542" s="24">
        <f t="shared" si="254"/>
        <v>2</v>
      </c>
      <c r="AH542" s="24">
        <f t="shared" si="255"/>
        <v>2</v>
      </c>
      <c r="AI542" s="24">
        <f t="shared" si="256"/>
        <v>2</v>
      </c>
      <c r="AJ542" s="24">
        <f t="shared" si="257"/>
        <v>1</v>
      </c>
      <c r="AK542" s="24">
        <f t="shared" si="258"/>
        <v>0</v>
      </c>
      <c r="AL542" s="25">
        <f t="shared" si="259"/>
        <v>11</v>
      </c>
      <c r="AM542" s="25">
        <f t="shared" si="260"/>
        <v>21</v>
      </c>
      <c r="AN542" s="25">
        <f t="shared" si="261"/>
        <v>12</v>
      </c>
      <c r="AO542" s="25">
        <f t="shared" si="262"/>
        <v>22</v>
      </c>
      <c r="AP542" s="25">
        <f t="shared" si="263"/>
        <v>10</v>
      </c>
      <c r="AQ542" s="26">
        <f t="shared" si="264"/>
        <v>0.19050775294165712</v>
      </c>
      <c r="AR542" s="26">
        <f t="shared" si="265"/>
        <v>0.19020008821567988</v>
      </c>
      <c r="AS542" s="26">
        <f t="shared" si="266"/>
        <v>4.8199947241591982E-2</v>
      </c>
      <c r="AT542" s="26">
        <f t="shared" si="267"/>
        <v>4.8180228928397323E-2</v>
      </c>
      <c r="AU542" s="26">
        <f t="shared" si="268"/>
        <v>3.3611920434653234E-2</v>
      </c>
      <c r="AV542" s="27">
        <f>(1/(((0-P542)^2+(0-Q542)^2))*CT542)</f>
        <v>1.4338385562701162E-2</v>
      </c>
      <c r="AW542" s="27">
        <f>(1/(((1-P542)^2+(1-Q542)^2))*CT542)</f>
        <v>0.19050775294165712</v>
      </c>
      <c r="AX542" s="27">
        <f>(1/(((2-P542)^2+(2-Q542)^2))*CT542)</f>
        <v>4.8180228928397323E-2</v>
      </c>
      <c r="AY542" s="27">
        <f>(1/(((3-P542)^2+(3-Q542)^2))*CT542)</f>
        <v>8.601286859529652E-3</v>
      </c>
      <c r="AZ542" s="27">
        <f>((1/(((4-P542)^2+(4-Q542)^2))*CT542))</f>
        <v>3.4273813122523453E-3</v>
      </c>
      <c r="BA542" s="27">
        <f>((1/(((5-P542)^2+(5-Q542)^2))*CT542))</f>
        <v>1.8272375552129223E-3</v>
      </c>
      <c r="BB542" s="27">
        <f>((1/(((6-P542)^2+(6-Q542)^2))*CT542))</f>
        <v>1.1327844402832935E-3</v>
      </c>
      <c r="BC542" s="27">
        <f>((1/(((1-P542)^2+(0-Q542)^2))*CT542))</f>
        <v>3.3611920434653234E-2</v>
      </c>
      <c r="BD542" s="27">
        <f>((1/(((2-P542)^2+(0-Q542)^2))*CT542))</f>
        <v>3.3602330468733281E-2</v>
      </c>
      <c r="BE542" s="27">
        <f>((1/(((2-P542)^2+(1-Q542)^2))*CT542))</f>
        <v>0.19020008821567988</v>
      </c>
      <c r="BF542" s="27">
        <f>((1/(((3-P542)^2+(0-Q542)^2))*CT542))</f>
        <v>1.4333150552766528E-2</v>
      </c>
      <c r="BG542" s="27">
        <f>((1/(((3-P542)^2+(1-Q542)^2))*CT542))</f>
        <v>2.2091581432705662E-2</v>
      </c>
      <c r="BH542" s="27">
        <f>((1/(((3-P542)^2+(2-Q542)^2))*CT542))</f>
        <v>1.6457141879186475E-2</v>
      </c>
      <c r="BI542" s="27">
        <f>((1/(((4-P542)^2+(0-Q542)^2))*CT542))</f>
        <v>6.6766004480922625E-3</v>
      </c>
      <c r="BJ542" s="27">
        <f>((1/(((4-P542)^2+(1-Q542)^2))*CT542))</f>
        <v>7.9824639355055259E-3</v>
      </c>
      <c r="BK542" s="27">
        <f>((1/(((4-P542)^2+(2-Q542)^2))*CT542))</f>
        <v>7.1036660441791844E-3</v>
      </c>
      <c r="BL542" s="27">
        <f>((1/(((4-P542)^2+(3-Q542)^2))*CT542))</f>
        <v>5.0950179090478841E-3</v>
      </c>
      <c r="BM542" s="27">
        <f>((1/(((5-P542)^2+(0-Q542)^2))*CT542))</f>
        <v>3.7066509939836091E-3</v>
      </c>
      <c r="BN542" s="27">
        <f>((1/(((5-P542)^2+(1-Q542)^2))*CT542))</f>
        <v>4.0769218305979323E-3</v>
      </c>
      <c r="BO542" s="27">
        <f>((1/(((5-P542)^2+(2-Q542)^2))*CT542))</f>
        <v>3.8346370399800511E-3</v>
      </c>
      <c r="BP542" s="27">
        <f>((1/(((5-P542)^2+(3-Q542)^2))*CT542))</f>
        <v>3.1617688542578282E-3</v>
      </c>
      <c r="BQ542" s="27">
        <f>((1/(((5-P542)^2+(4-Q542)^2))*CT542))</f>
        <v>2.4285022511044375E-3</v>
      </c>
      <c r="BR542" s="27">
        <f>((1/(((6-P542)^2+(0-Q542)^2))*CT542))</f>
        <v>2.3266971045539497E-3</v>
      </c>
      <c r="BS542" s="27">
        <f>(1/(((6-P542)^2+(1-Q542)^2))*CT542)</f>
        <v>2.4673593965279898E-3</v>
      </c>
      <c r="BT542" s="27">
        <f>(1/(((6-P542)^2+(2-Q542)^2))*CT542)</f>
        <v>2.3764859157977061E-3</v>
      </c>
      <c r="BU542" s="27">
        <f>(1/(((6-P542)^2+(3-Q542)^2))*CT542)</f>
        <v>2.0995737739550662E-3</v>
      </c>
      <c r="BV542" s="27">
        <f>((1/(((6-P542)^2+(4-Q542)^2))*CT542))</f>
        <v>1.7489093437299181E-3</v>
      </c>
      <c r="BW542" s="27">
        <f>((1/(((6-P542)^2+(5-Q542)^2))*CT542))</f>
        <v>1.4138617989594539E-3</v>
      </c>
      <c r="BX542" s="27">
        <f>((1/(((0-P542)^2+(1-Q542)^2))*CT542))</f>
        <v>2.2104020094680429E-2</v>
      </c>
      <c r="BY542" s="27">
        <f>((1/(((0-P542)^2+(2-Q542)^2))*CT542))</f>
        <v>1.6464043745098585E-2</v>
      </c>
      <c r="BZ542" s="27">
        <f>((1/(((1-P542)^2+(2-Q542)^2))*CT542))</f>
        <v>4.8199947241591982E-2</v>
      </c>
      <c r="CA542" s="27">
        <f>((1/(((0-P542)^2+(3-Q542)^2))*CT542))</f>
        <v>8.6031717999201229E-3</v>
      </c>
      <c r="CB542" s="27">
        <f>((1/(((1-P542)^2+(3-Q542)^2))*CT542))</f>
        <v>1.3115667267372306E-2</v>
      </c>
      <c r="CC542" s="27">
        <f>((1/(((2-P542)^2+(3-Q542)^2))*CT542))</f>
        <v>1.3114206817156497E-2</v>
      </c>
      <c r="CD542" s="27">
        <f>((1/(((0-P542)^2+(4-Q542)^2))*CT542))</f>
        <v>4.7229074740656445E-3</v>
      </c>
      <c r="CE542" s="27">
        <f>((1/(((1-P542)^2+(4-Q542)^2))*CT542))</f>
        <v>5.8226715300345386E-3</v>
      </c>
      <c r="CF542" s="27">
        <f>((1/(((2-P542)^2+(4-Q542)^2))*CT542))</f>
        <v>5.8223836726003612E-3</v>
      </c>
      <c r="CG542" s="27">
        <f>((1/(((3-P542)^2+(4-Q542)^2))*CT542))</f>
        <v>4.7223393512599889E-3</v>
      </c>
      <c r="CH542" s="27">
        <f>((1/(((0-P542)^2+(5-Q542)^2))*CT542))</f>
        <v>2.8799208822401193E-3</v>
      </c>
      <c r="CI542" s="27">
        <f>((1/(((1-P542)^2+(5-Q542)^2))*CT542))</f>
        <v>3.2547818626963692E-3</v>
      </c>
      <c r="CJ542" s="27">
        <f>((1/(((2-P542)^2+(5-Q542)^2))*CT542))</f>
        <v>3.2546919158148698E-3</v>
      </c>
      <c r="CK542" s="27">
        <f>((1/(((3-P542)^2+(5-Q542)^2))*CT542))</f>
        <v>2.8797096282850957E-3</v>
      </c>
      <c r="CL542" s="27">
        <f>(1/(((4-P542)^2+(5-Q542)^2))*CT542)</f>
        <v>2.3404638890757458E-3</v>
      </c>
      <c r="CM542" s="27">
        <f>(1/(((0-P542)^2+(6-Q542)^2))*CT542)</f>
        <v>1.913035174631492E-3</v>
      </c>
      <c r="CN542" s="27">
        <f>(1/(((1-P542)^2+(6-Q542)^2))*CT542)</f>
        <v>2.0715169150603402E-3</v>
      </c>
      <c r="CO542" s="27">
        <f>((1/(((2-P542)^2+(6-Q542)^2))*CT542))</f>
        <v>2.0714804796497992E-3</v>
      </c>
      <c r="CP542" s="27">
        <f>((1/(((3-P542)^2+(6-Q542)^2))*CT542))</f>
        <v>1.9129419565112463E-3</v>
      </c>
      <c r="CQ542" s="27">
        <f>((1/(((4-P542)^2+(6-Q542)^2))*CT542))</f>
        <v>1.6590254572593295E-3</v>
      </c>
      <c r="CR542" s="27">
        <f>((1/(((5-P542)^2+(6-Q542)^2)))*CT542)</f>
        <v>1.383562181767716E-3</v>
      </c>
      <c r="CS542" s="21">
        <f t="shared" si="269"/>
        <v>0.80312287656080417</v>
      </c>
      <c r="CT542" s="28">
        <v>0.05</v>
      </c>
    </row>
    <row r="543" spans="8:98" x14ac:dyDescent="0.25">
      <c r="H543" s="2">
        <v>44921</v>
      </c>
      <c r="I543" s="1" t="s">
        <v>17</v>
      </c>
      <c r="J543" s="1" t="s">
        <v>19</v>
      </c>
      <c r="K543">
        <v>1</v>
      </c>
      <c r="L543">
        <v>3</v>
      </c>
      <c r="M543">
        <v>1.94</v>
      </c>
      <c r="N543">
        <v>3.34</v>
      </c>
      <c r="P543" s="10">
        <f>SUMIF(team,spi_matches[[#This Row],[team1]],Mxg)+SUMIF(team,spi_matches[[#This Row],[team2]],Vnxg)</f>
        <v>1.2051189348504741</v>
      </c>
      <c r="Q543" s="10">
        <f>SUMIF(team,spi_matches[[#This Row],[team1]],Mnxg)+SUMIF(team,spi_matches[[#This Row],[team2]],Vxg)</f>
        <v>2.3094947935304821</v>
      </c>
      <c r="R543" s="10">
        <f t="shared" si="239"/>
        <v>1.601991160476085</v>
      </c>
      <c r="S543" s="21">
        <f t="shared" si="240"/>
        <v>0.11845996993887201</v>
      </c>
      <c r="T543" s="21">
        <f t="shared" si="241"/>
        <v>0.12642699833377621</v>
      </c>
      <c r="U543" s="21">
        <f t="shared" si="242"/>
        <v>0.67419429667891972</v>
      </c>
      <c r="V543" s="22">
        <f t="shared" si="243"/>
        <v>0</v>
      </c>
      <c r="W543" s="22">
        <f t="shared" si="244"/>
        <v>3</v>
      </c>
      <c r="X543" s="23">
        <f t="shared" si="245"/>
        <v>0</v>
      </c>
      <c r="Y543" s="23">
        <f t="shared" si="246"/>
        <v>3</v>
      </c>
      <c r="Z543" s="23">
        <f t="shared" si="247"/>
        <v>0</v>
      </c>
      <c r="AA543" s="23">
        <f t="shared" si="248"/>
        <v>3</v>
      </c>
      <c r="AB543" s="24">
        <f t="shared" si="249"/>
        <v>1</v>
      </c>
      <c r="AC543" s="24">
        <f t="shared" si="250"/>
        <v>2</v>
      </c>
      <c r="AD543" s="24">
        <f t="shared" si="251"/>
        <v>1</v>
      </c>
      <c r="AE543" s="24">
        <f t="shared" si="252"/>
        <v>3</v>
      </c>
      <c r="AF543" s="24">
        <f t="shared" si="253"/>
        <v>2</v>
      </c>
      <c r="AG543" s="24">
        <f t="shared" si="254"/>
        <v>2</v>
      </c>
      <c r="AH543" s="24">
        <f t="shared" si="255"/>
        <v>2</v>
      </c>
      <c r="AI543" s="24">
        <f t="shared" si="256"/>
        <v>3</v>
      </c>
      <c r="AJ543" s="24">
        <f t="shared" si="257"/>
        <v>0</v>
      </c>
      <c r="AK543" s="24">
        <f t="shared" si="258"/>
        <v>2</v>
      </c>
      <c r="AL543" s="25">
        <f t="shared" si="259"/>
        <v>12</v>
      </c>
      <c r="AM543" s="25">
        <f t="shared" si="260"/>
        <v>13</v>
      </c>
      <c r="AN543" s="25">
        <f t="shared" si="261"/>
        <v>22</v>
      </c>
      <c r="AO543" s="25">
        <f t="shared" si="262"/>
        <v>23</v>
      </c>
      <c r="AP543" s="25">
        <f t="shared" si="263"/>
        <v>2</v>
      </c>
      <c r="AQ543" s="26">
        <f t="shared" si="264"/>
        <v>0.36268466678778621</v>
      </c>
      <c r="AR543" s="26">
        <f t="shared" si="265"/>
        <v>9.6363024782305684E-2</v>
      </c>
      <c r="AS543" s="26">
        <f t="shared" si="266"/>
        <v>6.871691036380366E-2</v>
      </c>
      <c r="AT543" s="26">
        <f t="shared" si="267"/>
        <v>4.5100573688269169E-2</v>
      </c>
      <c r="AU543" s="26">
        <f t="shared" si="268"/>
        <v>3.229768284682983E-2</v>
      </c>
      <c r="AV543" s="27">
        <f>(1/(((0-P543)^2+(0-Q543)^2))*CT543)</f>
        <v>7.3680262909454758E-3</v>
      </c>
      <c r="AW543" s="27">
        <f>(1/(((1-P543)^2+(1-Q543)^2))*CT543)</f>
        <v>2.8460021545213151E-2</v>
      </c>
      <c r="AX543" s="27">
        <f>(1/(((2-P543)^2+(2-Q543)^2))*CT543)</f>
        <v>6.871691036380366E-2</v>
      </c>
      <c r="AY543" s="27">
        <f>(1/(((3-P543)^2+(3-Q543)^2))*CT543)</f>
        <v>1.3519376252433282E-2</v>
      </c>
      <c r="AZ543" s="27">
        <f>((1/(((4-P543)^2+(4-Q543)^2))*CT543))</f>
        <v>4.6864010295424672E-3</v>
      </c>
      <c r="BA543" s="27">
        <f>((1/(((5-P543)^2+(5-Q543)^2))*CT543))</f>
        <v>2.3105423903812148E-3</v>
      </c>
      <c r="BB543" s="27">
        <f>((1/(((6-P543)^2+(6-Q543)^2))*CT543))</f>
        <v>1.3657204614569442E-3</v>
      </c>
      <c r="BC543" s="27">
        <f>((1/(((1-P543)^2+(0-Q543)^2))*CT543))</f>
        <v>9.300872086479053E-3</v>
      </c>
      <c r="BD543" s="27">
        <f>((1/(((2-P543)^2+(0-Q543)^2))*CT543))</f>
        <v>8.3813836534482825E-3</v>
      </c>
      <c r="BE543" s="27">
        <f>((1/(((2-P543)^2+(1-Q543)^2))*CT543))</f>
        <v>2.1307309805467956E-2</v>
      </c>
      <c r="BF543" s="27">
        <f>((1/(((3-P543)^2+(0-Q543)^2))*CT543))</f>
        <v>5.8442865319364521E-3</v>
      </c>
      <c r="BG543" s="27">
        <f>((1/(((3-P543)^2+(1-Q543)^2))*CT543))</f>
        <v>1.0128890840273673E-2</v>
      </c>
      <c r="BH543" s="27">
        <f>((1/(((3-P543)^2+(2-Q543)^2))*CT543))</f>
        <v>1.5072112225886579E-2</v>
      </c>
      <c r="BI543" s="27">
        <f>((1/(((4-P543)^2+(0-Q543)^2))*CT543))</f>
        <v>3.8036910862526262E-3</v>
      </c>
      <c r="BJ543" s="27">
        <f>((1/(((4-P543)^2+(1-Q543)^2))*CT543))</f>
        <v>5.2487174119995907E-3</v>
      </c>
      <c r="BK543" s="27">
        <f>((1/(((4-P543)^2+(2-Q543)^2))*CT543))</f>
        <v>6.3233930978437991E-3</v>
      </c>
      <c r="BL543" s="27">
        <f>((1/(((4-P543)^2+(3-Q543)^2))*CT543))</f>
        <v>6.0327038120951146E-3</v>
      </c>
      <c r="BM543" s="27">
        <f>((1/(((5-P543)^2+(0-Q543)^2))*CT543))</f>
        <v>2.5335841142484204E-3</v>
      </c>
      <c r="BN543" s="27">
        <f>((1/(((5-P543)^2+(1-Q543)^2))*CT543))</f>
        <v>3.1025262860102992E-3</v>
      </c>
      <c r="BO543" s="27">
        <f>((1/(((5-P543)^2+(2-Q543)^2))*CT543))</f>
        <v>3.4490110185647046E-3</v>
      </c>
      <c r="BP543" s="27">
        <f>((1/(((5-P543)^2+(3-Q543)^2))*CT543))</f>
        <v>3.3606848859140306E-3</v>
      </c>
      <c r="BQ543" s="27">
        <f>((1/(((5-P543)^2+(4-Q543)^2))*CT543))</f>
        <v>2.8970509504602959E-3</v>
      </c>
      <c r="BR543" s="27">
        <f>((1/(((6-P543)^2+(0-Q543)^2))*CT543))</f>
        <v>1.7652468393223244E-3</v>
      </c>
      <c r="BS543" s="27">
        <f>(1/(((6-P543)^2+(1-Q543)^2))*CT543)</f>
        <v>2.0238276528017022E-3</v>
      </c>
      <c r="BT543" s="27">
        <f>(1/(((6-P543)^2+(2-Q543)^2))*CT543)</f>
        <v>2.1657517886441119E-3</v>
      </c>
      <c r="BU543" s="27">
        <f>(1/(((6-P543)^2+(3-Q543)^2))*CT543)</f>
        <v>2.1305896457482864E-3</v>
      </c>
      <c r="BV543" s="27">
        <f>((1/(((6-P543)^2+(4-Q543)^2))*CT543))</f>
        <v>1.9343338322287192E-3</v>
      </c>
      <c r="BW543" s="27">
        <f>((1/(((6-P543)^2+(5-Q543)^2))*CT543))</f>
        <v>1.6540023732460069E-3</v>
      </c>
      <c r="BX543" s="27">
        <f>((1/(((0-P543)^2+(1-Q543)^2))*CT543))</f>
        <v>1.5787371829544258E-2</v>
      </c>
      <c r="BY543" s="27">
        <f>((1/(((0-P543)^2+(2-Q543)^2))*CT543))</f>
        <v>3.229768284682983E-2</v>
      </c>
      <c r="BZ543" s="27">
        <f>((1/(((1-P543)^2+(2-Q543)^2))*CT543))</f>
        <v>0.36268466678778621</v>
      </c>
      <c r="CA543" s="27">
        <f>((1/(((0-P543)^2+(3-Q543)^2))*CT543))</f>
        <v>2.59187001550375E-2</v>
      </c>
      <c r="CB543" s="27">
        <f>((1/(((1-P543)^2+(3-Q543)^2))*CT543))</f>
        <v>9.6363024782305684E-2</v>
      </c>
      <c r="CC543" s="27">
        <f>((1/(((2-P543)^2+(3-Q543)^2))*CT543))</f>
        <v>4.5100573688269169E-2</v>
      </c>
      <c r="CD543" s="27">
        <f>((1/(((0-P543)^2+(4-Q543)^2))*CT543))</f>
        <v>1.1600606432667556E-2</v>
      </c>
      <c r="CE543" s="27">
        <f>((1/(((1-P543)^2+(4-Q543)^2))*CT543))</f>
        <v>1.7242083081432522E-2</v>
      </c>
      <c r="CF543" s="27">
        <f>((1/(((2-P543)^2+(4-Q543)^2))*CT543))</f>
        <v>1.4328110095700237E-2</v>
      </c>
      <c r="CG543" s="27">
        <f>((1/(((3-P543)^2+(4-Q543)^2))*CT543))</f>
        <v>8.2244878686135794E-3</v>
      </c>
      <c r="CH543" s="27">
        <f>((1/(((0-P543)^2+(5-Q543)^2))*CT543))</f>
        <v>5.7529919008811412E-3</v>
      </c>
      <c r="CI543" s="27">
        <f>((1/(((1-P543)^2+(5-Q543)^2))*CT543))</f>
        <v>6.8672903953874006E-3</v>
      </c>
      <c r="CJ543" s="27">
        <f>((1/(((2-P543)^2+(5-Q543)^2))*CT543))</f>
        <v>6.3527120994101962E-3</v>
      </c>
      <c r="CK543" s="27">
        <f>((1/(((3-P543)^2+(5-Q543)^2))*CT543))</f>
        <v>4.7799244835539413E-3</v>
      </c>
      <c r="CL543" s="27">
        <f>(1/(((4-P543)^2+(5-Q543)^2))*CT543)</f>
        <v>3.3222197476285211E-3</v>
      </c>
      <c r="CM543" s="27">
        <f>(1/(((0-P543)^2+(6-Q543)^2))*CT543)</f>
        <v>3.3173788803817572E-3</v>
      </c>
      <c r="CN543" s="27">
        <f>(1/(((1-P543)^2+(6-Q543)^2))*CT543)</f>
        <v>3.659812398713937E-3</v>
      </c>
      <c r="CO543" s="27">
        <f>((1/(((2-P543)^2+(6-Q543)^2))*CT543))</f>
        <v>3.5083621071618251E-3</v>
      </c>
      <c r="CP543" s="27">
        <f>((1/(((3-P543)^2+(6-Q543)^2))*CT543))</f>
        <v>2.9688696118302625E-3</v>
      </c>
      <c r="CQ543" s="27">
        <f>((1/(((4-P543)^2+(6-Q543)^2))*CT543))</f>
        <v>2.3330483603235092E-3</v>
      </c>
      <c r="CR543" s="27">
        <f>((1/(((5-P543)^2+(6-Q543)^2)))*CT543)</f>
        <v>1.7843791254605883E-3</v>
      </c>
      <c r="CS543" s="21">
        <f t="shared" si="269"/>
        <v>0.91908126495156794</v>
      </c>
      <c r="CT543" s="28">
        <v>0.05</v>
      </c>
    </row>
    <row r="544" spans="8:98" x14ac:dyDescent="0.25">
      <c r="H544" s="2">
        <v>44921</v>
      </c>
      <c r="I544" s="1" t="s">
        <v>6</v>
      </c>
      <c r="J544" s="1" t="s">
        <v>21</v>
      </c>
      <c r="K544">
        <v>3</v>
      </c>
      <c r="L544">
        <v>1</v>
      </c>
      <c r="M544">
        <v>1.91</v>
      </c>
      <c r="N544">
        <v>0.1</v>
      </c>
      <c r="P544" s="10">
        <f>SUMIF(team,spi_matches[[#This Row],[team1]],Mxg)+SUMIF(team,spi_matches[[#This Row],[team2]],Vnxg)</f>
        <v>1.9630415644391634</v>
      </c>
      <c r="Q544" s="10">
        <f>SUMIF(team,spi_matches[[#This Row],[team1]],Mnxg)+SUMIF(team,spi_matches[[#This Row],[team2]],Vxg)</f>
        <v>0.72292356361645038</v>
      </c>
      <c r="R544" s="10">
        <f t="shared" si="239"/>
        <v>0.39084717366677191</v>
      </c>
      <c r="S544" s="21">
        <f t="shared" si="240"/>
        <v>0.93503819617399386</v>
      </c>
      <c r="T544" s="21">
        <f t="shared" si="241"/>
        <v>0.10614204944541618</v>
      </c>
      <c r="U544" s="21">
        <f t="shared" si="242"/>
        <v>0.10348550538254879</v>
      </c>
      <c r="V544" s="22">
        <f t="shared" si="243"/>
        <v>3</v>
      </c>
      <c r="W544" s="22">
        <f t="shared" si="244"/>
        <v>0</v>
      </c>
      <c r="X544" s="23">
        <f t="shared" si="245"/>
        <v>3</v>
      </c>
      <c r="Y544" s="23">
        <f t="shared" si="246"/>
        <v>0</v>
      </c>
      <c r="Z544" s="23">
        <f t="shared" si="247"/>
        <v>3</v>
      </c>
      <c r="AA544" s="23">
        <f t="shared" si="248"/>
        <v>0</v>
      </c>
      <c r="AB544" s="24">
        <f t="shared" si="249"/>
        <v>2</v>
      </c>
      <c r="AC544" s="24">
        <f t="shared" si="250"/>
        <v>1</v>
      </c>
      <c r="AD544" s="24">
        <f t="shared" si="251"/>
        <v>2</v>
      </c>
      <c r="AE544" s="24">
        <f t="shared" si="252"/>
        <v>0</v>
      </c>
      <c r="AF544" s="24">
        <f t="shared" si="253"/>
        <v>1</v>
      </c>
      <c r="AG544" s="24">
        <f t="shared" si="254"/>
        <v>1</v>
      </c>
      <c r="AH544" s="24">
        <f t="shared" si="255"/>
        <v>3</v>
      </c>
      <c r="AI544" s="24">
        <f t="shared" si="256"/>
        <v>1</v>
      </c>
      <c r="AJ544" s="24">
        <f t="shared" si="257"/>
        <v>1</v>
      </c>
      <c r="AK544" s="24">
        <f t="shared" si="258"/>
        <v>0</v>
      </c>
      <c r="AL544" s="25">
        <f t="shared" si="259"/>
        <v>21</v>
      </c>
      <c r="AM544" s="25">
        <f t="shared" si="260"/>
        <v>20</v>
      </c>
      <c r="AN544" s="25">
        <f t="shared" si="261"/>
        <v>11</v>
      </c>
      <c r="AO544" s="25">
        <f t="shared" si="262"/>
        <v>31</v>
      </c>
      <c r="AP544" s="25">
        <f t="shared" si="263"/>
        <v>10</v>
      </c>
      <c r="AQ544" s="26">
        <f t="shared" si="264"/>
        <v>0.63989943804753546</v>
      </c>
      <c r="AR544" s="26">
        <f t="shared" si="265"/>
        <v>9.5422687283874708E-2</v>
      </c>
      <c r="AS544" s="26">
        <f t="shared" si="266"/>
        <v>4.9789866526840705E-2</v>
      </c>
      <c r="AT544" s="26">
        <f t="shared" si="267"/>
        <v>4.3400737766795351E-2</v>
      </c>
      <c r="AU544" s="26">
        <f t="shared" si="268"/>
        <v>3.4481152662922503E-2</v>
      </c>
      <c r="AV544" s="27">
        <f>(1/(((0-P544)^2+(0-Q544)^2))*CT544)</f>
        <v>1.1425566406548598E-2</v>
      </c>
      <c r="AW544" s="27">
        <f>(1/(((1-P544)^2+(1-Q544)^2))*CT544)</f>
        <v>4.9789866526840705E-2</v>
      </c>
      <c r="AX544" s="27">
        <f>(1/(((2-P544)^2+(2-Q544)^2))*CT544)</f>
        <v>3.0631808928111345E-2</v>
      </c>
      <c r="AY544" s="27">
        <f>(1/(((3-P544)^2+(3-Q544)^2))*CT544)</f>
        <v>7.9867612796848189E-3</v>
      </c>
      <c r="AZ544" s="27">
        <f>((1/(((4-P544)^2+(4-Q544)^2))*CT544))</f>
        <v>3.3583125430528306E-3</v>
      </c>
      <c r="BA544" s="27">
        <f>((1/(((5-P544)^2+(5-Q544)^2))*CT544))</f>
        <v>1.8170916040549491E-3</v>
      </c>
      <c r="BB544" s="27">
        <f>((1/(((6-P544)^2+(6-Q544)^2))*CT544))</f>
        <v>1.1326421571229443E-3</v>
      </c>
      <c r="BC544" s="27">
        <f>((1/(((1-P544)^2+(0-Q544)^2))*CT544))</f>
        <v>3.4481152662922503E-2</v>
      </c>
      <c r="BD544" s="27">
        <f>((1/(((2-P544)^2+(0-Q544)^2))*CT544))</f>
        <v>9.5422687283874708E-2</v>
      </c>
      <c r="BE544" s="27">
        <f>((1/(((2-P544)^2+(1-Q544)^2))*CT544))</f>
        <v>0.63989943804753546</v>
      </c>
      <c r="BF544" s="27">
        <f>((1/(((3-P544)^2+(0-Q544)^2))*CT544))</f>
        <v>3.1291044543062349E-2</v>
      </c>
      <c r="BG544" s="27">
        <f>((1/(((3-P544)^2+(1-Q544)^2))*CT544))</f>
        <v>4.3400737766795351E-2</v>
      </c>
      <c r="BH544" s="27">
        <f>((1/(((3-P544)^2+(2-Q544)^2))*CT544))</f>
        <v>1.8476043999496868E-2</v>
      </c>
      <c r="BI544" s="27">
        <f>((1/(((4-P544)^2+(0-Q544)^2))*CT544))</f>
        <v>1.0702471377602676E-2</v>
      </c>
      <c r="BJ544" s="27">
        <f>((1/(((4-P544)^2+(1-Q544)^2))*CT544))</f>
        <v>1.1831600303389934E-2</v>
      </c>
      <c r="BK544" s="27">
        <f>((1/(((4-P544)^2+(2-Q544)^2))*CT544))</f>
        <v>8.6503336138321289E-3</v>
      </c>
      <c r="BL544" s="27">
        <f>((1/(((4-P544)^2+(3-Q544)^2))*CT544))</f>
        <v>5.3566014011586912E-3</v>
      </c>
      <c r="BM544" s="27">
        <f>((1/(((5-P544)^2+(0-Q544)^2))*CT544))</f>
        <v>5.1304493613720664E-3</v>
      </c>
      <c r="BN544" s="27">
        <f>((1/(((5-P544)^2+(1-Q544)^2))*CT544))</f>
        <v>5.3764088972299293E-3</v>
      </c>
      <c r="BO544" s="27">
        <f>((1/(((5-P544)^2+(2-Q544)^2))*CT544))</f>
        <v>4.6065793457551628E-3</v>
      </c>
      <c r="BP544" s="27">
        <f>((1/(((5-P544)^2+(3-Q544)^2))*CT544))</f>
        <v>3.4702476425277936E-3</v>
      </c>
      <c r="BQ544" s="27">
        <f>((1/(((5-P544)^2+(4-Q544)^2))*CT544))</f>
        <v>2.5047155642196387E-3</v>
      </c>
      <c r="BR544" s="27">
        <f>((1/(((6-P544)^2+(0-Q544)^2))*CT544))</f>
        <v>2.9727131292101422E-3</v>
      </c>
      <c r="BS544" s="27">
        <f>(1/(((6-P544)^2+(1-Q544)^2))*CT544)</f>
        <v>3.0536580059817371E-3</v>
      </c>
      <c r="BT544" s="27">
        <f>(1/(((6-P544)^2+(2-Q544)^2))*CT544)</f>
        <v>2.7889401022965208E-3</v>
      </c>
      <c r="BU544" s="27">
        <f>(1/(((6-P544)^2+(3-Q544)^2))*CT544)</f>
        <v>2.3275180519325483E-3</v>
      </c>
      <c r="BV544" s="27">
        <f>((1/(((6-P544)^2+(4-Q544)^2))*CT544))</f>
        <v>1.8493679876024323E-3</v>
      </c>
      <c r="BW544" s="27">
        <f>((1/(((6-P544)^2+(5-Q544)^2))*CT544))</f>
        <v>1.4454870861954402E-3</v>
      </c>
      <c r="BX544" s="27">
        <f>((1/(((0-P544)^2+(1-Q544)^2))*CT544))</f>
        <v>1.272166374702041E-2</v>
      </c>
      <c r="BY544" s="27">
        <f>((1/(((0-P544)^2+(2-Q544)^2))*CT544))</f>
        <v>9.1166737921957539E-3</v>
      </c>
      <c r="BZ544" s="27">
        <f>((1/(((1-P544)^2+(2-Q544)^2))*CT544))</f>
        <v>1.9543668786114663E-2</v>
      </c>
      <c r="CA544" s="27">
        <f>((1/(((0-P544)^2+(3-Q544)^2))*CT544))</f>
        <v>5.5318244706008225E-3</v>
      </c>
      <c r="CB544" s="27">
        <f>((1/(((1-P544)^2+(3-Q544)^2))*CT544))</f>
        <v>8.1799241028818054E-3</v>
      </c>
      <c r="CC544" s="27">
        <f>((1/(((2-P544)^2+(3-Q544)^2))*CT544))</f>
        <v>9.6405185167133117E-3</v>
      </c>
      <c r="CD544" s="27">
        <f>((1/(((0-P544)^2+(4-Q544)^2))*CT544))</f>
        <v>3.4263561259792116E-3</v>
      </c>
      <c r="CE544" s="27">
        <f>((1/(((1-P544)^2+(4-Q544)^2))*CT544))</f>
        <v>4.2857097460195183E-3</v>
      </c>
      <c r="CF544" s="27">
        <f>((1/(((2-P544)^2+(4-Q544)^2))*CT544))</f>
        <v>4.6552351922369058E-3</v>
      </c>
      <c r="CG544" s="27">
        <f>((1/(((3-P544)^2+(4-Q544)^2))*CT544))</f>
        <v>4.2320831155846566E-3</v>
      </c>
      <c r="CH544" s="27">
        <f>((1/(((0-P544)^2+(5-Q544)^2))*CT544))</f>
        <v>2.2576507807266174E-3</v>
      </c>
      <c r="CI544" s="27">
        <f>((1/(((1-P544)^2+(5-Q544)^2))*CT544))</f>
        <v>2.6013442220724475E-3</v>
      </c>
      <c r="CJ544" s="27">
        <f>((1/(((2-P544)^2+(5-Q544)^2))*CT544))</f>
        <v>2.7330246855176571E-3</v>
      </c>
      <c r="CK544" s="27">
        <f>((1/(((3-P544)^2+(5-Q544)^2))*CT544))</f>
        <v>2.5814891397263062E-3</v>
      </c>
      <c r="CL544" s="27">
        <f>(1/(((4-P544)^2+(5-Q544)^2))*CT544)</f>
        <v>2.2279075937799478E-3</v>
      </c>
      <c r="CM544" s="27">
        <f>(1/(((0-P544)^2+(6-Q544)^2))*CT544)</f>
        <v>1.5772339329092517E-3</v>
      </c>
      <c r="CN544" s="27">
        <f>(1/(((1-P544)^2+(6-Q544)^2))*CT544)</f>
        <v>1.7376203810073286E-3</v>
      </c>
      <c r="CO544" s="27">
        <f>((1/(((2-P544)^2+(6-Q544)^2))*CT544))</f>
        <v>1.7954029442109774E-3</v>
      </c>
      <c r="CP544" s="27">
        <f>((1/(((3-P544)^2+(6-Q544)^2))*CT544))</f>
        <v>1.7287388495130355E-3</v>
      </c>
      <c r="CQ544" s="27">
        <f>((1/(((4-P544)^2+(6-Q544)^2))*CT544))</f>
        <v>1.5626594213599011E-3</v>
      </c>
      <c r="CR544" s="27">
        <f>((1/(((5-P544)^2+(6-Q544)^2)))*CT544)</f>
        <v>1.3487758363782683E-3</v>
      </c>
      <c r="CS544" s="21">
        <f t="shared" si="269"/>
        <v>1.1446657510019587</v>
      </c>
      <c r="CT544" s="28">
        <v>0.05</v>
      </c>
    </row>
    <row r="545" spans="8:98" x14ac:dyDescent="0.25">
      <c r="H545" s="2">
        <v>44922</v>
      </c>
      <c r="I545" s="1" t="s">
        <v>12</v>
      </c>
      <c r="J545" s="1" t="s">
        <v>24</v>
      </c>
      <c r="K545">
        <v>2</v>
      </c>
      <c r="L545">
        <v>0</v>
      </c>
      <c r="M545">
        <v>1.65</v>
      </c>
      <c r="N545">
        <v>0.52</v>
      </c>
      <c r="P545" s="10">
        <f>SUMIF(team,spi_matches[[#This Row],[team1]],Mxg)+SUMIF(team,spi_matches[[#This Row],[team2]],Vnxg)</f>
        <v>1.8131762994185214</v>
      </c>
      <c r="Q545" s="10">
        <f>SUMIF(team,spi_matches[[#This Row],[team1]],Mnxg)+SUMIF(team,spi_matches[[#This Row],[team2]],Vxg)</f>
        <v>0.63596488304871568</v>
      </c>
      <c r="R545" s="10">
        <f t="shared" si="239"/>
        <v>4.0074358792425289E-2</v>
      </c>
      <c r="S545" s="21">
        <f t="shared" si="240"/>
        <v>0.59956279216186892</v>
      </c>
      <c r="T545" s="21">
        <f t="shared" si="241"/>
        <v>0.11595452283669415</v>
      </c>
      <c r="U545" s="21">
        <f t="shared" si="242"/>
        <v>0.10397911351781457</v>
      </c>
      <c r="V545" s="22">
        <f t="shared" si="243"/>
        <v>3</v>
      </c>
      <c r="W545" s="22">
        <f t="shared" si="244"/>
        <v>0</v>
      </c>
      <c r="X545" s="23">
        <f t="shared" si="245"/>
        <v>3</v>
      </c>
      <c r="Y545" s="23">
        <f t="shared" si="246"/>
        <v>0</v>
      </c>
      <c r="Z545" s="23">
        <f t="shared" si="247"/>
        <v>3</v>
      </c>
      <c r="AA545" s="23">
        <f t="shared" si="248"/>
        <v>0</v>
      </c>
      <c r="AB545" s="24">
        <f t="shared" si="249"/>
        <v>2</v>
      </c>
      <c r="AC545" s="24">
        <f t="shared" si="250"/>
        <v>1</v>
      </c>
      <c r="AD545" s="24">
        <f t="shared" si="251"/>
        <v>2</v>
      </c>
      <c r="AE545" s="24">
        <f t="shared" si="252"/>
        <v>0</v>
      </c>
      <c r="AF545" s="24">
        <f t="shared" si="253"/>
        <v>1</v>
      </c>
      <c r="AG545" s="24">
        <f t="shared" si="254"/>
        <v>1</v>
      </c>
      <c r="AH545" s="24">
        <f t="shared" si="255"/>
        <v>1</v>
      </c>
      <c r="AI545" s="24">
        <f t="shared" si="256"/>
        <v>0</v>
      </c>
      <c r="AJ545" s="24">
        <f t="shared" si="257"/>
        <v>3</v>
      </c>
      <c r="AK545" s="24">
        <f t="shared" si="258"/>
        <v>1</v>
      </c>
      <c r="AL545" s="25">
        <f t="shared" si="259"/>
        <v>21</v>
      </c>
      <c r="AM545" s="25">
        <f t="shared" si="260"/>
        <v>20</v>
      </c>
      <c r="AN545" s="25">
        <f t="shared" si="261"/>
        <v>11</v>
      </c>
      <c r="AO545" s="25">
        <f t="shared" si="262"/>
        <v>10</v>
      </c>
      <c r="AP545" s="25">
        <f t="shared" si="263"/>
        <v>31</v>
      </c>
      <c r="AQ545" s="26">
        <f t="shared" si="264"/>
        <v>0.29864178646199596</v>
      </c>
      <c r="AR545" s="26">
        <f t="shared" si="265"/>
        <v>0.11380333703822661</v>
      </c>
      <c r="AS545" s="26">
        <f t="shared" si="266"/>
        <v>6.2989962676040553E-2</v>
      </c>
      <c r="AT545" s="26">
        <f t="shared" si="267"/>
        <v>4.6917209665554793E-2</v>
      </c>
      <c r="AU545" s="26">
        <f t="shared" si="268"/>
        <v>3.2444946094530108E-2</v>
      </c>
      <c r="AV545" s="27">
        <f>(1/(((0-P545)^2+(0-Q545)^2))*CT545)</f>
        <v>1.3542576522363929E-2</v>
      </c>
      <c r="AW545" s="27">
        <f>(1/(((1-P545)^2+(1-Q545)^2))*CT545)</f>
        <v>6.2989962676040553E-2</v>
      </c>
      <c r="AX545" s="27">
        <f>(1/(((2-P545)^2+(2-Q545)^2))*CT545)</f>
        <v>2.6378335347667193E-2</v>
      </c>
      <c r="AY545" s="27">
        <f>(1/(((3-P545)^2+(3-Q545)^2))*CT545)</f>
        <v>7.1457026326525288E-3</v>
      </c>
      <c r="AZ545" s="27">
        <f>((1/(((4-P545)^2+(4-Q545)^2))*CT545))</f>
        <v>3.1057964402585185E-3</v>
      </c>
      <c r="BA545" s="27">
        <f>((1/(((5-P545)^2+(5-Q545)^2))*CT545))</f>
        <v>1.71229078003608E-3</v>
      </c>
      <c r="BB545" s="27">
        <f>((1/(((6-P545)^2+(6-Q545)^2))*CT545))</f>
        <v>1.0798584376753393E-3</v>
      </c>
      <c r="BC545" s="27">
        <f>((1/(((1-P545)^2+(0-Q545)^2))*CT545))</f>
        <v>4.6917209665554793E-2</v>
      </c>
      <c r="BD545" s="27">
        <f>((1/(((2-P545)^2+(0-Q545)^2))*CT545))</f>
        <v>0.11380333703822661</v>
      </c>
      <c r="BE545" s="27">
        <f>((1/(((2-P545)^2+(1-Q545)^2))*CT545))</f>
        <v>0.29864178646199596</v>
      </c>
      <c r="BF545" s="27">
        <f>((1/(((3-P545)^2+(0-Q545)^2))*CT545))</f>
        <v>2.7578571189274422E-2</v>
      </c>
      <c r="BG545" s="27">
        <f>((1/(((3-P545)^2+(1-Q545)^2))*CT545))</f>
        <v>3.2444946094530108E-2</v>
      </c>
      <c r="BH545" s="27">
        <f>((1/(((3-P545)^2+(2-Q545)^2))*CT545))</f>
        <v>1.5294531551271513E-2</v>
      </c>
      <c r="BI545" s="27">
        <f>((1/(((4-P545)^2+(0-Q545)^2))*CT545))</f>
        <v>9.6401352364062221E-3</v>
      </c>
      <c r="BJ545" s="27">
        <f>((1/(((4-P545)^2+(1-Q545)^2))*CT545))</f>
        <v>1.0173520659377534E-2</v>
      </c>
      <c r="BK545" s="27">
        <f>((1/(((4-P545)^2+(2-Q545)^2))*CT545))</f>
        <v>7.5269581418937817E-3</v>
      </c>
      <c r="BL545" s="27">
        <f>((1/(((4-P545)^2+(3-Q545)^2))*CT545))</f>
        <v>4.8212009736658375E-3</v>
      </c>
      <c r="BM545" s="27">
        <f>((1/(((5-P545)^2+(0-Q545)^2))*CT545))</f>
        <v>4.7347154863950029E-3</v>
      </c>
      <c r="BN545" s="27">
        <f>((1/(((5-P545)^2+(1-Q545)^2))*CT545))</f>
        <v>4.8598578040876259E-3</v>
      </c>
      <c r="BO545" s="27">
        <f>((1/(((5-P545)^2+(2-Q545)^2))*CT545))</f>
        <v>4.1609671476353256E-3</v>
      </c>
      <c r="BP545" s="27">
        <f>((1/(((5-P545)^2+(3-Q545)^2))*CT545))</f>
        <v>3.1757106744103982E-3</v>
      </c>
      <c r="BQ545" s="27">
        <f>((1/(((5-P545)^2+(4-Q545)^2))*CT545))</f>
        <v>2.328551374177468E-3</v>
      </c>
      <c r="BR545" s="27">
        <f>((1/(((6-P545)^2+(0-Q545)^2))*CT545))</f>
        <v>2.7880091467981003E-3</v>
      </c>
      <c r="BS545" s="27">
        <f>(1/(((6-P545)^2+(1-Q545)^2))*CT545)</f>
        <v>2.8309341871554962E-3</v>
      </c>
      <c r="BT545" s="27">
        <f>(1/(((6-P545)^2+(2-Q545)^2))*CT545)</f>
        <v>2.5786375505444624E-3</v>
      </c>
      <c r="BU545" s="27">
        <f>(1/(((6-P545)^2+(3-Q545)^2))*CT545)</f>
        <v>2.1628023765502724E-3</v>
      </c>
      <c r="BV545" s="27">
        <f>((1/(((6-P545)^2+(4-Q545)^2))*CT545))</f>
        <v>1.7333290597212404E-3</v>
      </c>
      <c r="BW545" s="27">
        <f>((1/(((6-P545)^2+(5-Q545)^2))*CT545))</f>
        <v>1.3670803421969536E-3</v>
      </c>
      <c r="BX545" s="27">
        <f>((1/(((0-P545)^2+(1-Q545)^2))*CT545))</f>
        <v>1.4619327937587002E-2</v>
      </c>
      <c r="BY545" s="27">
        <f>((1/(((0-P545)^2+(2-Q545)^2))*CT545))</f>
        <v>9.7121322202502677E-3</v>
      </c>
      <c r="BZ545" s="27">
        <f>((1/(((1-P545)^2+(2-Q545)^2))*CT545))</f>
        <v>1.9826734215590391E-2</v>
      </c>
      <c r="CA545" s="27">
        <f>((1/(((0-P545)^2+(3-Q545)^2))*CT545))</f>
        <v>5.6329965355133389E-3</v>
      </c>
      <c r="CB545" s="27">
        <f>((1/(((1-P545)^2+(3-Q545)^2))*CT545))</f>
        <v>8.0001053093992011E-3</v>
      </c>
      <c r="CC545" s="27">
        <f>((1/(((2-P545)^2+(3-Q545)^2))*CT545))</f>
        <v>8.8911569174661472E-3</v>
      </c>
      <c r="CD545" s="27">
        <f>((1/(((0-P545)^2+(4-Q545)^2))*CT545))</f>
        <v>3.423639690656087E-3</v>
      </c>
      <c r="CE545" s="27">
        <f>((1/(((1-P545)^2+(4-Q545)^2))*CT545))</f>
        <v>4.1743237811351528E-3</v>
      </c>
      <c r="CF545" s="27">
        <f>((1/(((2-P545)^2+(4-Q545)^2))*CT545))</f>
        <v>4.4046516999812655E-3</v>
      </c>
      <c r="CG545" s="27">
        <f>((1/(((3-P545)^2+(4-Q545)^2))*CT545))</f>
        <v>3.9291857733882015E-3</v>
      </c>
      <c r="CH545" s="27">
        <f>((1/(((0-P545)^2+(5-Q545)^2))*CT545))</f>
        <v>2.2388984538891979E-3</v>
      </c>
      <c r="CI545" s="27">
        <f>((1/(((1-P545)^2+(5-Q545)^2))*CT545))</f>
        <v>2.5372907916384876E-3</v>
      </c>
      <c r="CJ545" s="27">
        <f>((1/(((2-P545)^2+(5-Q545)^2))*CT545))</f>
        <v>2.6205855088059812E-3</v>
      </c>
      <c r="CK545" s="27">
        <f>((1/(((3-P545)^2+(5-Q545)^2))*CT545))</f>
        <v>2.4445869586413528E-3</v>
      </c>
      <c r="CL545" s="27">
        <f>(1/(((4-P545)^2+(5-Q545)^2))*CT545)</f>
        <v>2.0984596953815653E-3</v>
      </c>
      <c r="CM545" s="27">
        <f>(1/(((0-P545)^2+(6-Q545)^2))*CT545)</f>
        <v>1.5595523958390962E-3</v>
      </c>
      <c r="CN545" s="27">
        <f>(1/(((1-P545)^2+(6-Q545)^2))*CT545)</f>
        <v>1.6987083588770422E-3</v>
      </c>
      <c r="CO545" s="27">
        <f>((1/(((2-P545)^2+(6-Q545)^2))*CT545))</f>
        <v>1.7356424978224175E-3</v>
      </c>
      <c r="CP545" s="27">
        <f>((1/(((3-P545)^2+(6-Q545)^2))*CT545))</f>
        <v>1.6566481843951365E-3</v>
      </c>
      <c r="CQ545" s="27">
        <f>((1/(((4-P545)^2+(6-Q545)^2))*CT545))</f>
        <v>1.4900877589082771E-3</v>
      </c>
      <c r="CR545" s="27">
        <f>((1/(((5-P545)^2+(6-Q545)^2)))*CT545)</f>
        <v>1.2843988326489743E-3</v>
      </c>
      <c r="CS545" s="21">
        <f t="shared" si="269"/>
        <v>0.8194964285163775</v>
      </c>
      <c r="CT545" s="28">
        <v>0.05</v>
      </c>
    </row>
    <row r="546" spans="8:98" x14ac:dyDescent="0.25">
      <c r="H546" s="2">
        <v>44922</v>
      </c>
      <c r="I546" s="1" t="s">
        <v>7</v>
      </c>
      <c r="J546" s="1" t="s">
        <v>25</v>
      </c>
      <c r="K546">
        <v>3</v>
      </c>
      <c r="L546">
        <v>0</v>
      </c>
      <c r="M546">
        <v>2.04</v>
      </c>
      <c r="N546">
        <v>0.64</v>
      </c>
      <c r="P546" s="10">
        <f>SUMIF(team,spi_matches[[#This Row],[team1]],Mxg)+SUMIF(team,spi_matches[[#This Row],[team2]],Vnxg)</f>
        <v>1.5662855092493499</v>
      </c>
      <c r="Q546" s="10">
        <f>SUMIF(team,spi_matches[[#This Row],[team1]],Mnxg)+SUMIF(team,spi_matches[[#This Row],[team2]],Vxg)</f>
        <v>0.73952450942647641</v>
      </c>
      <c r="R546" s="10">
        <f t="shared" si="239"/>
        <v>0.23431054672372853</v>
      </c>
      <c r="S546" s="21">
        <f t="shared" si="240"/>
        <v>0.43429707020216929</v>
      </c>
      <c r="T546" s="21">
        <f t="shared" si="241"/>
        <v>0.18622076512214825</v>
      </c>
      <c r="U546" s="21">
        <f t="shared" si="242"/>
        <v>0.1226826386242772</v>
      </c>
      <c r="V546" s="22">
        <f t="shared" si="243"/>
        <v>3</v>
      </c>
      <c r="W546" s="22">
        <f t="shared" si="244"/>
        <v>0</v>
      </c>
      <c r="X546" s="23">
        <f t="shared" si="245"/>
        <v>3</v>
      </c>
      <c r="Y546" s="23">
        <f t="shared" si="246"/>
        <v>0</v>
      </c>
      <c r="Z546" s="23">
        <f t="shared" si="247"/>
        <v>3</v>
      </c>
      <c r="AA546" s="23">
        <f t="shared" si="248"/>
        <v>0</v>
      </c>
      <c r="AB546" s="24">
        <f t="shared" si="249"/>
        <v>2</v>
      </c>
      <c r="AC546" s="24">
        <f t="shared" si="250"/>
        <v>1</v>
      </c>
      <c r="AD546" s="24">
        <f t="shared" si="251"/>
        <v>1</v>
      </c>
      <c r="AE546" s="24">
        <f t="shared" si="252"/>
        <v>1</v>
      </c>
      <c r="AF546" s="24">
        <f t="shared" si="253"/>
        <v>2</v>
      </c>
      <c r="AG546" s="24">
        <f t="shared" si="254"/>
        <v>0</v>
      </c>
      <c r="AH546" s="24">
        <f t="shared" si="255"/>
        <v>1</v>
      </c>
      <c r="AI546" s="24">
        <f t="shared" si="256"/>
        <v>0</v>
      </c>
      <c r="AJ546" s="24">
        <f t="shared" si="257"/>
        <v>2</v>
      </c>
      <c r="AK546" s="24">
        <f t="shared" si="258"/>
        <v>2</v>
      </c>
      <c r="AL546" s="25">
        <f t="shared" si="259"/>
        <v>21</v>
      </c>
      <c r="AM546" s="25">
        <f t="shared" si="260"/>
        <v>11</v>
      </c>
      <c r="AN546" s="25">
        <f t="shared" si="261"/>
        <v>20</v>
      </c>
      <c r="AO546" s="25">
        <f t="shared" si="262"/>
        <v>10</v>
      </c>
      <c r="AP546" s="25">
        <f t="shared" si="263"/>
        <v>22</v>
      </c>
      <c r="AQ546" s="26">
        <f t="shared" si="264"/>
        <v>0.19534627302292998</v>
      </c>
      <c r="AR546" s="26">
        <f t="shared" si="265"/>
        <v>0.12869126467924621</v>
      </c>
      <c r="AS546" s="26">
        <f t="shared" si="266"/>
        <v>6.8026770373571563E-2</v>
      </c>
      <c r="AT546" s="26">
        <f t="shared" si="267"/>
        <v>5.7631853339237607E-2</v>
      </c>
      <c r="AU546" s="26">
        <f t="shared" si="268"/>
        <v>2.8138787132666366E-2</v>
      </c>
      <c r="AV546" s="27">
        <f>(1/(((0-P546)^2+(0-Q546)^2))*CT546)</f>
        <v>1.6665851170309755E-2</v>
      </c>
      <c r="AW546" s="27">
        <f>(1/(((1-P546)^2+(1-Q546)^2))*CT546)</f>
        <v>0.12869126467924621</v>
      </c>
      <c r="AX546" s="27">
        <f>(1/(((2-P546)^2+(2-Q546)^2))*CT546)</f>
        <v>2.8138787132666366E-2</v>
      </c>
      <c r="AY546" s="27">
        <f>(1/(((3-P546)^2+(3-Q546)^2))*CT546)</f>
        <v>6.978087856324814E-3</v>
      </c>
      <c r="AZ546" s="27">
        <f>((1/(((4-P546)^2+(4-Q546)^2))*CT546))</f>
        <v>3.0204788501463457E-3</v>
      </c>
      <c r="BA546" s="27">
        <f>((1/(((5-P546)^2+(5-Q546)^2))*CT546))</f>
        <v>1.6698925311166711E-3</v>
      </c>
      <c r="BB546" s="27">
        <f>((1/(((6-P546)^2+(6-Q546)^2))*CT546))</f>
        <v>1.056402902338064E-3</v>
      </c>
      <c r="BC546" s="27">
        <f>((1/(((1-P546)^2+(0-Q546)^2))*CT546))</f>
        <v>5.7631853339237607E-2</v>
      </c>
      <c r="BD546" s="27">
        <f>((1/(((2-P546)^2+(0-Q546)^2))*CT546))</f>
        <v>6.8026770373571563E-2</v>
      </c>
      <c r="BE546" s="27">
        <f>((1/(((2-P546)^2+(1-Q546)^2))*CT546))</f>
        <v>0.19534627302292998</v>
      </c>
      <c r="BF546" s="27">
        <f>((1/(((3-P546)^2+(0-Q546)^2))*CT546))</f>
        <v>1.9212785021836595E-2</v>
      </c>
      <c r="BG546" s="27">
        <f>((1/(((3-P546)^2+(1-Q546)^2))*CT546))</f>
        <v>2.3547310799484324E-2</v>
      </c>
      <c r="BH546" s="27">
        <f>((1/(((3-P546)^2+(2-Q546)^2))*CT546))</f>
        <v>1.3719921563313118E-2</v>
      </c>
      <c r="BI546" s="27">
        <f>((1/(((4-P546)^2+(0-Q546)^2))*CT546))</f>
        <v>7.7281392425635684E-3</v>
      </c>
      <c r="BJ546" s="27">
        <f>((1/(((4-P546)^2+(1-Q546)^2))*CT546))</f>
        <v>8.3461116424456451E-3</v>
      </c>
      <c r="BK546" s="27">
        <f>((1/(((4-P546)^2+(2-Q546)^2))*CT546))</f>
        <v>6.6562255472405619E-3</v>
      </c>
      <c r="BL546" s="27">
        <f>((1/(((4-P546)^2+(3-Q546)^2))*CT546))</f>
        <v>4.5319757631575829E-3</v>
      </c>
      <c r="BM546" s="27">
        <f>((1/(((5-P546)^2+(0-Q546)^2))*CT546))</f>
        <v>4.0527533270250356E-3</v>
      </c>
      <c r="BN546" s="27">
        <f>((1/(((5-P546)^2+(1-Q546)^2))*CT546))</f>
        <v>4.2164763639460688E-3</v>
      </c>
      <c r="BO546" s="27">
        <f>((1/(((5-P546)^2+(2-Q546)^2))*CT546))</f>
        <v>3.737145993023393E-3</v>
      </c>
      <c r="BP546" s="27">
        <f>((1/(((5-P546)^2+(3-Q546)^2))*CT546))</f>
        <v>2.9585545593227517E-3</v>
      </c>
      <c r="BQ546" s="27">
        <f>((1/(((5-P546)^2+(4-Q546)^2))*CT546))</f>
        <v>2.2300426717850705E-3</v>
      </c>
      <c r="BR546" s="27">
        <f>((1/(((6-P546)^2+(0-Q546)^2))*CT546))</f>
        <v>2.4746692012325949E-3</v>
      </c>
      <c r="BS546" s="27">
        <f>(1/(((6-P546)^2+(1-Q546)^2))*CT546)</f>
        <v>2.5347679331220885E-3</v>
      </c>
      <c r="BT546" s="27">
        <f>(1/(((6-P546)^2+(2-Q546)^2))*CT546)</f>
        <v>2.353315198785694E-3</v>
      </c>
      <c r="BU546" s="27">
        <f>(1/(((6-P546)^2+(3-Q546)^2))*CT546)</f>
        <v>2.0187686024078009E-3</v>
      </c>
      <c r="BV546" s="27">
        <f>((1/(((6-P546)^2+(4-Q546)^2))*CT546))</f>
        <v>1.6507902132442969E-3</v>
      </c>
      <c r="BW546" s="27">
        <f>((1/(((6-P546)^2+(5-Q546)^2))*CT546))</f>
        <v>1.3224198224940399E-3</v>
      </c>
      <c r="BX546" s="27">
        <f>((1/(((0-P546)^2+(1-Q546)^2))*CT546))</f>
        <v>1.9832630230680874E-2</v>
      </c>
      <c r="BY546" s="27">
        <f>((1/(((0-P546)^2+(2-Q546)^2))*CT546))</f>
        <v>1.2369964585628463E-2</v>
      </c>
      <c r="BZ546" s="27">
        <f>((1/(((1-P546)^2+(2-Q546)^2))*CT546))</f>
        <v>2.6185170397199253E-2</v>
      </c>
      <c r="CA546" s="27">
        <f>((1/(((0-P546)^2+(3-Q546)^2))*CT546))</f>
        <v>6.6111333755263157E-3</v>
      </c>
      <c r="CB546" s="27">
        <f>((1/(((1-P546)^2+(3-Q546)^2))*CT546))</f>
        <v>9.2073761694584245E-3</v>
      </c>
      <c r="CC546" s="27">
        <f>((1/(((2-P546)^2+(3-Q546)^2))*CT546))</f>
        <v>9.4377770795850413E-3</v>
      </c>
      <c r="CD546" s="27">
        <f>((1/(((0-P546)^2+(4-Q546)^2))*CT546))</f>
        <v>3.8214757198151896E-3</v>
      </c>
      <c r="CE546" s="27">
        <f>((1/(((1-P546)^2+(4-Q546)^2))*CT546))</f>
        <v>4.5656347745895642E-3</v>
      </c>
      <c r="CF546" s="27">
        <f>((1/(((2-P546)^2+(4-Q546)^2))*CT546))</f>
        <v>4.6215809392582278E-3</v>
      </c>
      <c r="CG546" s="27">
        <f>((1/(((3-P546)^2+(4-Q546)^2))*CT546))</f>
        <v>3.9412788344258204E-3</v>
      </c>
      <c r="CH546" s="27">
        <f>((1/(((0-P546)^2+(5-Q546)^2))*CT546))</f>
        <v>2.426607062848086E-3</v>
      </c>
      <c r="CI546" s="27">
        <f>((1/(((1-P546)^2+(5-Q546)^2))*CT546))</f>
        <v>2.7067510243278699E-3</v>
      </c>
      <c r="CJ546" s="27">
        <f>((1/(((2-P546)^2+(5-Q546)^2))*CT546))</f>
        <v>2.7263170789909082E-3</v>
      </c>
      <c r="CK546" s="27">
        <f>((1/(((3-P546)^2+(5-Q546)^2))*CT546))</f>
        <v>2.4743669628680314E-3</v>
      </c>
      <c r="CL546" s="27">
        <f>(1/(((4-P546)^2+(5-Q546)^2))*CT546)</f>
        <v>2.0768761843715476E-3</v>
      </c>
      <c r="CM546" s="27">
        <f>(1/(((0-P546)^2+(6-Q546)^2))*CT546)</f>
        <v>1.6597040596807982E-3</v>
      </c>
      <c r="CN546" s="27">
        <f>(1/(((1-P546)^2+(6-Q546)^2))*CT546)</f>
        <v>1.7861428537931932E-3</v>
      </c>
      <c r="CO546" s="27">
        <f>((1/(((2-P546)^2+(6-Q546)^2))*CT546))</f>
        <v>1.7946419470258363E-3</v>
      </c>
      <c r="CP546" s="27">
        <f>((1/(((3-P546)^2+(6-Q546)^2))*CT546))</f>
        <v>1.6819081390835721E-3</v>
      </c>
      <c r="CQ546" s="27">
        <f>((1/(((4-P546)^2+(6-Q546)^2))*CT546))</f>
        <v>1.4882915238406936E-3</v>
      </c>
      <c r="CR546" s="27">
        <f>((1/(((5-P546)^2+(6-Q546)^2)))*CT546)</f>
        <v>1.2670096812795043E-3</v>
      </c>
      <c r="CS546" s="21">
        <f t="shared" si="269"/>
        <v>0.7432004739485949</v>
      </c>
      <c r="CT546" s="28">
        <v>0.05</v>
      </c>
    </row>
    <row r="547" spans="8:98" x14ac:dyDescent="0.25">
      <c r="H547" s="2">
        <v>44923</v>
      </c>
      <c r="I547" s="1" t="s">
        <v>8</v>
      </c>
      <c r="J547" s="1" t="s">
        <v>22</v>
      </c>
      <c r="K547">
        <v>1</v>
      </c>
      <c r="L547">
        <v>3</v>
      </c>
      <c r="M547">
        <v>0.06</v>
      </c>
      <c r="N547">
        <v>4.04</v>
      </c>
      <c r="P547" s="10">
        <f>SUMIF(team,spi_matches[[#This Row],[team1]],Mxg)+SUMIF(team,spi_matches[[#This Row],[team2]],Vnxg)</f>
        <v>0.70931760631708685</v>
      </c>
      <c r="Q547" s="10">
        <f>SUMIF(team,spi_matches[[#This Row],[team1]],Mnxg)+SUMIF(team,spi_matches[[#This Row],[team2]],Vxg)</f>
        <v>2.8088787726410906</v>
      </c>
      <c r="R547" s="10">
        <f t="shared" si="239"/>
        <v>1.937272830327059</v>
      </c>
      <c r="S547" s="21">
        <f t="shared" si="240"/>
        <v>7.6758323061102141E-2</v>
      </c>
      <c r="T547" s="21">
        <f t="shared" si="241"/>
        <v>5.9413469930464133E-2</v>
      </c>
      <c r="U547" s="21">
        <f t="shared" si="242"/>
        <v>0.79897889051268911</v>
      </c>
      <c r="V547" s="22">
        <f t="shared" si="243"/>
        <v>0</v>
      </c>
      <c r="W547" s="22">
        <f t="shared" si="244"/>
        <v>3</v>
      </c>
      <c r="X547" s="23">
        <f t="shared" si="245"/>
        <v>0</v>
      </c>
      <c r="Y547" s="23">
        <f t="shared" si="246"/>
        <v>3</v>
      </c>
      <c r="Z547" s="23">
        <f t="shared" si="247"/>
        <v>0</v>
      </c>
      <c r="AA547" s="23">
        <f t="shared" si="248"/>
        <v>3</v>
      </c>
      <c r="AB547" s="24">
        <f t="shared" si="249"/>
        <v>1</v>
      </c>
      <c r="AC547" s="24">
        <f t="shared" si="250"/>
        <v>3</v>
      </c>
      <c r="AD547" s="24">
        <f t="shared" si="251"/>
        <v>0</v>
      </c>
      <c r="AE547" s="24">
        <f t="shared" si="252"/>
        <v>3</v>
      </c>
      <c r="AF547" s="24">
        <f t="shared" si="253"/>
        <v>1</v>
      </c>
      <c r="AG547" s="24">
        <f t="shared" si="254"/>
        <v>2</v>
      </c>
      <c r="AH547" s="24">
        <f t="shared" si="255"/>
        <v>0</v>
      </c>
      <c r="AI547" s="24">
        <f t="shared" si="256"/>
        <v>2</v>
      </c>
      <c r="AJ547" s="24">
        <f t="shared" si="257"/>
        <v>1</v>
      </c>
      <c r="AK547" s="24">
        <f t="shared" si="258"/>
        <v>4</v>
      </c>
      <c r="AL547" s="25">
        <f t="shared" si="259"/>
        <v>13</v>
      </c>
      <c r="AM547" s="25">
        <f t="shared" si="260"/>
        <v>3</v>
      </c>
      <c r="AN547" s="25">
        <f t="shared" si="261"/>
        <v>12</v>
      </c>
      <c r="AO547" s="25">
        <f t="shared" si="262"/>
        <v>2</v>
      </c>
      <c r="AP547" s="25">
        <f t="shared" si="263"/>
        <v>14</v>
      </c>
      <c r="AQ547" s="26">
        <f t="shared" si="264"/>
        <v>0.41314263728201883</v>
      </c>
      <c r="AR547" s="26">
        <f t="shared" si="265"/>
        <v>9.2651136069616447E-2</v>
      </c>
      <c r="AS547" s="26">
        <f t="shared" si="266"/>
        <v>6.7679043840074601E-2</v>
      </c>
      <c r="AT547" s="26">
        <f t="shared" si="267"/>
        <v>4.3199666764764777E-2</v>
      </c>
      <c r="AU547" s="26">
        <f t="shared" si="268"/>
        <v>3.3260912524416195E-2</v>
      </c>
      <c r="AV547" s="27">
        <f>(1/(((0-P547)^2+(0-Q547)^2))*CT547)</f>
        <v>5.9573940810427805E-3</v>
      </c>
      <c r="AW547" s="27">
        <f>(1/(((1-P547)^2+(1-Q547)^2))*CT547)</f>
        <v>1.4896297925914369E-2</v>
      </c>
      <c r="AX547" s="27">
        <f>(1/(((2-P547)^2+(2-Q547)^2))*CT547)</f>
        <v>2.155036878514828E-2</v>
      </c>
      <c r="AY547" s="27">
        <f>(1/(((3-P547)^2+(3-Q547)^2))*CT547)</f>
        <v>9.4629704603936202E-3</v>
      </c>
      <c r="AZ547" s="27">
        <f>((1/(((4-P547)^2+(4-Q547)^2))*CT547))</f>
        <v>4.0825123447029927E-3</v>
      </c>
      <c r="BA547" s="27">
        <f>((1/(((5-P547)^2+(5-Q547)^2))*CT547))</f>
        <v>2.1541540526511882E-3</v>
      </c>
      <c r="BB547" s="27">
        <f>((1/(((6-P547)^2+(6-Q547)^2))*CT547))</f>
        <v>1.3097722806109033E-3</v>
      </c>
      <c r="BC547" s="27">
        <f>((1/(((1-P547)^2+(0-Q547)^2))*CT547))</f>
        <v>6.2701458112424772E-3</v>
      </c>
      <c r="BD547" s="27">
        <f>((1/(((2-P547)^2+(0-Q547)^2))*CT547))</f>
        <v>5.2325003990870101E-3</v>
      </c>
      <c r="BE547" s="27">
        <f>((1/(((2-P547)^2+(1-Q547)^2))*CT547))</f>
        <v>1.0125754877723584E-2</v>
      </c>
      <c r="BF547" s="27">
        <f>((1/(((3-P547)^2+(0-Q547)^2))*CT547))</f>
        <v>3.8060365265634036E-3</v>
      </c>
      <c r="BG547" s="27">
        <f>((1/(((3-P547)^2+(1-Q547)^2))*CT547))</f>
        <v>5.8690486758671938E-3</v>
      </c>
      <c r="BH547" s="27">
        <f>((1/(((3-P547)^2+(2-Q547)^2))*CT547))</f>
        <v>8.4724069077240834E-3</v>
      </c>
      <c r="BI547" s="27">
        <f>((1/(((4-P547)^2+(0-Q547)^2))*CT547))</f>
        <v>2.6711698208431753E-3</v>
      </c>
      <c r="BJ547" s="27">
        <f>((1/(((4-P547)^2+(1-Q547)^2))*CT547))</f>
        <v>3.5459400931071999E-3</v>
      </c>
      <c r="BK547" s="27">
        <f>((1/(((4-P547)^2+(2-Q547)^2))*CT547))</f>
        <v>4.3543100389484583E-3</v>
      </c>
      <c r="BL547" s="27">
        <f>((1/(((4-P547)^2+(3-Q547)^2))*CT547))</f>
        <v>4.6018828583141921E-3</v>
      </c>
      <c r="BM547" s="27">
        <f>((1/(((5-P547)^2+(0-Q547)^2))*CT547))</f>
        <v>1.9011583685915176E-3</v>
      </c>
      <c r="BN547" s="27">
        <f>((1/(((5-P547)^2+(1-Q547)^2))*CT547))</f>
        <v>2.3060605586574566E-3</v>
      </c>
      <c r="BO547" s="27">
        <f>((1/(((5-P547)^2+(2-Q547)^2))*CT547))</f>
        <v>2.6227113845536045E-3</v>
      </c>
      <c r="BP547" s="27">
        <f>((1/(((5-P547)^2+(3-Q547)^2))*CT547))</f>
        <v>2.7105438332042792E-3</v>
      </c>
      <c r="BQ547" s="27">
        <f>((1/(((5-P547)^2+(4-Q547)^2))*CT547))</f>
        <v>2.521594280104341E-3</v>
      </c>
      <c r="BR547" s="27">
        <f>((1/(((6-P547)^2+(0-Q547)^2))*CT547))</f>
        <v>1.3934904983643136E-3</v>
      </c>
      <c r="BS547" s="27">
        <f>(1/(((6-P547)^2+(1-Q547)^2))*CT547)</f>
        <v>1.599316127053548E-3</v>
      </c>
      <c r="BT547" s="27">
        <f>(1/(((6-P547)^2+(2-Q547)^2))*CT547)</f>
        <v>1.7454684547899347E-3</v>
      </c>
      <c r="BU547" s="27">
        <f>(1/(((6-P547)^2+(3-Q547)^2))*CT547)</f>
        <v>1.7839400608397943E-3</v>
      </c>
      <c r="BV547" s="27">
        <f>((1/(((6-P547)^2+(4-Q547)^2))*CT547))</f>
        <v>1.7000968052987152E-3</v>
      </c>
      <c r="BW547" s="27">
        <f>((1/(((6-P547)^2+(5-Q547)^2))*CT547))</f>
        <v>1.5247466802238516E-3</v>
      </c>
      <c r="BX547" s="27">
        <f>((1/(((0-P547)^2+(1-Q547)^2))*CT547))</f>
        <v>1.3244423059570487E-2</v>
      </c>
      <c r="BY547" s="27">
        <f>((1/(((0-P547)^2+(2-Q547)^2))*CT547))</f>
        <v>4.3199666764764777E-2</v>
      </c>
      <c r="BZ547" s="27">
        <f>((1/(((1-P547)^2+(2-Q547)^2))*CT547))</f>
        <v>6.7679043840074601E-2</v>
      </c>
      <c r="CA547" s="27">
        <f>((1/(((0-P547)^2+(3-Q547)^2))*CT547))</f>
        <v>9.2651136069616447E-2</v>
      </c>
      <c r="CB547" s="27">
        <f>((1/(((1-P547)^2+(3-Q547)^2))*CT547))</f>
        <v>0.41314263728201883</v>
      </c>
      <c r="CC547" s="27">
        <f>((1/(((2-P547)^2+(3-Q547)^2))*CT547))</f>
        <v>2.9370501485209911E-2</v>
      </c>
      <c r="CD547" s="27">
        <f>((1/(((0-P547)^2+(4-Q547)^2))*CT547))</f>
        <v>2.601590489249896E-2</v>
      </c>
      <c r="CE547" s="27">
        <f>((1/(((1-P547)^2+(4-Q547)^2))*CT547))</f>
        <v>3.3260912524416195E-2</v>
      </c>
      <c r="CF547" s="27">
        <f>((1/(((2-P547)^2+(4-Q547)^2))*CT547))</f>
        <v>1.6209395199529613E-2</v>
      </c>
      <c r="CG547" s="27">
        <f>((1/(((3-P547)^2+(4-Q547)^2))*CT547))</f>
        <v>7.5007550181312227E-3</v>
      </c>
      <c r="CH547" s="27">
        <f>((1/(((0-P547)^2+(5-Q547)^2))*CT547))</f>
        <v>9.4265922704237139E-3</v>
      </c>
      <c r="CI547" s="27">
        <f>((1/(((1-P547)^2+(5-Q547)^2))*CT547))</f>
        <v>1.0234349225520906E-2</v>
      </c>
      <c r="CJ547" s="27">
        <f>((1/(((2-P547)^2+(5-Q547)^2))*CT547))</f>
        <v>7.7317117374713917E-3</v>
      </c>
      <c r="CK547" s="27">
        <f>((1/(((3-P547)^2+(5-Q547)^2))*CT547))</f>
        <v>4.9759967561400125E-3</v>
      </c>
      <c r="CL547" s="27">
        <f>(1/(((4-P547)^2+(5-Q547)^2))*CT547)</f>
        <v>3.199057614119163E-3</v>
      </c>
      <c r="CM547" s="27">
        <f>(1/(((0-P547)^2+(6-Q547)^2))*CT547)</f>
        <v>4.6788502004235606E-3</v>
      </c>
      <c r="CN547" s="27">
        <f>(1/(((1-P547)^2+(6-Q547)^2))*CT547)</f>
        <v>4.8696155841633686E-3</v>
      </c>
      <c r="CO547" s="27">
        <f>((1/(((2-P547)^2+(6-Q547)^2))*CT547))</f>
        <v>4.2197241670413645E-3</v>
      </c>
      <c r="CP547" s="27">
        <f>((1/(((3-P547)^2+(6-Q547)^2))*CT547))</f>
        <v>3.2403397902458575E-3</v>
      </c>
      <c r="CQ547" s="27">
        <f>((1/(((4-P547)^2+(6-Q547)^2))*CT547))</f>
        <v>2.3796101330980472E-3</v>
      </c>
      <c r="CR547" s="27">
        <f>((1/(((5-P547)^2+(6-Q547)^2)))*CT547)</f>
        <v>1.7486668982107812E-3</v>
      </c>
      <c r="CS547" s="21">
        <f t="shared" si="269"/>
        <v>0.93515068350425556</v>
      </c>
      <c r="CT547" s="28">
        <v>0.05</v>
      </c>
    </row>
    <row r="548" spans="8:98" x14ac:dyDescent="0.25">
      <c r="H548" s="2">
        <v>44925</v>
      </c>
      <c r="I548" s="1" t="s">
        <v>21</v>
      </c>
      <c r="J548" s="1" t="s">
        <v>5</v>
      </c>
      <c r="K548">
        <v>0</v>
      </c>
      <c r="L548">
        <v>2</v>
      </c>
      <c r="M548">
        <v>1.1299999999999999</v>
      </c>
      <c r="N548">
        <v>1.45</v>
      </c>
      <c r="P548" s="10">
        <f>SUMIF(team,spi_matches[[#This Row],[team1]],Mxg)+SUMIF(team,spi_matches[[#This Row],[team2]],Vnxg)</f>
        <v>1.5419985332882922</v>
      </c>
      <c r="Q548" s="10">
        <f>SUMIF(team,spi_matches[[#This Row],[team1]],Mnxg)+SUMIF(team,spi_matches[[#This Row],[team2]],Vxg)</f>
        <v>1.2422703230330479</v>
      </c>
      <c r="R548" s="10">
        <f t="shared" si="239"/>
        <v>0.21289441012449836</v>
      </c>
      <c r="S548" s="21">
        <f t="shared" si="240"/>
        <v>0.35533396875692397</v>
      </c>
      <c r="T548" s="21">
        <f t="shared" si="241"/>
        <v>0.23473944286005788</v>
      </c>
      <c r="U548" s="21">
        <f t="shared" si="242"/>
        <v>0.18414387320437312</v>
      </c>
      <c r="V548" s="22">
        <f t="shared" si="243"/>
        <v>3</v>
      </c>
      <c r="W548" s="22">
        <f t="shared" si="244"/>
        <v>0</v>
      </c>
      <c r="X548" s="23">
        <f t="shared" si="245"/>
        <v>0</v>
      </c>
      <c r="Y548" s="23">
        <f t="shared" si="246"/>
        <v>3</v>
      </c>
      <c r="Z548" s="23">
        <f t="shared" si="247"/>
        <v>0</v>
      </c>
      <c r="AA548" s="23">
        <f t="shared" si="248"/>
        <v>3</v>
      </c>
      <c r="AB548" s="24">
        <f t="shared" si="249"/>
        <v>2</v>
      </c>
      <c r="AC548" s="24">
        <f t="shared" si="250"/>
        <v>1</v>
      </c>
      <c r="AD548" s="24">
        <f t="shared" si="251"/>
        <v>1</v>
      </c>
      <c r="AE548" s="24">
        <f t="shared" si="252"/>
        <v>1</v>
      </c>
      <c r="AF548" s="24">
        <f t="shared" si="253"/>
        <v>2</v>
      </c>
      <c r="AG548" s="24">
        <f t="shared" si="254"/>
        <v>2</v>
      </c>
      <c r="AH548" s="24">
        <f t="shared" si="255"/>
        <v>1</v>
      </c>
      <c r="AI548" s="24">
        <f t="shared" si="256"/>
        <v>2</v>
      </c>
      <c r="AJ548" s="24">
        <f t="shared" si="257"/>
        <v>2</v>
      </c>
      <c r="AK548" s="24">
        <f t="shared" si="258"/>
        <v>0</v>
      </c>
      <c r="AL548" s="25">
        <f t="shared" si="259"/>
        <v>21</v>
      </c>
      <c r="AM548" s="25">
        <f t="shared" si="260"/>
        <v>11</v>
      </c>
      <c r="AN548" s="25">
        <f t="shared" si="261"/>
        <v>22</v>
      </c>
      <c r="AO548" s="25">
        <f t="shared" si="262"/>
        <v>12</v>
      </c>
      <c r="AP548" s="25">
        <f t="shared" si="263"/>
        <v>20</v>
      </c>
      <c r="AQ548" s="26">
        <f t="shared" si="264"/>
        <v>0.18624731018394239</v>
      </c>
      <c r="AR548" s="26">
        <f t="shared" si="265"/>
        <v>0.14186114809482703</v>
      </c>
      <c r="AS548" s="26">
        <f t="shared" si="266"/>
        <v>6.3782050559827108E-2</v>
      </c>
      <c r="AT548" s="26">
        <f t="shared" si="267"/>
        <v>5.7609217025000353E-2</v>
      </c>
      <c r="AU548" s="26">
        <f t="shared" si="268"/>
        <v>2.852251817358414E-2</v>
      </c>
      <c r="AV548" s="27">
        <f>(1/(((0-P548)^2+(0-Q548)^2))*CT548)</f>
        <v>1.2751865174529323E-2</v>
      </c>
      <c r="AW548" s="27">
        <f>(1/(((1-P548)^2+(1-Q548)^2))*CT548)</f>
        <v>0.14186114809482703</v>
      </c>
      <c r="AX548" s="27">
        <f>(1/(((2-P548)^2+(2-Q548)^2))*CT548)</f>
        <v>6.3782050559827108E-2</v>
      </c>
      <c r="AY548" s="27">
        <f>(1/(((3-P548)^2+(3-Q548)^2))*CT548)</f>
        <v>9.5870256510604199E-3</v>
      </c>
      <c r="AZ548" s="27">
        <f>((1/(((4-P548)^2+(4-Q548)^2))*CT548))</f>
        <v>3.6638507287629104E-3</v>
      </c>
      <c r="BA548" s="27">
        <f>((1/(((5-P548)^2+(5-Q548)^2))*CT548))</f>
        <v>1.9173024160734646E-3</v>
      </c>
      <c r="BB548" s="27">
        <f>((1/(((6-P548)^2+(6-Q548)^2))*CT548))</f>
        <v>1.176200234977634E-3</v>
      </c>
      <c r="BC548" s="27">
        <f>((1/(((1-P548)^2+(0-Q548)^2))*CT548))</f>
        <v>2.7218320834852695E-2</v>
      </c>
      <c r="BD548" s="27">
        <f>((1/(((2-P548)^2+(0-Q548)^2))*CT548))</f>
        <v>2.852251817358414E-2</v>
      </c>
      <c r="BE548" s="27">
        <f>((1/(((2-P548)^2+(1-Q548)^2))*CT548))</f>
        <v>0.18624731018394239</v>
      </c>
      <c r="BF548" s="27">
        <f>((1/(((3-P548)^2+(0-Q548)^2))*CT548))</f>
        <v>1.3627677234393096E-2</v>
      </c>
      <c r="BG548" s="27">
        <f>((1/(((3-P548)^2+(1-Q548)^2))*CT548))</f>
        <v>2.2888918573815184E-2</v>
      </c>
      <c r="BH548" s="27">
        <f>((1/(((3-P548)^2+(2-Q548)^2))*CT548))</f>
        <v>1.8519049807492152E-2</v>
      </c>
      <c r="BI548" s="27">
        <f>((1/(((4-P548)^2+(0-Q548)^2))*CT548))</f>
        <v>6.5919519314266879E-3</v>
      </c>
      <c r="BJ548" s="27">
        <f>((1/(((4-P548)^2+(1-Q548)^2))*CT548))</f>
        <v>8.1960950226222552E-3</v>
      </c>
      <c r="BK548" s="27">
        <f>((1/(((4-P548)^2+(2-Q548)^2))*CT548))</f>
        <v>7.5575216496409975E-3</v>
      </c>
      <c r="BL548" s="27">
        <f>((1/(((4-P548)^2+(3-Q548)^2))*CT548))</f>
        <v>5.4756207238812376E-3</v>
      </c>
      <c r="BM548" s="27">
        <f>((1/(((5-P548)^2+(0-Q548)^2))*CT548))</f>
        <v>3.703426715018757E-3</v>
      </c>
      <c r="BN548" s="27">
        <f>((1/(((5-P548)^2+(1-Q548)^2))*CT548))</f>
        <v>4.1609560827415466E-3</v>
      </c>
      <c r="BO548" s="27">
        <f>((1/(((5-P548)^2+(2-Q548)^2))*CT548))</f>
        <v>3.9898089404600866E-3</v>
      </c>
      <c r="BP548" s="27">
        <f>((1/(((5-P548)^2+(3-Q548)^2))*CT548))</f>
        <v>3.3228358831395156E-3</v>
      </c>
      <c r="BQ548" s="27">
        <f>((1/(((5-P548)^2+(4-Q548)^2))*CT548))</f>
        <v>2.5558651921197269E-3</v>
      </c>
      <c r="BR548" s="27">
        <f>((1/(((6-P548)^2+(0-Q548)^2))*CT548))</f>
        <v>2.3345926370551156E-3</v>
      </c>
      <c r="BS548" s="27">
        <f>(1/(((6-P548)^2+(1-Q548)^2))*CT548)</f>
        <v>2.5084695984295166E-3</v>
      </c>
      <c r="BT548" s="27">
        <f>(1/(((6-P548)^2+(2-Q548)^2))*CT548)</f>
        <v>2.4452351275662215E-3</v>
      </c>
      <c r="BU548" s="27">
        <f>(1/(((6-P548)^2+(3-Q548)^2))*CT548)</f>
        <v>2.1773787967640365E-3</v>
      </c>
      <c r="BV548" s="27">
        <f>((1/(((6-P548)^2+(4-Q548)^2))*CT548))</f>
        <v>1.8195812383662833E-3</v>
      </c>
      <c r="BW548" s="27">
        <f>((1/(((6-P548)^2+(5-Q548)^2))*CT548))</f>
        <v>1.4708344096122762E-3</v>
      </c>
      <c r="BX548" s="27">
        <f>((1/(((0-P548)^2+(1-Q548)^2))*CT548))</f>
        <v>2.0521623669846792E-2</v>
      </c>
      <c r="BY548" s="27">
        <f>((1/(((0-P548)^2+(2-Q548)^2))*CT548))</f>
        <v>1.6938164324431296E-2</v>
      </c>
      <c r="BZ548" s="27">
        <f>((1/(((1-P548)^2+(2-Q548)^2))*CT548))</f>
        <v>5.7609217025000353E-2</v>
      </c>
      <c r="CA548" s="27">
        <f>((1/(((0-P548)^2+(3-Q548)^2))*CT548))</f>
        <v>9.1451596846930713E-3</v>
      </c>
      <c r="CB548" s="27">
        <f>((1/(((1-P548)^2+(3-Q548)^2))*CT548))</f>
        <v>1.4778138638868047E-2</v>
      </c>
      <c r="CC548" s="27">
        <f>((1/(((2-P548)^2+(3-Q548)^2))*CT548))</f>
        <v>1.5154367107884488E-2</v>
      </c>
      <c r="CD548" s="27">
        <f>((1/(((0-P548)^2+(4-Q548)^2))*CT548))</f>
        <v>5.0085985376405566E-3</v>
      </c>
      <c r="CE548" s="27">
        <f>((1/(((1-P548)^2+(4-Q548)^2))*CT548))</f>
        <v>6.3300471001462855E-3</v>
      </c>
      <c r="CF548" s="27">
        <f>((1/(((2-P548)^2+(4-Q548)^2))*CT548))</f>
        <v>6.3980850257296471E-3</v>
      </c>
      <c r="CG548" s="27">
        <f>((1/(((3-P548)^2+(4-Q548)^2))*CT548))</f>
        <v>5.1383018923945641E-3</v>
      </c>
      <c r="CH548" s="27">
        <f>((1/(((0-P548)^2+(5-Q548)^2))*CT548))</f>
        <v>3.0306167814585531E-3</v>
      </c>
      <c r="CI548" s="27">
        <f>((1/(((1-P548)^2+(5-Q548)^2))*CT548))</f>
        <v>3.4687788003767909E-3</v>
      </c>
      <c r="CJ548" s="27">
        <f>((1/(((2-P548)^2+(5-Q548)^2))*CT548))</f>
        <v>3.48911105380037E-3</v>
      </c>
      <c r="CK548" s="27">
        <f>((1/(((3-P548)^2+(5-Q548)^2))*CT548))</f>
        <v>3.0776237141372786E-3</v>
      </c>
      <c r="CL548" s="27">
        <f>(1/(((4-P548)^2+(5-Q548)^2))*CT548)</f>
        <v>2.4798753729665403E-3</v>
      </c>
      <c r="CM548" s="27">
        <f>(1/(((0-P548)^2+(6-Q548)^2))*CT548)</f>
        <v>1.9989005123086357E-3</v>
      </c>
      <c r="CN548" s="27">
        <f>(1/(((1-P548)^2+(6-Q548)^2))*CT548)</f>
        <v>2.1805728838407644E-3</v>
      </c>
      <c r="CO548" s="27">
        <f>((1/(((2-P548)^2+(6-Q548)^2))*CT548))</f>
        <v>2.1885902030093904E-3</v>
      </c>
      <c r="CP548" s="27">
        <f>((1/(((3-P548)^2+(6-Q548)^2))*CT548))</f>
        <v>2.0192425776194857E-3</v>
      </c>
      <c r="CQ548" s="27">
        <f>((1/(((4-P548)^2+(6-Q548)^2))*CT548))</f>
        <v>1.7435111724979026E-3</v>
      </c>
      <c r="CR548" s="27">
        <f>((1/(((5-P548)^2+(6-Q548)^2)))*CT548)</f>
        <v>1.4453471257223308E-3</v>
      </c>
      <c r="CS548" s="21">
        <f t="shared" si="269"/>
        <v>0.77421728482135532</v>
      </c>
      <c r="CT548" s="28">
        <v>0.05</v>
      </c>
    </row>
    <row r="549" spans="8:98" x14ac:dyDescent="0.25">
      <c r="H549" s="2">
        <v>44925</v>
      </c>
      <c r="I549" s="1" t="s">
        <v>19</v>
      </c>
      <c r="J549" s="1" t="s">
        <v>14</v>
      </c>
      <c r="K549">
        <v>2</v>
      </c>
      <c r="L549">
        <v>1</v>
      </c>
      <c r="M549">
        <v>2.3199999999999998</v>
      </c>
      <c r="N549">
        <v>1.03</v>
      </c>
      <c r="P549" s="10">
        <f>SUMIF(team,spi_matches[[#This Row],[team1]],Mxg)+SUMIF(team,spi_matches[[#This Row],[team2]],Vnxg)</f>
        <v>2.5916230931060689</v>
      </c>
      <c r="Q549" s="10">
        <f>SUMIF(team,spi_matches[[#This Row],[team1]],Mnxg)+SUMIF(team,spi_matches[[#This Row],[team2]],Vxg)</f>
        <v>0.83512598617503953</v>
      </c>
      <c r="R549" s="10">
        <f t="shared" si="239"/>
        <v>0.11175498597275912</v>
      </c>
      <c r="S549" s="21">
        <f t="shared" si="240"/>
        <v>0.66071287640501042</v>
      </c>
      <c r="T549" s="21">
        <f t="shared" si="241"/>
        <v>7.3498418565270562E-2</v>
      </c>
      <c r="U549" s="21">
        <f t="shared" si="242"/>
        <v>8.7469412018778753E-2</v>
      </c>
      <c r="V549" s="22">
        <f t="shared" si="243"/>
        <v>3</v>
      </c>
      <c r="W549" s="22">
        <f t="shared" si="244"/>
        <v>0</v>
      </c>
      <c r="X549" s="23">
        <f t="shared" si="245"/>
        <v>3</v>
      </c>
      <c r="Y549" s="23">
        <f t="shared" si="246"/>
        <v>0</v>
      </c>
      <c r="Z549" s="23">
        <f t="shared" si="247"/>
        <v>3</v>
      </c>
      <c r="AA549" s="23">
        <f t="shared" si="248"/>
        <v>0</v>
      </c>
      <c r="AB549" s="24">
        <f t="shared" si="249"/>
        <v>3</v>
      </c>
      <c r="AC549" s="24">
        <f t="shared" si="250"/>
        <v>1</v>
      </c>
      <c r="AD549" s="24">
        <f t="shared" si="251"/>
        <v>2</v>
      </c>
      <c r="AE549" s="24">
        <f t="shared" si="252"/>
        <v>1</v>
      </c>
      <c r="AF549" s="24">
        <f t="shared" si="253"/>
        <v>3</v>
      </c>
      <c r="AG549" s="24">
        <f t="shared" si="254"/>
        <v>0</v>
      </c>
      <c r="AH549" s="24">
        <f t="shared" si="255"/>
        <v>2</v>
      </c>
      <c r="AI549" s="24">
        <f t="shared" si="256"/>
        <v>0</v>
      </c>
      <c r="AJ549" s="24">
        <f t="shared" si="257"/>
        <v>3</v>
      </c>
      <c r="AK549" s="24">
        <f t="shared" si="258"/>
        <v>2</v>
      </c>
      <c r="AL549" s="25">
        <f t="shared" si="259"/>
        <v>31</v>
      </c>
      <c r="AM549" s="25">
        <f t="shared" si="260"/>
        <v>21</v>
      </c>
      <c r="AN549" s="25">
        <f t="shared" si="261"/>
        <v>30</v>
      </c>
      <c r="AO549" s="25">
        <f t="shared" si="262"/>
        <v>20</v>
      </c>
      <c r="AP549" s="25">
        <f t="shared" si="263"/>
        <v>32</v>
      </c>
      <c r="AQ549" s="26">
        <f t="shared" si="264"/>
        <v>0.25779157170976402</v>
      </c>
      <c r="AR549" s="26">
        <f t="shared" si="265"/>
        <v>0.13255520784726318</v>
      </c>
      <c r="AS549" s="26">
        <f t="shared" si="266"/>
        <v>5.7856501492700843E-2</v>
      </c>
      <c r="AT549" s="26">
        <f t="shared" si="267"/>
        <v>4.7734825160536745E-2</v>
      </c>
      <c r="AU549" s="26">
        <f t="shared" si="268"/>
        <v>3.2814790380540984E-2</v>
      </c>
      <c r="AV549" s="27">
        <f>(1/(((0-P549)^2+(0-Q549)^2))*CT549)</f>
        <v>6.7440472629380537E-3</v>
      </c>
      <c r="AW549" s="27">
        <f>(1/(((1-P549)^2+(1-Q549)^2))*CT549)</f>
        <v>1.9527836359191648E-2</v>
      </c>
      <c r="AX549" s="27">
        <f>(1/(((2-P549)^2+(2-Q549)^2))*CT549)</f>
        <v>2.929202318173867E-2</v>
      </c>
      <c r="AY549" s="27">
        <f>(1/(((3-P549)^2+(3-Q549)^2))*CT549)</f>
        <v>1.0301947625161637E-2</v>
      </c>
      <c r="AZ549" s="27">
        <f>((1/(((4-P549)^2+(4-Q549)^2))*CT549))</f>
        <v>4.1666829739330467E-3</v>
      </c>
      <c r="BA549" s="27">
        <f>((1/(((5-P549)^2+(5-Q549)^2))*CT549))</f>
        <v>2.1601580141045163E-3</v>
      </c>
      <c r="BB549" s="27">
        <f>((1/(((6-P549)^2+(6-Q549)^2))*CT549))</f>
        <v>1.3057231482029794E-3</v>
      </c>
      <c r="BC549" s="27">
        <f>((1/(((1-P549)^2+(0-Q549)^2))*CT549))</f>
        <v>1.5476524591210261E-2</v>
      </c>
      <c r="BD549" s="27">
        <f>((1/(((2-P549)^2+(0-Q549)^2))*CT549))</f>
        <v>4.7734825160536745E-2</v>
      </c>
      <c r="BE549" s="27">
        <f>((1/(((2-P549)^2+(1-Q549)^2))*CT549))</f>
        <v>0.13255520784726318</v>
      </c>
      <c r="BF549" s="27">
        <f>((1/(((3-P549)^2+(0-Q549)^2))*CT549))</f>
        <v>5.7856501492700843E-2</v>
      </c>
      <c r="BG549" s="27">
        <f>((1/(((3-P549)^2+(1-Q549)^2))*CT549))</f>
        <v>0.25779157170976402</v>
      </c>
      <c r="BH549" s="27">
        <f>((1/(((3-P549)^2+(2-Q549)^2))*CT549))</f>
        <v>3.2814790380540984E-2</v>
      </c>
      <c r="BI549" s="27">
        <f>((1/(((4-P549)^2+(0-Q549)^2))*CT549))</f>
        <v>1.8650029375716439E-2</v>
      </c>
      <c r="BJ549" s="27">
        <f>((1/(((4-P549)^2+(1-Q549)^2))*CT549))</f>
        <v>2.4866851039100121E-2</v>
      </c>
      <c r="BK549" s="27">
        <f>((1/(((4-P549)^2+(2-Q549)^2))*CT549))</f>
        <v>1.4968011951660205E-2</v>
      </c>
      <c r="BL549" s="27">
        <f>((1/(((4-P549)^2+(3-Q549)^2))*CT549))</f>
        <v>7.4960214780475159E-3</v>
      </c>
      <c r="BM549" s="27">
        <f>((1/(((5-P549)^2+(0-Q549)^2))*CT549))</f>
        <v>7.6950130950142644E-3</v>
      </c>
      <c r="BN549" s="27">
        <f>((1/(((5-P549)^2+(1-Q549)^2))*CT549))</f>
        <v>8.5800634009897663E-3</v>
      </c>
      <c r="BO549" s="27">
        <f>((1/(((5-P549)^2+(2-Q549)^2))*CT549))</f>
        <v>6.9859616323861258E-3</v>
      </c>
      <c r="BP549" s="27">
        <f>((1/(((5-P549)^2+(3-Q549)^2))*CT549))</f>
        <v>4.7678264834981887E-3</v>
      </c>
      <c r="BQ549" s="27">
        <f>((1/(((5-P549)^2+(4-Q549)^2))*CT549))</f>
        <v>3.1612143082123674E-3</v>
      </c>
      <c r="BR549" s="27">
        <f>((1/(((6-P549)^2+(0-Q549)^2))*CT549))</f>
        <v>4.0602645406841173E-3</v>
      </c>
      <c r="BS549" s="27">
        <f>(1/(((6-P549)^2+(1-Q549)^2))*CT549)</f>
        <v>4.2939771565554423E-3</v>
      </c>
      <c r="BT549" s="27">
        <f>(1/(((6-P549)^2+(2-Q549)^2))*CT549)</f>
        <v>3.8538720824759032E-3</v>
      </c>
      <c r="BU549" s="27">
        <f>(1/(((6-P549)^2+(3-Q549)^2))*CT549)</f>
        <v>3.0667861436727605E-3</v>
      </c>
      <c r="BV549" s="27">
        <f>((1/(((6-P549)^2+(4-Q549)^2))*CT549))</f>
        <v>2.3112344704933475E-3</v>
      </c>
      <c r="BW549" s="27">
        <f>((1/(((6-P549)^2+(5-Q549)^2))*CT549))</f>
        <v>1.7263280644879211E-3</v>
      </c>
      <c r="BX549" s="27">
        <f>((1/(((0-P549)^2+(1-Q549)^2))*CT549))</f>
        <v>7.4143343759949633E-3</v>
      </c>
      <c r="BY549" s="27">
        <f>((1/(((0-P549)^2+(2-Q549)^2))*CT549))</f>
        <v>6.193145588253509E-3</v>
      </c>
      <c r="BZ549" s="27">
        <f>((1/(((1-P549)^2+(2-Q549)^2))*CT549))</f>
        <v>1.2852824364217256E-2</v>
      </c>
      <c r="CA549" s="27">
        <f>((1/(((0-P549)^2+(3-Q549)^2))*CT549))</f>
        <v>4.3847380500911448E-3</v>
      </c>
      <c r="CB549" s="27">
        <f>((1/(((1-P549)^2+(3-Q549)^2))*CT549))</f>
        <v>6.92526188622515E-3</v>
      </c>
      <c r="CC549" s="27">
        <f>((1/(((2-P549)^2+(3-Q549)^2))*CT549))</f>
        <v>9.9271399942023886E-3</v>
      </c>
      <c r="CD549" s="27">
        <f>((1/(((0-P549)^2+(4-Q549)^2))*CT549))</f>
        <v>2.9881184438185194E-3</v>
      </c>
      <c r="CE549" s="27">
        <f>((1/(((1-P549)^2+(4-Q549)^2))*CT549))</f>
        <v>3.9841616525724899E-3</v>
      </c>
      <c r="CF549" s="27">
        <f>((1/(((2-P549)^2+(4-Q549)^2))*CT549))</f>
        <v>4.8232540696112707E-3</v>
      </c>
      <c r="CG549" s="27">
        <f>((1/(((3-P549)^2+(4-Q549)^2))*CT549))</f>
        <v>4.9100482974532506E-3</v>
      </c>
      <c r="CH549" s="27">
        <f>((1/(((0-P549)^2+(5-Q549)^2))*CT549))</f>
        <v>2.0779060325795229E-3</v>
      </c>
      <c r="CI549" s="27">
        <f>((1/(((1-P549)^2+(5-Q549)^2))*CT549))</f>
        <v>2.5151614407589221E-3</v>
      </c>
      <c r="CJ549" s="27">
        <f>((1/(((2-P549)^2+(5-Q549)^2))*CT549))</f>
        <v>2.8254664022927065E-3</v>
      </c>
      <c r="CK549" s="27">
        <f>((1/(((3-P549)^2+(5-Q549)^2))*CT549))</f>
        <v>2.8550305833026576E-3</v>
      </c>
      <c r="CL549" s="27">
        <f>(1/(((4-P549)^2+(5-Q549)^2))*CT549)</f>
        <v>2.5866928742084567E-3</v>
      </c>
      <c r="CM549" s="27">
        <f>(1/(((0-P549)^2+(6-Q549)^2))*CT549)</f>
        <v>1.4973451844347585E-3</v>
      </c>
      <c r="CN549" s="27">
        <f>(1/(((1-P549)^2+(6-Q549)^2))*CT549)</f>
        <v>1.7117901600177373E-3</v>
      </c>
      <c r="CO549" s="27">
        <f>((1/(((2-P549)^2+(6-Q549)^2))*CT549))</f>
        <v>1.8500743098436873E-3</v>
      </c>
      <c r="CP549" s="27">
        <f>((1/(((3-P549)^2+(6-Q549)^2))*CT549))</f>
        <v>1.8627041541269221E-3</v>
      </c>
      <c r="CQ549" s="27">
        <f>((1/(((4-P549)^2+(6-Q549)^2))*CT549))</f>
        <v>1.7446253011358624E-3</v>
      </c>
      <c r="CR549" s="27">
        <f>((1/(((5-P549)^2+(6-Q549)^2)))*CT549)</f>
        <v>1.5395888536375512E-3</v>
      </c>
      <c r="CS549" s="21">
        <f t="shared" si="269"/>
        <v>0.82168070698905959</v>
      </c>
      <c r="CT549" s="28">
        <v>0.05</v>
      </c>
    </row>
    <row r="550" spans="8:98" x14ac:dyDescent="0.25">
      <c r="H550" s="2">
        <v>44926</v>
      </c>
      <c r="I550" s="1" t="s">
        <v>15</v>
      </c>
      <c r="J550" s="1" t="s">
        <v>7</v>
      </c>
      <c r="K550">
        <v>0</v>
      </c>
      <c r="L550">
        <v>1</v>
      </c>
      <c r="M550">
        <v>0.63</v>
      </c>
      <c r="N550">
        <v>2.27</v>
      </c>
      <c r="P550" s="10">
        <f>SUMIF(team,spi_matches[[#This Row],[team1]],Mxg)+SUMIF(team,spi_matches[[#This Row],[team2]],Vnxg)</f>
        <v>1.1194883070912511</v>
      </c>
      <c r="Q550" s="10">
        <f>SUMIF(team,spi_matches[[#This Row],[team1]],Mnxg)+SUMIF(team,spi_matches[[#This Row],[team2]],Vxg)</f>
        <v>1.5164952379726464</v>
      </c>
      <c r="R550" s="10">
        <f t="shared" si="239"/>
        <v>0.80736822917695783</v>
      </c>
      <c r="S550" s="21">
        <f t="shared" si="240"/>
        <v>0.16771958755198893</v>
      </c>
      <c r="T550" s="21">
        <f t="shared" si="241"/>
        <v>0.25667922606827404</v>
      </c>
      <c r="U550" s="21">
        <f t="shared" si="242"/>
        <v>0.37899617445771727</v>
      </c>
      <c r="V550" s="22">
        <f t="shared" si="243"/>
        <v>0</v>
      </c>
      <c r="W550" s="22">
        <f t="shared" si="244"/>
        <v>3</v>
      </c>
      <c r="X550" s="23">
        <f t="shared" si="245"/>
        <v>0</v>
      </c>
      <c r="Y550" s="23">
        <f t="shared" si="246"/>
        <v>3</v>
      </c>
      <c r="Z550" s="23">
        <f t="shared" si="247"/>
        <v>0</v>
      </c>
      <c r="AA550" s="23">
        <f t="shared" si="248"/>
        <v>3</v>
      </c>
      <c r="AB550" s="24">
        <f t="shared" si="249"/>
        <v>1</v>
      </c>
      <c r="AC550" s="24">
        <f t="shared" si="250"/>
        <v>2</v>
      </c>
      <c r="AD550" s="24">
        <f t="shared" si="251"/>
        <v>1</v>
      </c>
      <c r="AE550" s="24">
        <f t="shared" si="252"/>
        <v>1</v>
      </c>
      <c r="AF550" s="24">
        <f t="shared" si="253"/>
        <v>2</v>
      </c>
      <c r="AG550" s="24">
        <f t="shared" si="254"/>
        <v>2</v>
      </c>
      <c r="AH550" s="24">
        <f t="shared" si="255"/>
        <v>2</v>
      </c>
      <c r="AI550" s="24">
        <f t="shared" si="256"/>
        <v>1</v>
      </c>
      <c r="AJ550" s="24">
        <f t="shared" si="257"/>
        <v>0</v>
      </c>
      <c r="AK550" s="24">
        <f t="shared" si="258"/>
        <v>2</v>
      </c>
      <c r="AL550" s="25">
        <f t="shared" si="259"/>
        <v>12</v>
      </c>
      <c r="AM550" s="25">
        <f t="shared" si="260"/>
        <v>11</v>
      </c>
      <c r="AN550" s="25">
        <f t="shared" si="261"/>
        <v>22</v>
      </c>
      <c r="AO550" s="25">
        <f t="shared" si="262"/>
        <v>21</v>
      </c>
      <c r="AP550" s="25">
        <f t="shared" si="263"/>
        <v>2</v>
      </c>
      <c r="AQ550" s="26">
        <f t="shared" si="264"/>
        <v>0.20156876093943268</v>
      </c>
      <c r="AR550" s="26">
        <f t="shared" si="265"/>
        <v>0.17790758776931495</v>
      </c>
      <c r="AS550" s="26">
        <f t="shared" si="266"/>
        <v>4.9550198350143189E-2</v>
      </c>
      <c r="AT550" s="26">
        <f t="shared" si="267"/>
        <v>4.7981505753661946E-2</v>
      </c>
      <c r="AU550" s="26">
        <f t="shared" si="268"/>
        <v>3.3624048546853545E-2</v>
      </c>
      <c r="AV550" s="27">
        <f>(1/(((0-P550)^2+(0-Q550)^2))*CT550)</f>
        <v>1.407256765185512E-2</v>
      </c>
      <c r="AW550" s="27">
        <f>(1/(((1-P550)^2+(1-Q550)^2))*CT550)</f>
        <v>0.17790758776931495</v>
      </c>
      <c r="AX550" s="27">
        <f>(1/(((2-P550)^2+(2-Q550)^2))*CT550)</f>
        <v>4.9550198350143189E-2</v>
      </c>
      <c r="AY550" s="27">
        <f>(1/(((3-P550)^2+(3-Q550)^2))*CT550)</f>
        <v>8.7151884341614416E-3</v>
      </c>
      <c r="AZ550" s="27">
        <f>((1/(((4-P550)^2+(4-Q550)^2))*CT550))</f>
        <v>3.4565851313335741E-3</v>
      </c>
      <c r="BA550" s="27">
        <f>((1/(((5-P550)^2+(5-Q550)^2))*CT550))</f>
        <v>1.8386965618490667E-3</v>
      </c>
      <c r="BB550" s="27">
        <f>((1/(((6-P550)^2+(6-Q550)^2))*CT550))</f>
        <v>1.138402169616773E-3</v>
      </c>
      <c r="BC550" s="27">
        <f>((1/(((1-P550)^2+(0-Q550)^2))*CT550))</f>
        <v>2.1607276610710657E-2</v>
      </c>
      <c r="BD550" s="27">
        <f>((1/(((2-P550)^2+(0-Q550)^2))*CT550))</f>
        <v>1.6259852484504223E-2</v>
      </c>
      <c r="BE550" s="27">
        <f>((1/(((2-P550)^2+(1-Q550)^2))*CT550))</f>
        <v>4.7981505753661946E-2</v>
      </c>
      <c r="BF550" s="27">
        <f>((1/(((3-P550)^2+(0-Q550)^2))*CT550))</f>
        <v>8.5673915666451064E-3</v>
      </c>
      <c r="BG550" s="27">
        <f>((1/(((3-P550)^2+(1-Q550)^2))*CT550))</f>
        <v>1.3147198598105238E-2</v>
      </c>
      <c r="BH550" s="27">
        <f>((1/(((3-P550)^2+(2-Q550)^2))*CT550))</f>
        <v>1.3262243879294533E-2</v>
      </c>
      <c r="BI550" s="27">
        <f>((1/(((4-P550)^2+(0-Q550)^2))*CT550))</f>
        <v>4.7182695669596049E-3</v>
      </c>
      <c r="BJ550" s="27">
        <f>((1/(((4-P550)^2+(1-Q550)^2))*CT550))</f>
        <v>5.8383149137913107E-3</v>
      </c>
      <c r="BK550" s="27">
        <f>((1/(((4-P550)^2+(2-Q550)^2))*CT550))</f>
        <v>5.8608921002395314E-3</v>
      </c>
      <c r="BL550" s="27">
        <f>((1/(((4-P550)^2+(3-Q550)^2))*CT550))</f>
        <v>4.7627511744829047E-3</v>
      </c>
      <c r="BM550" s="27">
        <f>((1/(((5-P550)^2+(0-Q550)^2))*CT550))</f>
        <v>2.8804948136969093E-3</v>
      </c>
      <c r="BN550" s="27">
        <f>((1/(((5-P550)^2+(1-Q550)^2))*CT550))</f>
        <v>3.2626132909524021E-3</v>
      </c>
      <c r="BO550" s="27">
        <f>((1/(((5-P550)^2+(2-Q550)^2))*CT550))</f>
        <v>3.2696518813664938E-3</v>
      </c>
      <c r="BP550" s="27">
        <f>((1/(((5-P550)^2+(3-Q550)^2))*CT550))</f>
        <v>2.8970128092366447E-3</v>
      </c>
      <c r="BQ550" s="27">
        <f>((1/(((5-P550)^2+(4-Q550)^2))*CT550))</f>
        <v>2.3555830985069106E-3</v>
      </c>
      <c r="BR550" s="27">
        <f>((1/(((6-P550)^2+(0-Q550)^2))*CT550))</f>
        <v>1.9143040950785003E-3</v>
      </c>
      <c r="BS550" s="27">
        <f>(1/(((6-P550)^2+(1-Q550)^2))*CT550)</f>
        <v>2.075880772978927E-3</v>
      </c>
      <c r="BT550" s="27">
        <f>(1/(((6-P550)^2+(2-Q550)^2))*CT550)</f>
        <v>2.0787279773672499E-3</v>
      </c>
      <c r="BU550" s="27">
        <f>(1/(((6-P550)^2+(3-Q550)^2))*CT550)</f>
        <v>1.9215854207281361E-3</v>
      </c>
      <c r="BV550" s="27">
        <f>((1/(((6-P550)^2+(4-Q550)^2))*CT550))</f>
        <v>1.6673786213516261E-3</v>
      </c>
      <c r="BW550" s="27">
        <f>((1/(((6-P550)^2+(5-Q550)^2))*CT550))</f>
        <v>1.3906581223300757E-3</v>
      </c>
      <c r="BX550" s="27">
        <f>((1/(((0-P550)^2+(1-Q550)^2))*CT550))</f>
        <v>3.2894273713184839E-2</v>
      </c>
      <c r="BY550" s="27">
        <f>((1/(((0-P550)^2+(2-Q550)^2))*CT550))</f>
        <v>3.3624048546853545E-2</v>
      </c>
      <c r="BZ550" s="27">
        <f>((1/(((1-P550)^2+(2-Q550)^2))*CT550))</f>
        <v>0.20156876093943268</v>
      </c>
      <c r="CA550" s="27">
        <f>((1/(((0-P550)^2+(3-Q550)^2))*CT550))</f>
        <v>1.4475800368587387E-2</v>
      </c>
      <c r="CB550" s="27">
        <f>((1/(((1-P550)^2+(3-Q550)^2))*CT550))</f>
        <v>2.2572712904017207E-2</v>
      </c>
      <c r="CC550" s="27">
        <f>((1/(((2-P550)^2+(3-Q550)^2))*CT550))</f>
        <v>1.6800582879034194E-2</v>
      </c>
      <c r="CD550" s="27">
        <f>((1/(((0-P550)^2+(4-Q550)^2))*CT550))</f>
        <v>6.7375910664605647E-3</v>
      </c>
      <c r="CE550" s="27">
        <f>((1/(((1-P550)^2+(4-Q550)^2))*CT550))</f>
        <v>8.0879014369663483E-3</v>
      </c>
      <c r="CF550" s="27">
        <f>((1/(((2-P550)^2+(4-Q550)^2))*CT550))</f>
        <v>7.2013975666700251E-3</v>
      </c>
      <c r="CG550" s="27">
        <f>((1/(((3-P550)^2+(4-Q550)^2))*CT550))</f>
        <v>5.1524506425372693E-3</v>
      </c>
      <c r="CH550" s="27">
        <f>((1/(((0-P550)^2+(5-Q550)^2))*CT550))</f>
        <v>3.7346711830807777E-3</v>
      </c>
      <c r="CI550" s="27">
        <f>((1/(((1-P550)^2+(5-Q550)^2))*CT550))</f>
        <v>4.1155369901719379E-3</v>
      </c>
      <c r="CJ550" s="27">
        <f>((1/(((2-P550)^2+(5-Q550)^2))*CT550))</f>
        <v>3.8729348124981501E-3</v>
      </c>
      <c r="CK550" s="27">
        <f>((1/(((3-P550)^2+(5-Q550)^2))*CT550))</f>
        <v>3.1905804561122874E-3</v>
      </c>
      <c r="CL550" s="27">
        <f>(1/(((4-P550)^2+(5-Q550)^2))*CT550)</f>
        <v>2.4471234089716142E-3</v>
      </c>
      <c r="CM550" s="27">
        <f>(1/(((0-P550)^2+(6-Q550)^2))*CT550)</f>
        <v>2.3413644765659788E-3</v>
      </c>
      <c r="CN550" s="27">
        <f>(1/(((1-P550)^2+(6-Q550)^2))*CT550)</f>
        <v>2.4855721970864619E-3</v>
      </c>
      <c r="CO550" s="27">
        <f>((1/(((2-P550)^2+(6-Q550)^2))*CT550))</f>
        <v>2.3949668381890066E-3</v>
      </c>
      <c r="CP550" s="27">
        <f>((1/(((3-P550)^2+(6-Q550)^2))*CT550))</f>
        <v>2.1152257215713822E-3</v>
      </c>
      <c r="CQ550" s="27">
        <f>((1/(((4-P550)^2+(6-Q550)^2))*CT550))</f>
        <v>1.7606152958607156E-3</v>
      </c>
      <c r="CR550" s="27">
        <f>((1/(((5-P550)^2+(6-Q550)^2)))*CT550)</f>
        <v>1.4220630138649432E-3</v>
      </c>
      <c r="CS550" s="21">
        <f t="shared" si="269"/>
        <v>0.80339498807798027</v>
      </c>
      <c r="CT550" s="28">
        <v>0.05</v>
      </c>
    </row>
    <row r="551" spans="8:98" x14ac:dyDescent="0.25">
      <c r="H551" s="2">
        <v>44926</v>
      </c>
      <c r="I551" s="1" t="s">
        <v>23</v>
      </c>
      <c r="J551" s="1" t="s">
        <v>11</v>
      </c>
      <c r="K551">
        <v>2</v>
      </c>
      <c r="L551">
        <v>1</v>
      </c>
      <c r="M551">
        <v>1.69</v>
      </c>
      <c r="N551">
        <v>0.06</v>
      </c>
      <c r="P551" s="10">
        <f>SUMIF(team,spi_matches[[#This Row],[team1]],Mxg)+SUMIF(team,spi_matches[[#This Row],[team2]],Vnxg)</f>
        <v>1.8568044964809127</v>
      </c>
      <c r="Q551" s="10">
        <f>SUMIF(team,spi_matches[[#This Row],[team1]],Mnxg)+SUMIF(team,spi_matches[[#This Row],[team2]],Vxg)</f>
        <v>1.1130744430906871</v>
      </c>
      <c r="R551" s="10">
        <f t="shared" si="239"/>
        <v>1.1367895227370117</v>
      </c>
      <c r="S551" s="21">
        <f t="shared" si="240"/>
        <v>1.7182630810517612</v>
      </c>
      <c r="T551" s="21">
        <f t="shared" si="241"/>
        <v>0.15691814476877317</v>
      </c>
      <c r="U551" s="21">
        <f t="shared" si="242"/>
        <v>0.1387168790208782</v>
      </c>
      <c r="V551" s="22">
        <f t="shared" si="243"/>
        <v>3</v>
      </c>
      <c r="W551" s="22">
        <f t="shared" si="244"/>
        <v>0</v>
      </c>
      <c r="X551" s="23">
        <f t="shared" si="245"/>
        <v>3</v>
      </c>
      <c r="Y551" s="23">
        <f t="shared" si="246"/>
        <v>0</v>
      </c>
      <c r="Z551" s="23">
        <f t="shared" si="247"/>
        <v>3</v>
      </c>
      <c r="AA551" s="23">
        <f t="shared" si="248"/>
        <v>0</v>
      </c>
      <c r="AB551" s="24">
        <f t="shared" si="249"/>
        <v>2</v>
      </c>
      <c r="AC551" s="24">
        <f t="shared" si="250"/>
        <v>1</v>
      </c>
      <c r="AD551" s="24">
        <f t="shared" si="251"/>
        <v>1</v>
      </c>
      <c r="AE551" s="24">
        <f t="shared" si="252"/>
        <v>1</v>
      </c>
      <c r="AF551" s="24">
        <f t="shared" si="253"/>
        <v>2</v>
      </c>
      <c r="AG551" s="24">
        <f t="shared" si="254"/>
        <v>2</v>
      </c>
      <c r="AH551" s="24">
        <f t="shared" si="255"/>
        <v>2</v>
      </c>
      <c r="AI551" s="24">
        <f t="shared" si="256"/>
        <v>0</v>
      </c>
      <c r="AJ551" s="24">
        <f t="shared" si="257"/>
        <v>3</v>
      </c>
      <c r="AK551" s="24">
        <f t="shared" si="258"/>
        <v>1</v>
      </c>
      <c r="AL551" s="25">
        <f t="shared" si="259"/>
        <v>21</v>
      </c>
      <c r="AM551" s="25">
        <f t="shared" si="260"/>
        <v>11</v>
      </c>
      <c r="AN551" s="25">
        <f t="shared" si="261"/>
        <v>22</v>
      </c>
      <c r="AO551" s="25">
        <f t="shared" si="262"/>
        <v>20</v>
      </c>
      <c r="AP551" s="25">
        <f t="shared" si="263"/>
        <v>31</v>
      </c>
      <c r="AQ551" s="26">
        <f t="shared" si="264"/>
        <v>1.501917261590453</v>
      </c>
      <c r="AR551" s="26">
        <f t="shared" si="265"/>
        <v>6.694338609044384E-2</v>
      </c>
      <c r="AS551" s="26">
        <f t="shared" si="266"/>
        <v>6.1946976442061409E-2</v>
      </c>
      <c r="AT551" s="26">
        <f t="shared" si="267"/>
        <v>3.9700194671363792E-2</v>
      </c>
      <c r="AU551" s="26">
        <f t="shared" si="268"/>
        <v>3.7887921481370025E-2</v>
      </c>
      <c r="AV551" s="27">
        <f>(1/(((0-P551)^2+(0-Q551)^2))*CT551)</f>
        <v>1.0668583816268921E-2</v>
      </c>
      <c r="AW551" s="27">
        <f>(1/(((1-P551)^2+(1-Q551)^2))*CT551)</f>
        <v>6.694338609044384E-2</v>
      </c>
      <c r="AX551" s="27">
        <f>(1/(((2-P551)^2+(2-Q551)^2))*CT551)</f>
        <v>6.1946976442061409E-2</v>
      </c>
      <c r="AY551" s="27">
        <f>(1/(((3-P551)^2+(3-Q551)^2))*CT551)</f>
        <v>1.0272458435505359E-2</v>
      </c>
      <c r="AZ551" s="27">
        <f>((1/(((4-P551)^2+(4-Q551)^2))*CT551))</f>
        <v>3.8676861063603619E-3</v>
      </c>
      <c r="BA551" s="27">
        <f>((1/(((5-P551)^2+(5-Q551)^2))*CT551))</f>
        <v>2.0009710105381713E-3</v>
      </c>
      <c r="BB551" s="27">
        <f>((1/(((6-P551)^2+(6-Q551)^2))*CT551))</f>
        <v>1.2180828675950924E-3</v>
      </c>
      <c r="BC551" s="27">
        <f>((1/(((1-P551)^2+(0-Q551)^2))*CT551))</f>
        <v>2.5341493591623871E-2</v>
      </c>
      <c r="BD551" s="27">
        <f>((1/(((2-P551)^2+(0-Q551)^2))*CT551))</f>
        <v>3.9700194671363792E-2</v>
      </c>
      <c r="BE551" s="27">
        <f>((1/(((2-P551)^2+(1-Q551)^2))*CT551))</f>
        <v>1.501917261590453</v>
      </c>
      <c r="BF551" s="27">
        <f>((1/(((3-P551)^2+(0-Q551)^2))*CT551))</f>
        <v>1.9639955040406609E-2</v>
      </c>
      <c r="BG551" s="27">
        <f>((1/(((3-P551)^2+(1-Q551)^2))*CT551))</f>
        <v>3.7887921481370025E-2</v>
      </c>
      <c r="BH551" s="27">
        <f>((1/(((3-P551)^2+(2-Q551)^2))*CT551))</f>
        <v>2.3883073408571518E-2</v>
      </c>
      <c r="BI551" s="27">
        <f>((1/(((4-P551)^2+(0-Q551)^2))*CT551))</f>
        <v>8.5730623293849301E-3</v>
      </c>
      <c r="BJ551" s="27">
        <f>((1/(((4-P551)^2+(1-Q551)^2))*CT551))</f>
        <v>1.0855234429552871E-2</v>
      </c>
      <c r="BK551" s="27">
        <f>((1/(((4-P551)^2+(2-Q551)^2))*CT551))</f>
        <v>9.2938117412571051E-3</v>
      </c>
      <c r="BL551" s="27">
        <f>((1/(((4-P551)^2+(3-Q551)^2))*CT551))</f>
        <v>6.1321289654359037E-3</v>
      </c>
      <c r="BM551" s="27">
        <f>((1/(((5-P551)^2+(0-Q551)^2))*CT551))</f>
        <v>4.4969639106637906E-3</v>
      </c>
      <c r="BN551" s="27">
        <f>((1/(((5-P551)^2+(1-Q551)^2))*CT551))</f>
        <v>5.0543525855228618E-3</v>
      </c>
      <c r="BO551" s="27">
        <f>((1/(((5-P551)^2+(2-Q551)^2))*CT551))</f>
        <v>4.6876545826574885E-3</v>
      </c>
      <c r="BP551" s="27">
        <f>((1/(((5-P551)^2+(3-Q551)^2))*CT551))</f>
        <v>3.7201921379496671E-3</v>
      </c>
      <c r="BQ551" s="27">
        <f>((1/(((5-P551)^2+(4-Q551)^2))*CT551))</f>
        <v>2.7451385163078414E-3</v>
      </c>
      <c r="BR551" s="27">
        <f>((1/(((6-P551)^2+(0-Q551)^2))*CT551))</f>
        <v>2.7166525378208989E-3</v>
      </c>
      <c r="BS551" s="27">
        <f>(1/(((6-P551)^2+(1-Q551)^2))*CT551)</f>
        <v>2.9105548974496694E-3</v>
      </c>
      <c r="BT551" s="27">
        <f>(1/(((6-P551)^2+(2-Q551)^2))*CT551)</f>
        <v>2.7850954731839517E-3</v>
      </c>
      <c r="BU551" s="27">
        <f>(1/(((6-P551)^2+(3-Q551)^2))*CT551)</f>
        <v>2.4123639979885697E-3</v>
      </c>
      <c r="BV551" s="27">
        <f>((1/(((6-P551)^2+(4-Q551)^2))*CT551))</f>
        <v>1.9607529300281288E-3</v>
      </c>
      <c r="BW551" s="27">
        <f>((1/(((6-P551)^2+(5-Q551)^2))*CT551))</f>
        <v>1.5492222327687293E-3</v>
      </c>
      <c r="BX551" s="27">
        <f>((1/(((0-P551)^2+(1-Q551)^2))*CT551))</f>
        <v>1.4448742469542942E-2</v>
      </c>
      <c r="BY551" s="27">
        <f>((1/(((0-P551)^2+(2-Q551)^2))*CT551))</f>
        <v>1.1808160240860087E-2</v>
      </c>
      <c r="BZ551" s="27">
        <f>((1/(((1-P551)^2+(2-Q551)^2))*CT551))</f>
        <v>3.2878494677790464E-2</v>
      </c>
      <c r="CA551" s="27">
        <f>((1/(((0-P551)^2+(3-Q551)^2))*CT551))</f>
        <v>7.1344883925904259E-3</v>
      </c>
      <c r="CB551" s="27">
        <f>((1/(((1-P551)^2+(3-Q551)^2))*CT551))</f>
        <v>1.16425223969083E-2</v>
      </c>
      <c r="CC551" s="27">
        <f>((1/(((2-P551)^2+(3-Q551)^2))*CT551))</f>
        <v>1.3962607541181582E-2</v>
      </c>
      <c r="CD551" s="27">
        <f>((1/(((0-P551)^2+(4-Q551)^2))*CT551))</f>
        <v>4.2437392993018297E-3</v>
      </c>
      <c r="CE551" s="27">
        <f>((1/(((1-P551)^2+(4-Q551)^2))*CT551))</f>
        <v>5.513619506945934E-3</v>
      </c>
      <c r="CF551" s="27">
        <f>((1/(((2-P551)^2+(4-Q551)^2))*CT551))</f>
        <v>5.9845521067443423E-3</v>
      </c>
      <c r="CG551" s="27">
        <f>((1/(((3-P551)^2+(4-Q551)^2))*CT551))</f>
        <v>5.1860575251744846E-3</v>
      </c>
      <c r="CH551" s="27">
        <f>((1/(((0-P551)^2+(5-Q551)^2))*CT551))</f>
        <v>2.6945588394829394E-3</v>
      </c>
      <c r="CI551" s="27">
        <f>((1/(((1-P551)^2+(5-Q551)^2))*CT551))</f>
        <v>3.1561065406672455E-3</v>
      </c>
      <c r="CJ551" s="27">
        <f>((1/(((2-P551)^2+(5-Q551)^2))*CT551))</f>
        <v>3.3049776742882283E-3</v>
      </c>
      <c r="CK551" s="27">
        <f>((1/(((3-P551)^2+(5-Q551)^2))*CT551))</f>
        <v>3.0459785136738235E-3</v>
      </c>
      <c r="CL551" s="27">
        <f>(1/(((4-P551)^2+(5-Q551)^2))*CT551)</f>
        <v>2.5378807569774644E-3</v>
      </c>
      <c r="CM551" s="27">
        <f>(1/(((0-P551)^2+(6-Q551)^2))*CT551)</f>
        <v>1.8295071769954931E-3</v>
      </c>
      <c r="CN551" s="27">
        <f>(1/(((1-P551)^2+(6-Q551)^2))*CT551)</f>
        <v>2.0311864018302777E-3</v>
      </c>
      <c r="CO551" s="27">
        <f>((1/(((2-P551)^2+(6-Q551)^2))*CT551))</f>
        <v>2.0918273419812893E-3</v>
      </c>
      <c r="CP551" s="27">
        <f>((1/(((3-P551)^2+(6-Q551)^2))*CT551))</f>
        <v>1.9849983859696759E-3</v>
      </c>
      <c r="CQ551" s="27">
        <f>((1/(((4-P551)^2+(6-Q551)^2))*CT551))</f>
        <v>1.7559060025211176E-3</v>
      </c>
      <c r="CR551" s="27">
        <f>((1/(((5-P551)^2+(6-Q551)^2)))*CT551)</f>
        <v>1.4809672294502658E-3</v>
      </c>
      <c r="CS551" s="21">
        <f t="shared" si="269"/>
        <v>2.0138981048414117</v>
      </c>
      <c r="CT551" s="28">
        <v>0.05</v>
      </c>
    </row>
    <row r="552" spans="8:98" x14ac:dyDescent="0.25">
      <c r="H552" s="2">
        <v>44926</v>
      </c>
      <c r="I552" s="1" t="s">
        <v>22</v>
      </c>
      <c r="J552" s="1" t="s">
        <v>10</v>
      </c>
      <c r="K552">
        <v>1</v>
      </c>
      <c r="L552">
        <v>1</v>
      </c>
      <c r="M552">
        <v>2.4500000000000002</v>
      </c>
      <c r="N552">
        <v>0.08</v>
      </c>
      <c r="P552" s="10">
        <f>SUMIF(team,spi_matches[[#This Row],[team1]],Mxg)+SUMIF(team,spi_matches[[#This Row],[team2]],Vnxg)</f>
        <v>2.5416945792854175</v>
      </c>
      <c r="Q552" s="10">
        <f>SUMIF(team,spi_matches[[#This Row],[team1]],Mnxg)+SUMIF(team,spi_matches[[#This Row],[team2]],Vxg)</f>
        <v>0.56530202397348872</v>
      </c>
      <c r="R552" s="10">
        <f t="shared" si="239"/>
        <v>0.24392595034309431</v>
      </c>
      <c r="S552" s="21">
        <f t="shared" si="240"/>
        <v>0.55297561754553348</v>
      </c>
      <c r="T552" s="21">
        <f t="shared" si="241"/>
        <v>6.3009420004812244E-2</v>
      </c>
      <c r="U552" s="21">
        <f t="shared" si="242"/>
        <v>7.811680096203967E-2</v>
      </c>
      <c r="V552" s="22">
        <f t="shared" si="243"/>
        <v>3</v>
      </c>
      <c r="W552" s="22">
        <f t="shared" si="244"/>
        <v>0</v>
      </c>
      <c r="X552" s="23">
        <f t="shared" si="245"/>
        <v>1</v>
      </c>
      <c r="Y552" s="23">
        <f t="shared" si="246"/>
        <v>1</v>
      </c>
      <c r="Z552" s="23">
        <f t="shared" si="247"/>
        <v>1</v>
      </c>
      <c r="AA552" s="23">
        <f t="shared" si="248"/>
        <v>1</v>
      </c>
      <c r="AB552" s="24">
        <f t="shared" si="249"/>
        <v>3</v>
      </c>
      <c r="AC552" s="24">
        <f t="shared" si="250"/>
        <v>1</v>
      </c>
      <c r="AD552" s="24">
        <f t="shared" si="251"/>
        <v>2</v>
      </c>
      <c r="AE552" s="24">
        <f t="shared" si="252"/>
        <v>1</v>
      </c>
      <c r="AF552" s="24">
        <f t="shared" si="253"/>
        <v>3</v>
      </c>
      <c r="AG552" s="24">
        <f t="shared" si="254"/>
        <v>0</v>
      </c>
      <c r="AH552" s="24">
        <f t="shared" si="255"/>
        <v>2</v>
      </c>
      <c r="AI552" s="24">
        <f t="shared" si="256"/>
        <v>0</v>
      </c>
      <c r="AJ552" s="24">
        <f t="shared" si="257"/>
        <v>3</v>
      </c>
      <c r="AK552" s="24">
        <f t="shared" si="258"/>
        <v>2</v>
      </c>
      <c r="AL552" s="25">
        <f t="shared" si="259"/>
        <v>31</v>
      </c>
      <c r="AM552" s="25">
        <f t="shared" si="260"/>
        <v>21</v>
      </c>
      <c r="AN552" s="25">
        <f t="shared" si="261"/>
        <v>30</v>
      </c>
      <c r="AO552" s="25">
        <f t="shared" si="262"/>
        <v>20</v>
      </c>
      <c r="AP552" s="25">
        <f t="shared" si="263"/>
        <v>32</v>
      </c>
      <c r="AQ552" s="26">
        <f t="shared" si="264"/>
        <v>0.12531133946334591</v>
      </c>
      <c r="AR552" s="26">
        <f t="shared" si="265"/>
        <v>0.10364942417028809</v>
      </c>
      <c r="AS552" s="26">
        <f t="shared" si="266"/>
        <v>9.44090512421768E-2</v>
      </c>
      <c r="AT552" s="26">
        <f t="shared" si="267"/>
        <v>8.1566148945877368E-2</v>
      </c>
      <c r="AU552" s="26">
        <f t="shared" si="268"/>
        <v>2.2041947102198749E-2</v>
      </c>
      <c r="AV552" s="27">
        <f>(1/(((0-P552)^2+(0-Q552)^2))*CT552)</f>
        <v>7.3748730591131021E-3</v>
      </c>
      <c r="AW552" s="27">
        <f>(1/(((1-P552)^2+(1-Q552)^2))*CT552)</f>
        <v>1.9487217215618385E-2</v>
      </c>
      <c r="AX552" s="27">
        <f>(1/(((2-P552)^2+(2-Q552)^2))*CT552)</f>
        <v>2.1260389902631262E-2</v>
      </c>
      <c r="AY552" s="27">
        <f>(1/(((3-P552)^2+(3-Q552)^2))*CT552)</f>
        <v>8.1462438551072412E-3</v>
      </c>
      <c r="AZ552" s="27">
        <f>((1/(((4-P552)^2+(4-Q552)^2))*CT552))</f>
        <v>3.590972468171898E-3</v>
      </c>
      <c r="BA552" s="27">
        <f>((1/(((5-P552)^2+(5-Q552)^2))*CT552))</f>
        <v>1.9447828176323775E-3</v>
      </c>
      <c r="BB552" s="27">
        <f>((1/(((6-P552)^2+(6-Q552)^2))*CT552))</f>
        <v>1.204940686537993E-3</v>
      </c>
      <c r="BC552" s="27">
        <f>((1/(((1-P552)^2+(0-Q552)^2))*CT552))</f>
        <v>1.8543321556476224E-2</v>
      </c>
      <c r="BD552" s="27">
        <f>((1/(((2-P552)^2+(0-Q552)^2))*CT552))</f>
        <v>8.1566148945877368E-2</v>
      </c>
      <c r="BE552" s="27">
        <f>((1/(((2-P552)^2+(1-Q552)^2))*CT552))</f>
        <v>0.10364942417028809</v>
      </c>
      <c r="BF552" s="27">
        <f>((1/(((3-P552)^2+(0-Q552)^2))*CT552))</f>
        <v>9.44090512421768E-2</v>
      </c>
      <c r="BG552" s="27">
        <f>((1/(((3-P552)^2+(1-Q552)^2))*CT552))</f>
        <v>0.12531133946334591</v>
      </c>
      <c r="BH552" s="27">
        <f>((1/(((3-P552)^2+(2-Q552)^2))*CT552))</f>
        <v>2.2041947102198749E-2</v>
      </c>
      <c r="BI552" s="27">
        <f>((1/(((4-P552)^2+(0-Q552)^2))*CT552))</f>
        <v>2.0439689789945297E-2</v>
      </c>
      <c r="BJ552" s="27">
        <f>((1/(((4-P552)^2+(1-Q552)^2))*CT552))</f>
        <v>2.1592516958793658E-2</v>
      </c>
      <c r="BK552" s="27">
        <f>((1/(((4-P552)^2+(2-Q552)^2))*CT552))</f>
        <v>1.1947394239654255E-2</v>
      </c>
      <c r="BL552" s="27">
        <f>((1/(((4-P552)^2+(3-Q552)^2))*CT552))</f>
        <v>6.2077801619311625E-3</v>
      </c>
      <c r="BM552" s="27">
        <f>((1/(((5-P552)^2+(0-Q552)^2))*CT552))</f>
        <v>7.8581362245679336E-3</v>
      </c>
      <c r="BN552" s="27">
        <f>((1/(((5-P552)^2+(1-Q552)^2))*CT552))</f>
        <v>8.0228131942401571E-3</v>
      </c>
      <c r="BO552" s="27">
        <f>((1/(((5-P552)^2+(2-Q552)^2))*CT552))</f>
        <v>6.1716022721664855E-3</v>
      </c>
      <c r="BP552" s="27">
        <f>((1/(((5-P552)^2+(3-Q552)^2))*CT552))</f>
        <v>4.176753604593993E-3</v>
      </c>
      <c r="BQ552" s="27">
        <f>((1/(((5-P552)^2+(4-Q552)^2))*CT552))</f>
        <v>2.8026252729877552E-3</v>
      </c>
      <c r="BR552" s="27">
        <f>((1/(((6-P552)^2+(0-Q552)^2))*CT552))</f>
        <v>4.0718460089878275E-3</v>
      </c>
      <c r="BS552" s="27">
        <f>(1/(((6-P552)^2+(1-Q552)^2))*CT552)</f>
        <v>4.1156197048891584E-3</v>
      </c>
      <c r="BT552" s="27">
        <f>(1/(((6-P552)^2+(2-Q552)^2))*CT552)</f>
        <v>3.5667829219294604E-3</v>
      </c>
      <c r="BU552" s="27">
        <f>(1/(((6-P552)^2+(3-Q552)^2))*CT552)</f>
        <v>2.7952276670634639E-3</v>
      </c>
      <c r="BV552" s="27">
        <f>((1/(((6-P552)^2+(4-Q552)^2))*CT552))</f>
        <v>2.1046404883120476E-3</v>
      </c>
      <c r="BW552" s="27">
        <f>((1/(((6-P552)^2+(5-Q552)^2))*CT552))</f>
        <v>1.5809565551077355E-3</v>
      </c>
      <c r="BX552" s="27">
        <f>((1/(((0-P552)^2+(1-Q552)^2))*CT552))</f>
        <v>7.519731401394697E-3</v>
      </c>
      <c r="BY552" s="27">
        <f>((1/(((0-P552)^2+(2-Q552)^2))*CT552))</f>
        <v>5.8695300090626807E-3</v>
      </c>
      <c r="BZ552" s="27">
        <f>((1/(((1-P552)^2+(2-Q552)^2))*CT552))</f>
        <v>1.1273498445235793E-2</v>
      </c>
      <c r="CA552" s="27">
        <f>((1/(((0-P552)^2+(3-Q552)^2))*CT552))</f>
        <v>4.0361752478374245E-3</v>
      </c>
      <c r="CB552" s="27">
        <f>((1/(((1-P552)^2+(3-Q552)^2))*CT552))</f>
        <v>6.0207766814202512E-3</v>
      </c>
      <c r="CC552" s="27">
        <f>((1/(((2-P552)^2+(3-Q552)^2))*CT552))</f>
        <v>8.0370511249888595E-3</v>
      </c>
      <c r="CD552" s="27">
        <f>((1/(((0-P552)^2+(4-Q552)^2))*CT552))</f>
        <v>2.7386213469449902E-3</v>
      </c>
      <c r="CE552" s="27">
        <f>((1/(((1-P552)^2+(4-Q552)^2))*CT552))</f>
        <v>3.5275925987357259E-3</v>
      </c>
      <c r="CF552" s="27">
        <f>((1/(((2-P552)^2+(4-Q552)^2))*CT552))</f>
        <v>4.1354498089472723E-3</v>
      </c>
      <c r="CG552" s="27">
        <f>((1/(((3-P552)^2+(4-Q552)^2))*CT552))</f>
        <v>4.1641702309361669E-3</v>
      </c>
      <c r="CH552" s="27">
        <f>((1/(((0-P552)^2+(5-Q552)^2))*CT552))</f>
        <v>1.9137468570977929E-3</v>
      </c>
      <c r="CI552" s="27">
        <f>((1/(((1-P552)^2+(5-Q552)^2))*CT552))</f>
        <v>2.2682558893416197E-3</v>
      </c>
      <c r="CJ552" s="27">
        <f>((1/(((2-P552)^2+(5-Q552)^2))*CT552))</f>
        <v>2.5050126360211568E-3</v>
      </c>
      <c r="CK552" s="27">
        <f>((1/(((3-P552)^2+(5-Q552)^2))*CT552))</f>
        <v>2.5155220290285201E-3</v>
      </c>
      <c r="CL552" s="27">
        <f>(1/(((4-P552)^2+(5-Q552)^2))*CT552)</f>
        <v>2.2942935445859117E-3</v>
      </c>
      <c r="CM552" s="27">
        <f>(1/(((0-P552)^2+(6-Q552)^2))*CT552)</f>
        <v>1.389037306560658E-3</v>
      </c>
      <c r="CN552" s="27">
        <f>(1/(((1-P552)^2+(6-Q552)^2))*CT552)</f>
        <v>1.5667712010960086E-3</v>
      </c>
      <c r="CO552" s="27">
        <f>((1/(((2-P552)^2+(6-Q552)^2))*CT552))</f>
        <v>1.6762000484158773E-3</v>
      </c>
      <c r="CP552" s="27">
        <f>((1/(((3-P552)^2+(6-Q552)^2))*CT552))</f>
        <v>1.680899066020206E-3</v>
      </c>
      <c r="CQ552" s="27">
        <f>((1/(((4-P552)^2+(6-Q552)^2))*CT552))</f>
        <v>1.5791503246084622E-3</v>
      </c>
      <c r="CR552" s="27">
        <f>((1/(((5-P552)^2+(6-Q552)^2)))*CT552)</f>
        <v>1.4053151637596132E-3</v>
      </c>
      <c r="CS552" s="21">
        <f t="shared" si="269"/>
        <v>0.69410183851238538</v>
      </c>
      <c r="CT552" s="28">
        <v>0.05</v>
      </c>
    </row>
    <row r="553" spans="8:98" x14ac:dyDescent="0.25">
      <c r="H553" s="2">
        <v>44926</v>
      </c>
      <c r="I553" s="1" t="s">
        <v>24</v>
      </c>
      <c r="J553" s="1" t="s">
        <v>13</v>
      </c>
      <c r="K553">
        <v>0</v>
      </c>
      <c r="L553">
        <v>2</v>
      </c>
      <c r="M553">
        <v>0.68</v>
      </c>
      <c r="N553">
        <v>1.82</v>
      </c>
      <c r="P553" s="10">
        <f>SUMIF(team,spi_matches[[#This Row],[team1]],Mxg)+SUMIF(team,spi_matches[[#This Row],[team2]],Vnxg)</f>
        <v>0.50126063720823499</v>
      </c>
      <c r="Q553" s="10">
        <f>SUMIF(team,spi_matches[[#This Row],[team1]],Mnxg)+SUMIF(team,spi_matches[[#This Row],[team2]],Vxg)</f>
        <v>1.2296199208222058</v>
      </c>
      <c r="R553" s="10">
        <f t="shared" si="239"/>
        <v>0.38049639770118482</v>
      </c>
      <c r="S553" s="21">
        <f t="shared" si="240"/>
        <v>0.1198851983221324</v>
      </c>
      <c r="T553" s="21">
        <f t="shared" si="241"/>
        <v>0.22205749274657577</v>
      </c>
      <c r="U553" s="21">
        <f t="shared" si="242"/>
        <v>0.36807395766529871</v>
      </c>
      <c r="V553" s="22">
        <f t="shared" si="243"/>
        <v>0</v>
      </c>
      <c r="W553" s="22">
        <f t="shared" si="244"/>
        <v>3</v>
      </c>
      <c r="X553" s="23">
        <f t="shared" si="245"/>
        <v>0</v>
      </c>
      <c r="Y553" s="23">
        <f t="shared" si="246"/>
        <v>3</v>
      </c>
      <c r="Z553" s="23">
        <f t="shared" si="247"/>
        <v>0</v>
      </c>
      <c r="AA553" s="23">
        <f t="shared" si="248"/>
        <v>3</v>
      </c>
      <c r="AB553" s="24">
        <f t="shared" si="249"/>
        <v>1</v>
      </c>
      <c r="AC553" s="24">
        <f t="shared" si="250"/>
        <v>1</v>
      </c>
      <c r="AD553" s="24">
        <f t="shared" si="251"/>
        <v>0</v>
      </c>
      <c r="AE553" s="24">
        <f t="shared" si="252"/>
        <v>1</v>
      </c>
      <c r="AF553" s="24">
        <f t="shared" si="253"/>
        <v>1</v>
      </c>
      <c r="AG553" s="24">
        <f t="shared" si="254"/>
        <v>2</v>
      </c>
      <c r="AH553" s="24">
        <f t="shared" si="255"/>
        <v>0</v>
      </c>
      <c r="AI553" s="24">
        <f t="shared" si="256"/>
        <v>2</v>
      </c>
      <c r="AJ553" s="24">
        <f t="shared" si="257"/>
        <v>1</v>
      </c>
      <c r="AK553" s="24">
        <f t="shared" si="258"/>
        <v>0</v>
      </c>
      <c r="AL553" s="25">
        <f t="shared" si="259"/>
        <v>11</v>
      </c>
      <c r="AM553" s="25">
        <f t="shared" si="260"/>
        <v>1</v>
      </c>
      <c r="AN553" s="25">
        <f t="shared" si="261"/>
        <v>12</v>
      </c>
      <c r="AO553" s="25">
        <f t="shared" si="262"/>
        <v>2</v>
      </c>
      <c r="AP553" s="25">
        <f t="shared" si="263"/>
        <v>10</v>
      </c>
      <c r="AQ553" s="26">
        <f t="shared" si="264"/>
        <v>0.16585603972389529</v>
      </c>
      <c r="AR553" s="26">
        <f t="shared" si="265"/>
        <v>0.1644804287452227</v>
      </c>
      <c r="AS553" s="26">
        <f t="shared" si="266"/>
        <v>5.93664588383086E-2</v>
      </c>
      <c r="AT553" s="26">
        <f t="shared" si="267"/>
        <v>5.918927086237246E-2</v>
      </c>
      <c r="AU553" s="26">
        <f t="shared" si="268"/>
        <v>2.839769791918751E-2</v>
      </c>
      <c r="AV553" s="27">
        <f>(1/(((0-P553)^2+(0-Q553)^2))*CT553)</f>
        <v>2.8357091477714959E-2</v>
      </c>
      <c r="AW553" s="27">
        <f>(1/(((1-P553)^2+(1-Q553)^2))*CT553)</f>
        <v>0.16585603972389529</v>
      </c>
      <c r="AX553" s="27">
        <f>(1/(((2-P553)^2+(2-Q553)^2))*CT553)</f>
        <v>1.7607461854297454E-2</v>
      </c>
      <c r="AY553" s="27">
        <f>(1/(((3-P553)^2+(3-Q553)^2))*CT553)</f>
        <v>5.3316590343436727E-3</v>
      </c>
      <c r="AZ553" s="27">
        <f>((1/(((4-P553)^2+(4-Q553)^2))*CT553))</f>
        <v>2.5105212289570338E-3</v>
      </c>
      <c r="BA553" s="27">
        <f>((1/(((5-P553)^2+(5-Q553)^2))*CT553))</f>
        <v>1.451192543480891E-3</v>
      </c>
      <c r="BB553" s="27">
        <f>((1/(((6-P553)^2+(6-Q553)^2))*CT553))</f>
        <v>9.4352688388645999E-4</v>
      </c>
      <c r="BC553" s="27">
        <f>((1/(((1-P553)^2+(0-Q553)^2))*CT553))</f>
        <v>2.839769791918751E-2</v>
      </c>
      <c r="BD553" s="27">
        <f>((1/(((2-P553)^2+(0-Q553)^2))*CT553))</f>
        <v>1.3304295104718656E-2</v>
      </c>
      <c r="BE553" s="27">
        <f>((1/(((2-P553)^2+(1-Q553)^2))*CT553))</f>
        <v>2.1749106791487033E-2</v>
      </c>
      <c r="BF553" s="27">
        <f>((1/(((3-P553)^2+(0-Q553)^2))*CT553))</f>
        <v>6.44690162992443E-3</v>
      </c>
      <c r="BG553" s="27">
        <f>((1/(((3-P553)^2+(1-Q553)^2))*CT553))</f>
        <v>7.9410157723397296E-3</v>
      </c>
      <c r="BH553" s="27">
        <f>((1/(((3-P553)^2+(2-Q553)^2))*CT553))</f>
        <v>7.3129523724838998E-3</v>
      </c>
      <c r="BI553" s="27">
        <f>((1/(((4-P553)^2+(0-Q553)^2))*CT553))</f>
        <v>3.6355328104482418E-3</v>
      </c>
      <c r="BJ553" s="27">
        <f>((1/(((4-P553)^2+(1-Q553)^2))*CT553))</f>
        <v>4.0670568403394433E-3</v>
      </c>
      <c r="BK553" s="27">
        <f>((1/(((4-P553)^2+(2-Q553)^2))*CT553))</f>
        <v>3.8957003839682801E-3</v>
      </c>
      <c r="BL553" s="27">
        <f>((1/(((4-P553)^2+(3-Q553)^2))*CT553))</f>
        <v>3.2519431043692365E-3</v>
      </c>
      <c r="BM553" s="27">
        <f>((1/(((5-P553)^2+(0-Q553)^2))*CT553))</f>
        <v>2.298784940014848E-3</v>
      </c>
      <c r="BN553" s="27">
        <f>((1/(((5-P553)^2+(1-Q553)^2))*CT553))</f>
        <v>2.464100378377544E-3</v>
      </c>
      <c r="BO553" s="27">
        <f>((1/(((5-P553)^2+(2-Q553)^2))*CT553))</f>
        <v>2.4001373277097856E-3</v>
      </c>
      <c r="BP553" s="27">
        <f>((1/(((5-P553)^2+(3-Q553)^2))*CT553))</f>
        <v>2.1392294852545031E-3</v>
      </c>
      <c r="BQ553" s="27">
        <f>((1/(((5-P553)^2+(4-Q553)^2))*CT553))</f>
        <v>1.7912375900172497E-3</v>
      </c>
      <c r="BR553" s="27">
        <f>((1/(((6-P553)^2+(0-Q553)^2))*CT553))</f>
        <v>1.5748974088482396E-3</v>
      </c>
      <c r="BS553" s="27">
        <f>(1/(((6-P553)^2+(1-Q553)^2))*CT553)</f>
        <v>1.6507719400783794E-3</v>
      </c>
      <c r="BT553" s="27">
        <f>(1/(((6-P553)^2+(2-Q553)^2))*CT553)</f>
        <v>1.6218169385446319E-3</v>
      </c>
      <c r="BU553" s="27">
        <f>(1/(((6-P553)^2+(3-Q553)^2))*CT553)</f>
        <v>1.4983347415685132E-3</v>
      </c>
      <c r="BV553" s="27">
        <f>((1/(((6-P553)^2+(4-Q553)^2))*CT553))</f>
        <v>1.3188735427428861E-3</v>
      </c>
      <c r="BW553" s="27">
        <f>((1/(((6-P553)^2+(5-Q553)^2))*CT553))</f>
        <v>1.124811299709349E-3</v>
      </c>
      <c r="BX553" s="27">
        <f>((1/(((0-P553)^2+(1-Q553)^2))*CT553))</f>
        <v>0.1644804287452227</v>
      </c>
      <c r="BY553" s="27">
        <f>((1/(((0-P553)^2+(2-Q553)^2))*CT553))</f>
        <v>5.918927086237246E-2</v>
      </c>
      <c r="BZ553" s="27">
        <f>((1/(((1-P553)^2+(2-Q553)^2))*CT553))</f>
        <v>5.93664588383086E-2</v>
      </c>
      <c r="CA553" s="27">
        <f>((1/(((0-P553)^2+(3-Q553)^2))*CT553))</f>
        <v>1.4768832978133369E-2</v>
      </c>
      <c r="CB553" s="27">
        <f>((1/(((1-P553)^2+(3-Q553)^2))*CT553))</f>
        <v>1.4779839903494772E-2</v>
      </c>
      <c r="CC553" s="27">
        <f>((1/(((2-P553)^2+(3-Q553)^2))*CT553))</f>
        <v>9.2928765804581887E-3</v>
      </c>
      <c r="CD553" s="27">
        <f>((1/(((0-P553)^2+(4-Q553)^2))*CT553))</f>
        <v>6.3081389551740159E-3</v>
      </c>
      <c r="CE553" s="27">
        <f>((1/(((1-P553)^2+(4-Q553)^2))*CT553))</f>
        <v>6.3101461557944953E-3</v>
      </c>
      <c r="CF553" s="27">
        <f>((1/(((2-P553)^2+(4-Q553)^2))*CT553))</f>
        <v>5.039700004614108E-3</v>
      </c>
      <c r="CG553" s="27">
        <f>((1/(((3-P553)^2+(4-Q553)^2))*CT553))</f>
        <v>3.5922884293583556E-3</v>
      </c>
      <c r="CH553" s="27">
        <f>((1/(((0-P553)^2+(5-Q553)^2))*CT553))</f>
        <v>3.4561348343143334E-3</v>
      </c>
      <c r="CI553" s="27">
        <f>((1/(((1-P553)^2+(5-Q553)^2))*CT553))</f>
        <v>3.4567372651059126E-3</v>
      </c>
      <c r="CJ553" s="27">
        <f>((1/(((2-P553)^2+(5-Q553)^2))*CT553))</f>
        <v>3.0373006730222791E-3</v>
      </c>
      <c r="CK553" s="27">
        <f>((1/(((3-P553)^2+(5-Q553)^2))*CT553))</f>
        <v>2.4438567480450143E-3</v>
      </c>
      <c r="CL553" s="27">
        <f>(1/(((4-P553)^2+(5-Q553)^2))*CT553)</f>
        <v>1.8898630830974719E-3</v>
      </c>
      <c r="CM553" s="27">
        <f>(1/(((0-P553)^2+(6-Q553)^2))*CT553)</f>
        <v>2.1731771559718302E-3</v>
      </c>
      <c r="CN553" s="27">
        <f>(1/(((1-P553)^2+(6-Q553)^2))*CT553)</f>
        <v>2.1734153264722405E-3</v>
      </c>
      <c r="CO553" s="27">
        <f>((1/(((2-P553)^2+(6-Q553)^2))*CT553))</f>
        <v>1.9997803619312654E-3</v>
      </c>
      <c r="CP553" s="27">
        <f>((1/(((3-P553)^2+(6-Q553)^2))*CT553))</f>
        <v>1.7241245837548533E-3</v>
      </c>
      <c r="CQ553" s="27">
        <f>((1/(((4-P553)^2+(6-Q553)^2))*CT553))</f>
        <v>1.428665180496484E-3</v>
      </c>
      <c r="CR553" s="27">
        <f>((1/(((5-P553)^2+(6-Q553)^2)))*CT553)</f>
        <v>1.1629210001558267E-3</v>
      </c>
      <c r="CS553" s="21">
        <f t="shared" si="269"/>
        <v>0.71001664873400661</v>
      </c>
      <c r="CT553" s="28">
        <v>0.05</v>
      </c>
    </row>
    <row r="554" spans="8:98" x14ac:dyDescent="0.25">
      <c r="H554" s="2">
        <v>44926</v>
      </c>
      <c r="I554" s="1" t="s">
        <v>20</v>
      </c>
      <c r="J554" s="1" t="s">
        <v>8</v>
      </c>
      <c r="K554">
        <v>0</v>
      </c>
      <c r="L554">
        <v>0</v>
      </c>
      <c r="M554">
        <v>2.77</v>
      </c>
      <c r="N554">
        <v>0.45</v>
      </c>
      <c r="P554" s="10">
        <f>SUMIF(team,spi_matches[[#This Row],[team1]],Mxg)+SUMIF(team,spi_matches[[#This Row],[team2]],Vnxg)</f>
        <v>1.6684635129499465</v>
      </c>
      <c r="Q554" s="10">
        <f>SUMIF(team,spi_matches[[#This Row],[team1]],Mnxg)+SUMIF(team,spi_matches[[#This Row],[team2]],Vxg)</f>
        <v>1.168386884850086</v>
      </c>
      <c r="R554" s="10">
        <f t="shared" si="239"/>
        <v>1.7294623486271834</v>
      </c>
      <c r="S554" s="21">
        <f t="shared" si="240"/>
        <v>0.54958655482304108</v>
      </c>
      <c r="T554" s="21">
        <f t="shared" si="241"/>
        <v>0.19624809199421109</v>
      </c>
      <c r="U554" s="21">
        <f t="shared" si="242"/>
        <v>0.16000920336933636</v>
      </c>
      <c r="V554" s="22">
        <f t="shared" si="243"/>
        <v>3</v>
      </c>
      <c r="W554" s="22">
        <f t="shared" si="244"/>
        <v>0</v>
      </c>
      <c r="X554" s="23">
        <f t="shared" si="245"/>
        <v>1</v>
      </c>
      <c r="Y554" s="23">
        <f t="shared" si="246"/>
        <v>1</v>
      </c>
      <c r="Z554" s="23">
        <f t="shared" si="247"/>
        <v>1</v>
      </c>
      <c r="AA554" s="23">
        <f t="shared" si="248"/>
        <v>1</v>
      </c>
      <c r="AB554" s="24">
        <f t="shared" si="249"/>
        <v>2</v>
      </c>
      <c r="AC554" s="24">
        <f t="shared" si="250"/>
        <v>1</v>
      </c>
      <c r="AD554" s="24">
        <f t="shared" si="251"/>
        <v>1</v>
      </c>
      <c r="AE554" s="24">
        <f t="shared" si="252"/>
        <v>1</v>
      </c>
      <c r="AF554" s="24">
        <f t="shared" si="253"/>
        <v>2</v>
      </c>
      <c r="AG554" s="24">
        <f t="shared" si="254"/>
        <v>2</v>
      </c>
      <c r="AH554" s="24">
        <f t="shared" si="255"/>
        <v>1</v>
      </c>
      <c r="AI554" s="24">
        <f t="shared" si="256"/>
        <v>2</v>
      </c>
      <c r="AJ554" s="24">
        <f t="shared" si="257"/>
        <v>2</v>
      </c>
      <c r="AK554" s="24">
        <f t="shared" si="258"/>
        <v>0</v>
      </c>
      <c r="AL554" s="25">
        <f t="shared" si="259"/>
        <v>21</v>
      </c>
      <c r="AM554" s="25">
        <f t="shared" si="260"/>
        <v>11</v>
      </c>
      <c r="AN554" s="25">
        <f t="shared" si="261"/>
        <v>22</v>
      </c>
      <c r="AO554" s="25">
        <f t="shared" si="262"/>
        <v>12</v>
      </c>
      <c r="AP554" s="25">
        <f t="shared" si="263"/>
        <v>20</v>
      </c>
      <c r="AQ554" s="26">
        <f t="shared" si="264"/>
        <v>0.36160980959919559</v>
      </c>
      <c r="AR554" s="26">
        <f t="shared" si="265"/>
        <v>0.10521938416438287</v>
      </c>
      <c r="AS554" s="26">
        <f t="shared" si="266"/>
        <v>6.2383279672340669E-2</v>
      </c>
      <c r="AT554" s="26">
        <f t="shared" si="267"/>
        <v>4.3920373221441183E-2</v>
      </c>
      <c r="AU554" s="26">
        <f t="shared" si="268"/>
        <v>3.389728575463568E-2</v>
      </c>
      <c r="AV554" s="27">
        <f>(1/(((0-P554)^2+(0-Q554)^2))*CT554)</f>
        <v>1.2051391742645301E-2</v>
      </c>
      <c r="AW554" s="27">
        <f>(1/(((1-P554)^2+(1-Q554)^2))*CT554)</f>
        <v>0.10521938416438287</v>
      </c>
      <c r="AX554" s="27">
        <f>(1/(((2-P554)^2+(2-Q554)^2))*CT554)</f>
        <v>6.2383279672340669E-2</v>
      </c>
      <c r="AY554" s="27">
        <f>(1/(((3-P554)^2+(3-Q554)^2))*CT554)</f>
        <v>9.7507778791551952E-3</v>
      </c>
      <c r="AZ554" s="27">
        <f>((1/(((4-P554)^2+(4-Q554)^2))*CT554))</f>
        <v>3.7163405763297971E-3</v>
      </c>
      <c r="BA554" s="27">
        <f>((1/(((5-P554)^2+(5-Q554)^2))*CT554))</f>
        <v>1.9394583018586546E-3</v>
      </c>
      <c r="BB554" s="27">
        <f>((1/(((6-P554)^2+(6-Q554)^2))*CT554))</f>
        <v>1.1874596574985893E-3</v>
      </c>
      <c r="BC554" s="27">
        <f>((1/(((1-P554)^2+(0-Q554)^2))*CT554))</f>
        <v>2.7594254814861826E-2</v>
      </c>
      <c r="BD554" s="27">
        <f>((1/(((2-P554)^2+(0-Q554)^2))*CT554))</f>
        <v>3.389728575463568E-2</v>
      </c>
      <c r="BE554" s="27">
        <f>((1/(((2-P554)^2+(1-Q554)^2))*CT554))</f>
        <v>0.36160980959919559</v>
      </c>
      <c r="BF554" s="27">
        <f>((1/(((3-P554)^2+(0-Q554)^2))*CT554))</f>
        <v>1.5933120007138458E-2</v>
      </c>
      <c r="BG554" s="27">
        <f>((1/(((3-P554)^2+(1-Q554)^2))*CT554))</f>
        <v>2.775705930214406E-2</v>
      </c>
      <c r="BH554" s="27">
        <f>((1/(((3-P554)^2+(2-Q554)^2))*CT554))</f>
        <v>2.0287516389384183E-2</v>
      </c>
      <c r="BI554" s="27">
        <f>((1/(((4-P554)^2+(0-Q554)^2))*CT554))</f>
        <v>7.3516543092390285E-3</v>
      </c>
      <c r="BJ554" s="27">
        <f>((1/(((4-P554)^2+(1-Q554)^2))*CT554))</f>
        <v>9.1501077368579316E-3</v>
      </c>
      <c r="BK554" s="27">
        <f>((1/(((4-P554)^2+(2-Q554)^2))*CT554))</f>
        <v>8.159744607814403E-3</v>
      </c>
      <c r="BL554" s="27">
        <f>((1/(((4-P554)^2+(3-Q554)^2))*CT554))</f>
        <v>5.6877198413408233E-3</v>
      </c>
      <c r="BM554" s="27">
        <f>((1/(((5-P554)^2+(0-Q554)^2))*CT554))</f>
        <v>4.0114685391248982E-3</v>
      </c>
      <c r="BN554" s="27">
        <f>((1/(((5-P554)^2+(1-Q554)^2))*CT554))</f>
        <v>4.4933765128370544E-3</v>
      </c>
      <c r="BO554" s="27">
        <f>((1/(((5-P554)^2+(2-Q554)^2))*CT554))</f>
        <v>4.2406246670467435E-3</v>
      </c>
      <c r="BP554" s="27">
        <f>((1/(((5-P554)^2+(3-Q554)^2))*CT554))</f>
        <v>3.4592639233109908E-3</v>
      </c>
      <c r="BQ554" s="27">
        <f>((1/(((5-P554)^2+(4-Q554)^2))*CT554))</f>
        <v>2.6154501273935372E-3</v>
      </c>
      <c r="BR554" s="27">
        <f>((1/(((6-P554)^2+(0-Q554)^2))*CT554))</f>
        <v>2.4841836682030945E-3</v>
      </c>
      <c r="BS554" s="27">
        <f>(1/(((6-P554)^2+(1-Q554)^2))*CT554)</f>
        <v>2.6609102334678092E-3</v>
      </c>
      <c r="BT554" s="27">
        <f>(1/(((6-P554)^2+(2-Q554)^2))*CT554)</f>
        <v>2.5701934332886048E-3</v>
      </c>
      <c r="BU554" s="27">
        <f>(1/(((6-P554)^2+(3-Q554)^2))*CT554)</f>
        <v>2.2607029081722512E-3</v>
      </c>
      <c r="BV554" s="27">
        <f>((1/(((6-P554)^2+(4-Q554)^2))*CT554))</f>
        <v>1.8670481597932221E-3</v>
      </c>
      <c r="BW554" s="27">
        <f>((1/(((6-P554)^2+(5-Q554)^2))*CT554))</f>
        <v>1.4950602877906699E-3</v>
      </c>
      <c r="BX554" s="27">
        <f>((1/(((0-P554)^2+(1-Q554)^2))*CT554))</f>
        <v>1.7780150759150504E-2</v>
      </c>
      <c r="BY554" s="27">
        <f>((1/(((0-P554)^2+(2-Q554)^2))*CT554))</f>
        <v>1.4387036563691459E-2</v>
      </c>
      <c r="BZ554" s="27">
        <f>((1/(((1-P554)^2+(2-Q554)^2))*CT554))</f>
        <v>4.3920373221441183E-2</v>
      </c>
      <c r="CA554" s="27">
        <f>((1/(((0-P554)^2+(3-Q554)^2))*CT554))</f>
        <v>8.1452100714460227E-3</v>
      </c>
      <c r="CB554" s="27">
        <f>((1/(((1-P554)^2+(3-Q554)^2))*CT554))</f>
        <v>1.315218367196716E-2</v>
      </c>
      <c r="CC554" s="27">
        <f>((1/(((2-P554)^2+(3-Q554)^2))*CT554))</f>
        <v>1.4431167899584554E-2</v>
      </c>
      <c r="CD554" s="27">
        <f>((1/(((0-P554)^2+(4-Q554)^2))*CT554))</f>
        <v>4.6288567271629763E-3</v>
      </c>
      <c r="CE554" s="27">
        <f>((1/(((1-P554)^2+(4-Q554)^2))*CT554))</f>
        <v>5.9067608569759473E-3</v>
      </c>
      <c r="CF554" s="27">
        <f>((1/(((2-P554)^2+(4-Q554)^2))*CT554))</f>
        <v>6.1516131931102702E-3</v>
      </c>
      <c r="CG554" s="27">
        <f>((1/(((3-P554)^2+(4-Q554)^2))*CT554))</f>
        <v>5.106719065907748E-3</v>
      </c>
      <c r="CH554" s="27">
        <f>((1/(((0-P554)^2+(5-Q554)^2))*CT554))</f>
        <v>2.8628637491441796E-3</v>
      </c>
      <c r="CI554" s="27">
        <f>((1/(((1-P554)^2+(5-Q554)^2))*CT554))</f>
        <v>3.3051071602094163E-3</v>
      </c>
      <c r="CJ554" s="27">
        <f>((1/(((2-P554)^2+(5-Q554)^2))*CT554))</f>
        <v>3.3803939367935613E-3</v>
      </c>
      <c r="CK554" s="27">
        <f>((1/(((3-P554)^2+(5-Q554)^2))*CT554))</f>
        <v>3.0387288765664749E-3</v>
      </c>
      <c r="CL554" s="27">
        <f>(1/(((4-P554)^2+(5-Q554)^2))*CT554)</f>
        <v>2.485420343496139E-3</v>
      </c>
      <c r="CM554" s="27">
        <f>(1/(((0-P554)^2+(6-Q554)^2))*CT554)</f>
        <v>1.913637113960814E-3</v>
      </c>
      <c r="CN554" s="27">
        <f>(1/(((1-P554)^2+(6-Q554)^2))*CT554)</f>
        <v>2.1016060304512511E-3</v>
      </c>
      <c r="CO554" s="27">
        <f>((1/(((2-P554)^2+(6-Q554)^2))*CT554))</f>
        <v>2.1317960083241136E-3</v>
      </c>
      <c r="CP554" s="27">
        <f>((1/(((3-P554)^2+(6-Q554)^2))*CT554))</f>
        <v>1.9906459775764335E-3</v>
      </c>
      <c r="CQ554" s="27">
        <f>((1/(((4-P554)^2+(6-Q554)^2))*CT554))</f>
        <v>1.7372845210368707E-3</v>
      </c>
      <c r="CR554" s="27">
        <f>((1/(((5-P554)^2+(6-Q554)^2)))*CT554)</f>
        <v>1.451647621339284E-3</v>
      </c>
      <c r="CS554" s="21">
        <f t="shared" si="269"/>
        <v>0.90584385018658853</v>
      </c>
      <c r="CT554" s="28">
        <v>0.05</v>
      </c>
    </row>
    <row r="555" spans="8:98" x14ac:dyDescent="0.25">
      <c r="H555" s="2">
        <v>44926</v>
      </c>
      <c r="I555" s="1" t="s">
        <v>27</v>
      </c>
      <c r="J555" s="1" t="s">
        <v>6</v>
      </c>
      <c r="K555">
        <v>2</v>
      </c>
      <c r="L555">
        <v>4</v>
      </c>
      <c r="M555">
        <v>1.39</v>
      </c>
      <c r="N555">
        <v>3.13</v>
      </c>
      <c r="P555" s="10">
        <f>SUMIF(team,spi_matches[[#This Row],[team1]],Mxg)+SUMIF(team,spi_matches[[#This Row],[team2]],Vnxg)</f>
        <v>1.2301762382964561</v>
      </c>
      <c r="Q555" s="10">
        <f>SUMIF(team,spi_matches[[#This Row],[team1]],Mnxg)+SUMIF(team,spi_matches[[#This Row],[team2]],Vxg)</f>
        <v>0.99461832578619735</v>
      </c>
      <c r="R555" s="10">
        <f t="shared" si="239"/>
        <v>4.5853985293732151</v>
      </c>
      <c r="S555" s="21">
        <f t="shared" si="240"/>
        <v>0.25255680325669172</v>
      </c>
      <c r="T555" s="21">
        <f t="shared" si="241"/>
        <v>1.0070607590276839</v>
      </c>
      <c r="U555" s="21">
        <f t="shared" si="242"/>
        <v>0.17561526581819431</v>
      </c>
      <c r="V555" s="22">
        <f t="shared" si="243"/>
        <v>1</v>
      </c>
      <c r="W555" s="22">
        <f t="shared" si="244"/>
        <v>1</v>
      </c>
      <c r="X555" s="23">
        <f t="shared" si="245"/>
        <v>0</v>
      </c>
      <c r="Y555" s="23">
        <f t="shared" si="246"/>
        <v>3</v>
      </c>
      <c r="Z555" s="23">
        <f t="shared" si="247"/>
        <v>0</v>
      </c>
      <c r="AA555" s="23">
        <f t="shared" si="248"/>
        <v>3</v>
      </c>
      <c r="AB555" s="24">
        <f t="shared" si="249"/>
        <v>1</v>
      </c>
      <c r="AC555" s="24">
        <f t="shared" si="250"/>
        <v>1</v>
      </c>
      <c r="AD555" s="24">
        <f t="shared" si="251"/>
        <v>2</v>
      </c>
      <c r="AE555" s="24">
        <f t="shared" si="252"/>
        <v>1</v>
      </c>
      <c r="AF555" s="24">
        <f t="shared" si="253"/>
        <v>1</v>
      </c>
      <c r="AG555" s="24">
        <f t="shared" si="254"/>
        <v>0</v>
      </c>
      <c r="AH555" s="24">
        <f t="shared" si="255"/>
        <v>1</v>
      </c>
      <c r="AI555" s="24">
        <f t="shared" si="256"/>
        <v>2</v>
      </c>
      <c r="AJ555" s="24">
        <f t="shared" si="257"/>
        <v>0</v>
      </c>
      <c r="AK555" s="24">
        <f t="shared" si="258"/>
        <v>1</v>
      </c>
      <c r="AL555" s="25">
        <f t="shared" si="259"/>
        <v>11</v>
      </c>
      <c r="AM555" s="25">
        <f t="shared" si="260"/>
        <v>21</v>
      </c>
      <c r="AN555" s="25">
        <f t="shared" si="261"/>
        <v>10</v>
      </c>
      <c r="AO555" s="25">
        <f t="shared" si="262"/>
        <v>12</v>
      </c>
      <c r="AP555" s="25">
        <f t="shared" si="263"/>
        <v>1</v>
      </c>
      <c r="AQ555" s="26">
        <f t="shared" si="264"/>
        <v>0.94321713806805529</v>
      </c>
      <c r="AR555" s="26">
        <f t="shared" si="265"/>
        <v>8.4365746999406244E-2</v>
      </c>
      <c r="AS555" s="26">
        <f t="shared" si="266"/>
        <v>4.7973286263628005E-2</v>
      </c>
      <c r="AT555" s="26">
        <f t="shared" si="267"/>
        <v>4.700249081098689E-2</v>
      </c>
      <c r="AU555" s="26">
        <f t="shared" si="268"/>
        <v>3.3039009945598136E-2</v>
      </c>
      <c r="AV555" s="27">
        <f>(1/(((0-P555)^2+(0-Q555)^2))*CT555)</f>
        <v>1.9979228066020038E-2</v>
      </c>
      <c r="AW555" s="27">
        <f>(1/(((1-P555)^2+(1-Q555)^2))*CT555)</f>
        <v>0.94321713806805529</v>
      </c>
      <c r="AX555" s="27">
        <f>(1/(((2-P555)^2+(2-Q555)^2))*CT555)</f>
        <v>3.1183327416287283E-2</v>
      </c>
      <c r="AY555" s="27">
        <f>(1/(((3-P555)^2+(3-Q555)^2))*CT555)</f>
        <v>6.9892613288351797E-3</v>
      </c>
      <c r="AZ555" s="27">
        <f>((1/(((4-P555)^2+(4-Q555)^2))*CT555))</f>
        <v>2.993251532681717E-3</v>
      </c>
      <c r="BA555" s="27">
        <f>((1/(((5-P555)^2+(5-Q555)^2))*CT555))</f>
        <v>1.6526383260893548E-3</v>
      </c>
      <c r="BB555" s="27">
        <f>((1/(((6-P555)^2+(6-Q555)^2))*CT555))</f>
        <v>1.0459142897150981E-3</v>
      </c>
      <c r="BC555" s="27">
        <f>((1/(((1-P555)^2+(0-Q555)^2))*CT555))</f>
        <v>4.7973286263628005E-2</v>
      </c>
      <c r="BD555" s="27">
        <f>((1/(((2-P555)^2+(0-Q555)^2))*CT555))</f>
        <v>3.1607675656562091E-2</v>
      </c>
      <c r="BE555" s="27">
        <f>((1/(((2-P555)^2+(1-Q555)^2))*CT555))</f>
        <v>8.4365746999406244E-2</v>
      </c>
      <c r="BF555" s="27">
        <f>((1/(((3-P555)^2+(0-Q555)^2))*CT555))</f>
        <v>1.2131382597478008E-2</v>
      </c>
      <c r="BG555" s="27">
        <f>((1/(((3-P555)^2+(1-Q555)^2))*CT555))</f>
        <v>1.5962685065974095E-2</v>
      </c>
      <c r="BH555" s="27">
        <f>((1/(((3-P555)^2+(2-Q555)^2))*CT555))</f>
        <v>1.2068349944690172E-2</v>
      </c>
      <c r="BI555" s="27">
        <f>((1/(((4-P555)^2+(0-Q555)^2))*CT555))</f>
        <v>5.7728792611938112E-3</v>
      </c>
      <c r="BJ555" s="27">
        <f>((1/(((4-P555)^2+(1-Q555)^2))*CT555))</f>
        <v>6.5172456595832626E-3</v>
      </c>
      <c r="BK555" s="27">
        <f>((1/(((4-P555)^2+(2-Q555)^2))*CT555))</f>
        <v>5.7585668015787822E-3</v>
      </c>
      <c r="BL555" s="27">
        <f>((1/(((4-P555)^2+(3-Q555)^2))*CT555))</f>
        <v>4.2758873204655134E-3</v>
      </c>
      <c r="BM555" s="27">
        <f>((1/(((5-P555)^2+(0-Q555)^2))*CT555))</f>
        <v>3.2892925982020479E-3</v>
      </c>
      <c r="BN555" s="27">
        <f>((1/(((5-P555)^2+(1-Q555)^2))*CT555))</f>
        <v>3.5182526561831464E-3</v>
      </c>
      <c r="BO555" s="27">
        <f>((1/(((5-P555)^2+(2-Q555)^2))*CT555))</f>
        <v>3.2846410469100536E-3</v>
      </c>
      <c r="BP555" s="27">
        <f>((1/(((5-P555)^2+(3-Q555)^2))*CT555))</f>
        <v>2.7422614015428924E-3</v>
      </c>
      <c r="BQ555" s="27">
        <f>((1/(((5-P555)^2+(4-Q555)^2))*CT555))</f>
        <v>2.1511029163133557E-3</v>
      </c>
      <c r="BR555" s="27">
        <f>((1/(((6-P555)^2+(0-Q555)^2))*CT555))</f>
        <v>2.1061069901271265E-3</v>
      </c>
      <c r="BS555" s="27">
        <f>(1/(((6-P555)^2+(1-Q555)^2))*CT555)</f>
        <v>2.1976816701648389E-3</v>
      </c>
      <c r="BT555" s="27">
        <f>(1/(((6-P555)^2+(2-Q555)^2))*CT555)</f>
        <v>2.1041990065534034E-3</v>
      </c>
      <c r="BU555" s="27">
        <f>(1/(((6-P555)^2+(3-Q555)^2))*CT555)</f>
        <v>1.8675688703739058E-3</v>
      </c>
      <c r="BV555" s="27">
        <f>((1/(((6-P555)^2+(4-Q555)^2))*CT555))</f>
        <v>1.5731414303834243E-3</v>
      </c>
      <c r="BW555" s="27">
        <f>((1/(((6-P555)^2+(5-Q555)^2))*CT555))</f>
        <v>1.2888490993775612E-3</v>
      </c>
      <c r="BX555" s="27">
        <f>((1/(((0-P555)^2+(1-Q555)^2))*CT555))</f>
        <v>3.3039009945598136E-2</v>
      </c>
      <c r="BY555" s="27">
        <f>((1/(((0-P555)^2+(2-Q555)^2))*CT555))</f>
        <v>1.980883767939013E-2</v>
      </c>
      <c r="BZ555" s="27">
        <f>((1/(((1-P555)^2+(2-Q555)^2))*CT555))</f>
        <v>4.700249081098689E-2</v>
      </c>
      <c r="CA555" s="27">
        <f>((1/(((0-P555)^2+(3-Q555)^2))*CT555))</f>
        <v>9.0336044432282516E-3</v>
      </c>
      <c r="CB555" s="27">
        <f>((1/(((1-P555)^2+(3-Q555)^2))*CT555))</f>
        <v>1.2271333637600445E-2</v>
      </c>
      <c r="CC555" s="27">
        <f>((1/(((2-P555)^2+(3-Q555)^2))*CT555))</f>
        <v>1.0836151512274326E-2</v>
      </c>
      <c r="CD555" s="27">
        <f>((1/(((0-P555)^2+(4-Q555)^2))*CT555))</f>
        <v>4.741290270766604E-3</v>
      </c>
      <c r="CE555" s="27">
        <f>((1/(((1-P555)^2+(4-Q555)^2))*CT555))</f>
        <v>5.5033955294334184E-3</v>
      </c>
      <c r="CF555" s="27">
        <f>((1/(((2-P555)^2+(4-Q555)^2))*CT555))</f>
        <v>5.1948334591338172E-3</v>
      </c>
      <c r="CG555" s="27">
        <f>((1/(((3-P555)^2+(4-Q555)^2))*CT555))</f>
        <v>4.1102888638809287E-3</v>
      </c>
      <c r="CH555" s="27">
        <f>((1/(((0-P555)^2+(5-Q555)^2))*CT555))</f>
        <v>2.8479616904545234E-3</v>
      </c>
      <c r="CI555" s="27">
        <f>((1/(((1-P555)^2+(5-Q555)^2))*CT555))</f>
        <v>3.1063495825660514E-3</v>
      </c>
      <c r="CJ555" s="27">
        <f>((1/(((2-P555)^2+(5-Q555)^2))*CT555))</f>
        <v>3.0055823919685181E-3</v>
      </c>
      <c r="CK555" s="27">
        <f>((1/(((3-P555)^2+(5-Q555)^2))*CT555))</f>
        <v>2.6075131784662788E-3</v>
      </c>
      <c r="CL555" s="27">
        <f>(1/(((4-P555)^2+(5-Q555)^2))*CT555)</f>
        <v>2.1083696939828141E-3</v>
      </c>
      <c r="CM555" s="27">
        <f>(1/(((0-P555)^2+(6-Q555)^2))*CT555)</f>
        <v>1.8820214020314346E-3</v>
      </c>
      <c r="CN555" s="27">
        <f>(1/(((1-P555)^2+(6-Q555)^2))*CT555)</f>
        <v>1.9914902184923334E-3</v>
      </c>
      <c r="CO555" s="27">
        <f>((1/(((2-P555)^2+(6-Q555)^2))*CT555))</f>
        <v>1.9495857153420217E-3</v>
      </c>
      <c r="CP555" s="27">
        <f>((1/(((3-P555)^2+(6-Q555)^2))*CT555))</f>
        <v>1.773922651099687E-3</v>
      </c>
      <c r="CQ555" s="27">
        <f>((1/(((4-P555)^2+(6-Q555)^2))*CT555))</f>
        <v>1.5278479606198098E-3</v>
      </c>
      <c r="CR555" s="27">
        <f>((1/(((5-P555)^2+(6-Q555)^2)))*CT555)</f>
        <v>1.2733851808778738E-3</v>
      </c>
      <c r="CS555" s="21">
        <f t="shared" si="269"/>
        <v>1.4352328281025699</v>
      </c>
      <c r="CT555" s="28">
        <v>0.05</v>
      </c>
    </row>
    <row r="556" spans="8:98" x14ac:dyDescent="0.25">
      <c r="H556" s="2">
        <v>44927</v>
      </c>
      <c r="I556" s="1" t="s">
        <v>28</v>
      </c>
      <c r="J556" s="1" t="s">
        <v>17</v>
      </c>
      <c r="K556">
        <v>0</v>
      </c>
      <c r="L556">
        <v>2</v>
      </c>
      <c r="M556">
        <v>0.67</v>
      </c>
      <c r="N556">
        <v>1.19</v>
      </c>
      <c r="P556" s="10">
        <f>SUMIF(team,spi_matches[[#This Row],[team1]],Mxg)+SUMIF(team,spi_matches[[#This Row],[team2]],Vnxg)</f>
        <v>1.909656476541036</v>
      </c>
      <c r="Q556" s="10">
        <f>SUMIF(team,spi_matches[[#This Row],[team1]],Mnxg)+SUMIF(team,spi_matches[[#This Row],[team2]],Vxg)</f>
        <v>0.72857053437293451</v>
      </c>
      <c r="R556" s="10">
        <f t="shared" si="239"/>
        <v>1.7496653315790156</v>
      </c>
      <c r="S556" s="21">
        <f t="shared" si="240"/>
        <v>0.89675020681455009</v>
      </c>
      <c r="T556" s="21">
        <f t="shared" si="241"/>
        <v>0.11234396151681175</v>
      </c>
      <c r="U556" s="21">
        <f t="shared" si="242"/>
        <v>0.10598136437524634</v>
      </c>
      <c r="V556" s="22">
        <f t="shared" si="243"/>
        <v>3</v>
      </c>
      <c r="W556" s="22">
        <f t="shared" si="244"/>
        <v>0</v>
      </c>
      <c r="X556" s="23">
        <f t="shared" si="245"/>
        <v>0</v>
      </c>
      <c r="Y556" s="23">
        <f t="shared" si="246"/>
        <v>3</v>
      </c>
      <c r="Z556" s="23">
        <f t="shared" si="247"/>
        <v>0</v>
      </c>
      <c r="AA556" s="23">
        <f t="shared" si="248"/>
        <v>3</v>
      </c>
      <c r="AB556" s="24">
        <f t="shared" si="249"/>
        <v>2</v>
      </c>
      <c r="AC556" s="24">
        <f t="shared" si="250"/>
        <v>1</v>
      </c>
      <c r="AD556" s="24">
        <f t="shared" si="251"/>
        <v>2</v>
      </c>
      <c r="AE556" s="24">
        <f t="shared" si="252"/>
        <v>0</v>
      </c>
      <c r="AF556" s="24">
        <f t="shared" si="253"/>
        <v>1</v>
      </c>
      <c r="AG556" s="24">
        <f t="shared" si="254"/>
        <v>1</v>
      </c>
      <c r="AH556" s="24">
        <f t="shared" si="255"/>
        <v>3</v>
      </c>
      <c r="AI556" s="24">
        <f t="shared" si="256"/>
        <v>1</v>
      </c>
      <c r="AJ556" s="24">
        <f t="shared" si="257"/>
        <v>1</v>
      </c>
      <c r="AK556" s="24">
        <f t="shared" si="258"/>
        <v>0</v>
      </c>
      <c r="AL556" s="25">
        <f t="shared" si="259"/>
        <v>21</v>
      </c>
      <c r="AM556" s="25">
        <f t="shared" si="260"/>
        <v>20</v>
      </c>
      <c r="AN556" s="25">
        <f t="shared" si="261"/>
        <v>11</v>
      </c>
      <c r="AO556" s="25">
        <f t="shared" si="262"/>
        <v>31</v>
      </c>
      <c r="AP556" s="25">
        <f t="shared" si="263"/>
        <v>10</v>
      </c>
      <c r="AQ556" s="26">
        <f t="shared" si="264"/>
        <v>0.61097874768588734</v>
      </c>
      <c r="AR556" s="26">
        <f t="shared" si="265"/>
        <v>9.2768341220791764E-2</v>
      </c>
      <c r="AS556" s="26">
        <f t="shared" si="266"/>
        <v>5.5484728675281793E-2</v>
      </c>
      <c r="AT556" s="26">
        <f t="shared" si="267"/>
        <v>3.9603240355504721E-2</v>
      </c>
      <c r="AU556" s="26">
        <f t="shared" si="268"/>
        <v>3.6810992216966702E-2</v>
      </c>
      <c r="AV556" s="27">
        <f>(1/(((0-P556)^2+(0-Q556)^2))*CT556)</f>
        <v>1.1968586151645477E-2</v>
      </c>
      <c r="AW556" s="27">
        <f>(1/(((1-P556)^2+(1-Q556)^2))*CT556)</f>
        <v>5.5484728675281793E-2</v>
      </c>
      <c r="AX556" s="27">
        <f>(1/(((2-P556)^2+(2-Q556)^2))*CT556)</f>
        <v>3.0775010064320558E-2</v>
      </c>
      <c r="AY556" s="27">
        <f>(1/(((3-P556)^2+(3-Q556)^2))*CT556)</f>
        <v>7.8761977444675117E-3</v>
      </c>
      <c r="AZ556" s="27">
        <f>((1/(((4-P556)^2+(4-Q556)^2))*CT556))</f>
        <v>3.3174566945030136E-3</v>
      </c>
      <c r="BA556" s="27">
        <f>((1/(((5-P556)^2+(5-Q556)^2))*CT556))</f>
        <v>1.7988631547850257E-3</v>
      </c>
      <c r="BB556" s="27">
        <f>((1/(((6-P556)^2+(6-Q556)^2))*CT556))</f>
        <v>1.1231190318083857E-3</v>
      </c>
      <c r="BC556" s="27">
        <f>((1/(((1-P556)^2+(0-Q556)^2))*CT556))</f>
        <v>3.6810992216966702E-2</v>
      </c>
      <c r="BD556" s="27">
        <f>((1/(((2-P556)^2+(0-Q556)^2))*CT556))</f>
        <v>9.2768341220791764E-2</v>
      </c>
      <c r="BE556" s="27">
        <f>((1/(((2-P556)^2+(1-Q556)^2))*CT556))</f>
        <v>0.61097874768588734</v>
      </c>
      <c r="BF556" s="27">
        <f>((1/(((3-P556)^2+(0-Q556)^2))*CT556))</f>
        <v>2.9075446912787135E-2</v>
      </c>
      <c r="BG556" s="27">
        <f>((1/(((3-P556)^2+(1-Q556)^2))*CT556))</f>
        <v>3.9603240355504721E-2</v>
      </c>
      <c r="BH556" s="27">
        <f>((1/(((3-P556)^2+(2-Q556)^2))*CT556))</f>
        <v>1.7822885455821797E-2</v>
      </c>
      <c r="BI556" s="27">
        <f>((1/(((4-P556)^2+(0-Q556)^2))*CT556))</f>
        <v>1.0203350594602114E-2</v>
      </c>
      <c r="BJ556" s="27">
        <f>((1/(((4-P556)^2+(1-Q556)^2))*CT556))</f>
        <v>1.1253125553400843E-2</v>
      </c>
      <c r="BK556" s="27">
        <f>((1/(((4-P556)^2+(2-Q556)^2))*CT556))</f>
        <v>8.3527270679450132E-3</v>
      </c>
      <c r="BL556" s="27">
        <f>((1/(((4-P556)^2+(3-Q556)^2))*CT556))</f>
        <v>5.2471800308324153E-3</v>
      </c>
      <c r="BM556" s="27">
        <f>((1/(((5-P556)^2+(0-Q556)^2))*CT556))</f>
        <v>4.9598066609785668E-3</v>
      </c>
      <c r="BN556" s="27">
        <f>((1/(((5-P556)^2+(1-Q556)^2))*CT556))</f>
        <v>5.1954005484144278E-3</v>
      </c>
      <c r="BO556" s="27">
        <f>((1/(((5-P556)^2+(2-Q556)^2))*CT556))</f>
        <v>4.4775761280901553E-3</v>
      </c>
      <c r="BP556" s="27">
        <f>((1/(((5-P556)^2+(3-Q556)^2))*CT556))</f>
        <v>3.3991372517153105E-3</v>
      </c>
      <c r="BQ556" s="27">
        <f>((1/(((5-P556)^2+(4-Q556)^2))*CT556))</f>
        <v>2.4688341973019019E-3</v>
      </c>
      <c r="BR556" s="27">
        <f>((1/(((6-P556)^2+(0-Q556)^2))*CT556))</f>
        <v>2.896581861113369E-3</v>
      </c>
      <c r="BS556" s="27">
        <f>(1/(((6-P556)^2+(1-Q556)^2))*CT556)</f>
        <v>2.9753786061108155E-3</v>
      </c>
      <c r="BT556" s="27">
        <f>(1/(((6-P556)^2+(2-Q556)^2))*CT556)</f>
        <v>2.7251753788925374E-3</v>
      </c>
      <c r="BU556" s="27">
        <f>(1/(((6-P556)^2+(3-Q556)^2))*CT556)</f>
        <v>2.2841165050034927E-3</v>
      </c>
      <c r="BV556" s="27">
        <f>((1/(((6-P556)^2+(4-Q556)^2))*CT556))</f>
        <v>1.8226116998790454E-3</v>
      </c>
      <c r="BW556" s="27">
        <f>((1/(((6-P556)^2+(5-Q556)^2))*CT556))</f>
        <v>1.4295508825105145E-3</v>
      </c>
      <c r="BX556" s="27">
        <f>((1/(((0-P556)^2+(1-Q556)^2))*CT556))</f>
        <v>1.343919182896215E-2</v>
      </c>
      <c r="BY556" s="27">
        <f>((1/(((0-P556)^2+(2-Q556)^2))*CT556))</f>
        <v>9.499706065344735E-3</v>
      </c>
      <c r="BZ556" s="27">
        <f>((1/(((1-P556)^2+(2-Q556)^2))*CT556))</f>
        <v>2.0458199919163578E-2</v>
      </c>
      <c r="CA556" s="27">
        <f>((1/(((0-P556)^2+(3-Q556)^2))*CT556))</f>
        <v>5.6778310051851331E-3</v>
      </c>
      <c r="CB556" s="27">
        <f>((1/(((1-P556)^2+(3-Q556)^2))*CT556))</f>
        <v>8.3516140105452889E-3</v>
      </c>
      <c r="CC556" s="27">
        <f>((1/(((2-P556)^2+(3-Q556)^2))*CT556))</f>
        <v>9.6757580529937444E-3</v>
      </c>
      <c r="CD556" s="27">
        <f>((1/(((0-P556)^2+(4-Q556)^2))*CT556))</f>
        <v>3.4845540087765354E-3</v>
      </c>
      <c r="CE556" s="27">
        <f>((1/(((1-P556)^2+(4-Q556)^2))*CT556))</f>
        <v>4.3366166291344274E-3</v>
      </c>
      <c r="CF556" s="27">
        <f>((1/(((2-P556)^2+(4-Q556)^2))*CT556))</f>
        <v>4.6683541892131577E-3</v>
      </c>
      <c r="CG556" s="27">
        <f>((1/(((3-P556)^2+(4-Q556)^2))*CT556))</f>
        <v>4.2048255469036028E-3</v>
      </c>
      <c r="CH556" s="27">
        <f>((1/(((0-P556)^2+(5-Q556)^2))*CT556))</f>
        <v>2.2839500282103142E-3</v>
      </c>
      <c r="CI556" s="27">
        <f>((1/(((1-P556)^2+(5-Q556)^2))*CT556))</f>
        <v>2.621563940471707E-3</v>
      </c>
      <c r="CJ556" s="27">
        <f>((1/(((2-P556)^2+(5-Q556)^2))*CT556))</f>
        <v>2.7392349715645134E-3</v>
      </c>
      <c r="CK556" s="27">
        <f>((1/(((3-P556)^2+(5-Q556)^2))*CT556))</f>
        <v>2.5728160086133569E-3</v>
      </c>
      <c r="CL556" s="27">
        <f>(1/(((4-P556)^2+(5-Q556)^2))*CT556)</f>
        <v>2.2109565900804537E-3</v>
      </c>
      <c r="CM556" s="27">
        <f>(1/(((0-P556)^2+(6-Q556)^2))*CT556)</f>
        <v>1.5905960667629401E-3</v>
      </c>
      <c r="CN556" s="27">
        <f>(1/(((1-P556)^2+(6-Q556)^2))*CT556)</f>
        <v>1.7473082313525599E-3</v>
      </c>
      <c r="CO556" s="27">
        <f>((1/(((2-P556)^2+(6-Q556)^2))*CT556))</f>
        <v>1.7988115247233147E-3</v>
      </c>
      <c r="CP556" s="27">
        <f>((1/(((3-P556)^2+(6-Q556)^2))*CT556))</f>
        <v>1.7255172970529272E-3</v>
      </c>
      <c r="CQ556" s="27">
        <f>((1/(((4-P556)^2+(6-Q556)^2))*CT556))</f>
        <v>1.5548470110813102E-3</v>
      </c>
      <c r="CR556" s="27">
        <f>((1/(((5-P556)^2+(6-Q556)^2)))*CT556)</f>
        <v>1.3391114491105673E-3</v>
      </c>
      <c r="CS556" s="21">
        <f t="shared" si="269"/>
        <v>1.1150755327066089</v>
      </c>
      <c r="CT556" s="28">
        <v>0.05</v>
      </c>
    </row>
    <row r="557" spans="8:98" x14ac:dyDescent="0.25">
      <c r="H557" s="2">
        <v>44927</v>
      </c>
      <c r="I557" s="1" t="s">
        <v>25</v>
      </c>
      <c r="J557" s="1" t="s">
        <v>12</v>
      </c>
      <c r="K557">
        <v>1</v>
      </c>
      <c r="L557">
        <v>1</v>
      </c>
      <c r="M557">
        <v>0.93</v>
      </c>
      <c r="N557">
        <v>1.38</v>
      </c>
      <c r="P557" s="10">
        <f>SUMIF(team,spi_matches[[#This Row],[team1]],Mxg)+SUMIF(team,spi_matches[[#This Row],[team2]],Vnxg)</f>
        <v>0.65547324736717427</v>
      </c>
      <c r="Q557" s="10">
        <f>SUMIF(team,spi_matches[[#This Row],[team1]],Mnxg)+SUMIF(team,spi_matches[[#This Row],[team2]],Vxg)</f>
        <v>1.5513413454437655</v>
      </c>
      <c r="R557" s="10">
        <f t="shared" si="239"/>
        <v>0.10472279456960451</v>
      </c>
      <c r="S557" s="21">
        <f t="shared" si="240"/>
        <v>0.1166159339007332</v>
      </c>
      <c r="T557" s="21">
        <f t="shared" si="241"/>
        <v>0.17296198181551742</v>
      </c>
      <c r="U557" s="21">
        <f t="shared" si="242"/>
        <v>0.41459212054051914</v>
      </c>
      <c r="V557" s="22">
        <f t="shared" si="243"/>
        <v>0</v>
      </c>
      <c r="W557" s="22">
        <f t="shared" si="244"/>
        <v>3</v>
      </c>
      <c r="X557" s="23">
        <f t="shared" si="245"/>
        <v>1</v>
      </c>
      <c r="Y557" s="23">
        <f t="shared" si="246"/>
        <v>1</v>
      </c>
      <c r="Z557" s="23">
        <f t="shared" si="247"/>
        <v>1</v>
      </c>
      <c r="AA557" s="23">
        <f t="shared" si="248"/>
        <v>1</v>
      </c>
      <c r="AB557" s="24">
        <f t="shared" si="249"/>
        <v>1</v>
      </c>
      <c r="AC557" s="24">
        <f t="shared" si="250"/>
        <v>2</v>
      </c>
      <c r="AD557" s="24">
        <f t="shared" si="251"/>
        <v>1</v>
      </c>
      <c r="AE557" s="24">
        <f t="shared" si="252"/>
        <v>1</v>
      </c>
      <c r="AF557" s="24">
        <f t="shared" si="253"/>
        <v>0</v>
      </c>
      <c r="AG557" s="24">
        <f t="shared" si="254"/>
        <v>2</v>
      </c>
      <c r="AH557" s="24">
        <f t="shared" si="255"/>
        <v>0</v>
      </c>
      <c r="AI557" s="24">
        <f t="shared" si="256"/>
        <v>1</v>
      </c>
      <c r="AJ557" s="24">
        <f t="shared" si="257"/>
        <v>2</v>
      </c>
      <c r="AK557" s="24">
        <f t="shared" si="258"/>
        <v>2</v>
      </c>
      <c r="AL557" s="25">
        <f t="shared" si="259"/>
        <v>12</v>
      </c>
      <c r="AM557" s="25">
        <f t="shared" si="260"/>
        <v>11</v>
      </c>
      <c r="AN557" s="25">
        <f t="shared" si="261"/>
        <v>2</v>
      </c>
      <c r="AO557" s="25">
        <f t="shared" si="262"/>
        <v>1</v>
      </c>
      <c r="AP557" s="25">
        <f t="shared" si="263"/>
        <v>22</v>
      </c>
      <c r="AQ557" s="26">
        <f t="shared" si="264"/>
        <v>0.15625328542653594</v>
      </c>
      <c r="AR557" s="26">
        <f t="shared" si="265"/>
        <v>0.11829392830187907</v>
      </c>
      <c r="AS557" s="26">
        <f t="shared" si="266"/>
        <v>7.9246867401381024E-2</v>
      </c>
      <c r="AT557" s="26">
        <f t="shared" si="267"/>
        <v>6.815494742372695E-2</v>
      </c>
      <c r="AU557" s="26">
        <f t="shared" si="268"/>
        <v>2.4887424511989827E-2</v>
      </c>
      <c r="AV557" s="27">
        <f>(1/(((0-P557)^2+(0-Q557)^2))*CT557)</f>
        <v>1.7628568644506095E-2</v>
      </c>
      <c r="AW557" s="27">
        <f>(1/(((1-P557)^2+(1-Q557)^2))*CT557)</f>
        <v>0.11829392830187907</v>
      </c>
      <c r="AX557" s="27">
        <f>(1/(((2-P557)^2+(2-Q557)^2))*CT557)</f>
        <v>2.4887424511989827E-2</v>
      </c>
      <c r="AY557" s="27">
        <f>(1/(((3-P557)^2+(3-Q557)^2))*CT557)</f>
        <v>6.5829165282131402E-3</v>
      </c>
      <c r="AZ557" s="27">
        <f>((1/(((4-P557)^2+(4-Q557)^2))*CT557))</f>
        <v>2.9100579532032357E-3</v>
      </c>
      <c r="BA557" s="27">
        <f>((1/(((5-P557)^2+(5-Q557)^2))*CT557))</f>
        <v>1.6250565931652636E-3</v>
      </c>
      <c r="BB557" s="27">
        <f>((1/(((6-P557)^2+(6-Q557)^2))*CT557))</f>
        <v>1.0340292825607961E-3</v>
      </c>
      <c r="BC557" s="27">
        <f>((1/(((1-P557)^2+(0-Q557)^2))*CT557))</f>
        <v>1.9799167905681658E-2</v>
      </c>
      <c r="BD557" s="27">
        <f>((1/(((2-P557)^2+(0-Q557)^2))*CT557))</f>
        <v>1.1864050813736699E-2</v>
      </c>
      <c r="BE557" s="27">
        <f>((1/(((2-P557)^2+(1-Q557)^2))*CT557))</f>
        <v>2.3677275315708068E-2</v>
      </c>
      <c r="BF557" s="27">
        <f>((1/(((3-P557)^2+(0-Q557)^2))*CT557))</f>
        <v>6.3263386122390484E-3</v>
      </c>
      <c r="BG557" s="27">
        <f>((1/(((3-P557)^2+(1-Q557)^2))*CT557))</f>
        <v>8.6195260592697408E-3</v>
      </c>
      <c r="BH557" s="27">
        <f>((1/(((3-P557)^2+(2-Q557)^2))*CT557))</f>
        <v>8.7748543417007115E-3</v>
      </c>
      <c r="BI557" s="27">
        <f>((1/(((4-P557)^2+(0-Q557)^2))*CT557))</f>
        <v>3.6784939846503922E-3</v>
      </c>
      <c r="BJ557" s="27">
        <f>((1/(((4-P557)^2+(1-Q557)^2))*CT557))</f>
        <v>4.3516720272347934E-3</v>
      </c>
      <c r="BK557" s="27">
        <f>((1/(((4-P557)^2+(2-Q557)^2))*CT557))</f>
        <v>4.3909128596640078E-3</v>
      </c>
      <c r="BL557" s="27">
        <f>((1/(((4-P557)^2+(3-Q557)^2))*CT557))</f>
        <v>3.7637930510596874E-3</v>
      </c>
      <c r="BM557" s="27">
        <f>((1/(((5-P557)^2+(0-Q557)^2))*CT557))</f>
        <v>2.3494504266635234E-3</v>
      </c>
      <c r="BN557" s="27">
        <f>((1/(((5-P557)^2+(1-Q557)^2))*CT557))</f>
        <v>2.6070330474243716E-3</v>
      </c>
      <c r="BO557" s="27">
        <f>((1/(((5-P557)^2+(2-Q557)^2))*CT557))</f>
        <v>2.6210660868244721E-3</v>
      </c>
      <c r="BP557" s="27">
        <f>((1/(((5-P557)^2+(3-Q557)^2))*CT557))</f>
        <v>2.3839579159621593E-3</v>
      </c>
      <c r="BQ557" s="27">
        <f>((1/(((5-P557)^2+(4-Q557)^2))*CT557))</f>
        <v>2.0103863061481683E-3</v>
      </c>
      <c r="BR557" s="27">
        <f>((1/(((6-P557)^2+(0-Q557)^2))*CT557))</f>
        <v>1.6144329698050187E-3</v>
      </c>
      <c r="BS557" s="27">
        <f>(1/(((6-P557)^2+(1-Q557)^2))*CT557)</f>
        <v>1.7320250061938856E-3</v>
      </c>
      <c r="BT557" s="27">
        <f>(1/(((6-P557)^2+(2-Q557)^2))*CT557)</f>
        <v>1.7382077760832297E-3</v>
      </c>
      <c r="BU557" s="27">
        <f>(1/(((6-P557)^2+(3-Q557)^2))*CT557)</f>
        <v>1.6306521853926795E-3</v>
      </c>
      <c r="BV557" s="27">
        <f>((1/(((6-P557)^2+(4-Q557)^2))*CT557))</f>
        <v>1.4467636373878495E-3</v>
      </c>
      <c r="BW557" s="27">
        <f>((1/(((6-P557)^2+(5-Q557)^2))*CT557))</f>
        <v>1.2358735719030329E-3</v>
      </c>
      <c r="BX557" s="27">
        <f>((1/(((0-P557)^2+(1-Q557)^2))*CT557))</f>
        <v>6.815494742372695E-2</v>
      </c>
      <c r="BY557" s="27">
        <f>((1/(((0-P557)^2+(2-Q557)^2))*CT557))</f>
        <v>7.9246867401381024E-2</v>
      </c>
      <c r="BZ557" s="27">
        <f>((1/(((1-P557)^2+(2-Q557)^2))*CT557))</f>
        <v>0.15625328542653594</v>
      </c>
      <c r="CA557" s="27">
        <f>((1/(((0-P557)^2+(3-Q557)^2))*CT557))</f>
        <v>1.9776469919065575E-2</v>
      </c>
      <c r="CB557" s="27">
        <f>((1/(((1-P557)^2+(3-Q557)^2))*CT557))</f>
        <v>2.2549840529875659E-2</v>
      </c>
      <c r="CC557" s="27">
        <f>((1/(((2-P557)^2+(3-Q557)^2))*CT557))</f>
        <v>1.2799626174024409E-2</v>
      </c>
      <c r="CD557" s="27">
        <f>((1/(((0-P557)^2+(4-Q557)^2))*CT557))</f>
        <v>7.7814055223209876E-3</v>
      </c>
      <c r="CE557" s="27">
        <f>((1/(((1-P557)^2+(4-Q557)^2))*CT557))</f>
        <v>8.1771124753644148E-3</v>
      </c>
      <c r="CF557" s="27">
        <f>((1/(((2-P557)^2+(4-Q557)^2))*CT557))</f>
        <v>6.4072323649108816E-3</v>
      </c>
      <c r="CG557" s="27">
        <f>((1/(((3-P557)^2+(4-Q557)^2))*CT557))</f>
        <v>4.3505745528423052E-3</v>
      </c>
      <c r="CH557" s="27">
        <f>((1/(((0-P557)^2+(5-Q557)^2))*CT557))</f>
        <v>4.0574892032627175E-3</v>
      </c>
      <c r="CI557" s="27">
        <f>((1/(((1-P557)^2+(5-Q557)^2))*CT557))</f>
        <v>4.1625231527424303E-3</v>
      </c>
      <c r="CJ557" s="27">
        <f>((1/(((2-P557)^2+(5-Q557)^2))*CT557))</f>
        <v>3.6493690043708665E-3</v>
      </c>
      <c r="CK557" s="27">
        <f>((1/(((3-P557)^2+(5-Q557)^2))*CT557))</f>
        <v>2.8752070090284263E-3</v>
      </c>
      <c r="CL557" s="27">
        <f>(1/(((4-P557)^2+(5-Q557)^2))*CT557)</f>
        <v>2.1664617606090655E-3</v>
      </c>
      <c r="CM557" s="27">
        <f>(1/(((0-P557)^2+(6-Q557)^2))*CT557)</f>
        <v>2.4727736490332552E-3</v>
      </c>
      <c r="CN557" s="27">
        <f>(1/(((1-P557)^2+(6-Q557)^2))*CT557)</f>
        <v>2.5113938790959178E-3</v>
      </c>
      <c r="CO557" s="27">
        <f>((1/(((2-P557)^2+(6-Q557)^2))*CT557))</f>
        <v>2.3149952972816279E-3</v>
      </c>
      <c r="CP557" s="27">
        <f>((1/(((3-P557)^2+(6-Q557)^2))*CT557))</f>
        <v>1.9772716953925878E-3</v>
      </c>
      <c r="CQ557" s="27">
        <f>((1/(((4-P557)^2+(6-Q557)^2))*CT557))</f>
        <v>1.614130849179312E-3</v>
      </c>
      <c r="CR557" s="27">
        <f>((1/(((5-P557)^2+(6-Q557)^2)))*CT557)</f>
        <v>1.2931432504748519E-3</v>
      </c>
      <c r="CS557" s="21">
        <f t="shared" si="269"/>
        <v>0.70417003625676988</v>
      </c>
      <c r="CT557" s="28">
        <v>0.05</v>
      </c>
    </row>
    <row r="558" spans="8:98" x14ac:dyDescent="0.25">
      <c r="H558" s="2">
        <v>44928</v>
      </c>
      <c r="I558" s="1" t="s">
        <v>5</v>
      </c>
      <c r="J558" s="1" t="s">
        <v>19</v>
      </c>
      <c r="K558">
        <v>3</v>
      </c>
      <c r="L558">
        <v>1</v>
      </c>
      <c r="M558">
        <v>2.15</v>
      </c>
      <c r="N558">
        <v>1.83</v>
      </c>
      <c r="P558" s="10">
        <f>SUMIF(team,spi_matches[[#This Row],[team1]],Mxg)+SUMIF(team,spi_matches[[#This Row],[team2]],Vnxg)</f>
        <v>1.4863203558505291</v>
      </c>
      <c r="Q558" s="10">
        <f>SUMIF(team,spi_matches[[#This Row],[team1]],Mnxg)+SUMIF(team,spi_matches[[#This Row],[team2]],Vxg)</f>
        <v>2.0102043686701774</v>
      </c>
      <c r="R558" s="10">
        <f t="shared" si="239"/>
        <v>0.47294428454618531</v>
      </c>
      <c r="S558" s="21">
        <f t="shared" si="240"/>
        <v>0.16405420759234579</v>
      </c>
      <c r="T558" s="21">
        <f t="shared" si="241"/>
        <v>0.2610691747832547</v>
      </c>
      <c r="U558" s="21">
        <f t="shared" si="242"/>
        <v>0.42509332832826952</v>
      </c>
      <c r="V558" s="22">
        <f t="shared" si="243"/>
        <v>0</v>
      </c>
      <c r="W558" s="22">
        <f t="shared" si="244"/>
        <v>3</v>
      </c>
      <c r="X558" s="23">
        <f t="shared" si="245"/>
        <v>3</v>
      </c>
      <c r="Y558" s="23">
        <f t="shared" si="246"/>
        <v>0</v>
      </c>
      <c r="Z558" s="23">
        <f t="shared" si="247"/>
        <v>3</v>
      </c>
      <c r="AA558" s="23">
        <f t="shared" si="248"/>
        <v>0</v>
      </c>
      <c r="AB558" s="24">
        <f t="shared" si="249"/>
        <v>1</v>
      </c>
      <c r="AC558" s="24">
        <f t="shared" si="250"/>
        <v>2</v>
      </c>
      <c r="AD558" s="24">
        <f t="shared" si="251"/>
        <v>2</v>
      </c>
      <c r="AE558" s="24">
        <f t="shared" si="252"/>
        <v>2</v>
      </c>
      <c r="AF558" s="24">
        <f t="shared" si="253"/>
        <v>1</v>
      </c>
      <c r="AG558" s="24">
        <f t="shared" si="254"/>
        <v>3</v>
      </c>
      <c r="AH558" s="24">
        <f t="shared" si="255"/>
        <v>2</v>
      </c>
      <c r="AI558" s="24">
        <f t="shared" si="256"/>
        <v>3</v>
      </c>
      <c r="AJ558" s="24">
        <f t="shared" si="257"/>
        <v>1</v>
      </c>
      <c r="AK558" s="24">
        <f t="shared" si="258"/>
        <v>1</v>
      </c>
      <c r="AL558" s="25">
        <f t="shared" si="259"/>
        <v>12</v>
      </c>
      <c r="AM558" s="25">
        <f t="shared" si="260"/>
        <v>22</v>
      </c>
      <c r="AN558" s="25">
        <f t="shared" si="261"/>
        <v>13</v>
      </c>
      <c r="AO558" s="25">
        <f t="shared" si="262"/>
        <v>23</v>
      </c>
      <c r="AP558" s="25">
        <f t="shared" si="263"/>
        <v>11</v>
      </c>
      <c r="AQ558" s="26">
        <f t="shared" si="264"/>
        <v>0.21131675822021992</v>
      </c>
      <c r="AR558" s="26">
        <f t="shared" si="265"/>
        <v>0.18941481380077105</v>
      </c>
      <c r="AS558" s="26">
        <f t="shared" si="266"/>
        <v>4.1111561902470797E-2</v>
      </c>
      <c r="AT558" s="26">
        <f t="shared" si="267"/>
        <v>4.0207077106375805E-2</v>
      </c>
      <c r="AU558" s="26">
        <f t="shared" si="268"/>
        <v>3.9776603299477187E-2</v>
      </c>
      <c r="AV558" s="27">
        <f>(1/(((0-P558)^2+(0-Q558)^2))*CT558)</f>
        <v>7.9999106518314229E-3</v>
      </c>
      <c r="AW558" s="27">
        <f>(1/(((1-P558)^2+(1-Q558)^2))*CT558)</f>
        <v>3.9776603299477187E-2</v>
      </c>
      <c r="AX558" s="27">
        <f>(1/(((2-P558)^2+(2-Q558)^2))*CT558)</f>
        <v>0.18941481380077105</v>
      </c>
      <c r="AY558" s="27">
        <f>(1/(((3-P558)^2+(3-Q558)^2))*CT558)</f>
        <v>1.5286212359009911E-2</v>
      </c>
      <c r="AZ558" s="27">
        <f>((1/(((4-P558)^2+(4-Q558)^2))*CT558))</f>
        <v>4.8648202625709543E-3</v>
      </c>
      <c r="BA558" s="27">
        <f>((1/(((5-P558)^2+(5-Q558)^2))*CT558))</f>
        <v>2.349091699580991E-3</v>
      </c>
      <c r="BB558" s="27">
        <f>((1/(((6-P558)^2+(6-Q558)^2))*CT558))</f>
        <v>1.3777227100131703E-3</v>
      </c>
      <c r="BC558" s="27">
        <f>((1/(((1-P558)^2+(0-Q558)^2))*CT558))</f>
        <v>1.168926449057806E-2</v>
      </c>
      <c r="BD558" s="27">
        <f>((1/(((2-P558)^2+(0-Q558)^2))*CT558))</f>
        <v>1.1614972811423976E-2</v>
      </c>
      <c r="BE558" s="27">
        <f>((1/(((2-P558)^2+(1-Q558)^2))*CT558))</f>
        <v>3.8929299651443539E-2</v>
      </c>
      <c r="BF558" s="27">
        <f>((1/(((3-P558)^2+(0-Q558)^2))*CT558))</f>
        <v>7.896215093863122E-3</v>
      </c>
      <c r="BG558" s="27">
        <f>((1/(((3-P558)^2+(1-Q558)^2))*CT558))</f>
        <v>1.5097808442271297E-2</v>
      </c>
      <c r="BH558" s="27">
        <f>((1/(((3-P558)^2+(2-Q558)^2))*CT558))</f>
        <v>2.1821385728438461E-2</v>
      </c>
      <c r="BI558" s="27">
        <f>((1/(((4-P558)^2+(0-Q558)^2))*CT558))</f>
        <v>4.8264845234834743E-3</v>
      </c>
      <c r="BJ558" s="27">
        <f>((1/(((4-P558)^2+(1-Q558)^2))*CT558))</f>
        <v>6.8128261132248047E-3</v>
      </c>
      <c r="BK558" s="27">
        <f>((1/(((4-P558)^2+(2-Q558)^2))*CT558))</f>
        <v>7.913033254454362E-3</v>
      </c>
      <c r="BL558" s="27">
        <f>((1/(((4-P558)^2+(3-Q558)^2))*CT558))</f>
        <v>6.8509285605118722E-3</v>
      </c>
      <c r="BM558" s="27">
        <f>((1/(((5-P558)^2+(0-Q558)^2))*CT558))</f>
        <v>3.0512240260480473E-3</v>
      </c>
      <c r="BN558" s="27">
        <f>((1/(((5-P558)^2+(1-Q558)^2))*CT558))</f>
        <v>3.7407069127598789E-3</v>
      </c>
      <c r="BO558" s="27">
        <f>((1/(((5-P558)^2+(2-Q558)^2))*CT558))</f>
        <v>4.0498787043554141E-3</v>
      </c>
      <c r="BP558" s="27">
        <f>((1/(((5-P558)^2+(3-Q558)^2))*CT558))</f>
        <v>3.7521649897689809E-3</v>
      </c>
      <c r="BQ558" s="27">
        <f>((1/(((5-P558)^2+(4-Q558)^2))*CT558))</f>
        <v>3.0665005047641326E-3</v>
      </c>
      <c r="BR558" s="27">
        <f>((1/(((6-P558)^2+(0-Q558)^2))*CT558))</f>
        <v>2.0479863238224245E-3</v>
      </c>
      <c r="BS558" s="27">
        <f>(1/(((6-P558)^2+(1-Q558)^2))*CT558)</f>
        <v>2.3371238744179681E-3</v>
      </c>
      <c r="BT558" s="27">
        <f>(1/(((6-P558)^2+(2-Q558)^2))*CT558)</f>
        <v>2.4541794801751929E-3</v>
      </c>
      <c r="BU558" s="27">
        <f>(1/(((6-P558)^2+(3-Q558)^2))*CT558)</f>
        <v>2.3415914198495042E-3</v>
      </c>
      <c r="BV558" s="27">
        <f>((1/(((6-P558)^2+(4-Q558)^2))*CT558))</f>
        <v>2.0548572428582645E-3</v>
      </c>
      <c r="BW558" s="27">
        <f>((1/(((6-P558)^2+(5-Q558)^2))*CT558))</f>
        <v>1.7057754438330444E-3</v>
      </c>
      <c r="BX558" s="27">
        <f>((1/(((0-P558)^2+(1-Q558)^2))*CT558))</f>
        <v>1.5481500679930968E-2</v>
      </c>
      <c r="BY558" s="27">
        <f>((1/(((0-P558)^2+(2-Q558)^2))*CT558))</f>
        <v>2.2632091108662142E-2</v>
      </c>
      <c r="BZ558" s="27">
        <f>((1/(((1-P558)^2+(2-Q558)^2))*CT558))</f>
        <v>0.21131675822021992</v>
      </c>
      <c r="CA558" s="27">
        <f>((1/(((0-P558)^2+(3-Q558)^2))*CT558))</f>
        <v>1.5679665231997666E-2</v>
      </c>
      <c r="CB558" s="27">
        <f>((1/(((1-P558)^2+(3-Q558)^2))*CT558))</f>
        <v>4.1111561902470797E-2</v>
      </c>
      <c r="CC558" s="27">
        <f>((1/(((2-P558)^2+(3-Q558)^2))*CT558))</f>
        <v>4.0207077106375805E-2</v>
      </c>
      <c r="CD558" s="27">
        <f>((1/(((0-P558)^2+(4-Q558)^2))*CT558))</f>
        <v>8.1057839108256684E-3</v>
      </c>
      <c r="CE558" s="27">
        <f>((1/(((1-P558)^2+(4-Q558)^2))*CT558))</f>
        <v>1.1916695218169531E-2</v>
      </c>
      <c r="CF558" s="27">
        <f>((1/(((2-P558)^2+(4-Q558)^2))*CT558))</f>
        <v>1.1839494068519077E-2</v>
      </c>
      <c r="CG558" s="27">
        <f>((1/(((3-P558)^2+(4-Q558)^2))*CT558))</f>
        <v>7.9993437727818896E-3</v>
      </c>
      <c r="CH558" s="27">
        <f>((1/(((0-P558)^2+(5-Q558)^2))*CT558))</f>
        <v>4.4850989290608932E-3</v>
      </c>
      <c r="CI558" s="27">
        <f>((1/(((1-P558)^2+(5-Q558)^2))*CT558))</f>
        <v>5.449362374391504E-3</v>
      </c>
      <c r="CJ558" s="27">
        <f>((1/(((2-P558)^2+(5-Q558)^2))*CT558))</f>
        <v>5.4331616993532538E-3</v>
      </c>
      <c r="CK558" s="27">
        <f>((1/(((3-P558)^2+(5-Q558)^2))*CT558))</f>
        <v>4.4523185251990225E-3</v>
      </c>
      <c r="CL558" s="27">
        <f>(1/(((4-P558)^2+(5-Q558)^2))*CT558)</f>
        <v>3.2770847363974781E-3</v>
      </c>
      <c r="CM558" s="27">
        <f>(1/(((0-P558)^2+(6-Q558)^2))*CT558)</f>
        <v>2.7582223825609042E-3</v>
      </c>
      <c r="CN558" s="27">
        <f>(1/(((1-P558)^2+(6-Q558)^2))*CT558)</f>
        <v>3.0950214925493189E-3</v>
      </c>
      <c r="CO558" s="27">
        <f>((1/(((2-P558)^2+(6-Q558)^2))*CT558))</f>
        <v>3.0897887754970203E-3</v>
      </c>
      <c r="CP558" s="27">
        <f>((1/(((3-P558)^2+(6-Q558)^2))*CT558))</f>
        <v>2.7457900490689552E-3</v>
      </c>
      <c r="CQ558" s="27">
        <f>((1/(((4-P558)^2+(6-Q558)^2))*CT558))</f>
        <v>2.2484992302093079E-3</v>
      </c>
      <c r="CR558" s="27">
        <f>((1/(((5-P558)^2+(6-Q558)^2)))*CT558)</f>
        <v>1.769008914028352E-3</v>
      </c>
      <c r="CS558" s="21">
        <f t="shared" si="269"/>
        <v>0.85021671070387006</v>
      </c>
      <c r="CT558" s="28">
        <v>0.05</v>
      </c>
    </row>
    <row r="559" spans="8:98" x14ac:dyDescent="0.25">
      <c r="H559" s="2">
        <v>44929</v>
      </c>
      <c r="I559" s="1" t="s">
        <v>6</v>
      </c>
      <c r="J559" s="1" t="s">
        <v>20</v>
      </c>
      <c r="K559">
        <v>0</v>
      </c>
      <c r="L559">
        <v>0</v>
      </c>
      <c r="M559">
        <v>0.95</v>
      </c>
      <c r="N559">
        <v>1.08</v>
      </c>
      <c r="P559" s="10">
        <f>SUMIF(team,spi_matches[[#This Row],[team1]],Mxg)+SUMIF(team,spi_matches[[#This Row],[team2]],Vnxg)</f>
        <v>2.0687481359166862</v>
      </c>
      <c r="Q559" s="10">
        <f>SUMIF(team,spi_matches[[#This Row],[team1]],Mnxg)+SUMIF(team,spi_matches[[#This Row],[team2]],Vxg)</f>
        <v>0.55779741593145116</v>
      </c>
      <c r="R559" s="10">
        <f t="shared" si="239"/>
        <v>1.52429293042493</v>
      </c>
      <c r="S559" s="21">
        <f t="shared" si="240"/>
        <v>0.62435771559291564</v>
      </c>
      <c r="T559" s="21">
        <f t="shared" si="241"/>
        <v>8.5654553473220388E-2</v>
      </c>
      <c r="U559" s="21">
        <f t="shared" si="242"/>
        <v>9.0749632221818671E-2</v>
      </c>
      <c r="V559" s="22">
        <f t="shared" si="243"/>
        <v>3</v>
      </c>
      <c r="W559" s="22">
        <f t="shared" si="244"/>
        <v>0</v>
      </c>
      <c r="X559" s="23">
        <f t="shared" si="245"/>
        <v>1</v>
      </c>
      <c r="Y559" s="23">
        <f t="shared" si="246"/>
        <v>1</v>
      </c>
      <c r="Z559" s="23">
        <f t="shared" si="247"/>
        <v>1</v>
      </c>
      <c r="AA559" s="23">
        <f t="shared" si="248"/>
        <v>1</v>
      </c>
      <c r="AB559" s="24">
        <f t="shared" si="249"/>
        <v>2</v>
      </c>
      <c r="AC559" s="24">
        <f t="shared" si="250"/>
        <v>1</v>
      </c>
      <c r="AD559" s="24">
        <f t="shared" si="251"/>
        <v>2</v>
      </c>
      <c r="AE559" s="24">
        <f t="shared" si="252"/>
        <v>0</v>
      </c>
      <c r="AF559" s="24">
        <f t="shared" si="253"/>
        <v>3</v>
      </c>
      <c r="AG559" s="24">
        <f t="shared" si="254"/>
        <v>1</v>
      </c>
      <c r="AH559" s="24">
        <f t="shared" si="255"/>
        <v>3</v>
      </c>
      <c r="AI559" s="24">
        <f t="shared" si="256"/>
        <v>0</v>
      </c>
      <c r="AJ559" s="24">
        <f t="shared" si="257"/>
        <v>1</v>
      </c>
      <c r="AK559" s="24">
        <f t="shared" si="258"/>
        <v>1</v>
      </c>
      <c r="AL559" s="25">
        <f t="shared" si="259"/>
        <v>21</v>
      </c>
      <c r="AM559" s="25">
        <f t="shared" si="260"/>
        <v>20</v>
      </c>
      <c r="AN559" s="25">
        <f t="shared" si="261"/>
        <v>31</v>
      </c>
      <c r="AO559" s="25">
        <f t="shared" si="262"/>
        <v>30</v>
      </c>
      <c r="AP559" s="25">
        <f t="shared" si="263"/>
        <v>11</v>
      </c>
      <c r="AQ559" s="26">
        <f t="shared" si="264"/>
        <v>0.24966366366195111</v>
      </c>
      <c r="AR559" s="26">
        <f t="shared" si="265"/>
        <v>0.15829584347378375</v>
      </c>
      <c r="AS559" s="26">
        <f t="shared" si="266"/>
        <v>4.7046728215626457E-2</v>
      </c>
      <c r="AT559" s="26">
        <f t="shared" si="267"/>
        <v>4.2431566673008361E-2</v>
      </c>
      <c r="AU559" s="26">
        <f t="shared" si="268"/>
        <v>3.7375752625130279E-2</v>
      </c>
      <c r="AV559" s="27">
        <f>(1/(((0-P559)^2+(0-Q559)^2))*CT559)</f>
        <v>1.0891213144114148E-2</v>
      </c>
      <c r="AW559" s="27">
        <f>(1/(((1-P559)^2+(1-Q559)^2))*CT559)</f>
        <v>3.7375752625130279E-2</v>
      </c>
      <c r="AX559" s="27">
        <f>(1/(((2-P559)^2+(2-Q559)^2))*CT559)</f>
        <v>2.3984558552941886E-2</v>
      </c>
      <c r="AY559" s="27">
        <f>(1/(((3-P559)^2+(3-Q559)^2))*CT559)</f>
        <v>7.3189473610841245E-3</v>
      </c>
      <c r="AZ559" s="27">
        <f>((1/(((4-P559)^2+(4-Q559)^2))*CT559))</f>
        <v>3.2095531930120859E-3</v>
      </c>
      <c r="BA559" s="27">
        <f>((1/(((5-P559)^2+(5-Q559)^2))*CT559))</f>
        <v>1.7652000580880818E-3</v>
      </c>
      <c r="BB559" s="27">
        <f>((1/(((6-P559)^2+(6-Q559)^2))*CT559))</f>
        <v>1.1093285388497757E-3</v>
      </c>
      <c r="BC559" s="27">
        <f>((1/(((1-P559)^2+(0-Q559)^2))*CT559))</f>
        <v>3.4403025806369877E-2</v>
      </c>
      <c r="BD559" s="27">
        <f>((1/(((2-P559)^2+(0-Q559)^2))*CT559))</f>
        <v>0.15829584347378375</v>
      </c>
      <c r="BE559" s="27">
        <f>((1/(((2-P559)^2+(1-Q559)^2))*CT559))</f>
        <v>0.24966366366195111</v>
      </c>
      <c r="BF559" s="27">
        <f>((1/(((3-P559)^2+(0-Q559)^2))*CT559))</f>
        <v>4.2431566673008361E-2</v>
      </c>
      <c r="BG559" s="27">
        <f>((1/(((3-P559)^2+(1-Q559)^2))*CT559))</f>
        <v>4.7046728215626457E-2</v>
      </c>
      <c r="BH559" s="27">
        <f>((1/(((3-P559)^2+(2-Q559)^2))*CT559))</f>
        <v>1.6965379911853068E-2</v>
      </c>
      <c r="BI559" s="27">
        <f>((1/(((4-P559)^2+(0-Q559)^2))*CT559))</f>
        <v>1.2373567751651935E-2</v>
      </c>
      <c r="BJ559" s="27">
        <f>((1/(((4-P559)^2+(1-Q559)^2))*CT559))</f>
        <v>1.2737954908189098E-2</v>
      </c>
      <c r="BK559" s="27">
        <f>((1/(((4-P559)^2+(2-Q559)^2))*CT559))</f>
        <v>8.6063229481200595E-3</v>
      </c>
      <c r="BL559" s="27">
        <f>((1/(((4-P559)^2+(3-Q559)^2))*CT559))</f>
        <v>5.1577831768840152E-3</v>
      </c>
      <c r="BM559" s="27">
        <f>((1/(((5-P559)^2+(0-Q559)^2))*CT559))</f>
        <v>5.6158476403157347E-3</v>
      </c>
      <c r="BN559" s="27">
        <f>((1/(((5-P559)^2+(1-Q559)^2))*CT559))</f>
        <v>5.6897187338389877E-3</v>
      </c>
      <c r="BO559" s="27">
        <f>((1/(((5-P559)^2+(2-Q559)^2))*CT559))</f>
        <v>4.6850758608503844E-3</v>
      </c>
      <c r="BP559" s="27">
        <f>((1/(((5-P559)^2+(3-Q559)^2))*CT559))</f>
        <v>3.4348701673190037E-3</v>
      </c>
      <c r="BQ559" s="27">
        <f>((1/(((5-P559)^2+(4-Q559)^2))*CT559))</f>
        <v>2.4460647468130614E-3</v>
      </c>
      <c r="BR559" s="27">
        <f>((1/(((6-P559)^2+(0-Q559)^2))*CT559))</f>
        <v>3.1714057580667816E-3</v>
      </c>
      <c r="BS559" s="27">
        <f>(1/(((6-P559)^2+(1-Q559)^2))*CT559)</f>
        <v>3.194830132174609E-3</v>
      </c>
      <c r="BT559" s="27">
        <f>(1/(((6-P559)^2+(2-Q559)^2))*CT559)</f>
        <v>2.8514904677825565E-3</v>
      </c>
      <c r="BU559" s="27">
        <f>(1/(((6-P559)^2+(3-Q559)^2))*CT559)</f>
        <v>2.3343657024656765E-3</v>
      </c>
      <c r="BV559" s="27">
        <f>((1/(((6-P559)^2+(4-Q559)^2))*CT559))</f>
        <v>1.8312670638271609E-3</v>
      </c>
      <c r="BW559" s="27">
        <f>((1/(((6-P559)^2+(5-Q559)^2))*CT559))</f>
        <v>1.4209427920241222E-3</v>
      </c>
      <c r="BX559" s="27">
        <f>((1/(((0-P559)^2+(1-Q559)^2))*CT559))</f>
        <v>1.1172530295858371E-2</v>
      </c>
      <c r="BY559" s="27">
        <f>((1/(((0-P559)^2+(2-Q559)^2))*CT559))</f>
        <v>7.8620466878146118E-3</v>
      </c>
      <c r="BZ559" s="27">
        <f>((1/(((1-P559)^2+(2-Q559)^2))*CT559))</f>
        <v>1.5517488672605021E-2</v>
      </c>
      <c r="CA559" s="27">
        <f>((1/(((0-P559)^2+(3-Q559)^2))*CT559))</f>
        <v>4.8808714424945499E-3</v>
      </c>
      <c r="CB559" s="27">
        <f>((1/(((1-P559)^2+(3-Q559)^2))*CT559))</f>
        <v>7.0357370020368978E-3</v>
      </c>
      <c r="CC559" s="27">
        <f>((1/(((2-P559)^2+(3-Q559)^2))*CT559))</f>
        <v>8.3765005570087502E-3</v>
      </c>
      <c r="CD559" s="27">
        <f>((1/(((0-P559)^2+(4-Q559)^2))*CT559))</f>
        <v>3.1001066320834438E-3</v>
      </c>
      <c r="CE559" s="27">
        <f>((1/(((1-P559)^2+(4-Q559)^2))*CT559))</f>
        <v>3.8488239802859426E-3</v>
      </c>
      <c r="CF559" s="27">
        <f>((1/(((2-P559)^2+(4-Q559)^2))*CT559))</f>
        <v>4.2181687723172236E-3</v>
      </c>
      <c r="CG559" s="27">
        <f>((1/(((3-P559)^2+(4-Q559)^2))*CT559))</f>
        <v>3.9320576103575268E-3</v>
      </c>
      <c r="CH559" s="27">
        <f>((1/(((0-P559)^2+(5-Q559)^2))*CT559))</f>
        <v>2.0822156478849788E-3</v>
      </c>
      <c r="CI559" s="27">
        <f>((1/(((1-P559)^2+(5-Q559)^2))*CT559))</f>
        <v>2.3951652486609771E-3</v>
      </c>
      <c r="CJ559" s="27">
        <f>((1/(((2-P559)^2+(5-Q559)^2))*CT559))</f>
        <v>2.5331988240030121E-3</v>
      </c>
      <c r="CK559" s="27">
        <f>((1/(((3-P559)^2+(5-Q559)^2))*CT559))</f>
        <v>2.4271380638214283E-3</v>
      </c>
      <c r="CL559" s="27">
        <f>(1/(((4-P559)^2+(5-Q559)^2))*CT559)</f>
        <v>2.1310240933039497E-3</v>
      </c>
      <c r="CM559" s="27">
        <f>(1/(((0-P559)^2+(6-Q559)^2))*CT559)</f>
        <v>1.4750442652389758E-3</v>
      </c>
      <c r="CN559" s="27">
        <f>(1/(((1-P559)^2+(6-Q559)^2))*CT559)</f>
        <v>1.6254986620558816E-3</v>
      </c>
      <c r="CO559" s="27">
        <f>((1/(((2-P559)^2+(6-Q559)^2))*CT559))</f>
        <v>1.6879178179979198E-3</v>
      </c>
      <c r="CP559" s="27">
        <f>((1/(((3-P559)^2+(6-Q559)^2))*CT559))</f>
        <v>1.640161708113681E-3</v>
      </c>
      <c r="CQ559" s="27">
        <f>((1/(((4-P559)^2+(6-Q559)^2))*CT559))</f>
        <v>1.4993716405485007E-3</v>
      </c>
      <c r="CR559" s="27">
        <f>((1/(((5-P559)^2+(6-Q559)^2)))*CT559)</f>
        <v>1.3085645973270233E-3</v>
      </c>
      <c r="CS559" s="21">
        <f t="shared" si="269"/>
        <v>0.80076190128795488</v>
      </c>
      <c r="CT559" s="28">
        <v>0.05</v>
      </c>
    </row>
    <row r="560" spans="8:98" x14ac:dyDescent="0.25">
      <c r="H560" s="2">
        <v>44929</v>
      </c>
      <c r="I560" s="1" t="s">
        <v>10</v>
      </c>
      <c r="J560" s="1" t="s">
        <v>27</v>
      </c>
      <c r="K560">
        <v>1</v>
      </c>
      <c r="L560">
        <v>4</v>
      </c>
      <c r="M560">
        <v>0.12</v>
      </c>
      <c r="N560">
        <v>2.27</v>
      </c>
      <c r="P560" s="10">
        <f>SUMIF(team,spi_matches[[#This Row],[team1]],Mxg)+SUMIF(team,spi_matches[[#This Row],[team2]],Vnxg)</f>
        <v>1.1078006897788593</v>
      </c>
      <c r="Q560" s="10">
        <f>SUMIF(team,spi_matches[[#This Row],[team1]],Mnxg)+SUMIF(team,spi_matches[[#This Row],[team2]],Vxg)</f>
        <v>1.37656300048307</v>
      </c>
      <c r="R560" s="10">
        <f t="shared" si="239"/>
        <v>1.773979874833405</v>
      </c>
      <c r="S560" s="21">
        <f t="shared" si="240"/>
        <v>0.17971607667912767</v>
      </c>
      <c r="T560" s="21">
        <f t="shared" si="241"/>
        <v>0.39831565918787182</v>
      </c>
      <c r="U560" s="21">
        <f t="shared" si="242"/>
        <v>0.29153967300815697</v>
      </c>
      <c r="V560" s="22">
        <f t="shared" si="243"/>
        <v>1</v>
      </c>
      <c r="W560" s="22">
        <f t="shared" si="244"/>
        <v>1</v>
      </c>
      <c r="X560" s="23">
        <f t="shared" si="245"/>
        <v>0</v>
      </c>
      <c r="Y560" s="23">
        <f t="shared" si="246"/>
        <v>3</v>
      </c>
      <c r="Z560" s="23">
        <f t="shared" si="247"/>
        <v>0</v>
      </c>
      <c r="AA560" s="23">
        <f t="shared" si="248"/>
        <v>3</v>
      </c>
      <c r="AB560" s="24">
        <f t="shared" si="249"/>
        <v>1</v>
      </c>
      <c r="AC560" s="24">
        <f t="shared" si="250"/>
        <v>1</v>
      </c>
      <c r="AD560" s="24">
        <f t="shared" si="251"/>
        <v>1</v>
      </c>
      <c r="AE560" s="24">
        <f t="shared" si="252"/>
        <v>2</v>
      </c>
      <c r="AF560" s="24">
        <f t="shared" si="253"/>
        <v>2</v>
      </c>
      <c r="AG560" s="24">
        <f t="shared" si="254"/>
        <v>1</v>
      </c>
      <c r="AH560" s="24">
        <f t="shared" si="255"/>
        <v>2</v>
      </c>
      <c r="AI560" s="24">
        <f t="shared" si="256"/>
        <v>2</v>
      </c>
      <c r="AJ560" s="24">
        <f t="shared" si="257"/>
        <v>0</v>
      </c>
      <c r="AK560" s="24">
        <f t="shared" si="258"/>
        <v>1</v>
      </c>
      <c r="AL560" s="25">
        <f t="shared" si="259"/>
        <v>11</v>
      </c>
      <c r="AM560" s="25">
        <f t="shared" si="260"/>
        <v>12</v>
      </c>
      <c r="AN560" s="25">
        <f t="shared" si="261"/>
        <v>21</v>
      </c>
      <c r="AO560" s="25">
        <f t="shared" si="262"/>
        <v>22</v>
      </c>
      <c r="AP560" s="25">
        <f t="shared" si="263"/>
        <v>1</v>
      </c>
      <c r="AQ560" s="26">
        <f t="shared" si="264"/>
        <v>0.32590130178036819</v>
      </c>
      <c r="AR560" s="26">
        <f t="shared" si="265"/>
        <v>0.12490797995283352</v>
      </c>
      <c r="AS560" s="26">
        <f t="shared" si="266"/>
        <v>5.3315174753968436E-2</v>
      </c>
      <c r="AT560" s="26">
        <f t="shared" si="267"/>
        <v>4.2205016214412305E-2</v>
      </c>
      <c r="AU560" s="26">
        <f t="shared" si="268"/>
        <v>3.6522420932571721E-2</v>
      </c>
      <c r="AV560" s="27">
        <f>(1/(((0-P560)^2+(0-Q560)^2))*CT560)</f>
        <v>1.6014615257800065E-2</v>
      </c>
      <c r="AW560" s="27">
        <f>(1/(((1-P560)^2+(1-Q560)^2))*CT560)</f>
        <v>0.32590130178036819</v>
      </c>
      <c r="AX560" s="27">
        <f>(1/(((2-P560)^2+(2-Q560)^2))*CT560)</f>
        <v>4.2205016214412305E-2</v>
      </c>
      <c r="AY560" s="27">
        <f>(1/(((3-P560)^2+(3-Q560)^2))*CT560)</f>
        <v>8.0438021436161546E-3</v>
      </c>
      <c r="AZ560" s="27">
        <f>((1/(((4-P560)^2+(4-Q560)^2))*CT560))</f>
        <v>3.2792823347822029E-3</v>
      </c>
      <c r="BA560" s="27">
        <f>((1/(((5-P560)^2+(5-Q560)^2))*CT560))</f>
        <v>1.768127031765594E-3</v>
      </c>
      <c r="BB560" s="27">
        <f>((1/(((6-P560)^2+(6-Q560)^2))*CT560))</f>
        <v>1.1035144251272933E-3</v>
      </c>
      <c r="BC560" s="27">
        <f>((1/(((1-P560)^2+(0-Q560)^2))*CT560))</f>
        <v>2.6225426550222555E-2</v>
      </c>
      <c r="BD560" s="27">
        <f>((1/(((2-P560)^2+(0-Q560)^2))*CT560))</f>
        <v>1.8580831032034319E-2</v>
      </c>
      <c r="BE560" s="27">
        <f>((1/(((2-P560)^2+(1-Q560)^2))*CT560))</f>
        <v>5.3315174753968436E-2</v>
      </c>
      <c r="BF560" s="27">
        <f>((1/(((3-P560)^2+(0-Q560)^2))*CT560))</f>
        <v>9.131846454748899E-3</v>
      </c>
      <c r="BG560" s="27">
        <f>((1/(((3-P560)^2+(1-Q560)^2))*CT560))</f>
        <v>1.3432851336276863E-2</v>
      </c>
      <c r="BH560" s="27">
        <f>((1/(((3-P560)^2+(2-Q560)^2))*CT560))</f>
        <v>1.2597339891087231E-2</v>
      </c>
      <c r="BI560" s="27">
        <f>((1/(((4-P560)^2+(0-Q560)^2))*CT560))</f>
        <v>4.8734166363239677E-3</v>
      </c>
      <c r="BJ560" s="27">
        <f>((1/(((4-P560)^2+(1-Q560)^2))*CT560))</f>
        <v>5.8777775799629429E-3</v>
      </c>
      <c r="BK560" s="27">
        <f>((1/(((4-P560)^2+(2-Q560)^2))*CT560))</f>
        <v>5.7120070853737687E-3</v>
      </c>
      <c r="BL560" s="27">
        <f>((1/(((4-P560)^2+(3-Q560)^2))*CT560))</f>
        <v>4.5453039134861059E-3</v>
      </c>
      <c r="BM560" s="27">
        <f>((1/(((5-P560)^2+(0-Q560)^2))*CT560))</f>
        <v>2.9335593689698868E-3</v>
      </c>
      <c r="BN560" s="27">
        <f>((1/(((5-P560)^2+(1-Q560)^2))*CT560))</f>
        <v>3.2698940825269009E-3</v>
      </c>
      <c r="BO560" s="27">
        <f>((1/(((5-P560)^2+(2-Q560)^2))*CT560))</f>
        <v>3.217940318401686E-3</v>
      </c>
      <c r="BP560" s="27">
        <f>((1/(((5-P560)^2+(3-Q560)^2))*CT560))</f>
        <v>2.811395324462472E-3</v>
      </c>
      <c r="BQ560" s="27">
        <f>((1/(((5-P560)^2+(4-Q560)^2))*CT560))</f>
        <v>2.2694636642205564E-3</v>
      </c>
      <c r="BR560" s="27">
        <f>((1/(((6-P560)^2+(0-Q560)^2))*CT560))</f>
        <v>1.9358430796230265E-3</v>
      </c>
      <c r="BS560" s="27">
        <f>(1/(((6-P560)^2+(1-Q560)^2))*CT560)</f>
        <v>2.076807503623752E-3</v>
      </c>
      <c r="BT560" s="27">
        <f>(1/(((6-P560)^2+(2-Q560)^2))*CT560)</f>
        <v>2.0557276702539958E-3</v>
      </c>
      <c r="BU560" s="27">
        <f>(1/(((6-P560)^2+(3-Q560)^2))*CT560)</f>
        <v>1.8818809719942015E-3</v>
      </c>
      <c r="BV560" s="27">
        <f>((1/(((6-P560)^2+(4-Q560)^2))*CT560))</f>
        <v>1.6225318647325748E-3</v>
      </c>
      <c r="BW560" s="27">
        <f>((1/(((6-P560)^2+(5-Q560)^2))*CT560))</f>
        <v>1.3490575968335414E-3</v>
      </c>
      <c r="BX560" s="27">
        <f>((1/(((0-P560)^2+(1-Q560)^2))*CT560))</f>
        <v>3.6522420932571721E-2</v>
      </c>
      <c r="BY560" s="27">
        <f>((1/(((0-P560)^2+(2-Q560)^2))*CT560))</f>
        <v>3.0942584252702465E-2</v>
      </c>
      <c r="BZ560" s="27">
        <f>((1/(((1-P560)^2+(2-Q560)^2))*CT560))</f>
        <v>0.12490797995283352</v>
      </c>
      <c r="CA560" s="27">
        <f>((1/(((0-P560)^2+(3-Q560)^2))*CT560))</f>
        <v>1.294407878997752E-2</v>
      </c>
      <c r="CB560" s="27">
        <f>((1/(((1-P560)^2+(3-Q560)^2))*CT560))</f>
        <v>1.8888105006509767E-2</v>
      </c>
      <c r="CC560" s="27">
        <f>((1/(((2-P560)^2+(3-Q560)^2))*CT560))</f>
        <v>1.4570601599987888E-2</v>
      </c>
      <c r="CD560" s="27">
        <f>((1/(((0-P560)^2+(4-Q560)^2))*CT560))</f>
        <v>6.1654987121543556E-3</v>
      </c>
      <c r="CE560" s="27">
        <f>((1/(((1-P560)^2+(4-Q560)^2))*CT560))</f>
        <v>7.2526385934930286E-3</v>
      </c>
      <c r="CF560" s="27">
        <f>((1/(((2-P560)^2+(4-Q560)^2))*CT560))</f>
        <v>6.5117382615983814E-3</v>
      </c>
      <c r="CG560" s="27">
        <f>((1/(((3-P560)^2+(4-Q560)^2))*CT560))</f>
        <v>4.7788172601449059E-3</v>
      </c>
      <c r="CH560" s="27">
        <f>((1/(((0-P560)^2+(5-Q560)^2))*CT560))</f>
        <v>3.4827386277715131E-3</v>
      </c>
      <c r="CI560" s="27">
        <f>((1/(((1-P560)^2+(5-Q560)^2))*CT560))</f>
        <v>3.8049095983542698E-3</v>
      </c>
      <c r="CJ560" s="27">
        <f>((1/(((2-P560)^2+(5-Q560)^2))*CT560))</f>
        <v>3.5905829726475694E-3</v>
      </c>
      <c r="CK560" s="27">
        <f>((1/(((3-P560)^2+(5-Q560)^2))*CT560))</f>
        <v>2.9922714561222107E-3</v>
      </c>
      <c r="CL560" s="27">
        <f>(1/(((4-P560)^2+(5-Q560)^2))*CT560)</f>
        <v>2.3262183962276506E-3</v>
      </c>
      <c r="CM560" s="27">
        <f>(1/(((0-P560)^2+(6-Q560)^2))*CT560)</f>
        <v>2.2120573706108731E-3</v>
      </c>
      <c r="CN560" s="27">
        <f>(1/(((1-P560)^2+(6-Q560)^2))*CT560)</f>
        <v>2.337782371007457E-3</v>
      </c>
      <c r="CO560" s="27">
        <f>((1/(((2-P560)^2+(6-Q560)^2))*CT560))</f>
        <v>2.2550772649805135E-3</v>
      </c>
      <c r="CP560" s="27">
        <f>((1/(((3-P560)^2+(6-Q560)^2))*CT560))</f>
        <v>2.0034790077905675E-3</v>
      </c>
      <c r="CQ560" s="27">
        <f>((1/(((4-P560)^2+(6-Q560)^2))*CT560))</f>
        <v>1.6811816223781815E-3</v>
      </c>
      <c r="CR560" s="27">
        <f>((1/(((5-P560)^2+(6-Q560)^2)))*CT560)</f>
        <v>1.3689109582926927E-3</v>
      </c>
      <c r="CS560" s="21">
        <f t="shared" si="269"/>
        <v>0.86957140887515649</v>
      </c>
      <c r="CT560" s="28">
        <v>0.05</v>
      </c>
    </row>
    <row r="561" spans="8:98" x14ac:dyDescent="0.25">
      <c r="H561" s="2">
        <v>44929</v>
      </c>
      <c r="I561" s="1" t="s">
        <v>14</v>
      </c>
      <c r="J561" s="1" t="s">
        <v>23</v>
      </c>
      <c r="K561">
        <v>0</v>
      </c>
      <c r="L561">
        <v>1</v>
      </c>
      <c r="M561">
        <v>1.75</v>
      </c>
      <c r="N561">
        <v>1.35</v>
      </c>
      <c r="P561" s="10">
        <f>SUMIF(team,spi_matches[[#This Row],[team1]],Mxg)+SUMIF(team,spi_matches[[#This Row],[team2]],Vnxg)</f>
        <v>1.5354033793214785</v>
      </c>
      <c r="Q561" s="10">
        <f>SUMIF(team,spi_matches[[#This Row],[team1]],Mnxg)+SUMIF(team,spi_matches[[#This Row],[team2]],Vxg)</f>
        <v>1.6017732327400596</v>
      </c>
      <c r="R561" s="10">
        <f t="shared" si="239"/>
        <v>0.10944147033102139</v>
      </c>
      <c r="S561" s="21">
        <f t="shared" si="240"/>
        <v>0.23305860814350698</v>
      </c>
      <c r="T561" s="21">
        <f t="shared" si="241"/>
        <v>0.24057657057080278</v>
      </c>
      <c r="U561" s="21">
        <f t="shared" si="242"/>
        <v>0.26850023160699998</v>
      </c>
      <c r="V561" s="22">
        <f t="shared" si="243"/>
        <v>0</v>
      </c>
      <c r="W561" s="22">
        <f t="shared" si="244"/>
        <v>3</v>
      </c>
      <c r="X561" s="23">
        <f t="shared" si="245"/>
        <v>0</v>
      </c>
      <c r="Y561" s="23">
        <f t="shared" si="246"/>
        <v>3</v>
      </c>
      <c r="Z561" s="23">
        <f t="shared" si="247"/>
        <v>0</v>
      </c>
      <c r="AA561" s="23">
        <f t="shared" si="248"/>
        <v>3</v>
      </c>
      <c r="AB561" s="24">
        <f t="shared" si="249"/>
        <v>2</v>
      </c>
      <c r="AC561" s="24">
        <f t="shared" si="250"/>
        <v>2</v>
      </c>
      <c r="AD561" s="24">
        <f t="shared" si="251"/>
        <v>1</v>
      </c>
      <c r="AE561" s="24">
        <f t="shared" si="252"/>
        <v>2</v>
      </c>
      <c r="AF561" s="24">
        <f t="shared" si="253"/>
        <v>2</v>
      </c>
      <c r="AG561" s="24">
        <f t="shared" si="254"/>
        <v>1</v>
      </c>
      <c r="AH561" s="24">
        <f t="shared" si="255"/>
        <v>1</v>
      </c>
      <c r="AI561" s="24">
        <f t="shared" si="256"/>
        <v>1</v>
      </c>
      <c r="AJ561" s="24">
        <f t="shared" si="257"/>
        <v>2</v>
      </c>
      <c r="AK561" s="24">
        <f t="shared" si="258"/>
        <v>3</v>
      </c>
      <c r="AL561" s="25">
        <f t="shared" si="259"/>
        <v>22</v>
      </c>
      <c r="AM561" s="25">
        <f t="shared" si="260"/>
        <v>12</v>
      </c>
      <c r="AN561" s="25">
        <f t="shared" si="261"/>
        <v>21</v>
      </c>
      <c r="AO561" s="25">
        <f t="shared" si="262"/>
        <v>11</v>
      </c>
      <c r="AP561" s="25">
        <f t="shared" si="263"/>
        <v>23</v>
      </c>
      <c r="AQ561" s="26">
        <f t="shared" si="264"/>
        <v>0.13353467581071243</v>
      </c>
      <c r="AR561" s="26">
        <f t="shared" si="265"/>
        <v>0.11229864766115415</v>
      </c>
      <c r="AS561" s="26">
        <f t="shared" si="266"/>
        <v>8.6508027477131738E-2</v>
      </c>
      <c r="AT561" s="26">
        <f t="shared" si="267"/>
        <v>7.7066800312894784E-2</v>
      </c>
      <c r="AU561" s="26">
        <f t="shared" si="268"/>
        <v>2.303204836267209E-2</v>
      </c>
      <c r="AV561" s="27">
        <f>(1/(((0-P561)^2+(0-Q561)^2))*CT561)</f>
        <v>1.0156117757411792E-2</v>
      </c>
      <c r="AW561" s="27">
        <f>(1/(((1-P561)^2+(1-Q561)^2))*CT561)</f>
        <v>7.7066800312894784E-2</v>
      </c>
      <c r="AX561" s="27">
        <f>(1/(((2-P561)^2+(2-Q561)^2))*CT561)</f>
        <v>0.13353467581071243</v>
      </c>
      <c r="AY561" s="27">
        <f>(1/(((3-P561)^2+(3-Q561)^2))*CT561)</f>
        <v>1.2194879975101429E-2</v>
      </c>
      <c r="AZ561" s="27">
        <f>((1/(((4-P561)^2+(4-Q561)^2))*CT561))</f>
        <v>4.228069464385976E-3</v>
      </c>
      <c r="BA561" s="27">
        <f>((1/(((5-P561)^2+(5-Q561)^2))*CT561))</f>
        <v>2.123018303607237E-3</v>
      </c>
      <c r="BB561" s="27">
        <f>((1/(((6-P561)^2+(6-Q561)^2))*CT561))</f>
        <v>1.2730089466891309E-3</v>
      </c>
      <c r="BC561" s="27">
        <f>((1/(((1-P561)^2+(0-Q561)^2))*CT561))</f>
        <v>1.7529502262761797E-2</v>
      </c>
      <c r="BD561" s="27">
        <f>((1/(((2-P561)^2+(0-Q561)^2))*CT561))</f>
        <v>1.7975734497317777E-2</v>
      </c>
      <c r="BE561" s="27">
        <f>((1/(((2-P561)^2+(1-Q561)^2))*CT561))</f>
        <v>8.6508027477131738E-2</v>
      </c>
      <c r="BF561" s="27">
        <f>((1/(((3-P561)^2+(0-Q561)^2))*CT561))</f>
        <v>1.0614087025957517E-2</v>
      </c>
      <c r="BG561" s="27">
        <f>((1/(((3-P561)^2+(1-Q561)^2))*CT561))</f>
        <v>1.9942769954299184E-2</v>
      </c>
      <c r="BH561" s="27">
        <f>((1/(((3-P561)^2+(2-Q561)^2))*CT561))</f>
        <v>2.1704895025797505E-2</v>
      </c>
      <c r="BI561" s="27">
        <f>((1/(((4-P561)^2+(0-Q561)^2))*CT561))</f>
        <v>5.7870946455665286E-3</v>
      </c>
      <c r="BJ561" s="27">
        <f>((1/(((4-P561)^2+(1-Q561)^2))*CT561))</f>
        <v>7.7683568869666795E-3</v>
      </c>
      <c r="BK561" s="27">
        <f>((1/(((4-P561)^2+(2-Q561)^2))*CT561))</f>
        <v>8.0220496484786873E-3</v>
      </c>
      <c r="BL561" s="27">
        <f>((1/(((4-P561)^2+(3-Q561)^2))*CT561))</f>
        <v>6.2272126088457986E-3</v>
      </c>
      <c r="BM561" s="27">
        <f>((1/(((5-P561)^2+(0-Q561)^2))*CT561))</f>
        <v>3.4319192796019565E-3</v>
      </c>
      <c r="BN561" s="27">
        <f>((1/(((5-P561)^2+(1-Q561)^2))*CT561))</f>
        <v>4.0434882767928027E-3</v>
      </c>
      <c r="BO561" s="27">
        <f>((1/(((5-P561)^2+(2-Q561)^2))*CT561))</f>
        <v>4.1111610920438078E-3</v>
      </c>
      <c r="BP561" s="27">
        <f>((1/(((5-P561)^2+(3-Q561)^2))*CT561))</f>
        <v>3.5820550353342796E-3</v>
      </c>
      <c r="BQ561" s="27">
        <f>((1/(((5-P561)^2+(4-Q561)^2))*CT561))</f>
        <v>2.8161206098637251E-3</v>
      </c>
      <c r="BR561" s="27">
        <f>((1/(((6-P561)^2+(0-Q561)^2))*CT561))</f>
        <v>2.2223900892726751E-3</v>
      </c>
      <c r="BS561" s="27">
        <f>(1/(((6-P561)^2+(1-Q561)^2))*CT561)</f>
        <v>2.4636908620713585E-3</v>
      </c>
      <c r="BT561" s="27">
        <f>(1/(((6-P561)^2+(2-Q561)^2))*CT561)</f>
        <v>2.4886508136284578E-3</v>
      </c>
      <c r="BU561" s="27">
        <f>(1/(((6-P561)^2+(3-Q561)^2))*CT561)</f>
        <v>2.2843920975242128E-3</v>
      </c>
      <c r="BV561" s="27">
        <f>((1/(((6-P561)^2+(4-Q561)^2))*CT561))</f>
        <v>1.9467285812343198E-3</v>
      </c>
      <c r="BW561" s="27">
        <f>((1/(((6-P561)^2+(5-Q561)^2))*CT561))</f>
        <v>1.5882813730162095E-3</v>
      </c>
      <c r="BX561" s="27">
        <f>((1/(((0-P561)^2+(1-Q561)^2))*CT561))</f>
        <v>1.8385093395659337E-2</v>
      </c>
      <c r="BY561" s="27">
        <f>((1/(((0-P561)^2+(2-Q561)^2))*CT561))</f>
        <v>1.9872434112658686E-2</v>
      </c>
      <c r="BZ561" s="27">
        <f>((1/(((1-P561)^2+(2-Q561)^2))*CT561))</f>
        <v>0.11229864766115415</v>
      </c>
      <c r="CA561" s="27">
        <f>((1/(((0-P561)^2+(3-Q561)^2))*CT561))</f>
        <v>1.1594198516510964E-2</v>
      </c>
      <c r="CB561" s="27">
        <f>((1/(((1-P561)^2+(3-Q561)^2))*CT561))</f>
        <v>2.2304552078334358E-2</v>
      </c>
      <c r="CC561" s="27">
        <f>((1/(((2-P561)^2+(3-Q561)^2))*CT561))</f>
        <v>2.303204836267209E-2</v>
      </c>
      <c r="CD561" s="27">
        <f>((1/(((0-P561)^2+(4-Q561)^2))*CT561))</f>
        <v>6.1660225005684454E-3</v>
      </c>
      <c r="CE561" s="27">
        <f>((1/(((1-P561)^2+(4-Q561)^2))*CT561))</f>
        <v>8.280684183258431E-3</v>
      </c>
      <c r="CF561" s="27">
        <f>((1/(((2-P561)^2+(4-Q561)^2))*CT561))</f>
        <v>8.3789403986776964E-3</v>
      </c>
      <c r="CG561" s="27">
        <f>((1/(((3-P561)^2+(4-Q561)^2))*CT561))</f>
        <v>6.3318912289978026E-3</v>
      </c>
      <c r="CH561" s="27">
        <f>((1/(((0-P561)^2+(5-Q561)^2))*CT561))</f>
        <v>3.5957231522265143E-3</v>
      </c>
      <c r="CI561" s="27">
        <f>((1/(((1-P561)^2+(5-Q561)^2))*CT561))</f>
        <v>4.2248991771908209E-3</v>
      </c>
      <c r="CJ561" s="27">
        <f>((1/(((2-P561)^2+(5-Q561)^2))*CT561))</f>
        <v>4.2503290160914812E-3</v>
      </c>
      <c r="CK561" s="27">
        <f>((1/(((3-P561)^2+(5-Q561)^2))*CT561))</f>
        <v>3.651503854039965E-3</v>
      </c>
      <c r="CL561" s="27">
        <f>(1/(((4-P561)^2+(5-Q561)^2))*CT561)</f>
        <v>2.8373331379882624E-3</v>
      </c>
      <c r="CM561" s="27">
        <f>(1/(((0-P561)^2+(6-Q561)^2))*CT561)</f>
        <v>2.3039497468967623E-3</v>
      </c>
      <c r="CN561" s="27">
        <f>(1/(((1-P561)^2+(6-Q561)^2))*CT561)</f>
        <v>2.5469848049742339E-3</v>
      </c>
      <c r="CO561" s="27">
        <f>((1/(((2-P561)^2+(6-Q561)^2))*CT561))</f>
        <v>2.5562047152611544E-3</v>
      </c>
      <c r="CP561" s="27">
        <f>((1/(((3-P561)^2+(6-Q561)^2))*CT561))</f>
        <v>2.3267239837489314E-3</v>
      </c>
      <c r="CQ561" s="27">
        <f>((1/(((4-P561)^2+(6-Q561)^2))*CT561))</f>
        <v>1.9670607650154326E-3</v>
      </c>
      <c r="CR561" s="27">
        <f>((1/(((5-P561)^2+(6-Q561)^2)))*CT561)</f>
        <v>1.5950068150745286E-3</v>
      </c>
      <c r="CS561" s="21">
        <f t="shared" si="269"/>
        <v>0.74213541032131014</v>
      </c>
      <c r="CT561" s="28">
        <v>0.05</v>
      </c>
    </row>
    <row r="562" spans="8:98" x14ac:dyDescent="0.25">
      <c r="H562" s="2">
        <v>44929</v>
      </c>
      <c r="I562" s="1" t="s">
        <v>7</v>
      </c>
      <c r="J562" s="1" t="s">
        <v>24</v>
      </c>
      <c r="K562">
        <v>3</v>
      </c>
      <c r="L562">
        <v>0</v>
      </c>
      <c r="M562">
        <v>2.69</v>
      </c>
      <c r="N562">
        <v>0.65</v>
      </c>
      <c r="P562" s="10">
        <f>SUMIF(team,spi_matches[[#This Row],[team1]],Mxg)+SUMIF(team,spi_matches[[#This Row],[team2]],Vnxg)</f>
        <v>1.9285154883573519</v>
      </c>
      <c r="Q562" s="10">
        <f>SUMIF(team,spi_matches[[#This Row],[team1]],Mnxg)+SUMIF(team,spi_matches[[#This Row],[team2]],Vxg)</f>
        <v>0.67401885648729665</v>
      </c>
      <c r="R562" s="10">
        <f t="shared" si="239"/>
        <v>0.58043556693859955</v>
      </c>
      <c r="S562" s="21">
        <f t="shared" si="240"/>
        <v>0.75408286311920347</v>
      </c>
      <c r="T562" s="21">
        <f t="shared" si="241"/>
        <v>0.10573652939517209</v>
      </c>
      <c r="U562" s="21">
        <f t="shared" si="242"/>
        <v>0.10187416105384695</v>
      </c>
      <c r="V562" s="22">
        <f t="shared" si="243"/>
        <v>3</v>
      </c>
      <c r="W562" s="22">
        <f t="shared" si="244"/>
        <v>0</v>
      </c>
      <c r="X562" s="23">
        <f t="shared" si="245"/>
        <v>3</v>
      </c>
      <c r="Y562" s="23">
        <f t="shared" si="246"/>
        <v>0</v>
      </c>
      <c r="Z562" s="23">
        <f t="shared" si="247"/>
        <v>3</v>
      </c>
      <c r="AA562" s="23">
        <f t="shared" si="248"/>
        <v>0</v>
      </c>
      <c r="AB562" s="24">
        <f t="shared" si="249"/>
        <v>2</v>
      </c>
      <c r="AC562" s="24">
        <f t="shared" si="250"/>
        <v>1</v>
      </c>
      <c r="AD562" s="24">
        <f t="shared" si="251"/>
        <v>2</v>
      </c>
      <c r="AE562" s="24">
        <f t="shared" si="252"/>
        <v>0</v>
      </c>
      <c r="AF562" s="24">
        <f t="shared" si="253"/>
        <v>1</v>
      </c>
      <c r="AG562" s="24">
        <f t="shared" si="254"/>
        <v>1</v>
      </c>
      <c r="AH562" s="24">
        <f t="shared" si="255"/>
        <v>3</v>
      </c>
      <c r="AI562" s="24">
        <f t="shared" si="256"/>
        <v>1</v>
      </c>
      <c r="AJ562" s="24">
        <f t="shared" si="257"/>
        <v>1</v>
      </c>
      <c r="AK562" s="24">
        <f t="shared" si="258"/>
        <v>0</v>
      </c>
      <c r="AL562" s="25">
        <f t="shared" si="259"/>
        <v>21</v>
      </c>
      <c r="AM562" s="25">
        <f t="shared" si="260"/>
        <v>20</v>
      </c>
      <c r="AN562" s="25">
        <f t="shared" si="261"/>
        <v>11</v>
      </c>
      <c r="AO562" s="25">
        <f t="shared" si="262"/>
        <v>31</v>
      </c>
      <c r="AP562" s="25">
        <f t="shared" si="263"/>
        <v>10</v>
      </c>
      <c r="AQ562" s="26">
        <f t="shared" si="264"/>
        <v>0.44893885580770726</v>
      </c>
      <c r="AR562" s="26">
        <f t="shared" si="265"/>
        <v>0.108834900678772</v>
      </c>
      <c r="AS562" s="26">
        <f t="shared" si="266"/>
        <v>5.163130566001535E-2</v>
      </c>
      <c r="AT562" s="26">
        <f t="shared" si="267"/>
        <v>3.9861512666603101E-2</v>
      </c>
      <c r="AU562" s="26">
        <f t="shared" si="268"/>
        <v>3.7981151945445657E-2</v>
      </c>
      <c r="AV562" s="27">
        <f>(1/(((0-P562)^2+(0-Q562)^2))*CT562)</f>
        <v>1.1980428557981398E-2</v>
      </c>
      <c r="AW562" s="27">
        <f>(1/(((1-P562)^2+(1-Q562)^2))*CT562)</f>
        <v>5.163130566001535E-2</v>
      </c>
      <c r="AX562" s="27">
        <f>(1/(((2-P562)^2+(2-Q562)^2))*CT562)</f>
        <v>2.8355344186221234E-2</v>
      </c>
      <c r="AY562" s="27">
        <f>(1/(((3-P562)^2+(3-Q562)^2))*CT562)</f>
        <v>7.6239649007911088E-3</v>
      </c>
      <c r="AZ562" s="27">
        <f>((1/(((4-P562)^2+(4-Q562)^2))*CT562))</f>
        <v>3.2566503660349691E-3</v>
      </c>
      <c r="BA562" s="27">
        <f>((1/(((5-P562)^2+(5-Q562)^2))*CT562))</f>
        <v>1.7763169372998185E-3</v>
      </c>
      <c r="BB562" s="27">
        <f>((1/(((6-P562)^2+(6-Q562)^2))*CT562))</f>
        <v>1.1125187868282094E-3</v>
      </c>
      <c r="BC562" s="27">
        <f>((1/(((1-P562)^2+(0-Q562)^2))*CT562))</f>
        <v>3.7981151945445657E-2</v>
      </c>
      <c r="BD562" s="27">
        <f>((1/(((2-P562)^2+(0-Q562)^2))*CT562))</f>
        <v>0.108834900678772</v>
      </c>
      <c r="BE562" s="27">
        <f>((1/(((2-P562)^2+(1-Q562)^2))*CT562))</f>
        <v>0.44893885580770726</v>
      </c>
      <c r="BF562" s="27">
        <f>((1/(((3-P562)^2+(0-Q562)^2))*CT562))</f>
        <v>3.1203575367558252E-2</v>
      </c>
      <c r="BG562" s="27">
        <f>((1/(((3-P562)^2+(1-Q562)^2))*CT562))</f>
        <v>3.9861512666603101E-2</v>
      </c>
      <c r="BH562" s="27">
        <f>((1/(((3-P562)^2+(2-Q562)^2))*CT562))</f>
        <v>1.7203975188964563E-2</v>
      </c>
      <c r="BI562" s="27">
        <f>((1/(((4-P562)^2+(0-Q562)^2))*CT562))</f>
        <v>1.0536631704529197E-2</v>
      </c>
      <c r="BJ562" s="27">
        <f>((1/(((4-P562)^2+(1-Q562)^2))*CT562))</f>
        <v>1.1370583304456618E-2</v>
      </c>
      <c r="BK562" s="27">
        <f>((1/(((4-P562)^2+(2-Q562)^2))*CT562))</f>
        <v>8.2654545621007238E-3</v>
      </c>
      <c r="BL562" s="27">
        <f>((1/(((4-P562)^2+(3-Q562)^2))*CT562))</f>
        <v>5.1539822487057926E-3</v>
      </c>
      <c r="BM562" s="27">
        <f>((1/(((5-P562)^2+(0-Q562)^2))*CT562))</f>
        <v>5.0564714190617938E-3</v>
      </c>
      <c r="BN562" s="27">
        <f>((1/(((5-P562)^2+(1-Q562)^2))*CT562))</f>
        <v>5.2409358790961513E-3</v>
      </c>
      <c r="BO562" s="27">
        <f>((1/(((5-P562)^2+(2-Q562)^2))*CT562))</f>
        <v>4.4673797344509051E-3</v>
      </c>
      <c r="BP562" s="27">
        <f>((1/(((5-P562)^2+(3-Q562)^2))*CT562))</f>
        <v>3.3683177174121644E-3</v>
      </c>
      <c r="BQ562" s="27">
        <f>((1/(((5-P562)^2+(4-Q562)^2))*CT562))</f>
        <v>2.4394804335868348E-3</v>
      </c>
      <c r="BR562" s="27">
        <f>((1/(((6-P562)^2+(0-Q562)^2))*CT562))</f>
        <v>2.9357733442470562E-3</v>
      </c>
      <c r="BS562" s="27">
        <f>(1/(((6-P562)^2+(1-Q562)^2))*CT562)</f>
        <v>2.9970179968585812E-3</v>
      </c>
      <c r="BT562" s="27">
        <f>(1/(((6-P562)^2+(2-Q562)^2))*CT562)</f>
        <v>2.726993266763312E-3</v>
      </c>
      <c r="BU562" s="27">
        <f>(1/(((6-P562)^2+(3-Q562)^2))*CT562)</f>
        <v>2.2740530034008866E-3</v>
      </c>
      <c r="BV562" s="27">
        <f>((1/(((6-P562)^2+(4-Q562)^2))*CT562))</f>
        <v>1.8090290066134274E-3</v>
      </c>
      <c r="BW562" s="27">
        <f>((1/(((6-P562)^2+(5-Q562)^2))*CT562))</f>
        <v>1.4167878428690964E-3</v>
      </c>
      <c r="BX562" s="27">
        <f>((1/(((0-P562)^2+(1-Q562)^2))*CT562))</f>
        <v>1.3070406612373159E-2</v>
      </c>
      <c r="BY562" s="27">
        <f>((1/(((0-P562)^2+(2-Q562)^2))*CT562))</f>
        <v>9.1284219562409157E-3</v>
      </c>
      <c r="BZ562" s="27">
        <f>((1/(((1-P562)^2+(2-Q562)^2))*CT562))</f>
        <v>1.9081296590608702E-2</v>
      </c>
      <c r="CA562" s="27">
        <f>((1/(((0-P562)^2+(3-Q562)^2))*CT562))</f>
        <v>5.4768350166679016E-3</v>
      </c>
      <c r="CB562" s="27">
        <f>((1/(((1-P562)^2+(3-Q562)^2))*CT562))</f>
        <v>7.9715202553229565E-3</v>
      </c>
      <c r="CC562" s="27">
        <f>((1/(((2-P562)^2+(3-Q562)^2))*CT562))</f>
        <v>9.2331016849028415E-3</v>
      </c>
      <c r="CD562" s="27">
        <f>((1/(((0-P562)^2+(4-Q562)^2))*CT562))</f>
        <v>3.3826472435822715E-3</v>
      </c>
      <c r="CE562" s="27">
        <f>((1/(((1-P562)^2+(4-Q562)^2))*CT562))</f>
        <v>4.1931212154813309E-3</v>
      </c>
      <c r="CF562" s="27">
        <f>((1/(((2-P562)^2+(4-Q562)^2))*CT562))</f>
        <v>4.5178298222349816E-3</v>
      </c>
      <c r="CG562" s="27">
        <f>((1/(((3-P562)^2+(4-Q562)^2))*CT562))</f>
        <v>4.0949270843189138E-3</v>
      </c>
      <c r="CH562" s="27">
        <f>((1/(((0-P562)^2+(5-Q562)^2))*CT562))</f>
        <v>2.2288309692599533E-3</v>
      </c>
      <c r="CI562" s="27">
        <f>((1/(((1-P562)^2+(5-Q562)^2))*CT562))</f>
        <v>2.5541148138901351E-3</v>
      </c>
      <c r="CJ562" s="27">
        <f>((1/(((2-P562)^2+(5-Q562)^2))*CT562))</f>
        <v>2.6710510524572554E-3</v>
      </c>
      <c r="CK562" s="27">
        <f>((1/(((3-P562)^2+(5-Q562)^2))*CT562))</f>
        <v>2.517345528616381E-3</v>
      </c>
      <c r="CL562" s="27">
        <f>(1/(((4-P562)^2+(5-Q562)^2))*CT562)</f>
        <v>2.1734253517761955E-3</v>
      </c>
      <c r="CM562" s="27">
        <f>(1/(((0-P562)^2+(6-Q562)^2))*CT562)</f>
        <v>1.5583486016981778E-3</v>
      </c>
      <c r="CN562" s="27">
        <f>(1/(((1-P562)^2+(6-Q562)^2))*CT562)</f>
        <v>1.7106757298485731E-3</v>
      </c>
      <c r="CO562" s="27">
        <f>((1/(((2-P562)^2+(6-Q562)^2))*CT562))</f>
        <v>1.7623514734763303E-3</v>
      </c>
      <c r="CP562" s="27">
        <f>((1/(((3-P562)^2+(6-Q562)^2))*CT562))</f>
        <v>1.6941024181690912E-3</v>
      </c>
      <c r="CQ562" s="27">
        <f>((1/(((4-P562)^2+(6-Q562)^2))*CT562))</f>
        <v>1.5310595381758047E-3</v>
      </c>
      <c r="CR562" s="27">
        <f>((1/(((5-P562)^2+(6-Q562)^2)))*CT562)</f>
        <v>1.3227480947450923E-3</v>
      </c>
      <c r="CS562" s="21">
        <f t="shared" si="269"/>
        <v>0.96169355356822261</v>
      </c>
      <c r="CT562" s="28">
        <v>0.05</v>
      </c>
    </row>
    <row r="563" spans="8:98" x14ac:dyDescent="0.25">
      <c r="H563" s="2">
        <v>44930</v>
      </c>
      <c r="I563" s="1" t="s">
        <v>11</v>
      </c>
      <c r="J563" s="1" t="s">
        <v>25</v>
      </c>
      <c r="K563">
        <v>0</v>
      </c>
      <c r="L563">
        <v>1</v>
      </c>
      <c r="M563">
        <v>0.83</v>
      </c>
      <c r="N563">
        <v>1.28</v>
      </c>
      <c r="P563" s="10">
        <f>SUMIF(team,spi_matches[[#This Row],[team1]],Mxg)+SUMIF(team,spi_matches[[#This Row],[team2]],Vnxg)</f>
        <v>1.1463892266614284</v>
      </c>
      <c r="Q563" s="10">
        <f>SUMIF(team,spi_matches[[#This Row],[team1]],Mnxg)+SUMIF(team,spi_matches[[#This Row],[team2]],Vxg)</f>
        <v>1.0128919957384661</v>
      </c>
      <c r="R563" s="10">
        <f t="shared" si="239"/>
        <v>0.17144882868799638</v>
      </c>
      <c r="S563" s="21">
        <f t="shared" si="240"/>
        <v>0.2284039464825629</v>
      </c>
      <c r="T563" s="21">
        <f t="shared" si="241"/>
        <v>2.3783274060083648</v>
      </c>
      <c r="U563" s="21">
        <f t="shared" si="242"/>
        <v>0.18671487293907713</v>
      </c>
      <c r="V563" s="22">
        <f t="shared" si="243"/>
        <v>1</v>
      </c>
      <c r="W563" s="22">
        <f t="shared" si="244"/>
        <v>1</v>
      </c>
      <c r="X563" s="23">
        <f t="shared" si="245"/>
        <v>0</v>
      </c>
      <c r="Y563" s="23">
        <f t="shared" si="246"/>
        <v>3</v>
      </c>
      <c r="Z563" s="23">
        <f t="shared" si="247"/>
        <v>0</v>
      </c>
      <c r="AA563" s="23">
        <f t="shared" si="248"/>
        <v>3</v>
      </c>
      <c r="AB563" s="24">
        <f t="shared" si="249"/>
        <v>1</v>
      </c>
      <c r="AC563" s="24">
        <f t="shared" si="250"/>
        <v>1</v>
      </c>
      <c r="AD563" s="24">
        <f t="shared" si="251"/>
        <v>2</v>
      </c>
      <c r="AE563" s="24">
        <f t="shared" si="252"/>
        <v>1</v>
      </c>
      <c r="AF563" s="24">
        <f t="shared" si="253"/>
        <v>1</v>
      </c>
      <c r="AG563" s="24">
        <f t="shared" si="254"/>
        <v>2</v>
      </c>
      <c r="AH563" s="24">
        <f t="shared" si="255"/>
        <v>1</v>
      </c>
      <c r="AI563" s="24">
        <f t="shared" si="256"/>
        <v>0</v>
      </c>
      <c r="AJ563" s="24">
        <f t="shared" si="257"/>
        <v>0</v>
      </c>
      <c r="AK563" s="24">
        <f t="shared" si="258"/>
        <v>1</v>
      </c>
      <c r="AL563" s="25">
        <f t="shared" si="259"/>
        <v>11</v>
      </c>
      <c r="AM563" s="25">
        <f t="shared" si="260"/>
        <v>21</v>
      </c>
      <c r="AN563" s="25">
        <f t="shared" si="261"/>
        <v>12</v>
      </c>
      <c r="AO563" s="25">
        <f t="shared" si="262"/>
        <v>10</v>
      </c>
      <c r="AP563" s="25">
        <f t="shared" si="263"/>
        <v>1</v>
      </c>
      <c r="AQ563" s="26">
        <f t="shared" si="264"/>
        <v>2.31524257338909</v>
      </c>
      <c r="AR563" s="26">
        <f t="shared" si="265"/>
        <v>6.860427495782502E-2</v>
      </c>
      <c r="AS563" s="26">
        <f t="shared" si="266"/>
        <v>5.0210279759914038E-2</v>
      </c>
      <c r="AT563" s="26">
        <f t="shared" si="267"/>
        <v>4.7738165676196626E-2</v>
      </c>
      <c r="AU563" s="26">
        <f t="shared" si="268"/>
        <v>3.8040909515720485E-2</v>
      </c>
      <c r="AV563" s="27">
        <f>(1/(((0-P563)^2+(0-Q563)^2))*CT563)</f>
        <v>2.1366074555232407E-2</v>
      </c>
      <c r="AW563" s="27">
        <f>(1/(((1-P563)^2+(1-Q563)^2))*CT563)</f>
        <v>2.31524257338909</v>
      </c>
      <c r="AX563" s="27">
        <f>(1/(((2-P563)^2+(2-Q563)^2))*CT563)</f>
        <v>2.935937437999548E-2</v>
      </c>
      <c r="AY563" s="27">
        <f>(1/(((3-P563)^2+(3-Q563)^2))*CT563)</f>
        <v>6.7709656101217659E-3</v>
      </c>
      <c r="AZ563" s="27">
        <f>((1/(((4-P563)^2+(4-Q563)^2))*CT563))</f>
        <v>2.9298176237004107E-3</v>
      </c>
      <c r="BA563" s="27">
        <f>((1/(((5-P563)^2+(5-Q563)^2))*CT563))</f>
        <v>1.6261565998549278E-3</v>
      </c>
      <c r="BB563" s="27">
        <f>((1/(((6-P563)^2+(6-Q563)^2))*CT563))</f>
        <v>1.0324438503706804E-3</v>
      </c>
      <c r="BC563" s="27">
        <f>((1/(((1-P563)^2+(0-Q563)^2))*CT563))</f>
        <v>4.7738165676196626E-2</v>
      </c>
      <c r="BD563" s="27">
        <f>((1/(((2-P563)^2+(0-Q563)^2))*CT563))</f>
        <v>2.8496498292934453E-2</v>
      </c>
      <c r="BE563" s="27">
        <f>((1/(((2-P563)^2+(1-Q563)^2))*CT563))</f>
        <v>6.860427495782502E-2</v>
      </c>
      <c r="BF563" s="27">
        <f>((1/(((3-P563)^2+(0-Q563)^2))*CT563))</f>
        <v>1.1206181631556957E-2</v>
      </c>
      <c r="BG563" s="27">
        <f>((1/(((3-P563)^2+(1-Q563)^2))*CT563))</f>
        <v>1.4551638822240877E-2</v>
      </c>
      <c r="BH563" s="27">
        <f>((1/(((3-P563)^2+(2-Q563)^2))*CT563))</f>
        <v>1.1337212641962174E-2</v>
      </c>
      <c r="BI563" s="27">
        <f>((1/(((4-P563)^2+(0-Q563)^2))*CT563))</f>
        <v>5.4531308286811164E-3</v>
      </c>
      <c r="BJ563" s="27">
        <f>((1/(((4-P563)^2+(1-Q563)^2))*CT563))</f>
        <v>6.1400466168909885E-3</v>
      </c>
      <c r="BK563" s="27">
        <f>((1/(((4-P563)^2+(2-Q563)^2))*CT563))</f>
        <v>5.4839734585197478E-3</v>
      </c>
      <c r="BL563" s="27">
        <f>((1/(((4-P563)^2+(3-Q563)^2))*CT563))</f>
        <v>4.1350703644075469E-3</v>
      </c>
      <c r="BM563" s="27">
        <f>((1/(((5-P563)^2+(0-Q563)^2))*CT563))</f>
        <v>3.1493551071606557E-3</v>
      </c>
      <c r="BN563" s="27">
        <f>((1/(((5-P563)^2+(1-Q563)^2))*CT563))</f>
        <v>3.3668940402253066E-3</v>
      </c>
      <c r="BO563" s="27">
        <f>((1/(((5-P563)^2+(2-Q563)^2))*CT563))</f>
        <v>3.1596179183930283E-3</v>
      </c>
      <c r="BP563" s="27">
        <f>((1/(((5-P563)^2+(3-Q563)^2))*CT563))</f>
        <v>2.6597280796912472E-3</v>
      </c>
      <c r="BQ563" s="27">
        <f>((1/(((5-P563)^2+(4-Q563)^2))*CT563))</f>
        <v>2.1032148284263609E-3</v>
      </c>
      <c r="BR563" s="27">
        <f>((1/(((6-P563)^2+(0-Q563)^2))*CT563))</f>
        <v>2.0338855308413349E-3</v>
      </c>
      <c r="BS563" s="27">
        <f>(1/(((6-P563)^2+(1-Q563)^2))*CT563)</f>
        <v>2.1224479493532409E-3</v>
      </c>
      <c r="BT563" s="27">
        <f>(1/(((6-P563)^2+(2-Q563)^2))*CT563)</f>
        <v>2.0381609147268396E-3</v>
      </c>
      <c r="BU563" s="27">
        <f>(1/(((6-P563)^2+(3-Q563)^2))*CT563)</f>
        <v>1.8177762386134095E-3</v>
      </c>
      <c r="BV563" s="27">
        <f>((1/(((6-P563)^2+(4-Q563)^2))*CT563))</f>
        <v>1.5393921949135309E-3</v>
      </c>
      <c r="BW563" s="27">
        <f>((1/(((6-P563)^2+(5-Q563)^2))*CT563))</f>
        <v>1.267280389002489E-3</v>
      </c>
      <c r="BX563" s="27">
        <f>((1/(((0-P563)^2+(1-Q563)^2))*CT563))</f>
        <v>3.8040909515720485E-2</v>
      </c>
      <c r="BY563" s="27">
        <f>((1/(((0-P563)^2+(2-Q563)^2))*CT563))</f>
        <v>2.184750860050047E-2</v>
      </c>
      <c r="BZ563" s="27">
        <f>((1/(((1-P563)^2+(2-Q563)^2))*CT563))</f>
        <v>5.0210279759914038E-2</v>
      </c>
      <c r="CA563" s="27">
        <f>((1/(((0-P563)^2+(3-Q563)^2))*CT563))</f>
        <v>9.5006343466664256E-3</v>
      </c>
      <c r="CB563" s="27">
        <f>((1/(((1-P563)^2+(3-Q563)^2))*CT563))</f>
        <v>1.2594369528120423E-2</v>
      </c>
      <c r="CC563" s="27">
        <f>((1/(((2-P563)^2+(3-Q563)^2))*CT563))</f>
        <v>1.0690043201684065E-2</v>
      </c>
      <c r="CD563" s="27">
        <f>((1/(((0-P563)^2+(4-Q563)^2))*CT563))</f>
        <v>4.8842327012548949E-3</v>
      </c>
      <c r="CE563" s="27">
        <f>((1/(((1-P563)^2+(4-Q563)^2))*CT563))</f>
        <v>5.5901873657995859E-3</v>
      </c>
      <c r="CF563" s="27">
        <f>((1/(((2-P563)^2+(4-Q563)^2))*CT563))</f>
        <v>5.1805603592399944E-3</v>
      </c>
      <c r="CG563" s="27">
        <f>((1/(((3-P563)^2+(4-Q563)^2))*CT563))</f>
        <v>4.0457371791597077E-3</v>
      </c>
      <c r="CH563" s="27">
        <f>((1/(((0-P563)^2+(5-Q563)^2))*CT563))</f>
        <v>2.9050785630404716E-3</v>
      </c>
      <c r="CI563" s="27">
        <f>((1/(((1-P563)^2+(5-Q563)^2))*CT563))</f>
        <v>3.1410073502024399E-3</v>
      </c>
      <c r="CJ563" s="27">
        <f>((1/(((2-P563)^2+(5-Q563)^2))*CT563))</f>
        <v>3.0073955001072381E-3</v>
      </c>
      <c r="CK563" s="27">
        <f>((1/(((3-P563)^2+(5-Q563)^2))*CT563))</f>
        <v>2.5862644449465805E-3</v>
      </c>
      <c r="CL563" s="27">
        <f>(1/(((4-P563)^2+(5-Q563)^2))*CT563)</f>
        <v>2.0798561013540863E-3</v>
      </c>
      <c r="CM563" s="27">
        <f>(1/(((0-P563)^2+(6-Q563)^2))*CT563)</f>
        <v>1.9094570227955695E-3</v>
      </c>
      <c r="CN563" s="27">
        <f>(1/(((1-P563)^2+(6-Q563)^2))*CT563)</f>
        <v>2.0086229337436001E-3</v>
      </c>
      <c r="CO563" s="27">
        <f>((1/(((2-P563)^2+(6-Q563)^2))*CT563))</f>
        <v>1.9531328126434692E-3</v>
      </c>
      <c r="CP563" s="27">
        <f>((1/(((3-P563)^2+(6-Q563)^2))*CT563))</f>
        <v>1.7663401119526268E-3</v>
      </c>
      <c r="CQ563" s="27">
        <f>((1/(((4-P563)^2+(6-Q563)^2))*CT563))</f>
        <v>1.5144933671897467E-3</v>
      </c>
      <c r="CR563" s="27">
        <f>((1/(((5-P563)^2+(6-Q563)^2)))*CT563)</f>
        <v>1.2587621730411555E-3</v>
      </c>
      <c r="CS563" s="21">
        <f t="shared" si="269"/>
        <v>2.7934462254300043</v>
      </c>
      <c r="CT563" s="28">
        <v>0.05</v>
      </c>
    </row>
    <row r="564" spans="8:98" x14ac:dyDescent="0.25">
      <c r="H564" s="2">
        <v>44930</v>
      </c>
      <c r="I564" s="1" t="s">
        <v>8</v>
      </c>
      <c r="J564" s="1" t="s">
        <v>21</v>
      </c>
      <c r="K564">
        <v>2</v>
      </c>
      <c r="L564">
        <v>2</v>
      </c>
      <c r="M564">
        <v>1.43</v>
      </c>
      <c r="N564">
        <v>1.35</v>
      </c>
      <c r="P564" s="10">
        <f>SUMIF(team,spi_matches[[#This Row],[team1]],Mxg)+SUMIF(team,spi_matches[[#This Row],[team2]],Vnxg)</f>
        <v>1.2081858274416382</v>
      </c>
      <c r="Q564" s="10">
        <f>SUMIF(team,spi_matches[[#This Row],[team1]],Mnxg)+SUMIF(team,spi_matches[[#This Row],[team2]],Vxg)</f>
        <v>1.7345573804550249</v>
      </c>
      <c r="R564" s="10">
        <f t="shared" si="239"/>
        <v>0.19708590601018142</v>
      </c>
      <c r="S564" s="21">
        <f t="shared" si="240"/>
        <v>0.15882142295555715</v>
      </c>
      <c r="T564" s="21">
        <f t="shared" si="241"/>
        <v>0.18612766994385208</v>
      </c>
      <c r="U564" s="21">
        <f t="shared" si="242"/>
        <v>0.63141561795465106</v>
      </c>
      <c r="V564" s="22">
        <f t="shared" si="243"/>
        <v>0</v>
      </c>
      <c r="W564" s="22">
        <f t="shared" si="244"/>
        <v>3</v>
      </c>
      <c r="X564" s="23">
        <f t="shared" si="245"/>
        <v>1</v>
      </c>
      <c r="Y564" s="23">
        <f t="shared" si="246"/>
        <v>1</v>
      </c>
      <c r="Z564" s="23">
        <f t="shared" si="247"/>
        <v>1</v>
      </c>
      <c r="AA564" s="23">
        <f t="shared" si="248"/>
        <v>1</v>
      </c>
      <c r="AB564" s="24">
        <f t="shared" si="249"/>
        <v>1</v>
      </c>
      <c r="AC564" s="24">
        <f t="shared" si="250"/>
        <v>2</v>
      </c>
      <c r="AD564" s="24">
        <f t="shared" si="251"/>
        <v>1</v>
      </c>
      <c r="AE564" s="24">
        <f t="shared" si="252"/>
        <v>1</v>
      </c>
      <c r="AF564" s="24">
        <f t="shared" si="253"/>
        <v>2</v>
      </c>
      <c r="AG564" s="24">
        <f t="shared" si="254"/>
        <v>2</v>
      </c>
      <c r="AH564" s="24">
        <f t="shared" si="255"/>
        <v>2</v>
      </c>
      <c r="AI564" s="24">
        <f t="shared" si="256"/>
        <v>1</v>
      </c>
      <c r="AJ564" s="24">
        <f t="shared" si="257"/>
        <v>0</v>
      </c>
      <c r="AK564" s="24">
        <f t="shared" si="258"/>
        <v>2</v>
      </c>
      <c r="AL564" s="25">
        <f t="shared" si="259"/>
        <v>12</v>
      </c>
      <c r="AM564" s="25">
        <f t="shared" si="260"/>
        <v>11</v>
      </c>
      <c r="AN564" s="25">
        <f t="shared" si="261"/>
        <v>22</v>
      </c>
      <c r="AO564" s="25">
        <f t="shared" si="262"/>
        <v>21</v>
      </c>
      <c r="AP564" s="25">
        <f t="shared" si="263"/>
        <v>2</v>
      </c>
      <c r="AQ564" s="26">
        <f t="shared" si="264"/>
        <v>0.43936297528355922</v>
      </c>
      <c r="AR564" s="26">
        <f t="shared" si="265"/>
        <v>8.5775669146343408E-2</v>
      </c>
      <c r="AS564" s="26">
        <f t="shared" si="266"/>
        <v>7.169183736054667E-2</v>
      </c>
      <c r="AT564" s="26">
        <f t="shared" si="267"/>
        <v>4.2861641037753834E-2</v>
      </c>
      <c r="AU564" s="26">
        <f t="shared" si="268"/>
        <v>3.2676048562674753E-2</v>
      </c>
      <c r="AV564" s="27">
        <f>(1/(((0-P564)^2+(0-Q564)^2))*CT564)</f>
        <v>1.118968182500322E-2</v>
      </c>
      <c r="AW564" s="27">
        <f>(1/(((1-P564)^2+(1-Q564)^2))*CT564)</f>
        <v>8.5775669146343408E-2</v>
      </c>
      <c r="AX564" s="27">
        <f>(1/(((2-P564)^2+(2-Q564)^2))*CT564)</f>
        <v>7.169183736054667E-2</v>
      </c>
      <c r="AY564" s="27">
        <f>(1/(((3-P564)^2+(3-Q564)^2))*CT564)</f>
        <v>1.0390812911982867E-2</v>
      </c>
      <c r="AZ564" s="27">
        <f>((1/(((4-P564)^2+(4-Q564)^2))*CT564))</f>
        <v>3.8680360291952691E-3</v>
      </c>
      <c r="BA564" s="27">
        <f>((1/(((5-P564)^2+(5-Q564)^2))*CT564))</f>
        <v>1.9967277449400708E-3</v>
      </c>
      <c r="BB564" s="27">
        <f>((1/(((6-P564)^2+(6-Q564)^2))*CT564))</f>
        <v>1.2149049258405704E-3</v>
      </c>
      <c r="BC564" s="27">
        <f>((1/(((1-P564)^2+(0-Q564)^2))*CT564))</f>
        <v>1.6382535373475858E-2</v>
      </c>
      <c r="BD564" s="27">
        <f>((1/(((2-P564)^2+(0-Q564)^2))*CT564))</f>
        <v>1.3752664960641701E-2</v>
      </c>
      <c r="BE564" s="27">
        <f>((1/(((2-P564)^2+(1-Q564)^2))*CT564))</f>
        <v>4.2861641037753834E-2</v>
      </c>
      <c r="BF564" s="27">
        <f>((1/(((3-P564)^2+(0-Q564)^2))*CT564))</f>
        <v>8.0395063463362428E-3</v>
      </c>
      <c r="BG564" s="27">
        <f>((1/(((3-P564)^2+(1-Q564)^2))*CT564))</f>
        <v>1.3332719764549347E-2</v>
      </c>
      <c r="BH564" s="27">
        <f>((1/(((3-P564)^2+(2-Q564)^2))*CT564))</f>
        <v>1.5238987803888849E-2</v>
      </c>
      <c r="BI564" s="27">
        <f>((1/(((4-P564)^2+(0-Q564)^2))*CT564))</f>
        <v>4.6283801040578419E-3</v>
      </c>
      <c r="BJ564" s="27">
        <f>((1/(((4-P564)^2+(1-Q564)^2))*CT564))</f>
        <v>5.9996633570084954E-3</v>
      </c>
      <c r="BK564" s="27">
        <f>((1/(((4-P564)^2+(2-Q564)^2))*CT564))</f>
        <v>6.357532772848941E-3</v>
      </c>
      <c r="BL564" s="27">
        <f>((1/(((4-P564)^2+(3-Q564)^2))*CT564))</f>
        <v>5.3216561170004598E-3</v>
      </c>
      <c r="BM564" s="27">
        <f>((1/(((5-P564)^2+(0-Q564)^2))*CT564))</f>
        <v>2.8757871562759625E-3</v>
      </c>
      <c r="BN564" s="27">
        <f>((1/(((5-P564)^2+(1-Q564)^2))*CT564))</f>
        <v>3.351783951095309E-3</v>
      </c>
      <c r="BO564" s="27">
        <f>((1/(((5-P564)^2+(2-Q564)^2))*CT564))</f>
        <v>3.4606112697739624E-3</v>
      </c>
      <c r="BP564" s="27">
        <f>((1/(((5-P564)^2+(3-Q564)^2))*CT564))</f>
        <v>3.1290678385338029E-3</v>
      </c>
      <c r="BQ564" s="27">
        <f>((1/(((5-P564)^2+(4-Q564)^2))*CT564))</f>
        <v>2.5627771507396244E-3</v>
      </c>
      <c r="BR564" s="27">
        <f>((1/(((6-P564)^2+(0-Q564)^2))*CT564))</f>
        <v>1.9252856425760871E-3</v>
      </c>
      <c r="BS564" s="27">
        <f>(1/(((6-P564)^2+(1-Q564)^2))*CT564)</f>
        <v>2.1275638241813571E-3</v>
      </c>
      <c r="BT564" s="27">
        <f>(1/(((6-P564)^2+(2-Q564)^2))*CT564)</f>
        <v>2.1708980579132841E-3</v>
      </c>
      <c r="BU564" s="27">
        <f>(1/(((6-P564)^2+(3-Q564)^2))*CT564)</f>
        <v>2.0355962196818072E-3</v>
      </c>
      <c r="BV564" s="27">
        <f>((1/(((6-P564)^2+(4-Q564)^2))*CT564))</f>
        <v>1.7797576069210682E-3</v>
      </c>
      <c r="BW564" s="27">
        <f>((1/(((6-P564)^2+(5-Q564)^2))*CT564))</f>
        <v>1.4870066003032875E-3</v>
      </c>
      <c r="BX564" s="27">
        <f>((1/(((0-P564)^2+(1-Q564)^2))*CT564))</f>
        <v>2.5008908938489151E-2</v>
      </c>
      <c r="BY564" s="27">
        <f>((1/(((0-P564)^2+(2-Q564)^2))*CT564))</f>
        <v>3.2676048562674753E-2</v>
      </c>
      <c r="BZ564" s="27">
        <f>((1/(((1-P564)^2+(2-Q564)^2))*CT564))</f>
        <v>0.43936297528355922</v>
      </c>
      <c r="CA564" s="27">
        <f>((1/(((0-P564)^2+(3-Q564)^2))*CT564))</f>
        <v>1.63342216065341E-2</v>
      </c>
      <c r="CB564" s="27">
        <f>((1/(((1-P564)^2+(3-Q564)^2))*CT564))</f>
        <v>3.0400933060515219E-2</v>
      </c>
      <c r="CC564" s="27">
        <f>((1/(((2-P564)^2+(3-Q564)^2))*CT564))</f>
        <v>2.2438482247538472E-2</v>
      </c>
      <c r="CD564" s="27">
        <f>((1/(((0-P564)^2+(4-Q564)^2))*CT564))</f>
        <v>7.5850167481145564E-3</v>
      </c>
      <c r="CE564" s="27">
        <f>((1/(((1-P564)^2+(4-Q564)^2))*CT564))</f>
        <v>9.6607686749851825E-3</v>
      </c>
      <c r="CF564" s="27">
        <f>((1/(((2-P564)^2+(4-Q564)^2))*CT564))</f>
        <v>8.6817614366717002E-3</v>
      </c>
      <c r="CG564" s="27">
        <f>((1/(((3-P564)^2+(4-Q564)^2))*CT564))</f>
        <v>5.9931714106294942E-3</v>
      </c>
      <c r="CH564" s="27">
        <f>((1/(((0-P564)^2+(5-Q564)^2))*CT564))</f>
        <v>4.1244500010797448E-3</v>
      </c>
      <c r="CI564" s="27">
        <f>((1/(((1-P564)^2+(5-Q564)^2))*CT564))</f>
        <v>4.6700790696554643E-3</v>
      </c>
      <c r="CJ564" s="27">
        <f>((1/(((2-P564)^2+(5-Q564)^2))*CT564))</f>
        <v>4.4286645476011308E-3</v>
      </c>
      <c r="CK564" s="27">
        <f>((1/(((3-P564)^2+(5-Q564)^2))*CT564))</f>
        <v>3.6039377553818957E-3</v>
      </c>
      <c r="CL564" s="27">
        <f>(1/(((4-P564)^2+(5-Q564)^2))*CT564)</f>
        <v>2.7089491182906533E-3</v>
      </c>
      <c r="CM564" s="27">
        <f>(1/(((0-P564)^2+(6-Q564)^2))*CT564)</f>
        <v>2.5440484519135432E-3</v>
      </c>
      <c r="CN564" s="27">
        <f>(1/(((1-P564)^2+(6-Q564)^2))*CT564)</f>
        <v>2.741627578315654E-3</v>
      </c>
      <c r="CO564" s="27">
        <f>((1/(((2-P564)^2+(6-Q564)^2))*CT564))</f>
        <v>2.6566111561881186E-3</v>
      </c>
      <c r="CP564" s="27">
        <f>((1/(((3-P564)^2+(6-Q564)^2))*CT564))</f>
        <v>2.3359466130701517E-3</v>
      </c>
      <c r="CQ564" s="27">
        <f>((1/(((4-P564)^2+(6-Q564)^2))*CT564))</f>
        <v>1.9239480930833973E-3</v>
      </c>
      <c r="CR564" s="27">
        <f>((1/(((5-P564)^2+(6-Q564)^2)))*CT564)</f>
        <v>1.53506760035947E-3</v>
      </c>
      <c r="CS564" s="21">
        <f t="shared" si="269"/>
        <v>0.97636471085406007</v>
      </c>
      <c r="CT564" s="28">
        <v>0.05</v>
      </c>
    </row>
    <row r="565" spans="8:98" x14ac:dyDescent="0.25">
      <c r="H565" s="2">
        <v>44930</v>
      </c>
      <c r="I565" s="1" t="s">
        <v>13</v>
      </c>
      <c r="J565" s="1" t="s">
        <v>28</v>
      </c>
      <c r="K565">
        <v>0</v>
      </c>
      <c r="L565">
        <v>4</v>
      </c>
      <c r="M565">
        <v>0.89</v>
      </c>
      <c r="N565">
        <v>1.78</v>
      </c>
      <c r="P565" s="10">
        <f>SUMIF(team,spi_matches[[#This Row],[team1]],Mxg)+SUMIF(team,spi_matches[[#This Row],[team2]],Vnxg)</f>
        <v>0.81459008579096936</v>
      </c>
      <c r="Q565" s="10">
        <f>SUMIF(team,spi_matches[[#This Row],[team1]],Mnxg)+SUMIF(team,spi_matches[[#This Row],[team2]],Vxg)</f>
        <v>1.455904820851335</v>
      </c>
      <c r="R565" s="10">
        <f t="shared" si="239"/>
        <v>0.11072434030841866</v>
      </c>
      <c r="S565" s="21">
        <f t="shared" si="240"/>
        <v>0.1358714367286861</v>
      </c>
      <c r="T565" s="21">
        <f t="shared" si="241"/>
        <v>0.266479679558355</v>
      </c>
      <c r="U565" s="21">
        <f t="shared" si="242"/>
        <v>0.36491198579023942</v>
      </c>
      <c r="V565" s="22">
        <f t="shared" si="243"/>
        <v>0</v>
      </c>
      <c r="W565" s="22">
        <f t="shared" si="244"/>
        <v>3</v>
      </c>
      <c r="X565" s="23">
        <f t="shared" si="245"/>
        <v>0</v>
      </c>
      <c r="Y565" s="23">
        <f t="shared" si="246"/>
        <v>3</v>
      </c>
      <c r="Z565" s="23">
        <f t="shared" si="247"/>
        <v>0</v>
      </c>
      <c r="AA565" s="23">
        <f t="shared" si="248"/>
        <v>3</v>
      </c>
      <c r="AB565" s="24">
        <f t="shared" si="249"/>
        <v>1</v>
      </c>
      <c r="AC565" s="24">
        <f t="shared" si="250"/>
        <v>1</v>
      </c>
      <c r="AD565" s="24">
        <f t="shared" si="251"/>
        <v>1</v>
      </c>
      <c r="AE565" s="24">
        <f t="shared" si="252"/>
        <v>2</v>
      </c>
      <c r="AF565" s="24">
        <f t="shared" si="253"/>
        <v>0</v>
      </c>
      <c r="AG565" s="24">
        <f t="shared" si="254"/>
        <v>1</v>
      </c>
      <c r="AH565" s="24">
        <f t="shared" si="255"/>
        <v>0</v>
      </c>
      <c r="AI565" s="24">
        <f t="shared" si="256"/>
        <v>2</v>
      </c>
      <c r="AJ565" s="24">
        <f t="shared" si="257"/>
        <v>2</v>
      </c>
      <c r="AK565" s="24">
        <f t="shared" si="258"/>
        <v>1</v>
      </c>
      <c r="AL565" s="25">
        <f t="shared" si="259"/>
        <v>11</v>
      </c>
      <c r="AM565" s="25">
        <f t="shared" si="260"/>
        <v>12</v>
      </c>
      <c r="AN565" s="25">
        <f t="shared" si="261"/>
        <v>1</v>
      </c>
      <c r="AO565" s="25">
        <f t="shared" si="262"/>
        <v>2</v>
      </c>
      <c r="AP565" s="25">
        <f t="shared" si="263"/>
        <v>21</v>
      </c>
      <c r="AQ565" s="26">
        <f t="shared" si="264"/>
        <v>0.20641876321350783</v>
      </c>
      <c r="AR565" s="26">
        <f t="shared" si="265"/>
        <v>0.15132420775930991</v>
      </c>
      <c r="AS565" s="26">
        <f t="shared" si="266"/>
        <v>5.7378521317430188E-2</v>
      </c>
      <c r="AT565" s="26">
        <f t="shared" si="267"/>
        <v>5.2105229913477963E-2</v>
      </c>
      <c r="AU565" s="26">
        <f t="shared" si="268"/>
        <v>3.099725861373305E-2</v>
      </c>
      <c r="AV565" s="27">
        <f>(1/(((0-P565)^2+(0-Q565)^2))*CT565)</f>
        <v>1.7964830110369197E-2</v>
      </c>
      <c r="AW565" s="27">
        <f>(1/(((1-P565)^2+(1-Q565)^2))*CT565)</f>
        <v>0.20641876321350783</v>
      </c>
      <c r="AX565" s="27">
        <f>(1/(((2-P565)^2+(2-Q565)^2))*CT565)</f>
        <v>2.9390392208410498E-2</v>
      </c>
      <c r="AY565" s="27">
        <f>(1/(((3-P565)^2+(3-Q565)^2))*CT565)</f>
        <v>6.9829998996275879E-3</v>
      </c>
      <c r="AZ565" s="27">
        <f>((1/(((4-P565)^2+(4-Q565)^2))*CT565))</f>
        <v>3.0085581561846734E-3</v>
      </c>
      <c r="BA565" s="27">
        <f>((1/(((5-P565)^2+(5-Q565)^2))*CT565))</f>
        <v>1.6623298260848634E-3</v>
      </c>
      <c r="BB565" s="27">
        <f>((1/(((6-P565)^2+(6-Q565)^2))*CT565))</f>
        <v>1.0518061441703479E-3</v>
      </c>
      <c r="BC565" s="27">
        <f>((1/(((1-P565)^2+(0-Q565)^2))*CT565))</f>
        <v>2.3212243130031843E-2</v>
      </c>
      <c r="BD565" s="27">
        <f>((1/(((2-P565)^2+(0-Q565)^2))*CT565))</f>
        <v>1.4184978598016229E-2</v>
      </c>
      <c r="BE565" s="27">
        <f>((1/(((2-P565)^2+(1-Q565)^2))*CT565))</f>
        <v>3.099725861373305E-2</v>
      </c>
      <c r="BF565" s="27">
        <f>((1/(((3-P565)^2+(0-Q565)^2))*CT565))</f>
        <v>7.2509214153874671E-3</v>
      </c>
      <c r="BG565" s="27">
        <f>((1/(((3-P565)^2+(1-Q565)^2))*CT565))</f>
        <v>1.0032373065761541E-2</v>
      </c>
      <c r="BH565" s="27">
        <f>((1/(((3-P565)^2+(2-Q565)^2))*CT565))</f>
        <v>9.8579352115102659E-3</v>
      </c>
      <c r="BI565" s="27">
        <f>((1/(((4-P565)^2+(0-Q565)^2))*CT565))</f>
        <v>4.0761439442530611E-3</v>
      </c>
      <c r="BJ565" s="27">
        <f>((1/(((4-P565)^2+(1-Q565)^2))*CT565))</f>
        <v>4.8287318691212777E-3</v>
      </c>
      <c r="BK565" s="27">
        <f>((1/(((4-P565)^2+(2-Q565)^2))*CT565))</f>
        <v>4.78795310297217E-3</v>
      </c>
      <c r="BL565" s="27">
        <f>((1/(((4-P565)^2+(3-Q565)^2))*CT565))</f>
        <v>3.990083447583186E-3</v>
      </c>
      <c r="BM565" s="27">
        <f>((1/(((5-P565)^2+(0-Q565)^2))*CT565))</f>
        <v>2.5461729369203197E-3</v>
      </c>
      <c r="BN565" s="27">
        <f>((1/(((5-P565)^2+(1-Q565)^2))*CT565))</f>
        <v>2.820794047719807E-3</v>
      </c>
      <c r="BO565" s="27">
        <f>((1/(((5-P565)^2+(2-Q565)^2))*CT565))</f>
        <v>2.8068291275961952E-3</v>
      </c>
      <c r="BP565" s="27">
        <f>((1/(((5-P565)^2+(3-Q565)^2))*CT565))</f>
        <v>2.5123247022184898E-3</v>
      </c>
      <c r="BQ565" s="27">
        <f>((1/(((5-P565)^2+(4-Q565)^2))*CT565))</f>
        <v>2.0841951106240065E-3</v>
      </c>
      <c r="BR565" s="27">
        <f>((1/(((6-P565)^2+(0-Q565)^2))*CT565))</f>
        <v>1.7236544266061014E-3</v>
      </c>
      <c r="BS565" s="27">
        <f>(1/(((6-P565)^2+(1-Q565)^2))*CT565)</f>
        <v>1.8452686724259898E-3</v>
      </c>
      <c r="BT565" s="27">
        <f>(1/(((6-P565)^2+(2-Q565)^2))*CT565)</f>
        <v>1.8392823635979894E-3</v>
      </c>
      <c r="BU565" s="27">
        <f>(1/(((6-P565)^2+(3-Q565)^2))*CT565)</f>
        <v>1.7080757812312154E-3</v>
      </c>
      <c r="BV565" s="27">
        <f>((1/(((6-P565)^2+(4-Q565)^2))*CT565))</f>
        <v>1.4987606931151894E-3</v>
      </c>
      <c r="BW565" s="27">
        <f>((1/(((6-P565)^2+(5-Q565)^2))*CT565))</f>
        <v>1.2674564682606968E-3</v>
      </c>
      <c r="BX565" s="27">
        <f>((1/(((0-P565)^2+(1-Q565)^2))*CT565))</f>
        <v>5.7378521317430188E-2</v>
      </c>
      <c r="BY565" s="27">
        <f>((1/(((0-P565)^2+(2-Q565)^2))*CT565))</f>
        <v>5.2105229913477963E-2</v>
      </c>
      <c r="BZ565" s="27">
        <f>((1/(((1-P565)^2+(2-Q565)^2))*CT565))</f>
        <v>0.15132420775930991</v>
      </c>
      <c r="CA565" s="27">
        <f>((1/(((0-P565)^2+(3-Q565)^2))*CT565))</f>
        <v>1.6405346287681023E-2</v>
      </c>
      <c r="CB565" s="27">
        <f>((1/(((1-P565)^2+(3-Q565)^2))*CT565))</f>
        <v>2.0673058910092593E-2</v>
      </c>
      <c r="CC565" s="27">
        <f>((1/(((2-P565)^2+(3-Q565)^2))*CT565))</f>
        <v>1.319460843280538E-2</v>
      </c>
      <c r="CD565" s="27">
        <f>((1/(((0-P565)^2+(4-Q565)^2))*CT565))</f>
        <v>7.0067487575980816E-3</v>
      </c>
      <c r="CE565" s="27">
        <f>((1/(((1-P565)^2+(4-Q565)^2))*CT565))</f>
        <v>7.6842721698645857E-3</v>
      </c>
      <c r="CF565" s="27">
        <f>((1/(((2-P565)^2+(4-Q565)^2))*CT565))</f>
        <v>6.3470971421129632E-3</v>
      </c>
      <c r="CG565" s="27">
        <f>((1/(((3-P565)^2+(4-Q565)^2))*CT565))</f>
        <v>4.4450621011576392E-3</v>
      </c>
      <c r="CH565" s="27">
        <f>((1/(((0-P565)^2+(5-Q565)^2))*CT565))</f>
        <v>3.7809563018016915E-3</v>
      </c>
      <c r="CI565" s="27">
        <f>((1/(((1-P565)^2+(5-Q565)^2))*CT565))</f>
        <v>3.9698332450622256E-3</v>
      </c>
      <c r="CJ565" s="27">
        <f>((1/(((2-P565)^2+(5-Q565)^2))*CT565))</f>
        <v>3.5801725538071299E-3</v>
      </c>
      <c r="CK565" s="27">
        <f>((1/(((3-P565)^2+(5-Q565)^2))*CT565))</f>
        <v>2.8840673343977418E-3</v>
      </c>
      <c r="CL565" s="27">
        <f>(1/(((4-P565)^2+(5-Q565)^2))*CT565)</f>
        <v>2.2019208098199182E-3</v>
      </c>
      <c r="CM565" s="27">
        <f>(1/(((0-P565)^2+(6-Q565)^2))*CT565)</f>
        <v>2.3460566863693268E-3</v>
      </c>
      <c r="CN565" s="27">
        <f>(1/(((1-P565)^2+(6-Q565)^2))*CT565)</f>
        <v>2.4174234927835541E-3</v>
      </c>
      <c r="CO565" s="27">
        <f>((1/(((2-P565)^2+(6-Q565)^2))*CT565))</f>
        <v>2.2671626598770008E-3</v>
      </c>
      <c r="CP565" s="27">
        <f>((1/(((3-P565)^2+(6-Q565)^2))*CT565))</f>
        <v>1.9665824550797596E-3</v>
      </c>
      <c r="CQ565" s="27">
        <f>((1/(((4-P565)^2+(6-Q565)^2))*CT565))</f>
        <v>1.6236065999398284E-3</v>
      </c>
      <c r="CR565" s="27">
        <f>((1/(((5-P565)^2+(6-Q565)^2)))*CT565)</f>
        <v>1.310050859771016E-3</v>
      </c>
      <c r="CS565" s="21">
        <f t="shared" si="269"/>
        <v>0.76726310207728066</v>
      </c>
      <c r="CT565" s="28">
        <v>0.05</v>
      </c>
    </row>
    <row r="566" spans="8:98" x14ac:dyDescent="0.25">
      <c r="H566" s="2">
        <v>44930</v>
      </c>
      <c r="I566" s="1" t="s">
        <v>17</v>
      </c>
      <c r="J566" s="1" t="s">
        <v>15</v>
      </c>
      <c r="K566">
        <v>1</v>
      </c>
      <c r="L566">
        <v>1</v>
      </c>
      <c r="M566">
        <v>1.08</v>
      </c>
      <c r="N566">
        <v>0.68</v>
      </c>
      <c r="P566" s="10">
        <f>SUMIF(team,spi_matches[[#This Row],[team1]],Mxg)+SUMIF(team,spi_matches[[#This Row],[team2]],Vnxg)</f>
        <v>1.2135031949587558</v>
      </c>
      <c r="Q566" s="10">
        <f>SUMIF(team,spi_matches[[#This Row],[team1]],Mnxg)+SUMIF(team,spi_matches[[#This Row],[team2]],Vxg)</f>
        <v>1.0038324047905267</v>
      </c>
      <c r="R566" s="10">
        <f t="shared" si="239"/>
        <v>0.12269052945661106</v>
      </c>
      <c r="S566" s="21">
        <f t="shared" si="240"/>
        <v>0.24663247923179349</v>
      </c>
      <c r="T566" s="21">
        <f t="shared" si="241"/>
        <v>1.1603774286082471</v>
      </c>
      <c r="U566" s="21">
        <f t="shared" si="242"/>
        <v>0.17862757292045392</v>
      </c>
      <c r="V566" s="22">
        <f t="shared" si="243"/>
        <v>1</v>
      </c>
      <c r="W566" s="22">
        <f t="shared" si="244"/>
        <v>1</v>
      </c>
      <c r="X566" s="23">
        <f t="shared" si="245"/>
        <v>1</v>
      </c>
      <c r="Y566" s="23">
        <f t="shared" si="246"/>
        <v>1</v>
      </c>
      <c r="Z566" s="23">
        <f t="shared" si="247"/>
        <v>1</v>
      </c>
      <c r="AA566" s="23">
        <f t="shared" si="248"/>
        <v>1</v>
      </c>
      <c r="AB566" s="24">
        <f t="shared" si="249"/>
        <v>1</v>
      </c>
      <c r="AC566" s="24">
        <f t="shared" si="250"/>
        <v>1</v>
      </c>
      <c r="AD566" s="24">
        <f t="shared" si="251"/>
        <v>2</v>
      </c>
      <c r="AE566" s="24">
        <f t="shared" si="252"/>
        <v>1</v>
      </c>
      <c r="AF566" s="24">
        <f t="shared" si="253"/>
        <v>1</v>
      </c>
      <c r="AG566" s="24">
        <f t="shared" si="254"/>
        <v>2</v>
      </c>
      <c r="AH566" s="24">
        <f t="shared" si="255"/>
        <v>1</v>
      </c>
      <c r="AI566" s="24">
        <f t="shared" si="256"/>
        <v>0</v>
      </c>
      <c r="AJ566" s="24">
        <f t="shared" si="257"/>
        <v>0</v>
      </c>
      <c r="AK566" s="24">
        <f t="shared" si="258"/>
        <v>1</v>
      </c>
      <c r="AL566" s="25">
        <f t="shared" si="259"/>
        <v>11</v>
      </c>
      <c r="AM566" s="25">
        <f t="shared" si="260"/>
        <v>21</v>
      </c>
      <c r="AN566" s="25">
        <f t="shared" si="261"/>
        <v>12</v>
      </c>
      <c r="AO566" s="25">
        <f t="shared" si="262"/>
        <v>10</v>
      </c>
      <c r="AP566" s="25">
        <f t="shared" si="263"/>
        <v>1</v>
      </c>
      <c r="AQ566" s="26">
        <f t="shared" si="264"/>
        <v>1.0965320694633578</v>
      </c>
      <c r="AR566" s="26">
        <f t="shared" si="265"/>
        <v>8.0828732249818458E-2</v>
      </c>
      <c r="AS566" s="26">
        <f t="shared" si="266"/>
        <v>4.8172643416206917E-2</v>
      </c>
      <c r="AT566" s="26">
        <f t="shared" si="267"/>
        <v>4.7471519195891702E-2</v>
      </c>
      <c r="AU566" s="26">
        <f t="shared" si="268"/>
        <v>3.3953443370478446E-2</v>
      </c>
      <c r="AV566" s="27">
        <f>(1/(((0-P566)^2+(0-Q566)^2))*CT566)</f>
        <v>2.0159099637428495E-2</v>
      </c>
      <c r="AW566" s="27">
        <f>(1/(((1-P566)^2+(1-Q566)^2))*CT566)</f>
        <v>1.0965320694633578</v>
      </c>
      <c r="AX566" s="27">
        <f>(1/(((2-P566)^2+(2-Q566)^2))*CT566)</f>
        <v>3.1038027689316225E-2</v>
      </c>
      <c r="AY566" s="27">
        <f>(1/(((3-P566)^2+(3-Q566)^2))*CT566)</f>
        <v>6.9674215466557794E-3</v>
      </c>
      <c r="AZ566" s="27">
        <f>((1/(((4-P566)^2+(4-Q566)^2))*CT566))</f>
        <v>2.9865750994752804E-3</v>
      </c>
      <c r="BA566" s="27">
        <f>((1/(((5-P566)^2+(5-Q566)^2))*CT566))</f>
        <v>1.6497885868212072E-3</v>
      </c>
      <c r="BB566" s="27">
        <f>((1/(((6-P566)^2+(6-Q566)^2))*CT566))</f>
        <v>1.0444465851921648E-3</v>
      </c>
      <c r="BC566" s="27">
        <f>((1/(((1-P566)^2+(0-Q566)^2))*CT566))</f>
        <v>4.7471519195891702E-2</v>
      </c>
      <c r="BD566" s="27">
        <f>((1/(((2-P566)^2+(0-Q566)^2))*CT566))</f>
        <v>3.0745453252695221E-2</v>
      </c>
      <c r="BE566" s="27">
        <f>((1/(((2-P566)^2+(1-Q566)^2))*CT566))</f>
        <v>8.0828732249818458E-2</v>
      </c>
      <c r="BF566" s="27">
        <f>((1/(((3-P566)^2+(0-Q566)^2))*CT566))</f>
        <v>1.1906887195306262E-2</v>
      </c>
      <c r="BG566" s="27">
        <f>((1/(((3-P566)^2+(1-Q566)^2))*CT566))</f>
        <v>1.5666194641902942E-2</v>
      </c>
      <c r="BH566" s="27">
        <f>((1/(((3-P566)^2+(2-Q566)^2))*CT566))</f>
        <v>1.1950513272057518E-2</v>
      </c>
      <c r="BI566" s="27">
        <f>((1/(((4-P566)^2+(0-Q566)^2))*CT566))</f>
        <v>5.6997958941789884E-3</v>
      </c>
      <c r="BJ566" s="27">
        <f>((1/(((4-P566)^2+(1-Q566)^2))*CT566))</f>
        <v>6.4394990573308532E-3</v>
      </c>
      <c r="BK566" s="27">
        <f>((1/(((4-P566)^2+(2-Q566)^2))*CT566))</f>
        <v>5.7097738038791547E-3</v>
      </c>
      <c r="BL566" s="27">
        <f>((1/(((4-P566)^2+(3-Q566)^2))*CT566))</f>
        <v>4.2555909589020195E-3</v>
      </c>
      <c r="BM566" s="27">
        <f>((1/(((5-P566)^2+(0-Q566)^2))*CT566))</f>
        <v>3.258339913749235E-3</v>
      </c>
      <c r="BN566" s="27">
        <f>((1/(((5-P566)^2+(1-Q566)^2))*CT566))</f>
        <v>3.4873406328974721E-3</v>
      </c>
      <c r="BO566" s="27">
        <f>((1/(((5-P566)^2+(2-Q566)^2))*CT566))</f>
        <v>3.2615981922854754E-3</v>
      </c>
      <c r="BP566" s="27">
        <f>((1/(((5-P566)^2+(3-Q566)^2))*CT566))</f>
        <v>2.7289235092569945E-3</v>
      </c>
      <c r="BQ566" s="27">
        <f>((1/(((5-P566)^2+(4-Q566)^2))*CT566))</f>
        <v>2.1445809282235229E-3</v>
      </c>
      <c r="BR566" s="27">
        <f>((1/(((6-P566)^2+(0-Q566)^2))*CT566))</f>
        <v>2.0904555885520658E-3</v>
      </c>
      <c r="BS566" s="27">
        <f>(1/(((6-P566)^2+(1-Q566)^2))*CT566)</f>
        <v>2.1823991267523953E-3</v>
      </c>
      <c r="BT566" s="27">
        <f>(1/(((6-P566)^2+(2-Q566)^2))*CT566)</f>
        <v>2.0917962579260724E-3</v>
      </c>
      <c r="BU566" s="27">
        <f>(1/(((6-P566)^2+(3-Q566)^2))*CT566)</f>
        <v>1.8590652499800714E-3</v>
      </c>
      <c r="BV566" s="27">
        <f>((1/(((6-P566)^2+(4-Q566)^2))*CT566))</f>
        <v>1.5680090074070058E-3</v>
      </c>
      <c r="BW566" s="27">
        <f>((1/(((6-P566)^2+(5-Q566)^2))*CT566))</f>
        <v>1.2860113028000848E-3</v>
      </c>
      <c r="BX566" s="27">
        <f>((1/(((0-P566)^2+(1-Q566)^2))*CT566))</f>
        <v>3.3953443370478446E-2</v>
      </c>
      <c r="BY566" s="27">
        <f>((1/(((0-P566)^2+(2-Q566)^2))*CT566))</f>
        <v>2.0284470370548348E-2</v>
      </c>
      <c r="BZ566" s="27">
        <f>((1/(((1-P566)^2+(2-Q566)^2))*CT566))</f>
        <v>4.8172643416206917E-2</v>
      </c>
      <c r="CA566" s="27">
        <f>((1/(((0-P566)^2+(3-Q566)^2))*CT566))</f>
        <v>9.162081686779535E-3</v>
      </c>
      <c r="CB566" s="27">
        <f>((1/(((1-P566)^2+(3-Q566)^2))*CT566))</f>
        <v>1.2406120767599239E-2</v>
      </c>
      <c r="CC566" s="27">
        <f>((1/(((2-P566)^2+(3-Q566)^2))*CT566))</f>
        <v>1.0861862049750141E-2</v>
      </c>
      <c r="CD566" s="27">
        <f>((1/(((0-P566)^2+(4-Q566)^2))*CT566))</f>
        <v>4.7848674489034283E-3</v>
      </c>
      <c r="CE566" s="27">
        <f>((1/(((1-P566)^2+(4-Q566)^2))*CT566))</f>
        <v>5.5416375033936491E-3</v>
      </c>
      <c r="CF566" s="27">
        <f>((1/(((2-P566)^2+(4-Q566)^2))*CT566))</f>
        <v>5.210722947578972E-3</v>
      </c>
      <c r="CG566" s="27">
        <f>((1/(((3-P566)^2+(4-Q566)^2))*CT566))</f>
        <v>4.1089391218625433E-3</v>
      </c>
      <c r="CH566" s="27">
        <f>((1/(((0-P566)^2+(5-Q566)^2))*CT566))</f>
        <v>2.866652698474732E-3</v>
      </c>
      <c r="CI566" s="27">
        <f>((1/(((1-P566)^2+(5-Q566)^2))*CT566))</f>
        <v>3.122084935977423E-3</v>
      </c>
      <c r="CJ566" s="27">
        <f>((1/(((2-P566)^2+(5-Q566)^2))*CT566))</f>
        <v>3.0142393862227653E-3</v>
      </c>
      <c r="CK566" s="27">
        <f>((1/(((3-P566)^2+(5-Q566)^2))*CT566))</f>
        <v>2.6094771860404528E-3</v>
      </c>
      <c r="CL566" s="27">
        <f>(1/(((4-P566)^2+(5-Q566)^2))*CT566)</f>
        <v>2.1066895070155712E-3</v>
      </c>
      <c r="CM566" s="27">
        <f>(1/(((0-P566)^2+(6-Q566)^2))*CT566)</f>
        <v>1.8914832854402812E-3</v>
      </c>
      <c r="CN566" s="27">
        <f>(1/(((1-P566)^2+(6-Q566)^2))*CT566)</f>
        <v>1.9994182289836938E-3</v>
      </c>
      <c r="CO566" s="27">
        <f>((1/(((2-P566)^2+(6-Q566)^2))*CT566))</f>
        <v>1.9546316037930673E-3</v>
      </c>
      <c r="CP566" s="27">
        <f>((1/(((3-P566)^2+(6-Q566)^2))*CT566))</f>
        <v>1.7759931667758373E-3</v>
      </c>
      <c r="CQ566" s="27">
        <f>((1/(((4-P566)^2+(6-Q566)^2))*CT566))</f>
        <v>1.5278252849822052E-3</v>
      </c>
      <c r="CR566" s="27">
        <f>((1/(((5-P566)^2+(6-Q566)^2)))*CT566)</f>
        <v>1.2722889536466531E-3</v>
      </c>
      <c r="CS566" s="21">
        <f t="shared" si="269"/>
        <v>1.585637480760494</v>
      </c>
      <c r="CT566" s="28">
        <v>0.05</v>
      </c>
    </row>
    <row r="567" spans="8:98" x14ac:dyDescent="0.25">
      <c r="H567" s="2">
        <v>44931</v>
      </c>
      <c r="I567" s="1" t="s">
        <v>12</v>
      </c>
      <c r="J567" s="1" t="s">
        <v>22</v>
      </c>
      <c r="K567">
        <v>0</v>
      </c>
      <c r="L567">
        <v>1</v>
      </c>
      <c r="M567">
        <v>0.53</v>
      </c>
      <c r="N567">
        <v>1.82</v>
      </c>
      <c r="P567" s="10">
        <f>SUMIF(team,spi_matches[[#This Row],[team1]],Mxg)+SUMIF(team,spi_matches[[#This Row],[team2]],Vnxg)</f>
        <v>0.8486845224804439</v>
      </c>
      <c r="Q567" s="10">
        <f>SUMIF(team,spi_matches[[#This Row],[team1]],Mnxg)+SUMIF(team,spi_matches[[#This Row],[team2]],Vxg)</f>
        <v>2.1054298842804058</v>
      </c>
      <c r="R567" s="10">
        <f t="shared" si="239"/>
        <v>0.18303004370891435</v>
      </c>
      <c r="S567" s="21">
        <f t="shared" si="240"/>
        <v>0.10533726797225559</v>
      </c>
      <c r="T567" s="21">
        <f t="shared" si="241"/>
        <v>0.10333494778428427</v>
      </c>
      <c r="U567" s="21">
        <f t="shared" si="242"/>
        <v>1.7617365756352212</v>
      </c>
      <c r="V567" s="22">
        <f t="shared" si="243"/>
        <v>0</v>
      </c>
      <c r="W567" s="22">
        <f t="shared" si="244"/>
        <v>3</v>
      </c>
      <c r="X567" s="23">
        <f t="shared" si="245"/>
        <v>0</v>
      </c>
      <c r="Y567" s="23">
        <f t="shared" si="246"/>
        <v>3</v>
      </c>
      <c r="Z567" s="23">
        <f t="shared" si="247"/>
        <v>0</v>
      </c>
      <c r="AA567" s="23">
        <f t="shared" si="248"/>
        <v>3</v>
      </c>
      <c r="AB567" s="24">
        <f t="shared" si="249"/>
        <v>1</v>
      </c>
      <c r="AC567" s="24">
        <f t="shared" si="250"/>
        <v>2</v>
      </c>
      <c r="AD567" s="24">
        <f t="shared" si="251"/>
        <v>0</v>
      </c>
      <c r="AE567" s="24">
        <f t="shared" si="252"/>
        <v>2</v>
      </c>
      <c r="AF567" s="24">
        <f t="shared" si="253"/>
        <v>1</v>
      </c>
      <c r="AG567" s="24">
        <f t="shared" si="254"/>
        <v>3</v>
      </c>
      <c r="AH567" s="24">
        <f t="shared" si="255"/>
        <v>1</v>
      </c>
      <c r="AI567" s="24">
        <f t="shared" si="256"/>
        <v>1</v>
      </c>
      <c r="AJ567" s="24">
        <f t="shared" si="257"/>
        <v>2</v>
      </c>
      <c r="AK567" s="24">
        <f t="shared" si="258"/>
        <v>2</v>
      </c>
      <c r="AL567" s="25">
        <f t="shared" si="259"/>
        <v>12</v>
      </c>
      <c r="AM567" s="25">
        <f t="shared" si="260"/>
        <v>2</v>
      </c>
      <c r="AN567" s="25">
        <f t="shared" si="261"/>
        <v>13</v>
      </c>
      <c r="AO567" s="25">
        <f t="shared" si="262"/>
        <v>11</v>
      </c>
      <c r="AP567" s="25">
        <f t="shared" si="263"/>
        <v>22</v>
      </c>
      <c r="AQ567" s="26">
        <f t="shared" si="264"/>
        <v>1.4700765519597054</v>
      </c>
      <c r="AR567" s="26">
        <f t="shared" si="265"/>
        <v>6.8363832610554218E-2</v>
      </c>
      <c r="AS567" s="26">
        <f t="shared" si="266"/>
        <v>6.074211811515811E-2</v>
      </c>
      <c r="AT567" s="26">
        <f t="shared" si="267"/>
        <v>4.0164784775917908E-2</v>
      </c>
      <c r="AU567" s="26">
        <f t="shared" si="268"/>
        <v>3.7407152008879535E-2</v>
      </c>
      <c r="AV567" s="27">
        <f>(1/(((0-P567)^2+(0-Q567)^2))*CT567)</f>
        <v>9.7028965012324955E-3</v>
      </c>
      <c r="AW567" s="27">
        <f>(1/(((1-P567)^2+(1-Q567)^2))*CT567)</f>
        <v>4.0164784775917908E-2</v>
      </c>
      <c r="AX567" s="27">
        <f>(1/(((2-P567)^2+(2-Q567)^2))*CT567)</f>
        <v>3.7407152008879535E-2</v>
      </c>
      <c r="AY567" s="27">
        <f>(1/(((3-P567)^2+(3-Q567)^2))*CT567)</f>
        <v>9.2107934699392977E-3</v>
      </c>
      <c r="AZ567" s="27">
        <f>((1/(((4-P567)^2+(4-Q567)^2))*CT567))</f>
        <v>3.6981742039800172E-3</v>
      </c>
      <c r="BA567" s="27">
        <f>((1/(((5-P567)^2+(5-Q567)^2))*CT567))</f>
        <v>1.9522132288234068E-3</v>
      </c>
      <c r="BB567" s="27">
        <f>((1/(((6-P567)^2+(6-Q567)^2))*CT567))</f>
        <v>1.1989335955116035E-3</v>
      </c>
      <c r="BC567" s="27">
        <f>((1/(((1-P567)^2+(0-Q567)^2))*CT567))</f>
        <v>1.1221502337732153E-2</v>
      </c>
      <c r="BD567" s="27">
        <f>((1/(((2-P567)^2+(0-Q567)^2))*CT567))</f>
        <v>8.6830242985568053E-3</v>
      </c>
      <c r="BE567" s="27">
        <f>((1/(((2-P567)^2+(1-Q567)^2))*CT567))</f>
        <v>1.9627065671120492E-2</v>
      </c>
      <c r="BF567" s="27">
        <f>((1/(((3-P567)^2+(0-Q567)^2))*CT567))</f>
        <v>5.5181588206712389E-3</v>
      </c>
      <c r="BG567" s="27">
        <f>((1/(((3-P567)^2+(1-Q567)^2))*CT567))</f>
        <v>8.5468134855309647E-3</v>
      </c>
      <c r="BH567" s="27">
        <f>((1/(((3-P567)^2+(2-Q567)^2))*CT567))</f>
        <v>1.0777548977633607E-2</v>
      </c>
      <c r="BI567" s="27">
        <f>((1/(((4-P567)^2+(0-Q567)^2))*CT567))</f>
        <v>3.4810155972354721E-3</v>
      </c>
      <c r="BJ567" s="27">
        <f>((1/(((4-P567)^2+(1-Q567)^2))*CT567))</f>
        <v>4.483193395130463E-3</v>
      </c>
      <c r="BK567" s="27">
        <f>((1/(((4-P567)^2+(2-Q567)^2))*CT567))</f>
        <v>5.0292173896266026E-3</v>
      </c>
      <c r="BL567" s="27">
        <f>((1/(((4-P567)^2+(3-Q567)^2))*CT567))</f>
        <v>4.6593784969182579E-3</v>
      </c>
      <c r="BM567" s="27">
        <f>((1/(((5-P567)^2+(0-Q567)^2))*CT567))</f>
        <v>2.3077361342804864E-3</v>
      </c>
      <c r="BN567" s="27">
        <f>((1/(((5-P567)^2+(1-Q567)^2))*CT567))</f>
        <v>2.7092348255954076E-3</v>
      </c>
      <c r="BO567" s="27">
        <f>((1/(((5-P567)^2+(2-Q567)^2))*CT567))</f>
        <v>2.8994692001035834E-3</v>
      </c>
      <c r="BP567" s="27">
        <f>((1/(((5-P567)^2+(3-Q567)^2))*CT567))</f>
        <v>2.7725905864417867E-3</v>
      </c>
      <c r="BQ567" s="27">
        <f>((1/(((5-P567)^2+(4-Q567)^2))*CT567))</f>
        <v>2.401212195238484E-3</v>
      </c>
      <c r="BR567" s="27">
        <f>((1/(((6-P567)^2+(0-Q567)^2))*CT567))</f>
        <v>1.6145236791334971E-3</v>
      </c>
      <c r="BS567" s="27">
        <f>(1/(((6-P567)^2+(1-Q567)^2))*CT567)</f>
        <v>1.8012808014204241E-3</v>
      </c>
      <c r="BT567" s="27">
        <f>(1/(((6-P567)^2+(2-Q567)^2))*CT567)</f>
        <v>1.8834401703056163E-3</v>
      </c>
      <c r="BU567" s="27">
        <f>(1/(((6-P567)^2+(3-Q567)^2))*CT567)</f>
        <v>1.8290693139734566E-3</v>
      </c>
      <c r="BV567" s="27">
        <f>((1/(((6-P567)^2+(4-Q567)^2))*CT567))</f>
        <v>1.6597264060508284E-3</v>
      </c>
      <c r="BW567" s="27">
        <f>((1/(((6-P567)^2+(5-Q567)^2))*CT567))</f>
        <v>1.4320661895559771E-3</v>
      </c>
      <c r="BX567" s="27">
        <f>((1/(((0-P567)^2+(1-Q567)^2))*CT567))</f>
        <v>2.5743462869915502E-2</v>
      </c>
      <c r="BY567" s="27">
        <f>((1/(((0-P567)^2+(2-Q567)^2))*CT567))</f>
        <v>6.8363832610554218E-2</v>
      </c>
      <c r="BZ567" s="27">
        <f>((1/(((1-P567)^2+(2-Q567)^2))*CT567))</f>
        <v>1.4700765519597054</v>
      </c>
      <c r="CA567" s="27">
        <f>((1/(((0-P567)^2+(3-Q567)^2))*CT567))</f>
        <v>3.288346320892057E-2</v>
      </c>
      <c r="CB567" s="27">
        <f>((1/(((1-P567)^2+(3-Q567)^2))*CT567))</f>
        <v>6.074211811515811E-2</v>
      </c>
      <c r="CC567" s="27">
        <f>((1/(((2-P567)^2+(3-Q567)^2))*CT567))</f>
        <v>2.3520744832739731E-2</v>
      </c>
      <c r="CD567" s="27">
        <f>((1/(((0-P567)^2+(4-Q567)^2))*CT567))</f>
        <v>1.1601839687922912E-2</v>
      </c>
      <c r="CE567" s="27">
        <f>((1/(((1-P567)^2+(4-Q567)^2))*CT567))</f>
        <v>1.384162628255107E-2</v>
      </c>
      <c r="CF567" s="27">
        <f>((1/(((2-P567)^2+(4-Q567)^2))*CT567))</f>
        <v>1.0173098832843171E-2</v>
      </c>
      <c r="CG567" s="27">
        <f>((1/(((3-P567)^2+(4-Q567)^2))*CT567))</f>
        <v>6.0845354638773457E-3</v>
      </c>
      <c r="CH567" s="27">
        <f>((1/(((0-P567)^2+(5-Q567)^2))*CT567))</f>
        <v>5.4952291899124624E-3</v>
      </c>
      <c r="CI567" s="27">
        <f>((1/(((1-P567)^2+(5-Q567)^2))*CT567))</f>
        <v>5.9513660116968375E-3</v>
      </c>
      <c r="CJ567" s="27">
        <f>((1/(((2-P567)^2+(5-Q567)^2))*CT567))</f>
        <v>5.1524807194982397E-3</v>
      </c>
      <c r="CK567" s="27">
        <f>((1/(((3-P567)^2+(5-Q567)^2))*CT567))</f>
        <v>3.8441742624083885E-3</v>
      </c>
      <c r="CL567" s="27">
        <f>(1/(((4-P567)^2+(5-Q567)^2))*CT567)</f>
        <v>2.7308488393178515E-3</v>
      </c>
      <c r="CM567" s="27">
        <f>(1/(((0-P567)^2+(6-Q567)^2))*CT567)</f>
        <v>3.1470407315068076E-3</v>
      </c>
      <c r="CN567" s="27">
        <f>(1/(((1-P567)^2+(6-Q567)^2))*CT567)</f>
        <v>3.2915151252020797E-3</v>
      </c>
      <c r="CO567" s="27">
        <f>((1/(((2-P567)^2+(6-Q567)^2))*CT567))</f>
        <v>3.0315517145058399E-3</v>
      </c>
      <c r="CP567" s="27">
        <f>((1/(((3-P567)^2+(6-Q567)^2))*CT567))</f>
        <v>2.5257838749074501E-3</v>
      </c>
      <c r="CQ567" s="27">
        <f>((1/(((4-P567)^2+(6-Q567)^2))*CT567))</f>
        <v>1.9921536538064755E-3</v>
      </c>
      <c r="CR567" s="27">
        <f>((1/(((5-P567)^2+(6-Q567)^2)))*CT567)</f>
        <v>1.5431576482702247E-3</v>
      </c>
      <c r="CS567" s="21">
        <f t="shared" si="269"/>
        <v>1.9704087913917609</v>
      </c>
      <c r="CT567" s="28">
        <v>0.05</v>
      </c>
    </row>
    <row r="568" spans="8:98" x14ac:dyDescent="0.25">
      <c r="H568" s="2">
        <v>44938</v>
      </c>
      <c r="I568" s="1" t="s">
        <v>23</v>
      </c>
      <c r="J568" s="1" t="s">
        <v>12</v>
      </c>
      <c r="K568">
        <v>2</v>
      </c>
      <c r="L568">
        <v>1</v>
      </c>
      <c r="M568">
        <v>0.78</v>
      </c>
      <c r="N568">
        <v>2.65</v>
      </c>
      <c r="P568" s="10">
        <f>SUMIF(team,spi_matches[[#This Row],[team1]],Mxg)+SUMIF(team,spi_matches[[#This Row],[team2]],Vnxg)</f>
        <v>1.1742385633194616</v>
      </c>
      <c r="Q568" s="10">
        <f>SUMIF(team,spi_matches[[#This Row],[team1]],Mnxg)+SUMIF(team,spi_matches[[#This Row],[team2]],Vxg)</f>
        <v>1.45270094892027</v>
      </c>
      <c r="R568" s="10">
        <f t="shared" si="239"/>
        <v>1.5889490625246148</v>
      </c>
      <c r="S568" s="21">
        <f t="shared" si="240"/>
        <v>0.18287596459474278</v>
      </c>
      <c r="T568" s="21">
        <f t="shared" si="241"/>
        <v>0.29293235172227494</v>
      </c>
      <c r="U568" s="21">
        <f t="shared" si="242"/>
        <v>0.31829381140909607</v>
      </c>
      <c r="V568" s="22">
        <f t="shared" si="243"/>
        <v>0</v>
      </c>
      <c r="W568" s="22">
        <f t="shared" si="244"/>
        <v>3</v>
      </c>
      <c r="X568" s="23">
        <f t="shared" si="245"/>
        <v>3</v>
      </c>
      <c r="Y568" s="23">
        <f t="shared" si="246"/>
        <v>0</v>
      </c>
      <c r="Z568" s="23">
        <f t="shared" si="247"/>
        <v>3</v>
      </c>
      <c r="AA568" s="23">
        <f t="shared" si="248"/>
        <v>0</v>
      </c>
      <c r="AB568" s="24">
        <f t="shared" si="249"/>
        <v>1</v>
      </c>
      <c r="AC568" s="24">
        <f t="shared" si="250"/>
        <v>1</v>
      </c>
      <c r="AD568" s="24">
        <f t="shared" si="251"/>
        <v>1</v>
      </c>
      <c r="AE568" s="24">
        <f t="shared" si="252"/>
        <v>2</v>
      </c>
      <c r="AF568" s="24">
        <f t="shared" si="253"/>
        <v>2</v>
      </c>
      <c r="AG568" s="24">
        <f t="shared" si="254"/>
        <v>1</v>
      </c>
      <c r="AH568" s="24">
        <f t="shared" si="255"/>
        <v>2</v>
      </c>
      <c r="AI568" s="24">
        <f t="shared" si="256"/>
        <v>2</v>
      </c>
      <c r="AJ568" s="24">
        <f t="shared" si="257"/>
        <v>0</v>
      </c>
      <c r="AK568" s="24">
        <f t="shared" si="258"/>
        <v>1</v>
      </c>
      <c r="AL568" s="25">
        <f t="shared" si="259"/>
        <v>11</v>
      </c>
      <c r="AM568" s="25">
        <f t="shared" si="260"/>
        <v>12</v>
      </c>
      <c r="AN568" s="25">
        <f t="shared" si="261"/>
        <v>21</v>
      </c>
      <c r="AO568" s="25">
        <f t="shared" si="262"/>
        <v>22</v>
      </c>
      <c r="AP568" s="25">
        <f t="shared" si="263"/>
        <v>1</v>
      </c>
      <c r="AQ568" s="26">
        <f t="shared" si="264"/>
        <v>0.21249719271467274</v>
      </c>
      <c r="AR568" s="26">
        <f t="shared" si="265"/>
        <v>0.15156322541352418</v>
      </c>
      <c r="AS568" s="26">
        <f t="shared" si="266"/>
        <v>5.6381220983074236E-2</v>
      </c>
      <c r="AT568" s="26">
        <f t="shared" si="267"/>
        <v>5.0946680953533365E-2</v>
      </c>
      <c r="AU568" s="26">
        <f t="shared" si="268"/>
        <v>3.1570153862829013E-2</v>
      </c>
      <c r="AV568" s="27">
        <f>(1/(((0-P568)^2+(0-Q568)^2))*CT568)</f>
        <v>1.4330029900806174E-2</v>
      </c>
      <c r="AW568" s="27">
        <f>(1/(((1-P568)^2+(1-Q568)^2))*CT568)</f>
        <v>0.21249719271467274</v>
      </c>
      <c r="AX568" s="27">
        <f>(1/(((2-P568)^2+(2-Q568)^2))*CT568)</f>
        <v>5.0946680953533365E-2</v>
      </c>
      <c r="AY568" s="27">
        <f>(1/(((3-P568)^2+(3-Q568)^2))*CT568)</f>
        <v>8.7297525959393763E-3</v>
      </c>
      <c r="AZ568" s="27">
        <f>((1/(((4-P568)^2+(4-Q568)^2))*CT568))</f>
        <v>3.4545511966302504E-3</v>
      </c>
      <c r="BA568" s="27">
        <f>((1/(((5-P568)^2+(5-Q568)^2))*CT568))</f>
        <v>1.8368994138689273E-3</v>
      </c>
      <c r="BB568" s="27">
        <f>((1/(((6-P568)^2+(6-Q568)^2))*CT568))</f>
        <v>1.1372449468240997E-3</v>
      </c>
      <c r="BC568" s="27">
        <f>((1/(((1-P568)^2+(0-Q568)^2))*CT568))</f>
        <v>2.3356855450073412E-2</v>
      </c>
      <c r="BD568" s="27">
        <f>((1/(((2-P568)^2+(0-Q568)^2))*CT568))</f>
        <v>1.7906885644587985E-2</v>
      </c>
      <c r="BE568" s="27">
        <f>((1/(((2-P568)^2+(1-Q568)^2))*CT568))</f>
        <v>5.6381220983074236E-2</v>
      </c>
      <c r="BF568" s="27">
        <f>((1/(((3-P568)^2+(0-Q568)^2))*CT568))</f>
        <v>9.1848536601063374E-3</v>
      </c>
      <c r="BG568" s="27">
        <f>((1/(((3-P568)^2+(1-Q568)^2))*CT568))</f>
        <v>1.4130908276567404E-2</v>
      </c>
      <c r="BH568" s="27">
        <f>((1/(((3-P568)^2+(2-Q568)^2))*CT568))</f>
        <v>1.3762953752350657E-2</v>
      </c>
      <c r="BI568" s="27">
        <f>((1/(((4-P568)^2+(0-Q568)^2))*CT568))</f>
        <v>4.9528156427148251E-3</v>
      </c>
      <c r="BJ568" s="27">
        <f>((1/(((4-P568)^2+(1-Q568)^2))*CT568))</f>
        <v>6.1051061078486448E-3</v>
      </c>
      <c r="BK568" s="27">
        <f>((1/(((4-P568)^2+(2-Q568)^2))*CT568))</f>
        <v>6.035393516317592E-3</v>
      </c>
      <c r="BL568" s="27">
        <f>((1/(((4-P568)^2+(3-Q568)^2))*CT568))</f>
        <v>4.8173909893501794E-3</v>
      </c>
      <c r="BM568" s="27">
        <f>((1/(((5-P568)^2+(0-Q568)^2))*CT568))</f>
        <v>2.9856466914975443E-3</v>
      </c>
      <c r="BN568" s="27">
        <f>((1/(((5-P568)^2+(1-Q568)^2))*CT568))</f>
        <v>3.3689569719411029E-3</v>
      </c>
      <c r="BO568" s="27">
        <f>((1/(((5-P568)^2+(2-Q568)^2))*CT568))</f>
        <v>3.3476194507175714E-3</v>
      </c>
      <c r="BP568" s="27">
        <f>((1/(((5-P568)^2+(3-Q568)^2))*CT568))</f>
        <v>2.935894464196431E-3</v>
      </c>
      <c r="BQ568" s="27">
        <f>((1/(((5-P568)^2+(4-Q568)^2))*CT568))</f>
        <v>2.3668433991036269E-3</v>
      </c>
      <c r="BR568" s="27">
        <f>((1/(((6-P568)^2+(0-Q568)^2))*CT568))</f>
        <v>1.96863465041551E-3</v>
      </c>
      <c r="BS568" s="27">
        <f>(1/(((6-P568)^2+(1-Q568)^2))*CT568)</f>
        <v>2.1283015433088111E-3</v>
      </c>
      <c r="BT568" s="27">
        <f>(1/(((6-P568)^2+(2-Q568)^2))*CT568)</f>
        <v>2.119765954371155E-3</v>
      </c>
      <c r="BU568" s="27">
        <f>(1/(((6-P568)^2+(3-Q568)^2))*CT568)</f>
        <v>1.946880699776601E-3</v>
      </c>
      <c r="BV568" s="27">
        <f>((1/(((6-P568)^2+(4-Q568)^2))*CT568))</f>
        <v>1.6791649206916864E-3</v>
      </c>
      <c r="BW568" s="27">
        <f>((1/(((6-P568)^2+(5-Q568)^2))*CT568))</f>
        <v>1.3938718257314436E-3</v>
      </c>
      <c r="BX568" s="27">
        <f>((1/(((0-P568)^2+(1-Q568)^2))*CT568))</f>
        <v>3.1570153862829013E-2</v>
      </c>
      <c r="BY568" s="27">
        <f>((1/(((0-P568)^2+(2-Q568)^2))*CT568))</f>
        <v>2.9790765365604835E-2</v>
      </c>
      <c r="BZ568" s="27">
        <f>((1/(((1-P568)^2+(2-Q568)^2))*CT568))</f>
        <v>0.15156322541352418</v>
      </c>
      <c r="CA568" s="27">
        <f>((1/(((0-P568)^2+(3-Q568)^2))*CT568))</f>
        <v>1.3252157482770664E-2</v>
      </c>
      <c r="CB568" s="27">
        <f>((1/(((1-P568)^2+(3-Q568)^2))*CT568))</f>
        <v>2.062286470759429E-2</v>
      </c>
      <c r="CC568" s="27">
        <f>((1/(((2-P568)^2+(3-Q568)^2))*CT568))</f>
        <v>1.6254790307366582E-2</v>
      </c>
      <c r="CD568" s="27">
        <f>((1/(((0-P568)^2+(4-Q568)^2))*CT568))</f>
        <v>6.3552035153091636E-3</v>
      </c>
      <c r="CE568" s="27">
        <f>((1/(((1-P568)^2+(4-Q568)^2))*CT568))</f>
        <v>7.6697803290725012E-3</v>
      </c>
      <c r="CF568" s="27">
        <f>((1/(((2-P568)^2+(4-Q568)^2))*CT568))</f>
        <v>6.9729031808736172E-3</v>
      </c>
      <c r="CG568" s="27">
        <f>((1/(((3-P568)^2+(4-Q568)^2))*CT568))</f>
        <v>5.090541760739458E-3</v>
      </c>
      <c r="CH568" s="27">
        <f>((1/(((0-P568)^2+(5-Q568)^2))*CT568))</f>
        <v>3.5811060600071422E-3</v>
      </c>
      <c r="CI568" s="27">
        <f>((1/(((1-P568)^2+(5-Q568)^2))*CT568))</f>
        <v>3.9639472230470381E-3</v>
      </c>
      <c r="CJ568" s="27">
        <f>((1/(((2-P568)^2+(5-Q568)^2))*CT568))</f>
        <v>3.7692573691879834E-3</v>
      </c>
      <c r="CK568" s="27">
        <f>((1/(((3-P568)^2+(5-Q568)^2))*CT568))</f>
        <v>3.1413476948443618E-3</v>
      </c>
      <c r="CL568" s="27">
        <f>(1/(((4-P568)^2+(5-Q568)^2))*CT568)</f>
        <v>2.430930192559111E-3</v>
      </c>
      <c r="CM568" s="27">
        <f>(1/(((0-P568)^2+(6-Q568)^2))*CT568)</f>
        <v>2.2668782257663188E-3</v>
      </c>
      <c r="CN568" s="27">
        <f>(1/(((1-P568)^2+(6-Q568)^2))*CT568)</f>
        <v>2.4144922378545809E-3</v>
      </c>
      <c r="CO568" s="27">
        <f>((1/(((2-P568)^2+(6-Q568)^2))*CT568))</f>
        <v>2.340844725279752E-3</v>
      </c>
      <c r="CP568" s="27">
        <f>((1/(((3-P568)^2+(6-Q568)^2))*CT568))</f>
        <v>2.0823499883547941E-3</v>
      </c>
      <c r="CQ568" s="27">
        <f>((1/(((4-P568)^2+(6-Q568)^2))*CT568))</f>
        <v>1.744417910667211E-3</v>
      </c>
      <c r="CR568" s="27">
        <f>((1/(((5-P568)^2+(6-Q568)^2)))*CT568)</f>
        <v>1.4158538558434971E-3</v>
      </c>
      <c r="CS568" s="21">
        <f t="shared" si="269"/>
        <v>0.79410212772611388</v>
      </c>
      <c r="CT568" s="28">
        <v>0.05</v>
      </c>
    </row>
    <row r="569" spans="8:98" x14ac:dyDescent="0.25">
      <c r="H569" s="2">
        <v>44939</v>
      </c>
      <c r="I569" s="1" t="s">
        <v>17</v>
      </c>
      <c r="J569" s="1" t="s">
        <v>8</v>
      </c>
      <c r="K569">
        <v>2</v>
      </c>
      <c r="L569">
        <v>1</v>
      </c>
      <c r="M569">
        <v>1.25</v>
      </c>
      <c r="N569">
        <v>2.82</v>
      </c>
      <c r="P569" s="10">
        <f>SUMIF(team,spi_matches[[#This Row],[team1]],Mxg)+SUMIF(team,spi_matches[[#This Row],[team2]],Vnxg)</f>
        <v>1.5015073491170314</v>
      </c>
      <c r="Q569" s="10">
        <f>SUMIF(team,spi_matches[[#This Row],[team1]],Mnxg)+SUMIF(team,spi_matches[[#This Row],[team2]],Vxg)</f>
        <v>1.2488632707089993</v>
      </c>
      <c r="R569" s="10">
        <f t="shared" si="239"/>
        <v>2.5317265687870991</v>
      </c>
      <c r="S569" s="21">
        <f t="shared" si="240"/>
        <v>0.32593474359624064</v>
      </c>
      <c r="T569" s="21">
        <f t="shared" si="241"/>
        <v>0.25025235785179378</v>
      </c>
      <c r="U569" s="21">
        <f t="shared" si="242"/>
        <v>0.19029511862783158</v>
      </c>
      <c r="V569" s="22">
        <f t="shared" si="243"/>
        <v>3</v>
      </c>
      <c r="W569" s="22">
        <f t="shared" si="244"/>
        <v>0</v>
      </c>
      <c r="X569" s="23">
        <f t="shared" si="245"/>
        <v>3</v>
      </c>
      <c r="Y569" s="23">
        <f t="shared" si="246"/>
        <v>0</v>
      </c>
      <c r="Z569" s="23">
        <f t="shared" si="247"/>
        <v>3</v>
      </c>
      <c r="AA569" s="23">
        <f t="shared" si="248"/>
        <v>0</v>
      </c>
      <c r="AB569" s="24">
        <f t="shared" si="249"/>
        <v>2</v>
      </c>
      <c r="AC569" s="24">
        <f t="shared" si="250"/>
        <v>1</v>
      </c>
      <c r="AD569" s="24">
        <f t="shared" si="251"/>
        <v>1</v>
      </c>
      <c r="AE569" s="24">
        <f t="shared" si="252"/>
        <v>1</v>
      </c>
      <c r="AF569" s="24">
        <f t="shared" si="253"/>
        <v>2</v>
      </c>
      <c r="AG569" s="24">
        <f t="shared" si="254"/>
        <v>2</v>
      </c>
      <c r="AH569" s="24">
        <f t="shared" si="255"/>
        <v>1</v>
      </c>
      <c r="AI569" s="24">
        <f t="shared" si="256"/>
        <v>2</v>
      </c>
      <c r="AJ569" s="24">
        <f t="shared" si="257"/>
        <v>2</v>
      </c>
      <c r="AK569" s="24">
        <f t="shared" si="258"/>
        <v>0</v>
      </c>
      <c r="AL569" s="25">
        <f t="shared" si="259"/>
        <v>21</v>
      </c>
      <c r="AM569" s="25">
        <f t="shared" si="260"/>
        <v>11</v>
      </c>
      <c r="AN569" s="25">
        <f t="shared" si="261"/>
        <v>22</v>
      </c>
      <c r="AO569" s="25">
        <f t="shared" si="262"/>
        <v>12</v>
      </c>
      <c r="AP569" s="25">
        <f t="shared" si="263"/>
        <v>20</v>
      </c>
      <c r="AQ569" s="26">
        <f t="shared" si="264"/>
        <v>0.16106802247512469</v>
      </c>
      <c r="AR569" s="26">
        <f t="shared" si="265"/>
        <v>0.15951886622657832</v>
      </c>
      <c r="AS569" s="26">
        <f t="shared" si="266"/>
        <v>6.152321823740059E-2</v>
      </c>
      <c r="AT569" s="26">
        <f t="shared" si="267"/>
        <v>6.1295842611922592E-2</v>
      </c>
      <c r="AU569" s="26">
        <f t="shared" si="268"/>
        <v>2.7652505905303354E-2</v>
      </c>
      <c r="AV569" s="27">
        <f>(1/(((0-P569)^2+(0-Q569)^2))*CT569)</f>
        <v>1.3108964531899773E-2</v>
      </c>
      <c r="AW569" s="27">
        <f>(1/(((1-P569)^2+(1-Q569)^2))*CT569)</f>
        <v>0.15951886622657832</v>
      </c>
      <c r="AX569" s="27">
        <f>(1/(((2-P569)^2+(2-Q569)^2))*CT569)</f>
        <v>6.152321823740059E-2</v>
      </c>
      <c r="AY569" s="27">
        <f>(1/(((3-P569)^2+(3-Q569)^2))*CT569)</f>
        <v>9.4127213583211668E-3</v>
      </c>
      <c r="AZ569" s="27">
        <f>((1/(((4-P569)^2+(4-Q569)^2))*CT569))</f>
        <v>3.6202452959636423E-3</v>
      </c>
      <c r="BA569" s="27">
        <f>((1/(((5-P569)^2+(5-Q569)^2))*CT569))</f>
        <v>1.9003835954228118E-3</v>
      </c>
      <c r="BB569" s="27">
        <f>((1/(((6-P569)^2+(6-Q569)^2))*CT569))</f>
        <v>1.1679586062074792E-3</v>
      </c>
      <c r="BC569" s="27">
        <f>((1/(((1-P569)^2+(0-Q569)^2))*CT569))</f>
        <v>2.7606478198020937E-2</v>
      </c>
      <c r="BD569" s="27">
        <f>((1/(((2-P569)^2+(0-Q569)^2))*CT569))</f>
        <v>2.7652505905303354E-2</v>
      </c>
      <c r="BE569" s="27">
        <f>((1/(((2-P569)^2+(1-Q569)^2))*CT569))</f>
        <v>0.16106802247512469</v>
      </c>
      <c r="BF569" s="27">
        <f>((1/(((3-P569)^2+(0-Q569)^2))*CT569))</f>
        <v>1.3140122052048418E-2</v>
      </c>
      <c r="BG569" s="27">
        <f>((1/(((3-P569)^2+(1-Q569)^2))*CT569))</f>
        <v>2.166928794310867E-2</v>
      </c>
      <c r="BH569" s="27">
        <f>((1/(((3-P569)^2+(2-Q569)^2))*CT569))</f>
        <v>1.7795578982756119E-2</v>
      </c>
      <c r="BI569" s="27">
        <f>((1/(((4-P569)^2+(0-Q569)^2))*CT569))</f>
        <v>6.4085105056902866E-3</v>
      </c>
      <c r="BJ569" s="27">
        <f>((1/(((4-P569)^2+(1-Q569)^2))*CT569))</f>
        <v>7.9309707920006741E-3</v>
      </c>
      <c r="BK569" s="27">
        <f>((1/(((4-P569)^2+(2-Q569)^2))*CT569))</f>
        <v>7.3457338097049048E-3</v>
      </c>
      <c r="BL569" s="27">
        <f>((1/(((4-P569)^2+(3-Q569)^2))*CT569))</f>
        <v>5.3711777227475593E-3</v>
      </c>
      <c r="BM569" s="27">
        <f>((1/(((5-P569)^2+(0-Q569)^2))*CT569))</f>
        <v>3.6234220122232201E-3</v>
      </c>
      <c r="BN569" s="27">
        <f>((1/(((5-P569)^2+(1-Q569)^2))*CT569))</f>
        <v>4.0645833828625638E-3</v>
      </c>
      <c r="BO569" s="27">
        <f>((1/(((5-P569)^2+(2-Q569)^2))*CT569))</f>
        <v>3.9051342255457242E-3</v>
      </c>
      <c r="BP569" s="27">
        <f>((1/(((5-P569)^2+(3-Q569)^2))*CT569))</f>
        <v>3.2667075964450151E-3</v>
      </c>
      <c r="BQ569" s="27">
        <f>((1/(((5-P569)^2+(4-Q569)^2))*CT569))</f>
        <v>2.5242066200436772E-3</v>
      </c>
      <c r="BR569" s="27">
        <f>((1/(((6-P569)^2+(0-Q569)^2))*CT569))</f>
        <v>2.2939888372646663E-3</v>
      </c>
      <c r="BS569" s="27">
        <f>(1/(((6-P569)^2+(1-Q569)^2))*CT569)</f>
        <v>2.4632520897725782E-3</v>
      </c>
      <c r="BT569" s="27">
        <f>(1/(((6-P569)^2+(2-Q569)^2))*CT569)</f>
        <v>2.4037719008539182E-3</v>
      </c>
      <c r="BU569" s="27">
        <f>(1/(((6-P569)^2+(3-Q569)^2))*CT569)</f>
        <v>2.1456542200230222E-3</v>
      </c>
      <c r="BV569" s="27">
        <f>((1/(((6-P569)^2+(4-Q569)^2))*CT569))</f>
        <v>1.7982254758572291E-3</v>
      </c>
      <c r="BW569" s="27">
        <f>((1/(((6-P569)^2+(5-Q569)^2))*CT569))</f>
        <v>1.4574088488434464E-3</v>
      </c>
      <c r="BX569" s="27">
        <f>((1/(((0-P569)^2+(1-Q569)^2))*CT569))</f>
        <v>2.1584685003622681E-2</v>
      </c>
      <c r="BY569" s="27">
        <f>((1/(((0-P569)^2+(2-Q569)^2))*CT569))</f>
        <v>1.7738480622389925E-2</v>
      </c>
      <c r="BZ569" s="27">
        <f>((1/(((1-P569)^2+(2-Q569)^2))*CT569))</f>
        <v>6.1295842611922592E-2</v>
      </c>
      <c r="CA569" s="27">
        <f>((1/(((0-P569)^2+(3-Q569)^2))*CT569))</f>
        <v>9.3967225842657102E-3</v>
      </c>
      <c r="CB569" s="27">
        <f>((1/(((1-P569)^2+(3-Q569)^2))*CT569))</f>
        <v>1.5069366709572299E-2</v>
      </c>
      <c r="CC569" s="27">
        <f>((1/(((2-P569)^2+(3-Q569)^2))*CT569))</f>
        <v>1.5083071065228649E-2</v>
      </c>
      <c r="CD569" s="27">
        <f>((1/(((0-P569)^2+(4-Q569)^2))*CT569))</f>
        <v>5.089950820938354E-3</v>
      </c>
      <c r="CE569" s="27">
        <f>((1/(((1-P569)^2+(4-Q569)^2))*CT569))</f>
        <v>6.3936469250326956E-3</v>
      </c>
      <c r="CF569" s="27">
        <f>((1/(((2-P569)^2+(4-Q569)^2))*CT569))</f>
        <v>6.3961126157126222E-3</v>
      </c>
      <c r="CG569" s="27">
        <f>((1/(((3-P569)^2+(4-Q569)^2))*CT569))</f>
        <v>5.0946413550613384E-3</v>
      </c>
      <c r="CH569" s="27">
        <f>((1/(((0-P569)^2+(5-Q569)^2))*CT569))</f>
        <v>3.0626837496044827E-3</v>
      </c>
      <c r="CI569" s="27">
        <f>((1/(((1-P569)^2+(5-Q569)^2))*CT569))</f>
        <v>3.491001779486292E-3</v>
      </c>
      <c r="CJ569" s="27">
        <f>((1/(((2-P569)^2+(5-Q569)^2))*CT569))</f>
        <v>3.491736742366434E-3</v>
      </c>
      <c r="CK569" s="27">
        <f>((1/(((3-P569)^2+(5-Q569)^2))*CT569))</f>
        <v>3.0643813679671048E-3</v>
      </c>
      <c r="CL569" s="27">
        <f>(1/(((4-P569)^2+(5-Q569)^2))*CT569)</f>
        <v>2.4614182185044632E-3</v>
      </c>
      <c r="CM569" s="27">
        <f>(1/(((0-P569)^2+(6-Q569)^2))*CT569)</f>
        <v>2.0138695567026477E-3</v>
      </c>
      <c r="CN569" s="27">
        <f>(1/(((1-P569)^2+(6-Q569)^2))*CT569)</f>
        <v>2.1905987540273568E-3</v>
      </c>
      <c r="CO569" s="27">
        <f>((1/(((2-P569)^2+(6-Q569)^2))*CT569))</f>
        <v>2.1908881262767267E-3</v>
      </c>
      <c r="CP569" s="27">
        <f>((1/(((3-P569)^2+(6-Q569)^2))*CT569))</f>
        <v>2.0146034214076E-3</v>
      </c>
      <c r="CQ569" s="27">
        <f>((1/(((4-P569)^2+(6-Q569)^2))*CT569))</f>
        <v>1.7351612460730697E-3</v>
      </c>
      <c r="CR569" s="27">
        <f>((1/(((5-P569)^2+(6-Q569)^2)))*CT569)</f>
        <v>1.4362553516685361E-3</v>
      </c>
      <c r="CS569" s="21">
        <f t="shared" si="269"/>
        <v>0.76648222007586597</v>
      </c>
      <c r="CT569" s="28">
        <v>0.05</v>
      </c>
    </row>
    <row r="570" spans="8:98" x14ac:dyDescent="0.25">
      <c r="H570" s="2">
        <v>44940</v>
      </c>
      <c r="I570" s="1" t="s">
        <v>7</v>
      </c>
      <c r="J570" s="1" t="s">
        <v>22</v>
      </c>
      <c r="K570">
        <v>2</v>
      </c>
      <c r="L570">
        <v>1</v>
      </c>
      <c r="M570">
        <v>1.58</v>
      </c>
      <c r="N570">
        <v>0.68</v>
      </c>
      <c r="P570" s="10">
        <f>SUMIF(team,spi_matches[[#This Row],[team1]],Mxg)+SUMIF(team,spi_matches[[#This Row],[team2]],Vnxg)</f>
        <v>0.96402371141927456</v>
      </c>
      <c r="Q570" s="10">
        <f>SUMIF(team,spi_matches[[#This Row],[team1]],Mnxg)+SUMIF(team,spi_matches[[#This Row],[team2]],Vxg)</f>
        <v>2.1434838577189863</v>
      </c>
      <c r="R570" s="10">
        <f t="shared" si="239"/>
        <v>2.5212117898977313</v>
      </c>
      <c r="S570" s="21">
        <f t="shared" si="240"/>
        <v>0.11083331886404127</v>
      </c>
      <c r="T570" s="21">
        <f t="shared" si="241"/>
        <v>0.1104483436737341</v>
      </c>
      <c r="U570" s="21">
        <f t="shared" si="242"/>
        <v>2.5692846294834024</v>
      </c>
      <c r="V570" s="22">
        <f t="shared" si="243"/>
        <v>0</v>
      </c>
      <c r="W570" s="22">
        <f t="shared" si="244"/>
        <v>3</v>
      </c>
      <c r="X570" s="23">
        <f t="shared" si="245"/>
        <v>3</v>
      </c>
      <c r="Y570" s="23">
        <f t="shared" si="246"/>
        <v>0</v>
      </c>
      <c r="Z570" s="23">
        <f t="shared" si="247"/>
        <v>3</v>
      </c>
      <c r="AA570" s="23">
        <f t="shared" si="248"/>
        <v>0</v>
      </c>
      <c r="AB570" s="24">
        <f t="shared" si="249"/>
        <v>1</v>
      </c>
      <c r="AC570" s="24">
        <f t="shared" si="250"/>
        <v>2</v>
      </c>
      <c r="AD570" s="24">
        <f t="shared" si="251"/>
        <v>1</v>
      </c>
      <c r="AE570" s="24">
        <f t="shared" si="252"/>
        <v>3</v>
      </c>
      <c r="AF570" s="24">
        <f t="shared" si="253"/>
        <v>0</v>
      </c>
      <c r="AG570" s="24">
        <f t="shared" si="254"/>
        <v>2</v>
      </c>
      <c r="AH570" s="24">
        <f t="shared" si="255"/>
        <v>2</v>
      </c>
      <c r="AI570" s="24">
        <f t="shared" si="256"/>
        <v>2</v>
      </c>
      <c r="AJ570" s="24">
        <f t="shared" si="257"/>
        <v>1</v>
      </c>
      <c r="AK570" s="24">
        <f t="shared" si="258"/>
        <v>1</v>
      </c>
      <c r="AL570" s="25">
        <f t="shared" si="259"/>
        <v>12</v>
      </c>
      <c r="AM570" s="25">
        <f t="shared" si="260"/>
        <v>13</v>
      </c>
      <c r="AN570" s="25">
        <f t="shared" si="261"/>
        <v>2</v>
      </c>
      <c r="AO570" s="25">
        <f t="shared" si="262"/>
        <v>22</v>
      </c>
      <c r="AP570" s="25">
        <f t="shared" si="263"/>
        <v>11</v>
      </c>
      <c r="AQ570" s="26">
        <f t="shared" si="264"/>
        <v>2.2849924092446066</v>
      </c>
      <c r="AR570" s="26">
        <f t="shared" si="265"/>
        <v>6.8035153379619948E-2</v>
      </c>
      <c r="AS570" s="26">
        <f t="shared" si="266"/>
        <v>5.2635494274373619E-2</v>
      </c>
      <c r="AT570" s="26">
        <f t="shared" si="267"/>
        <v>4.5710754736522669E-2</v>
      </c>
      <c r="AU570" s="26">
        <f t="shared" si="268"/>
        <v>3.8201485486927311E-2</v>
      </c>
      <c r="AV570" s="27">
        <f>(1/(((0-P570)^2+(0-Q570)^2))*CT570)</f>
        <v>9.0516336173741725E-3</v>
      </c>
      <c r="AW570" s="27">
        <f>(1/(((1-P570)^2+(1-Q570)^2))*CT570)</f>
        <v>3.8201485486927311E-2</v>
      </c>
      <c r="AX570" s="27">
        <f>(1/(((2-P570)^2+(2-Q570)^2))*CT570)</f>
        <v>4.5710754736522669E-2</v>
      </c>
      <c r="AY570" s="27">
        <f>(1/(((3-P570)^2+(3-Q570)^2))*CT570)</f>
        <v>1.0248381097278743E-2</v>
      </c>
      <c r="AZ570" s="27">
        <f>((1/(((4-P570)^2+(4-Q570)^2))*CT570))</f>
        <v>3.9482606620758571E-3</v>
      </c>
      <c r="BA570" s="27">
        <f>((1/(((5-P570)^2+(5-Q570)^2))*CT570))</f>
        <v>2.0450910615862502E-3</v>
      </c>
      <c r="BB570" s="27">
        <f>((1/(((6-P570)^2+(6-Q570)^2))*CT570))</f>
        <v>1.2427370119690972E-3</v>
      </c>
      <c r="BC570" s="27">
        <f>((1/(((1-P570)^2+(0-Q570)^2))*CT570))</f>
        <v>1.0879457620510414E-2</v>
      </c>
      <c r="BD570" s="27">
        <f>((1/(((2-P570)^2+(0-Q570)^2))*CT570))</f>
        <v>8.8218118795048966E-3</v>
      </c>
      <c r="BE570" s="27">
        <f>((1/(((2-P570)^2+(1-Q570)^2))*CT570))</f>
        <v>2.1001324649869008E-2</v>
      </c>
      <c r="BF570" s="27">
        <f>((1/(((3-P570)^2+(0-Q570)^2))*CT570))</f>
        <v>5.7210054464641559E-3</v>
      </c>
      <c r="BG570" s="27">
        <f>((1/(((3-P570)^2+(1-Q570)^2))*CT570))</f>
        <v>9.1696769820940032E-3</v>
      </c>
      <c r="BH570" s="27">
        <f>((1/(((3-P570)^2+(2-Q570)^2))*CT570))</f>
        <v>1.2002533787437685E-2</v>
      </c>
      <c r="BI570" s="27">
        <f>((1/(((4-P570)^2+(0-Q570)^2))*CT570))</f>
        <v>3.6201257077996501E-3</v>
      </c>
      <c r="BJ570" s="27">
        <f>((1/(((4-P570)^2+(1-Q570)^2))*CT570))</f>
        <v>4.7507259157638275E-3</v>
      </c>
      <c r="BK570" s="27">
        <f>((1/(((4-P570)^2+(2-Q570)^2))*CT570))</f>
        <v>5.4125794768361728E-3</v>
      </c>
      <c r="BL570" s="27">
        <f>((1/(((4-P570)^2+(3-Q570)^2))*CT570))</f>
        <v>5.0247358062016322E-3</v>
      </c>
      <c r="BM570" s="27">
        <f>((1/(((5-P570)^2+(0-Q570)^2))*CT570))</f>
        <v>2.394220048225728E-3</v>
      </c>
      <c r="BN570" s="27">
        <f>((1/(((5-P570)^2+(1-Q570)^2))*CT570))</f>
        <v>2.8414483308264803E-3</v>
      </c>
      <c r="BO570" s="27">
        <f>((1/(((5-P570)^2+(2-Q570)^2))*CT570))</f>
        <v>3.065661775057293E-3</v>
      </c>
      <c r="BP570" s="27">
        <f>((1/(((5-P570)^2+(3-Q570)^2))*CT570))</f>
        <v>2.9372501439665528E-3</v>
      </c>
      <c r="BQ570" s="27">
        <f>((1/(((5-P570)^2+(4-Q570)^2))*CT570))</f>
        <v>2.5334726474256202E-3</v>
      </c>
      <c r="BR570" s="27">
        <f>((1/(((6-P570)^2+(0-Q570)^2))*CT570))</f>
        <v>1.6691380911454873E-3</v>
      </c>
      <c r="BS570" s="27">
        <f>(1/(((6-P570)^2+(1-Q570)^2))*CT570)</f>
        <v>1.8748631927319301E-3</v>
      </c>
      <c r="BT570" s="27">
        <f>(1/(((6-P570)^2+(2-Q570)^2))*CT570)</f>
        <v>1.9699274968480573E-3</v>
      </c>
      <c r="BU570" s="27">
        <f>(1/(((6-P570)^2+(3-Q570)^2))*CT570)</f>
        <v>1.9160995878407226E-3</v>
      </c>
      <c r="BV570" s="27">
        <f>((1/(((6-P570)^2+(4-Q570)^2))*CT570))</f>
        <v>1.7356465023052965E-3</v>
      </c>
      <c r="BW570" s="27">
        <f>((1/(((6-P570)^2+(5-Q570)^2))*CT570))</f>
        <v>1.4916137751866604E-3</v>
      </c>
      <c r="BX570" s="27">
        <f>((1/(((0-P570)^2+(1-Q570)^2))*CT570))</f>
        <v>2.2352392132397283E-2</v>
      </c>
      <c r="BY570" s="27">
        <f>((1/(((0-P570)^2+(2-Q570)^2))*CT570))</f>
        <v>5.2635494274373619E-2</v>
      </c>
      <c r="BZ570" s="27">
        <f>((1/(((1-P570)^2+(2-Q570)^2))*CT570))</f>
        <v>2.2849924092446066</v>
      </c>
      <c r="CA570" s="27">
        <f>((1/(((0-P570)^2+(3-Q570)^2))*CT570))</f>
        <v>3.006683945906477E-2</v>
      </c>
      <c r="CB570" s="27">
        <f>((1/(((1-P570)^2+(3-Q570)^2))*CT570))</f>
        <v>6.8035153379619948E-2</v>
      </c>
      <c r="CC570" s="27">
        <f>((1/(((2-P570)^2+(3-Q570)^2))*CT570))</f>
        <v>2.7672211787431112E-2</v>
      </c>
      <c r="CD570" s="27">
        <f>((1/(((0-P570)^2+(4-Q570)^2))*CT570))</f>
        <v>1.1425975700931264E-2</v>
      </c>
      <c r="CE570" s="27">
        <f>((1/(((1-P570)^2+(4-Q570)^2))*CT570))</f>
        <v>1.4501385184376429E-2</v>
      </c>
      <c r="CF570" s="27">
        <f>((1/(((2-P570)^2+(4-Q570)^2))*CT570))</f>
        <v>1.1062193949220006E-2</v>
      </c>
      <c r="CG570" s="27">
        <f>((1/(((3-P570)^2+(4-Q570)^2))*CT570))</f>
        <v>6.5860085798665246E-3</v>
      </c>
      <c r="CH570" s="27">
        <f>((1/(((0-P570)^2+(5-Q570)^2))*CT570))</f>
        <v>5.5011393926795143E-3</v>
      </c>
      <c r="CI570" s="27">
        <f>((1/(((1-P570)^2+(5-Q570)^2))*CT570))</f>
        <v>6.126716101479422E-3</v>
      </c>
      <c r="CJ570" s="27">
        <f>((1/(((2-P570)^2+(5-Q570)^2))*CT570))</f>
        <v>5.4153982251169061E-3</v>
      </c>
      <c r="CK570" s="27">
        <f>((1/(((3-P570)^2+(5-Q570)^2))*CT570))</f>
        <v>4.063427199317936E-3</v>
      </c>
      <c r="CL570" s="27">
        <f>(1/(((4-P570)^2+(5-Q570)^2))*CT570)</f>
        <v>2.8773937080948291E-3</v>
      </c>
      <c r="CM570" s="27">
        <f>(1/(((0-P570)^2+(6-Q570)^2))*CT570)</f>
        <v>3.1641447276671182E-3</v>
      </c>
      <c r="CN570" s="27">
        <f>(1/(((1-P570)^2+(6-Q570)^2))*CT570)</f>
        <v>3.361568028639743E-3</v>
      </c>
      <c r="CO570" s="27">
        <f>((1/(((2-P570)^2+(6-Q570)^2))*CT570))</f>
        <v>3.135589743721997E-3</v>
      </c>
      <c r="CP570" s="27">
        <f>((1/(((3-P570)^2+(6-Q570)^2))*CT570))</f>
        <v>2.6290998164786718E-3</v>
      </c>
      <c r="CQ570" s="27">
        <f>((1/(((4-P570)^2+(6-Q570)^2))*CT570))</f>
        <v>2.0755613264476025E-3</v>
      </c>
      <c r="CR570" s="27">
        <f>((1/(((5-P570)^2+(6-Q570)^2)))*CT570)</f>
        <v>1.6045275218712308E-3</v>
      </c>
      <c r="CS570" s="21">
        <f t="shared" si="269"/>
        <v>2.790566292021178</v>
      </c>
      <c r="CT570" s="28">
        <v>0.05</v>
      </c>
    </row>
    <row r="571" spans="8:98" x14ac:dyDescent="0.25">
      <c r="H571" s="2">
        <v>44940</v>
      </c>
      <c r="I571" s="1" t="s">
        <v>27</v>
      </c>
      <c r="J571" s="1" t="s">
        <v>19</v>
      </c>
      <c r="K571">
        <v>3</v>
      </c>
      <c r="L571">
        <v>0</v>
      </c>
      <c r="M571">
        <v>1.93</v>
      </c>
      <c r="N571">
        <v>1.18</v>
      </c>
      <c r="P571" s="10">
        <f>SUMIF(team,spi_matches[[#This Row],[team1]],Mxg)+SUMIF(team,spi_matches[[#This Row],[team2]],Vnxg)</f>
        <v>1.2576204181852293</v>
      </c>
      <c r="Q571" s="10">
        <f>SUMIF(team,spi_matches[[#This Row],[team1]],Mnxg)+SUMIF(team,spi_matches[[#This Row],[team2]],Vxg)</f>
        <v>1.8695479466306335</v>
      </c>
      <c r="R571" s="10">
        <f t="shared" si="239"/>
        <v>0.9275706727439289</v>
      </c>
      <c r="S571" s="21">
        <f t="shared" si="240"/>
        <v>0.15233556864324491</v>
      </c>
      <c r="T571" s="21">
        <f t="shared" si="241"/>
        <v>0.17774736149426379</v>
      </c>
      <c r="U571" s="21">
        <f t="shared" si="242"/>
        <v>0.80539898571136181</v>
      </c>
      <c r="V571" s="22">
        <f t="shared" si="243"/>
        <v>0</v>
      </c>
      <c r="W571" s="22">
        <f t="shared" si="244"/>
        <v>3</v>
      </c>
      <c r="X571" s="23">
        <f t="shared" si="245"/>
        <v>3</v>
      </c>
      <c r="Y571" s="23">
        <f t="shared" si="246"/>
        <v>0</v>
      </c>
      <c r="Z571" s="23">
        <f t="shared" si="247"/>
        <v>3</v>
      </c>
      <c r="AA571" s="23">
        <f t="shared" si="248"/>
        <v>0</v>
      </c>
      <c r="AB571" s="24">
        <f t="shared" si="249"/>
        <v>1</v>
      </c>
      <c r="AC571" s="24">
        <f t="shared" si="250"/>
        <v>2</v>
      </c>
      <c r="AD571" s="24">
        <f t="shared" si="251"/>
        <v>2</v>
      </c>
      <c r="AE571" s="24">
        <f t="shared" si="252"/>
        <v>2</v>
      </c>
      <c r="AF571" s="24">
        <f t="shared" si="253"/>
        <v>1</v>
      </c>
      <c r="AG571" s="24">
        <f t="shared" si="254"/>
        <v>1</v>
      </c>
      <c r="AH571" s="24">
        <f t="shared" si="255"/>
        <v>2</v>
      </c>
      <c r="AI571" s="24">
        <f t="shared" si="256"/>
        <v>1</v>
      </c>
      <c r="AJ571" s="24">
        <f t="shared" si="257"/>
        <v>1</v>
      </c>
      <c r="AK571" s="24">
        <f t="shared" si="258"/>
        <v>3</v>
      </c>
      <c r="AL571" s="25">
        <f t="shared" si="259"/>
        <v>12</v>
      </c>
      <c r="AM571" s="25">
        <f t="shared" si="260"/>
        <v>22</v>
      </c>
      <c r="AN571" s="25">
        <f t="shared" si="261"/>
        <v>11</v>
      </c>
      <c r="AO571" s="25">
        <f t="shared" si="262"/>
        <v>21</v>
      </c>
      <c r="AP571" s="25">
        <f t="shared" si="263"/>
        <v>13</v>
      </c>
      <c r="AQ571" s="26">
        <f t="shared" si="264"/>
        <v>0.59962090938921964</v>
      </c>
      <c r="AR571" s="26">
        <f t="shared" si="265"/>
        <v>8.8005674620524874E-2</v>
      </c>
      <c r="AS571" s="26">
        <f t="shared" si="266"/>
        <v>6.079161050192336E-2</v>
      </c>
      <c r="AT571" s="26">
        <f t="shared" si="267"/>
        <v>3.8248492154037299E-2</v>
      </c>
      <c r="AU571" s="26">
        <f t="shared" si="268"/>
        <v>3.7194351930698991E-2</v>
      </c>
      <c r="AV571" s="27">
        <f>(1/(((0-P571)^2+(0-Q571)^2))*CT571)</f>
        <v>9.8486874430238243E-3</v>
      </c>
      <c r="AW571" s="27">
        <f>(1/(((1-P571)^2+(1-Q571)^2))*CT571)</f>
        <v>6.079161050192336E-2</v>
      </c>
      <c r="AX571" s="27">
        <f>(1/(((2-P571)^2+(2-Q571)^2))*CT571)</f>
        <v>8.8005674620524874E-2</v>
      </c>
      <c r="AY571" s="27">
        <f>(1/(((3-P571)^2+(3-Q571)^2))*CT571)</f>
        <v>1.1590686177953015E-2</v>
      </c>
      <c r="AZ571" s="27">
        <f>((1/(((4-P571)^2+(4-Q571)^2))*CT571))</f>
        <v>4.1461185987838002E-3</v>
      </c>
      <c r="BA571" s="27">
        <f>((1/(((5-P571)^2+(5-Q571)^2))*CT571))</f>
        <v>2.1003871649987594E-3</v>
      </c>
      <c r="BB571" s="27">
        <f>((1/(((6-P571)^2+(6-Q571)^2))*CT571))</f>
        <v>1.2641969870561735E-3</v>
      </c>
      <c r="BC571" s="27">
        <f>((1/(((1-P571)^2+(0-Q571)^2))*CT571))</f>
        <v>1.4038721808965322E-2</v>
      </c>
      <c r="BD571" s="27">
        <f>((1/(((2-P571)^2+(0-Q571)^2))*CT571))</f>
        <v>1.235685519826351E-2</v>
      </c>
      <c r="BE571" s="27">
        <f>((1/(((2-P571)^2+(1-Q571)^2))*CT571))</f>
        <v>3.8248492154037299E-2</v>
      </c>
      <c r="BF571" s="27">
        <f>((1/(((3-P571)^2+(0-Q571)^2))*CT571))</f>
        <v>7.6556827507053135E-3</v>
      </c>
      <c r="BG571" s="27">
        <f>((1/(((3-P571)^2+(1-Q571)^2))*CT571))</f>
        <v>1.3185653178721279E-2</v>
      </c>
      <c r="BH571" s="27">
        <f>((1/(((3-P571)^2+(2-Q571)^2))*CT571))</f>
        <v>1.6377846910304594E-2</v>
      </c>
      <c r="BI571" s="27">
        <f>((1/(((4-P571)^2+(0-Q571)^2))*CT571))</f>
        <v>4.5389122005261556E-3</v>
      </c>
      <c r="BJ571" s="27">
        <f>((1/(((4-P571)^2+(1-Q571)^2))*CT571))</f>
        <v>6.0410116532375359E-3</v>
      </c>
      <c r="BK571" s="27">
        <f>((1/(((4-P571)^2+(2-Q571)^2))*CT571))</f>
        <v>6.6333552752008132E-3</v>
      </c>
      <c r="BL571" s="27">
        <f>((1/(((4-P571)^2+(3-Q571)^2))*CT571))</f>
        <v>5.6827431672694471E-3</v>
      </c>
      <c r="BM571" s="27">
        <f>((1/(((5-P571)^2+(0-Q571)^2))*CT571))</f>
        <v>2.8570425408063981E-3</v>
      </c>
      <c r="BN571" s="27">
        <f>((1/(((5-P571)^2+(1-Q571)^2))*CT571))</f>
        <v>3.3871853886084783E-3</v>
      </c>
      <c r="BO571" s="27">
        <f>((1/(((5-P571)^2+(2-Q571)^2))*CT571))</f>
        <v>3.5657176486097878E-3</v>
      </c>
      <c r="BP571" s="27">
        <f>((1/(((5-P571)^2+(3-Q571)^2))*CT571))</f>
        <v>3.2715390256232457E-3</v>
      </c>
      <c r="BQ571" s="27">
        <f>((1/(((5-P571)^2+(4-Q571)^2))*CT571))</f>
        <v>2.6962563347669131E-3</v>
      </c>
      <c r="BR571" s="27">
        <f>((1/(((6-P571)^2+(0-Q571)^2))*CT571))</f>
        <v>1.9241593646434068E-3</v>
      </c>
      <c r="BS571" s="27">
        <f>(1/(((6-P571)^2+(1-Q571)^2))*CT571)</f>
        <v>2.150881985572345E-3</v>
      </c>
      <c r="BT571" s="27">
        <f>(1/(((6-P571)^2+(2-Q571)^2))*CT571)</f>
        <v>2.2215131313991564E-3</v>
      </c>
      <c r="BU571" s="27">
        <f>(1/(((6-P571)^2+(3-Q571)^2))*CT571)</f>
        <v>2.1036611917320306E-3</v>
      </c>
      <c r="BV571" s="27">
        <f>((1/(((6-P571)^2+(4-Q571)^2))*CT571))</f>
        <v>1.8498656408554599E-3</v>
      </c>
      <c r="BW571" s="27">
        <f>((1/(((6-P571)^2+(5-Q571)^2))*CT571))</f>
        <v>1.5484720933964346E-3</v>
      </c>
      <c r="BX571" s="27">
        <f>((1/(((0-P571)^2+(1-Q571)^2))*CT571))</f>
        <v>2.1388336169735407E-2</v>
      </c>
      <c r="BY571" s="27">
        <f>((1/(((0-P571)^2+(2-Q571)^2))*CT571))</f>
        <v>3.1276842285214379E-2</v>
      </c>
      <c r="BZ571" s="27">
        <f>((1/(((1-P571)^2+(2-Q571)^2))*CT571))</f>
        <v>0.59962090938921964</v>
      </c>
      <c r="CA571" s="27">
        <f>((1/(((0-P571)^2+(3-Q571)^2))*CT571))</f>
        <v>1.7485385078312966E-2</v>
      </c>
      <c r="CB571" s="27">
        <f>((1/(((1-P571)^2+(3-Q571)^2))*CT571))</f>
        <v>3.7194351930698991E-2</v>
      </c>
      <c r="CC571" s="27">
        <f>((1/(((2-P571)^2+(3-Q571)^2))*CT571))</f>
        <v>2.7336606134890046E-2</v>
      </c>
      <c r="CD571" s="27">
        <f>((1/(((0-P571)^2+(4-Q571)^2))*CT571))</f>
        <v>8.1693538849700389E-3</v>
      </c>
      <c r="CE571" s="27">
        <f>((1/(((1-P571)^2+(4-Q571)^2))*CT571))</f>
        <v>1.0857305356898217E-2</v>
      </c>
      <c r="CF571" s="27">
        <f>((1/(((2-P571)^2+(4-Q571)^2))*CT571))</f>
        <v>9.8232726545472281E-3</v>
      </c>
      <c r="CG571" s="27">
        <f>((1/(((3-P571)^2+(4-Q571)^2))*CT571))</f>
        <v>6.6009105443491593E-3</v>
      </c>
      <c r="CH571" s="27">
        <f>((1/(((0-P571)^2+(5-Q571)^2))*CT571))</f>
        <v>4.3931561332633739E-3</v>
      </c>
      <c r="CI571" s="27">
        <f>((1/(((1-P571)^2+(5-Q571)^2))*CT571))</f>
        <v>5.0678594805657062E-3</v>
      </c>
      <c r="CJ571" s="27">
        <f>((1/(((2-P571)^2+(5-Q571)^2))*CT571))</f>
        <v>4.8305176639354755E-3</v>
      </c>
      <c r="CK571" s="27">
        <f>((1/(((3-P571)^2+(5-Q571)^2))*CT571))</f>
        <v>3.8954108168500349E-3</v>
      </c>
      <c r="CL571" s="27">
        <f>(1/(((4-P571)^2+(5-Q571)^2))*CT571)</f>
        <v>2.886773387198041E-3</v>
      </c>
      <c r="CM571" s="27">
        <f>(1/(((0-P571)^2+(6-Q571)^2))*CT571)</f>
        <v>2.6820806511968502E-3</v>
      </c>
      <c r="CN571" s="27">
        <f>(1/(((1-P571)^2+(6-Q571)^2))*CT571)</f>
        <v>2.9193666644482408E-3</v>
      </c>
      <c r="CO571" s="27">
        <f>((1/(((2-P571)^2+(6-Q571)^2))*CT571))</f>
        <v>2.839011855313843E-3</v>
      </c>
      <c r="CP571" s="27">
        <f>((1/(((3-P571)^2+(6-Q571)^2))*CT571))</f>
        <v>2.4879928504289621E-3</v>
      </c>
      <c r="CQ571" s="27">
        <f>((1/(((4-P571)^2+(6-Q571)^2))*CT571))</f>
        <v>2.0340682067942328E-3</v>
      </c>
      <c r="CR571" s="27">
        <f>((1/(((5-P571)^2+(6-Q571)^2)))*CT571)</f>
        <v>1.6094745725307607E-3</v>
      </c>
      <c r="CS571" s="21">
        <f t="shared" si="269"/>
        <v>1.1354819158488707</v>
      </c>
      <c r="CT571" s="28">
        <v>0.05</v>
      </c>
    </row>
    <row r="572" spans="8:98" x14ac:dyDescent="0.25">
      <c r="H572" s="2">
        <v>44940</v>
      </c>
      <c r="I572" s="1" t="s">
        <v>10</v>
      </c>
      <c r="J572" s="1" t="s">
        <v>11</v>
      </c>
      <c r="K572">
        <v>1</v>
      </c>
      <c r="L572">
        <v>2</v>
      </c>
      <c r="M572">
        <v>0.13</v>
      </c>
      <c r="N572">
        <v>1.19</v>
      </c>
      <c r="P572" s="10">
        <f>SUMIF(team,spi_matches[[#This Row],[team1]],Mxg)+SUMIF(team,spi_matches[[#This Row],[team2]],Vnxg)</f>
        <v>1.4170597060696715</v>
      </c>
      <c r="Q572" s="10">
        <f>SUMIF(team,spi_matches[[#This Row],[team1]],Mnxg)+SUMIF(team,spi_matches[[#This Row],[team2]],Vxg)</f>
        <v>1.1193320721834079</v>
      </c>
      <c r="R572" s="10">
        <f t="shared" si="239"/>
        <v>1.6615166430100399</v>
      </c>
      <c r="S572" s="21">
        <f t="shared" si="240"/>
        <v>0.31001967501073935</v>
      </c>
      <c r="T572" s="21">
        <f t="shared" si="241"/>
        <v>0.34038698518647736</v>
      </c>
      <c r="U572" s="21">
        <f t="shared" si="242"/>
        <v>0.17750090006730568</v>
      </c>
      <c r="V572" s="22">
        <f t="shared" si="243"/>
        <v>1</v>
      </c>
      <c r="W572" s="22">
        <f t="shared" si="244"/>
        <v>1</v>
      </c>
      <c r="X572" s="23">
        <f t="shared" si="245"/>
        <v>0</v>
      </c>
      <c r="Y572" s="23">
        <f t="shared" si="246"/>
        <v>3</v>
      </c>
      <c r="Z572" s="23">
        <f t="shared" si="247"/>
        <v>0</v>
      </c>
      <c r="AA572" s="23">
        <f t="shared" si="248"/>
        <v>3</v>
      </c>
      <c r="AB572" s="24">
        <f t="shared" si="249"/>
        <v>1</v>
      </c>
      <c r="AC572" s="24">
        <f t="shared" si="250"/>
        <v>1</v>
      </c>
      <c r="AD572" s="24">
        <f t="shared" si="251"/>
        <v>2</v>
      </c>
      <c r="AE572" s="24">
        <f t="shared" si="252"/>
        <v>1</v>
      </c>
      <c r="AF572" s="24">
        <f t="shared" si="253"/>
        <v>1</v>
      </c>
      <c r="AG572" s="24">
        <f t="shared" si="254"/>
        <v>2</v>
      </c>
      <c r="AH572" s="24">
        <f t="shared" si="255"/>
        <v>2</v>
      </c>
      <c r="AI572" s="24">
        <f t="shared" si="256"/>
        <v>2</v>
      </c>
      <c r="AJ572" s="24">
        <f t="shared" si="257"/>
        <v>1</v>
      </c>
      <c r="AK572" s="24">
        <f t="shared" si="258"/>
        <v>0</v>
      </c>
      <c r="AL572" s="25">
        <f t="shared" si="259"/>
        <v>11</v>
      </c>
      <c r="AM572" s="25">
        <f t="shared" si="260"/>
        <v>21</v>
      </c>
      <c r="AN572" s="25">
        <f t="shared" si="261"/>
        <v>12</v>
      </c>
      <c r="AO572" s="25">
        <f t="shared" si="262"/>
        <v>22</v>
      </c>
      <c r="AP572" s="25">
        <f t="shared" si="263"/>
        <v>10</v>
      </c>
      <c r="AQ572" s="26">
        <f t="shared" si="264"/>
        <v>0.26570454430698887</v>
      </c>
      <c r="AR572" s="26">
        <f t="shared" si="265"/>
        <v>0.14121918999563451</v>
      </c>
      <c r="AS572" s="26">
        <f t="shared" si="266"/>
        <v>5.2658473707866964E-2</v>
      </c>
      <c r="AT572" s="26">
        <f t="shared" si="267"/>
        <v>4.4827153362579759E-2</v>
      </c>
      <c r="AU572" s="26">
        <f t="shared" si="268"/>
        <v>3.5042395678962078E-2</v>
      </c>
      <c r="AV572" s="27">
        <f>(1/(((0-P572)^2+(0-Q572)^2))*CT572)</f>
        <v>1.5332896353382709E-2</v>
      </c>
      <c r="AW572" s="27">
        <f>(1/(((1-P572)^2+(1-Q572)^2))*CT572)</f>
        <v>0.26570454430698887</v>
      </c>
      <c r="AX572" s="27">
        <f>(1/(((2-P572)^2+(2-Q572)^2))*CT572)</f>
        <v>4.4827153362579759E-2</v>
      </c>
      <c r="AY572" s="27">
        <f>(1/(((3-P572)^2+(3-Q572)^2))*CT572)</f>
        <v>8.2745675903166185E-3</v>
      </c>
      <c r="AZ572" s="27">
        <f>((1/(((4-P572)^2+(4-Q572)^2))*CT572))</f>
        <v>3.340051675296698E-3</v>
      </c>
      <c r="BA572" s="27">
        <f>((1/(((5-P572)^2+(5-Q572)^2))*CT572))</f>
        <v>1.7923045436990333E-3</v>
      </c>
      <c r="BB572" s="27">
        <f>((1/(((6-P572)^2+(6-Q572)^2))*CT572))</f>
        <v>1.1154673542136662E-3</v>
      </c>
      <c r="BC572" s="27">
        <f>((1/(((1-P572)^2+(0-Q572)^2))*CT572))</f>
        <v>3.5042395678962078E-2</v>
      </c>
      <c r="BD572" s="27">
        <f>((1/(((2-P572)^2+(0-Q572)^2))*CT572))</f>
        <v>3.1392764993002177E-2</v>
      </c>
      <c r="BE572" s="27">
        <f>((1/(((2-P572)^2+(1-Q572)^2))*CT572))</f>
        <v>0.14121918999563451</v>
      </c>
      <c r="BF572" s="27">
        <f>((1/(((3-P572)^2+(0-Q572)^2))*CT572))</f>
        <v>1.3302810435764846E-2</v>
      </c>
      <c r="BG572" s="27">
        <f>((1/(((3-P572)^2+(1-Q572)^2))*CT572))</f>
        <v>1.9841741337736127E-2</v>
      </c>
      <c r="BH572" s="27">
        <f>((1/(((3-P572)^2+(2-Q572)^2))*CT572))</f>
        <v>1.5237974619591522E-2</v>
      </c>
      <c r="BI572" s="27">
        <f>((1/(((4-P572)^2+(0-Q572)^2))*CT572))</f>
        <v>6.3095584063221077E-3</v>
      </c>
      <c r="BJ572" s="27">
        <f>((1/(((4-P572)^2+(1-Q572)^2))*CT572))</f>
        <v>7.4785134395189109E-3</v>
      </c>
      <c r="BK572" s="27">
        <f>((1/(((4-P572)^2+(2-Q572)^2))*CT572))</f>
        <v>6.7139719152966449E-3</v>
      </c>
      <c r="BL572" s="27">
        <f>((1/(((4-P572)^2+(3-Q572)^2))*CT572))</f>
        <v>4.8978828566374659E-3</v>
      </c>
      <c r="BM572" s="27">
        <f>((1/(((5-P572)^2+(0-Q572)^2))*CT572))</f>
        <v>3.5485240053649281E-3</v>
      </c>
      <c r="BN572" s="27">
        <f>((1/(((5-P572)^2+(1-Q572)^2))*CT572))</f>
        <v>3.8905354908913385E-3</v>
      </c>
      <c r="BO572" s="27">
        <f>((1/(((5-P572)^2+(2-Q572)^2))*CT572))</f>
        <v>3.6729496476721746E-3</v>
      </c>
      <c r="BP572" s="27">
        <f>((1/(((5-P572)^2+(3-Q572)^2))*CT572))</f>
        <v>3.0535520343888478E-3</v>
      </c>
      <c r="BQ572" s="27">
        <f>((1/(((5-P572)^2+(4-Q572)^2))*CT572))</f>
        <v>2.365664682962421E-3</v>
      </c>
      <c r="BR572" s="27">
        <f>((1/(((6-P572)^2+(0-Q572)^2))*CT572))</f>
        <v>2.2465603562525104E-3</v>
      </c>
      <c r="BS572" s="27">
        <f>(1/(((6-P572)^2+(1-Q572)^2))*CT572)</f>
        <v>2.378960637939409E-3</v>
      </c>
      <c r="BT572" s="27">
        <f>(1/(((6-P572)^2+(2-Q572)^2))*CT572)</f>
        <v>2.2957981936577248E-3</v>
      </c>
      <c r="BU572" s="27">
        <f>(1/(((6-P572)^2+(3-Q572)^2))*CT572)</f>
        <v>2.0374687576735816E-3</v>
      </c>
      <c r="BV572" s="27">
        <f>((1/(((6-P572)^2+(4-Q572)^2))*CT572))</f>
        <v>1.7063920743478297E-3</v>
      </c>
      <c r="BW572" s="27">
        <f>((1/(((6-P572)^2+(5-Q572)^2))*CT572))</f>
        <v>1.3864654511221788E-3</v>
      </c>
      <c r="BX572" s="27">
        <f>((1/(((0-P572)^2+(1-Q572)^2))*CT572))</f>
        <v>2.4724343913281294E-2</v>
      </c>
      <c r="BY572" s="27">
        <f>((1/(((0-P572)^2+(2-Q572)^2))*CT572))</f>
        <v>1.7962130163024607E-2</v>
      </c>
      <c r="BZ572" s="27">
        <f>((1/(((1-P572)^2+(2-Q572)^2))*CT572))</f>
        <v>5.2658473707866964E-2</v>
      </c>
      <c r="CA572" s="27">
        <f>((1/(((0-P572)^2+(3-Q572)^2))*CT572))</f>
        <v>9.0171812311555105E-3</v>
      </c>
      <c r="CB572" s="27">
        <f>((1/(((1-P572)^2+(3-Q572)^2))*CT572))</f>
        <v>1.3473999541756269E-2</v>
      </c>
      <c r="CC572" s="27">
        <f>((1/(((2-P572)^2+(3-Q572)^2))*CT572))</f>
        <v>1.2897463582497709E-2</v>
      </c>
      <c r="CD572" s="27">
        <f>((1/(((0-P572)^2+(4-Q572)^2))*CT572))</f>
        <v>4.8513987828094005E-3</v>
      </c>
      <c r="CE572" s="27">
        <f>((1/(((1-P572)^2+(4-Q572)^2))*CT572))</f>
        <v>5.9016642218859133E-3</v>
      </c>
      <c r="CF572" s="27">
        <f>((1/(((2-P572)^2+(4-Q572)^2))*CT572))</f>
        <v>5.7883319775851498E-3</v>
      </c>
      <c r="CG572" s="27">
        <f>((1/(((3-P572)^2+(4-Q572)^2))*CT572))</f>
        <v>4.6279379963803362E-3</v>
      </c>
      <c r="CH572" s="27">
        <f>((1/(((0-P572)^2+(5-Q572)^2))*CT572))</f>
        <v>2.9295201208579106E-3</v>
      </c>
      <c r="CI572" s="27">
        <f>((1/(((1-P572)^2+(5-Q572)^2))*CT572))</f>
        <v>3.2822349817669657E-3</v>
      </c>
      <c r="CJ572" s="27">
        <f>((1/(((2-P572)^2+(5-Q572)^2))*CT572))</f>
        <v>3.2468791260912757E-3</v>
      </c>
      <c r="CK572" s="27">
        <f>((1/(((3-P572)^2+(5-Q572)^2))*CT572))</f>
        <v>2.8465239337447483E-3</v>
      </c>
      <c r="CL572" s="27">
        <f>(1/(((4-P572)^2+(5-Q572)^2))*CT572)</f>
        <v>2.3008431442286151E-3</v>
      </c>
      <c r="CM572" s="27">
        <f>(1/(((0-P572)^2+(6-Q572)^2))*CT572)</f>
        <v>1.9358102636512532E-3</v>
      </c>
      <c r="CN572" s="27">
        <f>(1/(((1-P572)^2+(6-Q572)^2))*CT572)</f>
        <v>2.0837797640426074E-3</v>
      </c>
      <c r="CO572" s="27">
        <f>((1/(((2-P572)^2+(6-Q572)^2))*CT572))</f>
        <v>2.069473139771729E-3</v>
      </c>
      <c r="CP572" s="27">
        <f>((1/(((3-P572)^2+(6-Q572)^2))*CT572))</f>
        <v>1.8992184012825352E-3</v>
      </c>
      <c r="CQ572" s="27">
        <f>((1/(((4-P572)^2+(6-Q572)^2))*CT572))</f>
        <v>1.6397474797687486E-3</v>
      </c>
      <c r="CR572" s="27">
        <f>((1/(((5-P572)^2+(6-Q572)^2)))*CT572)</f>
        <v>1.3639445938561203E-3</v>
      </c>
      <c r="CS572" s="21">
        <f t="shared" si="269"/>
        <v>0.82790756026452195</v>
      </c>
      <c r="CT572" s="28">
        <v>0.05</v>
      </c>
    </row>
    <row r="573" spans="8:98" x14ac:dyDescent="0.25">
      <c r="H573" s="2">
        <v>44940</v>
      </c>
      <c r="I573" s="1" t="s">
        <v>25</v>
      </c>
      <c r="J573" s="1" t="s">
        <v>14</v>
      </c>
      <c r="K573">
        <v>2</v>
      </c>
      <c r="L573">
        <v>0</v>
      </c>
      <c r="M573">
        <v>0.17</v>
      </c>
      <c r="N573">
        <v>0.1</v>
      </c>
      <c r="P573" s="10">
        <f>SUMIF(team,spi_matches[[#This Row],[team1]],Mxg)+SUMIF(team,spi_matches[[#This Row],[team2]],Vnxg)</f>
        <v>1.3288846062302262</v>
      </c>
      <c r="Q573" s="10">
        <f>SUMIF(team,spi_matches[[#This Row],[team1]],Mnxg)+SUMIF(team,spi_matches[[#This Row],[team2]],Vxg)</f>
        <v>1.2659955849348425</v>
      </c>
      <c r="R573" s="10">
        <f t="shared" si="239"/>
        <v>2.7025592346449319</v>
      </c>
      <c r="S573" s="21">
        <f t="shared" si="240"/>
        <v>0.24524014230723518</v>
      </c>
      <c r="T573" s="21">
        <f t="shared" si="241"/>
        <v>0.35984504571924092</v>
      </c>
      <c r="U573" s="21">
        <f t="shared" si="242"/>
        <v>0.21750024943097748</v>
      </c>
      <c r="V573" s="22">
        <f t="shared" si="243"/>
        <v>1</v>
      </c>
      <c r="W573" s="22">
        <f t="shared" si="244"/>
        <v>1</v>
      </c>
      <c r="X573" s="23">
        <f t="shared" si="245"/>
        <v>3</v>
      </c>
      <c r="Y573" s="23">
        <f t="shared" si="246"/>
        <v>0</v>
      </c>
      <c r="Z573" s="23">
        <f t="shared" si="247"/>
        <v>3</v>
      </c>
      <c r="AA573" s="23">
        <f t="shared" si="248"/>
        <v>0</v>
      </c>
      <c r="AB573" s="24">
        <f t="shared" si="249"/>
        <v>1</v>
      </c>
      <c r="AC573" s="24">
        <f t="shared" si="250"/>
        <v>1</v>
      </c>
      <c r="AD573" s="24">
        <f t="shared" si="251"/>
        <v>2</v>
      </c>
      <c r="AE573" s="24">
        <f t="shared" si="252"/>
        <v>1</v>
      </c>
      <c r="AF573" s="24">
        <f t="shared" si="253"/>
        <v>1</v>
      </c>
      <c r="AG573" s="24">
        <f t="shared" si="254"/>
        <v>2</v>
      </c>
      <c r="AH573" s="24">
        <f t="shared" si="255"/>
        <v>2</v>
      </c>
      <c r="AI573" s="24">
        <f t="shared" si="256"/>
        <v>2</v>
      </c>
      <c r="AJ573" s="24">
        <f t="shared" si="257"/>
        <v>1</v>
      </c>
      <c r="AK573" s="24">
        <f t="shared" si="258"/>
        <v>0</v>
      </c>
      <c r="AL573" s="25">
        <f t="shared" si="259"/>
        <v>11</v>
      </c>
      <c r="AM573" s="25">
        <f t="shared" si="260"/>
        <v>21</v>
      </c>
      <c r="AN573" s="25">
        <f t="shared" si="261"/>
        <v>12</v>
      </c>
      <c r="AO573" s="25">
        <f t="shared" si="262"/>
        <v>22</v>
      </c>
      <c r="AP573" s="25">
        <f t="shared" si="263"/>
        <v>10</v>
      </c>
      <c r="AQ573" s="26">
        <f t="shared" si="264"/>
        <v>0.27945647996347117</v>
      </c>
      <c r="AR573" s="26">
        <f t="shared" si="265"/>
        <v>9.5941755287526645E-2</v>
      </c>
      <c r="AS573" s="26">
        <f t="shared" si="266"/>
        <v>7.7288405476220429E-2</v>
      </c>
      <c r="AT573" s="26">
        <f t="shared" si="267"/>
        <v>5.0548023826328253E-2</v>
      </c>
      <c r="AU573" s="26">
        <f t="shared" si="268"/>
        <v>2.9224215632519247E-2</v>
      </c>
      <c r="AV573" s="27">
        <f>(1/(((0-P573)^2+(0-Q573)^2))*CT573)</f>
        <v>1.4842612861682489E-2</v>
      </c>
      <c r="AW573" s="27">
        <f>(1/(((1-P573)^2+(1-Q573)^2))*CT573)</f>
        <v>0.27945647996347117</v>
      </c>
      <c r="AX573" s="27">
        <f>(1/(((2-P573)^2+(2-Q573)^2))*CT573)</f>
        <v>5.0548023826328253E-2</v>
      </c>
      <c r="AY573" s="27">
        <f>(1/(((3-P573)^2+(3-Q573)^2))*CT573)</f>
        <v>8.6215845596555301E-3</v>
      </c>
      <c r="AZ573" s="27">
        <f>((1/(((4-P573)^2+(4-Q573)^2))*CT573))</f>
        <v>3.4223983789713184E-3</v>
      </c>
      <c r="BA573" s="27">
        <f>((1/(((5-P573)^2+(5-Q573)^2))*CT573))</f>
        <v>1.8234946722838576E-3</v>
      </c>
      <c r="BB573" s="27">
        <f>((1/(((6-P573)^2+(6-Q573)^2))*CT573))</f>
        <v>1.1304514568482873E-3</v>
      </c>
      <c r="BC573" s="27">
        <f>((1/(((1-P573)^2+(0-Q573)^2))*CT573))</f>
        <v>2.9224215632519247E-2</v>
      </c>
      <c r="BD573" s="27">
        <f>((1/(((2-P573)^2+(0-Q573)^2))*CT573))</f>
        <v>2.4352934104627244E-2</v>
      </c>
      <c r="BE573" s="27">
        <f>((1/(((2-P573)^2+(1-Q573)^2))*CT573))</f>
        <v>9.5941755287526645E-2</v>
      </c>
      <c r="BF573" s="27">
        <f>((1/(((3-P573)^2+(0-Q573)^2))*CT573))</f>
        <v>1.1375602772897925E-2</v>
      </c>
      <c r="BG573" s="27">
        <f>((1/(((3-P573)^2+(1-Q573)^2))*CT573))</f>
        <v>1.7461878820869647E-2</v>
      </c>
      <c r="BH573" s="27">
        <f>((1/(((3-P573)^2+(2-Q573)^2))*CT573))</f>
        <v>1.5008753972990603E-2</v>
      </c>
      <c r="BI573" s="27">
        <f>((1/(((4-P573)^2+(0-Q573)^2))*CT573))</f>
        <v>5.7223936804311828E-3</v>
      </c>
      <c r="BJ573" s="27">
        <f>((1/(((4-P573)^2+(1-Q573)^2))*CT573))</f>
        <v>6.9390367200929922E-3</v>
      </c>
      <c r="BK573" s="27">
        <f>((1/(((4-P573)^2+(2-Q573)^2))*CT573))</f>
        <v>6.5158296173173265E-3</v>
      </c>
      <c r="BL573" s="27">
        <f>((1/(((4-P573)^2+(3-Q573)^2))*CT573))</f>
        <v>4.9301745500280663E-3</v>
      </c>
      <c r="BM573" s="27">
        <f>((1/(((5-P573)^2+(0-Q573)^2))*CT573))</f>
        <v>3.3156865739927023E-3</v>
      </c>
      <c r="BN573" s="27">
        <f>((1/(((5-P573)^2+(1-Q573)^2))*CT573))</f>
        <v>3.69062470777913E-3</v>
      </c>
      <c r="BO573" s="27">
        <f>((1/(((5-P573)^2+(2-Q573)^2))*CT573))</f>
        <v>3.5673895944083873E-3</v>
      </c>
      <c r="BP573" s="27">
        <f>((1/(((5-P573)^2+(3-Q573)^2))*CT573))</f>
        <v>3.0332702035562945E-3</v>
      </c>
      <c r="BQ573" s="27">
        <f>((1/(((5-P573)^2+(4-Q573)^2))*CT573))</f>
        <v>2.386422017491657E-3</v>
      </c>
      <c r="BR573" s="27">
        <f>((1/(((6-P573)^2+(0-Q573)^2))*CT573))</f>
        <v>2.1347392926251438E-3</v>
      </c>
      <c r="BS573" s="27">
        <f>(1/(((6-P573)^2+(1-Q573)^2))*CT573)</f>
        <v>2.2841404296205367E-3</v>
      </c>
      <c r="BT573" s="27">
        <f>(1/(((6-P573)^2+(2-Q573)^2))*CT573)</f>
        <v>2.2363278348697408E-3</v>
      </c>
      <c r="BU573" s="27">
        <f>(1/(((6-P573)^2+(3-Q573)^2))*CT573)</f>
        <v>2.0140102339342393E-3</v>
      </c>
      <c r="BV573" s="27">
        <f>((1/(((6-P573)^2+(4-Q573)^2))*CT573))</f>
        <v>1.7068283861851727E-3</v>
      </c>
      <c r="BW573" s="27">
        <f>((1/(((6-P573)^2+(5-Q573)^2))*CT573))</f>
        <v>1.3981278734713693E-3</v>
      </c>
      <c r="BX573" s="27">
        <f>((1/(((0-P573)^2+(1-Q573)^2))*CT573))</f>
        <v>2.72229150617007E-2</v>
      </c>
      <c r="BY573" s="27">
        <f>((1/(((0-P573)^2+(2-Q573)^2))*CT573))</f>
        <v>2.1694827917082958E-2</v>
      </c>
      <c r="BZ573" s="27">
        <f>((1/(((1-P573)^2+(2-Q573)^2))*CT573))</f>
        <v>7.7288405476220429E-2</v>
      </c>
      <c r="CA573" s="27">
        <f>((1/(((0-P573)^2+(3-Q573)^2))*CT573))</f>
        <v>1.0476238030418569E-2</v>
      </c>
      <c r="CB573" s="27">
        <f>((1/(((1-P573)^2+(3-Q573)^2))*CT573))</f>
        <v>1.6051692121011703E-2</v>
      </c>
      <c r="CC573" s="27">
        <f>((1/(((2-P573)^2+(3-Q573)^2))*CT573))</f>
        <v>1.4462708150962759E-2</v>
      </c>
      <c r="CD573" s="27">
        <f>((1/(((0-P573)^2+(4-Q573)^2))*CT573))</f>
        <v>5.4108370444734761E-3</v>
      </c>
      <c r="CE573" s="27">
        <f>((1/(((1-P573)^2+(4-Q573)^2))*CT573))</f>
        <v>6.5937440547254606E-3</v>
      </c>
      <c r="CF573" s="27">
        <f>((1/(((2-P573)^2+(4-Q573)^2))*CT573))</f>
        <v>6.3090081426294357E-3</v>
      </c>
      <c r="CG573" s="27">
        <f>((1/(((3-P573)^2+(4-Q573)^2))*CT573))</f>
        <v>4.8697788029267051E-3</v>
      </c>
      <c r="CH573" s="27">
        <f>((1/(((0-P573)^2+(5-Q573)^2))*CT573))</f>
        <v>3.1829448609980598E-3</v>
      </c>
      <c r="CI573" s="27">
        <f>((1/(((1-P573)^2+(5-Q573)^2))*CT573))</f>
        <v>3.5584772251716261E-3</v>
      </c>
      <c r="CJ573" s="27">
        <f>((1/(((2-P573)^2+(5-Q573)^2))*CT573))</f>
        <v>3.4738663154629508E-3</v>
      </c>
      <c r="CK573" s="27">
        <f>((1/(((3-P573)^2+(5-Q573)^2))*CT573))</f>
        <v>2.9876760220595364E-3</v>
      </c>
      <c r="CL573" s="27">
        <f>(1/(((4-P573)^2+(5-Q573)^2))*CT573)</f>
        <v>2.3721813625250145E-3</v>
      </c>
      <c r="CM573" s="27">
        <f>(1/(((0-P573)^2+(6-Q573)^2))*CT573)</f>
        <v>2.0681041505620119E-3</v>
      </c>
      <c r="CN573" s="27">
        <f>(1/(((1-P573)^2+(6-Q573)^2))*CT573)</f>
        <v>2.2203509217081168E-3</v>
      </c>
      <c r="CO573" s="27">
        <f>((1/(((2-P573)^2+(6-Q573)^2))*CT573))</f>
        <v>2.1871123928981604E-3</v>
      </c>
      <c r="CP573" s="27">
        <f>((1/(((3-P573)^2+(6-Q573)^2))*CT573))</f>
        <v>1.983857395135786E-3</v>
      </c>
      <c r="CQ573" s="27">
        <f>((1/(((4-P573)^2+(6-Q573)^2))*CT573))</f>
        <v>1.692296196484472E-3</v>
      </c>
      <c r="CR573" s="27">
        <f>((1/(((5-P573)^2+(6-Q573)^2)))*CT573)</f>
        <v>1.3932277858195279E-3</v>
      </c>
      <c r="CS573" s="21">
        <f t="shared" si="269"/>
        <v>0.82258543745745361</v>
      </c>
      <c r="CT573" s="28">
        <v>0.05</v>
      </c>
    </row>
    <row r="574" spans="8:98" x14ac:dyDescent="0.25">
      <c r="H574" s="2">
        <v>44940</v>
      </c>
      <c r="I574" s="1" t="s">
        <v>15</v>
      </c>
      <c r="J574" s="1" t="s">
        <v>21</v>
      </c>
      <c r="K574">
        <v>1</v>
      </c>
      <c r="L574">
        <v>0</v>
      </c>
      <c r="M574">
        <v>0.83</v>
      </c>
      <c r="N574">
        <v>0.09</v>
      </c>
      <c r="P574" s="10">
        <f>SUMIF(team,spi_matches[[#This Row],[team1]],Mxg)+SUMIF(team,spi_matches[[#This Row],[team2]],Vnxg)</f>
        <v>0.85696474524901101</v>
      </c>
      <c r="Q574" s="10">
        <f>SUMIF(team,spi_matches[[#This Row],[team1]],Mnxg)+SUMIF(team,spi_matches[[#This Row],[team2]],Vxg)</f>
        <v>1.4302720272993574</v>
      </c>
      <c r="R574" s="10">
        <f t="shared" si="239"/>
        <v>1.7970562046474734</v>
      </c>
      <c r="S574" s="21">
        <f t="shared" si="240"/>
        <v>0.14192454774835833</v>
      </c>
      <c r="T574" s="21">
        <f t="shared" si="241"/>
        <v>0.30468504455556306</v>
      </c>
      <c r="U574" s="21">
        <f t="shared" si="242"/>
        <v>0.34880691915620321</v>
      </c>
      <c r="V574" s="22">
        <f t="shared" si="243"/>
        <v>0</v>
      </c>
      <c r="W574" s="22">
        <f t="shared" si="244"/>
        <v>3</v>
      </c>
      <c r="X574" s="23">
        <f t="shared" si="245"/>
        <v>3</v>
      </c>
      <c r="Y574" s="23">
        <f t="shared" si="246"/>
        <v>0</v>
      </c>
      <c r="Z574" s="23">
        <f t="shared" si="247"/>
        <v>3</v>
      </c>
      <c r="AA574" s="23">
        <f t="shared" si="248"/>
        <v>0</v>
      </c>
      <c r="AB574" s="24">
        <f t="shared" si="249"/>
        <v>1</v>
      </c>
      <c r="AC574" s="24">
        <f t="shared" si="250"/>
        <v>1</v>
      </c>
      <c r="AD574" s="24">
        <f t="shared" si="251"/>
        <v>1</v>
      </c>
      <c r="AE574" s="24">
        <f t="shared" si="252"/>
        <v>2</v>
      </c>
      <c r="AF574" s="24">
        <f t="shared" si="253"/>
        <v>0</v>
      </c>
      <c r="AG574" s="24">
        <f t="shared" si="254"/>
        <v>1</v>
      </c>
      <c r="AH574" s="24">
        <f t="shared" si="255"/>
        <v>0</v>
      </c>
      <c r="AI574" s="24">
        <f t="shared" si="256"/>
        <v>2</v>
      </c>
      <c r="AJ574" s="24">
        <f t="shared" si="257"/>
        <v>2</v>
      </c>
      <c r="AK574" s="24">
        <f t="shared" si="258"/>
        <v>1</v>
      </c>
      <c r="AL574" s="25">
        <f t="shared" si="259"/>
        <v>11</v>
      </c>
      <c r="AM574" s="25">
        <f t="shared" si="260"/>
        <v>12</v>
      </c>
      <c r="AN574" s="25">
        <f t="shared" si="261"/>
        <v>1</v>
      </c>
      <c r="AO574" s="25">
        <f t="shared" si="262"/>
        <v>2</v>
      </c>
      <c r="AP574" s="25">
        <f t="shared" si="263"/>
        <v>21</v>
      </c>
      <c r="AQ574" s="26">
        <f t="shared" si="264"/>
        <v>0.24319882144020055</v>
      </c>
      <c r="AR574" s="26">
        <f t="shared" si="265"/>
        <v>0.14490693551460448</v>
      </c>
      <c r="AS574" s="26">
        <f t="shared" si="266"/>
        <v>5.4376042993261611E-2</v>
      </c>
      <c r="AT574" s="26">
        <f t="shared" si="267"/>
        <v>4.7215310065783493E-2</v>
      </c>
      <c r="AU574" s="26">
        <f t="shared" si="268"/>
        <v>3.3519621735493194E-2</v>
      </c>
      <c r="AV574" s="27">
        <f>(1/(((0-P574)^2+(0-Q574)^2))*CT574)</f>
        <v>1.7985180340840328E-2</v>
      </c>
      <c r="AW574" s="27">
        <f>(1/(((1-P574)^2+(1-Q574)^2))*CT574)</f>
        <v>0.24319882144020055</v>
      </c>
      <c r="AX574" s="27">
        <f>(1/(((2-P574)^2+(2-Q574)^2))*CT574)</f>
        <v>3.0653792238174906E-2</v>
      </c>
      <c r="AY574" s="27">
        <f>(1/(((3-P574)^2+(3-Q574)^2))*CT574)</f>
        <v>7.0855190864519595E-3</v>
      </c>
      <c r="AZ574" s="27">
        <f>((1/(((4-P574)^2+(4-Q574)^2))*CT574))</f>
        <v>3.03358068253859E-3</v>
      </c>
      <c r="BA574" s="27">
        <f>((1/(((5-P574)^2+(5-Q574)^2))*CT574))</f>
        <v>1.6718103299004595E-3</v>
      </c>
      <c r="BB574" s="27">
        <f>((1/(((6-P574)^2+(6-Q574)^2))*CT574))</f>
        <v>1.0563404374562769E-3</v>
      </c>
      <c r="BC574" s="27">
        <f>((1/(((1-P574)^2+(0-Q574)^2))*CT574))</f>
        <v>2.4199748719742804E-2</v>
      </c>
      <c r="BD574" s="27">
        <f>((1/(((2-P574)^2+(0-Q574)^2))*CT574))</f>
        <v>1.4915543721208345E-2</v>
      </c>
      <c r="BE574" s="27">
        <f>((1/(((2-P574)^2+(1-Q574)^2))*CT574))</f>
        <v>3.3519621735493194E-2</v>
      </c>
      <c r="BF574" s="27">
        <f>((1/(((3-P574)^2+(0-Q574)^2))*CT574))</f>
        <v>7.5320736312228034E-3</v>
      </c>
      <c r="BG574" s="27">
        <f>((1/(((3-P574)^2+(1-Q574)^2))*CT574))</f>
        <v>1.0465211905494216E-2</v>
      </c>
      <c r="BH574" s="27">
        <f>((1/(((3-P574)^2+(2-Q574)^2))*CT574))</f>
        <v>1.0168409056606644E-2</v>
      </c>
      <c r="BI574" s="27">
        <f>((1/(((4-P574)^2+(0-Q574)^2))*CT574))</f>
        <v>4.193101134674743E-3</v>
      </c>
      <c r="BJ574" s="27">
        <f>((1/(((4-P574)^2+(1-Q574)^2))*CT574))</f>
        <v>4.9682999459800814E-3</v>
      </c>
      <c r="BK574" s="27">
        <f>((1/(((4-P574)^2+(2-Q574)^2))*CT574))</f>
        <v>4.9003943033790786E-3</v>
      </c>
      <c r="BL574" s="27">
        <f>((1/(((4-P574)^2+(3-Q574)^2))*CT574))</f>
        <v>4.0509720785849241E-3</v>
      </c>
      <c r="BM574" s="27">
        <f>((1/(((5-P574)^2+(0-Q574)^2))*CT574))</f>
        <v>2.6027542394877062E-3</v>
      </c>
      <c r="BN574" s="27">
        <f>((1/(((5-P574)^2+(1-Q574)^2))*CT574))</f>
        <v>2.8818651199350015E-3</v>
      </c>
      <c r="BO574" s="27">
        <f>((1/(((5-P574)^2+(2-Q574)^2))*CT574))</f>
        <v>2.8588857833973958E-3</v>
      </c>
      <c r="BP574" s="27">
        <f>((1/(((5-P574)^2+(3-Q574)^2))*CT574))</f>
        <v>2.5472791529396136E-3</v>
      </c>
      <c r="BQ574" s="27">
        <f>((1/(((5-P574)^2+(4-Q574)^2))*CT574))</f>
        <v>2.1036472931941089E-3</v>
      </c>
      <c r="BR574" s="27">
        <f>((1/(((6-P574)^2+(0-Q574)^2))*CT574))</f>
        <v>1.7546020762526236E-3</v>
      </c>
      <c r="BS574" s="27">
        <f>(1/(((6-P574)^2+(1-Q574)^2))*CT574)</f>
        <v>1.8771625629034957E-3</v>
      </c>
      <c r="BT574" s="27">
        <f>(1/(((6-P574)^2+(2-Q574)^2))*CT574)</f>
        <v>1.8673856234630991E-3</v>
      </c>
      <c r="BU574" s="27">
        <f>(1/(((6-P574)^2+(3-Q574)^2))*CT574)</f>
        <v>1.7292148139073781E-3</v>
      </c>
      <c r="BV574" s="27">
        <f>((1/(((6-P574)^2+(4-Q574)^2))*CT574))</f>
        <v>1.512661880642254E-3</v>
      </c>
      <c r="BW574" s="27">
        <f>((1/(((6-P574)^2+(5-Q574)^2))*CT574))</f>
        <v>1.2757129698488384E-3</v>
      </c>
      <c r="BX574" s="27">
        <f>((1/(((0-P574)^2+(1-Q574)^2))*CT574))</f>
        <v>5.4376042993261611E-2</v>
      </c>
      <c r="BY574" s="27">
        <f>((1/(((0-P574)^2+(2-Q574)^2))*CT574))</f>
        <v>4.7215310065783493E-2</v>
      </c>
      <c r="BZ574" s="27">
        <f>((1/(((1-P574)^2+(2-Q574)^2))*CT574))</f>
        <v>0.14490693551460448</v>
      </c>
      <c r="CA574" s="27">
        <f>((1/(((0-P574)^2+(3-Q574)^2))*CT574))</f>
        <v>1.5632647868090863E-2</v>
      </c>
      <c r="CB574" s="27">
        <f>((1/(((1-P574)^2+(3-Q574)^2))*CT574))</f>
        <v>2.0124733157445607E-2</v>
      </c>
      <c r="CC574" s="27">
        <f>((1/(((2-P574)^2+(3-Q574)^2))*CT574))</f>
        <v>1.3260575202654504E-2</v>
      </c>
      <c r="CD574" s="27">
        <f>((1/(((0-P574)^2+(4-Q574)^2))*CT574))</f>
        <v>6.8139474810502134E-3</v>
      </c>
      <c r="CE574" s="27">
        <f>((1/(((1-P574)^2+(4-Q574)^2))*CT574))</f>
        <v>7.5483536919442491E-3</v>
      </c>
      <c r="CF574" s="27">
        <f>((1/(((2-P574)^2+(4-Q574)^2))*CT574))</f>
        <v>6.3210873854577729E-3</v>
      </c>
      <c r="CG574" s="27">
        <f>((1/(((3-P574)^2+(4-Q574)^2))*CT574))</f>
        <v>4.4658400033322082E-3</v>
      </c>
      <c r="CH574" s="27">
        <f>((1/(((0-P574)^2+(5-Q574)^2))*CT574))</f>
        <v>3.709929136913859E-3</v>
      </c>
      <c r="CI574" s="27">
        <f>((1/(((1-P574)^2+(5-Q574)^2))*CT574))</f>
        <v>3.9174462808528347E-3</v>
      </c>
      <c r="CJ574" s="27">
        <f>((1/(((2-P574)^2+(5-Q574)^2))*CT574))</f>
        <v>3.5588487040482796E-3</v>
      </c>
      <c r="CK574" s="27">
        <f>((1/(((3-P574)^2+(5-Q574)^2))*CT574))</f>
        <v>2.8842452191107123E-3</v>
      </c>
      <c r="CL574" s="27">
        <f>(1/(((4-P574)^2+(5-Q574)^2))*CT574)</f>
        <v>2.2102741274878336E-3</v>
      </c>
      <c r="CM574" s="27">
        <f>(1/(((0-P574)^2+(6-Q574)^2))*CT574)</f>
        <v>2.3130155543802174E-3</v>
      </c>
      <c r="CN574" s="27">
        <f>(1/(((1-P574)^2+(6-Q574)^2))*CT574)</f>
        <v>2.3920157009052682E-3</v>
      </c>
      <c r="CO574" s="27">
        <f>((1/(((2-P574)^2+(6-Q574)^2))*CT574))</f>
        <v>2.2533745405612497E-3</v>
      </c>
      <c r="CP574" s="27">
        <f>((1/(((3-P574)^2+(6-Q574)^2))*CT574))</f>
        <v>1.9627074709022523E-3</v>
      </c>
      <c r="CQ574" s="27">
        <f>((1/(((4-P574)^2+(6-Q574)^2))*CT574))</f>
        <v>1.62543034632897E-3</v>
      </c>
      <c r="CR574" s="27">
        <f>((1/(((5-P574)^2+(6-Q574)^2)))*CT574)</f>
        <v>1.3141587110867782E-3</v>
      </c>
      <c r="CS574" s="21">
        <f t="shared" si="269"/>
        <v>0.79541651146012482</v>
      </c>
      <c r="CT574" s="28">
        <v>0.05</v>
      </c>
    </row>
    <row r="575" spans="8:98" x14ac:dyDescent="0.25">
      <c r="H575" s="2">
        <v>44940</v>
      </c>
      <c r="I575" s="1" t="s">
        <v>5</v>
      </c>
      <c r="J575" s="1" t="s">
        <v>24</v>
      </c>
      <c r="K575">
        <v>2</v>
      </c>
      <c r="L575">
        <v>0</v>
      </c>
      <c r="M575">
        <v>1.26</v>
      </c>
      <c r="N575">
        <v>0.38</v>
      </c>
      <c r="P575" s="10">
        <f>SUMIF(team,spi_matches[[#This Row],[team1]],Mxg)+SUMIF(team,spi_matches[[#This Row],[team2]],Vnxg)</f>
        <v>1.8822000935266656</v>
      </c>
      <c r="Q575" s="10">
        <f>SUMIF(team,spi_matches[[#This Row],[team1]],Mnxg)+SUMIF(team,spi_matches[[#This Row],[team2]],Vxg)</f>
        <v>0.62769036052302962</v>
      </c>
      <c r="R575" s="10">
        <f t="shared" si="239"/>
        <v>0.44848347108061981</v>
      </c>
      <c r="S575" s="21">
        <f t="shared" si="240"/>
        <v>0.64316654197802359</v>
      </c>
      <c r="T575" s="21">
        <f t="shared" si="241"/>
        <v>0.10683748156480563</v>
      </c>
      <c r="U575" s="21">
        <f t="shared" si="242"/>
        <v>0.10084723269472143</v>
      </c>
      <c r="V575" s="22">
        <f t="shared" si="243"/>
        <v>3</v>
      </c>
      <c r="W575" s="22">
        <f t="shared" si="244"/>
        <v>0</v>
      </c>
      <c r="X575" s="23">
        <f t="shared" si="245"/>
        <v>3</v>
      </c>
      <c r="Y575" s="23">
        <f t="shared" si="246"/>
        <v>0</v>
      </c>
      <c r="Z575" s="23">
        <f t="shared" si="247"/>
        <v>3</v>
      </c>
      <c r="AA575" s="23">
        <f t="shared" si="248"/>
        <v>0</v>
      </c>
      <c r="AB575" s="24">
        <f t="shared" si="249"/>
        <v>2</v>
      </c>
      <c r="AC575" s="24">
        <f t="shared" si="250"/>
        <v>1</v>
      </c>
      <c r="AD575" s="24">
        <f t="shared" si="251"/>
        <v>2</v>
      </c>
      <c r="AE575" s="24">
        <f t="shared" si="252"/>
        <v>0</v>
      </c>
      <c r="AF575" s="24">
        <f t="shared" si="253"/>
        <v>1</v>
      </c>
      <c r="AG575" s="24">
        <f t="shared" si="254"/>
        <v>1</v>
      </c>
      <c r="AH575" s="24">
        <f t="shared" si="255"/>
        <v>1</v>
      </c>
      <c r="AI575" s="24">
        <f t="shared" si="256"/>
        <v>0</v>
      </c>
      <c r="AJ575" s="24">
        <f t="shared" si="257"/>
        <v>3</v>
      </c>
      <c r="AK575" s="24">
        <f t="shared" si="258"/>
        <v>1</v>
      </c>
      <c r="AL575" s="25">
        <f t="shared" si="259"/>
        <v>21</v>
      </c>
      <c r="AM575" s="25">
        <f t="shared" si="260"/>
        <v>20</v>
      </c>
      <c r="AN575" s="25">
        <f t="shared" si="261"/>
        <v>11</v>
      </c>
      <c r="AO575" s="25">
        <f t="shared" si="262"/>
        <v>10</v>
      </c>
      <c r="AP575" s="25">
        <f t="shared" si="263"/>
        <v>31</v>
      </c>
      <c r="AQ575" s="26">
        <f t="shared" si="264"/>
        <v>0.32788758911131693</v>
      </c>
      <c r="AR575" s="26">
        <f t="shared" si="265"/>
        <v>0.12258747642331912</v>
      </c>
      <c r="AS575" s="26">
        <f t="shared" si="266"/>
        <v>5.4532080939330076E-2</v>
      </c>
      <c r="AT575" s="26">
        <f t="shared" si="267"/>
        <v>4.2652210184799734E-2</v>
      </c>
      <c r="AU575" s="26">
        <f t="shared" si="268"/>
        <v>3.6020690610217308E-2</v>
      </c>
      <c r="AV575" s="27">
        <f>(1/(((0-P575)^2+(0-Q575)^2))*CT575)</f>
        <v>1.2701082326357983E-2</v>
      </c>
      <c r="AW575" s="27">
        <f>(1/(((1-P575)^2+(1-Q575)^2))*CT575)</f>
        <v>5.4532080939330076E-2</v>
      </c>
      <c r="AX575" s="27">
        <f>(1/(((2-P575)^2+(2-Q575)^2))*CT575)</f>
        <v>2.635587030818325E-2</v>
      </c>
      <c r="AY575" s="27">
        <f>(1/(((3-P575)^2+(3-Q575)^2))*CT575)</f>
        <v>7.2702636775571934E-3</v>
      </c>
      <c r="AZ575" s="27">
        <f>((1/(((4-P575)^2+(4-Q575)^2))*CT575))</f>
        <v>3.153072444765247E-3</v>
      </c>
      <c r="BA575" s="27">
        <f>((1/(((5-P575)^2+(5-Q575)^2))*CT575))</f>
        <v>1.73383738564471E-3</v>
      </c>
      <c r="BB575" s="27">
        <f>((1/(((6-P575)^2+(6-Q575)^2))*CT575))</f>
        <v>1.0912744829671864E-3</v>
      </c>
      <c r="BC575" s="27">
        <f>((1/(((1-P575)^2+(0-Q575)^2))*CT575))</f>
        <v>4.2652210184799734E-2</v>
      </c>
      <c r="BD575" s="27">
        <f>((1/(((2-P575)^2+(0-Q575)^2))*CT575))</f>
        <v>0.12258747642331912</v>
      </c>
      <c r="BE575" s="27">
        <f>((1/(((2-P575)^2+(1-Q575)^2))*CT575))</f>
        <v>0.32788758911131693</v>
      </c>
      <c r="BF575" s="27">
        <f>((1/(((3-P575)^2+(0-Q575)^2))*CT575))</f>
        <v>3.0423399661338474E-2</v>
      </c>
      <c r="BG575" s="27">
        <f>((1/(((3-P575)^2+(1-Q575)^2))*CT575))</f>
        <v>3.6020690610217308E-2</v>
      </c>
      <c r="BH575" s="27">
        <f>((1/(((3-P575)^2+(2-Q575)^2))*CT575))</f>
        <v>1.5960620030151255E-2</v>
      </c>
      <c r="BI575" s="27">
        <f>((1/(((4-P575)^2+(0-Q575)^2))*CT575))</f>
        <v>1.0247851182674182E-2</v>
      </c>
      <c r="BJ575" s="27">
        <f>((1/(((4-P575)^2+(1-Q575)^2))*CT575))</f>
        <v>1.0813871635661521E-2</v>
      </c>
      <c r="BK575" s="27">
        <f>((1/(((4-P575)^2+(2-Q575)^2))*CT575))</f>
        <v>7.8513763470414964E-3</v>
      </c>
      <c r="BL575" s="27">
        <f>((1/(((4-P575)^2+(3-Q575)^2))*CT575))</f>
        <v>4.9441657979740847E-3</v>
      </c>
      <c r="BM575" s="27">
        <f>((1/(((5-P575)^2+(0-Q575)^2))*CT575))</f>
        <v>4.9433143003623243E-3</v>
      </c>
      <c r="BN575" s="27">
        <f>((1/(((5-P575)^2+(1-Q575)^2))*CT575))</f>
        <v>5.0713587211696758E-3</v>
      </c>
      <c r="BO575" s="27">
        <f>((1/(((5-P575)^2+(2-Q575)^2))*CT575))</f>
        <v>4.3088924324061082E-3</v>
      </c>
      <c r="BP575" s="27">
        <f>((1/(((5-P575)^2+(3-Q575)^2))*CT575))</f>
        <v>3.2576411120681902E-3</v>
      </c>
      <c r="BQ575" s="27">
        <f>((1/(((5-P575)^2+(4-Q575)^2))*CT575))</f>
        <v>2.3704379578353583E-3</v>
      </c>
      <c r="BR575" s="27">
        <f>((1/(((6-P575)^2+(0-Q575)^2))*CT575))</f>
        <v>2.8817993249334504E-3</v>
      </c>
      <c r="BS575" s="27">
        <f>(1/(((6-P575)^2+(1-Q575)^2))*CT575)</f>
        <v>2.9248505505556012E-3</v>
      </c>
      <c r="BT575" s="27">
        <f>(1/(((6-P575)^2+(2-Q575)^2))*CT575)</f>
        <v>2.6539968654916181E-3</v>
      </c>
      <c r="BU575" s="27">
        <f>(1/(((6-P575)^2+(3-Q575)^2))*CT575)</f>
        <v>2.2139441281527963E-3</v>
      </c>
      <c r="BV575" s="27">
        <f>((1/(((6-P575)^2+(4-Q575)^2))*CT575))</f>
        <v>1.7649914969568141E-3</v>
      </c>
      <c r="BW575" s="27">
        <f>((1/(((6-P575)^2+(5-Q575)^2))*CT575))</f>
        <v>1.3860641035975958E-3</v>
      </c>
      <c r="BX575" s="27">
        <f>((1/(((0-P575)^2+(1-Q575)^2))*CT575))</f>
        <v>1.3582189248165427E-2</v>
      </c>
      <c r="BY575" s="27">
        <f>((1/(((0-P575)^2+(2-Q575)^2))*CT575))</f>
        <v>9.215042518229485E-3</v>
      </c>
      <c r="BZ575" s="27">
        <f>((1/(((1-P575)^2+(2-Q575)^2))*CT575))</f>
        <v>1.8786322756565457E-2</v>
      </c>
      <c r="CA575" s="27">
        <f>((1/(((0-P575)^2+(3-Q575)^2))*CT575))</f>
        <v>5.4522474506318577E-3</v>
      </c>
      <c r="CB575" s="27">
        <f>((1/(((1-P575)^2+(3-Q575)^2))*CT575))</f>
        <v>7.805024212960191E-3</v>
      </c>
      <c r="CC575" s="27">
        <f>((1/(((2-P575)^2+(3-Q575)^2))*CT575))</f>
        <v>8.8625300017555683E-3</v>
      </c>
      <c r="CD575" s="27">
        <f>((1/(((0-P575)^2+(4-Q575)^2))*CT575))</f>
        <v>3.3522962683988668E-3</v>
      </c>
      <c r="CE575" s="27">
        <f>((1/(((1-P575)^2+(4-Q575)^2))*CT575))</f>
        <v>4.1149725606464092E-3</v>
      </c>
      <c r="CF575" s="27">
        <f>((1/(((2-P575)^2+(4-Q575)^2))*CT575))</f>
        <v>4.3912231622434449E-3</v>
      </c>
      <c r="CG575" s="27">
        <f>((1/(((3-P575)^2+(4-Q575)^2))*CT575))</f>
        <v>3.961353373858497E-3</v>
      </c>
      <c r="CH575" s="27">
        <f>((1/(((0-P575)^2+(5-Q575)^2))*CT575))</f>
        <v>2.2065538485981063E-3</v>
      </c>
      <c r="CI575" s="27">
        <f>((1/(((1-P575)^2+(5-Q575)^2))*CT575))</f>
        <v>2.5131477096105278E-3</v>
      </c>
      <c r="CJ575" s="27">
        <f>((1/(((2-P575)^2+(5-Q575)^2))*CT575))</f>
        <v>2.6135634616524113E-3</v>
      </c>
      <c r="CK575" s="27">
        <f>((1/(((3-P575)^2+(5-Q575)^2))*CT575))</f>
        <v>2.455003684160656E-3</v>
      </c>
      <c r="CL575" s="27">
        <f>(1/(((4-P575)^2+(5-Q575)^2))*CT575)</f>
        <v>2.118449455241585E-3</v>
      </c>
      <c r="CM575" s="27">
        <f>(1/(((0-P575)^2+(6-Q575)^2))*CT575)</f>
        <v>1.5430009020976877E-3</v>
      </c>
      <c r="CN575" s="27">
        <f>(1/(((1-P575)^2+(6-Q575)^2))*CT575)</f>
        <v>1.6869102721507241E-3</v>
      </c>
      <c r="CO575" s="27">
        <f>((1/(((2-P575)^2+(6-Q575)^2))*CT575))</f>
        <v>1.7315664897781229E-3</v>
      </c>
      <c r="CP575" s="27">
        <f>((1/(((3-P575)^2+(6-Q575)^2))*CT575))</f>
        <v>1.6605123929794312E-3</v>
      </c>
      <c r="CQ575" s="27">
        <f>((1/(((4-P575)^2+(6-Q575)^2))*CT575))</f>
        <v>1.49939481548168E-3</v>
      </c>
      <c r="CR575" s="27">
        <f>((1/(((5-P575)^2+(6-Q575)^2)))*CT575)</f>
        <v>1.2959281095152682E-3</v>
      </c>
      <c r="CS575" s="21">
        <f t="shared" si="269"/>
        <v>0.85085125623755065</v>
      </c>
      <c r="CT575" s="28">
        <v>0.05</v>
      </c>
    </row>
    <row r="576" spans="8:98" x14ac:dyDescent="0.25">
      <c r="H576" s="2">
        <v>44941</v>
      </c>
      <c r="I576" s="1" t="s">
        <v>12</v>
      </c>
      <c r="J576" s="1" t="s">
        <v>13</v>
      </c>
      <c r="K576">
        <v>1</v>
      </c>
      <c r="L576">
        <v>0</v>
      </c>
      <c r="M576">
        <v>2.08</v>
      </c>
      <c r="N576">
        <v>0.99</v>
      </c>
      <c r="P576" s="10">
        <f>SUMIF(team,spi_matches[[#This Row],[team1]],Mxg)+SUMIF(team,spi_matches[[#This Row],[team2]],Vnxg)</f>
        <v>1.3415649705305923</v>
      </c>
      <c r="Q576" s="10">
        <f>SUMIF(team,spi_matches[[#This Row],[team1]],Mnxg)+SUMIF(team,spi_matches[[#This Row],[team2]],Vxg)</f>
        <v>0.79036373136890647</v>
      </c>
      <c r="R576" s="10">
        <f t="shared" si="239"/>
        <v>0.5851409325004312</v>
      </c>
      <c r="S576" s="21">
        <f t="shared" si="240"/>
        <v>0.31447877822181236</v>
      </c>
      <c r="T576" s="21">
        <f t="shared" si="241"/>
        <v>0.37034966603507985</v>
      </c>
      <c r="U576" s="21">
        <f t="shared" si="242"/>
        <v>0.14072038979896914</v>
      </c>
      <c r="V576" s="22">
        <f t="shared" si="243"/>
        <v>1</v>
      </c>
      <c r="W576" s="22">
        <f t="shared" si="244"/>
        <v>1</v>
      </c>
      <c r="X576" s="23">
        <f t="shared" si="245"/>
        <v>3</v>
      </c>
      <c r="Y576" s="23">
        <f t="shared" si="246"/>
        <v>0</v>
      </c>
      <c r="Z576" s="23">
        <f t="shared" si="247"/>
        <v>3</v>
      </c>
      <c r="AA576" s="23">
        <f t="shared" si="248"/>
        <v>0</v>
      </c>
      <c r="AB576" s="24">
        <f t="shared" si="249"/>
        <v>1</v>
      </c>
      <c r="AC576" s="24">
        <f t="shared" si="250"/>
        <v>1</v>
      </c>
      <c r="AD576" s="24">
        <f t="shared" si="251"/>
        <v>2</v>
      </c>
      <c r="AE576" s="24">
        <f t="shared" si="252"/>
        <v>1</v>
      </c>
      <c r="AF576" s="24">
        <f t="shared" si="253"/>
        <v>1</v>
      </c>
      <c r="AG576" s="24">
        <f t="shared" si="254"/>
        <v>0</v>
      </c>
      <c r="AH576" s="24">
        <f t="shared" si="255"/>
        <v>2</v>
      </c>
      <c r="AI576" s="24">
        <f t="shared" si="256"/>
        <v>0</v>
      </c>
      <c r="AJ576" s="24">
        <f t="shared" si="257"/>
        <v>1</v>
      </c>
      <c r="AK576" s="24">
        <f t="shared" si="258"/>
        <v>2</v>
      </c>
      <c r="AL576" s="25">
        <f t="shared" si="259"/>
        <v>11</v>
      </c>
      <c r="AM576" s="25">
        <f t="shared" si="260"/>
        <v>21</v>
      </c>
      <c r="AN576" s="25">
        <f t="shared" si="261"/>
        <v>10</v>
      </c>
      <c r="AO576" s="25">
        <f t="shared" si="262"/>
        <v>20</v>
      </c>
      <c r="AP576" s="25">
        <f t="shared" si="263"/>
        <v>12</v>
      </c>
      <c r="AQ576" s="26">
        <f t="shared" si="264"/>
        <v>0.3113053768638796</v>
      </c>
      <c r="AR576" s="26">
        <f t="shared" si="265"/>
        <v>0.10471553902023281</v>
      </c>
      <c r="AS576" s="26">
        <f t="shared" si="266"/>
        <v>6.7445304091369382E-2</v>
      </c>
      <c r="AT576" s="26">
        <f t="shared" si="267"/>
        <v>4.7249533055474004E-2</v>
      </c>
      <c r="AU576" s="26">
        <f t="shared" si="268"/>
        <v>3.1647842426455422E-2</v>
      </c>
      <c r="AV576" s="27">
        <f>(1/(((0-P576)^2+(0-Q576)^2))*CT576)</f>
        <v>2.062305211802961E-2</v>
      </c>
      <c r="AW576" s="27">
        <f>(1/(((1-P576)^2+(1-Q576)^2))*CT576)</f>
        <v>0.3113053768638796</v>
      </c>
      <c r="AX576" s="27">
        <f>(1/(((2-P576)^2+(2-Q576)^2))*CT576)</f>
        <v>2.6360788860591178E-2</v>
      </c>
      <c r="AY576" s="27">
        <f>(1/(((3-P576)^2+(3-Q576)^2))*CT576)</f>
        <v>6.5505909062233475E-3</v>
      </c>
      <c r="AZ576" s="27">
        <f>((1/(((4-P576)^2+(4-Q576)^2))*CT576))</f>
        <v>2.8786849974331719E-3</v>
      </c>
      <c r="BA576" s="27">
        <f>((1/(((5-P576)^2+(5-Q576)^2))*CT576))</f>
        <v>1.6074490795727038E-3</v>
      </c>
      <c r="BB576" s="27">
        <f>((1/(((6-P576)^2+(6-Q576)^2))*CT576))</f>
        <v>1.0237232093502212E-3</v>
      </c>
      <c r="BC576" s="27">
        <f>((1/(((1-P576)^2+(0-Q576)^2))*CT576))</f>
        <v>6.7445304091369382E-2</v>
      </c>
      <c r="BD576" s="27">
        <f>((1/(((2-P576)^2+(0-Q576)^2))*CT576))</f>
        <v>4.7249533055474004E-2</v>
      </c>
      <c r="BE576" s="27">
        <f>((1/(((2-P576)^2+(1-Q576)^2))*CT576))</f>
        <v>0.10471553902023281</v>
      </c>
      <c r="BF576" s="27">
        <f>((1/(((3-P576)^2+(0-Q576)^2))*CT576))</f>
        <v>1.4814456744634583E-2</v>
      </c>
      <c r="BG576" s="27">
        <f>((1/(((3-P576)^2+(1-Q576)^2))*CT576))</f>
        <v>1.7893222545972223E-2</v>
      </c>
      <c r="BH576" s="27">
        <f>((1/(((3-P576)^2+(2-Q576)^2))*CT576))</f>
        <v>1.1866262524138646E-2</v>
      </c>
      <c r="BI576" s="27">
        <f>((1/(((4-P576)^2+(0-Q576)^2))*CT576))</f>
        <v>6.5003008833886579E-3</v>
      </c>
      <c r="BJ576" s="27">
        <f>((1/(((4-P576)^2+(1-Q576)^2))*CT576))</f>
        <v>7.0311382115688121E-3</v>
      </c>
      <c r="BK576" s="27">
        <f>((1/(((4-P576)^2+(2-Q576)^2))*CT576))</f>
        <v>5.8613234035204678E-3</v>
      </c>
      <c r="BL576" s="27">
        <f>((1/(((4-P576)^2+(3-Q576)^2))*CT576))</f>
        <v>4.1841812149283108E-3</v>
      </c>
      <c r="BM576" s="27">
        <f>((1/(((5-P576)^2+(0-Q576)^2))*CT576))</f>
        <v>3.5691795567653947E-3</v>
      </c>
      <c r="BN576" s="27">
        <f>((1/(((5-P576)^2+(1-Q576)^2))*CT576))</f>
        <v>3.7235365751596564E-3</v>
      </c>
      <c r="BO576" s="27">
        <f>((1/(((5-P576)^2+(2-Q576)^2))*CT576))</f>
        <v>3.3676005169033818E-3</v>
      </c>
      <c r="BP576" s="27">
        <f>((1/(((5-P576)^2+(3-Q576)^2))*CT576))</f>
        <v>2.7372303775487503E-3</v>
      </c>
      <c r="BQ576" s="27">
        <f>((1/(((5-P576)^2+(4-Q576)^2))*CT576))</f>
        <v>2.1109594738862583E-3</v>
      </c>
      <c r="BR576" s="27">
        <f>((1/(((6-P576)^2+(0-Q576)^2))*CT576))</f>
        <v>2.2395722630320033E-3</v>
      </c>
      <c r="BS576" s="27">
        <f>(1/(((6-P576)^2+(1-Q576)^2))*CT576)</f>
        <v>2.299382943824506E-3</v>
      </c>
      <c r="BT576" s="27">
        <f>(1/(((6-P576)^2+(2-Q576)^2))*CT576)</f>
        <v>2.1584997759779602E-3</v>
      </c>
      <c r="BU576" s="27">
        <f>(1/(((6-P576)^2+(3-Q576)^2))*CT576)</f>
        <v>1.8808652881913701E-3</v>
      </c>
      <c r="BV576" s="27">
        <f>((1/(((6-P576)^2+(4-Q576)^2))*CT576))</f>
        <v>1.5623641768126011E-3</v>
      </c>
      <c r="BW576" s="27">
        <f>((1/(((6-P576)^2+(5-Q576)^2))*CT576))</f>
        <v>1.2683255784825835E-3</v>
      </c>
      <c r="BX576" s="27">
        <f>((1/(((0-P576)^2+(1-Q576)^2))*CT576))</f>
        <v>2.7118733270516854E-2</v>
      </c>
      <c r="BY576" s="27">
        <f>((1/(((0-P576)^2+(2-Q576)^2))*CT576))</f>
        <v>1.5323244740177664E-2</v>
      </c>
      <c r="BZ576" s="27">
        <f>((1/(((1-P576)^2+(2-Q576)^2))*CT576))</f>
        <v>3.1647842426455422E-2</v>
      </c>
      <c r="CA576" s="27">
        <f>((1/(((0-P576)^2+(3-Q576)^2))*CT576))</f>
        <v>7.4824659524059395E-3</v>
      </c>
      <c r="CB576" s="27">
        <f>((1/(((1-P576)^2+(3-Q576)^2))*CT576))</f>
        <v>1.0001682145426721E-2</v>
      </c>
      <c r="CC576" s="27">
        <f>((1/(((2-P576)^2+(3-Q576)^2))*CT576))</f>
        <v>9.4055165611552916E-3</v>
      </c>
      <c r="CD576" s="27">
        <f>((1/(((0-P576)^2+(4-Q576)^2))*CT576))</f>
        <v>4.1316981949423527E-3</v>
      </c>
      <c r="CE576" s="27">
        <f>((1/(((1-P576)^2+(4-Q576)^2))*CT576))</f>
        <v>4.7991868537273462E-3</v>
      </c>
      <c r="CF576" s="27">
        <f>((1/(((2-P576)^2+(4-Q576)^2))*CT576))</f>
        <v>4.6575309721637393E-3</v>
      </c>
      <c r="CG576" s="27">
        <f>((1/(((3-P576)^2+(4-Q576)^2))*CT576))</f>
        <v>3.8307801228594203E-3</v>
      </c>
      <c r="CH576" s="27">
        <f>((1/(((0-P576)^2+(5-Q576)^2))*CT576))</f>
        <v>2.56136596336009E-3</v>
      </c>
      <c r="CI576" s="27">
        <f>((1/(((1-P576)^2+(5-Q576)^2))*CT576))</f>
        <v>2.8030513118960133E-3</v>
      </c>
      <c r="CJ576" s="27">
        <f>((1/(((2-P576)^2+(5-Q576)^2))*CT576))</f>
        <v>2.7541268356446758E-3</v>
      </c>
      <c r="CK576" s="27">
        <f>((1/(((3-P576)^2+(5-Q576)^2))*CT576))</f>
        <v>2.4424265998124633E-3</v>
      </c>
      <c r="CL576" s="27">
        <f>(1/(((4-P576)^2+(5-Q576)^2))*CT576)</f>
        <v>2.0170794735924545E-3</v>
      </c>
      <c r="CM576" s="27">
        <f>(1/(((0-P576)^2+(6-Q576)^2))*CT576)</f>
        <v>1.7277061433732472E-3</v>
      </c>
      <c r="CN576" s="27">
        <f>(1/(((1-P576)^2+(6-Q576)^2))*CT576)</f>
        <v>1.8343927349695939E-3</v>
      </c>
      <c r="CO576" s="27">
        <f>((1/(((2-P576)^2+(6-Q576)^2))*CT576))</f>
        <v>1.8133124649753918E-3</v>
      </c>
      <c r="CP576" s="27">
        <f>((1/(((3-P576)^2+(6-Q576)^2))*CT576))</f>
        <v>1.6727601528332546E-3</v>
      </c>
      <c r="CQ576" s="27">
        <f>((1/(((4-P576)^2+(6-Q576)^2))*CT576))</f>
        <v>1.4616640515600083E-3</v>
      </c>
      <c r="CR576" s="27">
        <f>((1/(((5-P576)^2+(6-Q576)^2)))*CT576)</f>
        <v>1.2338228271211401E-3</v>
      </c>
      <c r="CS576" s="21">
        <f t="shared" si="269"/>
        <v>0.82554883405586144</v>
      </c>
      <c r="CT576" s="28">
        <v>0.05</v>
      </c>
    </row>
    <row r="577" spans="8:98" x14ac:dyDescent="0.25">
      <c r="H577" s="2">
        <v>44941</v>
      </c>
      <c r="I577" s="1" t="s">
        <v>20</v>
      </c>
      <c r="J577" s="1" t="s">
        <v>23</v>
      </c>
      <c r="K577">
        <v>1</v>
      </c>
      <c r="L577">
        <v>0</v>
      </c>
      <c r="M577">
        <v>2.08</v>
      </c>
      <c r="N577">
        <v>1.03</v>
      </c>
      <c r="P577" s="10">
        <f>SUMIF(team,spi_matches[[#This Row],[team1]],Mxg)+SUMIF(team,spi_matches[[#This Row],[team2]],Vnxg)</f>
        <v>1.8494334350808193</v>
      </c>
      <c r="Q577" s="10">
        <f>SUMIF(team,spi_matches[[#This Row],[team1]],Mnxg)+SUMIF(team,spi_matches[[#This Row],[team2]],Vxg)</f>
        <v>1.3658668724408378</v>
      </c>
      <c r="R577" s="10">
        <f t="shared" si="239"/>
        <v>0.16596749686182083</v>
      </c>
      <c r="S577" s="21">
        <f t="shared" si="240"/>
        <v>0.51473988615776634</v>
      </c>
      <c r="T577" s="21">
        <f t="shared" si="241"/>
        <v>0.2059106433804975</v>
      </c>
      <c r="U577" s="21">
        <f t="shared" si="242"/>
        <v>0.16665857810209742</v>
      </c>
      <c r="V577" s="22">
        <f t="shared" si="243"/>
        <v>3</v>
      </c>
      <c r="W577" s="22">
        <f t="shared" si="244"/>
        <v>0</v>
      </c>
      <c r="X577" s="23">
        <f t="shared" si="245"/>
        <v>3</v>
      </c>
      <c r="Y577" s="23">
        <f t="shared" si="246"/>
        <v>0</v>
      </c>
      <c r="Z577" s="23">
        <f t="shared" si="247"/>
        <v>3</v>
      </c>
      <c r="AA577" s="23">
        <f t="shared" si="248"/>
        <v>0</v>
      </c>
      <c r="AB577" s="24">
        <f t="shared" si="249"/>
        <v>2</v>
      </c>
      <c r="AC577" s="24">
        <f t="shared" si="250"/>
        <v>1</v>
      </c>
      <c r="AD577" s="24">
        <f t="shared" si="251"/>
        <v>2</v>
      </c>
      <c r="AE577" s="24">
        <f t="shared" si="252"/>
        <v>2</v>
      </c>
      <c r="AF577" s="24">
        <f t="shared" si="253"/>
        <v>1</v>
      </c>
      <c r="AG577" s="24">
        <f t="shared" si="254"/>
        <v>1</v>
      </c>
      <c r="AH577" s="24">
        <f t="shared" si="255"/>
        <v>1</v>
      </c>
      <c r="AI577" s="24">
        <f t="shared" si="256"/>
        <v>2</v>
      </c>
      <c r="AJ577" s="24">
        <f t="shared" si="257"/>
        <v>3</v>
      </c>
      <c r="AK577" s="24">
        <f t="shared" si="258"/>
        <v>1</v>
      </c>
      <c r="AL577" s="25">
        <f t="shared" si="259"/>
        <v>21</v>
      </c>
      <c r="AM577" s="25">
        <f t="shared" si="260"/>
        <v>22</v>
      </c>
      <c r="AN577" s="25">
        <f t="shared" si="261"/>
        <v>11</v>
      </c>
      <c r="AO577" s="25">
        <f t="shared" si="262"/>
        <v>12</v>
      </c>
      <c r="AP577" s="25">
        <f t="shared" si="263"/>
        <v>31</v>
      </c>
      <c r="AQ577" s="26">
        <f t="shared" si="264"/>
        <v>0.31942991456363573</v>
      </c>
      <c r="AR577" s="26">
        <f t="shared" si="265"/>
        <v>0.11770380204306673</v>
      </c>
      <c r="AS577" s="26">
        <f t="shared" si="266"/>
        <v>5.845247796532195E-2</v>
      </c>
      <c r="AT577" s="26">
        <f t="shared" si="267"/>
        <v>4.449736727544075E-2</v>
      </c>
      <c r="AU577" s="26">
        <f t="shared" si="268"/>
        <v>3.4301505005271481E-2</v>
      </c>
      <c r="AV577" s="27">
        <f>(1/(((0-P577)^2+(0-Q577)^2))*CT577)</f>
        <v>9.4589547070925133E-3</v>
      </c>
      <c r="AW577" s="27">
        <f>(1/(((1-P577)^2+(1-Q577)^2))*CT577)</f>
        <v>5.845247796532195E-2</v>
      </c>
      <c r="AX577" s="27">
        <f>(1/(((2-P577)^2+(2-Q577)^2))*CT577)</f>
        <v>0.11770380204306673</v>
      </c>
      <c r="AY577" s="27">
        <f>(1/(((3-P577)^2+(3-Q577)^2))*CT577)</f>
        <v>1.2518168560348625E-2</v>
      </c>
      <c r="AZ577" s="27">
        <f>((1/(((4-P577)^2+(4-Q577)^2))*CT577))</f>
        <v>4.3239152552580302E-3</v>
      </c>
      <c r="BA577" s="27">
        <f>((1/(((5-P577)^2+(5-Q577)^2))*CT577))</f>
        <v>2.1614150585266209E-3</v>
      </c>
      <c r="BB577" s="27">
        <f>((1/(((6-P577)^2+(6-Q577)^2))*CT577))</f>
        <v>1.2919097908830276E-3</v>
      </c>
      <c r="BC577" s="27">
        <f>((1/(((1-P577)^2+(0-Q577)^2))*CT577))</f>
        <v>1.9326439014786784E-2</v>
      </c>
      <c r="BD577" s="27">
        <f>((1/(((2-P577)^2+(0-Q577)^2))*CT577))</f>
        <v>2.6479367807184309E-2</v>
      </c>
      <c r="BE577" s="27">
        <f>((1/(((2-P577)^2+(1-Q577)^2))*CT577))</f>
        <v>0.31942991456363573</v>
      </c>
      <c r="BF577" s="27">
        <f>((1/(((3-P577)^2+(0-Q577)^2))*CT577))</f>
        <v>1.5676950801111207E-2</v>
      </c>
      <c r="BG577" s="27">
        <f>((1/(((3-P577)^2+(1-Q577)^2))*CT577))</f>
        <v>3.4301505005271481E-2</v>
      </c>
      <c r="BH577" s="27">
        <f>((1/(((3-P577)^2+(2-Q577)^2))*CT577))</f>
        <v>2.8969918176062117E-2</v>
      </c>
      <c r="BI577" s="27">
        <f>((1/(((4-P577)^2+(0-Q577)^2))*CT577))</f>
        <v>7.7035324936472332E-3</v>
      </c>
      <c r="BJ577" s="27">
        <f>((1/(((4-P577)^2+(1-Q577)^2))*CT577))</f>
        <v>1.050686124427691E-2</v>
      </c>
      <c r="BK577" s="27">
        <f>((1/(((4-P577)^2+(2-Q577)^2))*CT577))</f>
        <v>9.9461686030763875E-3</v>
      </c>
      <c r="BL577" s="27">
        <f>((1/(((4-P577)^2+(3-Q577)^2))*CT577))</f>
        <v>6.8537017862037898E-3</v>
      </c>
      <c r="BM577" s="27">
        <f>((1/(((5-P577)^2+(0-Q577)^2))*CT577))</f>
        <v>4.240284366084931E-3</v>
      </c>
      <c r="BN577" s="27">
        <f>((1/(((5-P577)^2+(1-Q577)^2))*CT577))</f>
        <v>4.9702143758598889E-3</v>
      </c>
      <c r="BO577" s="27">
        <f>((1/(((5-P577)^2+(2-Q577)^2))*CT577))</f>
        <v>4.8411171946147824E-3</v>
      </c>
      <c r="BP577" s="27">
        <f>((1/(((5-P577)^2+(3-Q577)^2))*CT577))</f>
        <v>3.9693689329338691E-3</v>
      </c>
      <c r="BQ577" s="27">
        <f>((1/(((5-P577)^2+(4-Q577)^2))*CT577))</f>
        <v>2.9647678233634379E-3</v>
      </c>
      <c r="BR577" s="27">
        <f>((1/(((6-P577)^2+(0-Q577)^2))*CT577))</f>
        <v>2.6187889032350405E-3</v>
      </c>
      <c r="BS577" s="27">
        <f>(1/(((6-P577)^2+(1-Q577)^2))*CT577)</f>
        <v>2.8800082501209967E-3</v>
      </c>
      <c r="BT577" s="27">
        <f>(1/(((6-P577)^2+(2-Q577)^2))*CT577)</f>
        <v>2.8361830377226088E-3</v>
      </c>
      <c r="BU577" s="27">
        <f>(1/(((6-P577)^2+(3-Q577)^2))*CT577)</f>
        <v>2.5128666451032988E-3</v>
      </c>
      <c r="BV577" s="27">
        <f>((1/(((6-P577)^2+(4-Q577)^2))*CT577))</f>
        <v>2.0690345679000143E-3</v>
      </c>
      <c r="BW577" s="27">
        <f>((1/(((6-P577)^2+(5-Q577)^2))*CT577))</f>
        <v>1.6428925655714327E-3</v>
      </c>
      <c r="BX577" s="27">
        <f>((1/(((0-P577)^2+(1-Q577)^2))*CT577))</f>
        <v>1.4067615603876635E-2</v>
      </c>
      <c r="BY577" s="27">
        <f>((1/(((0-P577)^2+(2-Q577)^2))*CT577))</f>
        <v>1.3080345997713284E-2</v>
      </c>
      <c r="BZ577" s="27">
        <f>((1/(((1-P577)^2+(2-Q577)^2))*CT577))</f>
        <v>4.449736727544075E-2</v>
      </c>
      <c r="CA577" s="27">
        <f>((1/(((0-P577)^2+(3-Q577)^2))*CT577))</f>
        <v>8.2091088440964469E-3</v>
      </c>
      <c r="CB577" s="27">
        <f>((1/(((1-P577)^2+(3-Q577)^2))*CT577))</f>
        <v>1.4740877894134167E-2</v>
      </c>
      <c r="CC577" s="27">
        <f>((1/(((2-P577)^2+(3-Q577)^2))*CT577))</f>
        <v>1.8566231194906697E-2</v>
      </c>
      <c r="CD577" s="27">
        <f>((1/(((0-P577)^2+(4-Q577)^2))*CT577))</f>
        <v>4.826692133647381E-3</v>
      </c>
      <c r="CE577" s="27">
        <f>((1/(((1-P577)^2+(4-Q577)^2))*CT577))</f>
        <v>6.5272494108287327E-3</v>
      </c>
      <c r="CF577" s="27">
        <f>((1/(((2-P577)^2+(4-Q577)^2))*CT577))</f>
        <v>7.182537972549044E-3</v>
      </c>
      <c r="CG577" s="27">
        <f>((1/(((3-P577)^2+(4-Q577)^2))*CT577))</f>
        <v>6.051465960150694E-3</v>
      </c>
      <c r="CH577" s="27">
        <f>((1/(((0-P577)^2+(5-Q577)^2))*CT577))</f>
        <v>3.0070977816668166E-3</v>
      </c>
      <c r="CI577" s="27">
        <f>((1/(((1-P577)^2+(5-Q577)^2))*CT577))</f>
        <v>3.5897721147652543E-3</v>
      </c>
      <c r="CJ577" s="27">
        <f>((1/(((2-P577)^2+(5-Q577)^2))*CT577))</f>
        <v>3.7794055098134558E-3</v>
      </c>
      <c r="CK577" s="27">
        <f>((1/(((3-P577)^2+(5-Q577)^2))*CT577))</f>
        <v>3.4409840587173628E-3</v>
      </c>
      <c r="CL577" s="27">
        <f>(1/(((4-P577)^2+(5-Q577)^2))*CT577)</f>
        <v>2.8039699509938318E-3</v>
      </c>
      <c r="CM577" s="27">
        <f>(1/(((0-P577)^2+(6-Q577)^2))*CT577)</f>
        <v>2.0083875183527842E-3</v>
      </c>
      <c r="CN577" s="27">
        <f>(1/(((1-P577)^2+(6-Q577)^2))*CT577)</f>
        <v>2.2525843557789239E-3</v>
      </c>
      <c r="CO577" s="27">
        <f>((1/(((2-P577)^2+(6-Q577)^2))*CT577))</f>
        <v>2.325812880323015E-3</v>
      </c>
      <c r="CP577" s="27">
        <f>((1/(((3-P577)^2+(6-Q577)^2))*CT577))</f>
        <v>2.1930792917246918E-3</v>
      </c>
      <c r="CQ577" s="27">
        <f>((1/(((4-P577)^2+(6-Q577)^2))*CT577))</f>
        <v>1.9156995351303227E-3</v>
      </c>
      <c r="CR577" s="27">
        <f>((1/(((5-P577)^2+(6-Q577)^2)))*CT577)</f>
        <v>1.5922928174871385E-3</v>
      </c>
      <c r="CS577" s="21">
        <f t="shared" si="269"/>
        <v>0.88730910764036142</v>
      </c>
      <c r="CT577" s="28">
        <v>0.05</v>
      </c>
    </row>
    <row r="578" spans="8:98" x14ac:dyDescent="0.25">
      <c r="H578" s="2">
        <v>44941</v>
      </c>
      <c r="I578" s="1" t="s">
        <v>28</v>
      </c>
      <c r="J578" s="1" t="s">
        <v>6</v>
      </c>
      <c r="K578">
        <v>0</v>
      </c>
      <c r="L578">
        <v>2</v>
      </c>
      <c r="M578">
        <v>2.15</v>
      </c>
      <c r="N578">
        <v>2.13</v>
      </c>
      <c r="P578" s="10">
        <f>SUMIF(team,spi_matches[[#This Row],[team1]],Mxg)+SUMIF(team,spi_matches[[#This Row],[team2]],Vnxg)</f>
        <v>1.7098187701615588</v>
      </c>
      <c r="Q578" s="10">
        <f>SUMIF(team,spi_matches[[#This Row],[team1]],Mnxg)+SUMIF(team,spi_matches[[#This Row],[team2]],Vxg)</f>
        <v>1.0207220305830125</v>
      </c>
      <c r="R578" s="10">
        <f t="shared" si="239"/>
        <v>1.4242571285359575</v>
      </c>
      <c r="S578" s="21">
        <f t="shared" si="240"/>
        <v>0.79849575897352176</v>
      </c>
      <c r="T578" s="21">
        <f t="shared" si="241"/>
        <v>0.17522283888360957</v>
      </c>
      <c r="U578" s="21">
        <f t="shared" si="242"/>
        <v>0.14000729807330825</v>
      </c>
      <c r="V578" s="22">
        <f t="shared" si="243"/>
        <v>3</v>
      </c>
      <c r="W578" s="22">
        <f t="shared" si="244"/>
        <v>0</v>
      </c>
      <c r="X578" s="23">
        <f t="shared" si="245"/>
        <v>0</v>
      </c>
      <c r="Y578" s="23">
        <f t="shared" si="246"/>
        <v>3</v>
      </c>
      <c r="Z578" s="23">
        <f t="shared" si="247"/>
        <v>0</v>
      </c>
      <c r="AA578" s="23">
        <f t="shared" si="248"/>
        <v>3</v>
      </c>
      <c r="AB578" s="24">
        <f t="shared" si="249"/>
        <v>2</v>
      </c>
      <c r="AC578" s="24">
        <f t="shared" si="250"/>
        <v>1</v>
      </c>
      <c r="AD578" s="24">
        <f t="shared" si="251"/>
        <v>1</v>
      </c>
      <c r="AE578" s="24">
        <f t="shared" si="252"/>
        <v>1</v>
      </c>
      <c r="AF578" s="24">
        <f t="shared" si="253"/>
        <v>2</v>
      </c>
      <c r="AG578" s="24">
        <f t="shared" si="254"/>
        <v>2</v>
      </c>
      <c r="AH578" s="24">
        <f t="shared" si="255"/>
        <v>2</v>
      </c>
      <c r="AI578" s="24">
        <f t="shared" si="256"/>
        <v>0</v>
      </c>
      <c r="AJ578" s="24">
        <f t="shared" si="257"/>
        <v>1</v>
      </c>
      <c r="AK578" s="24">
        <f t="shared" si="258"/>
        <v>2</v>
      </c>
      <c r="AL578" s="25">
        <f t="shared" si="259"/>
        <v>21</v>
      </c>
      <c r="AM578" s="25">
        <f t="shared" si="260"/>
        <v>11</v>
      </c>
      <c r="AN578" s="25">
        <f t="shared" si="261"/>
        <v>22</v>
      </c>
      <c r="AO578" s="25">
        <f t="shared" si="262"/>
        <v>20</v>
      </c>
      <c r="AP578" s="25">
        <f t="shared" si="263"/>
        <v>12</v>
      </c>
      <c r="AQ578" s="26">
        <f t="shared" si="264"/>
        <v>0.59077528936830781</v>
      </c>
      <c r="AR578" s="26">
        <f t="shared" si="265"/>
        <v>9.9152820646209117E-2</v>
      </c>
      <c r="AS578" s="26">
        <f t="shared" si="266"/>
        <v>4.7929884903474176E-2</v>
      </c>
      <c r="AT578" s="26">
        <f t="shared" si="267"/>
        <v>4.4401873512061873E-2</v>
      </c>
      <c r="AU578" s="26">
        <f t="shared" si="268"/>
        <v>3.4180367786072474E-2</v>
      </c>
      <c r="AV578" s="27">
        <f>(1/(((0-P578)^2+(0-Q578)^2))*CT578)</f>
        <v>1.2609215697355652E-2</v>
      </c>
      <c r="AW578" s="27">
        <f>(1/(((1-P578)^2+(1-Q578)^2))*CT578)</f>
        <v>9.9152820646209117E-2</v>
      </c>
      <c r="AX578" s="27">
        <f>(1/(((2-P578)^2+(2-Q578)^2))*CT578)</f>
        <v>4.7929884903474176E-2</v>
      </c>
      <c r="AY578" s="27">
        <f>(1/(((3-P578)^2+(3-Q578)^2))*CT578)</f>
        <v>8.9571882277289221E-3</v>
      </c>
      <c r="AZ578" s="27">
        <f>((1/(((4-P578)^2+(4-Q578)^2))*CT578))</f>
        <v>3.5408188789974441E-3</v>
      </c>
      <c r="BA578" s="27">
        <f>((1/(((5-P578)^2+(5-Q578)^2))*CT578))</f>
        <v>1.8754726882941259E-3</v>
      </c>
      <c r="BB578" s="27">
        <f>((1/(((6-P578)^2+(6-Q578)^2))*CT578))</f>
        <v>1.1574378415501129E-3</v>
      </c>
      <c r="BC578" s="27">
        <f>((1/(((1-P578)^2+(0-Q578)^2))*CT578))</f>
        <v>3.2347465602799025E-2</v>
      </c>
      <c r="BD578" s="27">
        <f>((1/(((2-P578)^2+(0-Q578)^2))*CT578))</f>
        <v>4.4401873512061873E-2</v>
      </c>
      <c r="BE578" s="27">
        <f>((1/(((2-P578)^2+(1-Q578)^2))*CT578))</f>
        <v>0.59077528936830781</v>
      </c>
      <c r="BF578" s="27">
        <f>((1/(((3-P578)^2+(0-Q578)^2))*CT578))</f>
        <v>1.8474446224837612E-2</v>
      </c>
      <c r="BG578" s="27">
        <f>((1/(((3-P578)^2+(1-Q578)^2))*CT578))</f>
        <v>3.0030083987166618E-2</v>
      </c>
      <c r="BH578" s="27">
        <f>((1/(((3-P578)^2+(2-Q578)^2))*CT578))</f>
        <v>1.9058124995387296E-2</v>
      </c>
      <c r="BI578" s="27">
        <f>((1/(((4-P578)^2+(0-Q578)^2))*CT578))</f>
        <v>7.9531672602132317E-3</v>
      </c>
      <c r="BJ578" s="27">
        <f>((1/(((4-P578)^2+(1-Q578)^2))*CT578))</f>
        <v>9.532235169867698E-3</v>
      </c>
      <c r="BK578" s="27">
        <f>((1/(((4-P578)^2+(2-Q578)^2))*CT578))</f>
        <v>8.0594264622745136E-3</v>
      </c>
      <c r="BL578" s="27">
        <f>((1/(((4-P578)^2+(3-Q578)^2))*CT578))</f>
        <v>5.4570429869159366E-3</v>
      </c>
      <c r="BM578" s="27">
        <f>((1/(((5-P578)^2+(0-Q578)^2))*CT578))</f>
        <v>4.2133058597792561E-3</v>
      </c>
      <c r="BN578" s="27">
        <f>((1/(((5-P578)^2+(1-Q578)^2))*CT578))</f>
        <v>4.6186296243129078E-3</v>
      </c>
      <c r="BO578" s="27">
        <f>((1/(((5-P578)^2+(2-Q578)^2))*CT578))</f>
        <v>4.2429413635820422E-3</v>
      </c>
      <c r="BP578" s="27">
        <f>((1/(((5-P578)^2+(3-Q578)^2))*CT578))</f>
        <v>3.3914782368152235E-3</v>
      </c>
      <c r="BQ578" s="27">
        <f>((1/(((5-P578)^2+(4-Q578)^2))*CT578))</f>
        <v>2.5378920294002079E-3</v>
      </c>
      <c r="BR578" s="27">
        <f>((1/(((6-P578)^2+(0-Q578)^2))*CT578))</f>
        <v>2.5710207922931307E-3</v>
      </c>
      <c r="BS578" s="27">
        <f>(1/(((6-P578)^2+(1-Q578)^2))*CT578)</f>
        <v>2.7164930328257017E-3</v>
      </c>
      <c r="BT578" s="27">
        <f>(1/(((6-P578)^2+(2-Q578)^2))*CT578)</f>
        <v>2.5820257519701263E-3</v>
      </c>
      <c r="BU578" s="27">
        <f>(1/(((6-P578)^2+(3-Q578)^2))*CT578)</f>
        <v>2.2398226224539441E-3</v>
      </c>
      <c r="BV578" s="27">
        <f>((1/(((6-P578)^2+(4-Q578)^2))*CT578))</f>
        <v>1.8327268580949621E-3</v>
      </c>
      <c r="BW578" s="27">
        <f>((1/(((6-P578)^2+(5-Q578)^2))*CT578))</f>
        <v>1.4602672321625577E-3</v>
      </c>
      <c r="BX578" s="27">
        <f>((1/(((0-P578)^2+(1-Q578)^2))*CT578))</f>
        <v>1.7100391714618367E-2</v>
      </c>
      <c r="BY578" s="27">
        <f>((1/(((0-P578)^2+(2-Q578)^2))*CT578))</f>
        <v>1.2878414276165704E-2</v>
      </c>
      <c r="BZ578" s="27">
        <f>((1/(((1-P578)^2+(2-Q578)^2))*CT578))</f>
        <v>3.4180367786072474E-2</v>
      </c>
      <c r="CA578" s="27">
        <f>((1/(((0-P578)^2+(3-Q578)^2))*CT578))</f>
        <v>7.3088499939255426E-3</v>
      </c>
      <c r="CB578" s="27">
        <f>((1/(((1-P578)^2+(3-Q578)^2))*CT578))</f>
        <v>1.130867628250723E-2</v>
      </c>
      <c r="CC578" s="27">
        <f>((1/(((2-P578)^2+(3-Q578)^2))*CT578))</f>
        <v>1.249454479937036E-2</v>
      </c>
      <c r="CD578" s="27">
        <f>((1/(((0-P578)^2+(4-Q578)^2))*CT578))</f>
        <v>4.2374398769325899E-3</v>
      </c>
      <c r="CE578" s="27">
        <f>((1/(((1-P578)^2+(4-Q578)^2))*CT578))</f>
        <v>5.33052455597693E-3</v>
      </c>
      <c r="CF578" s="27">
        <f>((1/(((2-P578)^2+(4-Q578)^2))*CT578))</f>
        <v>5.5801688338295132E-3</v>
      </c>
      <c r="CG578" s="27">
        <f>((1/(((3-P578)^2+(4-Q578)^2))*CT578))</f>
        <v>4.7435338122104875E-3</v>
      </c>
      <c r="CH578" s="27">
        <f>((1/(((0-P578)^2+(5-Q578)^2))*CT578))</f>
        <v>2.6655104201798946E-3</v>
      </c>
      <c r="CI578" s="27">
        <f>((1/(((1-P578)^2+(5-Q578)^2))*CT578))</f>
        <v>3.0602572278559319E-3</v>
      </c>
      <c r="CJ578" s="27">
        <f>((1/(((2-P578)^2+(5-Q578)^2))*CT578))</f>
        <v>3.1409287679454462E-3</v>
      </c>
      <c r="CK578" s="27">
        <f>((1/(((3-P578)^2+(5-Q578)^2))*CT578))</f>
        <v>2.8572700850586774E-3</v>
      </c>
      <c r="CL578" s="27">
        <f>(1/(((4-P578)^2+(5-Q578)^2))*CT578)</f>
        <v>2.3719634050694016E-3</v>
      </c>
      <c r="CM578" s="27">
        <f>(1/(((0-P578)^2+(6-Q578)^2))*CT578)</f>
        <v>1.8039672565645871E-3</v>
      </c>
      <c r="CN578" s="27">
        <f>(1/(((1-P578)^2+(6-Q578)^2))*CT578)</f>
        <v>1.9765149088723172E-3</v>
      </c>
      <c r="CO578" s="27">
        <f>((1/(((2-P578)^2+(6-Q578)^2))*CT578))</f>
        <v>2.009855184781772E-3</v>
      </c>
      <c r="CP578" s="27">
        <f>((1/(((3-P578)^2+(6-Q578)^2))*CT578))</f>
        <v>1.8898035372406517E-3</v>
      </c>
      <c r="CQ578" s="27">
        <f>((1/(((4-P578)^2+(6-Q578)^2))*CT578))</f>
        <v>1.6645505145963663E-3</v>
      </c>
      <c r="CR578" s="27">
        <f>((1/(((5-P578)^2+(6-Q578)^2)))*CT578)</f>
        <v>1.4037648335339847E-3</v>
      </c>
      <c r="CS578" s="21">
        <f t="shared" si="269"/>
        <v>1.1137258959304392</v>
      </c>
      <c r="CT578" s="28">
        <v>0.05</v>
      </c>
    </row>
    <row r="579" spans="8:98" x14ac:dyDescent="0.25">
      <c r="H579" s="2">
        <v>44944</v>
      </c>
      <c r="I579" s="1" t="s">
        <v>13</v>
      </c>
      <c r="J579" s="1" t="s">
        <v>7</v>
      </c>
      <c r="K579">
        <v>1</v>
      </c>
      <c r="L579">
        <v>1</v>
      </c>
      <c r="M579">
        <v>0.49</v>
      </c>
      <c r="N579">
        <v>1.55</v>
      </c>
      <c r="P579" s="10">
        <f>SUMIF(team,spi_matches[[#This Row],[team1]],Mxg)+SUMIF(team,spi_matches[[#This Row],[team2]],Vnxg)</f>
        <v>1.2152091345081697</v>
      </c>
      <c r="Q579" s="10">
        <f>SUMIF(team,spi_matches[[#This Row],[team1]],Mnxg)+SUMIF(team,spi_matches[[#This Row],[team2]],Vxg)</f>
        <v>1.0745598349991137</v>
      </c>
      <c r="R579" s="10">
        <f t="shared" ref="R579:R642" si="270">IF(M579="","",(M579-P579)^2+(N579-Q579)^2)</f>
        <v>0.75197163927015864</v>
      </c>
      <c r="S579" s="21">
        <f t="shared" ref="S579:S642" si="271">SUM(BC579:BW579)</f>
        <v>0.23822341719680276</v>
      </c>
      <c r="T579" s="21">
        <f t="shared" ref="T579:T642" si="272">SUM(AV579:BB579)</f>
        <v>1.029893113148318</v>
      </c>
      <c r="U579" s="21">
        <f t="shared" ref="U579:U642" si="273">SUM(BX579:CR579)</f>
        <v>0.19043271949679735</v>
      </c>
      <c r="V579" s="22">
        <f t="shared" ref="V579:V642" si="274">IF(AND(S579&gt;T579,S579&gt;U579),3,IF(AND(T579&gt;S579,T579&gt;U579),1,0))</f>
        <v>1</v>
      </c>
      <c r="W579" s="22">
        <f t="shared" ref="W579:W642" si="275">IF(AND(S579&gt;T579,S579&gt;U579),0,IF(AND(T579&gt;S579,T579&gt;U579),1,3))</f>
        <v>1</v>
      </c>
      <c r="X579" s="23">
        <f t="shared" ref="X579:X642" si="276">IF(K579="","",IF(K579&gt;L579,3,IF(K579=L579,1,0)))</f>
        <v>1</v>
      </c>
      <c r="Y579" s="23">
        <f t="shared" ref="Y579:Y642" si="277">IF(K579="","",IF(K579&gt;L579,0,IF(K579=L579,1,3)))</f>
        <v>1</v>
      </c>
      <c r="Z579" s="23">
        <f t="shared" ref="Z579:Z642" si="278">IF(X579="",V579,X579)</f>
        <v>1</v>
      </c>
      <c r="AA579" s="23">
        <f t="shared" ref="AA579:AA642" si="279">IF(Y579="",W579,Y579)</f>
        <v>1</v>
      </c>
      <c r="AB579" s="24">
        <f t="shared" ref="AB579:AB642" si="280">IF(AL579&lt;9,0,ROUND(LEFT(AL579,1),0))</f>
        <v>1</v>
      </c>
      <c r="AC579" s="24">
        <f t="shared" ref="AC579:AC642" si="281">ROUND(RIGHT(AL579,1),0)</f>
        <v>1</v>
      </c>
      <c r="AD579" s="24">
        <f t="shared" ref="AD579:AD642" si="282">IF(AM579&lt;9,0,ROUND(LEFT(AM579,1),1))</f>
        <v>2</v>
      </c>
      <c r="AE579" s="24">
        <f t="shared" ref="AE579:AE642" si="283">ROUND(RIGHT(AM579,1),1)</f>
        <v>1</v>
      </c>
      <c r="AF579" s="24">
        <f t="shared" ref="AF579:AF642" si="284">IF(AN579&lt;9,0,ROUND(LEFT(AN579,1),1))</f>
        <v>1</v>
      </c>
      <c r="AG579" s="24">
        <f t="shared" ref="AG579:AG642" si="285">ROUND(RIGHT(AN579,1),1)</f>
        <v>2</v>
      </c>
      <c r="AH579" s="24">
        <f t="shared" ref="AH579:AH642" si="286">IF(AO579&lt;9,0,ROUND(LEFT(AO579,1),1))</f>
        <v>1</v>
      </c>
      <c r="AI579" s="24">
        <f t="shared" ref="AI579:AI642" si="287">ROUND(RIGHT(AO579,1),1)</f>
        <v>0</v>
      </c>
      <c r="AJ579" s="24">
        <f t="shared" ref="AJ579:AJ642" si="288">IF(AP579&lt;9,0,ROUND(LEFT(AP579,1),1))</f>
        <v>2</v>
      </c>
      <c r="AK579" s="24">
        <f t="shared" ref="AK579:AK642" si="289">ROUND(RIGHT(AP579,1),1)</f>
        <v>2</v>
      </c>
      <c r="AL579" s="25">
        <f t="shared" ref="AL579:AL642" si="290">SUMIFS($AV$1:$CR$1,AV579:CR579,(LARGE(AV579:CR579,1)))</f>
        <v>11</v>
      </c>
      <c r="AM579" s="25">
        <f t="shared" ref="AM579:AM642" si="291">SUMIFS($AV$1:$CR$1,AV579:CR579,(LARGE(AV579:CR579,2)))</f>
        <v>21</v>
      </c>
      <c r="AN579" s="25">
        <f t="shared" ref="AN579:AN642" si="292">SUMIFS($AV$1:$CR$1,AV579:CR579,(LARGE(AV579:CR579,3)))</f>
        <v>12</v>
      </c>
      <c r="AO579" s="25">
        <f t="shared" ref="AO579:AO642" si="293">SUMIFS($AV$1:$CR$1,AV579:CR579,(LARGE(AV579:CR579,4)))</f>
        <v>10</v>
      </c>
      <c r="AP579" s="25">
        <f t="shared" ref="AP579:AP642" si="294">SUMIFS($AV$1:$CR$1,AV579:CR579,(LARGE(AV579:CR579,5)))</f>
        <v>22</v>
      </c>
      <c r="AQ579" s="26">
        <f t="shared" ref="AQ579:AQ642" si="295">SUMIF($AV$1:$CR$1,AL579,AV579:CR579)</f>
        <v>0.96387139044181758</v>
      </c>
      <c r="AR579" s="26">
        <f t="shared" ref="AR579:AR642" si="296">SUMIF($AV$1:$CR$1,AM579,AV579:CR579)</f>
        <v>8.0456235572977833E-2</v>
      </c>
      <c r="AS579" s="26">
        <f t="shared" ref="AS579:AS642" si="297">SUMIF($AV$1:$CR$1,AN579,AV579:CR579)</f>
        <v>5.5386045297881131E-2</v>
      </c>
      <c r="AT579" s="26">
        <f t="shared" ref="AT579:AT642" si="298">SUMIF($AV$1:$CR$1,AO579,AV579:CR579)</f>
        <v>4.1632187909701253E-2</v>
      </c>
      <c r="AU579" s="26">
        <f t="shared" ref="AU579:AU642" si="299">SUMIF($AV$1:$CR$1,AP579,AV579:CR579)</f>
        <v>3.3959634998548004E-2</v>
      </c>
      <c r="AV579" s="27">
        <f>(1/(((0-P579)^2+(0-Q579)^2))*CT579)</f>
        <v>1.9001204861793283E-2</v>
      </c>
      <c r="AW579" s="27">
        <f>(1/(((1-P579)^2+(1-Q579)^2))*CT579)</f>
        <v>0.96387139044181758</v>
      </c>
      <c r="AX579" s="27">
        <f>(1/(((2-P579)^2+(2-Q579)^2))*CT579)</f>
        <v>3.3959634998548004E-2</v>
      </c>
      <c r="AY579" s="27">
        <f>(1/(((3-P579)^2+(3-Q579)^2))*CT579)</f>
        <v>7.2539479751961462E-3</v>
      </c>
      <c r="AZ579" s="27">
        <f>((1/(((4-P579)^2+(4-Q579)^2))*CT579))</f>
        <v>3.064991240769296E-3</v>
      </c>
      <c r="BA579" s="27">
        <f>((1/(((5-P579)^2+(5-Q579)^2))*CT579))</f>
        <v>1.6815923466764972E-3</v>
      </c>
      <c r="BB579" s="27">
        <f>((1/(((6-P579)^2+(6-Q579)^2))*CT579))</f>
        <v>1.0603512835173994E-3</v>
      </c>
      <c r="BC579" s="27">
        <f>((1/(((1-P579)^2+(0-Q579)^2))*CT579))</f>
        <v>4.1632187909701253E-2</v>
      </c>
      <c r="BD579" s="27">
        <f>((1/(((2-P579)^2+(0-Q579)^2))*CT579))</f>
        <v>2.8239405112391636E-2</v>
      </c>
      <c r="BE579" s="27">
        <f>((1/(((2-P579)^2+(1-Q579)^2))*CT579))</f>
        <v>8.0456235572977833E-2</v>
      </c>
      <c r="BF579" s="27">
        <f>((1/(((3-P579)^2+(0-Q579)^2))*CT579))</f>
        <v>1.1520319854856291E-2</v>
      </c>
      <c r="BG579" s="27">
        <f>((1/(((3-P579)^2+(1-Q579)^2))*CT579))</f>
        <v>1.5668884616160488E-2</v>
      </c>
      <c r="BH579" s="27">
        <f>((1/(((3-P579)^2+(2-Q579)^2))*CT579))</f>
        <v>1.2370364968934429E-2</v>
      </c>
      <c r="BI579" s="27">
        <f>((1/(((4-P579)^2+(0-Q579)^2))*CT579))</f>
        <v>5.6118366632564665E-3</v>
      </c>
      <c r="BJ579" s="27">
        <f>((1/(((4-P579)^2+(1-Q579)^2))*CT579))</f>
        <v>6.4427847638430158E-3</v>
      </c>
      <c r="BK579" s="27">
        <f>((1/(((4-P579)^2+(2-Q579)^2))*CT579))</f>
        <v>5.8061896247629053E-3</v>
      </c>
      <c r="BL579" s="27">
        <f>((1/(((4-P579)^2+(3-Q579)^2))*CT579))</f>
        <v>4.3620958324748372E-3</v>
      </c>
      <c r="BM579" s="27">
        <f>((1/(((5-P579)^2+(0-Q579)^2))*CT579))</f>
        <v>3.2301158983384193E-3</v>
      </c>
      <c r="BN579" s="27">
        <f>((1/(((5-P579)^2+(1-Q579)^2))*CT579))</f>
        <v>3.4891345749394342E-3</v>
      </c>
      <c r="BO579" s="27">
        <f>((1/(((5-P579)^2+(2-Q579)^2))*CT579))</f>
        <v>3.2935730137176344E-3</v>
      </c>
      <c r="BP579" s="27">
        <f>((1/(((5-P579)^2+(3-Q579)^2))*CT579))</f>
        <v>2.7728541555209723E-3</v>
      </c>
      <c r="BQ579" s="27">
        <f>((1/(((5-P579)^2+(4-Q579)^2))*CT579))</f>
        <v>2.1850432687028788E-3</v>
      </c>
      <c r="BR579" s="27">
        <f>((1/(((6-P579)^2+(0-Q579)^2))*CT579))</f>
        <v>2.0790969596951496E-3</v>
      </c>
      <c r="BS579" s="27">
        <f>(1/(((6-P579)^2+(1-Q579)^2))*CT579)</f>
        <v>2.1834268231508774E-3</v>
      </c>
      <c r="BT579" s="27">
        <f>(1/(((6-P579)^2+(2-Q579)^2))*CT579)</f>
        <v>2.1052043783289739E-3</v>
      </c>
      <c r="BU579" s="27">
        <f>(1/(((6-P579)^2+(3-Q579)^2))*CT579)</f>
        <v>1.8795901855715815E-3</v>
      </c>
      <c r="BV579" s="27">
        <f>((1/(((6-P579)^2+(4-Q579)^2))*CT579))</f>
        <v>1.5897026041935592E-3</v>
      </c>
      <c r="BW579" s="27">
        <f>((1/(((6-P579)^2+(5-Q579)^2))*CT579))</f>
        <v>1.3053704152841388E-3</v>
      </c>
      <c r="BX579" s="27">
        <f>((1/(((0-P579)^2+(1-Q579)^2))*CT579))</f>
        <v>3.3731536150768474E-2</v>
      </c>
      <c r="BY579" s="27">
        <f>((1/(((0-P579)^2+(2-Q579)^2))*CT579))</f>
        <v>2.143004637059516E-2</v>
      </c>
      <c r="BZ579" s="27">
        <f>((1/(((1-P579)^2+(2-Q579)^2))*CT579))</f>
        <v>5.5386045297881131E-2</v>
      </c>
      <c r="CA579" s="27">
        <f>((1/(((0-P579)^2+(3-Q579)^2))*CT579))</f>
        <v>9.644962991080518E-3</v>
      </c>
      <c r="CB579" s="27">
        <f>((1/(((1-P579)^2+(3-Q579)^2))*CT579))</f>
        <v>1.3320422112547765E-2</v>
      </c>
      <c r="CC579" s="27">
        <f>((1/(((2-P579)^2+(3-Q579)^2))*CT579))</f>
        <v>1.1565462806458218E-2</v>
      </c>
      <c r="CD579" s="27">
        <f>((1/(((0-P579)^2+(4-Q579)^2))*CT579))</f>
        <v>4.982594104912582E-3</v>
      </c>
      <c r="CE579" s="27">
        <f>((1/(((1-P579)^2+(4-Q579)^2))*CT579))</f>
        <v>5.8109026762385328E-3</v>
      </c>
      <c r="CF579" s="27">
        <f>((1/(((2-P579)^2+(4-Q579)^2))*CT579))</f>
        <v>5.4501277623854013E-3</v>
      </c>
      <c r="CG579" s="27">
        <f>((1/(((3-P579)^2+(4-Q579)^2))*CT579))</f>
        <v>4.2576097094267308E-3</v>
      </c>
      <c r="CH579" s="27">
        <f>((1/(((0-P579)^2+(5-Q579)^2))*CT579))</f>
        <v>2.9610654719215224E-3</v>
      </c>
      <c r="CI579" s="27">
        <f>((1/(((1-P579)^2+(5-Q579)^2))*CT579))</f>
        <v>3.2351161849940979E-3</v>
      </c>
      <c r="CJ579" s="27">
        <f>((1/(((2-P579)^2+(5-Q579)^2))*CT579))</f>
        <v>3.1201292458830393E-3</v>
      </c>
      <c r="CK579" s="27">
        <f>((1/(((3-P579)^2+(5-Q579)^2))*CT579))</f>
        <v>2.6889586468962557E-3</v>
      </c>
      <c r="CL579" s="27">
        <f>(1/(((4-P579)^2+(5-Q579)^2))*CT579)</f>
        <v>2.1585087376156469E-3</v>
      </c>
      <c r="CM579" s="27">
        <f>(1/(((0-P579)^2+(6-Q579)^2))*CT579)</f>
        <v>1.9427514615598916E-3</v>
      </c>
      <c r="CN579" s="27">
        <f>(1/(((1-P579)^2+(6-Q579)^2))*CT579)</f>
        <v>2.0570819006084972E-3</v>
      </c>
      <c r="CO579" s="27">
        <f>((1/(((2-P579)^2+(6-Q579)^2))*CT579))</f>
        <v>2.0099809607229836E-3</v>
      </c>
      <c r="CP579" s="27">
        <f>((1/(((3-P579)^2+(6-Q579)^2))*CT579))</f>
        <v>1.8217963115806147E-3</v>
      </c>
      <c r="CQ579" s="27">
        <f>((1/(((4-P579)^2+(6-Q579)^2))*CT579))</f>
        <v>1.5617668976609831E-3</v>
      </c>
      <c r="CR579" s="27">
        <f>((1/(((5-P579)^2+(6-Q579)^2)))*CT579)</f>
        <v>1.2958536950593384E-3</v>
      </c>
      <c r="CS579" s="21">
        <f t="shared" ref="CS579:CS642" si="300">SUM(AV579:CR579)</f>
        <v>1.4585492498419184</v>
      </c>
      <c r="CT579" s="28">
        <v>0.05</v>
      </c>
    </row>
    <row r="580" spans="8:98" x14ac:dyDescent="0.25">
      <c r="H580" s="2">
        <v>44945</v>
      </c>
      <c r="I580" s="1" t="s">
        <v>22</v>
      </c>
      <c r="J580" s="1" t="s">
        <v>28</v>
      </c>
      <c r="K580"/>
      <c r="L580"/>
      <c r="M580"/>
      <c r="N580"/>
      <c r="P580" s="10">
        <f>SUMIF(team,spi_matches[[#This Row],[team1]],Mxg)+SUMIF(team,spi_matches[[#This Row],[team2]],Vnxg)</f>
        <v>1.8921142476836834</v>
      </c>
      <c r="Q580" s="10">
        <f>SUMIF(team,spi_matches[[#This Row],[team1]],Mnxg)+SUMIF(team,spi_matches[[#This Row],[team2]],Vxg)</f>
        <v>1.2557224180880593</v>
      </c>
      <c r="R580" s="10" t="str">
        <f t="shared" si="270"/>
        <v/>
      </c>
      <c r="S580" s="21">
        <f t="shared" si="271"/>
        <v>0.72496340243236335</v>
      </c>
      <c r="T580" s="21">
        <f t="shared" si="272"/>
        <v>0.14816614333708397</v>
      </c>
      <c r="U580" s="21">
        <f t="shared" si="273"/>
        <v>0.12687045423055276</v>
      </c>
      <c r="V580" s="22">
        <f t="shared" si="274"/>
        <v>3</v>
      </c>
      <c r="W580" s="22">
        <f t="shared" si="275"/>
        <v>0</v>
      </c>
      <c r="X580" s="23" t="str">
        <f t="shared" si="276"/>
        <v/>
      </c>
      <c r="Y580" s="23" t="str">
        <f t="shared" si="277"/>
        <v/>
      </c>
      <c r="Z580" s="23">
        <f t="shared" si="278"/>
        <v>3</v>
      </c>
      <c r="AA580" s="23">
        <f t="shared" si="279"/>
        <v>0</v>
      </c>
      <c r="AB580" s="24">
        <f t="shared" si="280"/>
        <v>2</v>
      </c>
      <c r="AC580" s="24">
        <f t="shared" si="281"/>
        <v>1</v>
      </c>
      <c r="AD580" s="24">
        <f t="shared" si="282"/>
        <v>2</v>
      </c>
      <c r="AE580" s="24">
        <f>ROUND(RIGHT(AM580,1),1)</f>
        <v>2</v>
      </c>
      <c r="AF580" s="24">
        <f t="shared" si="284"/>
        <v>1</v>
      </c>
      <c r="AG580" s="24">
        <f t="shared" si="285"/>
        <v>1</v>
      </c>
      <c r="AH580" s="24">
        <f t="shared" si="286"/>
        <v>3</v>
      </c>
      <c r="AI580" s="24">
        <f t="shared" si="287"/>
        <v>1</v>
      </c>
      <c r="AJ580" s="24">
        <f t="shared" si="288"/>
        <v>1</v>
      </c>
      <c r="AK580" s="24">
        <f t="shared" si="289"/>
        <v>2</v>
      </c>
      <c r="AL580" s="25">
        <f t="shared" si="290"/>
        <v>21</v>
      </c>
      <c r="AM580" s="25">
        <f t="shared" si="291"/>
        <v>22</v>
      </c>
      <c r="AN580" s="25">
        <f t="shared" si="292"/>
        <v>11</v>
      </c>
      <c r="AO580" s="25">
        <f t="shared" si="293"/>
        <v>31</v>
      </c>
      <c r="AP580" s="25">
        <f t="shared" si="294"/>
        <v>12</v>
      </c>
      <c r="AQ580" s="35">
        <f t="shared" si="295"/>
        <v>0.54822762158753924</v>
      </c>
      <c r="AR580" s="35">
        <f t="shared" si="296"/>
        <v>7.4668740829960056E-2</v>
      </c>
      <c r="AS580" s="35">
        <f t="shared" si="297"/>
        <v>4.90347748031605E-2</v>
      </c>
      <c r="AT580" s="35">
        <f t="shared" si="298"/>
        <v>3.2666786105904733E-2</v>
      </c>
      <c r="AU580" s="35">
        <f t="shared" si="299"/>
        <v>3.1287040608857529E-2</v>
      </c>
      <c r="AV580" s="27">
        <f>(1/(((0-P580)^2+(0-Q580)^2))*CT580)</f>
        <v>8.1893172517834671E-3</v>
      </c>
      <c r="AW580" s="27">
        <f>(1/(((1-P580)^2+(1-Q580)^2))*CT580)</f>
        <v>4.90347748031605E-2</v>
      </c>
      <c r="AX580" s="27">
        <f>(1/(((2-P580)^2+(2-Q580)^2))*CT580)</f>
        <v>7.4668740829960056E-2</v>
      </c>
      <c r="AY580" s="27">
        <f>(1/(((3-P580)^2+(3-Q580)^2))*CT580)</f>
        <v>9.8905426709183022E-3</v>
      </c>
      <c r="AZ580" s="27">
        <f>((1/(((4-P580)^2+(4-Q580)^2))*CT580))</f>
        <v>3.5268853310628403E-3</v>
      </c>
      <c r="BA580" s="27">
        <f>((1/(((5-P580)^2+(5-Q580)^2))*CT580))</f>
        <v>1.7835443809151917E-3</v>
      </c>
      <c r="BB580" s="27">
        <f>((1/(((6-P580)^2+(6-Q580)^2))*CT580))</f>
        <v>1.072338069283623E-3</v>
      </c>
      <c r="BC580" s="27">
        <f>((1/(((1-P580)^2+(0-Q580)^2))*CT580))</f>
        <v>1.7798988433461178E-2</v>
      </c>
      <c r="BD580" s="27">
        <f>((1/(((2-P580)^2+(0-Q580)^2))*CT580))</f>
        <v>2.6586313661531347E-2</v>
      </c>
      <c r="BE580" s="27">
        <f>((1/(((2-P580)^2+(1-Q580)^2))*CT580))</f>
        <v>0.54822762158753924</v>
      </c>
      <c r="BF580" s="27">
        <f>((1/(((3-P580)^2+(0-Q580)^2))*CT580))</f>
        <v>1.5059920932393171E-2</v>
      </c>
      <c r="BG580" s="27">
        <f>((1/(((3-P580)^2+(1-Q580)^2))*CT580))</f>
        <v>3.2666786105904733E-2</v>
      </c>
      <c r="BH580" s="27">
        <f>((1/(((3-P580)^2+(2-Q580)^2))*CT580))</f>
        <v>2.3707604691815598E-2</v>
      </c>
      <c r="BI580" s="27">
        <f>((1/(((4-P580)^2+(0-Q580)^2))*CT580))</f>
        <v>7.0152208389100933E-3</v>
      </c>
      <c r="BJ580" s="27">
        <f>((1/(((4-P580)^2+(1-Q580)^2))*CT580))</f>
        <v>9.3669874734834506E-3</v>
      </c>
      <c r="BK580" s="27">
        <f>((1/(((4-P580)^2+(2-Q580)^2))*CT580))</f>
        <v>8.4512040619729271E-3</v>
      </c>
      <c r="BL580" s="27">
        <f>((1/(((4-P580)^2+(3-Q580)^2))*CT580))</f>
        <v>5.6416705408302128E-3</v>
      </c>
      <c r="BM580" s="27">
        <f>((1/(((5-P580)^2+(0-Q580)^2))*CT580))</f>
        <v>3.7586825491572212E-3</v>
      </c>
      <c r="BN580" s="27">
        <f>((1/(((5-P580)^2+(1-Q580)^2))*CT580))</f>
        <v>4.3428905026287028E-3</v>
      </c>
      <c r="BO580" s="27">
        <f>((1/(((5-P580)^2+(2-Q580)^2))*CT580))</f>
        <v>4.1351394266076645E-3</v>
      </c>
      <c r="BP580" s="27">
        <f>((1/(((5-P580)^2+(3-Q580)^2))*CT580))</f>
        <v>3.324955078787069E-3</v>
      </c>
      <c r="BQ580" s="27">
        <f>((1/(((5-P580)^2+(4-Q580)^2))*CT580))</f>
        <v>2.4567623652995032E-3</v>
      </c>
      <c r="BR580" s="27">
        <f>((1/(((6-P580)^2+(0-Q580)^2))*CT580))</f>
        <v>2.2887912044729916E-3</v>
      </c>
      <c r="BS580" s="27">
        <f>(1/(((6-P580)^2+(1-Q580)^2))*CT580)</f>
        <v>2.4930035588221163E-3</v>
      </c>
      <c r="BT580" s="27">
        <f>(1/(((6-P580)^2+(2-Q580)^2))*CT580)</f>
        <v>2.4231204610581816E-3</v>
      </c>
      <c r="BU580" s="27">
        <f>(1/(((6-P580)^2+(3-Q580)^2))*CT580)</f>
        <v>2.1203640513625826E-3</v>
      </c>
      <c r="BV580" s="27">
        <f>((1/(((6-P580)^2+(4-Q580)^2))*CT580))</f>
        <v>1.7304003157293153E-3</v>
      </c>
      <c r="BW580" s="27">
        <f>((1/(((6-P580)^2+(5-Q580)^2))*CT580))</f>
        <v>1.3669745905960857E-3</v>
      </c>
      <c r="BX580" s="27">
        <f>((1/(((0-P580)^2+(1-Q580)^2))*CT580))</f>
        <v>1.1584663368921187E-2</v>
      </c>
      <c r="BY580" s="27">
        <f>((1/(((0-P580)^2+(2-Q580)^2))*CT580))</f>
        <v>1.0215605581570046E-2</v>
      </c>
      <c r="BZ580" s="27">
        <f>((1/(((1-P580)^2+(2-Q580)^2))*CT580))</f>
        <v>3.1287040608857529E-2</v>
      </c>
      <c r="CA580" s="27">
        <f>((1/(((0-P580)^2+(3-Q580)^2))*CT580))</f>
        <v>6.3769175008074616E-3</v>
      </c>
      <c r="CB580" s="27">
        <f>((1/(((1-P580)^2+(3-Q580)^2))*CT580))</f>
        <v>1.1002523068092884E-2</v>
      </c>
      <c r="CC580" s="27">
        <f>((1/(((2-P580)^2+(3-Q580)^2))*CT580))</f>
        <v>1.3827698694804278E-2</v>
      </c>
      <c r="CD580" s="27">
        <f>((1/(((0-P580)^2+(4-Q580)^2))*CT580))</f>
        <v>3.8008447175051328E-3</v>
      </c>
      <c r="CE580" s="27">
        <f>((1/(((1-P580)^2+(4-Q580)^2))*CT580))</f>
        <v>5.0717120874571794E-3</v>
      </c>
      <c r="CF580" s="27">
        <f>((1/(((2-P580)^2+(4-Q580)^2))*CT580))</f>
        <v>5.5990274760422719E-3</v>
      </c>
      <c r="CG580" s="27">
        <f>((1/(((3-P580)^2+(4-Q580)^2))*CT580))</f>
        <v>4.8218212018701885E-3</v>
      </c>
      <c r="CH580" s="27">
        <f>((1/(((0-P580)^2+(5-Q580)^2))*CT580))</f>
        <v>2.3995722359645604E-3</v>
      </c>
      <c r="CI580" s="27">
        <f>((1/(((1-P580)^2+(5-Q580)^2))*CT580))</f>
        <v>2.850516538488793E-3</v>
      </c>
      <c r="CJ580" s="27">
        <f>((1/(((2-P580)^2+(5-Q580)^2))*CT580))</f>
        <v>3.0098363187884237E-3</v>
      </c>
      <c r="CK580" s="27">
        <f>((1/(((3-P580)^2+(5-Q580)^2))*CT580))</f>
        <v>2.7698371634220999E-3</v>
      </c>
      <c r="CL580" s="27">
        <f>(1/(((4-P580)^2+(5-Q580)^2))*CT580)</f>
        <v>2.2873986984264794E-3</v>
      </c>
      <c r="CM580" s="27">
        <f>(1/(((0-P580)^2+(6-Q580)^2))*CT580)</f>
        <v>1.6188035480002977E-3</v>
      </c>
      <c r="CN580" s="27">
        <f>(1/(((1-P580)^2+(6-Q580)^2))*CT580)</f>
        <v>1.8122086155302145E-3</v>
      </c>
      <c r="CO580" s="27">
        <f>((1/(((2-P580)^2+(6-Q580)^2))*CT580))</f>
        <v>1.8753168607609221E-3</v>
      </c>
      <c r="CP580" s="27">
        <f>((1/(((3-P580)^2+(6-Q580)^2))*CT580))</f>
        <v>1.7792603606690163E-3</v>
      </c>
      <c r="CQ580" s="27">
        <f>((1/(((4-P580)^2+(6-Q580)^2))*CT580))</f>
        <v>1.5669632283437896E-3</v>
      </c>
      <c r="CR580" s="27">
        <f>((1/(((5-P580)^2+(6-Q580)^2)))*CT580)</f>
        <v>1.3128863562300083E-3</v>
      </c>
      <c r="CS580" s="21">
        <f t="shared" si="300"/>
        <v>1</v>
      </c>
      <c r="CT580" s="28">
        <v>4.2231777724697356E-2</v>
      </c>
    </row>
    <row r="581" spans="8:98" x14ac:dyDescent="0.25">
      <c r="H581" s="2">
        <v>44947</v>
      </c>
      <c r="I581" s="1" t="s">
        <v>19</v>
      </c>
      <c r="J581" s="1" t="s">
        <v>12</v>
      </c>
      <c r="K581"/>
      <c r="L581"/>
      <c r="M581"/>
      <c r="N581"/>
      <c r="P581" s="10">
        <f>SUMIF(team,spi_matches[[#This Row],[team1]],Mxg)+SUMIF(team,spi_matches[[#This Row],[team2]],Vnxg)</f>
        <v>1.9182117342430169</v>
      </c>
      <c r="Q581" s="10">
        <f>SUMIF(team,spi_matches[[#This Row],[team1]],Mnxg)+SUMIF(team,spi_matches[[#This Row],[team2]],Vxg)</f>
        <v>1.1204717466839622</v>
      </c>
      <c r="R581" s="10" t="str">
        <f t="shared" si="270"/>
        <v/>
      </c>
      <c r="S581" s="21">
        <f t="shared" si="271"/>
        <v>2.5828869621942645</v>
      </c>
      <c r="T581" s="21">
        <f t="shared" si="272"/>
        <v>0.15037770369731418</v>
      </c>
      <c r="U581" s="21">
        <f t="shared" si="273"/>
        <v>0.13516074871672021</v>
      </c>
      <c r="V581" s="22">
        <f t="shared" si="274"/>
        <v>3</v>
      </c>
      <c r="W581" s="22">
        <f t="shared" si="275"/>
        <v>0</v>
      </c>
      <c r="X581" s="23" t="str">
        <f t="shared" si="276"/>
        <v/>
      </c>
      <c r="Y581" s="23" t="str">
        <f t="shared" si="277"/>
        <v/>
      </c>
      <c r="Z581" s="23">
        <f t="shared" si="278"/>
        <v>3</v>
      </c>
      <c r="AA581" s="23">
        <f t="shared" si="279"/>
        <v>0</v>
      </c>
      <c r="AB581" s="24">
        <f t="shared" si="280"/>
        <v>2</v>
      </c>
      <c r="AC581" s="24">
        <f t="shared" si="281"/>
        <v>1</v>
      </c>
      <c r="AD581" s="24">
        <f t="shared" si="282"/>
        <v>2</v>
      </c>
      <c r="AE581" s="24">
        <f t="shared" si="283"/>
        <v>2</v>
      </c>
      <c r="AF581" s="24">
        <f t="shared" si="284"/>
        <v>1</v>
      </c>
      <c r="AG581" s="24">
        <f t="shared" si="285"/>
        <v>1</v>
      </c>
      <c r="AH581" s="24">
        <f t="shared" si="286"/>
        <v>3</v>
      </c>
      <c r="AI581" s="24">
        <f t="shared" si="287"/>
        <v>1</v>
      </c>
      <c r="AJ581" s="24">
        <f t="shared" si="288"/>
        <v>2</v>
      </c>
      <c r="AK581" s="24">
        <f t="shared" si="289"/>
        <v>0</v>
      </c>
      <c r="AL581" s="25">
        <f t="shared" si="290"/>
        <v>21</v>
      </c>
      <c r="AM581" s="25">
        <f t="shared" si="291"/>
        <v>22</v>
      </c>
      <c r="AN581" s="25">
        <f t="shared" si="292"/>
        <v>11</v>
      </c>
      <c r="AO581" s="25">
        <f t="shared" si="293"/>
        <v>31</v>
      </c>
      <c r="AP581" s="25">
        <f t="shared" si="294"/>
        <v>20</v>
      </c>
      <c r="AQ581" s="26">
        <f t="shared" si="295"/>
        <v>2.3581833164847437</v>
      </c>
      <c r="AR581" s="26">
        <f t="shared" si="296"/>
        <v>6.4081263753661383E-2</v>
      </c>
      <c r="AS581" s="26">
        <f t="shared" si="297"/>
        <v>5.8300455621636715E-2</v>
      </c>
      <c r="AT581" s="26">
        <f t="shared" si="298"/>
        <v>4.2201952943283216E-2</v>
      </c>
      <c r="AU581" s="26">
        <f t="shared" si="299"/>
        <v>3.9615060283883841E-2</v>
      </c>
      <c r="AV581" s="27">
        <f>(1/(((0-P581)^2+(0-Q581)^2))*CT581)</f>
        <v>1.0131726235396075E-2</v>
      </c>
      <c r="AW581" s="27">
        <f>(1/(((1-P581)^2+(1-Q581)^2))*CT581)</f>
        <v>5.8300455621636715E-2</v>
      </c>
      <c r="AX581" s="27">
        <f>(1/(((2-P581)^2+(2-Q581)^2))*CT581)</f>
        <v>6.4081263753661383E-2</v>
      </c>
      <c r="AY581" s="27">
        <f>(1/(((3-P581)^2+(3-Q581)^2))*CT581)</f>
        <v>1.0631755255417293E-2</v>
      </c>
      <c r="AZ581" s="27">
        <f>((1/(((4-P581)^2+(4-Q581)^2))*CT581))</f>
        <v>3.9602312484723319E-3</v>
      </c>
      <c r="BA581" s="27">
        <f>((1/(((5-P581)^2+(5-Q581)^2))*CT581))</f>
        <v>2.0368126691795965E-3</v>
      </c>
      <c r="BB581" s="27">
        <f>((1/(((6-P581)^2+(6-Q581)^2))*CT581))</f>
        <v>1.2354589135507941E-3</v>
      </c>
      <c r="BC581" s="27">
        <f>((1/(((1-P581)^2+(0-Q581)^2))*CT581))</f>
        <v>2.3825751142666048E-2</v>
      </c>
      <c r="BD581" s="27">
        <f>((1/(((2-P581)^2+(0-Q581)^2))*CT581))</f>
        <v>3.9615060283883841E-2</v>
      </c>
      <c r="BE581" s="27">
        <f>((1/(((2-P581)^2+(1-Q581)^2))*CT581))</f>
        <v>2.3581833164847437</v>
      </c>
      <c r="BF581" s="27">
        <f>((1/(((3-P581)^2+(0-Q581)^2))*CT581))</f>
        <v>2.0612413037055466E-2</v>
      </c>
      <c r="BG581" s="27">
        <f>((1/(((3-P581)^2+(1-Q581)^2))*CT581))</f>
        <v>4.2201952943283216E-2</v>
      </c>
      <c r="BH581" s="27">
        <f>((1/(((3-P581)^2+(2-Q581)^2))*CT581))</f>
        <v>2.5722337242687406E-2</v>
      </c>
      <c r="BI581" s="27">
        <f>((1/(((4-P581)^2+(0-Q581)^2))*CT581))</f>
        <v>8.9456651272842372E-3</v>
      </c>
      <c r="BJ581" s="27">
        <f>((1/(((4-P581)^2+(1-Q581)^2))*CT581))</f>
        <v>1.1498599013061663E-2</v>
      </c>
      <c r="BK581" s="27">
        <f>((1/(((4-P581)^2+(2-Q581)^2))*CT581))</f>
        <v>9.7896932441594083E-3</v>
      </c>
      <c r="BL581" s="27">
        <f>((1/(((4-P581)^2+(3-Q581)^2))*CT581))</f>
        <v>6.3560920441921359E-3</v>
      </c>
      <c r="BM581" s="27">
        <f>((1/(((5-P581)^2+(0-Q581)^2))*CT581))</f>
        <v>4.6499188400518773E-3</v>
      </c>
      <c r="BN581" s="27">
        <f>((1/(((5-P581)^2+(1-Q581)^2))*CT581))</f>
        <v>5.2565554637010025E-3</v>
      </c>
      <c r="BO581" s="27">
        <f>((1/(((5-P581)^2+(2-Q581)^2))*CT581))</f>
        <v>4.8680804414529821E-3</v>
      </c>
      <c r="BP581" s="27">
        <f>((1/(((5-P581)^2+(3-Q581)^2))*CT581))</f>
        <v>3.8372851805436614E-3</v>
      </c>
      <c r="BQ581" s="27">
        <f>((1/(((5-P581)^2+(4-Q581)^2))*CT581))</f>
        <v>2.8107096326073036E-3</v>
      </c>
      <c r="BR581" s="27">
        <f>((1/(((6-P581)^2+(0-Q581)^2))*CT581))</f>
        <v>2.7907310518337771E-3</v>
      </c>
      <c r="BS581" s="27">
        <f>(1/(((6-P581)^2+(1-Q581)^2))*CT581)</f>
        <v>2.9984092440692956E-3</v>
      </c>
      <c r="BT581" s="27">
        <f>(1/(((6-P581)^2+(2-Q581)^2))*CT581)</f>
        <v>2.8678661536789538E-3</v>
      </c>
      <c r="BU581" s="27">
        <f>(1/(((6-P581)^2+(3-Q581)^2))*CT581)</f>
        <v>2.4760293247009842E-3</v>
      </c>
      <c r="BV581" s="27">
        <f>((1/(((6-P581)^2+(4-Q581)^2))*CT581))</f>
        <v>2.0037929068061808E-3</v>
      </c>
      <c r="BW581" s="27">
        <f>((1/(((6-P581)^2+(5-Q581)^2))*CT581))</f>
        <v>1.5767033918016747E-3</v>
      </c>
      <c r="BX581" s="27">
        <f>((1/(((0-P581)^2+(1-Q581)^2))*CT581))</f>
        <v>1.3535280808941251E-2</v>
      </c>
      <c r="BY581" s="27">
        <f>((1/(((0-P581)^2+(2-Q581)^2))*CT581))</f>
        <v>1.1228117563247797E-2</v>
      </c>
      <c r="BZ581" s="27">
        <f>((1/(((1-P581)^2+(2-Q581)^2))*CT581))</f>
        <v>3.0927527613759567E-2</v>
      </c>
      <c r="CA581" s="27">
        <f>((1/(((0-P581)^2+(3-Q581)^2))*CT581))</f>
        <v>6.9327332166297774E-3</v>
      </c>
      <c r="CB581" s="27">
        <f>((1/(((1-P581)^2+(3-Q581)^2))*CT581))</f>
        <v>1.1426640668667207E-2</v>
      </c>
      <c r="CC581" s="27">
        <f>((1/(((2-P581)^2+(3-Q581)^2))*CT581))</f>
        <v>1.4127024309929721E-2</v>
      </c>
      <c r="CD581" s="27">
        <f>((1/(((0-P581)^2+(4-Q581)^2))*CT581))</f>
        <v>4.1766840189932817E-3</v>
      </c>
      <c r="CE581" s="27">
        <f>((1/(((1-P581)^2+(4-Q581)^2))*CT581))</f>
        <v>5.4735761329974568E-3</v>
      </c>
      <c r="CF581" s="27">
        <f>((1/(((2-P581)^2+(4-Q581)^2))*CT581))</f>
        <v>6.0252780063975173E-3</v>
      </c>
      <c r="CG581" s="27">
        <f>((1/(((3-P581)^2+(4-Q581)^2))*CT581))</f>
        <v>5.2843236615554602E-3</v>
      </c>
      <c r="CH581" s="27">
        <f>((1/(((0-P581)^2+(5-Q581)^2))*CT581))</f>
        <v>2.6694748508954385E-3</v>
      </c>
      <c r="CI581" s="27">
        <f>((1/(((1-P581)^2+(5-Q581)^2))*CT581))</f>
        <v>3.1458704404035173E-3</v>
      </c>
      <c r="CJ581" s="27">
        <f>((1/(((2-P581)^2+(5-Q581)^2))*CT581))</f>
        <v>3.3206200541719649E-3</v>
      </c>
      <c r="CK581" s="27">
        <f>((1/(((3-P581)^2+(5-Q581)^2))*CT581))</f>
        <v>3.0824230072666226E-3</v>
      </c>
      <c r="CL581" s="27">
        <f>(1/(((4-P581)^2+(5-Q581)^2))*CT581)</f>
        <v>2.5793695413430483E-3</v>
      </c>
      <c r="CM581" s="27">
        <f>(1/(((0-P581)^2+(6-Q581)^2))*CT581)</f>
        <v>1.8188873988454063E-3</v>
      </c>
      <c r="CN581" s="27">
        <f>(1/(((1-P581)^2+(6-Q581)^2))*CT581)</f>
        <v>2.0281582380005784E-3</v>
      </c>
      <c r="CO581" s="27">
        <f>((1/(((2-P581)^2+(6-Q581)^2))*CT581))</f>
        <v>2.0993861764235476E-3</v>
      </c>
      <c r="CP581" s="27">
        <f>((1/(((3-P581)^2+(6-Q581)^2))*CT581))</f>
        <v>2.0015963269666222E-3</v>
      </c>
      <c r="CQ581" s="27">
        <f>((1/(((4-P581)^2+(6-Q581)^2))*CT581))</f>
        <v>1.7766004296725969E-3</v>
      </c>
      <c r="CR581" s="27">
        <f>((1/(((5-P581)^2+(6-Q581)^2)))*CT581)</f>
        <v>1.5011762516118265E-3</v>
      </c>
      <c r="CS581" s="21">
        <f t="shared" si="300"/>
        <v>2.8684254146082995</v>
      </c>
      <c r="CT581" s="28">
        <v>0.05</v>
      </c>
    </row>
    <row r="582" spans="8:98" x14ac:dyDescent="0.25">
      <c r="H582" s="2">
        <v>44947</v>
      </c>
      <c r="I582" s="1" t="s">
        <v>11</v>
      </c>
      <c r="J582" s="1" t="s">
        <v>17</v>
      </c>
      <c r="K582"/>
      <c r="L582"/>
      <c r="M582"/>
      <c r="N582"/>
      <c r="P582" s="10">
        <f>SUMIF(team,spi_matches[[#This Row],[team1]],Mxg)+SUMIF(team,spi_matches[[#This Row],[team2]],Vnxg)</f>
        <v>1.2851329945839978</v>
      </c>
      <c r="Q582" s="10">
        <f>SUMIF(team,spi_matches[[#This Row],[team1]],Mnxg)+SUMIF(team,spi_matches[[#This Row],[team2]],Vxg)</f>
        <v>1.1628192338919199</v>
      </c>
      <c r="R582" s="10" t="str">
        <f t="shared" si="270"/>
        <v/>
      </c>
      <c r="S582" s="21">
        <f t="shared" si="271"/>
        <v>0.24736699286147953</v>
      </c>
      <c r="T582" s="21">
        <f t="shared" si="272"/>
        <v>0.53568587190556449</v>
      </c>
      <c r="U582" s="21">
        <f t="shared" si="273"/>
        <v>0.19983665000526654</v>
      </c>
      <c r="V582" s="22">
        <f t="shared" si="274"/>
        <v>1</v>
      </c>
      <c r="W582" s="22">
        <f t="shared" si="275"/>
        <v>1</v>
      </c>
      <c r="X582" s="23" t="str">
        <f t="shared" si="276"/>
        <v/>
      </c>
      <c r="Y582" s="23" t="str">
        <f t="shared" si="277"/>
        <v/>
      </c>
      <c r="Z582" s="23">
        <f t="shared" si="278"/>
        <v>1</v>
      </c>
      <c r="AA582" s="23">
        <f t="shared" si="279"/>
        <v>1</v>
      </c>
      <c r="AB582" s="24">
        <f t="shared" si="280"/>
        <v>1</v>
      </c>
      <c r="AC582" s="24">
        <f t="shared" si="281"/>
        <v>1</v>
      </c>
      <c r="AD582" s="24">
        <f t="shared" si="282"/>
        <v>2</v>
      </c>
      <c r="AE582" s="24">
        <f t="shared" si="283"/>
        <v>1</v>
      </c>
      <c r="AF582" s="24">
        <f t="shared" si="284"/>
        <v>1</v>
      </c>
      <c r="AG582" s="24">
        <f t="shared" si="285"/>
        <v>2</v>
      </c>
      <c r="AH582" s="24">
        <f t="shared" si="286"/>
        <v>2</v>
      </c>
      <c r="AI582" s="24">
        <f t="shared" si="287"/>
        <v>2</v>
      </c>
      <c r="AJ582" s="24">
        <f t="shared" si="288"/>
        <v>1</v>
      </c>
      <c r="AK582" s="24">
        <f t="shared" si="289"/>
        <v>0</v>
      </c>
      <c r="AL582" s="25">
        <f t="shared" si="290"/>
        <v>11</v>
      </c>
      <c r="AM582" s="25">
        <f t="shared" si="291"/>
        <v>21</v>
      </c>
      <c r="AN582" s="25">
        <f t="shared" si="292"/>
        <v>12</v>
      </c>
      <c r="AO582" s="25">
        <f t="shared" si="293"/>
        <v>22</v>
      </c>
      <c r="AP582" s="25">
        <f t="shared" si="294"/>
        <v>10</v>
      </c>
      <c r="AQ582" s="26">
        <f t="shared" si="295"/>
        <v>0.46377488022382601</v>
      </c>
      <c r="AR582" s="26">
        <f t="shared" si="296"/>
        <v>9.3015479138858909E-2</v>
      </c>
      <c r="AS582" s="26">
        <f t="shared" si="297"/>
        <v>6.3924521219410502E-2</v>
      </c>
      <c r="AT582" s="26">
        <f t="shared" si="298"/>
        <v>4.1257309218201005E-2</v>
      </c>
      <c r="AU582" s="26">
        <f t="shared" si="299"/>
        <v>3.488089650294688E-2</v>
      </c>
      <c r="AV582" s="27">
        <f>(1/(((0-P582)^2+(0-Q582)^2))*CT582)</f>
        <v>1.6646051173286783E-2</v>
      </c>
      <c r="AW582" s="27">
        <f>(1/(((1-P582)^2+(1-Q582)^2))*CT582)</f>
        <v>0.46377488022382601</v>
      </c>
      <c r="AX582" s="27">
        <f>(1/(((2-P582)^2+(2-Q582)^2))*CT582)</f>
        <v>4.1257309218201005E-2</v>
      </c>
      <c r="AY582" s="27">
        <f>(1/(((3-P582)^2+(3-Q582)^2))*CT582)</f>
        <v>7.9164002627237044E-3</v>
      </c>
      <c r="AZ582" s="27">
        <f>((1/(((4-P582)^2+(4-Q582)^2))*CT582))</f>
        <v>3.2425216388058532E-3</v>
      </c>
      <c r="BA582" s="27">
        <f>((1/(((5-P582)^2+(5-Q582)^2))*CT582))</f>
        <v>1.7528979636761009E-3</v>
      </c>
      <c r="BB582" s="27">
        <f>((1/(((6-P582)^2+(6-Q582)^2))*CT582))</f>
        <v>1.0958114250451216E-3</v>
      </c>
      <c r="BC582" s="27">
        <f>((1/(((1-P582)^2+(0-Q582)^2))*CT582))</f>
        <v>3.488089650294688E-2</v>
      </c>
      <c r="BD582" s="27">
        <f>((1/(((2-P582)^2+(0-Q582)^2))*CT582))</f>
        <v>2.6835790741367577E-2</v>
      </c>
      <c r="BE582" s="27">
        <f>((1/(((2-P582)^2+(1-Q582)^2))*CT582))</f>
        <v>9.3015479138858909E-2</v>
      </c>
      <c r="BF582" s="27">
        <f>((1/(((3-P582)^2+(0-Q582)^2))*CT582))</f>
        <v>1.1647091044031924E-2</v>
      </c>
      <c r="BG582" s="27">
        <f>((1/(((3-P582)^2+(1-Q582)^2))*CT582))</f>
        <v>1.685045486325296E-2</v>
      </c>
      <c r="BH582" s="27">
        <f>((1/(((3-P582)^2+(2-Q582)^2))*CT582))</f>
        <v>1.3730075842275025E-2</v>
      </c>
      <c r="BI582" s="27">
        <f>((1/(((4-P582)^2+(0-Q582)^2))*CT582))</f>
        <v>5.7322020046122191E-3</v>
      </c>
      <c r="BJ582" s="27">
        <f>((1/(((4-P582)^2+(1-Q582)^2))*CT582))</f>
        <v>6.7594852503616507E-3</v>
      </c>
      <c r="BK582" s="27">
        <f>((1/(((4-P582)^2+(2-Q582)^2))*CT582))</f>
        <v>6.1947317706649557E-3</v>
      </c>
      <c r="BL582" s="27">
        <f>((1/(((4-P582)^2+(3-Q582)^2))*CT582))</f>
        <v>4.65300840130594E-3</v>
      </c>
      <c r="BM582" s="27">
        <f>((1/(((5-P582)^2+(0-Q582)^2))*CT582))</f>
        <v>3.2998104623516073E-3</v>
      </c>
      <c r="BN582" s="27">
        <f>((1/(((5-P582)^2+(1-Q582)^2))*CT582))</f>
        <v>3.61617957610699E-3</v>
      </c>
      <c r="BO582" s="27">
        <f>((1/(((5-P582)^2+(2-Q582)^2))*CT582))</f>
        <v>3.4480122667460492E-3</v>
      </c>
      <c r="BP582" s="27">
        <f>((1/(((5-P582)^2+(3-Q582)^2))*CT582))</f>
        <v>2.9111284813328618E-3</v>
      </c>
      <c r="BQ582" s="27">
        <f>((1/(((5-P582)^2+(4-Q582)^2))*CT582))</f>
        <v>2.288347159360556E-3</v>
      </c>
      <c r="BR582" s="27">
        <f>((1/(((6-P582)^2+(0-Q582)^2))*CT582))</f>
        <v>2.120250476516219E-3</v>
      </c>
      <c r="BS582" s="27">
        <f>(1/(((6-P582)^2+(1-Q582)^2))*CT582)</f>
        <v>2.2465366398733001E-3</v>
      </c>
      <c r="BT582" s="27">
        <f>(1/(((6-P582)^2+(2-Q582)^2))*CT582)</f>
        <v>2.180469381780788E-3</v>
      </c>
      <c r="BU582" s="27">
        <f>(1/(((6-P582)^2+(3-Q582)^2))*CT582)</f>
        <v>1.9527280434846067E-3</v>
      </c>
      <c r="BV582" s="27">
        <f>((1/(((6-P582)^2+(4-Q582)^2))*CT582))</f>
        <v>1.6512786443599594E-3</v>
      </c>
      <c r="BW582" s="27">
        <f>((1/(((6-P582)^2+(5-Q582)^2))*CT582))</f>
        <v>1.3530361698885617E-3</v>
      </c>
      <c r="BX582" s="27">
        <f>((1/(((0-P582)^2+(1-Q582)^2))*CT582))</f>
        <v>2.9796012031747612E-2</v>
      </c>
      <c r="BY582" s="27">
        <f>((1/(((0-P582)^2+(2-Q582)^2))*CT582))</f>
        <v>2.1254541228559184E-2</v>
      </c>
      <c r="BZ582" s="27">
        <f>((1/(((1-P582)^2+(2-Q582)^2))*CT582))</f>
        <v>6.3924521219410502E-2</v>
      </c>
      <c r="CA582" s="27">
        <f>((1/(((0-P582)^2+(3-Q582)^2))*CT582))</f>
        <v>9.9466858016500938E-3</v>
      </c>
      <c r="CB582" s="27">
        <f>((1/(((1-P582)^2+(3-Q582)^2))*CT582))</f>
        <v>1.4465357527607629E-2</v>
      </c>
      <c r="CC582" s="27">
        <f>((1/(((2-P582)^2+(3-Q582)^2))*CT582))</f>
        <v>1.2865813671137833E-2</v>
      </c>
      <c r="CD582" s="27">
        <f>((1/(((0-P582)^2+(4-Q582)^2))*CT582))</f>
        <v>5.1540220138830495E-3</v>
      </c>
      <c r="CE582" s="27">
        <f>((1/(((1-P582)^2+(4-Q582)^2))*CT582))</f>
        <v>6.1493841424163373E-3</v>
      </c>
      <c r="CF582" s="27">
        <f>((1/(((2-P582)^2+(4-Q582)^2))*CT582))</f>
        <v>5.8406919485933032E-3</v>
      </c>
      <c r="CG582" s="27">
        <f>((1/(((3-P582)^2+(4-Q582)^2))*CT582))</f>
        <v>4.5494400427667754E-3</v>
      </c>
      <c r="CH582" s="27">
        <f>((1/(((0-P582)^2+(5-Q582)^2))*CT582))</f>
        <v>3.0533375856694996E-3</v>
      </c>
      <c r="CI582" s="27">
        <f>((1/(((1-P582)^2+(5-Q582)^2))*CT582))</f>
        <v>3.3771787824797717E-3</v>
      </c>
      <c r="CJ582" s="27">
        <f>((1/(((2-P582)^2+(5-Q582)^2))*CT582))</f>
        <v>3.2819185636133365E-3</v>
      </c>
      <c r="CK582" s="27">
        <f>((1/(((3-P582)^2+(5-Q582)^2))*CT582))</f>
        <v>2.8304997546844063E-3</v>
      </c>
      <c r="CL582" s="27">
        <f>(1/(((4-P582)^2+(5-Q582)^2))*CT582)</f>
        <v>2.2630108208962925E-3</v>
      </c>
      <c r="CM582" s="27">
        <f>(1/(((0-P582)^2+(6-Q582)^2))*CT582)</f>
        <v>1.9960171810277606E-3</v>
      </c>
      <c r="CN582" s="27">
        <f>(1/(((1-P582)^2+(6-Q582)^2))*CT582)</f>
        <v>2.1295064828805508E-3</v>
      </c>
      <c r="CO582" s="27">
        <f>((1/(((2-P582)^2+(6-Q582)^2))*CT582))</f>
        <v>2.0912318638512382E-3</v>
      </c>
      <c r="CP582" s="27">
        <f>((1/(((3-P582)^2+(6-Q582)^2))*CT582))</f>
        <v>1.8983194345282839E-3</v>
      </c>
      <c r="CQ582" s="27">
        <f>((1/(((4-P582)^2+(6-Q582)^2))*CT582))</f>
        <v>1.6250216612367697E-3</v>
      </c>
      <c r="CR582" s="27">
        <f>((1/(((5-P582)^2+(6-Q582)^2)))*CT582)</f>
        <v>1.3441382466262749E-3</v>
      </c>
      <c r="CS582" s="21">
        <f t="shared" si="300"/>
        <v>0.98288951477231057</v>
      </c>
      <c r="CT582" s="28">
        <v>0.05</v>
      </c>
    </row>
    <row r="583" spans="8:98" x14ac:dyDescent="0.25">
      <c r="H583" s="2">
        <v>44947</v>
      </c>
      <c r="I583" s="1" t="s">
        <v>14</v>
      </c>
      <c r="J583" s="1" t="s">
        <v>27</v>
      </c>
      <c r="K583"/>
      <c r="L583"/>
      <c r="M583"/>
      <c r="N583"/>
      <c r="P583" s="10">
        <f>SUMIF(team,spi_matches[[#This Row],[team1]],Mxg)+SUMIF(team,spi_matches[[#This Row],[team2]],Vnxg)</f>
        <v>1.1002617985319576</v>
      </c>
      <c r="Q583" s="10">
        <f>SUMIF(team,spi_matches[[#This Row],[team1]],Mnxg)+SUMIF(team,spi_matches[[#This Row],[team2]],Vxg)</f>
        <v>1.6002391699592353</v>
      </c>
      <c r="R583" s="10" t="str">
        <f t="shared" si="270"/>
        <v/>
      </c>
      <c r="S583" s="21">
        <f t="shared" si="271"/>
        <v>0.15750247435745054</v>
      </c>
      <c r="T583" s="21">
        <f t="shared" si="272"/>
        <v>0.21538036045017542</v>
      </c>
      <c r="U583" s="21">
        <f t="shared" si="273"/>
        <v>0.48168207500002719</v>
      </c>
      <c r="V583" s="22">
        <f t="shared" si="274"/>
        <v>0</v>
      </c>
      <c r="W583" s="22">
        <f t="shared" si="275"/>
        <v>3</v>
      </c>
      <c r="X583" s="23" t="str">
        <f t="shared" si="276"/>
        <v/>
      </c>
      <c r="Y583" s="23" t="str">
        <f t="shared" si="277"/>
        <v/>
      </c>
      <c r="Z583" s="23">
        <f t="shared" si="278"/>
        <v>0</v>
      </c>
      <c r="AA583" s="23">
        <f t="shared" si="279"/>
        <v>3</v>
      </c>
      <c r="AB583" s="24">
        <f t="shared" si="280"/>
        <v>1</v>
      </c>
      <c r="AC583" s="24">
        <f t="shared" si="281"/>
        <v>2</v>
      </c>
      <c r="AD583" s="24">
        <f t="shared" si="282"/>
        <v>1</v>
      </c>
      <c r="AE583" s="24">
        <f t="shared" si="283"/>
        <v>1</v>
      </c>
      <c r="AF583" s="24">
        <f t="shared" si="284"/>
        <v>2</v>
      </c>
      <c r="AG583" s="24">
        <f t="shared" si="285"/>
        <v>2</v>
      </c>
      <c r="AH583" s="24">
        <f t="shared" si="286"/>
        <v>2</v>
      </c>
      <c r="AI583" s="24">
        <f t="shared" si="287"/>
        <v>1</v>
      </c>
      <c r="AJ583" s="24">
        <f t="shared" si="288"/>
        <v>0</v>
      </c>
      <c r="AK583" s="24">
        <f t="shared" si="289"/>
        <v>2</v>
      </c>
      <c r="AL583" s="25">
        <f t="shared" si="290"/>
        <v>12</v>
      </c>
      <c r="AM583" s="25">
        <f t="shared" si="291"/>
        <v>11</v>
      </c>
      <c r="AN583" s="25">
        <f t="shared" si="292"/>
        <v>22</v>
      </c>
      <c r="AO583" s="25">
        <f t="shared" si="293"/>
        <v>21</v>
      </c>
      <c r="AP583" s="25">
        <f t="shared" si="294"/>
        <v>2</v>
      </c>
      <c r="AQ583" s="26">
        <f t="shared" si="295"/>
        <v>0.29435806924150432</v>
      </c>
      <c r="AR583" s="26">
        <f t="shared" si="296"/>
        <v>0.13501125705294836</v>
      </c>
      <c r="AS583" s="26">
        <f t="shared" si="297"/>
        <v>5.1581618679053177E-2</v>
      </c>
      <c r="AT583" s="26">
        <f t="shared" si="298"/>
        <v>4.274176845061313E-2</v>
      </c>
      <c r="AU583" s="26">
        <f t="shared" si="299"/>
        <v>3.6486103720950201E-2</v>
      </c>
      <c r="AV583" s="27">
        <f>(1/(((0-P583)^2+(0-Q583)^2))*CT583)</f>
        <v>1.3257882102704652E-2</v>
      </c>
      <c r="AW583" s="27">
        <f>(1/(((1-P583)^2+(1-Q583)^2))*CT583)</f>
        <v>0.13501125705294836</v>
      </c>
      <c r="AX583" s="27">
        <f>(1/(((2-P583)^2+(2-Q583)^2))*CT583)</f>
        <v>5.1581618679053177E-2</v>
      </c>
      <c r="AY583" s="27">
        <f>(1/(((3-P583)^2+(3-Q583)^2))*CT583)</f>
        <v>8.9793438206953284E-3</v>
      </c>
      <c r="AZ583" s="27">
        <f>((1/(((4-P583)^2+(4-Q583)^2))*CT583))</f>
        <v>3.529245596583323E-3</v>
      </c>
      <c r="BA583" s="27">
        <f>((1/(((5-P583)^2+(5-Q583)^2))*CT583))</f>
        <v>1.8680183927682462E-3</v>
      </c>
      <c r="BB583" s="27">
        <f>((1/(((6-P583)^2+(6-Q583)^2))*CT583))</f>
        <v>1.1529948054223569E-3</v>
      </c>
      <c r="BC583" s="27">
        <f>((1/(((1-P583)^2+(0-Q583)^2))*CT583))</f>
        <v>1.9449063807562682E-2</v>
      </c>
      <c r="BD583" s="27">
        <f>((1/(((2-P583)^2+(0-Q583)^2))*CT583))</f>
        <v>1.4835499975495917E-2</v>
      </c>
      <c r="BE583" s="27">
        <f>((1/(((2-P583)^2+(1-Q583)^2))*CT583))</f>
        <v>4.274176845061313E-2</v>
      </c>
      <c r="BF583" s="27">
        <f>((1/(((3-P583)^2+(0-Q583)^2))*CT583))</f>
        <v>8.104028975538977E-3</v>
      </c>
      <c r="BG583" s="27">
        <f>((1/(((3-P583)^2+(1-Q583)^2))*CT583))</f>
        <v>1.2596703966492357E-2</v>
      </c>
      <c r="BH583" s="27">
        <f>((1/(((3-P583)^2+(2-Q583)^2))*CT583))</f>
        <v>1.3266773205665239E-2</v>
      </c>
      <c r="BI583" s="27">
        <f>((1/(((4-P583)^2+(0-Q583)^2))*CT583))</f>
        <v>4.5581980081421244E-3</v>
      </c>
      <c r="BJ583" s="27">
        <f>((1/(((4-P583)^2+(1-Q583)^2))*CT583))</f>
        <v>5.7020548404049937E-3</v>
      </c>
      <c r="BK583" s="27">
        <f>((1/(((4-P583)^2+(2-Q583)^2))*CT583))</f>
        <v>5.8354698439503317E-3</v>
      </c>
      <c r="BL583" s="27">
        <f>((1/(((4-P583)^2+(3-Q583)^2))*CT583))</f>
        <v>4.8226183028213451E-3</v>
      </c>
      <c r="BM583" s="27">
        <f>((1/(((5-P583)^2+(0-Q583)^2))*CT583))</f>
        <v>2.8139331542780966E-3</v>
      </c>
      <c r="BN583" s="27">
        <f>((1/(((5-P583)^2+(1-Q583)^2))*CT583))</f>
        <v>3.21166577704577E-3</v>
      </c>
      <c r="BO583" s="27">
        <f>((1/(((5-P583)^2+(2-Q583)^2))*CT583))</f>
        <v>3.2535631739388374E-3</v>
      </c>
      <c r="BP583" s="27">
        <f>((1/(((5-P583)^2+(3-Q583)^2))*CT583))</f>
        <v>2.9125158716356778E-3</v>
      </c>
      <c r="BQ583" s="27">
        <f>((1/(((5-P583)^2+(4-Q583)^2))*CT583))</f>
        <v>2.3847213670517516E-3</v>
      </c>
      <c r="BR583" s="27">
        <f>((1/(((6-P583)^2+(0-Q583)^2))*CT583))</f>
        <v>1.881949108091233E-3</v>
      </c>
      <c r="BS583" s="27">
        <f>(1/(((6-P583)^2+(1-Q583)^2))*CT583)</f>
        <v>2.0518947572357583E-3</v>
      </c>
      <c r="BT583" s="27">
        <f>(1/(((6-P583)^2+(2-Q583)^2))*CT583)</f>
        <v>2.0689161631041813E-3</v>
      </c>
      <c r="BU583" s="27">
        <f>(1/(((6-P583)^2+(3-Q583)^2))*CT583)</f>
        <v>1.9255382924453371E-3</v>
      </c>
      <c r="BV583" s="27">
        <f>((1/(((6-P583)^2+(4-Q583)^2))*CT583))</f>
        <v>1.679752696942331E-3</v>
      </c>
      <c r="BW583" s="27">
        <f>((1/(((6-P583)^2+(5-Q583)^2))*CT583))</f>
        <v>1.4058446189944387E-3</v>
      </c>
      <c r="BX583" s="27">
        <f>((1/(((0-P583)^2+(1-Q583)^2))*CT583))</f>
        <v>3.1829635842172042E-2</v>
      </c>
      <c r="BY583" s="27">
        <f>((1/(((0-P583)^2+(2-Q583)^2))*CT583))</f>
        <v>3.6486103720950201E-2</v>
      </c>
      <c r="BZ583" s="27">
        <f>((1/(((1-P583)^2+(2-Q583)^2))*CT583))</f>
        <v>0.29435806924150432</v>
      </c>
      <c r="CA583" s="27">
        <f>((1/(((0-P583)^2+(3-Q583)^2))*CT583))</f>
        <v>1.5773336365861992E-2</v>
      </c>
      <c r="CB583" s="27">
        <f>((1/(((1-P583)^2+(3-Q583)^2))*CT583))</f>
        <v>2.5388664792467999E-2</v>
      </c>
      <c r="CC583" s="27">
        <f>((1/(((2-P583)^2+(3-Q583)^2))*CT583))</f>
        <v>1.8057978453481123E-2</v>
      </c>
      <c r="CD583" s="27">
        <f>((1/(((0-P583)^2+(4-Q583)^2))*CT583))</f>
        <v>7.1741898361577655E-3</v>
      </c>
      <c r="CE583" s="27">
        <f>((1/(((1-P583)^2+(4-Q583)^2))*CT583))</f>
        <v>8.6671568688839601E-3</v>
      </c>
      <c r="CF583" s="27">
        <f>((1/(((2-P583)^2+(4-Q583)^2))*CT583))</f>
        <v>7.6122260523496304E-3</v>
      </c>
      <c r="CG583" s="27">
        <f>((1/(((3-P583)^2+(4-Q583)^2))*CT583))</f>
        <v>5.3373998481687354E-3</v>
      </c>
      <c r="CH583" s="27">
        <f>((1/(((0-P583)^2+(5-Q583)^2))*CT583))</f>
        <v>3.9157488336808112E-3</v>
      </c>
      <c r="CI583" s="27">
        <f>((1/(((1-P583)^2+(5-Q583)^2))*CT583))</f>
        <v>4.322109113142728E-3</v>
      </c>
      <c r="CJ583" s="27">
        <f>((1/(((2-P583)^2+(5-Q583)^2))*CT583))</f>
        <v>4.0427226741125257E-3</v>
      </c>
      <c r="CK583" s="27">
        <f>((1/(((3-P583)^2+(5-Q583)^2))*CT583))</f>
        <v>3.2965484816004963E-3</v>
      </c>
      <c r="CL583" s="27">
        <f>(1/(((4-P583)^2+(5-Q583)^2))*CT583)</f>
        <v>2.5041499601346148E-3</v>
      </c>
      <c r="CM583" s="27">
        <f>(1/(((0-P583)^2+(6-Q583)^2))*CT583)</f>
        <v>2.4309050030775904E-3</v>
      </c>
      <c r="CN583" s="27">
        <f>(1/(((1-P583)^2+(6-Q583)^2))*CT583)</f>
        <v>2.5815848195500112E-3</v>
      </c>
      <c r="CO583" s="27">
        <f>((1/(((2-P583)^2+(6-Q583)^2))*CT583))</f>
        <v>2.4792457143830247E-3</v>
      </c>
      <c r="CP583" s="27">
        <f>((1/(((3-P583)^2+(6-Q583)^2))*CT583))</f>
        <v>2.1770460403093802E-3</v>
      </c>
      <c r="CQ583" s="27">
        <f>((1/(((4-P583)^2+(6-Q583)^2))*CT583))</f>
        <v>1.8007390738264345E-3</v>
      </c>
      <c r="CR583" s="27">
        <f>((1/(((5-P583)^2+(6-Q583)^2)))*CT583)</f>
        <v>1.4465142642119061E-3</v>
      </c>
      <c r="CS583" s="21">
        <f t="shared" si="300"/>
        <v>0.85456490980765332</v>
      </c>
      <c r="CT583" s="28">
        <v>0.05</v>
      </c>
    </row>
    <row r="584" spans="8:98" x14ac:dyDescent="0.25">
      <c r="H584" s="2">
        <v>44947</v>
      </c>
      <c r="I584" s="1" t="s">
        <v>24</v>
      </c>
      <c r="J584" s="1" t="s">
        <v>25</v>
      </c>
      <c r="K584"/>
      <c r="L584"/>
      <c r="M584"/>
      <c r="N584"/>
      <c r="P584" s="10">
        <f>SUMIF(team,spi_matches[[#This Row],[team1]],Mxg)+SUMIF(team,spi_matches[[#This Row],[team2]],Vnxg)</f>
        <v>0.61064198698816174</v>
      </c>
      <c r="Q584" s="10">
        <f>SUMIF(team,spi_matches[[#This Row],[team1]],Mnxg)+SUMIF(team,spi_matches[[#This Row],[team2]],Vxg)</f>
        <v>1.1407267254411948</v>
      </c>
      <c r="R584" s="10" t="str">
        <f t="shared" si="270"/>
        <v/>
      </c>
      <c r="S584" s="21">
        <f t="shared" si="271"/>
        <v>0.13544351169611649</v>
      </c>
      <c r="T584" s="21">
        <f t="shared" si="272"/>
        <v>0.35072206165680042</v>
      </c>
      <c r="U584" s="21">
        <f t="shared" si="273"/>
        <v>0.30943520691970094</v>
      </c>
      <c r="V584" s="22">
        <f t="shared" si="274"/>
        <v>1</v>
      </c>
      <c r="W584" s="22">
        <f t="shared" si="275"/>
        <v>1</v>
      </c>
      <c r="X584" s="23" t="str">
        <f t="shared" si="276"/>
        <v/>
      </c>
      <c r="Y584" s="23" t="str">
        <f t="shared" si="277"/>
        <v/>
      </c>
      <c r="Z584" s="23">
        <f t="shared" si="278"/>
        <v>1</v>
      </c>
      <c r="AA584" s="23">
        <f t="shared" si="279"/>
        <v>1</v>
      </c>
      <c r="AB584" s="24">
        <f t="shared" si="280"/>
        <v>1</v>
      </c>
      <c r="AC584" s="24">
        <f t="shared" si="281"/>
        <v>1</v>
      </c>
      <c r="AD584" s="24">
        <f t="shared" si="282"/>
        <v>0</v>
      </c>
      <c r="AE584" s="24">
        <f t="shared" si="283"/>
        <v>1</v>
      </c>
      <c r="AF584" s="24">
        <f t="shared" si="284"/>
        <v>1</v>
      </c>
      <c r="AG584" s="24">
        <f t="shared" si="285"/>
        <v>2</v>
      </c>
      <c r="AH584" s="24">
        <f t="shared" si="286"/>
        <v>0</v>
      </c>
      <c r="AI584" s="24">
        <f t="shared" si="287"/>
        <v>2</v>
      </c>
      <c r="AJ584" s="24">
        <f t="shared" si="288"/>
        <v>1</v>
      </c>
      <c r="AK584" s="24">
        <f t="shared" si="289"/>
        <v>0</v>
      </c>
      <c r="AL584" s="25">
        <f t="shared" si="290"/>
        <v>11</v>
      </c>
      <c r="AM584" s="25">
        <f t="shared" si="291"/>
        <v>1</v>
      </c>
      <c r="AN584" s="25">
        <f t="shared" si="292"/>
        <v>12</v>
      </c>
      <c r="AO584" s="25">
        <f t="shared" si="293"/>
        <v>2</v>
      </c>
      <c r="AP584" s="25">
        <f t="shared" si="294"/>
        <v>10</v>
      </c>
      <c r="AQ584" s="26">
        <f t="shared" si="295"/>
        <v>0.29170903379404811</v>
      </c>
      <c r="AR584" s="26">
        <f t="shared" si="296"/>
        <v>0.12732766185790814</v>
      </c>
      <c r="AS584" s="26">
        <f t="shared" si="297"/>
        <v>5.6182917568276904E-2</v>
      </c>
      <c r="AT584" s="26">
        <f t="shared" si="298"/>
        <v>4.4995015588081687E-2</v>
      </c>
      <c r="AU584" s="26">
        <f t="shared" si="299"/>
        <v>3.4414946355813721E-2</v>
      </c>
      <c r="AV584" s="27">
        <f>(1/(((0-P584)^2+(0-Q584)^2))*CT584)</f>
        <v>2.9866060899841486E-2</v>
      </c>
      <c r="AW584" s="27">
        <f>(1/(((1-P584)^2+(1-Q584)^2))*CT584)</f>
        <v>0.29170903379404811</v>
      </c>
      <c r="AX584" s="27">
        <f>(1/(((2-P584)^2+(2-Q584)^2))*CT584)</f>
        <v>1.8735950973457743E-2</v>
      </c>
      <c r="AY584" s="27">
        <f>(1/(((3-P584)^2+(3-Q584)^2))*CT584)</f>
        <v>5.4549845368637466E-3</v>
      </c>
      <c r="AZ584" s="27">
        <f>((1/(((4-P584)^2+(4-Q584)^2))*CT584))</f>
        <v>2.5428222197241839E-3</v>
      </c>
      <c r="BA584" s="27">
        <f>((1/(((5-P584)^2+(5-Q584)^2))*CT584))</f>
        <v>1.4636807824008216E-3</v>
      </c>
      <c r="BB584" s="27">
        <f>((1/(((6-P584)^2+(6-Q584)^2))*CT584))</f>
        <v>9.4952845046422933E-4</v>
      </c>
      <c r="BC584" s="27">
        <f>((1/(((1-P584)^2+(0-Q584)^2))*CT584))</f>
        <v>3.4414946355813721E-2</v>
      </c>
      <c r="BD584" s="27">
        <f>((1/(((2-P584)^2+(0-Q584)^2))*CT584))</f>
        <v>1.547234045837542E-2</v>
      </c>
      <c r="BE584" s="27">
        <f>((1/(((2-P584)^2+(1-Q584)^2))*CT584))</f>
        <v>2.5639451778745954E-2</v>
      </c>
      <c r="BF584" s="27">
        <f>((1/(((3-P584)^2+(0-Q584)^2))*CT584))</f>
        <v>7.1323733930628366E-3</v>
      </c>
      <c r="BG584" s="27">
        <f>((1/(((3-P584)^2+(1-Q584)^2))*CT584))</f>
        <v>8.7277768808403152E-3</v>
      </c>
      <c r="BH584" s="27">
        <f>((1/(((3-P584)^2+(2-Q584)^2))*CT584))</f>
        <v>7.7550853772217253E-3</v>
      </c>
      <c r="BI584" s="27">
        <f>((1/(((4-P584)^2+(0-Q584)^2))*CT584))</f>
        <v>3.9096082305301507E-3</v>
      </c>
      <c r="BJ584" s="27">
        <f>((1/(((4-P584)^2+(1-Q584)^2))*CT584))</f>
        <v>4.3449728560166576E-3</v>
      </c>
      <c r="BK584" s="27">
        <f>((1/(((4-P584)^2+(2-Q584)^2))*CT584))</f>
        <v>4.0896121370936093E-3</v>
      </c>
      <c r="BL584" s="27">
        <f>((1/(((4-P584)^2+(3-Q584)^2))*CT584))</f>
        <v>3.3456800414016653E-3</v>
      </c>
      <c r="BM584" s="27">
        <f>((1/(((5-P584)^2+(0-Q584)^2))*CT584))</f>
        <v>2.4309936645120892E-3</v>
      </c>
      <c r="BN584" s="27">
        <f>((1/(((5-P584)^2+(1-Q584)^2))*CT584))</f>
        <v>2.5925181884053632E-3</v>
      </c>
      <c r="BO584" s="27">
        <f>((1/(((5-P584)^2+(2-Q584)^2))*CT584))</f>
        <v>2.4993983539807461E-3</v>
      </c>
      <c r="BP584" s="27">
        <f>((1/(((5-P584)^2+(3-Q584)^2))*CT584))</f>
        <v>2.2003787324028049E-3</v>
      </c>
      <c r="BQ584" s="27">
        <f>((1/(((5-P584)^2+(4-Q584)^2))*CT584))</f>
        <v>1.8220307803550801E-3</v>
      </c>
      <c r="BR584" s="27">
        <f>((1/(((6-P584)^2+(0-Q584)^2))*CT584))</f>
        <v>1.6476398722061547E-3</v>
      </c>
      <c r="BS584" s="27">
        <f>(1/(((6-P584)^2+(1-Q584)^2))*CT584)</f>
        <v>1.7202830848881967E-3</v>
      </c>
      <c r="BT584" s="27">
        <f>(1/(((6-P584)^2+(2-Q584)^2))*CT584)</f>
        <v>1.6787801650022681E-3</v>
      </c>
      <c r="BU584" s="27">
        <f>(1/(((6-P584)^2+(3-Q584)^2))*CT584)</f>
        <v>1.5383632298609099E-3</v>
      </c>
      <c r="BV584" s="27">
        <f>((1/(((6-P584)^2+(4-Q584)^2))*CT584))</f>
        <v>1.3433412813677161E-3</v>
      </c>
      <c r="BW584" s="27">
        <f>((1/(((6-P584)^2+(5-Q584)^2))*CT584))</f>
        <v>1.1379368340330986E-3</v>
      </c>
      <c r="BX584" s="27">
        <f>((1/(((0-P584)^2+(1-Q584)^2))*CT584))</f>
        <v>0.12732766185790814</v>
      </c>
      <c r="BY584" s="27">
        <f>((1/(((0-P584)^2+(2-Q584)^2))*CT584))</f>
        <v>4.4995015588081687E-2</v>
      </c>
      <c r="BZ584" s="27">
        <f>((1/(((1-P584)^2+(2-Q584)^2))*CT584))</f>
        <v>5.6182917568276904E-2</v>
      </c>
      <c r="CA584" s="27">
        <f>((1/(((0-P584)^2+(3-Q584)^2))*CT584))</f>
        <v>1.3055577673822823E-2</v>
      </c>
      <c r="CB584" s="27">
        <f>((1/(((1-P584)^2+(3-Q584)^2))*CT584))</f>
        <v>1.3856185320976371E-2</v>
      </c>
      <c r="CC584" s="27">
        <f>((1/(((2-P584)^2+(3-Q584)^2))*CT584))</f>
        <v>9.2812372327925868E-3</v>
      </c>
      <c r="CD584" s="27">
        <f>((1/(((0-P584)^2+(4-Q584)^2))*CT584))</f>
        <v>5.8490975222664603E-3</v>
      </c>
      <c r="CE584" s="27">
        <f>((1/(((1-P584)^2+(4-Q584)^2))*CT584))</f>
        <v>6.0045322298838914E-3</v>
      </c>
      <c r="CF584" s="27">
        <f>((1/(((2-P584)^2+(4-Q584)^2))*CT584))</f>
        <v>4.9476737257954789E-3</v>
      </c>
      <c r="CG584" s="27">
        <f>((1/(((3-P584)^2+(4-Q584)^2))*CT584))</f>
        <v>3.6011443469740703E-3</v>
      </c>
      <c r="CH584" s="27">
        <f>((1/(((0-P584)^2+(5-Q584)^2))*CT584))</f>
        <v>3.2750647258188502E-3</v>
      </c>
      <c r="CI584" s="27">
        <f>((1/(((1-P584)^2+(5-Q584)^2))*CT584))</f>
        <v>3.3232329494524704E-3</v>
      </c>
      <c r="CJ584" s="27">
        <f>((1/(((2-P584)^2+(5-Q584)^2))*CT584))</f>
        <v>2.9718908054184078E-3</v>
      </c>
      <c r="CK584" s="27">
        <f>((1/(((3-P584)^2+(5-Q584)^2))*CT584))</f>
        <v>2.4268284618211965E-3</v>
      </c>
      <c r="CL584" s="27">
        <f>(1/(((4-P584)^2+(5-Q584)^2))*CT584)</f>
        <v>1.8952504227879073E-3</v>
      </c>
      <c r="CM584" s="27">
        <f>(1/(((0-P584)^2+(6-Q584)^2))*CT584)</f>
        <v>2.0845996935018882E-3</v>
      </c>
      <c r="CN584" s="27">
        <f>(1/(((1-P584)^2+(6-Q584)^2))*CT584)</f>
        <v>2.1040108135271219E-3</v>
      </c>
      <c r="CO584" s="27">
        <f>((1/(((2-P584)^2+(6-Q584)^2))*CT584))</f>
        <v>1.9574947671700243E-3</v>
      </c>
      <c r="CP584" s="27">
        <f>((1/(((3-P584)^2+(6-Q584)^2))*CT584))</f>
        <v>1.7052293791560169E-3</v>
      </c>
      <c r="CQ584" s="27">
        <f>((1/(((4-P584)^2+(6-Q584)^2))*CT584))</f>
        <v>1.4244898785357636E-3</v>
      </c>
      <c r="CR584" s="27">
        <f>((1/(((5-P584)^2+(6-Q584)^2)))*CT584)</f>
        <v>1.1660719557329473E-3</v>
      </c>
      <c r="CS584" s="21">
        <f t="shared" si="300"/>
        <v>0.79560078027261794</v>
      </c>
      <c r="CT584" s="28">
        <v>0.05</v>
      </c>
    </row>
    <row r="585" spans="8:98" x14ac:dyDescent="0.25">
      <c r="H585" s="2">
        <v>44947</v>
      </c>
      <c r="I585" s="1" t="s">
        <v>21</v>
      </c>
      <c r="J585" s="1" t="s">
        <v>10</v>
      </c>
      <c r="K585"/>
      <c r="L585"/>
      <c r="M585"/>
      <c r="N585"/>
      <c r="P585" s="10">
        <f>SUMIF(team,spi_matches[[#This Row],[team1]],Mxg)+SUMIF(team,spi_matches[[#This Row],[team2]],Vnxg)</f>
        <v>1.6969117424543994</v>
      </c>
      <c r="Q585" s="10">
        <f>SUMIF(team,spi_matches[[#This Row],[team1]],Mnxg)+SUMIF(team,spi_matches[[#This Row],[team2]],Vxg)</f>
        <v>0.92849751938123481</v>
      </c>
      <c r="R585" s="10" t="str">
        <f t="shared" si="270"/>
        <v/>
      </c>
      <c r="S585" s="21">
        <f t="shared" si="271"/>
        <v>0.7339967412540287</v>
      </c>
      <c r="T585" s="21">
        <f t="shared" si="272"/>
        <v>0.17025143588105665</v>
      </c>
      <c r="U585" s="21">
        <f t="shared" si="273"/>
        <v>0.1319544108605985</v>
      </c>
      <c r="V585" s="22">
        <f t="shared" si="274"/>
        <v>3</v>
      </c>
      <c r="W585" s="22">
        <f t="shared" si="275"/>
        <v>0</v>
      </c>
      <c r="X585" s="23" t="str">
        <f t="shared" si="276"/>
        <v/>
      </c>
      <c r="Y585" s="23" t="str">
        <f t="shared" si="277"/>
        <v/>
      </c>
      <c r="Z585" s="23">
        <f t="shared" si="278"/>
        <v>3</v>
      </c>
      <c r="AA585" s="23">
        <f t="shared" si="279"/>
        <v>0</v>
      </c>
      <c r="AB585" s="24">
        <f t="shared" si="280"/>
        <v>2</v>
      </c>
      <c r="AC585" s="24">
        <f t="shared" si="281"/>
        <v>1</v>
      </c>
      <c r="AD585" s="24">
        <f t="shared" si="282"/>
        <v>1</v>
      </c>
      <c r="AE585" s="24">
        <f t="shared" si="283"/>
        <v>1</v>
      </c>
      <c r="AF585" s="24">
        <f t="shared" si="284"/>
        <v>2</v>
      </c>
      <c r="AG585" s="24">
        <f t="shared" si="285"/>
        <v>0</v>
      </c>
      <c r="AH585" s="24">
        <f t="shared" si="286"/>
        <v>2</v>
      </c>
      <c r="AI585" s="24">
        <f t="shared" si="287"/>
        <v>2</v>
      </c>
      <c r="AJ585" s="24">
        <f t="shared" si="288"/>
        <v>1</v>
      </c>
      <c r="AK585" s="24">
        <f t="shared" si="289"/>
        <v>0</v>
      </c>
      <c r="AL585" s="25">
        <f t="shared" si="290"/>
        <v>21</v>
      </c>
      <c r="AM585" s="25">
        <f t="shared" si="291"/>
        <v>11</v>
      </c>
      <c r="AN585" s="25">
        <f t="shared" si="292"/>
        <v>20</v>
      </c>
      <c r="AO585" s="25">
        <f t="shared" si="293"/>
        <v>22</v>
      </c>
      <c r="AP585" s="25">
        <f t="shared" si="294"/>
        <v>10</v>
      </c>
      <c r="AQ585" s="26">
        <f t="shared" si="295"/>
        <v>0.51559628971505866</v>
      </c>
      <c r="AR585" s="26">
        <f t="shared" si="296"/>
        <v>0.10187478506280762</v>
      </c>
      <c r="AS585" s="26">
        <f t="shared" si="297"/>
        <v>5.2412542224056974E-2</v>
      </c>
      <c r="AT585" s="26">
        <f t="shared" si="298"/>
        <v>4.0323229139130057E-2</v>
      </c>
      <c r="AU585" s="26">
        <f t="shared" si="299"/>
        <v>3.7097667809156333E-2</v>
      </c>
      <c r="AV585" s="27">
        <f>(1/(((0-P585)^2+(0-Q585)^2))*CT585)</f>
        <v>1.3363205960017197E-2</v>
      </c>
      <c r="AW585" s="27">
        <f>(1/(((1-P585)^2+(1-Q585)^2))*CT585)</f>
        <v>0.10187478506280762</v>
      </c>
      <c r="AX585" s="27">
        <f>(1/(((2-P585)^2+(2-Q585)^2))*CT585)</f>
        <v>4.0323229139130057E-2</v>
      </c>
      <c r="AY585" s="27">
        <f>(1/(((3-P585)^2+(3-Q585)^2))*CT585)</f>
        <v>8.3484139999887713E-3</v>
      </c>
      <c r="AZ585" s="27">
        <f>((1/(((4-P585)^2+(4-Q585)^2))*CT585))</f>
        <v>3.3925116252489802E-3</v>
      </c>
      <c r="BA585" s="27">
        <f>((1/(((5-P585)^2+(5-Q585)^2))*CT585))</f>
        <v>1.8190070198563645E-3</v>
      </c>
      <c r="BB585" s="27">
        <f>((1/(((6-P585)^2+(6-Q585)^2))*CT585))</f>
        <v>1.1302830740076335E-3</v>
      </c>
      <c r="BC585" s="27">
        <f>((1/(((1-P585)^2+(0-Q585)^2))*CT585))</f>
        <v>3.7097667809156333E-2</v>
      </c>
      <c r="BD585" s="27">
        <f>((1/(((2-P585)^2+(0-Q585)^2))*CT585))</f>
        <v>5.2412542224056974E-2</v>
      </c>
      <c r="BE585" s="27">
        <f>((1/(((2-P585)^2+(1-Q585)^2))*CT585))</f>
        <v>0.51559628971505866</v>
      </c>
      <c r="BF585" s="27">
        <f>((1/(((3-P585)^2+(0-Q585)^2))*CT585))</f>
        <v>1.9530131209946459E-2</v>
      </c>
      <c r="BG585" s="27">
        <f>((1/(((3-P585)^2+(1-Q585)^2))*CT585))</f>
        <v>2.9357339450507714E-2</v>
      </c>
      <c r="BH585" s="27">
        <f>((1/(((3-P585)^2+(2-Q585)^2))*CT585))</f>
        <v>1.7567550736890047E-2</v>
      </c>
      <c r="BI585" s="27">
        <f>((1/(((4-P585)^2+(0-Q585)^2))*CT585))</f>
        <v>8.1085597782822195E-3</v>
      </c>
      <c r="BJ585" s="27">
        <f>((1/(((4-P585)^2+(1-Q585)^2))*CT585))</f>
        <v>9.4173874369924779E-3</v>
      </c>
      <c r="BK585" s="27">
        <f>((1/(((4-P585)^2+(2-Q585)^2))*CT585))</f>
        <v>7.7491349745816762E-3</v>
      </c>
      <c r="BL585" s="27">
        <f>((1/(((4-P585)^2+(3-Q585)^2))*CT585))</f>
        <v>5.2108638323468594E-3</v>
      </c>
      <c r="BM585" s="27">
        <f>((1/(((5-P585)^2+(0-Q585)^2))*CT585))</f>
        <v>4.2471863543352964E-3</v>
      </c>
      <c r="BN585" s="27">
        <f>((1/(((5-P585)^2+(1-Q585)^2))*CT585))</f>
        <v>4.5806402580974006E-3</v>
      </c>
      <c r="BO585" s="27">
        <f>((1/(((5-P585)^2+(2-Q585)^2))*CT585))</f>
        <v>4.1464494075713681E-3</v>
      </c>
      <c r="BP585" s="27">
        <f>((1/(((5-P585)^2+(3-Q585)^2))*CT585))</f>
        <v>3.2891459458436732E-3</v>
      </c>
      <c r="BQ585" s="27">
        <f>((1/(((5-P585)^2+(4-Q585)^2))*CT585))</f>
        <v>2.4576643325061533E-3</v>
      </c>
      <c r="BR585" s="27">
        <f>((1/(((6-P585)^2+(0-Q585)^2))*CT585))</f>
        <v>2.5801556047999243E-3</v>
      </c>
      <c r="BS585" s="27">
        <f>(1/(((6-P585)^2+(1-Q585)^2))*CT585)</f>
        <v>2.699538966051537E-3</v>
      </c>
      <c r="BT585" s="27">
        <f>(1/(((6-P585)^2+(2-Q585)^2))*CT585)</f>
        <v>2.5426289389753696E-3</v>
      </c>
      <c r="BU585" s="27">
        <f>(1/(((6-P585)^2+(3-Q585)^2))*CT585)</f>
        <v>2.1922429511104752E-3</v>
      </c>
      <c r="BV585" s="27">
        <f>((1/(((6-P585)^2+(4-Q585)^2))*CT585))</f>
        <v>1.7888642174506003E-3</v>
      </c>
      <c r="BW585" s="27">
        <f>((1/(((6-P585)^2+(5-Q585)^2))*CT585))</f>
        <v>1.4247571094674926E-3</v>
      </c>
      <c r="BX585" s="27">
        <f>((1/(((0-P585)^2+(1-Q585)^2))*CT585))</f>
        <v>1.7333293183239298E-2</v>
      </c>
      <c r="BY585" s="27">
        <f>((1/(((0-P585)^2+(2-Q585)^2))*CT585))</f>
        <v>1.2414257739538324E-2</v>
      </c>
      <c r="BZ585" s="27">
        <f>((1/(((1-P585)^2+(2-Q585)^2))*CT585))</f>
        <v>3.0603434679823838E-2</v>
      </c>
      <c r="CA585" s="27">
        <f>((1/(((0-P585)^2+(3-Q585)^2))*CT585))</f>
        <v>6.9728860827711547E-3</v>
      </c>
      <c r="CB585" s="27">
        <f>((1/(((1-P585)^2+(3-Q585)^2))*CT585))</f>
        <v>1.0467239781191753E-2</v>
      </c>
      <c r="CC585" s="27">
        <f>((1/(((2-P585)^2+(3-Q585)^2))*CT585))</f>
        <v>1.1407750604310651E-2</v>
      </c>
      <c r="CD585" s="27">
        <f>((1/(((0-P585)^2+(4-Q585)^2))*CT585))</f>
        <v>4.0605387508590562E-3</v>
      </c>
      <c r="CE585" s="27">
        <f>((1/(((1-P585)^2+(4-Q585)^2))*CT585))</f>
        <v>5.0404173601968968E-3</v>
      </c>
      <c r="CF585" s="27">
        <f>((1/(((2-P585)^2+(4-Q585)^2))*CT585))</f>
        <v>5.2487982984816012E-3</v>
      </c>
      <c r="CG585" s="27">
        <f>((1/(((3-P585)^2+(4-Q585)^2))*CT585))</f>
        <v>4.4914886981486319E-3</v>
      </c>
      <c r="CH585" s="27">
        <f>((1/(((0-P585)^2+(5-Q585)^2))*CT585))</f>
        <v>2.5698165298912979E-3</v>
      </c>
      <c r="CI585" s="27">
        <f>((1/(((1-P585)^2+(5-Q585)^2))*CT585))</f>
        <v>2.930348243199724E-3</v>
      </c>
      <c r="CJ585" s="27">
        <f>((1/(((2-P585)^2+(5-Q585)^2))*CT585))</f>
        <v>2.9995809690587317E-3</v>
      </c>
      <c r="CK585" s="27">
        <f>((1/(((3-P585)^2+(5-Q585)^2))*CT585))</f>
        <v>2.7359524433812512E-3</v>
      </c>
      <c r="CL585" s="27">
        <f>(1/(((4-P585)^2+(5-Q585)^2))*CT585)</f>
        <v>2.2850511798724765E-3</v>
      </c>
      <c r="CM585" s="27">
        <f>(1/(((0-P585)^2+(6-Q585)^2))*CT585)</f>
        <v>1.7482733343781019E-3</v>
      </c>
      <c r="CN585" s="27">
        <f>(1/(((1-P585)^2+(6-Q585)^2))*CT585)</f>
        <v>1.9079728677207375E-3</v>
      </c>
      <c r="CO585" s="27">
        <f>((1/(((2-P585)^2+(6-Q585)^2))*CT585))</f>
        <v>1.9370835343373201E-3</v>
      </c>
      <c r="CP585" s="27">
        <f>((1/(((3-P585)^2+(6-Q585)^2))*CT585))</f>
        <v>1.8236077862349032E-3</v>
      </c>
      <c r="CQ585" s="27">
        <f>((1/(((4-P585)^2+(6-Q585)^2))*CT585))</f>
        <v>1.6116371583327887E-3</v>
      </c>
      <c r="CR585" s="27">
        <f>((1/(((5-P585)^2+(6-Q585)^2)))*CT585)</f>
        <v>1.3649816356299188E-3</v>
      </c>
      <c r="CS585" s="21">
        <f t="shared" si="300"/>
        <v>1.0362025879956838</v>
      </c>
      <c r="CT585" s="28">
        <v>0.05</v>
      </c>
    </row>
    <row r="586" spans="8:98" x14ac:dyDescent="0.25">
      <c r="H586" s="2">
        <v>44947</v>
      </c>
      <c r="I586" s="1" t="s">
        <v>13</v>
      </c>
      <c r="J586" s="1" t="s">
        <v>20</v>
      </c>
      <c r="K586"/>
      <c r="L586"/>
      <c r="M586"/>
      <c r="N586"/>
      <c r="P586" s="10">
        <f>SUMIF(team,spi_matches[[#This Row],[team1]],Mxg)+SUMIF(team,spi_matches[[#This Row],[team2]],Vnxg)</f>
        <v>1.0583921441434523</v>
      </c>
      <c r="Q586" s="10">
        <f>SUMIF(team,spi_matches[[#This Row],[team1]],Mnxg)+SUMIF(team,spi_matches[[#This Row],[team2]],Vxg)</f>
        <v>0.82321047664082547</v>
      </c>
      <c r="R586" s="10" t="str">
        <f t="shared" si="270"/>
        <v/>
      </c>
      <c r="S586" s="21">
        <f t="shared" si="271"/>
        <v>0.23777635848801862</v>
      </c>
      <c r="T586" s="21">
        <f t="shared" si="272"/>
        <v>1.5032704288250174</v>
      </c>
      <c r="U586" s="21">
        <f t="shared" si="273"/>
        <v>0.16718948134667586</v>
      </c>
      <c r="V586" s="22">
        <f t="shared" si="274"/>
        <v>1</v>
      </c>
      <c r="W586" s="22">
        <f t="shared" si="275"/>
        <v>1</v>
      </c>
      <c r="X586" s="23" t="str">
        <f t="shared" si="276"/>
        <v/>
      </c>
      <c r="Y586" s="23" t="str">
        <f t="shared" si="277"/>
        <v/>
      </c>
      <c r="Z586" s="23">
        <f t="shared" si="278"/>
        <v>1</v>
      </c>
      <c r="AA586" s="23">
        <f t="shared" si="279"/>
        <v>1</v>
      </c>
      <c r="AB586" s="24">
        <f t="shared" si="280"/>
        <v>1</v>
      </c>
      <c r="AC586" s="24">
        <f t="shared" si="281"/>
        <v>1</v>
      </c>
      <c r="AD586" s="24">
        <f t="shared" si="282"/>
        <v>1</v>
      </c>
      <c r="AE586" s="24">
        <f t="shared" si="283"/>
        <v>0</v>
      </c>
      <c r="AF586" s="24">
        <f t="shared" si="284"/>
        <v>2</v>
      </c>
      <c r="AG586" s="24">
        <f t="shared" si="285"/>
        <v>1</v>
      </c>
      <c r="AH586" s="24">
        <f t="shared" si="286"/>
        <v>0</v>
      </c>
      <c r="AI586" s="24">
        <f t="shared" si="287"/>
        <v>1</v>
      </c>
      <c r="AJ586" s="24">
        <f t="shared" si="288"/>
        <v>1</v>
      </c>
      <c r="AK586" s="24">
        <f t="shared" si="289"/>
        <v>2</v>
      </c>
      <c r="AL586" s="25">
        <f t="shared" si="290"/>
        <v>11</v>
      </c>
      <c r="AM586" s="25">
        <f t="shared" si="291"/>
        <v>10</v>
      </c>
      <c r="AN586" s="25">
        <f t="shared" si="292"/>
        <v>21</v>
      </c>
      <c r="AO586" s="25">
        <f t="shared" si="293"/>
        <v>1</v>
      </c>
      <c r="AP586" s="25">
        <f t="shared" si="294"/>
        <v>12</v>
      </c>
      <c r="AQ586" s="26">
        <f t="shared" si="295"/>
        <v>1.4424112379939076</v>
      </c>
      <c r="AR586" s="26">
        <f t="shared" si="296"/>
        <v>7.3412261843061113E-2</v>
      </c>
      <c r="AS586" s="26">
        <f t="shared" si="297"/>
        <v>5.447335817757834E-2</v>
      </c>
      <c r="AT586" s="26">
        <f t="shared" si="298"/>
        <v>4.3423567325002667E-2</v>
      </c>
      <c r="AU586" s="26">
        <f t="shared" si="299"/>
        <v>3.6016743397197279E-2</v>
      </c>
      <c r="AV586" s="27">
        <f>(1/(((0-P586)^2+(0-Q586)^2))*CT586)</f>
        <v>2.7810696068310093E-2</v>
      </c>
      <c r="AW586" s="27">
        <f>(1/(((1-P586)^2+(1-Q586)^2))*CT586)</f>
        <v>1.4424112379939076</v>
      </c>
      <c r="AX586" s="27">
        <f>(1/(((2-P586)^2+(2-Q586)^2))*CT586)</f>
        <v>2.2012284350194807E-2</v>
      </c>
      <c r="AY586" s="27">
        <f>(1/(((3-P586)^2+(3-Q586)^2))*CT586)</f>
        <v>5.8766465825759147E-3</v>
      </c>
      <c r="AZ586" s="27">
        <f>((1/(((4-P586)^2+(4-Q586)^2))*CT586))</f>
        <v>2.6673710726543075E-3</v>
      </c>
      <c r="BA586" s="27">
        <f>((1/(((5-P586)^2+(5-Q586)^2))*CT586))</f>
        <v>1.5159856190851691E-3</v>
      </c>
      <c r="BB586" s="27">
        <f>((1/(((6-P586)^2+(6-Q586)^2))*CT586))</f>
        <v>9.7620713828952478E-4</v>
      </c>
      <c r="BC586" s="27">
        <f>((1/(((1-P586)^2+(0-Q586)^2))*CT586))</f>
        <v>7.3412261843061113E-2</v>
      </c>
      <c r="BD586" s="27">
        <f>((1/(((2-P586)^2+(0-Q586)^2))*CT586))</f>
        <v>3.1963161192273881E-2</v>
      </c>
      <c r="BE586" s="27">
        <f>((1/(((2-P586)^2+(1-Q586)^2))*CT586))</f>
        <v>5.447335817757834E-2</v>
      </c>
      <c r="BF586" s="27">
        <f>((1/(((3-P586)^2+(0-Q586)^2))*CT586))</f>
        <v>1.124222909216999E-2</v>
      </c>
      <c r="BG586" s="27">
        <f>((1/(((3-P586)^2+(1-Q586)^2))*CT586))</f>
        <v>1.3154102196312911E-2</v>
      </c>
      <c r="BH586" s="27">
        <f>((1/(((3-P586)^2+(2-Q586)^2))*CT586))</f>
        <v>9.6999332474544588E-3</v>
      </c>
      <c r="BI586" s="27">
        <f>((1/(((4-P586)^2+(0-Q586)^2))*CT586))</f>
        <v>5.3586362326114223E-3</v>
      </c>
      <c r="BJ586" s="27">
        <f>((1/(((4-P586)^2+(1-Q586)^2))*CT586))</f>
        <v>5.7575089372905539E-3</v>
      </c>
      <c r="BK586" s="27">
        <f>((1/(((4-P586)^2+(2-Q586)^2))*CT586))</f>
        <v>4.9811263330409843E-3</v>
      </c>
      <c r="BL586" s="27">
        <f>((1/(((4-P586)^2+(3-Q586)^2))*CT586))</f>
        <v>3.7337202126001266E-3</v>
      </c>
      <c r="BM586" s="27">
        <f>((1/(((5-P586)^2+(0-Q586)^2))*CT586))</f>
        <v>3.0837646739228577E-3</v>
      </c>
      <c r="BN586" s="27">
        <f>((1/(((5-P586)^2+(1-Q586)^2))*CT586))</f>
        <v>3.2118139200890956E-3</v>
      </c>
      <c r="BO586" s="27">
        <f>((1/(((5-P586)^2+(2-Q586)^2))*CT586))</f>
        <v>2.9548895792224058E-3</v>
      </c>
      <c r="BP586" s="27">
        <f>((1/(((5-P586)^2+(3-Q586)^2))*CT586))</f>
        <v>2.4661295456929666E-3</v>
      </c>
      <c r="BQ586" s="27">
        <f>((1/(((5-P586)^2+(4-Q586)^2))*CT586))</f>
        <v>1.9509709935071732E-3</v>
      </c>
      <c r="BR586" s="27">
        <f>((1/(((6-P586)^2+(0-Q586)^2))*CT586))</f>
        <v>1.9922569983512992E-3</v>
      </c>
      <c r="BS586" s="27">
        <f>(1/(((6-P586)^2+(1-Q586)^2))*CT586)</f>
        <v>2.0449276546960992E-3</v>
      </c>
      <c r="BT586" s="27">
        <f>(1/(((6-P586)^2+(2-Q586)^2))*CT586)</f>
        <v>1.9376599168074234E-3</v>
      </c>
      <c r="BU586" s="27">
        <f>(1/(((6-P586)^2+(3-Q586)^2))*CT586)</f>
        <v>1.7148010856953375E-3</v>
      </c>
      <c r="BV586" s="27">
        <f>((1/(((6-P586)^2+(4-Q586)^2))*CT586))</f>
        <v>1.4487932762810829E-3</v>
      </c>
      <c r="BW586" s="27">
        <f>((1/(((6-P586)^2+(5-Q586)^2))*CT586))</f>
        <v>1.1943133793590902E-3</v>
      </c>
      <c r="BX586" s="27">
        <f>((1/(((0-P586)^2+(1-Q586)^2))*CT586))</f>
        <v>4.3423567325002667E-2</v>
      </c>
      <c r="BY586" s="27">
        <f>((1/(((0-P586)^2+(2-Q586)^2))*CT586))</f>
        <v>1.995986061593135E-2</v>
      </c>
      <c r="BZ586" s="27">
        <f>((1/(((1-P586)^2+(2-Q586)^2))*CT586))</f>
        <v>3.6016743397197279E-2</v>
      </c>
      <c r="CA586" s="27">
        <f>((1/(((0-P586)^2+(3-Q586)^2))*CT586))</f>
        <v>8.534452602289971E-3</v>
      </c>
      <c r="CB586" s="27">
        <f>((1/(((1-P586)^2+(3-Q586)^2))*CT586))</f>
        <v>1.0544469433296967E-2</v>
      </c>
      <c r="CC586" s="27">
        <f>((1/(((2-P586)^2+(3-Q586)^2))*CT586))</f>
        <v>8.8888288664327186E-3</v>
      </c>
      <c r="CD586" s="27">
        <f>((1/(((0-P586)^2+(4-Q586)^2))*CT586))</f>
        <v>4.4594338476677308E-3</v>
      </c>
      <c r="CE586" s="27">
        <f>((1/(((1-P586)^2+(4-Q586)^2))*CT586))</f>
        <v>4.9527501110579533E-3</v>
      </c>
      <c r="CF586" s="27">
        <f>((1/(((2-P586)^2+(4-Q586)^2))*CT586))</f>
        <v>4.5543076931880483E-3</v>
      </c>
      <c r="CG586" s="27">
        <f>((1/(((3-P586)^2+(4-Q586)^2))*CT586))</f>
        <v>3.6070266415618234E-3</v>
      </c>
      <c r="CH586" s="27">
        <f>((1/(((0-P586)^2+(5-Q586)^2))*CT586))</f>
        <v>2.6931290433711199E-3</v>
      </c>
      <c r="CI586" s="27">
        <f>((1/(((1-P586)^2+(5-Q586)^2))*CT586))</f>
        <v>2.8654969490631405E-3</v>
      </c>
      <c r="CJ586" s="27">
        <f>((1/(((2-P586)^2+(5-Q586)^2))*CT586))</f>
        <v>2.7274419164475131E-3</v>
      </c>
      <c r="CK586" s="27">
        <f>((1/(((3-P586)^2+(5-Q586)^2))*CT586))</f>
        <v>2.3567772569664108E-3</v>
      </c>
      <c r="CL586" s="27">
        <f>(1/(((4-P586)^2+(5-Q586)^2))*CT586)</f>
        <v>1.9158095574124314E-3</v>
      </c>
      <c r="CM586" s="27">
        <f>(1/(((0-P586)^2+(6-Q586)^2))*CT586)</f>
        <v>1.7908730426244559E-3</v>
      </c>
      <c r="CN586" s="27">
        <f>(1/(((1-P586)^2+(6-Q586)^2))*CT586)</f>
        <v>1.865493486351541E-3</v>
      </c>
      <c r="CO586" s="27">
        <f>((1/(((2-P586)^2+(6-Q586)^2))*CT586))</f>
        <v>1.8059815835819049E-3</v>
      </c>
      <c r="CP586" s="27">
        <f>((1/(((3-P586)^2+(6-Q586)^2))*CT586))</f>
        <v>1.635644443408094E-3</v>
      </c>
      <c r="CQ586" s="27">
        <f>((1/(((4-P586)^2+(6-Q586)^2))*CT586))</f>
        <v>1.4103494498712826E-3</v>
      </c>
      <c r="CR586" s="27">
        <f>((1/(((5-P586)^2+(6-Q586)^2)))*CT586)</f>
        <v>1.1810440839514177E-3</v>
      </c>
      <c r="CS586" s="21">
        <f t="shared" si="300"/>
        <v>1.9082362686597114</v>
      </c>
      <c r="CT586" s="28">
        <v>0.05</v>
      </c>
    </row>
    <row r="587" spans="8:98" x14ac:dyDescent="0.25">
      <c r="H587" s="2">
        <v>44948</v>
      </c>
      <c r="I587" s="1" t="s">
        <v>22</v>
      </c>
      <c r="J587" s="1" t="s">
        <v>15</v>
      </c>
      <c r="K587"/>
      <c r="L587"/>
      <c r="M587"/>
      <c r="N587"/>
      <c r="P587" s="10">
        <f>SUMIF(team,spi_matches[[#This Row],[team1]],Mxg)+SUMIF(team,spi_matches[[#This Row],[team2]],Vnxg)</f>
        <v>2.1083378128043151</v>
      </c>
      <c r="Q587" s="10">
        <f>SUMIF(team,spi_matches[[#This Row],[team1]],Mnxg)+SUMIF(team,spi_matches[[#This Row],[team2]],Vxg)</f>
        <v>0.46986223192411763</v>
      </c>
      <c r="R587" s="10" t="str">
        <f t="shared" si="270"/>
        <v/>
      </c>
      <c r="S587" s="21">
        <f t="shared" si="271"/>
        <v>0.60848134181144986</v>
      </c>
      <c r="T587" s="21">
        <f t="shared" si="272"/>
        <v>7.7978866552578366E-2</v>
      </c>
      <c r="U587" s="21">
        <f t="shared" si="273"/>
        <v>8.5433648602355527E-2</v>
      </c>
      <c r="V587" s="22">
        <f t="shared" si="274"/>
        <v>3</v>
      </c>
      <c r="W587" s="22">
        <f t="shared" si="275"/>
        <v>0</v>
      </c>
      <c r="X587" s="23" t="str">
        <f t="shared" si="276"/>
        <v/>
      </c>
      <c r="Y587" s="23" t="str">
        <f t="shared" si="277"/>
        <v/>
      </c>
      <c r="Z587" s="23">
        <f t="shared" si="278"/>
        <v>3</v>
      </c>
      <c r="AA587" s="23">
        <f t="shared" si="279"/>
        <v>0</v>
      </c>
      <c r="AB587" s="24">
        <f t="shared" si="280"/>
        <v>2</v>
      </c>
      <c r="AC587" s="24">
        <f t="shared" si="281"/>
        <v>0</v>
      </c>
      <c r="AD587" s="24">
        <f t="shared" si="282"/>
        <v>2</v>
      </c>
      <c r="AE587" s="24">
        <f t="shared" si="283"/>
        <v>1</v>
      </c>
      <c r="AF587" s="24">
        <f t="shared" si="284"/>
        <v>3</v>
      </c>
      <c r="AG587" s="24">
        <f t="shared" si="285"/>
        <v>0</v>
      </c>
      <c r="AH587" s="24">
        <f t="shared" si="286"/>
        <v>3</v>
      </c>
      <c r="AI587" s="24">
        <f t="shared" si="287"/>
        <v>1</v>
      </c>
      <c r="AJ587" s="24">
        <f t="shared" si="288"/>
        <v>1</v>
      </c>
      <c r="AK587" s="24">
        <f t="shared" si="289"/>
        <v>0</v>
      </c>
      <c r="AL587" s="25">
        <f t="shared" si="290"/>
        <v>20</v>
      </c>
      <c r="AM587" s="25">
        <f t="shared" si="291"/>
        <v>21</v>
      </c>
      <c r="AN587" s="25">
        <f t="shared" si="292"/>
        <v>30</v>
      </c>
      <c r="AO587" s="25">
        <f t="shared" si="293"/>
        <v>31</v>
      </c>
      <c r="AP587" s="25">
        <f t="shared" si="294"/>
        <v>10</v>
      </c>
      <c r="AQ587" s="26">
        <f t="shared" si="295"/>
        <v>0.21504673518455225</v>
      </c>
      <c r="AR587" s="26">
        <f t="shared" si="296"/>
        <v>0.17077486389408147</v>
      </c>
      <c r="AS587" s="26">
        <f t="shared" si="297"/>
        <v>4.922073859244834E-2</v>
      </c>
      <c r="AT587" s="26">
        <f t="shared" si="298"/>
        <v>4.6463759031354378E-2</v>
      </c>
      <c r="AU587" s="26">
        <f t="shared" si="299"/>
        <v>3.4502193485452498E-2</v>
      </c>
      <c r="AV587" s="27">
        <f>(1/(((0-P587)^2+(0-Q587)^2))*CT587)</f>
        <v>1.071614071677016E-2</v>
      </c>
      <c r="AW587" s="27">
        <f>(1/(((1-P587)^2+(1-Q587)^2))*CT587)</f>
        <v>3.3124455805390328E-2</v>
      </c>
      <c r="AX587" s="27">
        <f>(1/(((2-P587)^2+(2-Q587)^2))*CT587)</f>
        <v>2.1248938930737496E-2</v>
      </c>
      <c r="AY587" s="27">
        <f>(1/(((3-P587)^2+(3-Q587)^2))*CT587)</f>
        <v>6.9476687595549759E-3</v>
      </c>
      <c r="AZ587" s="27">
        <f>((1/(((4-P587)^2+(4-Q587)^2))*CT587))</f>
        <v>3.1171567481125578E-3</v>
      </c>
      <c r="BA587" s="27">
        <f>((1/(((5-P587)^2+(5-Q587)^2))*CT587))</f>
        <v>1.7310706659429817E-3</v>
      </c>
      <c r="BB587" s="27">
        <f>((1/(((6-P587)^2+(6-Q587)^2))*CT587))</f>
        <v>1.0934349260698689E-3</v>
      </c>
      <c r="BC587" s="27">
        <f>((1/(((1-P587)^2+(0-Q587)^2))*CT587))</f>
        <v>3.4502193485452498E-2</v>
      </c>
      <c r="BD587" s="27">
        <f>((1/(((2-P587)^2+(0-Q587)^2))*CT587))</f>
        <v>0.21504673518455225</v>
      </c>
      <c r="BE587" s="27">
        <f>((1/(((2-P587)^2+(1-Q587)^2))*CT587))</f>
        <v>0.17077486389408147</v>
      </c>
      <c r="BF587" s="27">
        <f>((1/(((3-P587)^2+(0-Q587)^2))*CT587))</f>
        <v>4.922073859244834E-2</v>
      </c>
      <c r="BG587" s="27">
        <f>((1/(((3-P587)^2+(1-Q587)^2))*CT587))</f>
        <v>4.6463759031354378E-2</v>
      </c>
      <c r="BH587" s="27">
        <f>((1/(((3-P587)^2+(2-Q587)^2))*CT587))</f>
        <v>1.5941930330818994E-2</v>
      </c>
      <c r="BI587" s="27">
        <f>((1/(((4-P587)^2+(0-Q587)^2))*CT587))</f>
        <v>1.3160816620115819E-2</v>
      </c>
      <c r="BJ587" s="27">
        <f>((1/(((4-P587)^2+(1-Q587)^2))*CT587))</f>
        <v>1.2955274638317383E-2</v>
      </c>
      <c r="BK587" s="27">
        <f>((1/(((4-P587)^2+(2-Q587)^2))*CT587))</f>
        <v>8.4463633849732201E-3</v>
      </c>
      <c r="BL587" s="27">
        <f>((1/(((4-P587)^2+(3-Q587)^2))*CT587))</f>
        <v>5.0100285963305064E-3</v>
      </c>
      <c r="BM587" s="27">
        <f>((1/(((5-P587)^2+(0-Q587)^2))*CT587))</f>
        <v>5.8258214169626789E-3</v>
      </c>
      <c r="BN587" s="27">
        <f>((1/(((5-P587)^2+(1-Q587)^2))*CT587))</f>
        <v>5.7851914953324229E-3</v>
      </c>
      <c r="BO587" s="27">
        <f>((1/(((5-P587)^2+(2-Q587)^2))*CT587))</f>
        <v>4.6715735281035696E-3</v>
      </c>
      <c r="BP587" s="27">
        <f>((1/(((5-P587)^2+(3-Q587)^2))*CT587))</f>
        <v>3.386774987565028E-3</v>
      </c>
      <c r="BQ587" s="27">
        <f>((1/(((5-P587)^2+(4-Q587)^2))*CT587))</f>
        <v>2.4011237797387048E-3</v>
      </c>
      <c r="BR587" s="27">
        <f>((1/(((6-P587)^2+(0-Q587)^2))*CT587))</f>
        <v>3.2539785378537297E-3</v>
      </c>
      <c r="BS587" s="27">
        <f>(1/(((6-P587)^2+(1-Q587)^2))*CT587)</f>
        <v>3.2412640120017345E-3</v>
      </c>
      <c r="BT587" s="27">
        <f>(1/(((6-P587)^2+(2-Q587)^2))*CT587)</f>
        <v>2.8593721595327648E-3</v>
      </c>
      <c r="BU587" s="27">
        <f>(1/(((6-P587)^2+(3-Q587)^2))*CT587)</f>
        <v>2.3205483198151266E-3</v>
      </c>
      <c r="BV587" s="27">
        <f>((1/(((6-P587)^2+(4-Q587)^2))*CT587))</f>
        <v>1.8111409425111157E-3</v>
      </c>
      <c r="BW587" s="27">
        <f>((1/(((6-P587)^2+(5-Q587)^2))*CT587))</f>
        <v>1.4018488735882946E-3</v>
      </c>
      <c r="BX587" s="27">
        <f>((1/(((0-P587)^2+(1-Q587)^2))*CT587))</f>
        <v>1.057947064469416E-2</v>
      </c>
      <c r="BY587" s="27">
        <f>((1/(((0-P587)^2+(2-Q587)^2))*CT587))</f>
        <v>7.36766575748562E-3</v>
      </c>
      <c r="BZ587" s="27">
        <f>((1/(((1-P587)^2+(2-Q587)^2))*CT587))</f>
        <v>1.4006644709620368E-2</v>
      </c>
      <c r="CA587" s="27">
        <f>((1/(((0-P587)^2+(3-Q587)^2))*CT587))</f>
        <v>4.6097031385320007E-3</v>
      </c>
      <c r="CB587" s="27">
        <f>((1/(((1-P587)^2+(3-Q587)^2))*CT587))</f>
        <v>6.5530715026708838E-3</v>
      </c>
      <c r="CC587" s="27">
        <f>((1/(((2-P587)^2+(3-Q587)^2))*CT587))</f>
        <v>7.7962567340454968E-3</v>
      </c>
      <c r="CD587" s="27">
        <f>((1/(((0-P587)^2+(4-Q587)^2))*CT587))</f>
        <v>2.9573617645581936E-3</v>
      </c>
      <c r="CE587" s="27">
        <f>((1/(((1-P587)^2+(4-Q587)^2))*CT587))</f>
        <v>3.6522248187484383E-3</v>
      </c>
      <c r="CF587" s="27">
        <f>((1/(((2-P587)^2+(4-Q587)^2))*CT587))</f>
        <v>4.0084627488799623E-3</v>
      </c>
      <c r="CG587" s="27">
        <f>((1/(((3-P587)^2+(4-Q587)^2))*CT587))</f>
        <v>3.7716111097930455E-3</v>
      </c>
      <c r="CH587" s="27">
        <f>((1/(((0-P587)^2+(5-Q587)^2))*CT587))</f>
        <v>2.0026245170795542E-3</v>
      </c>
      <c r="CI587" s="27">
        <f>((1/(((1-P587)^2+(5-Q587)^2))*CT587))</f>
        <v>2.2987912917875829E-3</v>
      </c>
      <c r="CJ587" s="27">
        <f>((1/(((2-P587)^2+(5-Q587)^2))*CT587))</f>
        <v>2.4349994810814535E-3</v>
      </c>
      <c r="CK587" s="27">
        <f>((1/(((3-P587)^2+(5-Q587)^2))*CT587))</f>
        <v>2.3455227401694718E-3</v>
      </c>
      <c r="CL587" s="27">
        <f>(1/(((4-P587)^2+(5-Q587)^2))*CT587)</f>
        <v>2.0746428249874905E-3</v>
      </c>
      <c r="CM587" s="27">
        <f>(1/(((0-P587)^2+(6-Q587)^2))*CT587)</f>
        <v>1.4274493690744202E-3</v>
      </c>
      <c r="CN587" s="27">
        <f>(1/(((1-P587)^2+(6-Q587)^2))*CT587)</f>
        <v>1.5717914268754058E-3</v>
      </c>
      <c r="CO587" s="27">
        <f>((1/(((2-P587)^2+(6-Q587)^2))*CT587))</f>
        <v>1.6342987899355455E-3</v>
      </c>
      <c r="CP587" s="27">
        <f>((1/(((3-P587)^2+(6-Q587)^2))*CT587))</f>
        <v>1.5934992781377073E-3</v>
      </c>
      <c r="CQ587" s="27">
        <f>((1/(((4-P587)^2+(6-Q587)^2))*CT587))</f>
        <v>1.4636655465026607E-3</v>
      </c>
      <c r="CR587" s="27">
        <f>((1/(((5-P587)^2+(6-Q587)^2)))*CT587)</f>
        <v>1.2838904076960542E-3</v>
      </c>
      <c r="CS587" s="21">
        <f t="shared" si="300"/>
        <v>0.7718938569663838</v>
      </c>
      <c r="CT587" s="28">
        <v>0.05</v>
      </c>
    </row>
    <row r="588" spans="8:98" x14ac:dyDescent="0.25">
      <c r="H588" s="2">
        <v>44948</v>
      </c>
      <c r="I588" s="1" t="s">
        <v>8</v>
      </c>
      <c r="J588" s="1" t="s">
        <v>5</v>
      </c>
      <c r="K588"/>
      <c r="L588"/>
      <c r="M588"/>
      <c r="N588"/>
      <c r="P588" s="10">
        <f>SUMIF(team,spi_matches[[#This Row],[team1]],Mxg)+SUMIF(team,spi_matches[[#This Row],[team2]],Vnxg)</f>
        <v>1.5647574630023047</v>
      </c>
      <c r="Q588" s="10">
        <f>SUMIF(team,spi_matches[[#This Row],[team1]],Mnxg)+SUMIF(team,spi_matches[[#This Row],[team2]],Vxg)</f>
        <v>1.8254779865177775</v>
      </c>
      <c r="R588" s="10" t="str">
        <f t="shared" si="270"/>
        <v/>
      </c>
      <c r="S588" s="21">
        <f t="shared" si="271"/>
        <v>0.19655254540031455</v>
      </c>
      <c r="T588" s="21">
        <f t="shared" si="272"/>
        <v>0.30887466112871442</v>
      </c>
      <c r="U588" s="21">
        <f t="shared" si="273"/>
        <v>0.32352043134682429</v>
      </c>
      <c r="V588" s="22">
        <f t="shared" si="274"/>
        <v>0</v>
      </c>
      <c r="W588" s="22">
        <f t="shared" si="275"/>
        <v>3</v>
      </c>
      <c r="X588" s="23" t="str">
        <f t="shared" si="276"/>
        <v/>
      </c>
      <c r="Y588" s="23" t="str">
        <f t="shared" si="277"/>
        <v/>
      </c>
      <c r="Z588" s="23">
        <f t="shared" si="278"/>
        <v>0</v>
      </c>
      <c r="AA588" s="23">
        <f t="shared" si="279"/>
        <v>3</v>
      </c>
      <c r="AB588" s="24">
        <f t="shared" si="280"/>
        <v>2</v>
      </c>
      <c r="AC588" s="24">
        <f t="shared" si="281"/>
        <v>2</v>
      </c>
      <c r="AD588" s="24">
        <f t="shared" si="282"/>
        <v>1</v>
      </c>
      <c r="AE588" s="24">
        <f t="shared" si="283"/>
        <v>2</v>
      </c>
      <c r="AF588" s="24">
        <f t="shared" si="284"/>
        <v>2</v>
      </c>
      <c r="AG588" s="24">
        <f t="shared" si="285"/>
        <v>1</v>
      </c>
      <c r="AH588" s="24">
        <f t="shared" si="286"/>
        <v>1</v>
      </c>
      <c r="AI588" s="24">
        <f t="shared" si="287"/>
        <v>1</v>
      </c>
      <c r="AJ588" s="24">
        <f t="shared" si="288"/>
        <v>2</v>
      </c>
      <c r="AK588" s="24">
        <f t="shared" si="289"/>
        <v>3</v>
      </c>
      <c r="AL588" s="25">
        <f t="shared" si="290"/>
        <v>22</v>
      </c>
      <c r="AM588" s="25">
        <f t="shared" si="291"/>
        <v>12</v>
      </c>
      <c r="AN588" s="25">
        <f t="shared" si="292"/>
        <v>21</v>
      </c>
      <c r="AO588" s="25">
        <f t="shared" si="293"/>
        <v>11</v>
      </c>
      <c r="AP588" s="25">
        <f t="shared" si="294"/>
        <v>23</v>
      </c>
      <c r="AQ588" s="26">
        <f t="shared" si="295"/>
        <v>0.22738228501656726</v>
      </c>
      <c r="AR588" s="26">
        <f t="shared" si="296"/>
        <v>0.14309880599192798</v>
      </c>
      <c r="AS588" s="26">
        <f t="shared" si="297"/>
        <v>5.741517091804671E-2</v>
      </c>
      <c r="AT588" s="26">
        <f t="shared" si="298"/>
        <v>4.9981761742995748E-2</v>
      </c>
      <c r="AU588" s="26">
        <f t="shared" si="299"/>
        <v>3.1868690264438206E-2</v>
      </c>
      <c r="AV588" s="27">
        <f>(1/(((0-P588)^2+(0-Q588)^2))*CT588)</f>
        <v>8.6492683330505922E-3</v>
      </c>
      <c r="AW588" s="27">
        <f>(1/(((1-P588)^2+(1-Q588)^2))*CT588)</f>
        <v>4.9981761742995748E-2</v>
      </c>
      <c r="AX588" s="27">
        <f>(1/(((2-P588)^2+(2-Q588)^2))*CT588)</f>
        <v>0.22738228501656726</v>
      </c>
      <c r="AY588" s="27">
        <f>(1/(((3-P588)^2+(3-Q588)^2))*CT588)</f>
        <v>1.4537321679803275E-2</v>
      </c>
      <c r="AZ588" s="27">
        <f>((1/(((4-P588)^2+(4-Q588)^2))*CT588))</f>
        <v>4.6908925996251294E-3</v>
      </c>
      <c r="BA588" s="27">
        <f>((1/(((5-P588)^2+(5-Q588)^2))*CT588))</f>
        <v>2.2853505830517972E-3</v>
      </c>
      <c r="BB588" s="27">
        <f>((1/(((6-P588)^2+(6-Q588)^2))*CT588))</f>
        <v>1.3477811736205894E-3</v>
      </c>
      <c r="BC588" s="27">
        <f>((1/(((1-P588)^2+(0-Q588)^2))*CT588))</f>
        <v>1.3693674635201875E-2</v>
      </c>
      <c r="BD588" s="27">
        <f>((1/(((2-P588)^2+(0-Q588)^2))*CT588))</f>
        <v>1.4197261512124984E-2</v>
      </c>
      <c r="BE588" s="27">
        <f>((1/(((2-P588)^2+(1-Q588)^2))*CT588))</f>
        <v>5.741517091804671E-2</v>
      </c>
      <c r="BF588" s="27">
        <f>((1/(((3-P588)^2+(0-Q588)^2))*CT588))</f>
        <v>9.2724965735959293E-3</v>
      </c>
      <c r="BG588" s="27">
        <f>((1/(((3-P588)^2+(1-Q588)^2))*CT588))</f>
        <v>1.8239288214225016E-2</v>
      </c>
      <c r="BH588" s="27">
        <f>((1/(((3-P588)^2+(2-Q588)^2))*CT588))</f>
        <v>2.3919106654430568E-2</v>
      </c>
      <c r="BI588" s="27">
        <f>((1/(((4-P588)^2+(0-Q588)^2))*CT588))</f>
        <v>5.3979497611262306E-3</v>
      </c>
      <c r="BJ588" s="27">
        <f>((1/(((4-P588)^2+(1-Q588)^2))*CT588))</f>
        <v>7.5622141998431553E-3</v>
      </c>
      <c r="BK588" s="27">
        <f>((1/(((4-P588)^2+(2-Q588)^2))*CT588))</f>
        <v>8.3880455526815553E-3</v>
      </c>
      <c r="BL588" s="27">
        <f>((1/(((4-P588)^2+(3-Q588)^2))*CT588))</f>
        <v>6.84003120268526E-3</v>
      </c>
      <c r="BM588" s="27">
        <f>((1/(((5-P588)^2+(0-Q588)^2))*CT588))</f>
        <v>3.3039805133459558E-3</v>
      </c>
      <c r="BN588" s="27">
        <f>((1/(((5-P588)^2+(1-Q588)^2))*CT588))</f>
        <v>4.0056703647285861E-3</v>
      </c>
      <c r="BO588" s="27">
        <f>((1/(((5-P588)^2+(2-Q588)^2))*CT588))</f>
        <v>4.2260607023970834E-3</v>
      </c>
      <c r="BP588" s="27">
        <f>((1/(((5-P588)^2+(3-Q588)^2))*CT588))</f>
        <v>3.793513521078574E-3</v>
      </c>
      <c r="BQ588" s="27">
        <f>((1/(((5-P588)^2+(4-Q588)^2))*CT588))</f>
        <v>3.0249063635861529E-3</v>
      </c>
      <c r="BR588" s="27">
        <f>((1/(((6-P588)^2+(0-Q588)^2))*CT588))</f>
        <v>2.1735590140674727E-3</v>
      </c>
      <c r="BS588" s="27">
        <f>(1/(((6-P588)^2+(1-Q588)^2))*CT588)</f>
        <v>2.4566656139563738E-3</v>
      </c>
      <c r="BT588" s="27">
        <f>(1/(((6-P588)^2+(2-Q588)^2))*CT588)</f>
        <v>2.5378347645641877E-3</v>
      </c>
      <c r="BU588" s="27">
        <f>(1/(((6-P588)^2+(3-Q588)^2))*CT588)</f>
        <v>2.3751978057558734E-3</v>
      </c>
      <c r="BV588" s="27">
        <f>((1/(((6-P588)^2+(4-Q588)^2))*CT588))</f>
        <v>2.0491868492285839E-3</v>
      </c>
      <c r="BW588" s="27">
        <f>((1/(((6-P588)^2+(5-Q588)^2))*CT588))</f>
        <v>1.6807306636444407E-3</v>
      </c>
      <c r="BX588" s="27">
        <f>((1/(((0-P588)^2+(1-Q588)^2))*CT588))</f>
        <v>1.5975054253730515E-2</v>
      </c>
      <c r="BY588" s="27">
        <f>((1/(((0-P588)^2+(2-Q588)^2))*CT588))</f>
        <v>2.01700427286494E-2</v>
      </c>
      <c r="BZ588" s="27">
        <f>((1/(((1-P588)^2+(2-Q588)^2))*CT588))</f>
        <v>0.14309880599192798</v>
      </c>
      <c r="CA588" s="27">
        <f>((1/(((0-P588)^2+(3-Q588)^2))*CT588))</f>
        <v>1.3061760597591017E-2</v>
      </c>
      <c r="CB588" s="27">
        <f>((1/(((1-P588)^2+(3-Q588)^2))*CT588))</f>
        <v>2.9438554618828251E-2</v>
      </c>
      <c r="CC588" s="27">
        <f>((1/(((2-P588)^2+(3-Q588)^2))*CT588))</f>
        <v>3.1868690264438206E-2</v>
      </c>
      <c r="CD588" s="27">
        <f>((1/(((0-P588)^2+(4-Q588)^2))*CT588))</f>
        <v>6.9666876216535074E-3</v>
      </c>
      <c r="CE588" s="27">
        <f>((1/(((1-P588)^2+(4-Q588)^2))*CT588))</f>
        <v>9.9058999354889911E-3</v>
      </c>
      <c r="CF588" s="27">
        <f>((1/(((2-P588)^2+(4-Q588)^2))*CT588))</f>
        <v>1.0166771545692843E-2</v>
      </c>
      <c r="CG588" s="27">
        <f>((1/(((3-P588)^2+(4-Q588)^2))*CT588))</f>
        <v>7.3654330298223896E-3</v>
      </c>
      <c r="CH588" s="27">
        <f>((1/(((0-P588)^2+(5-Q588)^2))*CT588))</f>
        <v>3.9916794457103295E-3</v>
      </c>
      <c r="CI588" s="27">
        <f>((1/(((1-P588)^2+(5-Q588)^2))*CT588))</f>
        <v>4.8092918568457725E-3</v>
      </c>
      <c r="CJ588" s="27">
        <f>((1/(((2-P588)^2+(5-Q588)^2))*CT588))</f>
        <v>4.8699593835584507E-3</v>
      </c>
      <c r="CK588" s="27">
        <f>((1/(((3-P588)^2+(5-Q588)^2))*CT588))</f>
        <v>4.1194606839267947E-3</v>
      </c>
      <c r="CL588" s="27">
        <f>(1/(((4-P588)^2+(5-Q588)^2))*CT588)</f>
        <v>3.1234390168255089E-3</v>
      </c>
      <c r="CM588" s="27">
        <f>(1/(((0-P588)^2+(6-Q588)^2))*CT588)</f>
        <v>2.5157106179576629E-3</v>
      </c>
      <c r="CN588" s="27">
        <f>(1/(((1-P588)^2+(6-Q588)^2))*CT588)</f>
        <v>2.8176022321516857E-3</v>
      </c>
      <c r="CO588" s="27">
        <f>((1/(((2-P588)^2+(6-Q588)^2))*CT588))</f>
        <v>2.8383174962480343E-3</v>
      </c>
      <c r="CP588" s="27">
        <f>((1/(((3-P588)^2+(6-Q588)^2))*CT588))</f>
        <v>2.5658716759034859E-3</v>
      </c>
      <c r="CQ588" s="27">
        <f>((1/(((4-P588)^2+(6-Q588)^2))*CT588))</f>
        <v>2.14068218635656E-3</v>
      </c>
      <c r="CR588" s="27">
        <f>((1/(((5-P588)^2+(6-Q588)^2)))*CT588)</f>
        <v>1.7107161635169458E-3</v>
      </c>
      <c r="CS588" s="21">
        <f t="shared" si="300"/>
        <v>0.82894763787585324</v>
      </c>
      <c r="CT588" s="28">
        <v>0.05</v>
      </c>
    </row>
    <row r="589" spans="8:98" x14ac:dyDescent="0.25">
      <c r="H589" s="2">
        <v>44948</v>
      </c>
      <c r="I589" s="1" t="s">
        <v>6</v>
      </c>
      <c r="J589" s="1" t="s">
        <v>7</v>
      </c>
      <c r="K589"/>
      <c r="L589"/>
      <c r="M589"/>
      <c r="N589"/>
      <c r="P589" s="10">
        <f>SUMIF(team,spi_matches[[#This Row],[team1]],Mxg)+SUMIF(team,spi_matches[[#This Row],[team2]],Vnxg)</f>
        <v>2.2255651262814036</v>
      </c>
      <c r="Q589" s="10">
        <f>SUMIF(team,spi_matches[[#This Row],[team1]],Mnxg)+SUMIF(team,spi_matches[[#This Row],[team2]],Vxg)</f>
        <v>0.80914677428973936</v>
      </c>
      <c r="R589" s="10" t="str">
        <f t="shared" si="270"/>
        <v/>
      </c>
      <c r="S589" s="21">
        <f t="shared" si="271"/>
        <v>0.89709352933970221</v>
      </c>
      <c r="T589" s="21">
        <f t="shared" si="272"/>
        <v>9.1657190609560082E-2</v>
      </c>
      <c r="U589" s="21">
        <f t="shared" si="273"/>
        <v>9.8412999135497697E-2</v>
      </c>
      <c r="V589" s="22">
        <f t="shared" si="274"/>
        <v>3</v>
      </c>
      <c r="W589" s="22">
        <f t="shared" si="275"/>
        <v>0</v>
      </c>
      <c r="X589" s="23" t="str">
        <f t="shared" si="276"/>
        <v/>
      </c>
      <c r="Y589" s="23" t="str">
        <f t="shared" si="277"/>
        <v/>
      </c>
      <c r="Z589" s="23">
        <f t="shared" si="278"/>
        <v>3</v>
      </c>
      <c r="AA589" s="23">
        <f t="shared" si="279"/>
        <v>0</v>
      </c>
      <c r="AB589" s="24">
        <f t="shared" si="280"/>
        <v>2</v>
      </c>
      <c r="AC589" s="24">
        <f t="shared" si="281"/>
        <v>1</v>
      </c>
      <c r="AD589" s="24">
        <f t="shared" si="282"/>
        <v>3</v>
      </c>
      <c r="AE589" s="24">
        <f t="shared" si="283"/>
        <v>1</v>
      </c>
      <c r="AF589" s="24">
        <f t="shared" si="284"/>
        <v>2</v>
      </c>
      <c r="AG589" s="24">
        <f t="shared" si="285"/>
        <v>0</v>
      </c>
      <c r="AH589" s="24">
        <f t="shared" si="286"/>
        <v>3</v>
      </c>
      <c r="AI589" s="24">
        <f t="shared" si="287"/>
        <v>0</v>
      </c>
      <c r="AJ589" s="24">
        <f t="shared" si="288"/>
        <v>2</v>
      </c>
      <c r="AK589" s="24">
        <f t="shared" si="289"/>
        <v>2</v>
      </c>
      <c r="AL589" s="25">
        <f t="shared" si="290"/>
        <v>21</v>
      </c>
      <c r="AM589" s="25">
        <f t="shared" si="291"/>
        <v>31</v>
      </c>
      <c r="AN589" s="25">
        <f t="shared" si="292"/>
        <v>20</v>
      </c>
      <c r="AO589" s="25">
        <f t="shared" si="293"/>
        <v>30</v>
      </c>
      <c r="AP589" s="25">
        <f t="shared" si="294"/>
        <v>22</v>
      </c>
      <c r="AQ589" s="26">
        <f t="shared" si="295"/>
        <v>0.57270764058253454</v>
      </c>
      <c r="AR589" s="26">
        <f t="shared" si="296"/>
        <v>7.8594809389269535E-2</v>
      </c>
      <c r="AS589" s="26">
        <f t="shared" si="297"/>
        <v>7.086186595139031E-2</v>
      </c>
      <c r="AT589" s="26">
        <f t="shared" si="298"/>
        <v>3.9857537173789925E-2</v>
      </c>
      <c r="AU589" s="26">
        <f t="shared" si="299"/>
        <v>3.4036504105124245E-2</v>
      </c>
      <c r="AV589" s="27">
        <f>(1/(((0-P589)^2+(0-Q589)^2))*CT589)</f>
        <v>8.9160592779309166E-3</v>
      </c>
      <c r="AW589" s="27">
        <f>(1/(((1-P589)^2+(1-Q589)^2))*CT589)</f>
        <v>3.2500564172783797E-2</v>
      </c>
      <c r="AX589" s="27">
        <f>(1/(((2-P589)^2+(2-Q589)^2))*CT589)</f>
        <v>3.4036504105124245E-2</v>
      </c>
      <c r="AY589" s="27">
        <f>(1/(((3-P589)^2+(3-Q589)^2))*CT589)</f>
        <v>9.2599670804483242E-3</v>
      </c>
      <c r="AZ589" s="27">
        <f>((1/(((4-P589)^2+(4-Q589)^2))*CT589))</f>
        <v>3.7508917475738064E-3</v>
      </c>
      <c r="BA589" s="27">
        <f>((1/(((5-P589)^2+(5-Q589)^2))*CT589))</f>
        <v>1.9793561366933609E-3</v>
      </c>
      <c r="BB589" s="27">
        <f>((1/(((6-P589)^2+(6-Q589)^2))*CT589))</f>
        <v>1.2138480890056215E-3</v>
      </c>
      <c r="BC589" s="27">
        <f>((1/(((1-P589)^2+(0-Q589)^2))*CT589))</f>
        <v>2.3183262407148138E-2</v>
      </c>
      <c r="BD589" s="27">
        <f>((1/(((2-P589)^2+(0-Q589)^2))*CT589))</f>
        <v>7.086186595139031E-2</v>
      </c>
      <c r="BE589" s="27">
        <f>((1/(((2-P589)^2+(1-Q589)^2))*CT589))</f>
        <v>0.57270764058253454</v>
      </c>
      <c r="BF589" s="27">
        <f>((1/(((3-P589)^2+(0-Q589)^2))*CT589))</f>
        <v>3.9857537173789925E-2</v>
      </c>
      <c r="BG589" s="27">
        <f>((1/(((3-P589)^2+(1-Q589)^2))*CT589))</f>
        <v>7.8594809389269535E-2</v>
      </c>
      <c r="BH589" s="27">
        <f>((1/(((3-P589)^2+(2-Q589)^2))*CT589))</f>
        <v>2.4778470821916417E-2</v>
      </c>
      <c r="BI589" s="27">
        <f>((1/(((4-P589)^2+(0-Q589)^2))*CT589))</f>
        <v>1.3146348010814183E-2</v>
      </c>
      <c r="BJ589" s="27">
        <f>((1/(((4-P589)^2+(1-Q589)^2))*CT589))</f>
        <v>1.5698369889159437E-2</v>
      </c>
      <c r="BK589" s="27">
        <f>((1/(((4-P589)^2+(2-Q589)^2))*CT589))</f>
        <v>1.0948704053913343E-2</v>
      </c>
      <c r="BL589" s="27">
        <f>((1/(((4-P589)^2+(3-Q589)^2))*CT589))</f>
        <v>6.2905291102969664E-3</v>
      </c>
      <c r="BM589" s="27">
        <f>((1/(((5-P589)^2+(0-Q589)^2))*CT589))</f>
        <v>5.9864414016476972E-3</v>
      </c>
      <c r="BN589" s="27">
        <f>((1/(((5-P589)^2+(1-Q589)^2))*CT589))</f>
        <v>6.4650319552338638E-3</v>
      </c>
      <c r="BO589" s="27">
        <f>((1/(((5-P589)^2+(2-Q589)^2))*CT589))</f>
        <v>5.4850902625145784E-3</v>
      </c>
      <c r="BP589" s="27">
        <f>((1/(((5-P589)^2+(3-Q589)^2))*CT589))</f>
        <v>4.0008556309514259E-3</v>
      </c>
      <c r="BQ589" s="27">
        <f>((1/(((5-P589)^2+(4-Q589)^2))*CT589))</f>
        <v>2.7965718004053682E-3</v>
      </c>
      <c r="BR589" s="27">
        <f>((1/(((6-P589)^2+(0-Q589)^2))*CT589))</f>
        <v>3.3554621322400904E-3</v>
      </c>
      <c r="BS589" s="27">
        <f>(1/(((6-P589)^2+(1-Q589)^2))*CT589)</f>
        <v>3.5007181727549803E-3</v>
      </c>
      <c r="BT589" s="27">
        <f>(1/(((6-P589)^2+(2-Q589)^2))*CT589)</f>
        <v>3.1919328323208708E-3</v>
      </c>
      <c r="BU589" s="27">
        <f>(1/(((6-P589)^2+(3-Q589)^2))*CT589)</f>
        <v>2.6251960632699776E-3</v>
      </c>
      <c r="BV589" s="27">
        <f>((1/(((6-P589)^2+(4-Q589)^2))*CT589))</f>
        <v>2.046839638900805E-3</v>
      </c>
      <c r="BW589" s="27">
        <f>((1/(((6-P589)^2+(5-Q589)^2))*CT589))</f>
        <v>1.5718520592297659E-3</v>
      </c>
      <c r="BX589" s="27">
        <f>((1/(((0-P589)^2+(1-Q589)^2))*CT589))</f>
        <v>1.0020913475900381E-2</v>
      </c>
      <c r="BY589" s="27">
        <f>((1/(((0-P589)^2+(2-Q589)^2))*CT589))</f>
        <v>7.8477270531514317E-3</v>
      </c>
      <c r="BZ589" s="27">
        <f>((1/(((1-P589)^2+(2-Q589)^2))*CT589))</f>
        <v>1.712245920255908E-2</v>
      </c>
      <c r="CA589" s="27">
        <f>((1/(((0-P589)^2+(3-Q589)^2))*CT589))</f>
        <v>5.1266392748865117E-3</v>
      </c>
      <c r="CB589" s="27">
        <f>((1/(((1-P589)^2+(3-Q589)^2))*CT589))</f>
        <v>7.9341809100575127E-3</v>
      </c>
      <c r="CC589" s="27">
        <f>((1/(((2-P589)^2+(3-Q589)^2))*CT589))</f>
        <v>1.030775347715045E-2</v>
      </c>
      <c r="CD589" s="27">
        <f>((1/(((0-P589)^2+(4-Q589)^2))*CT589))</f>
        <v>3.3036698056297317E-3</v>
      </c>
      <c r="CE589" s="27">
        <f>((1/(((1-P589)^2+(4-Q589)^2))*CT589))</f>
        <v>4.2795196736078447E-3</v>
      </c>
      <c r="CF589" s="27">
        <f>((1/(((2-P589)^2+(4-Q589)^2))*CT589))</f>
        <v>4.8864277244013337E-3</v>
      </c>
      <c r="CG589" s="27">
        <f>((1/(((3-P589)^2+(4-Q589)^2))*CT589))</f>
        <v>4.637662369319194E-3</v>
      </c>
      <c r="CH589" s="27">
        <f>((1/(((0-P589)^2+(5-Q589)^2))*CT589))</f>
        <v>2.2206045472636083E-3</v>
      </c>
      <c r="CI589" s="27">
        <f>((1/(((1-P589)^2+(5-Q589)^2))*CT589))</f>
        <v>2.6225710179806961E-3</v>
      </c>
      <c r="CJ589" s="27">
        <f>((1/(((2-P589)^2+(5-Q589)^2))*CT589))</f>
        <v>2.8386300603725216E-3</v>
      </c>
      <c r="CK589" s="27">
        <f>((1/(((3-P589)^2+(5-Q589)^2))*CT589))</f>
        <v>2.7528491787511609E-3</v>
      </c>
      <c r="CL589" s="27">
        <f>(1/(((4-P589)^2+(5-Q589)^2))*CT589)</f>
        <v>2.4140746484236394E-3</v>
      </c>
      <c r="CM589" s="27">
        <f>(1/(((0-P589)^2+(6-Q589)^2))*CT589)</f>
        <v>1.5674916112903355E-3</v>
      </c>
      <c r="CN589" s="27">
        <f>(1/(((1-P589)^2+(6-Q589)^2))*CT589)</f>
        <v>1.7576566191563475E-3</v>
      </c>
      <c r="CO589" s="27">
        <f>((1/(((2-P589)^2+(6-Q589)^2))*CT589))</f>
        <v>1.8521374351825244E-3</v>
      </c>
      <c r="CP589" s="27">
        <f>((1/(((3-P589)^2+(6-Q589)^2))*CT589))</f>
        <v>1.8152308083811436E-3</v>
      </c>
      <c r="CQ589" s="27">
        <f>((1/(((4-P589)^2+(6-Q589)^2))*CT589))</f>
        <v>1.6614841469320457E-3</v>
      </c>
      <c r="CR589" s="27">
        <f>((1/(((5-P589)^2+(6-Q589)^2)))*CT589)</f>
        <v>1.4433160951002229E-3</v>
      </c>
      <c r="CS589" s="21">
        <f t="shared" si="300"/>
        <v>1.0871637190847603</v>
      </c>
      <c r="CT589" s="28">
        <v>0.05</v>
      </c>
    </row>
    <row r="590" spans="8:98" x14ac:dyDescent="0.25">
      <c r="H590" s="2">
        <v>44949</v>
      </c>
      <c r="I590" s="1" t="s">
        <v>23</v>
      </c>
      <c r="J590" s="1" t="s">
        <v>28</v>
      </c>
      <c r="K590"/>
      <c r="L590"/>
      <c r="M590"/>
      <c r="N590"/>
      <c r="P590" s="10">
        <f>SUMIF(team,spi_matches[[#This Row],[team1]],Mxg)+SUMIF(team,spi_matches[[#This Row],[team2]],Vnxg)</f>
        <v>1.2974894195698419</v>
      </c>
      <c r="Q590" s="10">
        <f>SUMIF(team,spi_matches[[#This Row],[team1]],Mnxg)+SUMIF(team,spi_matches[[#This Row],[team2]],Vxg)</f>
        <v>1.7151887668258909</v>
      </c>
      <c r="R590" s="10" t="str">
        <f t="shared" si="270"/>
        <v/>
      </c>
      <c r="S590" s="21">
        <f t="shared" si="271"/>
        <v>0.17239420269283759</v>
      </c>
      <c r="T590" s="21">
        <f t="shared" si="272"/>
        <v>0.19941466853885303</v>
      </c>
      <c r="U590" s="21">
        <f t="shared" si="273"/>
        <v>0.47769604405147303</v>
      </c>
      <c r="V590" s="22">
        <f t="shared" si="274"/>
        <v>0</v>
      </c>
      <c r="W590" s="22">
        <f t="shared" si="275"/>
        <v>3</v>
      </c>
      <c r="X590" s="23" t="str">
        <f t="shared" si="276"/>
        <v/>
      </c>
      <c r="Y590" s="23" t="str">
        <f t="shared" si="277"/>
        <v/>
      </c>
      <c r="Z590" s="23">
        <f t="shared" si="278"/>
        <v>0</v>
      </c>
      <c r="AA590" s="23">
        <f t="shared" si="279"/>
        <v>3</v>
      </c>
      <c r="AB590" s="24">
        <f t="shared" si="280"/>
        <v>1</v>
      </c>
      <c r="AC590" s="24">
        <f t="shared" si="281"/>
        <v>2</v>
      </c>
      <c r="AD590" s="24">
        <f t="shared" si="282"/>
        <v>2</v>
      </c>
      <c r="AE590" s="24">
        <f t="shared" si="283"/>
        <v>2</v>
      </c>
      <c r="AF590" s="24">
        <f t="shared" si="284"/>
        <v>1</v>
      </c>
      <c r="AG590" s="24">
        <f t="shared" si="285"/>
        <v>1</v>
      </c>
      <c r="AH590" s="24">
        <f t="shared" si="286"/>
        <v>2</v>
      </c>
      <c r="AI590" s="24">
        <f t="shared" si="287"/>
        <v>1</v>
      </c>
      <c r="AJ590" s="24">
        <f t="shared" si="288"/>
        <v>1</v>
      </c>
      <c r="AK590" s="24">
        <f t="shared" si="289"/>
        <v>3</v>
      </c>
      <c r="AL590" s="25">
        <f t="shared" si="290"/>
        <v>12</v>
      </c>
      <c r="AM590" s="25">
        <f t="shared" si="291"/>
        <v>22</v>
      </c>
      <c r="AN590" s="25">
        <f t="shared" si="292"/>
        <v>11</v>
      </c>
      <c r="AO590" s="25">
        <f t="shared" si="293"/>
        <v>21</v>
      </c>
      <c r="AP590" s="25">
        <f t="shared" si="294"/>
        <v>13</v>
      </c>
      <c r="AQ590" s="26">
        <f t="shared" si="295"/>
        <v>0.29478108953194804</v>
      </c>
      <c r="AR590" s="26">
        <f t="shared" si="296"/>
        <v>8.7011217117553427E-2</v>
      </c>
      <c r="AS590" s="26">
        <f t="shared" si="297"/>
        <v>8.333403792957686E-2</v>
      </c>
      <c r="AT590" s="26">
        <f t="shared" si="298"/>
        <v>4.9750447387305739E-2</v>
      </c>
      <c r="AU590" s="26">
        <f t="shared" si="299"/>
        <v>2.874819118403027E-2</v>
      </c>
      <c r="AV590" s="27">
        <f>(1/(((0-P590)^2+(0-Q590)^2))*CT590)</f>
        <v>1.0809989719655544E-2</v>
      </c>
      <c r="AW590" s="27">
        <f>(1/(((1-P590)^2+(1-Q590)^2))*CT590)</f>
        <v>8.333403792957686E-2</v>
      </c>
      <c r="AX590" s="27">
        <f>(1/(((2-P590)^2+(2-Q590)^2))*CT590)</f>
        <v>8.7011217117553427E-2</v>
      </c>
      <c r="AY590" s="27">
        <f>(1/(((3-P590)^2+(3-Q590)^2))*CT590)</f>
        <v>1.0990744914613224E-2</v>
      </c>
      <c r="AZ590" s="27">
        <f>((1/(((4-P590)^2+(4-Q590)^2))*CT590))</f>
        <v>3.9923583678340988E-3</v>
      </c>
      <c r="BA590" s="27">
        <f>((1/(((5-P590)^2+(5-Q590)^2))*CT590))</f>
        <v>2.0409354975220312E-3</v>
      </c>
      <c r="BB590" s="27">
        <f>((1/(((6-P590)^2+(6-Q590)^2))*CT590))</f>
        <v>1.235384992097857E-3</v>
      </c>
      <c r="BC590" s="27">
        <f>((1/(((1-P590)^2+(0-Q590)^2))*CT590))</f>
        <v>1.649962196068526E-2</v>
      </c>
      <c r="BD590" s="27">
        <f>((1/(((2-P590)^2+(0-Q590)^2))*CT590))</f>
        <v>1.4554372950928677E-2</v>
      </c>
      <c r="BE590" s="27">
        <f>((1/(((2-P590)^2+(1-Q590)^2))*CT590))</f>
        <v>4.9750447387305739E-2</v>
      </c>
      <c r="BF590" s="27">
        <f>((1/(((3-P590)^2+(0-Q590)^2))*CT590))</f>
        <v>8.5610357934403827E-3</v>
      </c>
      <c r="BG590" s="27">
        <f>((1/(((3-P590)^2+(1-Q590)^2))*CT590))</f>
        <v>1.4662596433365314E-2</v>
      </c>
      <c r="BH590" s="27">
        <f>((1/(((3-P590)^2+(2-Q590)^2))*CT590))</f>
        <v>1.6780439641472512E-2</v>
      </c>
      <c r="BI590" s="27">
        <f>((1/(((4-P590)^2+(0-Q590)^2))*CT590))</f>
        <v>4.8802218155753613E-3</v>
      </c>
      <c r="BJ590" s="27">
        <f>((1/(((4-P590)^2+(1-Q590)^2))*CT590))</f>
        <v>6.3979048370287651E-3</v>
      </c>
      <c r="BK590" s="27">
        <f>((1/(((4-P590)^2+(2-Q590)^2))*CT590))</f>
        <v>6.7707732859949429E-3</v>
      </c>
      <c r="BL590" s="27">
        <f>((1/(((4-P590)^2+(3-Q590)^2))*CT590))</f>
        <v>5.5839073224386452E-3</v>
      </c>
      <c r="BM590" s="27">
        <f>((1/(((5-P590)^2+(0-Q590)^2))*CT590))</f>
        <v>3.0029205617339615E-3</v>
      </c>
      <c r="BN590" s="27">
        <f>((1/(((5-P590)^2+(1-Q590)^2))*CT590))</f>
        <v>3.5161547270177798E-3</v>
      </c>
      <c r="BO590" s="27">
        <f>((1/(((5-P590)^2+(2-Q590)^2))*CT590))</f>
        <v>3.6258941539698782E-3</v>
      </c>
      <c r="BP590" s="27">
        <f>((1/(((5-P590)^2+(3-Q590)^2))*CT590))</f>
        <v>3.2553514960862139E-3</v>
      </c>
      <c r="BQ590" s="27">
        <f>((1/(((5-P590)^2+(4-Q590)^2))*CT590))</f>
        <v>2.6414570277329148E-3</v>
      </c>
      <c r="BR590" s="27">
        <f>((1/(((6-P590)^2+(0-Q590)^2))*CT590))</f>
        <v>1.9955715660809384E-3</v>
      </c>
      <c r="BS590" s="27">
        <f>(1/(((6-P590)^2+(1-Q590)^2))*CT590)</f>
        <v>2.209934912286873E-3</v>
      </c>
      <c r="BT590" s="27">
        <f>(1/(((6-P590)^2+(2-Q590)^2))*CT590)</f>
        <v>2.2527877259315076E-3</v>
      </c>
      <c r="BU590" s="27">
        <f>(1/(((6-P590)^2+(3-Q590)^2))*CT590)</f>
        <v>2.1039922877343609E-3</v>
      </c>
      <c r="BV590" s="27">
        <f>((1/(((6-P590)^2+(4-Q590)^2))*CT590))</f>
        <v>1.8292258102321211E-3</v>
      </c>
      <c r="BW590" s="27">
        <f>((1/(((6-P590)^2+(5-Q590)^2))*CT590))</f>
        <v>1.51959099579543E-3</v>
      </c>
      <c r="BX590" s="27">
        <f>((1/(((0-P590)^2+(1-Q590)^2))*CT590))</f>
        <v>2.2779315530989556E-2</v>
      </c>
      <c r="BY590" s="27">
        <f>((1/(((0-P590)^2+(2-Q590)^2))*CT590))</f>
        <v>2.8335093933031647E-2</v>
      </c>
      <c r="BZ590" s="27">
        <f>((1/(((1-P590)^2+(2-Q590)^2))*CT590))</f>
        <v>0.29478108953194804</v>
      </c>
      <c r="CA590" s="27">
        <f>((1/(((0-P590)^2+(3-Q590)^2))*CT590))</f>
        <v>1.4996016913408908E-2</v>
      </c>
      <c r="CB590" s="27">
        <f>((1/(((1-P590)^2+(3-Q590)^2))*CT590))</f>
        <v>2.874819118403027E-2</v>
      </c>
      <c r="CC590" s="27">
        <f>((1/(((2-P590)^2+(3-Q590)^2))*CT590))</f>
        <v>2.3318056673988747E-2</v>
      </c>
      <c r="CD590" s="27">
        <f>((1/(((0-P590)^2+(4-Q590)^2))*CT590))</f>
        <v>7.2423450661799121E-3</v>
      </c>
      <c r="CE590" s="27">
        <f>((1/(((1-P590)^2+(4-Q590)^2))*CT590))</f>
        <v>9.4182137207019616E-3</v>
      </c>
      <c r="CF590" s="27">
        <f>((1/(((2-P590)^2+(4-Q590)^2))*CT590))</f>
        <v>8.7506159541103062E-3</v>
      </c>
      <c r="CG590" s="27">
        <f>((1/(((3-P590)^2+(4-Q590)^2))*CT590))</f>
        <v>6.1584662179855389E-3</v>
      </c>
      <c r="CH590" s="27">
        <f>((1/(((0-P590)^2+(5-Q590)^2))*CT590))</f>
        <v>4.0085097032553259E-3</v>
      </c>
      <c r="CI590" s="27">
        <f>((1/(((1-P590)^2+(5-Q590)^2))*CT590))</f>
        <v>4.5962283309155519E-3</v>
      </c>
      <c r="CJ590" s="27">
        <f>((1/(((2-P590)^2+(5-Q590)^2))*CT590))</f>
        <v>4.4312468312037497E-3</v>
      </c>
      <c r="CK590" s="27">
        <f>((1/(((3-P590)^2+(5-Q590)^2))*CT590))</f>
        <v>3.652693937292241E-3</v>
      </c>
      <c r="CL590" s="27">
        <f>(1/(((4-P590)^2+(5-Q590)^2))*CT590)</f>
        <v>2.7634159558021063E-3</v>
      </c>
      <c r="CM590" s="27">
        <f>(1/(((0-P590)^2+(6-Q590)^2))*CT590)</f>
        <v>2.4946258154033255E-3</v>
      </c>
      <c r="CN590" s="27">
        <f>(1/(((1-P590)^2+(6-Q590)^2))*CT590)</f>
        <v>2.7103051439840613E-3</v>
      </c>
      <c r="CO590" s="27">
        <f>((1/(((2-P590)^2+(6-Q590)^2))*CT590))</f>
        <v>2.6520797443965998E-3</v>
      </c>
      <c r="CP590" s="27">
        <f>((1/(((3-P590)^2+(6-Q590)^2))*CT590))</f>
        <v>2.3520391467219959E-3</v>
      </c>
      <c r="CQ590" s="27">
        <f>((1/(((4-P590)^2+(6-Q590)^2))*CT590))</f>
        <v>1.9483173183892312E-3</v>
      </c>
      <c r="CR590" s="27">
        <f>((1/(((5-P590)^2+(6-Q590)^2)))*CT590)</f>
        <v>1.5591773977339637E-3</v>
      </c>
      <c r="CS590" s="21">
        <f t="shared" si="300"/>
        <v>0.84950491528316352</v>
      </c>
      <c r="CT590" s="28">
        <v>0.05</v>
      </c>
    </row>
    <row r="591" spans="8:98" x14ac:dyDescent="0.25">
      <c r="H591" s="2">
        <v>44960</v>
      </c>
      <c r="I591" s="1" t="s">
        <v>12</v>
      </c>
      <c r="J591" s="1" t="s">
        <v>23</v>
      </c>
      <c r="K591"/>
      <c r="L591"/>
      <c r="M591"/>
      <c r="N591"/>
      <c r="P591" s="10">
        <f>SUMIF(team,spi_matches[[#This Row],[team1]],Mxg)+SUMIF(team,spi_matches[[#This Row],[team2]],Vnxg)</f>
        <v>1.8946548981398148</v>
      </c>
      <c r="Q591" s="10">
        <f>SUMIF(team,spi_matches[[#This Row],[team1]],Mnxg)+SUMIF(team,spi_matches[[#This Row],[team2]],Vxg)</f>
        <v>1.1553273559651325</v>
      </c>
      <c r="R591" s="10" t="str">
        <f t="shared" si="270"/>
        <v/>
      </c>
      <c r="S591" s="21">
        <f t="shared" si="271"/>
        <v>1.6373758382478958</v>
      </c>
      <c r="T591" s="21">
        <f t="shared" si="272"/>
        <v>0.15789103872856361</v>
      </c>
      <c r="U591" s="21">
        <f t="shared" si="273"/>
        <v>0.1400171857775763</v>
      </c>
      <c r="V591" s="22">
        <f t="shared" si="274"/>
        <v>3</v>
      </c>
      <c r="W591" s="22">
        <f t="shared" si="275"/>
        <v>0</v>
      </c>
      <c r="X591" s="23" t="str">
        <f t="shared" si="276"/>
        <v/>
      </c>
      <c r="Y591" s="23" t="str">
        <f t="shared" si="277"/>
        <v/>
      </c>
      <c r="Z591" s="23">
        <f t="shared" si="278"/>
        <v>3</v>
      </c>
      <c r="AA591" s="23">
        <f t="shared" si="279"/>
        <v>0</v>
      </c>
      <c r="AB591" s="24">
        <f t="shared" si="280"/>
        <v>2</v>
      </c>
      <c r="AC591" s="24">
        <f t="shared" si="281"/>
        <v>1</v>
      </c>
      <c r="AD591" s="24">
        <f t="shared" si="282"/>
        <v>2</v>
      </c>
      <c r="AE591" s="24">
        <f t="shared" si="283"/>
        <v>2</v>
      </c>
      <c r="AF591" s="24">
        <f t="shared" si="284"/>
        <v>1</v>
      </c>
      <c r="AG591" s="24">
        <f t="shared" si="285"/>
        <v>1</v>
      </c>
      <c r="AH591" s="24">
        <f t="shared" si="286"/>
        <v>3</v>
      </c>
      <c r="AI591" s="24">
        <f t="shared" si="287"/>
        <v>1</v>
      </c>
      <c r="AJ591" s="24">
        <f t="shared" si="288"/>
        <v>2</v>
      </c>
      <c r="AK591" s="24">
        <f t="shared" si="289"/>
        <v>0</v>
      </c>
      <c r="AL591" s="25">
        <f t="shared" si="290"/>
        <v>21</v>
      </c>
      <c r="AM591" s="25">
        <f t="shared" si="291"/>
        <v>22</v>
      </c>
      <c r="AN591" s="25">
        <f t="shared" si="292"/>
        <v>11</v>
      </c>
      <c r="AO591" s="25">
        <f t="shared" si="293"/>
        <v>31</v>
      </c>
      <c r="AP591" s="25">
        <f t="shared" si="294"/>
        <v>20</v>
      </c>
      <c r="AQ591" s="26">
        <f t="shared" si="295"/>
        <v>1.4194795405640113</v>
      </c>
      <c r="AR591" s="26">
        <f t="shared" si="296"/>
        <v>6.9006496052638353E-2</v>
      </c>
      <c r="AS591" s="26">
        <f t="shared" si="297"/>
        <v>6.0640315086909868E-2</v>
      </c>
      <c r="AT591" s="26">
        <f t="shared" si="298"/>
        <v>4.0131168508607991E-2</v>
      </c>
      <c r="AU591" s="26">
        <f t="shared" si="299"/>
        <v>3.715044524006185E-2</v>
      </c>
      <c r="AV591" s="27">
        <f>(1/(((0-P591)^2+(0-Q591)^2))*CT591)</f>
        <v>1.0153318186170504E-2</v>
      </c>
      <c r="AW591" s="27">
        <f>(1/(((1-P591)^2+(1-Q591)^2))*CT591)</f>
        <v>6.0640315086909868E-2</v>
      </c>
      <c r="AX591" s="27">
        <f>(1/(((2-P591)^2+(2-Q591)^2))*CT591)</f>
        <v>6.9006496052638353E-2</v>
      </c>
      <c r="AY591" s="27">
        <f>(1/(((3-P591)^2+(3-Q591)^2))*CT591)</f>
        <v>1.081173428987775E-2</v>
      </c>
      <c r="AZ591" s="27">
        <f>((1/(((4-P591)^2+(4-Q591)^2))*CT591))</f>
        <v>3.9921305686191769E-3</v>
      </c>
      <c r="BA591" s="27">
        <f>((1/(((5-P591)^2+(5-Q591)^2))*CT591))</f>
        <v>2.0471100668800969E-3</v>
      </c>
      <c r="BB591" s="27">
        <f>((1/(((6-P591)^2+(6-Q591)^2))*CT591))</f>
        <v>1.2399344774678398E-3</v>
      </c>
      <c r="BC591" s="27">
        <f>((1/(((1-P591)^2+(0-Q591)^2))*CT591))</f>
        <v>2.3417134196614002E-2</v>
      </c>
      <c r="BD591" s="27">
        <f>((1/(((2-P591)^2+(0-Q591)^2))*CT591))</f>
        <v>3.715044524006185E-2</v>
      </c>
      <c r="BE591" s="27">
        <f>((1/(((2-P591)^2+(1-Q591)^2))*CT591))</f>
        <v>1.4194795405640113</v>
      </c>
      <c r="BF591" s="27">
        <f>((1/(((3-P591)^2+(0-Q591)^2))*CT591))</f>
        <v>1.9557460865906234E-2</v>
      </c>
      <c r="BG591" s="27">
        <f>((1/(((3-P591)^2+(1-Q591)^2))*CT591))</f>
        <v>4.0131168508607991E-2</v>
      </c>
      <c r="BH591" s="27">
        <f>((1/(((3-P591)^2+(2-Q591)^2))*CT591))</f>
        <v>2.5836326142992007E-2</v>
      </c>
      <c r="BI591" s="27">
        <f>((1/(((4-P591)^2+(0-Q591)^2))*CT591))</f>
        <v>8.6696292678947132E-3</v>
      </c>
      <c r="BJ591" s="27">
        <f>((1/(((4-P591)^2+(1-Q591)^2))*CT591))</f>
        <v>1.1219303629354475E-2</v>
      </c>
      <c r="BK591" s="27">
        <f>((1/(((4-P591)^2+(2-Q591)^2))*CT591))</f>
        <v>9.7163791387496635E-3</v>
      </c>
      <c r="BL591" s="27">
        <f>((1/(((4-P591)^2+(3-Q591)^2))*CT591))</f>
        <v>6.3813805311623882E-3</v>
      </c>
      <c r="BM591" s="27">
        <f>((1/(((5-P591)^2+(0-Q591)^2))*CT591))</f>
        <v>4.5545846239357056E-3</v>
      </c>
      <c r="BN591" s="27">
        <f>((1/(((5-P591)^2+(1-Q591)^2))*CT591))</f>
        <v>5.172077720860941E-3</v>
      </c>
      <c r="BO591" s="27">
        <f>((1/(((5-P591)^2+(2-Q591)^2))*CT591))</f>
        <v>4.8278205699104695E-3</v>
      </c>
      <c r="BP591" s="27">
        <f>((1/(((5-P591)^2+(3-Q591)^2))*CT591))</f>
        <v>3.8325966647946869E-3</v>
      </c>
      <c r="BQ591" s="27">
        <f>((1/(((5-P591)^2+(4-Q591)^2))*CT591))</f>
        <v>2.8192313398175419E-3</v>
      </c>
      <c r="BR591" s="27">
        <f>((1/(((6-P591)^2+(0-Q591)^2))*CT591))</f>
        <v>2.7489686316003485E-3</v>
      </c>
      <c r="BS591" s="27">
        <f>(1/(((6-P591)^2+(1-Q591)^2))*CT591)</f>
        <v>2.9624389416803561E-3</v>
      </c>
      <c r="BT591" s="27">
        <f>(1/(((6-P591)^2+(2-Q591)^2))*CT591)</f>
        <v>2.8461922899135619E-3</v>
      </c>
      <c r="BU591" s="27">
        <f>(1/(((6-P591)^2+(3-Q591)^2))*CT591)</f>
        <v>2.4683221010101757E-3</v>
      </c>
      <c r="BV591" s="27">
        <f>((1/(((6-P591)^2+(4-Q591)^2))*CT591))</f>
        <v>2.0043276756017726E-3</v>
      </c>
      <c r="BW591" s="27">
        <f>((1/(((6-P591)^2+(5-Q591)^2))*CT591))</f>
        <v>1.5805096034159122E-3</v>
      </c>
      <c r="BX591" s="27">
        <f>((1/(((0-P591)^2+(1-Q591)^2))*CT591))</f>
        <v>1.3835683879688872E-2</v>
      </c>
      <c r="BY591" s="27">
        <f>((1/(((0-P591)^2+(2-Q591)^2))*CT591))</f>
        <v>1.1619289628879186E-2</v>
      </c>
      <c r="BZ591" s="27">
        <f>((1/(((1-P591)^2+(2-Q591)^2))*CT591))</f>
        <v>3.302773295309111E-2</v>
      </c>
      <c r="CA591" s="27">
        <f>((1/(((0-P591)^2+(3-Q591)^2))*CT591))</f>
        <v>7.1504832898856997E-3</v>
      </c>
      <c r="CB591" s="27">
        <f>((1/(((1-P591)^2+(3-Q591)^2))*CT591))</f>
        <v>1.1895629034392088E-2</v>
      </c>
      <c r="CC591" s="27">
        <f>((1/(((2-P591)^2+(3-Q591)^2))*CT591))</f>
        <v>1.4645942737561543E-2</v>
      </c>
      <c r="CD591" s="27">
        <f>((1/(((0-P591)^2+(4-Q591)^2))*CT591))</f>
        <v>4.2801331261108841E-3</v>
      </c>
      <c r="CE591" s="27">
        <f>((1/(((1-P591)^2+(4-Q591)^2))*CT591))</f>
        <v>5.6226716132839923E-3</v>
      </c>
      <c r="CF591" s="27">
        <f>((1/(((2-P591)^2+(4-Q591)^2))*CT591))</f>
        <v>6.1703560961356742E-3</v>
      </c>
      <c r="CG591" s="27">
        <f>((1/(((3-P591)^2+(4-Q591)^2))*CT591))</f>
        <v>5.3682915068036848E-3</v>
      </c>
      <c r="CH591" s="27">
        <f>((1/(((0-P591)^2+(5-Q591)^2))*CT591))</f>
        <v>2.721647588008707E-3</v>
      </c>
      <c r="CI591" s="27">
        <f>((1/(((1-P591)^2+(5-Q591)^2))*CT591))</f>
        <v>3.2088481803361291E-3</v>
      </c>
      <c r="CJ591" s="27">
        <f>((1/(((2-P591)^2+(5-Q591)^2))*CT591))</f>
        <v>3.3800671946317066E-3</v>
      </c>
      <c r="CK591" s="27">
        <f>((1/(((3-P591)^2+(5-Q591)^2))*CT591))</f>
        <v>3.1243564735640387E-3</v>
      </c>
      <c r="CL591" s="27">
        <f>(1/(((4-P591)^2+(5-Q591)^2))*CT591)</f>
        <v>2.6022711103532697E-3</v>
      </c>
      <c r="CM591" s="27">
        <f>(1/(((0-P591)^2+(6-Q591)^2))*CT591)</f>
        <v>1.8477068151302588E-3</v>
      </c>
      <c r="CN591" s="27">
        <f>(1/(((1-P591)^2+(6-Q591)^2))*CT591)</f>
        <v>2.0600495872835282E-3</v>
      </c>
      <c r="CO591" s="27">
        <f>((1/(((2-P591)^2+(6-Q591)^2))*CT591))</f>
        <v>2.129294998216057E-3</v>
      </c>
      <c r="CP591" s="27">
        <f>((1/(((3-P591)^2+(6-Q591)^2))*CT591))</f>
        <v>2.0248948000457885E-3</v>
      </c>
      <c r="CQ591" s="27">
        <f>((1/(((4-P591)^2+(6-Q591)^2))*CT591))</f>
        <v>1.7919007574326241E-3</v>
      </c>
      <c r="CR591" s="27">
        <f>((1/(((5-P591)^2+(6-Q591)^2)))*CT591)</f>
        <v>1.5099344067414748E-3</v>
      </c>
      <c r="CS591" s="21">
        <f t="shared" si="300"/>
        <v>1.935284062754036</v>
      </c>
      <c r="CT591" s="28">
        <v>0.05</v>
      </c>
    </row>
    <row r="592" spans="8:98" x14ac:dyDescent="0.25">
      <c r="H592" s="2">
        <v>44961</v>
      </c>
      <c r="I592" s="1" t="s">
        <v>10</v>
      </c>
      <c r="J592" s="1" t="s">
        <v>6</v>
      </c>
      <c r="K592"/>
      <c r="L592"/>
      <c r="M592"/>
      <c r="N592"/>
      <c r="P592" s="10">
        <f>SUMIF(team,spi_matches[[#This Row],[team1]],Mxg)+SUMIF(team,spi_matches[[#This Row],[team2]],Vnxg)</f>
        <v>1.0381397542821769</v>
      </c>
      <c r="Q592" s="10">
        <f>SUMIF(team,spi_matches[[#This Row],[team1]],Mnxg)+SUMIF(team,spi_matches[[#This Row],[team2]],Vxg)</f>
        <v>1.3663189776501892</v>
      </c>
      <c r="R592" s="10" t="str">
        <f t="shared" si="270"/>
        <v/>
      </c>
      <c r="S592" s="21">
        <f t="shared" si="271"/>
        <v>0.16975414413072967</v>
      </c>
      <c r="T592" s="21">
        <f t="shared" si="272"/>
        <v>0.43694762335505261</v>
      </c>
      <c r="U592" s="21">
        <f t="shared" si="273"/>
        <v>0.29733294866762289</v>
      </c>
      <c r="V592" s="22">
        <f t="shared" si="274"/>
        <v>1</v>
      </c>
      <c r="W592" s="22">
        <f t="shared" si="275"/>
        <v>1</v>
      </c>
      <c r="X592" s="23" t="str">
        <f t="shared" si="276"/>
        <v/>
      </c>
      <c r="Y592" s="23" t="str">
        <f t="shared" si="277"/>
        <v/>
      </c>
      <c r="Z592" s="23">
        <f t="shared" si="278"/>
        <v>1</v>
      </c>
      <c r="AA592" s="23">
        <f t="shared" si="279"/>
        <v>1</v>
      </c>
      <c r="AB592" s="24">
        <f t="shared" si="280"/>
        <v>1</v>
      </c>
      <c r="AC592" s="24">
        <f t="shared" si="281"/>
        <v>1</v>
      </c>
      <c r="AD592" s="24">
        <f t="shared" si="282"/>
        <v>1</v>
      </c>
      <c r="AE592" s="24">
        <f t="shared" si="283"/>
        <v>2</v>
      </c>
      <c r="AF592" s="24">
        <f t="shared" si="284"/>
        <v>2</v>
      </c>
      <c r="AG592" s="24">
        <f t="shared" si="285"/>
        <v>1</v>
      </c>
      <c r="AH592" s="24">
        <f t="shared" si="286"/>
        <v>0</v>
      </c>
      <c r="AI592" s="24">
        <f t="shared" si="287"/>
        <v>1</v>
      </c>
      <c r="AJ592" s="24">
        <f t="shared" si="288"/>
        <v>2</v>
      </c>
      <c r="AK592" s="24">
        <f t="shared" si="289"/>
        <v>2</v>
      </c>
      <c r="AL592" s="25">
        <f t="shared" si="290"/>
        <v>11</v>
      </c>
      <c r="AM592" s="25">
        <f t="shared" si="291"/>
        <v>12</v>
      </c>
      <c r="AN592" s="25">
        <f t="shared" si="292"/>
        <v>21</v>
      </c>
      <c r="AO592" s="25">
        <f t="shared" si="293"/>
        <v>1</v>
      </c>
      <c r="AP592" s="25">
        <f t="shared" si="294"/>
        <v>22</v>
      </c>
      <c r="AQ592" s="26">
        <f t="shared" si="295"/>
        <v>0.36861131826868276</v>
      </c>
      <c r="AR592" s="26">
        <f t="shared" si="296"/>
        <v>0.12406754587332638</v>
      </c>
      <c r="AS592" s="26">
        <f t="shared" si="297"/>
        <v>4.7198097867522472E-2</v>
      </c>
      <c r="AT592" s="26">
        <f t="shared" si="298"/>
        <v>4.1256721222543195E-2</v>
      </c>
      <c r="AU592" s="26">
        <f t="shared" si="299"/>
        <v>3.7686734839706158E-2</v>
      </c>
      <c r="AV592" s="27">
        <f>(1/(((0-P592)^2+(0-Q592)^2))*CT592)</f>
        <v>1.6980455879774925E-2</v>
      </c>
      <c r="AW592" s="27">
        <f>(1/(((1-P592)^2+(1-Q592)^2))*CT592)</f>
        <v>0.36861131826868276</v>
      </c>
      <c r="AX592" s="27">
        <f>(1/(((2-P592)^2+(2-Q592)^2))*CT592)</f>
        <v>3.7686734839706158E-2</v>
      </c>
      <c r="AY592" s="27">
        <f>(1/(((3-P592)^2+(3-Q592)^2))*CT592)</f>
        <v>7.6712891784099652E-3</v>
      </c>
      <c r="AZ592" s="27">
        <f>((1/(((4-P592)^2+(4-Q592)^2))*CT592))</f>
        <v>3.1829107043853627E-3</v>
      </c>
      <c r="BA592" s="27">
        <f>((1/(((5-P592)^2+(5-Q592)^2))*CT592))</f>
        <v>1.7301053400485063E-3</v>
      </c>
      <c r="BB592" s="27">
        <f>((1/(((6-P592)^2+(6-Q592)^2))*CT592))</f>
        <v>1.0848091440449255E-3</v>
      </c>
      <c r="BC592" s="27">
        <f>((1/(((1-P592)^2+(0-Q592)^2))*CT592))</f>
        <v>2.6762552402327441E-2</v>
      </c>
      <c r="BD592" s="27">
        <f>((1/(((2-P592)^2+(0-Q592)^2))*CT592))</f>
        <v>1.7908292259397281E-2</v>
      </c>
      <c r="BE592" s="27">
        <f>((1/(((2-P592)^2+(1-Q592)^2))*CT592))</f>
        <v>4.7198097867522472E-2</v>
      </c>
      <c r="BF592" s="27">
        <f>((1/(((3-P592)^2+(0-Q592)^2))*CT592))</f>
        <v>8.7477994458002393E-3</v>
      </c>
      <c r="BG592" s="27">
        <f>((1/(((3-P592)^2+(1-Q592)^2))*CT592))</f>
        <v>1.2553083169086625E-2</v>
      </c>
      <c r="BH592" s="27">
        <f>((1/(((3-P592)^2+(2-Q592)^2))*CT592))</f>
        <v>1.1763467917646285E-2</v>
      </c>
      <c r="BI592" s="27">
        <f>((1/(((4-P592)^2+(0-Q592)^2))*CT592))</f>
        <v>4.699493843826009E-3</v>
      </c>
      <c r="BJ592" s="27">
        <f>((1/(((4-P592)^2+(1-Q592)^2))*CT592))</f>
        <v>5.6136848199126186E-3</v>
      </c>
      <c r="BK592" s="27">
        <f>((1/(((4-P592)^2+(2-Q592)^2))*CT592))</f>
        <v>5.450085647527813E-3</v>
      </c>
      <c r="BL592" s="27">
        <f>((1/(((4-P592)^2+(3-Q592)^2))*CT592))</f>
        <v>4.3700449924939655E-3</v>
      </c>
      <c r="BM592" s="27">
        <f>((1/(((5-P592)^2+(0-Q592)^2))*CT592))</f>
        <v>2.8468674299186843E-3</v>
      </c>
      <c r="BN592" s="27">
        <f>((1/(((5-P592)^2+(1-Q592)^2))*CT592))</f>
        <v>3.1584547075917363E-3</v>
      </c>
      <c r="BO592" s="27">
        <f>((1/(((5-P592)^2+(2-Q592)^2))*CT592))</f>
        <v>3.1059974600399242E-3</v>
      </c>
      <c r="BP592" s="27">
        <f>((1/(((5-P592)^2+(3-Q592)^2))*CT592))</f>
        <v>2.7225330018452901E-3</v>
      </c>
      <c r="BQ592" s="27">
        <f>((1/(((5-P592)^2+(4-Q592)^2))*CT592))</f>
        <v>2.2092014506297059E-3</v>
      </c>
      <c r="BR592" s="27">
        <f>((1/(((6-P592)^2+(0-Q592)^2))*CT592))</f>
        <v>1.8877267246372063E-3</v>
      </c>
      <c r="BS592" s="27">
        <f>(1/(((6-P592)^2+(1-Q592)^2))*CT592)</f>
        <v>2.0198554463516402E-3</v>
      </c>
      <c r="BT592" s="27">
        <f>(1/(((6-P592)^2+(2-Q592)^2))*CT592)</f>
        <v>1.9982727940198318E-3</v>
      </c>
      <c r="BU592" s="27">
        <f>(1/(((6-P592)^2+(3-Q592)^2))*CT592)</f>
        <v>1.8322420585807084E-3</v>
      </c>
      <c r="BV592" s="27">
        <f>((1/(((6-P592)^2+(4-Q592)^2))*CT592))</f>
        <v>1.5844680139627512E-3</v>
      </c>
      <c r="BW592" s="27">
        <f>((1/(((6-P592)^2+(5-Q592)^2))*CT592))</f>
        <v>1.3219226776114551E-3</v>
      </c>
      <c r="BX592" s="27">
        <f>((1/(((0-P592)^2+(1-Q592)^2))*CT592))</f>
        <v>4.1256721222543195E-2</v>
      </c>
      <c r="BY592" s="27">
        <f>((1/(((0-P592)^2+(2-Q592)^2))*CT592))</f>
        <v>3.3800094898668274E-2</v>
      </c>
      <c r="BZ592" s="27">
        <f>((1/(((1-P592)^2+(2-Q592)^2))*CT592))</f>
        <v>0.12406754587332638</v>
      </c>
      <c r="CA592" s="27">
        <f>((1/(((0-P592)^2+(3-Q592)^2))*CT592))</f>
        <v>1.3345262816053692E-2</v>
      </c>
      <c r="CB592" s="27">
        <f>((1/(((1-P592)^2+(3-Q592)^2))*CT592))</f>
        <v>1.8724008803323207E-2</v>
      </c>
      <c r="CC592" s="27">
        <f>((1/(((2-P592)^2+(3-Q592)^2))*CT592))</f>
        <v>1.391173189439145E-2</v>
      </c>
      <c r="CD592" s="27">
        <f>((1/(((0-P592)^2+(4-Q592)^2))*CT592))</f>
        <v>6.2390739178000525E-3</v>
      </c>
      <c r="CE592" s="27">
        <f>((1/(((1-P592)^2+(4-Q592)^2))*CT592))</f>
        <v>7.2069678908474712E-3</v>
      </c>
      <c r="CF592" s="27">
        <f>((1/(((2-P592)^2+(4-Q592)^2))*CT592))</f>
        <v>6.3601491495442119E-3</v>
      </c>
      <c r="CG592" s="27">
        <f>((1/(((3-P592)^2+(4-Q592)^2))*CT592))</f>
        <v>4.6359949575000515E-3</v>
      </c>
      <c r="CH592" s="27">
        <f>((1/(((0-P592)^2+(5-Q592)^2))*CT592))</f>
        <v>3.5010642026873638E-3</v>
      </c>
      <c r="CI592" s="27">
        <f>((1/(((1-P592)^2+(5-Q592)^2))*CT592))</f>
        <v>3.7864180299577474E-3</v>
      </c>
      <c r="CJ592" s="27">
        <f>((1/(((2-P592)^2+(5-Q592)^2))*CT592))</f>
        <v>3.5388677264000471E-3</v>
      </c>
      <c r="CK592" s="27">
        <f>((1/(((3-P592)^2+(5-Q592)^2))*CT592))</f>
        <v>2.9321156475191584E-3</v>
      </c>
      <c r="CL592" s="27">
        <f>(1/(((4-P592)^2+(5-Q592)^2))*CT592)</f>
        <v>2.2751830342105654E-3</v>
      </c>
      <c r="CM592" s="27">
        <f>(1/(((0-P592)^2+(6-Q592)^2))*CT592)</f>
        <v>2.2174193936880921E-3</v>
      </c>
      <c r="CN592" s="27">
        <f>(1/(((1-P592)^2+(6-Q592)^2))*CT592)</f>
        <v>2.3285647245591631E-3</v>
      </c>
      <c r="CO592" s="27">
        <f>((1/(((2-P592)^2+(6-Q592)^2))*CT592))</f>
        <v>2.2325240856290529E-3</v>
      </c>
      <c r="CP592" s="27">
        <f>((1/(((3-P592)^2+(6-Q592)^2))*CT592))</f>
        <v>1.974731693393988E-3</v>
      </c>
      <c r="CQ592" s="27">
        <f>((1/(((4-P592)^2+(6-Q592)^2))*CT592))</f>
        <v>1.6532414679627048E-3</v>
      </c>
      <c r="CR592" s="27">
        <f>((1/(((5-P592)^2+(6-Q592)^2)))*CT592)</f>
        <v>1.3452672376169424E-3</v>
      </c>
      <c r="CS592" s="21">
        <f t="shared" si="300"/>
        <v>0.90403471615340525</v>
      </c>
      <c r="CT592" s="28">
        <v>0.05</v>
      </c>
    </row>
    <row r="593" spans="8:98" x14ac:dyDescent="0.25">
      <c r="H593" s="2">
        <v>44961</v>
      </c>
      <c r="I593" s="1" t="s">
        <v>27</v>
      </c>
      <c r="J593" s="1" t="s">
        <v>24</v>
      </c>
      <c r="K593"/>
      <c r="L593"/>
      <c r="M593"/>
      <c r="N593"/>
      <c r="P593" s="10">
        <f>SUMIF(team,spi_matches[[#This Row],[team1]],Mxg)+SUMIF(team,spi_matches[[#This Row],[team2]],Vnxg)</f>
        <v>1.6535001558613658</v>
      </c>
      <c r="Q593" s="10">
        <f>SUMIF(team,spi_matches[[#This Row],[team1]],Mnxg)+SUMIF(team,spi_matches[[#This Row],[team2]],Vxg)</f>
        <v>0.48703393848348586</v>
      </c>
      <c r="R593" s="10" t="str">
        <f t="shared" si="270"/>
        <v/>
      </c>
      <c r="S593" s="21">
        <f t="shared" si="271"/>
        <v>0.46424283307327258</v>
      </c>
      <c r="T593" s="21">
        <f t="shared" si="272"/>
        <v>0.12157698629669872</v>
      </c>
      <c r="U593" s="21">
        <f t="shared" si="273"/>
        <v>0.10064831269459937</v>
      </c>
      <c r="V593" s="22">
        <f t="shared" si="274"/>
        <v>3</v>
      </c>
      <c r="W593" s="22">
        <f t="shared" si="275"/>
        <v>0</v>
      </c>
      <c r="X593" s="23" t="str">
        <f t="shared" si="276"/>
        <v/>
      </c>
      <c r="Y593" s="23" t="str">
        <f t="shared" si="277"/>
        <v/>
      </c>
      <c r="Z593" s="23">
        <f t="shared" si="278"/>
        <v>3</v>
      </c>
      <c r="AA593" s="23">
        <f t="shared" si="279"/>
        <v>0</v>
      </c>
      <c r="AB593" s="24">
        <f t="shared" si="280"/>
        <v>2</v>
      </c>
      <c r="AC593" s="24">
        <f t="shared" si="281"/>
        <v>0</v>
      </c>
      <c r="AD593" s="24">
        <f t="shared" si="282"/>
        <v>2</v>
      </c>
      <c r="AE593" s="24">
        <f t="shared" si="283"/>
        <v>1</v>
      </c>
      <c r="AF593" s="24">
        <f t="shared" si="284"/>
        <v>1</v>
      </c>
      <c r="AG593" s="24">
        <f t="shared" si="285"/>
        <v>0</v>
      </c>
      <c r="AH593" s="24">
        <f t="shared" si="286"/>
        <v>1</v>
      </c>
      <c r="AI593" s="24">
        <f t="shared" si="287"/>
        <v>1</v>
      </c>
      <c r="AJ593" s="24">
        <f t="shared" si="288"/>
        <v>3</v>
      </c>
      <c r="AK593" s="24">
        <f t="shared" si="289"/>
        <v>0</v>
      </c>
      <c r="AL593" s="25">
        <f t="shared" si="290"/>
        <v>20</v>
      </c>
      <c r="AM593" s="25">
        <f t="shared" si="291"/>
        <v>21</v>
      </c>
      <c r="AN593" s="25">
        <f t="shared" si="292"/>
        <v>10</v>
      </c>
      <c r="AO593" s="25">
        <f t="shared" si="293"/>
        <v>11</v>
      </c>
      <c r="AP593" s="25">
        <f t="shared" si="294"/>
        <v>30</v>
      </c>
      <c r="AQ593" s="26">
        <f t="shared" si="295"/>
        <v>0.13995245006011331</v>
      </c>
      <c r="AR593" s="26">
        <f t="shared" si="296"/>
        <v>0.13048141930395346</v>
      </c>
      <c r="AS593" s="26">
        <f t="shared" si="297"/>
        <v>7.527121978686796E-2</v>
      </c>
      <c r="AT593" s="26">
        <f t="shared" si="298"/>
        <v>7.2443123507830318E-2</v>
      </c>
      <c r="AU593" s="26">
        <f t="shared" si="299"/>
        <v>2.4387104657520586E-2</v>
      </c>
      <c r="AV593" s="27">
        <f>(1/(((0-P593)^2+(0-Q593)^2))*CT593)</f>
        <v>1.6827850421995812E-2</v>
      </c>
      <c r="AW593" s="27">
        <f>(1/(((1-P593)^2+(1-Q593)^2))*CT593)</f>
        <v>7.2443123507830318E-2</v>
      </c>
      <c r="AX593" s="27">
        <f>(1/(((2-P593)^2+(2-Q593)^2))*CT593)</f>
        <v>2.0754393605611286E-2</v>
      </c>
      <c r="AY593" s="27">
        <f>(1/(((3-P593)^2+(3-Q593)^2))*CT593)</f>
        <v>6.1515291990367447E-3</v>
      </c>
      <c r="AZ593" s="27">
        <f>((1/(((4-P593)^2+(4-Q593)^2))*CT593))</f>
        <v>2.8015925490270464E-3</v>
      </c>
      <c r="BA593" s="27">
        <f>((1/(((5-P593)^2+(5-Q593)^2))*CT593))</f>
        <v>1.5839865860196028E-3</v>
      </c>
      <c r="BB593" s="27">
        <f>((1/(((6-P593)^2+(6-Q593)^2))*CT593))</f>
        <v>1.0145104271778833E-3</v>
      </c>
      <c r="BC593" s="27">
        <f>((1/(((1-P593)^2+(0-Q593)^2))*CT593))</f>
        <v>7.527121978686796E-2</v>
      </c>
      <c r="BD593" s="27">
        <f>((1/(((2-P593)^2+(0-Q593)^2))*CT593))</f>
        <v>0.13995245006011331</v>
      </c>
      <c r="BE593" s="27">
        <f>((1/(((2-P593)^2+(1-Q593)^2))*CT593))</f>
        <v>0.13048141930395346</v>
      </c>
      <c r="BF593" s="27">
        <f>((1/(((3-P593)^2+(0-Q593)^2))*CT593))</f>
        <v>2.4387104657520586E-2</v>
      </c>
      <c r="BG593" s="27">
        <f>((1/(((3-P593)^2+(1-Q593)^2))*CT593))</f>
        <v>2.4082504612443066E-2</v>
      </c>
      <c r="BH593" s="27">
        <f>((1/(((3-P593)^2+(2-Q593)^2))*CT593))</f>
        <v>1.2188795272109851E-2</v>
      </c>
      <c r="BI593" s="27">
        <f>((1/(((4-P593)^2+(0-Q593)^2))*CT593))</f>
        <v>8.7058515320241649E-3</v>
      </c>
      <c r="BJ593" s="27">
        <f>((1/(((4-P593)^2+(1-Q593)^2))*CT593))</f>
        <v>8.6667193505517489E-3</v>
      </c>
      <c r="BK593" s="27">
        <f>((1/(((4-P593)^2+(2-Q593)^2))*CT593))</f>
        <v>6.4142630041152783E-3</v>
      </c>
      <c r="BL593" s="27">
        <f>((1/(((4-P593)^2+(3-Q593)^2))*CT593))</f>
        <v>4.229739146333596E-3</v>
      </c>
      <c r="BM593" s="27">
        <f>((1/(((5-P593)^2+(0-Q593)^2))*CT593))</f>
        <v>4.3720574496702242E-3</v>
      </c>
      <c r="BN593" s="27">
        <f>((1/(((5-P593)^2+(1-Q593)^2))*CT593))</f>
        <v>4.362166086989386E-3</v>
      </c>
      <c r="BO593" s="27">
        <f>((1/(((5-P593)^2+(2-Q593)^2))*CT593))</f>
        <v>3.7069637696176098E-3</v>
      </c>
      <c r="BP593" s="27">
        <f>((1/(((5-P593)^2+(3-Q593)^2))*CT593))</f>
        <v>2.8548492495338498E-3</v>
      </c>
      <c r="BQ593" s="27">
        <f>((1/(((5-P593)^2+(4-Q593)^2))*CT593))</f>
        <v>2.1240449239689758E-3</v>
      </c>
      <c r="BR593" s="27">
        <f>((1/(((6-P593)^2+(0-Q593)^2))*CT593))</f>
        <v>2.613796471123571E-3</v>
      </c>
      <c r="BS593" s="27">
        <f>(1/(((6-P593)^2+(1-Q593)^2))*CT593)</f>
        <v>2.6102579380308105E-3</v>
      </c>
      <c r="BT593" s="27">
        <f>(1/(((6-P593)^2+(2-Q593)^2))*CT593)</f>
        <v>2.3605920275943464E-3</v>
      </c>
      <c r="BU593" s="27">
        <f>(1/(((6-P593)^2+(3-Q593)^2))*CT593)</f>
        <v>1.9835713227163358E-3</v>
      </c>
      <c r="BV593" s="27">
        <f>((1/(((6-P593)^2+(4-Q593)^2))*CT593))</f>
        <v>1.600871312275866E-3</v>
      </c>
      <c r="BW593" s="27">
        <f>((1/(((6-P593)^2+(5-Q593)^2))*CT593))</f>
        <v>1.2735957957185464E-3</v>
      </c>
      <c r="BX593" s="27">
        <f>((1/(((0-P593)^2+(1-Q593)^2))*CT593))</f>
        <v>1.6682253754365921E-2</v>
      </c>
      <c r="BY593" s="27">
        <f>((1/(((0-P593)^2+(2-Q593)^2))*CT593))</f>
        <v>9.9539548587785336E-3</v>
      </c>
      <c r="BZ593" s="27">
        <f>((1/(((1-P593)^2+(2-Q593)^2))*CT593))</f>
        <v>1.8408552934365201E-2</v>
      </c>
      <c r="CA593" s="27">
        <f>((1/(((0-P593)^2+(3-Q593)^2))*CT593))</f>
        <v>5.5254350634172745E-3</v>
      </c>
      <c r="CB593" s="27">
        <f>((1/(((1-P593)^2+(3-Q593)^2))*CT593))</f>
        <v>7.4161300067745566E-3</v>
      </c>
      <c r="CC593" s="27">
        <f>((1/(((2-P593)^2+(3-Q593)^2))*CT593))</f>
        <v>7.7699346368450099E-3</v>
      </c>
      <c r="CD593" s="27">
        <f>((1/(((0-P593)^2+(4-Q593)^2))*CT593))</f>
        <v>3.3167510562615459E-3</v>
      </c>
      <c r="CE593" s="27">
        <f>((1/(((1-P593)^2+(4-Q593)^2))*CT593))</f>
        <v>3.9160422462596652E-3</v>
      </c>
      <c r="CF593" s="27">
        <f>((1/(((2-P593)^2+(4-Q593)^2))*CT593))</f>
        <v>4.0125214128958172E-3</v>
      </c>
      <c r="CG593" s="27">
        <f>((1/(((3-P593)^2+(4-Q593)^2))*CT593))</f>
        <v>3.5325722000494131E-3</v>
      </c>
      <c r="CH593" s="27">
        <f>((1/(((0-P593)^2+(5-Q593)^2))*CT593))</f>
        <v>2.1644154531624406E-3</v>
      </c>
      <c r="CI593" s="27">
        <f>((1/(((1-P593)^2+(5-Q593)^2))*CT593))</f>
        <v>2.4045484292532894E-3</v>
      </c>
      <c r="CJ593" s="27">
        <f>((1/(((2-P593)^2+(5-Q593)^2))*CT593))</f>
        <v>2.4405810268257047E-3</v>
      </c>
      <c r="CK593" s="27">
        <f>((1/(((3-P593)^2+(5-Q593)^2))*CT593))</f>
        <v>2.2542908112239864E-3</v>
      </c>
      <c r="CL593" s="27">
        <f>(1/(((4-P593)^2+(5-Q593)^2))*CT593)</f>
        <v>1.9325221853934782E-3</v>
      </c>
      <c r="CM593" s="27">
        <f>(1/(((0-P593)^2+(6-Q593)^2))*CT593)</f>
        <v>1.5093493220155651E-3</v>
      </c>
      <c r="CN593" s="27">
        <f>(1/(((1-P593)^2+(6-Q593)^2))*CT593)</f>
        <v>1.6223306810218647E-3</v>
      </c>
      <c r="CO593" s="27">
        <f>((1/(((2-P593)^2+(6-Q593)^2))*CT593))</f>
        <v>1.6386535060464937E-3</v>
      </c>
      <c r="CP593" s="27">
        <f>((1/(((3-P593)^2+(6-Q593)^2))*CT593))</f>
        <v>1.5525126557293031E-3</v>
      </c>
      <c r="CQ593" s="27">
        <f>((1/(((4-P593)^2+(6-Q593)^2))*CT593))</f>
        <v>1.3928020314266903E-3</v>
      </c>
      <c r="CR593" s="27">
        <f>((1/(((5-P593)^2+(6-Q593)^2)))*CT593)</f>
        <v>1.2021584224876083E-3</v>
      </c>
      <c r="CS593" s="21">
        <f t="shared" si="300"/>
        <v>0.68646813206457047</v>
      </c>
      <c r="CT593" s="28">
        <v>0.05</v>
      </c>
    </row>
    <row r="594" spans="8:98" x14ac:dyDescent="0.25">
      <c r="H594" s="2">
        <v>44961</v>
      </c>
      <c r="I594" s="1" t="s">
        <v>15</v>
      </c>
      <c r="J594" s="1" t="s">
        <v>19</v>
      </c>
      <c r="K594"/>
      <c r="L594"/>
      <c r="M594"/>
      <c r="N594"/>
      <c r="P594" s="10">
        <f>SUMIF(team,spi_matches[[#This Row],[team1]],Mxg)+SUMIF(team,spi_matches[[#This Row],[team2]],Vnxg)</f>
        <v>0.92670856338640051</v>
      </c>
      <c r="Q594" s="10">
        <f>SUMIF(team,spi_matches[[#This Row],[team1]],Mnxg)+SUMIF(team,spi_matches[[#This Row],[team2]],Vxg)</f>
        <v>2.4176424264008816</v>
      </c>
      <c r="R594" s="10" t="str">
        <f t="shared" si="270"/>
        <v/>
      </c>
      <c r="S594" s="21">
        <f t="shared" si="271"/>
        <v>9.7499130282829458E-2</v>
      </c>
      <c r="T594" s="21">
        <f t="shared" si="272"/>
        <v>8.8379556917054139E-2</v>
      </c>
      <c r="U594" s="21">
        <f t="shared" si="273"/>
        <v>0.66631520126769683</v>
      </c>
      <c r="V594" s="22">
        <f t="shared" si="274"/>
        <v>0</v>
      </c>
      <c r="W594" s="22">
        <f t="shared" si="275"/>
        <v>3</v>
      </c>
      <c r="X594" s="23" t="str">
        <f t="shared" si="276"/>
        <v/>
      </c>
      <c r="Y594" s="23" t="str">
        <f t="shared" si="277"/>
        <v/>
      </c>
      <c r="Z594" s="23">
        <f t="shared" si="278"/>
        <v>0</v>
      </c>
      <c r="AA594" s="23">
        <f t="shared" si="279"/>
        <v>3</v>
      </c>
      <c r="AB594" s="24">
        <f t="shared" si="280"/>
        <v>1</v>
      </c>
      <c r="AC594" s="24">
        <f t="shared" si="281"/>
        <v>2</v>
      </c>
      <c r="AD594" s="24">
        <f t="shared" si="282"/>
        <v>1</v>
      </c>
      <c r="AE594" s="24">
        <f t="shared" si="283"/>
        <v>3</v>
      </c>
      <c r="AF594" s="24">
        <f t="shared" si="284"/>
        <v>0</v>
      </c>
      <c r="AG594" s="24">
        <f t="shared" si="285"/>
        <v>2</v>
      </c>
      <c r="AH594" s="24">
        <f t="shared" si="286"/>
        <v>0</v>
      </c>
      <c r="AI594" s="24">
        <f t="shared" si="287"/>
        <v>3</v>
      </c>
      <c r="AJ594" s="24">
        <f t="shared" si="288"/>
        <v>2</v>
      </c>
      <c r="AK594" s="24">
        <f t="shared" si="289"/>
        <v>2</v>
      </c>
      <c r="AL594" s="25">
        <f t="shared" si="290"/>
        <v>12</v>
      </c>
      <c r="AM594" s="25">
        <f t="shared" si="291"/>
        <v>13</v>
      </c>
      <c r="AN594" s="25">
        <f t="shared" si="292"/>
        <v>2</v>
      </c>
      <c r="AO594" s="25">
        <f t="shared" si="293"/>
        <v>3</v>
      </c>
      <c r="AP594" s="25">
        <f t="shared" si="294"/>
        <v>22</v>
      </c>
      <c r="AQ594" s="26">
        <f t="shared" si="295"/>
        <v>0.27809166445747041</v>
      </c>
      <c r="AR594" s="26">
        <f t="shared" si="296"/>
        <v>0.14513283474180749</v>
      </c>
      <c r="AS594" s="26">
        <f t="shared" si="297"/>
        <v>4.839268732611067E-2</v>
      </c>
      <c r="AT594" s="26">
        <f t="shared" si="298"/>
        <v>4.1738697049817364E-2</v>
      </c>
      <c r="AU594" s="26">
        <f t="shared" si="299"/>
        <v>3.7696596110629602E-2</v>
      </c>
      <c r="AV594" s="27">
        <f>(1/(((0-P594)^2+(0-Q594)^2))*CT594)</f>
        <v>7.4584745735569342E-3</v>
      </c>
      <c r="AW594" s="27">
        <f>(1/(((1-P594)^2+(1-Q594)^2))*CT594)</f>
        <v>2.4812889919875E-2</v>
      </c>
      <c r="AX594" s="27">
        <f>(1/(((2-P594)^2+(2-Q594)^2))*CT594)</f>
        <v>3.7696596110629602E-2</v>
      </c>
      <c r="AY594" s="27">
        <f>(1/(((3-P594)^2+(3-Q594)^2))*CT594)</f>
        <v>1.0781257984809091E-2</v>
      </c>
      <c r="AZ594" s="27">
        <f>((1/(((4-P594)^2+(4-Q594)^2))*CT594))</f>
        <v>4.1844590755446128E-3</v>
      </c>
      <c r="BA594" s="27">
        <f>((1/(((5-P594)^2+(5-Q594)^2))*CT594))</f>
        <v>2.1495877694324389E-3</v>
      </c>
      <c r="BB594" s="27">
        <f>((1/(((6-P594)^2+(6-Q594)^2))*CT594))</f>
        <v>1.2962914832064494E-3</v>
      </c>
      <c r="BC594" s="27">
        <f>((1/(((1-P594)^2+(0-Q594)^2))*CT594))</f>
        <v>8.5464730606323192E-3</v>
      </c>
      <c r="BD594" s="27">
        <f>((1/(((2-P594)^2+(0-Q594)^2))*CT594))</f>
        <v>7.1459713471233649E-3</v>
      </c>
      <c r="BE594" s="27">
        <f>((1/(((2-P594)^2+(1-Q594)^2))*CT594))</f>
        <v>1.5814454410942615E-2</v>
      </c>
      <c r="BF594" s="27">
        <f>((1/(((3-P594)^2+(0-Q594)^2))*CT594))</f>
        <v>4.9292493585748219E-3</v>
      </c>
      <c r="BG594" s="27">
        <f>((1/(((3-P594)^2+(1-Q594)^2))*CT594))</f>
        <v>7.9261317113370148E-3</v>
      </c>
      <c r="BH594" s="27">
        <f>((1/(((3-P594)^2+(2-Q594)^2))*CT594))</f>
        <v>1.1178273713242998E-2</v>
      </c>
      <c r="BI594" s="27">
        <f>((1/(((4-P594)^2+(0-Q594)^2))*CT594))</f>
        <v>3.2700865551958552E-3</v>
      </c>
      <c r="BJ594" s="27">
        <f>((1/(((4-P594)^2+(1-Q594)^2))*CT594))</f>
        <v>4.3649708180092074E-3</v>
      </c>
      <c r="BK594" s="27">
        <f>((1/(((4-P594)^2+(2-Q594)^2))*CT594))</f>
        <v>5.1977507935575644E-3</v>
      </c>
      <c r="BL594" s="27">
        <f>((1/(((4-P594)^2+(3-Q594)^2))*CT594))</f>
        <v>5.1102481888901097E-3</v>
      </c>
      <c r="BM594" s="27">
        <f>((1/(((5-P594)^2+(0-Q594)^2))*CT594))</f>
        <v>2.2284919079540019E-3</v>
      </c>
      <c r="BN594" s="27">
        <f>((1/(((5-P594)^2+(1-Q594)^2))*CT594))</f>
        <v>2.687967818626381E-3</v>
      </c>
      <c r="BO594" s="27">
        <f>((1/(((5-P594)^2+(2-Q594)^2))*CT594))</f>
        <v>2.9822031081956236E-3</v>
      </c>
      <c r="BP594" s="27">
        <f>((1/(((5-P594)^2+(3-Q594)^2))*CT594))</f>
        <v>2.953190139953407E-3</v>
      </c>
      <c r="BQ594" s="27">
        <f>((1/(((5-P594)^2+(4-Q594)^2))*CT594))</f>
        <v>2.6184099140226648E-3</v>
      </c>
      <c r="BR594" s="27">
        <f>((1/(((6-P594)^2+(0-Q594)^2))*CT594))</f>
        <v>1.5831160845498405E-3</v>
      </c>
      <c r="BS594" s="27">
        <f>(1/(((6-P594)^2+(1-Q594)^2))*CT594)</f>
        <v>1.8019319272640775E-3</v>
      </c>
      <c r="BT594" s="27">
        <f>(1/(((6-P594)^2+(2-Q594)^2))*CT594)</f>
        <v>1.9295549438881261E-3</v>
      </c>
      <c r="BU594" s="27">
        <f>(1/(((6-P594)^2+(3-Q594)^2))*CT594)</f>
        <v>1.9173671258721607E-3</v>
      </c>
      <c r="BV594" s="27">
        <f>((1/(((6-P594)^2+(4-Q594)^2))*CT594))</f>
        <v>1.7704039906099773E-3</v>
      </c>
      <c r="BW594" s="27">
        <f>((1/(((6-P594)^2+(5-Q594)^2))*CT594))</f>
        <v>1.5428833643873444E-3</v>
      </c>
      <c r="BX594" s="27">
        <f>((1/(((0-P594)^2+(1-Q594)^2))*CT594))</f>
        <v>1.743072014375175E-2</v>
      </c>
      <c r="BY594" s="27">
        <f>((1/(((0-P594)^2+(2-Q594)^2))*CT594))</f>
        <v>4.839268732611067E-2</v>
      </c>
      <c r="BZ594" s="27">
        <f>((1/(((1-P594)^2+(2-Q594)^2))*CT594))</f>
        <v>0.27809166445747041</v>
      </c>
      <c r="CA594" s="27">
        <f>((1/(((0-P594)^2+(3-Q594)^2))*CT594))</f>
        <v>4.1738697049817364E-2</v>
      </c>
      <c r="CB594" s="27">
        <f>((1/(((1-P594)^2+(3-Q594)^2))*CT594))</f>
        <v>0.14513283474180749</v>
      </c>
      <c r="CC594" s="27">
        <f>((1/(((2-P594)^2+(3-Q594)^2))*CT594))</f>
        <v>3.3532407379608463E-2</v>
      </c>
      <c r="CD594" s="27">
        <f>((1/(((0-P594)^2+(4-Q594)^2))*CT594))</f>
        <v>1.4869250580873197E-2</v>
      </c>
      <c r="CE594" s="27">
        <f>((1/(((1-P594)^2+(4-Q594)^2))*CT594))</f>
        <v>1.9926454442374349E-2</v>
      </c>
      <c r="CF594" s="27">
        <f>((1/(((2-P594)^2+(4-Q594)^2))*CT594))</f>
        <v>1.3676859579320244E-2</v>
      </c>
      <c r="CG594" s="27">
        <f>((1/(((3-P594)^2+(4-Q594)^2))*CT594))</f>
        <v>7.3503546387074974E-3</v>
      </c>
      <c r="CH594" s="27">
        <f>((1/(((0-P594)^2+(5-Q594)^2))*CT594))</f>
        <v>6.642435593566697E-3</v>
      </c>
      <c r="CI594" s="27">
        <f>((1/(((1-P594)^2+(5-Q594)^2))*CT594))</f>
        <v>7.4918238662677579E-3</v>
      </c>
      <c r="CJ594" s="27">
        <f>((1/(((2-P594)^2+(5-Q594)^2))*CT594))</f>
        <v>6.3934325467443383E-3</v>
      </c>
      <c r="CK594" s="27">
        <f>((1/(((3-P594)^2+(5-Q594)^2))*CT594))</f>
        <v>4.5590870367195942E-3</v>
      </c>
      <c r="CL594" s="27">
        <f>(1/(((4-P594)^2+(5-Q594)^2))*CT594)</f>
        <v>3.1029514177867475E-3</v>
      </c>
      <c r="CM594" s="27">
        <f>(1/(((0-P594)^2+(6-Q594)^2))*CT594)</f>
        <v>3.6517475733800482E-3</v>
      </c>
      <c r="CN594" s="27">
        <f>(1/(((1-P594)^2+(6-Q594)^2))*CT594)</f>
        <v>3.8944882136097928E-3</v>
      </c>
      <c r="CO594" s="27">
        <f>((1/(((2-P594)^2+(6-Q594)^2))*CT594))</f>
        <v>3.5751977765384117E-3</v>
      </c>
      <c r="CP594" s="27">
        <f>((1/(((3-P594)^2+(6-Q594)^2))*CT594))</f>
        <v>2.9185451842905332E-3</v>
      </c>
      <c r="CQ594" s="27">
        <f>((1/(((4-P594)^2+(6-Q594)^2))*CT594))</f>
        <v>2.2443257345871963E-3</v>
      </c>
      <c r="CR594" s="27">
        <f>((1/(((5-P594)^2+(6-Q594)^2)))*CT594)</f>
        <v>1.6992359843642361E-3</v>
      </c>
      <c r="CS594" s="21">
        <f t="shared" si="300"/>
        <v>0.85219388846758048</v>
      </c>
      <c r="CT594" s="28">
        <v>0.05</v>
      </c>
    </row>
    <row r="595" spans="8:98" x14ac:dyDescent="0.25">
      <c r="H595" s="2">
        <v>44961</v>
      </c>
      <c r="I595" s="1" t="s">
        <v>7</v>
      </c>
      <c r="J595" s="1" t="s">
        <v>13</v>
      </c>
      <c r="K595"/>
      <c r="L595"/>
      <c r="M595"/>
      <c r="N595"/>
      <c r="P595" s="10">
        <f>SUMIF(team,spi_matches[[#This Row],[team1]],Mxg)+SUMIF(team,spi_matches[[#This Row],[team2]],Vnxg)</f>
        <v>1.4569041594694232</v>
      </c>
      <c r="Q595" s="10">
        <f>SUMIF(team,spi_matches[[#This Row],[team1]],Mnxg)+SUMIF(team,spi_matches[[#This Row],[team2]],Vxg)</f>
        <v>0.82841770480748744</v>
      </c>
      <c r="R595" s="10" t="str">
        <f t="shared" si="270"/>
        <v/>
      </c>
      <c r="S595" s="21">
        <f t="shared" si="271"/>
        <v>0.36524736902282262</v>
      </c>
      <c r="T595" s="21">
        <f t="shared" si="272"/>
        <v>0.27048596282295267</v>
      </c>
      <c r="U595" s="21">
        <f t="shared" si="273"/>
        <v>0.13720193663984123</v>
      </c>
      <c r="V595" s="22">
        <f t="shared" si="274"/>
        <v>3</v>
      </c>
      <c r="W595" s="22">
        <f t="shared" si="275"/>
        <v>0</v>
      </c>
      <c r="X595" s="23" t="str">
        <f t="shared" si="276"/>
        <v/>
      </c>
      <c r="Y595" s="23" t="str">
        <f t="shared" si="277"/>
        <v/>
      </c>
      <c r="Z595" s="23">
        <f t="shared" si="278"/>
        <v>3</v>
      </c>
      <c r="AA595" s="23">
        <f t="shared" si="279"/>
        <v>0</v>
      </c>
      <c r="AB595" s="24">
        <f t="shared" si="280"/>
        <v>1</v>
      </c>
      <c r="AC595" s="24">
        <f t="shared" si="281"/>
        <v>1</v>
      </c>
      <c r="AD595" s="24">
        <f t="shared" si="282"/>
        <v>2</v>
      </c>
      <c r="AE595" s="24">
        <f t="shared" si="283"/>
        <v>1</v>
      </c>
      <c r="AF595" s="24">
        <f t="shared" si="284"/>
        <v>1</v>
      </c>
      <c r="AG595" s="24">
        <f t="shared" si="285"/>
        <v>0</v>
      </c>
      <c r="AH595" s="24">
        <f t="shared" si="286"/>
        <v>2</v>
      </c>
      <c r="AI595" s="24">
        <f t="shared" si="287"/>
        <v>0</v>
      </c>
      <c r="AJ595" s="24">
        <f t="shared" si="288"/>
        <v>1</v>
      </c>
      <c r="AK595" s="24">
        <f t="shared" si="289"/>
        <v>2</v>
      </c>
      <c r="AL595" s="25">
        <f t="shared" si="290"/>
        <v>11</v>
      </c>
      <c r="AM595" s="25">
        <f t="shared" si="291"/>
        <v>21</v>
      </c>
      <c r="AN595" s="25">
        <f t="shared" si="292"/>
        <v>10</v>
      </c>
      <c r="AO595" s="25">
        <f t="shared" si="293"/>
        <v>20</v>
      </c>
      <c r="AP595" s="25">
        <f t="shared" si="294"/>
        <v>12</v>
      </c>
      <c r="AQ595" s="26">
        <f t="shared" si="295"/>
        <v>0.20990597076298903</v>
      </c>
      <c r="AR595" s="26">
        <f t="shared" si="296"/>
        <v>0.15413375509052754</v>
      </c>
      <c r="AS595" s="26">
        <f t="shared" si="297"/>
        <v>5.5863593332034923E-2</v>
      </c>
      <c r="AT595" s="26">
        <f t="shared" si="298"/>
        <v>5.095650529257631E-2</v>
      </c>
      <c r="AU595" s="26">
        <f t="shared" si="299"/>
        <v>3.161822415185734E-2</v>
      </c>
      <c r="AV595" s="27">
        <f>(1/(((0-P595)^2+(0-Q595)^2))*CT595)</f>
        <v>1.780090709911631E-2</v>
      </c>
      <c r="AW595" s="27">
        <f>(1/(((1-P595)^2+(1-Q595)^2))*CT595)</f>
        <v>0.20990597076298903</v>
      </c>
      <c r="AX595" s="27">
        <f>(1/(((2-P595)^2+(2-Q595)^2))*CT595)</f>
        <v>2.9983961583563437E-2</v>
      </c>
      <c r="AY595" s="27">
        <f>(1/(((3-P595)^2+(3-Q595)^2))*CT595)</f>
        <v>7.0453153180613376E-3</v>
      </c>
      <c r="AZ595" s="27">
        <f>((1/(((4-P595)^2+(4-Q595)^2))*CT595))</f>
        <v>3.0254859598696604E-3</v>
      </c>
      <c r="BA595" s="27">
        <f>((1/(((5-P595)^2+(5-Q595)^2))*CT595))</f>
        <v>1.6691354860351615E-3</v>
      </c>
      <c r="BB595" s="27">
        <f>((1/(((6-P595)^2+(6-Q595)^2))*CT595))</f>
        <v>1.0551866133177116E-3</v>
      </c>
      <c r="BC595" s="27">
        <f>((1/(((1-P595)^2+(0-Q595)^2))*CT595))</f>
        <v>5.5863593332034923E-2</v>
      </c>
      <c r="BD595" s="27">
        <f>((1/(((2-P595)^2+(0-Q595)^2))*CT595))</f>
        <v>5.095650529257631E-2</v>
      </c>
      <c r="BE595" s="27">
        <f>((1/(((2-P595)^2+(1-Q595)^2))*CT595))</f>
        <v>0.15413375509052754</v>
      </c>
      <c r="BF595" s="27">
        <f>((1/(((3-P595)^2+(0-Q595)^2))*CT595))</f>
        <v>1.6300340068377505E-2</v>
      </c>
      <c r="BG595" s="27">
        <f>((1/(((3-P595)^2+(1-Q595)^2))*CT595))</f>
        <v>2.074185090654523E-2</v>
      </c>
      <c r="BH595" s="27">
        <f>((1/(((3-P595)^2+(2-Q595)^2))*CT595))</f>
        <v>1.3320013861254502E-2</v>
      </c>
      <c r="BI595" s="27">
        <f>((1/(((4-P595)^2+(0-Q595)^2))*CT595))</f>
        <v>6.9894757458641814E-3</v>
      </c>
      <c r="BJ595" s="27">
        <f>((1/(((4-P595)^2+(1-Q595)^2))*CT595))</f>
        <v>7.696123858957276E-3</v>
      </c>
      <c r="BK595" s="27">
        <f>((1/(((4-P595)^2+(2-Q595)^2))*CT595))</f>
        <v>6.3775985851464989E-3</v>
      </c>
      <c r="BL595" s="27">
        <f>((1/(((4-P595)^2+(3-Q595)^2))*CT595))</f>
        <v>4.4710297361320117E-3</v>
      </c>
      <c r="BM595" s="27">
        <f>((1/(((5-P595)^2+(0-Q595)^2))*CT595))</f>
        <v>3.7764909428529315E-3</v>
      </c>
      <c r="BN595" s="27">
        <f>((1/(((5-P595)^2+(1-Q595)^2))*CT595))</f>
        <v>3.9736251049432179E-3</v>
      </c>
      <c r="BO595" s="27">
        <f>((1/(((5-P595)^2+(2-Q595)^2))*CT595))</f>
        <v>3.5903720901904988E-3</v>
      </c>
      <c r="BP595" s="27">
        <f>((1/(((5-P595)^2+(3-Q595)^2))*CT595))</f>
        <v>2.895311701675664E-3</v>
      </c>
      <c r="BQ595" s="27">
        <f>((1/(((5-P595)^2+(4-Q595)^2))*CT595))</f>
        <v>2.2111700679403909E-3</v>
      </c>
      <c r="BR595" s="27">
        <f>((1/(((6-P595)^2+(0-Q595)^2))*CT595))</f>
        <v>2.344556412755194E-3</v>
      </c>
      <c r="BS595" s="27">
        <f>(1/(((6-P595)^2+(1-Q595)^2))*CT595)</f>
        <v>2.4190629553222554E-3</v>
      </c>
      <c r="BT595" s="27">
        <f>(1/(((6-P595)^2+(2-Q595)^2))*CT595)</f>
        <v>2.2714547531154801E-3</v>
      </c>
      <c r="BU595" s="27">
        <f>(1/(((6-P595)^2+(3-Q595)^2))*CT595)</f>
        <v>1.971959564708413E-3</v>
      </c>
      <c r="BV595" s="27">
        <f>((1/(((6-P595)^2+(4-Q595)^2))*CT595))</f>
        <v>1.6287359010485544E-3</v>
      </c>
      <c r="BW595" s="27">
        <f>((1/(((6-P595)^2+(5-Q595)^2))*CT595))</f>
        <v>1.3143430508540579E-3</v>
      </c>
      <c r="BX595" s="27">
        <f>((1/(((0-P595)^2+(1-Q595)^2))*CT595))</f>
        <v>2.3234090468985797E-2</v>
      </c>
      <c r="BY595" s="27">
        <f>((1/(((0-P595)^2+(2-Q595)^2))*CT595))</f>
        <v>1.4305436151193427E-2</v>
      </c>
      <c r="BZ595" s="27">
        <f>((1/(((1-P595)^2+(2-Q595)^2))*CT595))</f>
        <v>3.161822415185734E-2</v>
      </c>
      <c r="CA595" s="27">
        <f>((1/(((0-P595)^2+(3-Q595)^2))*CT595))</f>
        <v>7.3117166484819897E-3</v>
      </c>
      <c r="CB595" s="27">
        <f>((1/(((1-P595)^2+(3-Q595)^2))*CT595))</f>
        <v>1.015325098594227E-2</v>
      </c>
      <c r="CC595" s="27">
        <f>((1/(((2-P595)^2+(3-Q595)^2))*CT595))</f>
        <v>9.9786003789959186E-3</v>
      </c>
      <c r="CD595" s="27">
        <f>((1/(((0-P595)^2+(4-Q595)^2))*CT595))</f>
        <v>4.1045834784712177E-3</v>
      </c>
      <c r="CE595" s="27">
        <f>((1/(((1-P595)^2+(4-Q595)^2))*CT595))</f>
        <v>4.8696417994728864E-3</v>
      </c>
      <c r="CF595" s="27">
        <f>((1/(((2-P595)^2+(4-Q595)^2))*CT595))</f>
        <v>4.8291041155298087E-3</v>
      </c>
      <c r="CG595" s="27">
        <f>((1/(((3-P595)^2+(4-Q595)^2))*CT595))</f>
        <v>4.0192670710925858E-3</v>
      </c>
      <c r="CH595" s="27">
        <f>((1/(((0-P595)^2+(5-Q595)^2))*CT595))</f>
        <v>2.5608629312605727E-3</v>
      </c>
      <c r="CI595" s="27">
        <f>((1/(((1-P595)^2+(5-Q595)^2))*CT595))</f>
        <v>2.8391571605103079E-3</v>
      </c>
      <c r="CJ595" s="27">
        <f>((1/(((2-P595)^2+(5-Q595)^2))*CT595))</f>
        <v>2.8253293360045919E-3</v>
      </c>
      <c r="CK595" s="27">
        <f>((1/(((3-P595)^2+(5-Q595)^2))*CT595))</f>
        <v>2.5273914108262709E-3</v>
      </c>
      <c r="CL595" s="27">
        <f>(1/(((4-P595)^2+(5-Q595)^2))*CT595)</f>
        <v>2.094729069717644E-3</v>
      </c>
      <c r="CM595" s="27">
        <f>(1/(((0-P595)^2+(6-Q595)^2))*CT595)</f>
        <v>1.732031625400518E-3</v>
      </c>
      <c r="CN595" s="27">
        <f>(1/(((1-P595)^2+(6-Q595)^2))*CT595)</f>
        <v>1.8550105330844759E-3</v>
      </c>
      <c r="CO595" s="27">
        <f>((1/(((2-P595)^2+(6-Q595)^2))*CT595))</f>
        <v>1.8490976190341233E-3</v>
      </c>
      <c r="CP595" s="27">
        <f>((1/(((3-P595)^2+(6-Q595)^2))*CT595))</f>
        <v>1.716655196246631E-3</v>
      </c>
      <c r="CQ595" s="27">
        <f>((1/(((4-P595)^2+(6-Q595)^2))*CT595))</f>
        <v>1.5054527548427567E-3</v>
      </c>
      <c r="CR595" s="27">
        <f>((1/(((5-P595)^2+(6-Q595)^2)))*CT595)</f>
        <v>1.2723037528901183E-3</v>
      </c>
      <c r="CS595" s="21">
        <f t="shared" si="300"/>
        <v>0.77293526848561633</v>
      </c>
      <c r="CT595" s="28">
        <v>0.05</v>
      </c>
    </row>
    <row r="596" spans="8:98" x14ac:dyDescent="0.25">
      <c r="H596" s="2">
        <v>44961</v>
      </c>
      <c r="I596" s="1" t="s">
        <v>5</v>
      </c>
      <c r="J596" s="1" t="s">
        <v>11</v>
      </c>
      <c r="K596"/>
      <c r="L596"/>
      <c r="M596"/>
      <c r="N596"/>
      <c r="P596" s="10">
        <f>SUMIF(team,spi_matches[[#This Row],[team1]],Mxg)+SUMIF(team,spi_matches[[#This Row],[team2]],Vnxg)</f>
        <v>1.8377961277492503</v>
      </c>
      <c r="Q596" s="10">
        <f>SUMIF(team,spi_matches[[#This Row],[team1]],Mnxg)+SUMIF(team,spi_matches[[#This Row],[team2]],Vxg)</f>
        <v>0.88828784235895997</v>
      </c>
      <c r="R596" s="10" t="str">
        <f t="shared" si="270"/>
        <v/>
      </c>
      <c r="S596" s="21">
        <f t="shared" si="271"/>
        <v>1.5310078834548211</v>
      </c>
      <c r="T596" s="21">
        <f t="shared" si="272"/>
        <v>0.13670102745800675</v>
      </c>
      <c r="U596" s="21">
        <f t="shared" si="273"/>
        <v>0.12053807683517315</v>
      </c>
      <c r="V596" s="22">
        <f t="shared" si="274"/>
        <v>3</v>
      </c>
      <c r="W596" s="22">
        <f t="shared" si="275"/>
        <v>0</v>
      </c>
      <c r="X596" s="23" t="str">
        <f t="shared" si="276"/>
        <v/>
      </c>
      <c r="Y596" s="23" t="str">
        <f t="shared" si="277"/>
        <v/>
      </c>
      <c r="Z596" s="23">
        <f t="shared" si="278"/>
        <v>3</v>
      </c>
      <c r="AA596" s="23">
        <f t="shared" si="279"/>
        <v>0</v>
      </c>
      <c r="AB596" s="24">
        <f t="shared" si="280"/>
        <v>2</v>
      </c>
      <c r="AC596" s="24">
        <f t="shared" si="281"/>
        <v>1</v>
      </c>
      <c r="AD596" s="24">
        <f t="shared" si="282"/>
        <v>1</v>
      </c>
      <c r="AE596" s="24">
        <f t="shared" si="283"/>
        <v>1</v>
      </c>
      <c r="AF596" s="24">
        <f t="shared" si="284"/>
        <v>2</v>
      </c>
      <c r="AG596" s="24">
        <f t="shared" si="285"/>
        <v>0</v>
      </c>
      <c r="AH596" s="24">
        <f t="shared" si="286"/>
        <v>2</v>
      </c>
      <c r="AI596" s="24">
        <f t="shared" si="287"/>
        <v>2</v>
      </c>
      <c r="AJ596" s="24">
        <f t="shared" si="288"/>
        <v>3</v>
      </c>
      <c r="AK596" s="24">
        <f t="shared" si="289"/>
        <v>1</v>
      </c>
      <c r="AL596" s="25">
        <f t="shared" si="290"/>
        <v>21</v>
      </c>
      <c r="AM596" s="25">
        <f t="shared" si="291"/>
        <v>11</v>
      </c>
      <c r="AN596" s="25">
        <f t="shared" si="292"/>
        <v>20</v>
      </c>
      <c r="AO596" s="25">
        <f t="shared" si="293"/>
        <v>22</v>
      </c>
      <c r="AP596" s="25">
        <f t="shared" si="294"/>
        <v>31</v>
      </c>
      <c r="AQ596" s="26">
        <f t="shared" si="295"/>
        <v>1.2890018996376025</v>
      </c>
      <c r="AR596" s="26">
        <f t="shared" si="296"/>
        <v>6.9990569402715294E-2</v>
      </c>
      <c r="AS596" s="26">
        <f t="shared" si="297"/>
        <v>6.1322200811761568E-2</v>
      </c>
      <c r="AT596" s="26">
        <f t="shared" si="298"/>
        <v>3.9612933545356624E-2</v>
      </c>
      <c r="AU596" s="26">
        <f t="shared" si="299"/>
        <v>3.6678472451605618E-2</v>
      </c>
      <c r="AV596" s="27">
        <f>(1/(((0-P596)^2+(0-Q596)^2))*CT596)</f>
        <v>1.2000336303032433E-2</v>
      </c>
      <c r="AW596" s="27">
        <f>(1/(((1-P596)^2+(1-Q596)^2))*CT596)</f>
        <v>6.9990569402715294E-2</v>
      </c>
      <c r="AX596" s="27">
        <f>(1/(((2-P596)^2+(2-Q596)^2))*CT596)</f>
        <v>3.9612933545356624E-2</v>
      </c>
      <c r="AY596" s="27">
        <f>(1/(((3-P596)^2+(3-Q596)^2))*CT596)</f>
        <v>8.6057837294027002E-3</v>
      </c>
      <c r="AZ596" s="27">
        <f>((1/(((4-P596)^2+(4-Q596)^2))*CT596))</f>
        <v>3.4824087182143575E-3</v>
      </c>
      <c r="BA596" s="27">
        <f>((1/(((5-P596)^2+(5-Q596)^2))*CT596))</f>
        <v>1.8583415800572077E-3</v>
      </c>
      <c r="BB596" s="27">
        <f>((1/(((6-P596)^2+(6-Q596)^2))*CT596))</f>
        <v>1.1506541792281175E-3</v>
      </c>
      <c r="BC596" s="27">
        <f>((1/(((1-P596)^2+(0-Q596)^2))*CT596))</f>
        <v>3.3535493278224721E-2</v>
      </c>
      <c r="BD596" s="27">
        <f>((1/(((2-P596)^2+(0-Q596)^2))*CT596))</f>
        <v>6.1322200811761568E-2</v>
      </c>
      <c r="BE596" s="27">
        <f>((1/(((2-P596)^2+(1-Q596)^2))*CT596))</f>
        <v>1.2890018996376025</v>
      </c>
      <c r="BF596" s="27">
        <f>((1/(((3-P596)^2+(0-Q596)^2))*CT596))</f>
        <v>2.336696318997562E-2</v>
      </c>
      <c r="BG596" s="27">
        <f>((1/(((3-P596)^2+(1-Q596)^2))*CT596))</f>
        <v>3.6678472451605618E-2</v>
      </c>
      <c r="BH596" s="27">
        <f>((1/(((3-P596)^2+(2-Q596)^2))*CT596))</f>
        <v>1.9330232480140531E-2</v>
      </c>
      <c r="BI596" s="27">
        <f>((1/(((4-P596)^2+(0-Q596)^2))*CT596))</f>
        <v>9.1505023596626048E-3</v>
      </c>
      <c r="BJ596" s="27">
        <f>((1/(((4-P596)^2+(1-Q596)^2))*CT596))</f>
        <v>1.0666427303297874E-2</v>
      </c>
      <c r="BK596" s="27">
        <f>((1/(((4-P596)^2+(2-Q596)^2))*CT596))</f>
        <v>8.4587633920584129E-3</v>
      </c>
      <c r="BL596" s="27">
        <f>((1/(((4-P596)^2+(3-Q596)^2))*CT596))</f>
        <v>5.4737810245530181E-3</v>
      </c>
      <c r="BM596" s="27">
        <f>((1/(((5-P596)^2+(0-Q596)^2))*CT596))</f>
        <v>4.6345265130150956E-3</v>
      </c>
      <c r="BN596" s="27">
        <f>((1/(((5-P596)^2+(1-Q596)^2))*CT596))</f>
        <v>4.9940007389525807E-3</v>
      </c>
      <c r="BO596" s="27">
        <f>((1/(((5-P596)^2+(2-Q596)^2))*CT596))</f>
        <v>4.4502050861434522E-3</v>
      </c>
      <c r="BP596" s="27">
        <f>((1/(((5-P596)^2+(3-Q596)^2))*CT596))</f>
        <v>3.4580869157893354E-3</v>
      </c>
      <c r="BQ596" s="27">
        <f>((1/(((5-P596)^2+(4-Q596)^2))*CT596))</f>
        <v>2.5403553378176074E-3</v>
      </c>
      <c r="BR596" s="27">
        <f>((1/(((6-P596)^2+(0-Q596)^2))*CT596))</f>
        <v>2.7604488507735211E-3</v>
      </c>
      <c r="BS596" s="27">
        <f>(1/(((6-P596)^2+(1-Q596)^2))*CT596)</f>
        <v>2.8841016794597077E-3</v>
      </c>
      <c r="BT596" s="27">
        <f>(1/(((6-P596)^2+(2-Q596)^2))*CT596)</f>
        <v>2.6939880161598018E-3</v>
      </c>
      <c r="BU596" s="27">
        <f>(1/(((6-P596)^2+(3-Q596)^2))*CT596)</f>
        <v>2.2953395693897142E-3</v>
      </c>
      <c r="BV596" s="27">
        <f>((1/(((6-P596)^2+(4-Q596)^2))*CT596))</f>
        <v>1.8513928691926828E-3</v>
      </c>
      <c r="BW596" s="27">
        <f>((1/(((6-P596)^2+(5-Q596)^2))*CT596))</f>
        <v>1.4607019492451521E-3</v>
      </c>
      <c r="BX596" s="27">
        <f>((1/(((0-P596)^2+(1-Q596)^2))*CT596))</f>
        <v>1.4749374730733275E-2</v>
      </c>
      <c r="BY596" s="27">
        <f>((1/(((0-P596)^2+(2-Q596)^2))*CT596))</f>
        <v>1.0837997127247659E-2</v>
      </c>
      <c r="BZ596" s="27">
        <f>((1/(((1-P596)^2+(2-Q596)^2))*CT596))</f>
        <v>2.5802372865443568E-2</v>
      </c>
      <c r="CA596" s="27">
        <f>((1/(((0-P596)^2+(3-Q596)^2))*CT596))</f>
        <v>6.3801365675791024E-3</v>
      </c>
      <c r="CB596" s="27">
        <f>((1/(((1-P596)^2+(3-Q596)^2))*CT596))</f>
        <v>9.6876121195534921E-3</v>
      </c>
      <c r="CC596" s="27">
        <f>((1/(((2-P596)^2+(3-Q596)^2))*CT596))</f>
        <v>1.1146685552700599E-2</v>
      </c>
      <c r="CD596" s="27">
        <f>((1/(((0-P596)^2+(4-Q596)^2))*CT596))</f>
        <v>3.8284114680670958E-3</v>
      </c>
      <c r="CE596" s="27">
        <f>((1/(((1-P596)^2+(4-Q596)^2))*CT596))</f>
        <v>4.8147964919150639E-3</v>
      </c>
      <c r="CF596" s="27">
        <f>((1/(((2-P596)^2+(4-Q596)^2))*CT596))</f>
        <v>5.1498277240338017E-3</v>
      </c>
      <c r="CG596" s="27">
        <f>((1/(((3-P596)^2+(4-Q596)^2))*CT596))</f>
        <v>4.531665760679069E-3</v>
      </c>
      <c r="CH596" s="27">
        <f>((1/(((0-P596)^2+(5-Q596)^2))*CT596))</f>
        <v>2.4650369664559477E-3</v>
      </c>
      <c r="CI596" s="27">
        <f>((1/(((1-P596)^2+(5-Q596)^2))*CT596))</f>
        <v>2.8396055798151744E-3</v>
      </c>
      <c r="CJ596" s="27">
        <f>((1/(((2-P596)^2+(5-Q596)^2))*CT596))</f>
        <v>2.9529034989296352E-3</v>
      </c>
      <c r="CK596" s="27">
        <f>((1/(((3-P596)^2+(5-Q596)^2))*CT596))</f>
        <v>2.7386913711113601E-3</v>
      </c>
      <c r="CL596" s="27">
        <f>(1/(((4-P596)^2+(5-Q596)^2))*CT596)</f>
        <v>2.3168203175003058E-3</v>
      </c>
      <c r="CM596" s="27">
        <f>(1/(((0-P596)^2+(6-Q596)^2))*CT596)</f>
        <v>1.6945076654198061E-3</v>
      </c>
      <c r="CN596" s="27">
        <f>(1/(((1-P596)^2+(6-Q596)^2))*CT596)</f>
        <v>1.863481110411186E-3</v>
      </c>
      <c r="CO596" s="27">
        <f>((1/(((2-P596)^2+(6-Q596)^2))*CT596))</f>
        <v>1.9116137636016883E-3</v>
      </c>
      <c r="CP596" s="27">
        <f>((1/(((3-P596)^2+(6-Q596)^2))*CT596))</f>
        <v>1.819483971699792E-3</v>
      </c>
      <c r="CQ596" s="27">
        <f>((1/(((4-P596)^2+(6-Q596)^2))*CT596))</f>
        <v>1.6231275276995369E-3</v>
      </c>
      <c r="CR596" s="27">
        <f>((1/(((5-P596)^2+(6-Q596)^2)))*CT596)</f>
        <v>1.3839246545760172E-3</v>
      </c>
      <c r="CS596" s="21">
        <f t="shared" si="300"/>
        <v>1.7882469877480012</v>
      </c>
      <c r="CT596" s="28">
        <v>0.05</v>
      </c>
    </row>
    <row r="597" spans="8:98" x14ac:dyDescent="0.25">
      <c r="H597" s="2">
        <v>44961</v>
      </c>
      <c r="I597" s="1" t="s">
        <v>17</v>
      </c>
      <c r="J597" s="1" t="s">
        <v>14</v>
      </c>
      <c r="K597"/>
      <c r="L597"/>
      <c r="M597"/>
      <c r="N597"/>
      <c r="P597" s="10">
        <f>SUMIF(team,spi_matches[[#This Row],[team1]],Mxg)+SUMIF(team,spi_matches[[#This Row],[team2]],Vnxg)</f>
        <v>1.547440132450796</v>
      </c>
      <c r="Q597" s="10">
        <f>SUMIF(team,spi_matches[[#This Row],[team1]],Mnxg)+SUMIF(team,spi_matches[[#This Row],[team2]],Vxg)</f>
        <v>1.2418590125399249</v>
      </c>
      <c r="R597" s="10" t="str">
        <f t="shared" si="270"/>
        <v/>
      </c>
      <c r="S597" s="21">
        <f t="shared" si="271"/>
        <v>0.3595224878182372</v>
      </c>
      <c r="T597" s="21">
        <f t="shared" si="272"/>
        <v>0.23281049695986641</v>
      </c>
      <c r="U597" s="21">
        <f t="shared" si="273"/>
        <v>0.18342187054378256</v>
      </c>
      <c r="V597" s="22">
        <f t="shared" si="274"/>
        <v>3</v>
      </c>
      <c r="W597" s="22">
        <f t="shared" si="275"/>
        <v>0</v>
      </c>
      <c r="X597" s="23" t="str">
        <f t="shared" si="276"/>
        <v/>
      </c>
      <c r="Y597" s="23" t="str">
        <f t="shared" si="277"/>
        <v/>
      </c>
      <c r="Z597" s="23">
        <f t="shared" si="278"/>
        <v>3</v>
      </c>
      <c r="AA597" s="23">
        <f t="shared" si="279"/>
        <v>0</v>
      </c>
      <c r="AB597" s="24">
        <f t="shared" si="280"/>
        <v>2</v>
      </c>
      <c r="AC597" s="24">
        <f t="shared" si="281"/>
        <v>1</v>
      </c>
      <c r="AD597" s="24">
        <f t="shared" si="282"/>
        <v>1</v>
      </c>
      <c r="AE597" s="24">
        <f t="shared" si="283"/>
        <v>1</v>
      </c>
      <c r="AF597" s="24">
        <f t="shared" si="284"/>
        <v>2</v>
      </c>
      <c r="AG597" s="24">
        <f t="shared" si="285"/>
        <v>2</v>
      </c>
      <c r="AH597" s="24">
        <f t="shared" si="286"/>
        <v>1</v>
      </c>
      <c r="AI597" s="24">
        <f t="shared" si="287"/>
        <v>2</v>
      </c>
      <c r="AJ597" s="24">
        <f t="shared" si="288"/>
        <v>2</v>
      </c>
      <c r="AK597" s="24">
        <f t="shared" si="289"/>
        <v>0</v>
      </c>
      <c r="AL597" s="25">
        <f t="shared" si="290"/>
        <v>21</v>
      </c>
      <c r="AM597" s="25">
        <f t="shared" si="291"/>
        <v>11</v>
      </c>
      <c r="AN597" s="25">
        <f t="shared" si="292"/>
        <v>22</v>
      </c>
      <c r="AO597" s="25">
        <f t="shared" si="293"/>
        <v>12</v>
      </c>
      <c r="AP597" s="25">
        <f t="shared" si="294"/>
        <v>20</v>
      </c>
      <c r="AQ597" s="26">
        <f t="shared" si="295"/>
        <v>0.18989297261408067</v>
      </c>
      <c r="AR597" s="26">
        <f t="shared" si="296"/>
        <v>0.13959209158647112</v>
      </c>
      <c r="AS597" s="26">
        <f t="shared" si="297"/>
        <v>6.4136425620560836E-2</v>
      </c>
      <c r="AT597" s="26">
        <f t="shared" si="298"/>
        <v>5.7177591354381108E-2</v>
      </c>
      <c r="AU597" s="26">
        <f t="shared" si="299"/>
        <v>2.8620095150334764E-2</v>
      </c>
      <c r="AV597" s="27">
        <f>(1/(((0-P597)^2+(0-Q597)^2))*CT597)</f>
        <v>1.2700719727958543E-2</v>
      </c>
      <c r="AW597" s="27">
        <f>(1/(((1-P597)^2+(1-Q597)^2))*CT597)</f>
        <v>0.13959209158647112</v>
      </c>
      <c r="AX597" s="27">
        <f>(1/(((2-P597)^2+(2-Q597)^2))*CT597)</f>
        <v>6.4136425620560836E-2</v>
      </c>
      <c r="AY597" s="27">
        <f>(1/(((3-P597)^2+(3-Q597)^2))*CT597)</f>
        <v>9.6135545262673993E-3</v>
      </c>
      <c r="AZ597" s="27">
        <f>((1/(((4-P597)^2+(4-Q597)^2))*CT597))</f>
        <v>3.6704274424924988E-3</v>
      </c>
      <c r="BA597" s="27">
        <f>((1/(((5-P597)^2+(5-Q597)^2))*CT597))</f>
        <v>1.9198432188592439E-3</v>
      </c>
      <c r="BB597" s="27">
        <f>((1/(((6-P597)^2+(6-Q597)^2))*CT597))</f>
        <v>1.1774348372567934E-3</v>
      </c>
      <c r="BC597" s="27">
        <f>((1/(((1-P597)^2+(0-Q597)^2))*CT597))</f>
        <v>2.7145815565779136E-2</v>
      </c>
      <c r="BD597" s="27">
        <f>((1/(((2-P597)^2+(0-Q597)^2))*CT597))</f>
        <v>2.8620095150334764E-2</v>
      </c>
      <c r="BE597" s="27">
        <f>((1/(((2-P597)^2+(1-Q597)^2))*CT597))</f>
        <v>0.18989297261408067</v>
      </c>
      <c r="BF597" s="27">
        <f>((1/(((3-P597)^2+(0-Q597)^2))*CT597))</f>
        <v>1.3690588413476635E-2</v>
      </c>
      <c r="BG597" s="27">
        <f>((1/(((3-P597)^2+(1-Q597)^2))*CT597))</f>
        <v>2.3058200342255027E-2</v>
      </c>
      <c r="BH597" s="27">
        <f>((1/(((3-P597)^2+(2-Q597)^2))*CT597))</f>
        <v>1.8623999848068305E-2</v>
      </c>
      <c r="BI597" s="27">
        <f>((1/(((4-P597)^2+(0-Q597)^2))*CT597))</f>
        <v>6.6161512833834164E-3</v>
      </c>
      <c r="BJ597" s="27">
        <f>((1/(((4-P597)^2+(1-Q597)^2))*CT597))</f>
        <v>8.2324234617035096E-3</v>
      </c>
      <c r="BK597" s="27">
        <f>((1/(((4-P597)^2+(2-Q597)^2))*CT597))</f>
        <v>7.5874518384722815E-3</v>
      </c>
      <c r="BL597" s="27">
        <f>((1/(((4-P597)^2+(3-Q597)^2))*CT597))</f>
        <v>5.4908190215476275E-3</v>
      </c>
      <c r="BM597" s="27">
        <f>((1/(((5-P597)^2+(0-Q597)^2))*CT597))</f>
        <v>3.7140525821759314E-3</v>
      </c>
      <c r="BN597" s="27">
        <f>((1/(((5-P597)^2+(1-Q597)^2))*CT597))</f>
        <v>4.1740877003308557E-3</v>
      </c>
      <c r="BO597" s="27">
        <f>((1/(((5-P597)^2+(2-Q597)^2))*CT597))</f>
        <v>4.0016174871207065E-3</v>
      </c>
      <c r="BP597" s="27">
        <f>((1/(((5-P597)^2+(3-Q597)^2))*CT597))</f>
        <v>3.3308397843327636E-3</v>
      </c>
      <c r="BQ597" s="27">
        <f>((1/(((5-P597)^2+(4-Q597)^2))*CT597))</f>
        <v>2.560490126713584E-3</v>
      </c>
      <c r="BR597" s="27">
        <f>((1/(((6-P597)^2+(0-Q597)^2))*CT597))</f>
        <v>2.3400019916290831E-3</v>
      </c>
      <c r="BS597" s="27">
        <f>(1/(((6-P597)^2+(1-Q597)^2))*CT597)</f>
        <v>2.5146117606672123E-3</v>
      </c>
      <c r="BT597" s="27">
        <f>(1/(((6-P597)^2+(2-Q597)^2))*CT597)</f>
        <v>2.4509723266585193E-3</v>
      </c>
      <c r="BU597" s="27">
        <f>(1/(((6-P597)^2+(3-Q597)^2))*CT597)</f>
        <v>2.1818484161220042E-3</v>
      </c>
      <c r="BV597" s="27">
        <f>((1/(((6-P597)^2+(4-Q597)^2))*CT597))</f>
        <v>1.8226469000621596E-3</v>
      </c>
      <c r="BW597" s="27">
        <f>((1/(((6-P597)^2+(5-Q597)^2))*CT597))</f>
        <v>1.4728012033230703E-3</v>
      </c>
      <c r="BX597" s="27">
        <f>((1/(((0-P597)^2+(1-Q597)^2))*CT597))</f>
        <v>2.0382649633326283E-2</v>
      </c>
      <c r="BY597" s="27">
        <f>((1/(((0-P597)^2+(2-Q597)^2))*CT597))</f>
        <v>1.6838709329329172E-2</v>
      </c>
      <c r="BZ597" s="27">
        <f>((1/(((1-P597)^2+(2-Q597)^2))*CT597))</f>
        <v>5.7177591354381108E-2</v>
      </c>
      <c r="CA597" s="27">
        <f>((1/(((0-P597)^2+(3-Q597)^2))*CT597))</f>
        <v>9.1147222219644924E-3</v>
      </c>
      <c r="CB597" s="27">
        <f>((1/(((1-P597)^2+(3-Q597)^2))*CT597))</f>
        <v>1.4745998275676792E-2</v>
      </c>
      <c r="CC597" s="27">
        <f>((1/(((2-P597)^2+(3-Q597)^2))*CT597))</f>
        <v>1.5170500501910877E-2</v>
      </c>
      <c r="CD597" s="27">
        <f>((1/(((0-P597)^2+(4-Q597)^2))*CT597))</f>
        <v>4.9990438477671038E-3</v>
      </c>
      <c r="CE597" s="27">
        <f>((1/(((1-P597)^2+(4-Q597)^2))*CT597))</f>
        <v>6.3234848976118467E-3</v>
      </c>
      <c r="CF597" s="27">
        <f>((1/(((2-P597)^2+(4-Q597)^2))*CT597))</f>
        <v>6.4002849792541526E-3</v>
      </c>
      <c r="CG597" s="27">
        <f>((1/(((3-P597)^2+(4-Q597)^2))*CT597))</f>
        <v>5.145477109264795E-3</v>
      </c>
      <c r="CH597" s="27">
        <f>((1/(((0-P597)^2+(5-Q597)^2))*CT597))</f>
        <v>3.0269651783459699E-3</v>
      </c>
      <c r="CI597" s="27">
        <f>((1/(((1-P597)^2+(5-Q597)^2))*CT597))</f>
        <v>3.4666095934567168E-3</v>
      </c>
      <c r="CJ597" s="27">
        <f>((1/(((2-P597)^2+(5-Q597)^2))*CT597))</f>
        <v>3.4895648468982188E-3</v>
      </c>
      <c r="CK597" s="27">
        <f>((1/(((3-P597)^2+(5-Q597)^2))*CT597))</f>
        <v>3.0800402955905295E-3</v>
      </c>
      <c r="CL597" s="27">
        <f>(1/(((4-P597)^2+(5-Q597)^2))*CT597)</f>
        <v>2.4827851639593677E-3</v>
      </c>
      <c r="CM597" s="27">
        <f>(1/(((0-P597)^2+(6-Q597)^2))*CT597)</f>
        <v>1.997245668795868E-3</v>
      </c>
      <c r="CN597" s="27">
        <f>(1/(((1-P597)^2+(6-Q597)^2))*CT597)</f>
        <v>2.1796373059869271E-3</v>
      </c>
      <c r="CO597" s="27">
        <f>((1/(((2-P597)^2+(6-Q597)^2))*CT597))</f>
        <v>2.1886899273530365E-3</v>
      </c>
      <c r="CP597" s="27">
        <f>((1/(((3-P597)^2+(6-Q597)^2))*CT597))</f>
        <v>2.0202154209347559E-3</v>
      </c>
      <c r="CQ597" s="27">
        <f>((1/(((4-P597)^2+(6-Q597)^2))*CT597))</f>
        <v>1.7448988847497083E-3</v>
      </c>
      <c r="CR597" s="27">
        <f>((1/(((5-P597)^2+(6-Q597)^2)))*CT597)</f>
        <v>1.4467561072248349E-3</v>
      </c>
      <c r="CS597" s="21">
        <f t="shared" si="300"/>
        <v>0.77575485532188626</v>
      </c>
      <c r="CT597" s="28">
        <v>0.05</v>
      </c>
    </row>
    <row r="598" spans="8:98" x14ac:dyDescent="0.25">
      <c r="H598" s="2">
        <v>44961</v>
      </c>
      <c r="I598" s="1" t="s">
        <v>20</v>
      </c>
      <c r="J598" s="1" t="s">
        <v>21</v>
      </c>
      <c r="K598"/>
      <c r="L598"/>
      <c r="M598"/>
      <c r="N598"/>
      <c r="P598" s="10">
        <f>SUMIF(team,spi_matches[[#This Row],[team1]],Mxg)+SUMIF(team,spi_matches[[#This Row],[team2]],Vnxg)</f>
        <v>1.3023312805459997</v>
      </c>
      <c r="Q598" s="10">
        <f>SUMIF(team,spi_matches[[#This Row],[team1]],Mnxg)+SUMIF(team,spi_matches[[#This Row],[team2]],Vxg)</f>
        <v>1.241648008570045</v>
      </c>
      <c r="R598" s="10" t="str">
        <f t="shared" si="270"/>
        <v/>
      </c>
      <c r="S598" s="21">
        <f t="shared" si="271"/>
        <v>0.24083894478263398</v>
      </c>
      <c r="T598" s="21">
        <f t="shared" si="272"/>
        <v>0.41095945964915737</v>
      </c>
      <c r="U598" s="21">
        <f t="shared" si="273"/>
        <v>0.21526289061649134</v>
      </c>
      <c r="V598" s="22">
        <f t="shared" si="274"/>
        <v>1</v>
      </c>
      <c r="W598" s="22">
        <f t="shared" si="275"/>
        <v>1</v>
      </c>
      <c r="X598" s="23" t="str">
        <f t="shared" si="276"/>
        <v/>
      </c>
      <c r="Y598" s="23" t="str">
        <f t="shared" si="277"/>
        <v/>
      </c>
      <c r="Z598" s="23">
        <f t="shared" si="278"/>
        <v>1</v>
      </c>
      <c r="AA598" s="23">
        <f t="shared" si="279"/>
        <v>1</v>
      </c>
      <c r="AB598" s="24">
        <f t="shared" si="280"/>
        <v>1</v>
      </c>
      <c r="AC598" s="24">
        <f t="shared" si="281"/>
        <v>1</v>
      </c>
      <c r="AD598" s="24">
        <f t="shared" si="282"/>
        <v>2</v>
      </c>
      <c r="AE598" s="24">
        <f t="shared" si="283"/>
        <v>1</v>
      </c>
      <c r="AF598" s="24">
        <f t="shared" si="284"/>
        <v>1</v>
      </c>
      <c r="AG598" s="24">
        <f t="shared" si="285"/>
        <v>2</v>
      </c>
      <c r="AH598" s="24">
        <f t="shared" si="286"/>
        <v>2</v>
      </c>
      <c r="AI598" s="24">
        <f t="shared" si="287"/>
        <v>2</v>
      </c>
      <c r="AJ598" s="24">
        <f t="shared" si="288"/>
        <v>1</v>
      </c>
      <c r="AK598" s="24">
        <f t="shared" si="289"/>
        <v>0</v>
      </c>
      <c r="AL598" s="25">
        <f t="shared" si="290"/>
        <v>11</v>
      </c>
      <c r="AM598" s="25">
        <f t="shared" si="291"/>
        <v>21</v>
      </c>
      <c r="AN598" s="25">
        <f t="shared" si="292"/>
        <v>12</v>
      </c>
      <c r="AO598" s="25">
        <f t="shared" si="293"/>
        <v>22</v>
      </c>
      <c r="AP598" s="25">
        <f t="shared" si="294"/>
        <v>10</v>
      </c>
      <c r="AQ598" s="26">
        <f t="shared" si="295"/>
        <v>0.33378290944499361</v>
      </c>
      <c r="AR598" s="26">
        <f t="shared" si="296"/>
        <v>9.1720331871237362E-2</v>
      </c>
      <c r="AS598" s="26">
        <f t="shared" si="297"/>
        <v>7.5018535643286657E-2</v>
      </c>
      <c r="AT598" s="26">
        <f t="shared" si="298"/>
        <v>4.7088100804917897E-2</v>
      </c>
      <c r="AU598" s="26">
        <f t="shared" si="299"/>
        <v>3.0616731554106765E-2</v>
      </c>
      <c r="AV598" s="27">
        <f>(1/(((0-P598)^2+(0-Q598)^2))*CT598)</f>
        <v>1.5442791747778836E-2</v>
      </c>
      <c r="AW598" s="27">
        <f>(1/(((1-P598)^2+(1-Q598)^2))*CT598)</f>
        <v>0.33378290944499361</v>
      </c>
      <c r="AX598" s="27">
        <f>(1/(((2-P598)^2+(2-Q598)^2))*CT598)</f>
        <v>4.7088100804917897E-2</v>
      </c>
      <c r="AY598" s="27">
        <f>(1/(((3-P598)^2+(3-Q598)^2))*CT598)</f>
        <v>8.3697686005498161E-3</v>
      </c>
      <c r="AZ598" s="27">
        <f>((1/(((4-P598)^2+(4-Q598)^2))*CT598))</f>
        <v>3.3588782228162412E-3</v>
      </c>
      <c r="BA598" s="27">
        <f>((1/(((5-P598)^2+(5-Q598)^2))*CT598))</f>
        <v>1.7986929053141285E-3</v>
      </c>
      <c r="BB598" s="27">
        <f>((1/(((6-P598)^2+(6-Q598)^2))*CT598))</f>
        <v>1.1183179227868439E-3</v>
      </c>
      <c r="BC598" s="27">
        <f>((1/(((1-P598)^2+(0-Q598)^2))*CT598))</f>
        <v>3.0616731554106765E-2</v>
      </c>
      <c r="BD598" s="27">
        <f>((1/(((2-P598)^2+(0-Q598)^2))*CT598))</f>
        <v>2.4649588605508699E-2</v>
      </c>
      <c r="BE598" s="27">
        <f>((1/(((2-P598)^2+(1-Q598)^2))*CT598))</f>
        <v>9.1720331871237362E-2</v>
      </c>
      <c r="BF598" s="27">
        <f>((1/(((3-P598)^2+(0-Q598)^2))*CT598))</f>
        <v>1.1302579678713391E-2</v>
      </c>
      <c r="BG598" s="27">
        <f>((1/(((3-P598)^2+(1-Q598)^2))*CT598))</f>
        <v>1.7004067951874698E-2</v>
      </c>
      <c r="BH598" s="27">
        <f>((1/(((3-P598)^2+(2-Q598)^2))*CT598))</f>
        <v>1.4462667820192666E-2</v>
      </c>
      <c r="BI598" s="27">
        <f>((1/(((4-P598)^2+(0-Q598)^2))*CT598))</f>
        <v>5.6695087138709816E-3</v>
      </c>
      <c r="BJ598" s="27">
        <f>((1/(((4-P598)^2+(1-Q598)^2))*CT598))</f>
        <v>6.8158796495250461E-3</v>
      </c>
      <c r="BK598" s="27">
        <f>((1/(((4-P598)^2+(2-Q598)^2))*CT598))</f>
        <v>6.3673873521884489E-3</v>
      </c>
      <c r="BL598" s="27">
        <f>((1/(((4-P598)^2+(3-Q598)^2))*CT598))</f>
        <v>4.8219642807499612E-3</v>
      </c>
      <c r="BM598" s="27">
        <f>((1/(((5-P598)^2+(0-Q598)^2))*CT598))</f>
        <v>3.2863508431559395E-3</v>
      </c>
      <c r="BN598" s="27">
        <f>((1/(((5-P598)^2+(1-Q598)^2))*CT598))</f>
        <v>3.6413562087946501E-3</v>
      </c>
      <c r="BO598" s="27">
        <f>((1/(((5-P598)^2+(2-Q598)^2))*CT598))</f>
        <v>3.5093009842258245E-3</v>
      </c>
      <c r="BP598" s="27">
        <f>((1/(((5-P598)^2+(3-Q598)^2))*CT598))</f>
        <v>2.9824828609056014E-3</v>
      </c>
      <c r="BQ598" s="27">
        <f>((1/(((5-P598)^2+(4-Q598)^2))*CT598))</f>
        <v>2.3494849826237452E-3</v>
      </c>
      <c r="BR598" s="27">
        <f>((1/(((6-P598)^2+(0-Q598)^2))*CT598))</f>
        <v>2.1177663456325544E-3</v>
      </c>
      <c r="BS598" s="27">
        <f>(1/(((6-P598)^2+(1-Q598)^2))*CT598)</f>
        <v>2.259735319164043E-3</v>
      </c>
      <c r="BT598" s="27">
        <f>(1/(((6-P598)^2+(2-Q598)^2))*CT598)</f>
        <v>2.2081695157620158E-3</v>
      </c>
      <c r="BU598" s="27">
        <f>(1/(((6-P598)^2+(3-Q598)^2))*CT598)</f>
        <v>1.9872898408019933E-3</v>
      </c>
      <c r="BV598" s="27">
        <f>((1/(((6-P598)^2+(4-Q598)^2))*CT598))</f>
        <v>1.6848292889106477E-3</v>
      </c>
      <c r="BW598" s="27">
        <f>((1/(((6-P598)^2+(5-Q598)^2))*CT598))</f>
        <v>1.3814711146889376E-3</v>
      </c>
      <c r="BX598" s="27">
        <f>((1/(((0-P598)^2+(1-Q598)^2))*CT598))</f>
        <v>2.8498788833660027E-2</v>
      </c>
      <c r="BY598" s="27">
        <f>((1/(((0-P598)^2+(2-Q598)^2))*CT598))</f>
        <v>2.2015137979488116E-2</v>
      </c>
      <c r="BZ598" s="27">
        <f>((1/(((1-P598)^2+(2-Q598)^2))*CT598))</f>
        <v>7.5018535643286657E-2</v>
      </c>
      <c r="CA598" s="27">
        <f>((1/(((0-P598)^2+(3-Q598)^2))*CT598))</f>
        <v>1.0443060435737499E-2</v>
      </c>
      <c r="CB598" s="27">
        <f>((1/(((1-P598)^2+(3-Q598)^2))*CT598))</f>
        <v>1.5707434930639263E-2</v>
      </c>
      <c r="CC598" s="27">
        <f>((1/(((2-P598)^2+(3-Q598)^2))*CT598))</f>
        <v>1.3972165448355847E-2</v>
      </c>
      <c r="CD598" s="27">
        <f>((1/(((0-P598)^2+(4-Q598)^2))*CT598))</f>
        <v>5.3737020315066724E-3</v>
      </c>
      <c r="CE598" s="27">
        <f>((1/(((1-P598)^2+(4-Q598)^2))*CT598))</f>
        <v>6.4935824668846676E-3</v>
      </c>
      <c r="CF598" s="27">
        <f>((1/(((2-P598)^2+(4-Q598)^2))*CT598))</f>
        <v>6.1764635265270859E-3</v>
      </c>
      <c r="CG598" s="27">
        <f>((1/(((3-P598)^2+(4-Q598)^2))*CT598))</f>
        <v>4.7661785308085276E-3</v>
      </c>
      <c r="CH598" s="27">
        <f>((1/(((0-P598)^2+(5-Q598)^2))*CT598))</f>
        <v>3.1603012651834506E-3</v>
      </c>
      <c r="CI598" s="27">
        <f>((1/(((1-P598)^2+(5-Q598)^2))*CT598))</f>
        <v>3.5170118827453803E-3</v>
      </c>
      <c r="CJ598" s="27">
        <f>((1/(((2-P598)^2+(5-Q598)^2))*CT598))</f>
        <v>3.4218564556165415E-3</v>
      </c>
      <c r="CK598" s="27">
        <f>((1/(((3-P598)^2+(5-Q598)^2))*CT598))</f>
        <v>2.9399159777220509E-3</v>
      </c>
      <c r="CL598" s="27">
        <f>(1/(((4-P598)^2+(5-Q598)^2))*CT598)</f>
        <v>2.3361619039701546E-3</v>
      </c>
      <c r="CM598" s="27">
        <f>(1/(((0-P598)^2+(6-Q598)^2))*CT598)</f>
        <v>2.0544021771268339E-3</v>
      </c>
      <c r="CN598" s="27">
        <f>(1/(((1-P598)^2+(6-Q598)^2))*CT598)</f>
        <v>2.1994149850600754E-3</v>
      </c>
      <c r="CO598" s="27">
        <f>((1/(((2-P598)^2+(6-Q598)^2))*CT598))</f>
        <v>2.1618204480931516E-3</v>
      </c>
      <c r="CP598" s="27">
        <f>((1/(((3-P598)^2+(6-Q598)^2))*CT598))</f>
        <v>1.958941160939798E-3</v>
      </c>
      <c r="CQ598" s="27">
        <f>((1/(((4-P598)^2+(6-Q598)^2))*CT598))</f>
        <v>1.6711604061772217E-3</v>
      </c>
      <c r="CR598" s="27">
        <f>((1/(((5-P598)^2+(6-Q598)^2)))*CT598)</f>
        <v>1.3768541269623029E-3</v>
      </c>
      <c r="CS598" s="21">
        <f t="shared" si="300"/>
        <v>0.86706129504828244</v>
      </c>
      <c r="CT598" s="28">
        <v>0.05</v>
      </c>
    </row>
    <row r="599" spans="8:98" x14ac:dyDescent="0.25">
      <c r="H599" s="2">
        <v>44962</v>
      </c>
      <c r="I599" s="1" t="s">
        <v>25</v>
      </c>
      <c r="J599" s="1" t="s">
        <v>8</v>
      </c>
      <c r="K599"/>
      <c r="L599"/>
      <c r="M599"/>
      <c r="N599"/>
      <c r="P599" s="10">
        <f>SUMIF(team,spi_matches[[#This Row],[team1]],Mxg)+SUMIF(team,spi_matches[[#This Row],[team2]],Vnxg)</f>
        <v>1.2829518228964616</v>
      </c>
      <c r="Q599" s="10">
        <f>SUMIF(team,spi_matches[[#This Row],[team1]],Mnxg)+SUMIF(team,spi_matches[[#This Row],[team2]],Vxg)</f>
        <v>1.2729998431039171</v>
      </c>
      <c r="R599" s="10" t="str">
        <f t="shared" si="270"/>
        <v/>
      </c>
      <c r="S599" s="21">
        <f t="shared" si="271"/>
        <v>0.23025975449912911</v>
      </c>
      <c r="T599" s="21">
        <f t="shared" si="272"/>
        <v>0.40142523783047884</v>
      </c>
      <c r="U599" s="21">
        <f t="shared" si="273"/>
        <v>0.22603148993965191</v>
      </c>
      <c r="V599" s="22">
        <f t="shared" si="274"/>
        <v>1</v>
      </c>
      <c r="W599" s="22">
        <f t="shared" si="275"/>
        <v>1</v>
      </c>
      <c r="X599" s="23" t="str">
        <f t="shared" si="276"/>
        <v/>
      </c>
      <c r="Y599" s="23" t="str">
        <f t="shared" si="277"/>
        <v/>
      </c>
      <c r="Z599" s="23">
        <f t="shared" si="278"/>
        <v>1</v>
      </c>
      <c r="AA599" s="23">
        <f t="shared" si="279"/>
        <v>1</v>
      </c>
      <c r="AB599" s="24">
        <f t="shared" si="280"/>
        <v>1</v>
      </c>
      <c r="AC599" s="24">
        <f t="shared" si="281"/>
        <v>1</v>
      </c>
      <c r="AD599" s="24">
        <f t="shared" si="282"/>
        <v>2</v>
      </c>
      <c r="AE599" s="24">
        <f t="shared" si="283"/>
        <v>1</v>
      </c>
      <c r="AF599" s="24">
        <f t="shared" si="284"/>
        <v>1</v>
      </c>
      <c r="AG599" s="24">
        <f t="shared" si="285"/>
        <v>2</v>
      </c>
      <c r="AH599" s="24">
        <f t="shared" si="286"/>
        <v>2</v>
      </c>
      <c r="AI599" s="24">
        <f t="shared" si="287"/>
        <v>2</v>
      </c>
      <c r="AJ599" s="24">
        <f t="shared" si="288"/>
        <v>1</v>
      </c>
      <c r="AK599" s="24">
        <f t="shared" si="289"/>
        <v>0</v>
      </c>
      <c r="AL599" s="25">
        <f t="shared" si="290"/>
        <v>11</v>
      </c>
      <c r="AM599" s="25">
        <f t="shared" si="291"/>
        <v>21</v>
      </c>
      <c r="AN599" s="25">
        <f t="shared" si="292"/>
        <v>12</v>
      </c>
      <c r="AO599" s="25">
        <f t="shared" si="293"/>
        <v>22</v>
      </c>
      <c r="AP599" s="25">
        <f t="shared" si="294"/>
        <v>10</v>
      </c>
      <c r="AQ599" s="26">
        <f t="shared" si="295"/>
        <v>0.32343482941938262</v>
      </c>
      <c r="AR599" s="26">
        <f t="shared" si="296"/>
        <v>8.4934778205188854E-2</v>
      </c>
      <c r="AS599" s="26">
        <f t="shared" si="297"/>
        <v>8.2156987377285356E-2</v>
      </c>
      <c r="AT599" s="26">
        <f t="shared" si="298"/>
        <v>4.7953014497134745E-2</v>
      </c>
      <c r="AU599" s="26">
        <f t="shared" si="299"/>
        <v>2.9401554849530272E-2</v>
      </c>
      <c r="AV599" s="27">
        <f>(1/(((0-P599)^2+(0-Q599)^2))*CT599)</f>
        <v>1.5306931621417856E-2</v>
      </c>
      <c r="AW599" s="27">
        <f>(1/(((1-P599)^2+(1-Q599)^2))*CT599)</f>
        <v>0.32343482941938262</v>
      </c>
      <c r="AX599" s="27">
        <f>(1/(((2-P599)^2+(2-Q599)^2))*CT599)</f>
        <v>4.7953014497134745E-2</v>
      </c>
      <c r="AY599" s="27">
        <f>(1/(((3-P599)^2+(3-Q599)^2))*CT599)</f>
        <v>8.4305886256187818E-3</v>
      </c>
      <c r="AZ599" s="27">
        <f>((1/(((4-P599)^2+(4-Q599)^2))*CT599))</f>
        <v>3.3740740055058492E-3</v>
      </c>
      <c r="BA599" s="27">
        <f>((1/(((5-P599)^2+(5-Q599)^2))*CT599))</f>
        <v>1.804599593156061E-3</v>
      </c>
      <c r="BB599" s="27">
        <f>((1/(((6-P599)^2+(6-Q599)^2))*CT599))</f>
        <v>1.1212000682629911E-3</v>
      </c>
      <c r="BC599" s="27">
        <f>((1/(((1-P599)^2+(0-Q599)^2))*CT599))</f>
        <v>2.9401554849530272E-2</v>
      </c>
      <c r="BD599" s="27">
        <f>((1/(((2-P599)^2+(0-Q599)^2))*CT599))</f>
        <v>2.3422641018763287E-2</v>
      </c>
      <c r="BE599" s="27">
        <f>((1/(((2-P599)^2+(1-Q599)^2))*CT599))</f>
        <v>8.4934778205188854E-2</v>
      </c>
      <c r="BF599" s="27">
        <f>((1/(((3-P599)^2+(0-Q599)^2))*CT599))</f>
        <v>1.0943833298497272E-2</v>
      </c>
      <c r="BG599" s="27">
        <f>((1/(((3-P599)^2+(1-Q599)^2))*CT599))</f>
        <v>1.6541046478582545E-2</v>
      </c>
      <c r="BH599" s="27">
        <f>((1/(((3-P599)^2+(2-Q599)^2))*CT599))</f>
        <v>1.438110758011641E-2</v>
      </c>
      <c r="BI599" s="27">
        <f>((1/(((4-P599)^2+(0-Q599)^2))*CT599))</f>
        <v>5.5537787183181399E-3</v>
      </c>
      <c r="BJ599" s="27">
        <f>((1/(((4-P599)^2+(1-Q599)^2))*CT599))</f>
        <v>6.7052174552310918E-3</v>
      </c>
      <c r="BK599" s="27">
        <f>((1/(((4-P599)^2+(2-Q599)^2))*CT599))</f>
        <v>6.3204093404366076E-3</v>
      </c>
      <c r="BL599" s="27">
        <f>((1/(((4-P599)^2+(3-Q599)^2))*CT599))</f>
        <v>4.8239823680061378E-3</v>
      </c>
      <c r="BM599" s="27">
        <f>((1/(((5-P599)^2+(0-Q599)^2))*CT599))</f>
        <v>3.238976390521257E-3</v>
      </c>
      <c r="BN599" s="27">
        <f>((1/(((5-P599)^2+(1-Q599)^2))*CT599))</f>
        <v>3.5994590851757785E-3</v>
      </c>
      <c r="BO599" s="27">
        <f>((1/(((5-P599)^2+(2-Q599)^2))*CT599))</f>
        <v>3.4855407690368902E-3</v>
      </c>
      <c r="BP599" s="27">
        <f>((1/(((5-P599)^2+(3-Q599)^2))*CT599))</f>
        <v>2.9763717703916478E-3</v>
      </c>
      <c r="BQ599" s="27">
        <f>((1/(((5-P599)^2+(4-Q599)^2))*CT599))</f>
        <v>2.3526115886929964E-3</v>
      </c>
      <c r="BR599" s="27">
        <f>((1/(((6-P599)^2+(0-Q599)^2))*CT599))</f>
        <v>2.0945854370800539E-3</v>
      </c>
      <c r="BS599" s="27">
        <f>(1/(((6-P599)^2+(1-Q599)^2))*CT599)</f>
        <v>2.2396343922467111E-3</v>
      </c>
      <c r="BT599" s="27">
        <f>(1/(((6-P599)^2+(2-Q599)^2))*CT599)</f>
        <v>2.1949971618920329E-3</v>
      </c>
      <c r="BU599" s="27">
        <f>(1/(((6-P599)^2+(3-Q599)^2))*CT599)</f>
        <v>1.9815263843131234E-3</v>
      </c>
      <c r="BV599" s="27">
        <f>((1/(((6-P599)^2+(4-Q599)^2))*CT599))</f>
        <v>1.6842347304593657E-3</v>
      </c>
      <c r="BW599" s="27">
        <f>((1/(((6-P599)^2+(5-Q599)^2))*CT599))</f>
        <v>1.3834674766486936E-3</v>
      </c>
      <c r="BX599" s="27">
        <f>((1/(((0-P599)^2+(1-Q599)^2))*CT599))</f>
        <v>2.9061415761923955E-2</v>
      </c>
      <c r="BY599" s="27">
        <f>((1/(((0-P599)^2+(2-Q599)^2))*CT599))</f>
        <v>2.2993848692952699E-2</v>
      </c>
      <c r="BZ599" s="27">
        <f>((1/(((1-P599)^2+(2-Q599)^2))*CT599))</f>
        <v>8.2156987377285356E-2</v>
      </c>
      <c r="CA599" s="27">
        <f>((1/(((0-P599)^2+(3-Q599)^2))*CT599))</f>
        <v>1.0802647695384488E-2</v>
      </c>
      <c r="CB599" s="27">
        <f>((1/(((1-P599)^2+(3-Q599)^2))*CT599))</f>
        <v>1.6326044024167641E-2</v>
      </c>
      <c r="CC599" s="27">
        <f>((1/(((2-P599)^2+(3-Q599)^2))*CT599))</f>
        <v>1.4299246969637303E-2</v>
      </c>
      <c r="CD599" s="27">
        <f>((1/(((0-P599)^2+(4-Q599)^2))*CT599))</f>
        <v>5.505095098107325E-3</v>
      </c>
      <c r="CE599" s="27">
        <f>((1/(((1-P599)^2+(4-Q599)^2))*CT599))</f>
        <v>6.6519511407145187E-3</v>
      </c>
      <c r="CF599" s="27">
        <f>((1/(((2-P599)^2+(4-Q599)^2))*CT599))</f>
        <v>6.2887639852272567E-3</v>
      </c>
      <c r="CG599" s="27">
        <f>((1/(((3-P599)^2+(4-Q599)^2))*CT599))</f>
        <v>4.8147364994994054E-3</v>
      </c>
      <c r="CH599" s="27">
        <f>((1/(((0-P599)^2+(5-Q599)^2))*CT599))</f>
        <v>3.2182289655407949E-3</v>
      </c>
      <c r="CI599" s="27">
        <f>((1/(((1-P599)^2+(5-Q599)^2))*CT599))</f>
        <v>3.5789464286887919E-3</v>
      </c>
      <c r="CJ599" s="27">
        <f>((1/(((2-P599)^2+(5-Q599)^2))*CT599))</f>
        <v>3.4710921267565053E-3</v>
      </c>
      <c r="CK599" s="27">
        <f>((1/(((3-P599)^2+(5-Q599)^2))*CT599))</f>
        <v>2.9693354450518882E-3</v>
      </c>
      <c r="CL599" s="27">
        <f>(1/(((4-P599)^2+(5-Q599)^2))*CT599)</f>
        <v>2.3504103689308432E-3</v>
      </c>
      <c r="CM599" s="27">
        <f>(1/(((0-P599)^2+(6-Q599)^2))*CT599)</f>
        <v>2.0841586720498663E-3</v>
      </c>
      <c r="CN599" s="27">
        <f>(1/(((1-P599)^2+(6-Q599)^2))*CT599)</f>
        <v>2.2296949489791287E-3</v>
      </c>
      <c r="CO599" s="27">
        <f>((1/(((2-P599)^2+(6-Q599)^2))*CT599))</f>
        <v>2.1873520803007817E-3</v>
      </c>
      <c r="CP599" s="27">
        <f>((1/(((3-P599)^2+(6-Q599)^2))*CT599))</f>
        <v>1.9768483441701483E-3</v>
      </c>
      <c r="CQ599" s="27">
        <f>((1/(((4-P599)^2+(6-Q599)^2))*CT599))</f>
        <v>1.6819793347660796E-3</v>
      </c>
      <c r="CR599" s="27">
        <f>((1/(((5-P599)^2+(6-Q599)^2)))*CT599)</f>
        <v>1.3827059795171433E-3</v>
      </c>
      <c r="CS599" s="21">
        <f t="shared" si="300"/>
        <v>0.85771648226926056</v>
      </c>
      <c r="CT599" s="28">
        <v>0.05</v>
      </c>
    </row>
    <row r="600" spans="8:98" x14ac:dyDescent="0.25">
      <c r="H600" s="2">
        <v>44962</v>
      </c>
      <c r="I600" s="1" t="s">
        <v>28</v>
      </c>
      <c r="J600" s="1" t="s">
        <v>22</v>
      </c>
      <c r="K600"/>
      <c r="L600"/>
      <c r="M600"/>
      <c r="N600"/>
      <c r="P600" s="10">
        <f>SUMIF(team,spi_matches[[#This Row],[team1]],Mxg)+SUMIF(team,spi_matches[[#This Row],[team2]],Vnxg)</f>
        <v>1.1686509107883911</v>
      </c>
      <c r="Q600" s="10">
        <f>SUMIF(team,spi_matches[[#This Row],[team1]],Mnxg)+SUMIF(team,spi_matches[[#This Row],[team2]],Vxg)</f>
        <v>1.9826026445119909</v>
      </c>
      <c r="R600" s="10" t="str">
        <f t="shared" si="270"/>
        <v/>
      </c>
      <c r="S600" s="21">
        <f t="shared" si="271"/>
        <v>0.13507347993816143</v>
      </c>
      <c r="T600" s="21">
        <f t="shared" si="272"/>
        <v>0.15095482617818087</v>
      </c>
      <c r="U600" s="21">
        <f t="shared" si="273"/>
        <v>1.9703382057241565</v>
      </c>
      <c r="V600" s="22">
        <f t="shared" si="274"/>
        <v>0</v>
      </c>
      <c r="W600" s="22">
        <f t="shared" si="275"/>
        <v>3</v>
      </c>
      <c r="X600" s="23" t="str">
        <f t="shared" si="276"/>
        <v/>
      </c>
      <c r="Y600" s="23" t="str">
        <f t="shared" si="277"/>
        <v/>
      </c>
      <c r="Z600" s="23">
        <f t="shared" si="278"/>
        <v>0</v>
      </c>
      <c r="AA600" s="23">
        <f t="shared" si="279"/>
        <v>3</v>
      </c>
      <c r="AB600" s="24">
        <f t="shared" si="280"/>
        <v>1</v>
      </c>
      <c r="AC600" s="24">
        <f t="shared" si="281"/>
        <v>2</v>
      </c>
      <c r="AD600" s="24">
        <f t="shared" si="282"/>
        <v>2</v>
      </c>
      <c r="AE600" s="24">
        <f t="shared" si="283"/>
        <v>2</v>
      </c>
      <c r="AF600" s="24">
        <f t="shared" si="284"/>
        <v>1</v>
      </c>
      <c r="AG600" s="24">
        <f t="shared" si="285"/>
        <v>1</v>
      </c>
      <c r="AH600" s="24">
        <f t="shared" si="286"/>
        <v>1</v>
      </c>
      <c r="AI600" s="24">
        <f t="shared" si="287"/>
        <v>3</v>
      </c>
      <c r="AJ600" s="24">
        <f t="shared" si="288"/>
        <v>0</v>
      </c>
      <c r="AK600" s="24">
        <f t="shared" si="289"/>
        <v>2</v>
      </c>
      <c r="AL600" s="25">
        <f t="shared" si="290"/>
        <v>12</v>
      </c>
      <c r="AM600" s="25">
        <f t="shared" si="291"/>
        <v>22</v>
      </c>
      <c r="AN600" s="25">
        <f t="shared" si="292"/>
        <v>11</v>
      </c>
      <c r="AO600" s="25">
        <f t="shared" si="293"/>
        <v>13</v>
      </c>
      <c r="AP600" s="25">
        <f t="shared" si="294"/>
        <v>2</v>
      </c>
      <c r="AQ600" s="26">
        <f t="shared" si="295"/>
        <v>1.7393846760892711</v>
      </c>
      <c r="AR600" s="26">
        <f t="shared" si="296"/>
        <v>7.2312438501853538E-2</v>
      </c>
      <c r="AS600" s="26">
        <f t="shared" si="297"/>
        <v>5.0304286265650144E-2</v>
      </c>
      <c r="AT600" s="26">
        <f t="shared" si="298"/>
        <v>4.7012783803431164E-2</v>
      </c>
      <c r="AU600" s="26">
        <f t="shared" si="299"/>
        <v>3.6601945126129853E-2</v>
      </c>
      <c r="AV600" s="27">
        <f>(1/(((0-P600)^2+(0-Q600)^2))*CT600)</f>
        <v>9.4402708635312124E-3</v>
      </c>
      <c r="AW600" s="27">
        <f>(1/(((1-P600)^2+(1-Q600)^2))*CT600)</f>
        <v>5.0304286265650144E-2</v>
      </c>
      <c r="AX600" s="27">
        <f>(1/(((2-P600)^2+(2-Q600)^2))*CT600)</f>
        <v>7.2312438501853538E-2</v>
      </c>
      <c r="AY600" s="27">
        <f>(1/(((3-P600)^2+(3-Q600)^2))*CT600)</f>
        <v>1.139228052992005E-2</v>
      </c>
      <c r="AZ600" s="27">
        <f>((1/(((4-P600)^2+(4-Q600)^2))*CT600))</f>
        <v>4.1368709382264323E-3</v>
      </c>
      <c r="BA600" s="27">
        <f>((1/(((5-P600)^2+(5-Q600)^2))*CT600))</f>
        <v>2.1022604533220131E-3</v>
      </c>
      <c r="BB600" s="27">
        <f>((1/(((6-P600)^2+(6-Q600)^2))*CT600))</f>
        <v>1.2664186256774832E-3</v>
      </c>
      <c r="BC600" s="27">
        <f>((1/(((1-P600)^2+(0-Q600)^2))*CT600))</f>
        <v>1.2628953053340553E-2</v>
      </c>
      <c r="BD600" s="27">
        <f>((1/(((2-P600)^2+(0-Q600)^2))*CT600))</f>
        <v>1.081816820804285E-2</v>
      </c>
      <c r="BE600" s="27">
        <f>((1/(((2-P600)^2+(1-Q600)^2))*CT600))</f>
        <v>3.0181403542848064E-2</v>
      </c>
      <c r="BF600" s="27">
        <f>((1/(((3-P600)^2+(0-Q600)^2))*CT600))</f>
        <v>6.8638393921374892E-3</v>
      </c>
      <c r="BG600" s="27">
        <f>((1/(((3-P600)^2+(1-Q600)^2))*CT600))</f>
        <v>1.1575822656862149E-2</v>
      </c>
      <c r="BH600" s="27">
        <f>((1/(((3-P600)^2+(2-Q600)^2))*CT600))</f>
        <v>1.4906941237541011E-2</v>
      </c>
      <c r="BI600" s="27">
        <f>((1/(((4-P600)^2+(0-Q600)^2))*CT600))</f>
        <v>4.1850631892180251E-3</v>
      </c>
      <c r="BJ600" s="27">
        <f>((1/(((4-P600)^2+(1-Q600)^2))*CT600))</f>
        <v>5.5666606588634111E-3</v>
      </c>
      <c r="BK600" s="27">
        <f>((1/(((4-P600)^2+(2-Q600)^2))*CT600))</f>
        <v>6.2368711267017556E-3</v>
      </c>
      <c r="BL600" s="27">
        <f>((1/(((4-P600)^2+(3-Q600)^2))*CT600))</f>
        <v>5.5238638939062246E-3</v>
      </c>
      <c r="BM600" s="27">
        <f>((1/(((5-P600)^2+(0-Q600)^2))*CT600))</f>
        <v>2.686734915809235E-3</v>
      </c>
      <c r="BN600" s="27">
        <f>((1/(((5-P600)^2+(1-Q600)^2))*CT600))</f>
        <v>3.1959615726469721E-3</v>
      </c>
      <c r="BO600" s="27">
        <f>((1/(((5-P600)^2+(2-Q600)^2))*CT600))</f>
        <v>3.40610162650798E-3</v>
      </c>
      <c r="BP600" s="27">
        <f>((1/(((5-P600)^2+(3-Q600)^2))*CT600))</f>
        <v>3.1818085624444772E-3</v>
      </c>
      <c r="BQ600" s="27">
        <f>((1/(((5-P600)^2+(4-Q600)^2))*CT600))</f>
        <v>2.6667906996948286E-3</v>
      </c>
      <c r="BR600" s="27">
        <f>((1/(((6-P600)^2+(0-Q600)^2))*CT600))</f>
        <v>1.8333387114546293E-3</v>
      </c>
      <c r="BS600" s="27">
        <f>(1/(((6-P600)^2+(1-Q600)^2))*CT600)</f>
        <v>2.0569832088276033E-3</v>
      </c>
      <c r="BT600" s="27">
        <f>(1/(((6-P600)^2+(2-Q600)^2))*CT600)</f>
        <v>2.1420397995467427E-3</v>
      </c>
      <c r="BU600" s="27">
        <f>(1/(((6-P600)^2+(3-Q600)^2))*CT600)</f>
        <v>2.0511111126681513E-3</v>
      </c>
      <c r="BV600" s="27">
        <f>((1/(((6-P600)^2+(4-Q600)^2))*CT600))</f>
        <v>1.8240302487019266E-3</v>
      </c>
      <c r="BW600" s="27">
        <f>((1/(((6-P600)^2+(5-Q600)^2))*CT600))</f>
        <v>1.5409925203973894E-3</v>
      </c>
      <c r="BX600" s="27">
        <f>((1/(((0-P600)^2+(1-Q600)^2))*CT600))</f>
        <v>2.1447694423127977E-2</v>
      </c>
      <c r="BY600" s="27">
        <f>((1/(((0-P600)^2+(2-Q600)^2))*CT600))</f>
        <v>3.6601945126129853E-2</v>
      </c>
      <c r="BZ600" s="27">
        <f>((1/(((1-P600)^2+(2-Q600)^2))*CT600))</f>
        <v>1.7393846760892711</v>
      </c>
      <c r="CA600" s="27">
        <f>((1/(((0-P600)^2+(3-Q600)^2))*CT600))</f>
        <v>2.0826024004246338E-2</v>
      </c>
      <c r="CB600" s="27">
        <f>((1/(((1-P600)^2+(3-Q600)^2))*CT600))</f>
        <v>4.7012783803431164E-2</v>
      </c>
      <c r="CC600" s="27">
        <f>((1/(((2-P600)^2+(3-Q600)^2))*CT600))</f>
        <v>2.8964708283983127E-2</v>
      </c>
      <c r="CD600" s="27">
        <f>((1/(((0-P600)^2+(4-Q600)^2))*CT600))</f>
        <v>9.1985538439868873E-3</v>
      </c>
      <c r="CE600" s="27">
        <f>((1/(((1-P600)^2+(4-Q600)^2))*CT600))</f>
        <v>1.2200075718646283E-2</v>
      </c>
      <c r="CF600" s="27">
        <f>((1/(((2-P600)^2+(4-Q600)^2))*CT600))</f>
        <v>1.0501921708917729E-2</v>
      </c>
      <c r="CG600" s="27">
        <f>((1/(((3-P600)^2+(4-Q600)^2))*CT600))</f>
        <v>6.7351573106938737E-3</v>
      </c>
      <c r="CH600" s="27">
        <f>((1/(((0-P600)^2+(5-Q600)^2))*CT600))</f>
        <v>4.7753522665891709E-3</v>
      </c>
      <c r="CI600" s="27">
        <f>((1/(((1-P600)^2+(5-Q600)^2))*CT600))</f>
        <v>5.4745744755466154E-3</v>
      </c>
      <c r="CJ600" s="27">
        <f>((1/(((2-P600)^2+(5-Q600)^2))*CT600))</f>
        <v>5.1042136962226809E-3</v>
      </c>
      <c r="CK600" s="27">
        <f>((1/(((3-P600)^2+(5-Q600)^2))*CT600))</f>
        <v>4.013315768360024E-3</v>
      </c>
      <c r="CL600" s="27">
        <f>(1/(((4-P600)^2+(5-Q600)^2))*CT600)</f>
        <v>2.9203518766795287E-3</v>
      </c>
      <c r="CM600" s="27">
        <f>(1/(((0-P600)^2+(6-Q600)^2))*CT600)</f>
        <v>2.8562898117999893E-3</v>
      </c>
      <c r="CN600" s="27">
        <f>(1/(((1-P600)^2+(6-Q600)^2))*CT600)</f>
        <v>3.0925428654816683E-3</v>
      </c>
      <c r="CO600" s="27">
        <f>((1/(((2-P600)^2+(6-Q600)^2))*CT600))</f>
        <v>2.9707753857177444E-3</v>
      </c>
      <c r="CP600" s="27">
        <f>((1/(((3-P600)^2+(6-Q600)^2))*CT600))</f>
        <v>2.5649811032202197E-3</v>
      </c>
      <c r="CQ600" s="27">
        <f>((1/(((4-P600)^2+(6-Q600)^2))*CT600))</f>
        <v>2.0698774758340123E-3</v>
      </c>
      <c r="CR600" s="27">
        <f>((1/(((5-P600)^2+(6-Q600)^2)))*CT600)</f>
        <v>1.6223906862699524E-3</v>
      </c>
      <c r="CS600" s="21">
        <f t="shared" si="300"/>
        <v>2.2563665118404974</v>
      </c>
      <c r="CT600" s="28">
        <v>0.05</v>
      </c>
    </row>
    <row r="601" spans="8:98" x14ac:dyDescent="0.25">
      <c r="H601" s="2">
        <v>44968</v>
      </c>
      <c r="I601" s="1" t="s">
        <v>21</v>
      </c>
      <c r="J601" s="1" t="s">
        <v>12</v>
      </c>
      <c r="K601"/>
      <c r="L601"/>
      <c r="M601"/>
      <c r="N601"/>
      <c r="P601" s="10">
        <f>SUMIF(team,spi_matches[[#This Row],[team1]],Mxg)+SUMIF(team,spi_matches[[#This Row],[team2]],Vnxg)</f>
        <v>0.92408055460228522</v>
      </c>
      <c r="Q601" s="10">
        <f>SUMIF(team,spi_matches[[#This Row],[team1]],Mnxg)+SUMIF(team,spi_matches[[#This Row],[team2]],Vxg)</f>
        <v>1.3564300955901847</v>
      </c>
      <c r="R601" s="10" t="str">
        <f t="shared" si="270"/>
        <v/>
      </c>
      <c r="S601" s="21">
        <f t="shared" si="271"/>
        <v>0.15504766145395471</v>
      </c>
      <c r="T601" s="21">
        <f t="shared" si="272"/>
        <v>0.439761225104638</v>
      </c>
      <c r="U601" s="21">
        <f t="shared" si="273"/>
        <v>0.30645382091238971</v>
      </c>
      <c r="V601" s="22">
        <f t="shared" si="274"/>
        <v>1</v>
      </c>
      <c r="W601" s="22">
        <f t="shared" si="275"/>
        <v>1</v>
      </c>
      <c r="X601" s="23" t="str">
        <f t="shared" si="276"/>
        <v/>
      </c>
      <c r="Y601" s="23" t="str">
        <f t="shared" si="277"/>
        <v/>
      </c>
      <c r="Z601" s="23">
        <f t="shared" si="278"/>
        <v>1</v>
      </c>
      <c r="AA601" s="23">
        <f t="shared" si="279"/>
        <v>1</v>
      </c>
      <c r="AB601" s="24">
        <f t="shared" si="280"/>
        <v>1</v>
      </c>
      <c r="AC601" s="24">
        <f t="shared" si="281"/>
        <v>1</v>
      </c>
      <c r="AD601" s="24">
        <f t="shared" si="282"/>
        <v>1</v>
      </c>
      <c r="AE601" s="24">
        <f t="shared" si="283"/>
        <v>2</v>
      </c>
      <c r="AF601" s="24">
        <f t="shared" si="284"/>
        <v>0</v>
      </c>
      <c r="AG601" s="24">
        <f t="shared" si="285"/>
        <v>1</v>
      </c>
      <c r="AH601" s="24">
        <f t="shared" si="286"/>
        <v>0</v>
      </c>
      <c r="AI601" s="24">
        <f t="shared" si="287"/>
        <v>2</v>
      </c>
      <c r="AJ601" s="24">
        <f t="shared" si="288"/>
        <v>2</v>
      </c>
      <c r="AK601" s="24">
        <f t="shared" si="289"/>
        <v>1</v>
      </c>
      <c r="AL601" s="25">
        <f t="shared" si="290"/>
        <v>11</v>
      </c>
      <c r="AM601" s="25">
        <f t="shared" si="291"/>
        <v>12</v>
      </c>
      <c r="AN601" s="25">
        <f t="shared" si="292"/>
        <v>1</v>
      </c>
      <c r="AO601" s="25">
        <f t="shared" si="293"/>
        <v>2</v>
      </c>
      <c r="AP601" s="25">
        <f t="shared" si="294"/>
        <v>21</v>
      </c>
      <c r="AQ601" s="26">
        <f t="shared" si="295"/>
        <v>0.37648851728982469</v>
      </c>
      <c r="AR601" s="26">
        <f t="shared" si="296"/>
        <v>0.11906293165994811</v>
      </c>
      <c r="AS601" s="26">
        <f t="shared" si="297"/>
        <v>5.0970099404203772E-2</v>
      </c>
      <c r="AT601" s="26">
        <f t="shared" si="298"/>
        <v>3.9428846558704059E-2</v>
      </c>
      <c r="AU601" s="26">
        <f t="shared" si="299"/>
        <v>3.8921256401677054E-2</v>
      </c>
      <c r="AV601" s="27">
        <f>(1/(((0-P601)^2+(0-Q601)^2))*CT601)</f>
        <v>1.8560951082641403E-2</v>
      </c>
      <c r="AW601" s="27">
        <f>(1/(((1-P601)^2+(1-Q601)^2))*CT601)</f>
        <v>0.37648851728982469</v>
      </c>
      <c r="AX601" s="27">
        <f>(1/(((2-P601)^2+(2-Q601)^2))*CT601)</f>
        <v>3.1810969045536562E-2</v>
      </c>
      <c r="AY601" s="27">
        <f>(1/(((3-P601)^2+(3-Q601)^2))*CT601)</f>
        <v>7.1318907660977045E-3</v>
      </c>
      <c r="AZ601" s="27">
        <f>((1/(((4-P601)^2+(4-Q601)^2))*CT601))</f>
        <v>3.0395612993155659E-3</v>
      </c>
      <c r="BA601" s="27">
        <f>((1/(((5-P601)^2+(5-Q601)^2))*CT601))</f>
        <v>1.6728718516931399E-3</v>
      </c>
      <c r="BB601" s="27">
        <f>((1/(((6-P601)^2+(6-Q601)^2))*CT601))</f>
        <v>1.05646376952903E-3</v>
      </c>
      <c r="BC601" s="27">
        <f>((1/(((1-P601)^2+(0-Q601)^2))*CT601))</f>
        <v>2.7090486617683075E-2</v>
      </c>
      <c r="BD601" s="27">
        <f>((1/(((2-P601)^2+(0-Q601)^2))*CT601))</f>
        <v>1.6680537883885706E-2</v>
      </c>
      <c r="BE601" s="27">
        <f>((1/(((2-P601)^2+(1-Q601)^2))*CT601))</f>
        <v>3.8921256401677054E-2</v>
      </c>
      <c r="BF601" s="27">
        <f>((1/(((3-P601)^2+(0-Q601)^2))*CT601))</f>
        <v>8.1309484063005737E-3</v>
      </c>
      <c r="BG601" s="27">
        <f>((1/(((3-P601)^2+(1-Q601)^2))*CT601))</f>
        <v>1.1270186139883578E-2</v>
      </c>
      <c r="BH601" s="27">
        <f>((1/(((3-P601)^2+(2-Q601)^2))*CT601))</f>
        <v>1.0585093665519733E-2</v>
      </c>
      <c r="BI601" s="27">
        <f>((1/(((4-P601)^2+(0-Q601)^2))*CT601))</f>
        <v>4.424315563100148E-3</v>
      </c>
      <c r="BJ601" s="27">
        <f>((1/(((4-P601)^2+(1-Q601)^2))*CT601))</f>
        <v>5.2146763093631372E-3</v>
      </c>
      <c r="BK601" s="27">
        <f>((1/(((4-P601)^2+(2-Q601)^2))*CT601))</f>
        <v>5.0630539286587077E-3</v>
      </c>
      <c r="BL601" s="27">
        <f>((1/(((4-P601)^2+(3-Q601)^2))*CT601))</f>
        <v>4.1109622831811861E-3</v>
      </c>
      <c r="BM601" s="27">
        <f>((1/(((5-P601)^2+(0-Q601)^2))*CT601))</f>
        <v>2.7095832970215335E-3</v>
      </c>
      <c r="BN601" s="27">
        <f>((1/(((5-P601)^2+(1-Q601)^2))*CT601))</f>
        <v>2.9868289674445034E-3</v>
      </c>
      <c r="BO601" s="27">
        <f>((1/(((5-P601)^2+(2-Q601)^2))*CT601))</f>
        <v>2.9364605930834869E-3</v>
      </c>
      <c r="BP601" s="27">
        <f>((1/(((5-P601)^2+(3-Q601)^2))*CT601))</f>
        <v>2.5887365354385792E-3</v>
      </c>
      <c r="BQ601" s="27">
        <f>((1/(((5-P601)^2+(4-Q601)^2))*CT601))</f>
        <v>2.1185021313071014E-3</v>
      </c>
      <c r="BR601" s="27">
        <f>((1/(((6-P601)^2+(0-Q601)^2))*CT601))</f>
        <v>1.8112752071210991E-3</v>
      </c>
      <c r="BS601" s="27">
        <f>(1/(((6-P601)^2+(1-Q601)^2))*CT601)</f>
        <v>1.9310983618467245E-3</v>
      </c>
      <c r="BT601" s="27">
        <f>(1/(((6-P601)^2+(2-Q601)^2))*CT601)</f>
        <v>1.9099175589190967E-3</v>
      </c>
      <c r="BU601" s="27">
        <f>(1/(((6-P601)^2+(3-Q601)^2))*CT601)</f>
        <v>1.756464124094183E-3</v>
      </c>
      <c r="BV601" s="27">
        <f>((1/(((6-P601)^2+(4-Q601)^2))*CT601))</f>
        <v>1.5265581400360517E-3</v>
      </c>
      <c r="BW601" s="27">
        <f>((1/(((6-P601)^2+(5-Q601)^2))*CT601))</f>
        <v>1.280719338389443E-3</v>
      </c>
      <c r="BX601" s="27">
        <f>((1/(((0-P601)^2+(1-Q601)^2))*CT601))</f>
        <v>5.0970099404203772E-2</v>
      </c>
      <c r="BY601" s="27">
        <f>((1/(((0-P601)^2+(2-Q601)^2))*CT601))</f>
        <v>3.9428846558704059E-2</v>
      </c>
      <c r="BZ601" s="27">
        <f>((1/(((1-P601)^2+(2-Q601)^2))*CT601))</f>
        <v>0.11906293165994811</v>
      </c>
      <c r="CA601" s="27">
        <f>((1/(((0-P601)^2+(3-Q601)^2))*CT601))</f>
        <v>1.4063720854607071E-2</v>
      </c>
      <c r="CB601" s="27">
        <f>((1/(((1-P601)^2+(3-Q601)^2))*CT601))</f>
        <v>1.8470046324970388E-2</v>
      </c>
      <c r="CC601" s="27">
        <f>((1/(((2-P601)^2+(3-Q601)^2))*CT601))</f>
        <v>1.2956977422138164E-2</v>
      </c>
      <c r="CD601" s="27">
        <f>((1/(((0-P601)^2+(4-Q601)^2))*CT601))</f>
        <v>6.3756101099344238E-3</v>
      </c>
      <c r="CE601" s="27">
        <f>((1/(((1-P601)^2+(4-Q601)^2))*CT601))</f>
        <v>7.1487542506368067E-3</v>
      </c>
      <c r="CF601" s="27">
        <f>((1/(((2-P601)^2+(4-Q601)^2))*CT601))</f>
        <v>6.1379332371010471E-3</v>
      </c>
      <c r="CG601" s="27">
        <f>((1/(((3-P601)^2+(4-Q601)^2))*CT601))</f>
        <v>4.4255998926303981E-3</v>
      </c>
      <c r="CH601" s="27">
        <f>((1/(((0-P601)^2+(5-Q601)^2))*CT601))</f>
        <v>3.5386889950087632E-3</v>
      </c>
      <c r="CI601" s="27">
        <f>((1/(((1-P601)^2+(5-Q601)^2))*CT601))</f>
        <v>3.7646731683499651E-3</v>
      </c>
      <c r="CJ601" s="27">
        <f>((1/(((2-P601)^2+(5-Q601)^2))*CT601))</f>
        <v>3.4642342030366843E-3</v>
      </c>
      <c r="CK601" s="27">
        <f>((1/(((3-P601)^2+(5-Q601)^2))*CT601))</f>
        <v>2.8433254018084275E-3</v>
      </c>
      <c r="CL601" s="27">
        <f>(1/(((4-P601)^2+(5-Q601)^2))*CT601)</f>
        <v>2.1990702075026934E-3</v>
      </c>
      <c r="CM601" s="27">
        <f>(1/(((0-P601)^2+(6-Q601)^2))*CT601)</f>
        <v>2.2304833050199768E-3</v>
      </c>
      <c r="CN601" s="27">
        <f>(1/(((1-P601)^2+(6-Q601)^2))*CT601)</f>
        <v>2.318194955633231E-3</v>
      </c>
      <c r="CO601" s="27">
        <f>((1/(((2-P601)^2+(6-Q601)^2))*CT601))</f>
        <v>2.2006708946682315E-3</v>
      </c>
      <c r="CP601" s="27">
        <f>((1/(((3-P601)^2+(6-Q601)^2))*CT601))</f>
        <v>1.9325775485671314E-3</v>
      </c>
      <c r="CQ601" s="27">
        <f>((1/(((4-P601)^2+(6-Q601)^2))*CT601))</f>
        <v>1.6116543552772038E-3</v>
      </c>
      <c r="CR601" s="27">
        <f>((1/(((5-P601)^2+(6-Q601)^2)))*CT601)</f>
        <v>1.3097281626431535E-3</v>
      </c>
      <c r="CS601" s="21">
        <f t="shared" si="300"/>
        <v>0.90126270747098247</v>
      </c>
      <c r="CT601" s="28">
        <v>0.05</v>
      </c>
    </row>
    <row r="602" spans="8:98" x14ac:dyDescent="0.25">
      <c r="H602" s="2">
        <v>44968</v>
      </c>
      <c r="I602" s="1" t="s">
        <v>6</v>
      </c>
      <c r="J602" s="1" t="s">
        <v>5</v>
      </c>
      <c r="K602"/>
      <c r="L602"/>
      <c r="M602"/>
      <c r="N602"/>
      <c r="P602" s="10">
        <f>SUMIF(team,spi_matches[[#This Row],[team1]],Mxg)+SUMIF(team,spi_matches[[#This Row],[team2]],Vnxg)</f>
        <v>2.31961319999983</v>
      </c>
      <c r="Q602" s="10">
        <f>SUMIF(team,spi_matches[[#This Row],[team1]],Mnxg)+SUMIF(team,spi_matches[[#This Row],[team2]],Vxg)</f>
        <v>0.81384416967920303</v>
      </c>
      <c r="R602" s="10" t="str">
        <f t="shared" si="270"/>
        <v/>
      </c>
      <c r="S602" s="21">
        <f t="shared" si="271"/>
        <v>0.71674749996383014</v>
      </c>
      <c r="T602" s="21">
        <f t="shared" si="272"/>
        <v>8.6210080715376225E-2</v>
      </c>
      <c r="U602" s="21">
        <f t="shared" si="273"/>
        <v>9.5299353619914803E-2</v>
      </c>
      <c r="V602" s="22">
        <f t="shared" si="274"/>
        <v>3</v>
      </c>
      <c r="W602" s="22">
        <f t="shared" si="275"/>
        <v>0</v>
      </c>
      <c r="X602" s="23" t="str">
        <f t="shared" si="276"/>
        <v/>
      </c>
      <c r="Y602" s="23" t="str">
        <f t="shared" si="277"/>
        <v/>
      </c>
      <c r="Z602" s="23">
        <f t="shared" si="278"/>
        <v>3</v>
      </c>
      <c r="AA602" s="23">
        <f t="shared" si="279"/>
        <v>0</v>
      </c>
      <c r="AB602" s="24">
        <f t="shared" si="280"/>
        <v>2</v>
      </c>
      <c r="AC602" s="24">
        <f t="shared" si="281"/>
        <v>1</v>
      </c>
      <c r="AD602" s="24">
        <f t="shared" si="282"/>
        <v>3</v>
      </c>
      <c r="AE602" s="24">
        <f t="shared" si="283"/>
        <v>1</v>
      </c>
      <c r="AF602" s="24">
        <f t="shared" si="284"/>
        <v>2</v>
      </c>
      <c r="AG602" s="24">
        <f t="shared" si="285"/>
        <v>0</v>
      </c>
      <c r="AH602" s="24">
        <f t="shared" si="286"/>
        <v>3</v>
      </c>
      <c r="AI602" s="24">
        <f t="shared" si="287"/>
        <v>0</v>
      </c>
      <c r="AJ602" s="24">
        <f t="shared" si="288"/>
        <v>2</v>
      </c>
      <c r="AK602" s="24">
        <f t="shared" si="289"/>
        <v>2</v>
      </c>
      <c r="AL602" s="25">
        <f t="shared" si="290"/>
        <v>21</v>
      </c>
      <c r="AM602" s="25">
        <f t="shared" si="291"/>
        <v>31</v>
      </c>
      <c r="AN602" s="25">
        <f t="shared" si="292"/>
        <v>20</v>
      </c>
      <c r="AO602" s="25">
        <f t="shared" si="293"/>
        <v>30</v>
      </c>
      <c r="AP602" s="25">
        <f t="shared" si="294"/>
        <v>22</v>
      </c>
      <c r="AQ602" s="26">
        <f t="shared" si="295"/>
        <v>0.36547946788370711</v>
      </c>
      <c r="AR602" s="26">
        <f t="shared" si="296"/>
        <v>0.10048631542572567</v>
      </c>
      <c r="AS602" s="26">
        <f t="shared" si="297"/>
        <v>6.5402657400452716E-2</v>
      </c>
      <c r="AT602" s="26">
        <f t="shared" si="298"/>
        <v>4.4433838378105162E-2</v>
      </c>
      <c r="AU602" s="26">
        <f t="shared" si="299"/>
        <v>3.3131929822605981E-2</v>
      </c>
      <c r="AV602" s="27">
        <f>(1/(((0-P602)^2+(0-Q602)^2))*CT602)</f>
        <v>8.2741076429745895E-3</v>
      </c>
      <c r="AW602" s="27">
        <f>(1/(((1-P602)^2+(1-Q602)^2))*CT602)</f>
        <v>2.8152630193061596E-2</v>
      </c>
      <c r="AX602" s="27">
        <f>(1/(((2-P602)^2+(2-Q602)^2))*CT602)</f>
        <v>3.3131929822605981E-2</v>
      </c>
      <c r="AY602" s="27">
        <f>(1/(((3-P602)^2+(3-Q602)^2))*CT602)</f>
        <v>9.5379738472516819E-3</v>
      </c>
      <c r="AZ602" s="27">
        <f>((1/(((4-P602)^2+(4-Q602)^2))*CT602))</f>
        <v>3.8534787838550612E-3</v>
      </c>
      <c r="BA602" s="27">
        <f>((1/(((5-P602)^2+(5-Q602)^2))*CT602))</f>
        <v>2.023605435652099E-3</v>
      </c>
      <c r="BB602" s="27">
        <f>((1/(((6-P602)^2+(6-Q602)^2))*CT602))</f>
        <v>1.2363549899752401E-3</v>
      </c>
      <c r="BC602" s="27">
        <f>((1/(((1-P602)^2+(0-Q602)^2))*CT602))</f>
        <v>2.0801080130698722E-2</v>
      </c>
      <c r="BD602" s="27">
        <f>((1/(((2-P602)^2+(0-Q602)^2))*CT602))</f>
        <v>6.5402657400452716E-2</v>
      </c>
      <c r="BE602" s="27">
        <f>((1/(((2-P602)^2+(1-Q602)^2))*CT602))</f>
        <v>0.36547946788370711</v>
      </c>
      <c r="BF602" s="27">
        <f>((1/(((3-P602)^2+(0-Q602)^2))*CT602))</f>
        <v>4.4433838378105162E-2</v>
      </c>
      <c r="BG602" s="27">
        <f>((1/(((3-P602)^2+(1-Q602)^2))*CT602))</f>
        <v>0.10048631542572567</v>
      </c>
      <c r="BH602" s="27">
        <f>((1/(((3-P602)^2+(2-Q602)^2))*CT602))</f>
        <v>2.673951435323399E-2</v>
      </c>
      <c r="BI602" s="27">
        <f>((1/(((4-P602)^2+(0-Q602)^2))*CT602))</f>
        <v>1.4342913290624657E-2</v>
      </c>
      <c r="BJ602" s="27">
        <f>((1/(((4-P602)^2+(1-Q602)^2))*CT602))</f>
        <v>1.7492586173667508E-2</v>
      </c>
      <c r="BK602" s="27">
        <f>((1/(((4-P602)^2+(2-Q602)^2))*CT602))</f>
        <v>1.1818471721329701E-2</v>
      </c>
      <c r="BL602" s="27">
        <f>((1/(((4-P602)^2+(3-Q602)^2))*CT602))</f>
        <v>6.5763712376150883E-3</v>
      </c>
      <c r="BM602" s="27">
        <f>((1/(((5-P602)^2+(0-Q602)^2))*CT602))</f>
        <v>6.3720114909762912E-3</v>
      </c>
      <c r="BN602" s="27">
        <f>((1/(((5-P602)^2+(1-Q602)^2))*CT602))</f>
        <v>6.9260448380333225E-3</v>
      </c>
      <c r="BO602" s="27">
        <f>((1/(((5-P602)^2+(2-Q602)^2))*CT602))</f>
        <v>5.8197468085094302E-3</v>
      </c>
      <c r="BP602" s="27">
        <f>((1/(((5-P602)^2+(3-Q602)^2))*CT602))</f>
        <v>4.1792913613282285E-3</v>
      </c>
      <c r="BQ602" s="27">
        <f>((1/(((5-P602)^2+(4-Q602)^2))*CT602))</f>
        <v>2.8841612890555127E-3</v>
      </c>
      <c r="BR602" s="27">
        <f>((1/(((6-P602)^2+(0-Q602)^2))*CT602))</f>
        <v>3.5192458648803195E-3</v>
      </c>
      <c r="BS602" s="27">
        <f>(1/(((6-P602)^2+(1-Q602)^2))*CT602)</f>
        <v>3.681911969310741E-3</v>
      </c>
      <c r="BT602" s="27">
        <f>(1/(((6-P602)^2+(2-Q602)^2))*CT602)</f>
        <v>3.3439866838205507E-3</v>
      </c>
      <c r="BU602" s="27">
        <f>(1/(((6-P602)^2+(3-Q602)^2))*CT602)</f>
        <v>2.7285837901445697E-3</v>
      </c>
      <c r="BV602" s="27">
        <f>((1/(((6-P602)^2+(4-Q602)^2))*CT602))</f>
        <v>2.1099863314071525E-3</v>
      </c>
      <c r="BW602" s="27">
        <f>((1/(((6-P602)^2+(5-Q602)^2))*CT602))</f>
        <v>1.6093135412037691E-3</v>
      </c>
      <c r="BX602" s="27">
        <f>((1/(((0-P602)^2+(1-Q602)^2))*CT602))</f>
        <v>9.233168051962181E-3</v>
      </c>
      <c r="BY602" s="27">
        <f>((1/(((0-P602)^2+(2-Q602)^2))*CT602))</f>
        <v>7.3664053932162299E-3</v>
      </c>
      <c r="BZ602" s="27">
        <f>((1/(((1-P602)^2+(2-Q602)^2))*CT602))</f>
        <v>1.5881361647455988E-2</v>
      </c>
      <c r="CA602" s="27">
        <f>((1/(((0-P602)^2+(3-Q602)^2))*CT602))</f>
        <v>4.9213166546355431E-3</v>
      </c>
      <c r="CB602" s="27">
        <f>((1/(((1-P602)^2+(3-Q602)^2))*CT602))</f>
        <v>7.6679397912031051E-3</v>
      </c>
      <c r="CC602" s="27">
        <f>((1/(((2-P602)^2+(3-Q602)^2))*CT602))</f>
        <v>1.0242900318300843E-2</v>
      </c>
      <c r="CD602" s="27">
        <f>((1/(((0-P602)^2+(4-Q602)^2))*CT602))</f>
        <v>3.219120157798171E-3</v>
      </c>
      <c r="CE602" s="27">
        <f>((1/(((1-P602)^2+(4-Q602)^2))*CT602))</f>
        <v>4.2041650254814036E-3</v>
      </c>
      <c r="CF602" s="27">
        <f>((1/(((2-P602)^2+(4-Q602)^2))*CT602))</f>
        <v>4.876268788860022E-3</v>
      </c>
      <c r="CG602" s="27">
        <f>((1/(((3-P602)^2+(4-Q602)^2))*CT602))</f>
        <v>4.7105307389441195E-3</v>
      </c>
      <c r="CH602" s="27">
        <f>((1/(((0-P602)^2+(5-Q602)^2))*CT602))</f>
        <v>2.1829765692049697E-3</v>
      </c>
      <c r="CI602" s="27">
        <f>((1/(((1-P602)^2+(5-Q602)^2))*CT602))</f>
        <v>2.5953425515539649E-3</v>
      </c>
      <c r="CJ602" s="27">
        <f>((1/(((2-P602)^2+(5-Q602)^2))*CT602))</f>
        <v>2.8367099167393734E-3</v>
      </c>
      <c r="CK602" s="27">
        <f>((1/(((3-P602)^2+(5-Q602)^2))*CT602))</f>
        <v>2.7798121627163252E-3</v>
      </c>
      <c r="CL602" s="27">
        <f>(1/(((4-P602)^2+(5-Q602)^2))*CT602)</f>
        <v>2.4572922081792501E-3</v>
      </c>
      <c r="CM602" s="27">
        <f>(1/(((0-P602)^2+(6-Q602)^2))*CT602)</f>
        <v>1.5490994333471613E-3</v>
      </c>
      <c r="CN602" s="27">
        <f>(1/(((1-P602)^2+(6-Q602)^2))*CT602)</f>
        <v>1.7459568958407248E-3</v>
      </c>
      <c r="CO602" s="27">
        <f>((1/(((2-P602)^2+(6-Q602)^2))*CT602))</f>
        <v>1.8519640058328288E-3</v>
      </c>
      <c r="CP602" s="27">
        <f>((1/(((3-P602)^2+(6-Q602)^2))*CT602))</f>
        <v>1.827542925410203E-3</v>
      </c>
      <c r="CQ602" s="27">
        <f>((1/(((4-P602)^2+(6-Q602)^2))*CT602))</f>
        <v>1.6823737513718667E-3</v>
      </c>
      <c r="CR602" s="27">
        <f>((1/(((5-P602)^2+(6-Q602)^2)))*CT602)</f>
        <v>1.4671066318605157E-3</v>
      </c>
      <c r="CS602" s="21">
        <f t="shared" si="300"/>
        <v>0.8982569342991209</v>
      </c>
      <c r="CT602" s="28">
        <v>0.05</v>
      </c>
    </row>
    <row r="603" spans="8:98" x14ac:dyDescent="0.25">
      <c r="H603" s="2">
        <v>44968</v>
      </c>
      <c r="I603" s="1" t="s">
        <v>14</v>
      </c>
      <c r="J603" s="1" t="s">
        <v>28</v>
      </c>
      <c r="K603"/>
      <c r="L603"/>
      <c r="M603"/>
      <c r="N603"/>
      <c r="P603" s="10">
        <f>SUMIF(team,spi_matches[[#This Row],[team1]],Mxg)+SUMIF(team,spi_matches[[#This Row],[team2]],Vnxg)</f>
        <v>0.85020573791169884</v>
      </c>
      <c r="Q603" s="10">
        <f>SUMIF(team,spi_matches[[#This Row],[team1]],Mnxg)+SUMIF(team,spi_matches[[#This Row],[team2]],Vxg)</f>
        <v>1.9451225653947768</v>
      </c>
      <c r="R603" s="10" t="str">
        <f t="shared" si="270"/>
        <v/>
      </c>
      <c r="S603" s="21">
        <f t="shared" si="271"/>
        <v>0.11246151772693956</v>
      </c>
      <c r="T603" s="21">
        <f t="shared" si="272"/>
        <v>0.11873484324854444</v>
      </c>
      <c r="U603" s="21">
        <f t="shared" si="273"/>
        <v>2.228560574595146</v>
      </c>
      <c r="V603" s="22">
        <f t="shared" si="274"/>
        <v>0</v>
      </c>
      <c r="W603" s="22">
        <f t="shared" si="275"/>
        <v>3</v>
      </c>
      <c r="X603" s="23" t="str">
        <f t="shared" si="276"/>
        <v/>
      </c>
      <c r="Y603" s="23" t="str">
        <f t="shared" si="277"/>
        <v/>
      </c>
      <c r="Z603" s="23">
        <f t="shared" si="278"/>
        <v>0</v>
      </c>
      <c r="AA603" s="23">
        <f t="shared" si="279"/>
        <v>3</v>
      </c>
      <c r="AB603" s="24">
        <f t="shared" si="280"/>
        <v>1</v>
      </c>
      <c r="AC603" s="24">
        <f t="shared" si="281"/>
        <v>2</v>
      </c>
      <c r="AD603" s="24">
        <f t="shared" si="282"/>
        <v>0</v>
      </c>
      <c r="AE603" s="24">
        <f t="shared" si="283"/>
        <v>2</v>
      </c>
      <c r="AF603" s="24">
        <f t="shared" si="284"/>
        <v>1</v>
      </c>
      <c r="AG603" s="24">
        <f t="shared" si="285"/>
        <v>1</v>
      </c>
      <c r="AH603" s="24">
        <f t="shared" si="286"/>
        <v>1</v>
      </c>
      <c r="AI603" s="24">
        <f t="shared" si="287"/>
        <v>3</v>
      </c>
      <c r="AJ603" s="24">
        <f t="shared" si="288"/>
        <v>2</v>
      </c>
      <c r="AK603" s="24">
        <f t="shared" si="289"/>
        <v>2</v>
      </c>
      <c r="AL603" s="25">
        <f t="shared" si="290"/>
        <v>12</v>
      </c>
      <c r="AM603" s="25">
        <f t="shared" si="291"/>
        <v>2</v>
      </c>
      <c r="AN603" s="25">
        <f t="shared" si="292"/>
        <v>11</v>
      </c>
      <c r="AO603" s="25">
        <f t="shared" si="293"/>
        <v>13</v>
      </c>
      <c r="AP603" s="25">
        <f t="shared" si="294"/>
        <v>22</v>
      </c>
      <c r="AQ603" s="26">
        <f t="shared" si="295"/>
        <v>1.9646478296294096</v>
      </c>
      <c r="AR603" s="26">
        <f t="shared" si="296"/>
        <v>6.8883680615804688E-2</v>
      </c>
      <c r="AS603" s="26">
        <f t="shared" si="297"/>
        <v>5.4603334999499389E-2</v>
      </c>
      <c r="AT603" s="26">
        <f t="shared" si="298"/>
        <v>4.4044918935973947E-2</v>
      </c>
      <c r="AU603" s="26">
        <f t="shared" si="299"/>
        <v>3.773475608833135E-2</v>
      </c>
      <c r="AV603" s="27">
        <f>(1/(((0-P603)^2+(0-Q603)^2))*CT603)</f>
        <v>1.1095450274629265E-2</v>
      </c>
      <c r="AW603" s="27">
        <f>(1/(((1-P603)^2+(1-Q603)^2))*CT603)</f>
        <v>5.4603334999499389E-2</v>
      </c>
      <c r="AX603" s="27">
        <f>(1/(((2-P603)^2+(2-Q603)^2))*CT603)</f>
        <v>3.773475608833135E-2</v>
      </c>
      <c r="AY603" s="27">
        <f>(1/(((3-P603)^2+(3-Q603)^2))*CT603)</f>
        <v>8.7193357529549969E-3</v>
      </c>
      <c r="AZ603" s="27">
        <f>((1/(((4-P603)^2+(4-Q603)^2))*CT603))</f>
        <v>3.5351365653420405E-3</v>
      </c>
      <c r="BA603" s="27">
        <f>((1/(((5-P603)^2+(5-Q603)^2))*CT603))</f>
        <v>1.883021538190834E-3</v>
      </c>
      <c r="BB603" s="27">
        <f>((1/(((6-P603)^2+(6-Q603)^2))*CT603))</f>
        <v>1.1638080295965486E-3</v>
      </c>
      <c r="BC603" s="27">
        <f>((1/(((1-P603)^2+(0-Q603)^2))*CT603))</f>
        <v>1.3137358572242597E-2</v>
      </c>
      <c r="BD603" s="27">
        <f>((1/(((2-P603)^2+(0-Q603)^2))*CT603))</f>
        <v>9.7933051658512186E-3</v>
      </c>
      <c r="BE603" s="27">
        <f>((1/(((2-P603)^2+(1-Q603)^2))*CT603))</f>
        <v>2.2570474525051853E-2</v>
      </c>
      <c r="BF603" s="27">
        <f>((1/(((3-P603)^2+(0-Q603)^2))*CT603))</f>
        <v>5.9487570519357229E-3</v>
      </c>
      <c r="BG603" s="27">
        <f>((1/(((3-P603)^2+(1-Q603)^2))*CT603))</f>
        <v>9.066393508585192E-3</v>
      </c>
      <c r="BH603" s="27">
        <f>((1/(((3-P603)^2+(2-Q603)^2))*CT603))</f>
        <v>1.0811682987204739E-2</v>
      </c>
      <c r="BI603" s="27">
        <f>((1/(((4-P603)^2+(0-Q603)^2))*CT603))</f>
        <v>3.6483818871187695E-3</v>
      </c>
      <c r="BJ603" s="27">
        <f>((1/(((4-P603)^2+(1-Q603)^2))*CT603))</f>
        <v>4.6234391198699855E-3</v>
      </c>
      <c r="BK603" s="27">
        <f>((1/(((4-P603)^2+(2-Q603)^2))*CT603))</f>
        <v>5.0381816448108463E-3</v>
      </c>
      <c r="BL603" s="27">
        <f>((1/(((4-P603)^2+(3-Q603)^2))*CT603))</f>
        <v>4.5314604499419623E-3</v>
      </c>
      <c r="BM603" s="27">
        <f>((1/(((5-P603)^2+(0-Q603)^2))*CT603))</f>
        <v>2.3804656083740387E-3</v>
      </c>
      <c r="BN603" s="27">
        <f>((1/(((5-P603)^2+(1-Q603)^2))*CT603))</f>
        <v>2.7602884245066044E-3</v>
      </c>
      <c r="BO603" s="27">
        <f>((1/(((5-P603)^2+(2-Q603)^2))*CT603))</f>
        <v>2.9029591920417801E-3</v>
      </c>
      <c r="BP603" s="27">
        <f>((1/(((5-P603)^2+(3-Q603)^2))*CT603))</f>
        <v>2.7272391842587929E-3</v>
      </c>
      <c r="BQ603" s="27">
        <f>((1/(((5-P603)^2+(4-Q603)^2))*CT603))</f>
        <v>2.3317291686059311E-3</v>
      </c>
      <c r="BR603" s="27">
        <f>((1/(((6-P603)^2+(0-Q603)^2))*CT603))</f>
        <v>1.6499535863170609E-3</v>
      </c>
      <c r="BS603" s="27">
        <f>(1/(((6-P603)^2+(1-Q603)^2))*CT603)</f>
        <v>1.8239097167480158E-3</v>
      </c>
      <c r="BT603" s="27">
        <f>(1/(((6-P603)^2+(2-Q603)^2))*CT603)</f>
        <v>1.8851283842275083E-3</v>
      </c>
      <c r="BU603" s="27">
        <f>(1/(((6-P603)^2+(3-Q603)^2))*CT603)</f>
        <v>1.8094211049426219E-3</v>
      </c>
      <c r="BV603" s="27">
        <f>((1/(((6-P603)^2+(4-Q603)^2))*CT603))</f>
        <v>1.6263916676908553E-3</v>
      </c>
      <c r="BW603" s="27">
        <f>((1/(((6-P603)^2+(5-Q603)^2))*CT603))</f>
        <v>1.3945967766134538E-3</v>
      </c>
      <c r="BX603" s="27">
        <f>((1/(((0-P603)^2+(1-Q603)^2))*CT603))</f>
        <v>3.0938555859579053E-2</v>
      </c>
      <c r="BY603" s="27">
        <f>((1/(((0-P603)^2+(2-Q603)^2))*CT603))</f>
        <v>6.8883680615804688E-2</v>
      </c>
      <c r="BZ603" s="27">
        <f>((1/(((1-P603)^2+(2-Q603)^2))*CT603))</f>
        <v>1.9646478296294096</v>
      </c>
      <c r="CA603" s="27">
        <f>((1/(((0-P603)^2+(3-Q603)^2))*CT603))</f>
        <v>2.7238809524679542E-2</v>
      </c>
      <c r="CB603" s="27">
        <f>((1/(((1-P603)^2+(3-Q603)^2))*CT603))</f>
        <v>4.4044918935973947E-2</v>
      </c>
      <c r="CC603" s="27">
        <f>((1/(((2-P603)^2+(3-Q603)^2))*CT603))</f>
        <v>2.0535624557898709E-2</v>
      </c>
      <c r="CD603" s="27">
        <f>((1/(((0-P603)^2+(4-Q603)^2))*CT603))</f>
        <v>1.011046477851877E-2</v>
      </c>
      <c r="CE603" s="27">
        <f>((1/(((1-P603)^2+(4-Q603)^2))*CT603))</f>
        <v>1.1778675135523732E-2</v>
      </c>
      <c r="CF603" s="27">
        <f>((1/(((2-P603)^2+(4-Q603)^2))*CT603))</f>
        <v>9.0178674529451733E-3</v>
      </c>
      <c r="CG603" s="27">
        <f>((1/(((3-P603)^2+(4-Q603)^2))*CT603))</f>
        <v>5.6534630831809552E-3</v>
      </c>
      <c r="CH603" s="27">
        <f>((1/(((0-P603)^2+(5-Q603)^2))*CT603))</f>
        <v>4.972588141818288E-3</v>
      </c>
      <c r="CI603" s="27">
        <f>((1/(((1-P603)^2+(5-Q603)^2))*CT603))</f>
        <v>5.3448985756042212E-3</v>
      </c>
      <c r="CJ603" s="27">
        <f>((1/(((2-P603)^2+(5-Q603)^2))*CT603))</f>
        <v>4.6929395632561632E-3</v>
      </c>
      <c r="CK603" s="27">
        <f>((1/(((3-P603)^2+(5-Q603)^2))*CT603))</f>
        <v>3.5832298083297489E-3</v>
      </c>
      <c r="CL603" s="27">
        <f>(1/(((4-P603)^2+(5-Q603)^2))*CT603)</f>
        <v>2.5969331212772032E-3</v>
      </c>
      <c r="CM603" s="27">
        <f>(1/(((0-P603)^2+(6-Q603)^2))*CT603)</f>
        <v>2.9129243927645387E-3</v>
      </c>
      <c r="CN603" s="27">
        <f>(1/(((1-P603)^2+(6-Q603)^2))*CT603)</f>
        <v>3.0368424876589285E-3</v>
      </c>
      <c r="CO603" s="27">
        <f>((1/(((2-P603)^2+(6-Q603)^2))*CT603))</f>
        <v>2.8146722110840494E-3</v>
      </c>
      <c r="CP603" s="27">
        <f>((1/(((3-P603)^2+(6-Q603)^2))*CT603))</f>
        <v>2.3737580426673017E-3</v>
      </c>
      <c r="CQ603" s="27">
        <f>((1/(((4-P603)^2+(6-Q603)^2))*CT603))</f>
        <v>1.8965806049096139E-3</v>
      </c>
      <c r="CR603" s="27">
        <f>((1/(((5-P603)^2+(6-Q603)^2)))*CT603)</f>
        <v>1.4853180722625853E-3</v>
      </c>
      <c r="CS603" s="21">
        <f t="shared" si="300"/>
        <v>2.4597569355706304</v>
      </c>
      <c r="CT603" s="28">
        <v>0.05</v>
      </c>
    </row>
    <row r="604" spans="8:98" x14ac:dyDescent="0.25">
      <c r="H604" s="2">
        <v>44968</v>
      </c>
      <c r="I604" s="1" t="s">
        <v>23</v>
      </c>
      <c r="J604" s="1" t="s">
        <v>25</v>
      </c>
      <c r="K604"/>
      <c r="L604"/>
      <c r="M604"/>
      <c r="N604"/>
      <c r="P604" s="10">
        <f>SUMIF(team,spi_matches[[#This Row],[team1]],Mxg)+SUMIF(team,spi_matches[[#This Row],[team2]],Vnxg)</f>
        <v>1.5389784831503259</v>
      </c>
      <c r="Q604" s="10">
        <f>SUMIF(team,spi_matches[[#This Row],[team1]],Mnxg)+SUMIF(team,spi_matches[[#This Row],[team2]],Vxg)</f>
        <v>0.91798261419393667</v>
      </c>
      <c r="R604" s="10" t="str">
        <f t="shared" si="270"/>
        <v/>
      </c>
      <c r="S604" s="21">
        <f t="shared" si="271"/>
        <v>0.43172520225965527</v>
      </c>
      <c r="T604" s="21">
        <f t="shared" si="272"/>
        <v>0.23372123607017023</v>
      </c>
      <c r="U604" s="21">
        <f t="shared" si="273"/>
        <v>0.1411145427204748</v>
      </c>
      <c r="V604" s="22">
        <f t="shared" si="274"/>
        <v>3</v>
      </c>
      <c r="W604" s="22">
        <f t="shared" si="275"/>
        <v>0</v>
      </c>
      <c r="X604" s="23" t="str">
        <f t="shared" si="276"/>
        <v/>
      </c>
      <c r="Y604" s="23" t="str">
        <f t="shared" si="277"/>
        <v/>
      </c>
      <c r="Z604" s="23">
        <f t="shared" si="278"/>
        <v>3</v>
      </c>
      <c r="AA604" s="23">
        <f t="shared" si="279"/>
        <v>0</v>
      </c>
      <c r="AB604" s="24">
        <f t="shared" si="280"/>
        <v>2</v>
      </c>
      <c r="AC604" s="24">
        <f t="shared" si="281"/>
        <v>1</v>
      </c>
      <c r="AD604" s="24">
        <f t="shared" si="282"/>
        <v>1</v>
      </c>
      <c r="AE604" s="24">
        <f t="shared" si="283"/>
        <v>1</v>
      </c>
      <c r="AF604" s="24">
        <f t="shared" si="284"/>
        <v>2</v>
      </c>
      <c r="AG604" s="24">
        <f t="shared" si="285"/>
        <v>0</v>
      </c>
      <c r="AH604" s="24">
        <f t="shared" si="286"/>
        <v>1</v>
      </c>
      <c r="AI604" s="24">
        <f t="shared" si="287"/>
        <v>0</v>
      </c>
      <c r="AJ604" s="24">
        <f t="shared" si="288"/>
        <v>2</v>
      </c>
      <c r="AK604" s="24">
        <f t="shared" si="289"/>
        <v>2</v>
      </c>
      <c r="AL604" s="25">
        <f t="shared" si="290"/>
        <v>21</v>
      </c>
      <c r="AM604" s="25">
        <f t="shared" si="291"/>
        <v>11</v>
      </c>
      <c r="AN604" s="25">
        <f t="shared" si="292"/>
        <v>20</v>
      </c>
      <c r="AO604" s="25">
        <f t="shared" si="293"/>
        <v>10</v>
      </c>
      <c r="AP604" s="25">
        <f t="shared" si="294"/>
        <v>22</v>
      </c>
      <c r="AQ604" s="26">
        <f t="shared" si="295"/>
        <v>0.22803177189204407</v>
      </c>
      <c r="AR604" s="26">
        <f t="shared" si="296"/>
        <v>0.16822292109258763</v>
      </c>
      <c r="AS604" s="26">
        <f t="shared" si="297"/>
        <v>4.7382903908309321E-2</v>
      </c>
      <c r="AT604" s="26">
        <f t="shared" si="298"/>
        <v>4.4123231816941208E-2</v>
      </c>
      <c r="AU604" s="26">
        <f t="shared" si="299"/>
        <v>3.6145384951475991E-2</v>
      </c>
      <c r="AV604" s="27">
        <f>(1/(((0-P604)^2+(0-Q604)^2))*CT604)</f>
        <v>1.5570760949683222E-2</v>
      </c>
      <c r="AW604" s="27">
        <f>(1/(((1-P604)^2+(1-Q604)^2))*CT604)</f>
        <v>0.16822292109258763</v>
      </c>
      <c r="AX604" s="27">
        <f>(1/(((2-P604)^2+(2-Q604)^2))*CT604)</f>
        <v>3.6145384951475991E-2</v>
      </c>
      <c r="AY604" s="27">
        <f>(1/(((3-P604)^2+(3-Q604)^2))*CT604)</f>
        <v>7.7287155697448821E-3</v>
      </c>
      <c r="AZ604" s="27">
        <f>((1/(((4-P604)^2+(4-Q604)^2))*CT604))</f>
        <v>3.2143058575307207E-3</v>
      </c>
      <c r="BA604" s="27">
        <f>((1/(((5-P604)^2+(5-Q604)^2))*CT604))</f>
        <v>1.745716438279323E-3</v>
      </c>
      <c r="BB604" s="27">
        <f>((1/(((6-P604)^2+(6-Q604)^2))*CT604))</f>
        <v>1.0934312108684828E-3</v>
      </c>
      <c r="BC604" s="27">
        <f>((1/(((1-P604)^2+(0-Q604)^2))*CT604))</f>
        <v>4.4123231816941208E-2</v>
      </c>
      <c r="BD604" s="27">
        <f>((1/(((2-P604)^2+(0-Q604)^2))*CT604))</f>
        <v>4.7382903908309321E-2</v>
      </c>
      <c r="BE604" s="27">
        <f>((1/(((2-P604)^2+(1-Q604)^2))*CT604))</f>
        <v>0.22803177189204407</v>
      </c>
      <c r="BF604" s="27">
        <f>((1/(((3-P604)^2+(0-Q604)^2))*CT604))</f>
        <v>1.6793874936358297E-2</v>
      </c>
      <c r="BG604" s="27">
        <f>((1/(((3-P604)^2+(1-Q604)^2))*CT604))</f>
        <v>2.3350184274164437E-2</v>
      </c>
      <c r="BH604" s="27">
        <f>((1/(((3-P604)^2+(2-Q604)^2))*CT604))</f>
        <v>1.5127011703393213E-2</v>
      </c>
      <c r="BI604" s="27">
        <f>((1/(((4-P604)^2+(0-Q604)^2))*CT604))</f>
        <v>7.2470920824004017E-3</v>
      </c>
      <c r="BJ604" s="27">
        <f>((1/(((4-P604)^2+(1-Q604)^2))*CT604))</f>
        <v>8.2462613919342381E-3</v>
      </c>
      <c r="BK604" s="27">
        <f>((1/(((4-P604)^2+(2-Q604)^2))*CT604))</f>
        <v>6.918128144811431E-3</v>
      </c>
      <c r="BL604" s="27">
        <f>((1/(((4-P604)^2+(3-Q604)^2))*CT604))</f>
        <v>4.8116604001923685E-3</v>
      </c>
      <c r="BM604" s="27">
        <f>((1/(((5-P604)^2+(0-Q604)^2))*CT604))</f>
        <v>3.8997416906079137E-3</v>
      </c>
      <c r="BN604" s="27">
        <f>((1/(((5-P604)^2+(1-Q604)^2))*CT604))</f>
        <v>4.1717434031676749E-3</v>
      </c>
      <c r="BO604" s="27">
        <f>((1/(((5-P604)^2+(2-Q604)^2))*CT604))</f>
        <v>3.8024457376252211E-3</v>
      </c>
      <c r="BP604" s="27">
        <f>((1/(((5-P604)^2+(3-Q604)^2))*CT604))</f>
        <v>3.0649525351364531E-3</v>
      </c>
      <c r="BQ604" s="27">
        <f>((1/(((5-P604)^2+(4-Q604)^2))*CT604))</f>
        <v>2.3280175729964692E-3</v>
      </c>
      <c r="BR604" s="27">
        <f>((1/(((6-P604)^2+(0-Q604)^2))*CT604))</f>
        <v>2.4104046500765535E-3</v>
      </c>
      <c r="BS604" s="27">
        <f>(1/(((6-P604)^2+(1-Q604)^2))*CT604)</f>
        <v>2.5116238169550832E-3</v>
      </c>
      <c r="BT604" s="27">
        <f>(1/(((6-P604)^2+(2-Q604)^2))*CT604)</f>
        <v>2.3728761729452244E-3</v>
      </c>
      <c r="BU604" s="27">
        <f>(1/(((6-P604)^2+(3-Q604)^2))*CT604)</f>
        <v>2.0630884723550464E-3</v>
      </c>
      <c r="BV604" s="27">
        <f>((1/(((6-P604)^2+(4-Q604)^2))*CT604))</f>
        <v>1.7007066423053942E-3</v>
      </c>
      <c r="BW604" s="27">
        <f>((1/(((6-P604)^2+(5-Q604)^2))*CT604))</f>
        <v>1.3674810149352781E-3</v>
      </c>
      <c r="BX604" s="27">
        <f>((1/(((0-P604)^2+(1-Q604)^2))*CT604))</f>
        <v>2.1051021745941742E-2</v>
      </c>
      <c r="BY604" s="27">
        <f>((1/(((0-P604)^2+(2-Q604)^2))*CT604))</f>
        <v>1.4127420994561572E-2</v>
      </c>
      <c r="BZ604" s="27">
        <f>((1/(((1-P604)^2+(2-Q604)^2))*CT604))</f>
        <v>3.4217058946074928E-2</v>
      </c>
      <c r="CA604" s="27">
        <f>((1/(((0-P604)^2+(3-Q604)^2))*CT604))</f>
        <v>7.4590670644472728E-3</v>
      </c>
      <c r="CB604" s="27">
        <f>((1/(((1-P604)^2+(3-Q604)^2))*CT604))</f>
        <v>1.0810123169882564E-2</v>
      </c>
      <c r="CC604" s="27">
        <f>((1/(((2-P604)^2+(3-Q604)^2))*CT604))</f>
        <v>1.099544578052975E-2</v>
      </c>
      <c r="CD604" s="27">
        <f>((1/(((0-P604)^2+(4-Q604)^2))*CT604))</f>
        <v>4.2132632736059453E-3</v>
      </c>
      <c r="CE604" s="27">
        <f>((1/(((1-P604)^2+(4-Q604)^2))*CT604))</f>
        <v>5.1076023846470739E-3</v>
      </c>
      <c r="CF604" s="27">
        <f>((1/(((2-P604)^2+(4-Q604)^2))*CT604))</f>
        <v>5.1486030987331257E-3</v>
      </c>
      <c r="CG604" s="27">
        <f>((1/(((3-P604)^2+(4-Q604)^2))*CT604))</f>
        <v>4.2979640829380545E-3</v>
      </c>
      <c r="CH604" s="27">
        <f>((1/(((0-P604)^2+(5-Q604)^2))*CT604))</f>
        <v>2.6272480382677245E-3</v>
      </c>
      <c r="CI604" s="27">
        <f>((1/(((1-P604)^2+(5-Q604)^2))*CT604))</f>
        <v>2.9492672225413224E-3</v>
      </c>
      <c r="CJ604" s="27">
        <f>((1/(((2-P604)^2+(5-Q604)^2))*CT604))</f>
        <v>2.9628915415587658E-3</v>
      </c>
      <c r="CK604" s="27">
        <f>((1/(((3-P604)^2+(5-Q604)^2))*CT604))</f>
        <v>2.6599352839598313E-3</v>
      </c>
      <c r="CL604" s="27">
        <f>(1/(((4-P604)^2+(5-Q604)^2))*CT604)</f>
        <v>2.2007533505432153E-3</v>
      </c>
      <c r="CM604" s="27">
        <f>(1/(((0-P604)^2+(6-Q604)^2))*CT604)</f>
        <v>1.7733417134349367E-3</v>
      </c>
      <c r="CN604" s="27">
        <f>(1/(((1-P604)^2+(6-Q604)^2))*CT604)</f>
        <v>1.9144326327681389E-3</v>
      </c>
      <c r="CO604" s="27">
        <f>((1/(((2-P604)^2+(6-Q604)^2))*CT604))</f>
        <v>1.9201640675210246E-3</v>
      </c>
      <c r="CP604" s="27">
        <f>((1/(((3-P604)^2+(6-Q604)^2))*CT604))</f>
        <v>1.7881740096014791E-3</v>
      </c>
      <c r="CQ604" s="27">
        <f>((1/(((4-P604)^2+(6-Q604)^2))*CT604))</f>
        <v>1.5682079035338062E-3</v>
      </c>
      <c r="CR604" s="27">
        <f>((1/(((5-P604)^2+(6-Q604)^2)))*CT604)</f>
        <v>1.322556415382533E-3</v>
      </c>
      <c r="CS604" s="21">
        <f t="shared" si="300"/>
        <v>0.8065609810503005</v>
      </c>
      <c r="CT604" s="28">
        <v>0.05</v>
      </c>
    </row>
    <row r="605" spans="8:98" x14ac:dyDescent="0.25">
      <c r="H605" s="2">
        <v>44968</v>
      </c>
      <c r="I605" s="1" t="s">
        <v>11</v>
      </c>
      <c r="J605" s="1" t="s">
        <v>15</v>
      </c>
      <c r="K605"/>
      <c r="L605"/>
      <c r="M605"/>
      <c r="N605"/>
      <c r="P605" s="10">
        <f>SUMIF(team,spi_matches[[#This Row],[team1]],Mxg)+SUMIF(team,spi_matches[[#This Row],[team2]],Vnxg)</f>
        <v>1.1211237282015758</v>
      </c>
      <c r="Q605" s="10">
        <f>SUMIF(team,spi_matches[[#This Row],[team1]],Mnxg)+SUMIF(team,spi_matches[[#This Row],[team2]],Vxg)</f>
        <v>1.0242379622064786</v>
      </c>
      <c r="R605" s="10" t="str">
        <f t="shared" si="270"/>
        <v/>
      </c>
      <c r="S605" s="21">
        <f t="shared" si="271"/>
        <v>0.22128717747514143</v>
      </c>
      <c r="T605" s="21">
        <f t="shared" si="272"/>
        <v>3.3398446997187254</v>
      </c>
      <c r="U605" s="21">
        <f t="shared" si="273"/>
        <v>0.1912705904373575</v>
      </c>
      <c r="V605" s="22">
        <f t="shared" si="274"/>
        <v>1</v>
      </c>
      <c r="W605" s="22">
        <f t="shared" si="275"/>
        <v>1</v>
      </c>
      <c r="X605" s="23" t="str">
        <f t="shared" si="276"/>
        <v/>
      </c>
      <c r="Y605" s="23" t="str">
        <f t="shared" si="277"/>
        <v/>
      </c>
      <c r="Z605" s="23">
        <f t="shared" si="278"/>
        <v>1</v>
      </c>
      <c r="AA605" s="23">
        <f t="shared" si="279"/>
        <v>1</v>
      </c>
      <c r="AB605" s="24">
        <f t="shared" si="280"/>
        <v>1</v>
      </c>
      <c r="AC605" s="24">
        <f t="shared" si="281"/>
        <v>1</v>
      </c>
      <c r="AD605" s="24">
        <f t="shared" si="282"/>
        <v>2</v>
      </c>
      <c r="AE605" s="24">
        <f t="shared" si="283"/>
        <v>1</v>
      </c>
      <c r="AF605" s="24">
        <f t="shared" si="284"/>
        <v>1</v>
      </c>
      <c r="AG605" s="24">
        <f t="shared" si="285"/>
        <v>2</v>
      </c>
      <c r="AH605" s="24">
        <f t="shared" si="286"/>
        <v>1</v>
      </c>
      <c r="AI605" s="24">
        <f t="shared" si="287"/>
        <v>0</v>
      </c>
      <c r="AJ605" s="24">
        <f t="shared" si="288"/>
        <v>0</v>
      </c>
      <c r="AK605" s="24">
        <f t="shared" si="289"/>
        <v>1</v>
      </c>
      <c r="AL605" s="25">
        <f t="shared" si="290"/>
        <v>11</v>
      </c>
      <c r="AM605" s="25">
        <f t="shared" si="291"/>
        <v>21</v>
      </c>
      <c r="AN605" s="25">
        <f t="shared" si="292"/>
        <v>12</v>
      </c>
      <c r="AO605" s="25">
        <f t="shared" si="293"/>
        <v>10</v>
      </c>
      <c r="AP605" s="25">
        <f t="shared" si="294"/>
        <v>1</v>
      </c>
      <c r="AQ605" s="26">
        <f t="shared" si="295"/>
        <v>3.2768757471774452</v>
      </c>
      <c r="AR605" s="26">
        <f t="shared" si="296"/>
        <v>6.4682134274130651E-2</v>
      </c>
      <c r="AS605" s="26">
        <f t="shared" si="297"/>
        <v>5.1717940056713985E-2</v>
      </c>
      <c r="AT605" s="26">
        <f t="shared" si="298"/>
        <v>4.7004216319904667E-2</v>
      </c>
      <c r="AU605" s="26">
        <f t="shared" si="299"/>
        <v>3.9761245087063003E-2</v>
      </c>
      <c r="AV605" s="27">
        <f>(1/(((0-P605)^2+(0-Q605)^2))*CT605)</f>
        <v>2.1682738184617117E-2</v>
      </c>
      <c r="AW605" s="27">
        <f>(1/(((1-P605)^2+(1-Q605)^2))*CT605)</f>
        <v>3.2768757471774452</v>
      </c>
      <c r="AX605" s="27">
        <f>(1/(((2-P605)^2+(2-Q605)^2))*CT605)</f>
        <v>2.8993321904178346E-2</v>
      </c>
      <c r="AY605" s="27">
        <f>(1/(((3-P605)^2+(3-Q605)^2))*CT605)</f>
        <v>6.7260245736490663E-3</v>
      </c>
      <c r="AZ605" s="27">
        <f>((1/(((4-P605)^2+(4-Q605)^2))*CT605))</f>
        <v>2.9166273394158528E-3</v>
      </c>
      <c r="BA605" s="27">
        <f>((1/(((5-P605)^2+(5-Q605)^2))*CT605))</f>
        <v>1.6206213086375348E-3</v>
      </c>
      <c r="BB605" s="27">
        <f>((1/(((6-P605)^2+(6-Q605)^2))*CT605))</f>
        <v>1.0296192307827879E-3</v>
      </c>
      <c r="BC605" s="27">
        <f>((1/(((1-P605)^2+(0-Q605)^2))*CT605))</f>
        <v>4.7004216319904667E-2</v>
      </c>
      <c r="BD605" s="27">
        <f>((1/(((2-P605)^2+(0-Q605)^2))*CT605))</f>
        <v>2.7450101277395923E-2</v>
      </c>
      <c r="BE605" s="27">
        <f>((1/(((2-P605)^2+(1-Q605)^2))*CT605))</f>
        <v>6.4682134274130651E-2</v>
      </c>
      <c r="BF605" s="27">
        <f>((1/(((3-P605)^2+(0-Q605)^2))*CT605))</f>
        <v>1.0918843744316868E-2</v>
      </c>
      <c r="BG605" s="27">
        <f>((1/(((3-P605)^2+(1-Q605)^2))*CT605))</f>
        <v>1.4161242934186198E-2</v>
      </c>
      <c r="BH605" s="27">
        <f>((1/(((3-P605)^2+(2-Q605)^2))*CT605))</f>
        <v>1.1155018256692909E-2</v>
      </c>
      <c r="BI605" s="27">
        <f>((1/(((4-P605)^2+(0-Q605)^2))*CT605))</f>
        <v>5.3550436848672622E-3</v>
      </c>
      <c r="BJ605" s="27">
        <f>((1/(((4-P605)^2+(1-Q605)^2))*CT605))</f>
        <v>6.0324429119768134E-3</v>
      </c>
      <c r="BK605" s="27">
        <f>((1/(((4-P605)^2+(2-Q605)^2))*CT605))</f>
        <v>5.4112319024260678E-3</v>
      </c>
      <c r="BL605" s="27">
        <f>((1/(((4-P605)^2+(3-Q605)^2))*CT605))</f>
        <v>4.101196458852022E-3</v>
      </c>
      <c r="BM605" s="27">
        <f>((1/(((5-P605)^2+(0-Q605)^2))*CT605))</f>
        <v>3.1066041396815066E-3</v>
      </c>
      <c r="BN605" s="27">
        <f>((1/(((5-P605)^2+(1-Q605)^2))*CT605))</f>
        <v>3.3230830376332725E-3</v>
      </c>
      <c r="BO605" s="27">
        <f>((1/(((5-P605)^2+(2-Q605)^2))*CT605))</f>
        <v>3.1254311754368778E-3</v>
      </c>
      <c r="BP605" s="27">
        <f>((1/(((5-P605)^2+(3-Q605)^2))*CT605))</f>
        <v>2.6386175622180354E-3</v>
      </c>
      <c r="BQ605" s="27">
        <f>((1/(((5-P605)^2+(4-Q605)^2))*CT605))</f>
        <v>2.0919766103610735E-3</v>
      </c>
      <c r="BR605" s="27">
        <f>((1/(((6-P605)^2+(0-Q605)^2))*CT605))</f>
        <v>2.0118702696787436E-3</v>
      </c>
      <c r="BS605" s="27">
        <f>(1/(((6-P605)^2+(1-Q605)^2))*CT605)</f>
        <v>2.1004854463803784E-3</v>
      </c>
      <c r="BT605" s="27">
        <f>(1/(((6-P605)^2+(2-Q605)^2))*CT605)</f>
        <v>2.0197494959463005E-3</v>
      </c>
      <c r="BU605" s="27">
        <f>(1/(((6-P605)^2+(3-Q605)^2))*CT605)</f>
        <v>1.8045936020403307E-3</v>
      </c>
      <c r="BV605" s="27">
        <f>((1/(((6-P605)^2+(4-Q605)^2))*CT605))</f>
        <v>1.5309906160548207E-3</v>
      </c>
      <c r="BW605" s="27">
        <f>((1/(((6-P605)^2+(5-Q605)^2))*CT605))</f>
        <v>1.2623037549607319E-3</v>
      </c>
      <c r="BX605" s="27">
        <f>((1/(((0-P605)^2+(1-Q605)^2))*CT605))</f>
        <v>3.9761245087063003E-2</v>
      </c>
      <c r="BY605" s="27">
        <f>((1/(((0-P605)^2+(2-Q605)^2))*CT605))</f>
        <v>2.2634369255602901E-2</v>
      </c>
      <c r="BZ605" s="27">
        <f>((1/(((1-P605)^2+(2-Q605)^2))*CT605))</f>
        <v>5.1717940056713985E-2</v>
      </c>
      <c r="CA605" s="27">
        <f>((1/(((0-P605)^2+(3-Q605)^2))*CT605))</f>
        <v>9.6888821576983832E-3</v>
      </c>
      <c r="CB605" s="27">
        <f>((1/(((1-P605)^2+(3-Q605)^2))*CT605))</f>
        <v>1.2760614536713231E-2</v>
      </c>
      <c r="CC605" s="27">
        <f>((1/(((2-P605)^2+(3-Q605)^2))*CT605))</f>
        <v>1.0692764697366778E-2</v>
      </c>
      <c r="CD605" s="27">
        <f>((1/(((0-P605)^2+(4-Q605)^2))*CT605))</f>
        <v>4.9445820541608471E-3</v>
      </c>
      <c r="CE605" s="27">
        <f>((1/(((1-P605)^2+(4-Q605)^2))*CT605))</f>
        <v>5.6370861969182607E-3</v>
      </c>
      <c r="CF605" s="27">
        <f>((1/(((2-P605)^2+(4-Q605)^2))*CT605))</f>
        <v>5.1934113605153522E-3</v>
      </c>
      <c r="CG605" s="27">
        <f>((1/(((3-P605)^2+(4-Q605)^2))*CT605))</f>
        <v>4.037032262027139E-3</v>
      </c>
      <c r="CH605" s="27">
        <f>((1/(((0-P605)^2+(5-Q605)^2))*CT605))</f>
        <v>2.9302136458835013E-3</v>
      </c>
      <c r="CI605" s="27">
        <f>((1/(((1-P605)^2+(5-Q605)^2))*CT605))</f>
        <v>3.1602856282412621E-3</v>
      </c>
      <c r="CJ605" s="27">
        <f>((1/(((2-P605)^2+(5-Q605)^2))*CT605))</f>
        <v>3.0158439262534605E-3</v>
      </c>
      <c r="CK605" s="27">
        <f>((1/(((3-P605)^2+(5-Q605)^2))*CT605))</f>
        <v>2.5857352460642267E-3</v>
      </c>
      <c r="CL605" s="27">
        <f>(1/(((4-P605)^2+(5-Q605)^2))*CT605)</f>
        <v>2.0751527035697478E-3</v>
      </c>
      <c r="CM605" s="27">
        <f>(1/(((0-P605)^2+(6-Q605)^2))*CT605)</f>
        <v>1.9219587665943658E-3</v>
      </c>
      <c r="CN605" s="27">
        <f>(1/(((1-P605)^2+(6-Q605)^2))*CT605)</f>
        <v>2.018336277137761E-3</v>
      </c>
      <c r="CO605" s="27">
        <f>((1/(((2-P605)^2+(6-Q605)^2))*CT605))</f>
        <v>1.9584317872567056E-3</v>
      </c>
      <c r="CP605" s="27">
        <f>((1/(((3-P605)^2+(6-Q605)^2))*CT605))</f>
        <v>1.7675099494600041E-3</v>
      </c>
      <c r="CQ605" s="27">
        <f>((1/(((4-P605)^2+(6-Q605)^2))*CT605))</f>
        <v>1.5130361784685287E-3</v>
      </c>
      <c r="CR605" s="27">
        <f>((1/(((5-P605)^2+(6-Q605)^2)))*CT605)</f>
        <v>1.2561586636480376E-3</v>
      </c>
      <c r="CS605" s="21">
        <f t="shared" si="300"/>
        <v>3.7524024676312244</v>
      </c>
      <c r="CT605" s="28">
        <v>0.05</v>
      </c>
    </row>
    <row r="606" spans="8:98" x14ac:dyDescent="0.25">
      <c r="H606" s="2">
        <v>44968</v>
      </c>
      <c r="I606" s="1" t="s">
        <v>13</v>
      </c>
      <c r="J606" s="1" t="s">
        <v>27</v>
      </c>
      <c r="K606"/>
      <c r="L606"/>
      <c r="M606"/>
      <c r="N606"/>
      <c r="P606" s="10">
        <f>SUMIF(team,spi_matches[[#This Row],[team1]],Mxg)+SUMIF(team,spi_matches[[#This Row],[team2]],Vnxg)</f>
        <v>1.0646461464112282</v>
      </c>
      <c r="Q606" s="10">
        <f>SUMIF(team,spi_matches[[#This Row],[team1]],Mnxg)+SUMIF(team,spi_matches[[#This Row],[team2]],Vxg)</f>
        <v>1.1110214254157933</v>
      </c>
      <c r="R606" s="10" t="str">
        <f t="shared" si="270"/>
        <v/>
      </c>
      <c r="S606" s="21">
        <f t="shared" si="271"/>
        <v>0.19967845934843562</v>
      </c>
      <c r="T606" s="21">
        <f t="shared" si="272"/>
        <v>3.0930035973270513</v>
      </c>
      <c r="U606" s="21">
        <f t="shared" si="273"/>
        <v>0.21425140673830076</v>
      </c>
      <c r="V606" s="22">
        <f t="shared" si="274"/>
        <v>1</v>
      </c>
      <c r="W606" s="22">
        <f t="shared" si="275"/>
        <v>1</v>
      </c>
      <c r="X606" s="23" t="str">
        <f t="shared" si="276"/>
        <v/>
      </c>
      <c r="Y606" s="23" t="str">
        <f t="shared" si="277"/>
        <v/>
      </c>
      <c r="Z606" s="23">
        <f t="shared" si="278"/>
        <v>1</v>
      </c>
      <c r="AA606" s="23">
        <f t="shared" si="279"/>
        <v>1</v>
      </c>
      <c r="AB606" s="24">
        <f t="shared" si="280"/>
        <v>1</v>
      </c>
      <c r="AC606" s="24">
        <f t="shared" si="281"/>
        <v>1</v>
      </c>
      <c r="AD606" s="24">
        <f t="shared" si="282"/>
        <v>1</v>
      </c>
      <c r="AE606" s="24">
        <f t="shared" si="283"/>
        <v>2</v>
      </c>
      <c r="AF606" s="24">
        <f t="shared" si="284"/>
        <v>2</v>
      </c>
      <c r="AG606" s="24">
        <f t="shared" si="285"/>
        <v>1</v>
      </c>
      <c r="AH606" s="24">
        <f t="shared" si="286"/>
        <v>0</v>
      </c>
      <c r="AI606" s="24">
        <f t="shared" si="287"/>
        <v>1</v>
      </c>
      <c r="AJ606" s="24">
        <f t="shared" si="288"/>
        <v>1</v>
      </c>
      <c r="AK606" s="24">
        <f t="shared" si="289"/>
        <v>0</v>
      </c>
      <c r="AL606" s="25">
        <f t="shared" si="290"/>
        <v>11</v>
      </c>
      <c r="AM606" s="25">
        <f t="shared" si="291"/>
        <v>12</v>
      </c>
      <c r="AN606" s="25">
        <f t="shared" si="292"/>
        <v>21</v>
      </c>
      <c r="AO606" s="25">
        <f t="shared" si="293"/>
        <v>1</v>
      </c>
      <c r="AP606" s="25">
        <f t="shared" si="294"/>
        <v>10</v>
      </c>
      <c r="AQ606" s="26">
        <f t="shared" si="295"/>
        <v>3.0294068496551096</v>
      </c>
      <c r="AR606" s="26">
        <f t="shared" si="296"/>
        <v>6.2935669789200802E-2</v>
      </c>
      <c r="AS606" s="26">
        <f t="shared" si="297"/>
        <v>5.6356278819727462E-2</v>
      </c>
      <c r="AT606" s="26">
        <f t="shared" si="298"/>
        <v>4.3637740724018527E-2</v>
      </c>
      <c r="AU606" s="26">
        <f t="shared" si="299"/>
        <v>4.0369861176135384E-2</v>
      </c>
      <c r="AV606" s="27">
        <f>(1/(((0-P606)^2+(0-Q606)^2))*CT606)</f>
        <v>2.1116291420150948E-2</v>
      </c>
      <c r="AW606" s="27">
        <f>(1/(((1-P606)^2+(1-Q606)^2))*CT606)</f>
        <v>3.0294068496551096</v>
      </c>
      <c r="AX606" s="27">
        <f>(1/(((2-P606)^2+(2-Q606)^2))*CT606)</f>
        <v>3.002696894748616E-2</v>
      </c>
      <c r="AY606" s="27">
        <f>(1/(((3-P606)^2+(3-Q606)^2))*CT606)</f>
        <v>6.8363591435494312E-3</v>
      </c>
      <c r="AZ606" s="27">
        <f>((1/(((4-P606)^2+(4-Q606)^2))*CT606))</f>
        <v>2.9476787985661238E-3</v>
      </c>
      <c r="BA606" s="27">
        <f>((1/(((5-P606)^2+(5-Q606)^2))*CT606))</f>
        <v>1.6333909909245865E-3</v>
      </c>
      <c r="BB606" s="27">
        <f>((1/(((6-P606)^2+(6-Q606)^2))*CT606))</f>
        <v>1.0360583712646382E-3</v>
      </c>
      <c r="BC606" s="27">
        <f>((1/(((1-P606)^2+(0-Q606)^2))*CT606))</f>
        <v>4.0369861176135384E-2</v>
      </c>
      <c r="BD606" s="27">
        <f>((1/(((2-P606)^2+(0-Q606)^2))*CT606))</f>
        <v>2.3705047322291031E-2</v>
      </c>
      <c r="BE606" s="27">
        <f>((1/(((2-P606)^2+(1-Q606)^2))*CT606))</f>
        <v>5.6356278819727462E-2</v>
      </c>
      <c r="BF606" s="27">
        <f>((1/(((3-P606)^2+(0-Q606)^2))*CT606))</f>
        <v>1.004023494366801E-2</v>
      </c>
      <c r="BG606" s="27">
        <f>((1/(((3-P606)^2+(1-Q606)^2))*CT606))</f>
        <v>1.3305231635658539E-2</v>
      </c>
      <c r="BH606" s="27">
        <f>((1/(((3-P606)^2+(2-Q606)^2))*CT606))</f>
        <v>1.1023225519187328E-2</v>
      </c>
      <c r="BI606" s="27">
        <f>((1/(((4-P606)^2+(0-Q606)^2))*CT606))</f>
        <v>5.0757964349379195E-3</v>
      </c>
      <c r="BJ606" s="27">
        <f>((1/(((4-P606)^2+(1-Q606)^2))*CT606))</f>
        <v>5.794663993449644E-3</v>
      </c>
      <c r="BK606" s="27">
        <f>((1/(((4-P606)^2+(2-Q606)^2))*CT606))</f>
        <v>5.3154252252929348E-3</v>
      </c>
      <c r="BL606" s="27">
        <f>((1/(((4-P606)^2+(3-Q606)^2))*CT606))</f>
        <v>4.1035599667808764E-3</v>
      </c>
      <c r="BM606" s="27">
        <f>((1/(((5-P606)^2+(0-Q606)^2))*CT606))</f>
        <v>2.9901840819241614E-3</v>
      </c>
      <c r="BN606" s="27">
        <f>((1/(((5-P606)^2+(1-Q606)^2))*CT606))</f>
        <v>3.2259447073077294E-3</v>
      </c>
      <c r="BO606" s="27">
        <f>((1/(((5-P606)^2+(2-Q606)^2))*CT606))</f>
        <v>3.0717638635023386E-3</v>
      </c>
      <c r="BP606" s="27">
        <f>((1/(((5-P606)^2+(3-Q606)^2))*CT606))</f>
        <v>2.6239487793914482E-3</v>
      </c>
      <c r="BQ606" s="27">
        <f>((1/(((5-P606)^2+(4-Q606)^2))*CT606))</f>
        <v>2.0979132044574174E-3</v>
      </c>
      <c r="BR606" s="27">
        <f>((1/(((6-P606)^2+(0-Q606)^2))*CT606))</f>
        <v>1.9537289565477972E-3</v>
      </c>
      <c r="BS606" s="27">
        <f>(1/(((6-P606)^2+(1-Q606)^2))*CT606)</f>
        <v>2.0516992581576408E-3</v>
      </c>
      <c r="BT606" s="27">
        <f>(1/(((6-P606)^2+(2-Q606)^2))*CT606)</f>
        <v>1.9882296355279864E-3</v>
      </c>
      <c r="BU606" s="27">
        <f>(1/(((6-P606)^2+(3-Q606)^2))*CT606)</f>
        <v>1.7904488902265191E-3</v>
      </c>
      <c r="BV606" s="27">
        <f>((1/(((6-P606)^2+(4-Q606)^2))*CT606))</f>
        <v>1.5288689506164745E-3</v>
      </c>
      <c r="BW606" s="27">
        <f>((1/(((6-P606)^2+(5-Q606)^2))*CT606))</f>
        <v>1.2664039836469618E-3</v>
      </c>
      <c r="BX606" s="27">
        <f>((1/(((0-P606)^2+(1-Q606)^2))*CT606))</f>
        <v>4.3637740724018527E-2</v>
      </c>
      <c r="BY606" s="27">
        <f>((1/(((0-P606)^2+(2-Q606)^2))*CT606))</f>
        <v>2.5990844776083225E-2</v>
      </c>
      <c r="BZ606" s="27">
        <f>((1/(((1-P606)^2+(2-Q606)^2))*CT606))</f>
        <v>6.2935669789200802E-2</v>
      </c>
      <c r="CA606" s="27">
        <f>((1/(((0-P606)^2+(3-Q606)^2))*CT606))</f>
        <v>1.0634425420297458E-2</v>
      </c>
      <c r="CB606" s="27">
        <f>((1/(((1-P606)^2+(3-Q606)^2))*CT606))</f>
        <v>1.3996117893203661E-2</v>
      </c>
      <c r="CC606" s="27">
        <f>((1/(((2-P606)^2+(3-Q606)^2))*CT606))</f>
        <v>1.1253336057113763E-2</v>
      </c>
      <c r="CD606" s="27">
        <f>((1/(((0-P606)^2+(4-Q606)^2))*CT606))</f>
        <v>5.2744459744860639E-3</v>
      </c>
      <c r="CE606" s="27">
        <f>((1/(((1-P606)^2+(4-Q606)^2))*CT606))</f>
        <v>5.9877540882123338E-3</v>
      </c>
      <c r="CF606" s="27">
        <f>((1/(((2-P606)^2+(4-Q606)^2))*CT606))</f>
        <v>5.4223559622401446E-3</v>
      </c>
      <c r="CG606" s="27">
        <f>((1/(((3-P606)^2+(4-Q606)^2))*CT606))</f>
        <v>4.1350364828201935E-3</v>
      </c>
      <c r="CH606" s="27">
        <f>((1/(((0-P606)^2+(5-Q606)^2))*CT606))</f>
        <v>3.0754798213085935E-3</v>
      </c>
      <c r="CI606" s="27">
        <f>((1/(((1-P606)^2+(5-Q606)^2))*CT606))</f>
        <v>3.305056705241421E-3</v>
      </c>
      <c r="CJ606" s="27">
        <f>((1/(((2-P606)^2+(5-Q606)^2))*CT606))</f>
        <v>3.1251872797779211E-3</v>
      </c>
      <c r="CK606" s="27">
        <f>((1/(((3-P606)^2+(5-Q606)^2))*CT606))</f>
        <v>2.6497437928668897E-3</v>
      </c>
      <c r="CL606" s="27">
        <f>(1/(((4-P606)^2+(5-Q606)^2))*CT606)</f>
        <v>2.1061094503701198E-3</v>
      </c>
      <c r="CM606" s="27">
        <f>(1/(((0-P606)^2+(6-Q606)^2))*CT606)</f>
        <v>1.9971574123178464E-3</v>
      </c>
      <c r="CN606" s="27">
        <f>(1/(((1-P606)^2+(6-Q606)^2))*CT606)</f>
        <v>2.0914997136173021E-3</v>
      </c>
      <c r="CO606" s="27">
        <f>((1/(((2-P606)^2+(6-Q606)^2))*CT606))</f>
        <v>2.0180007007164951E-3</v>
      </c>
      <c r="CP606" s="27">
        <f>((1/(((3-P606)^2+(6-Q606)^2))*CT606))</f>
        <v>1.8084683020439416E-3</v>
      </c>
      <c r="CQ606" s="27">
        <f>((1/(((4-P606)^2+(6-Q606)^2))*CT606))</f>
        <v>1.5375903753076748E-3</v>
      </c>
      <c r="CR606" s="27">
        <f>((1/(((5-P606)^2+(6-Q606)^2)))*CT606)</f>
        <v>1.2693860170563728E-3</v>
      </c>
      <c r="CS606" s="21">
        <f t="shared" si="300"/>
        <v>3.5069334634137852</v>
      </c>
      <c r="CT606" s="28">
        <v>0.05</v>
      </c>
    </row>
    <row r="607" spans="8:98" x14ac:dyDescent="0.25">
      <c r="H607" s="2">
        <v>44968</v>
      </c>
      <c r="I607" s="1" t="s">
        <v>24</v>
      </c>
      <c r="J607" s="1" t="s">
        <v>20</v>
      </c>
      <c r="K607"/>
      <c r="L607"/>
      <c r="M607"/>
      <c r="N607"/>
      <c r="P607" s="10">
        <f>SUMIF(team,spi_matches[[#This Row],[team1]],Mxg)+SUMIF(team,spi_matches[[#This Row],[team2]],Vnxg)</f>
        <v>0.61295498176016061</v>
      </c>
      <c r="Q607" s="10">
        <f>SUMIF(team,spi_matches[[#This Row],[team1]],Mnxg)+SUMIF(team,spi_matches[[#This Row],[team2]],Vxg)</f>
        <v>1.3052385338626395</v>
      </c>
      <c r="R607" s="10" t="str">
        <f t="shared" si="270"/>
        <v/>
      </c>
      <c r="S607" s="21">
        <f t="shared" si="271"/>
        <v>0.12562416570847282</v>
      </c>
      <c r="T607" s="21">
        <f t="shared" si="272"/>
        <v>0.26160737607844936</v>
      </c>
      <c r="U607" s="21">
        <f t="shared" si="273"/>
        <v>0.33494190145998826</v>
      </c>
      <c r="V607" s="22">
        <f t="shared" si="274"/>
        <v>0</v>
      </c>
      <c r="W607" s="22">
        <f t="shared" si="275"/>
        <v>3</v>
      </c>
      <c r="X607" s="23" t="str">
        <f t="shared" si="276"/>
        <v/>
      </c>
      <c r="Y607" s="23" t="str">
        <f t="shared" si="277"/>
        <v/>
      </c>
      <c r="Z607" s="23">
        <f t="shared" si="278"/>
        <v>0</v>
      </c>
      <c r="AA607" s="23">
        <f t="shared" si="279"/>
        <v>3</v>
      </c>
      <c r="AB607" s="24">
        <f t="shared" si="280"/>
        <v>1</v>
      </c>
      <c r="AC607" s="24">
        <f t="shared" si="281"/>
        <v>1</v>
      </c>
      <c r="AD607" s="24">
        <f t="shared" si="282"/>
        <v>0</v>
      </c>
      <c r="AE607" s="24">
        <f t="shared" si="283"/>
        <v>1</v>
      </c>
      <c r="AF607" s="24">
        <f t="shared" si="284"/>
        <v>1</v>
      </c>
      <c r="AG607" s="24">
        <f t="shared" si="285"/>
        <v>2</v>
      </c>
      <c r="AH607" s="24">
        <f t="shared" si="286"/>
        <v>0</v>
      </c>
      <c r="AI607" s="24">
        <f t="shared" si="287"/>
        <v>2</v>
      </c>
      <c r="AJ607" s="24">
        <f t="shared" si="288"/>
        <v>1</v>
      </c>
      <c r="AK607" s="24">
        <f t="shared" si="289"/>
        <v>0</v>
      </c>
      <c r="AL607" s="25">
        <f t="shared" si="290"/>
        <v>11</v>
      </c>
      <c r="AM607" s="25">
        <f t="shared" si="291"/>
        <v>1</v>
      </c>
      <c r="AN607" s="25">
        <f t="shared" si="292"/>
        <v>12</v>
      </c>
      <c r="AO607" s="25">
        <f t="shared" si="293"/>
        <v>2</v>
      </c>
      <c r="AP607" s="25">
        <f t="shared" si="294"/>
        <v>10</v>
      </c>
      <c r="AQ607" s="26">
        <f t="shared" si="295"/>
        <v>0.20578298870134526</v>
      </c>
      <c r="AR607" s="26">
        <f t="shared" si="296"/>
        <v>0.10663609828442742</v>
      </c>
      <c r="AS607" s="26">
        <f t="shared" si="297"/>
        <v>7.9051715732170957E-2</v>
      </c>
      <c r="AT607" s="26">
        <f t="shared" si="298"/>
        <v>5.8247407423305954E-2</v>
      </c>
      <c r="AU607" s="26">
        <f t="shared" si="299"/>
        <v>2.6976697602283106E-2</v>
      </c>
      <c r="AV607" s="27">
        <f>(1/(((0-P607)^2+(0-Q607)^2))*CT607)</f>
        <v>2.4045843613092463E-2</v>
      </c>
      <c r="AW607" s="27">
        <f>(1/(((1-P607)^2+(1-Q607)^2))*CT607)</f>
        <v>0.20578298870134526</v>
      </c>
      <c r="AX607" s="27">
        <f>(1/(((2-P607)^2+(2-Q607)^2))*CT607)</f>
        <v>2.0776307757797353E-2</v>
      </c>
      <c r="AY607" s="27">
        <f>(1/(((3-P607)^2+(3-Q607)^2))*CT607)</f>
        <v>5.8341693286231011E-3</v>
      </c>
      <c r="AZ607" s="27">
        <f>((1/(((4-P607)^2+(4-Q607)^2))*CT607))</f>
        <v>2.668970762085401E-3</v>
      </c>
      <c r="BA607" s="27">
        <f>((1/(((5-P607)^2+(5-Q607)^2))*CT607))</f>
        <v>1.5198757364416958E-3</v>
      </c>
      <c r="BB607" s="27">
        <f>((1/(((6-P607)^2+(6-Q607)^2))*CT607))</f>
        <v>9.7922017906402993E-4</v>
      </c>
      <c r="BC607" s="27">
        <f>((1/(((1-P607)^2+(0-Q607)^2))*CT607))</f>
        <v>2.6976697602283106E-2</v>
      </c>
      <c r="BD607" s="27">
        <f>((1/(((2-P607)^2+(0-Q607)^2))*CT607))</f>
        <v>1.3783439782050894E-2</v>
      </c>
      <c r="BE607" s="27">
        <f>((1/(((2-P607)^2+(1-Q607)^2))*CT607))</f>
        <v>2.478849900880262E-2</v>
      </c>
      <c r="BF607" s="27">
        <f>((1/(((3-P607)^2+(0-Q607)^2))*CT607))</f>
        <v>6.7552673577982187E-3</v>
      </c>
      <c r="BG607" s="27">
        <f>((1/(((3-P607)^2+(1-Q607)^2))*CT607))</f>
        <v>8.6338570587885452E-3</v>
      </c>
      <c r="BH607" s="27">
        <f>((1/(((3-P607)^2+(2-Q607)^2))*CT607))</f>
        <v>8.0897281400394809E-3</v>
      </c>
      <c r="BI607" s="27">
        <f>((1/(((4-P607)^2+(0-Q607)^2))*CT607))</f>
        <v>3.7948585718179662E-3</v>
      </c>
      <c r="BJ607" s="27">
        <f>((1/(((4-P607)^2+(1-Q607)^2))*CT607))</f>
        <v>4.3232981301505836E-3</v>
      </c>
      <c r="BK607" s="27">
        <f>((1/(((4-P607)^2+(2-Q607)^2))*CT607))</f>
        <v>4.1824318379588494E-3</v>
      </c>
      <c r="BL607" s="27">
        <f>((1/(((4-P607)^2+(3-Q607)^2))*CT607))</f>
        <v>3.4857074603248947E-3</v>
      </c>
      <c r="BM607" s="27">
        <f>((1/(((5-P607)^2+(0-Q607)^2))*CT607))</f>
        <v>2.3866563051419144E-3</v>
      </c>
      <c r="BN607" s="27">
        <f>((1/(((5-P607)^2+(1-Q607)^2))*CT607))</f>
        <v>2.585404366359732E-3</v>
      </c>
      <c r="BO607" s="27">
        <f>((1/(((5-P607)^2+(2-Q607)^2))*CT607))</f>
        <v>2.5343586182433294E-3</v>
      </c>
      <c r="BP607" s="27">
        <f>((1/(((5-P607)^2+(3-Q607)^2))*CT607))</f>
        <v>2.2605633438093718E-3</v>
      </c>
      <c r="BQ607" s="27">
        <f>((1/(((5-P607)^2+(4-Q607)^2))*CT607))</f>
        <v>1.8862299042327125E-3</v>
      </c>
      <c r="BR607" s="27">
        <f>((1/(((6-P607)^2+(0-Q607)^2))*CT607))</f>
        <v>1.6273974755951018E-3</v>
      </c>
      <c r="BS607" s="27">
        <f>(1/(((6-P607)^2+(1-Q607)^2))*CT607)</f>
        <v>1.7174207673009278E-3</v>
      </c>
      <c r="BT607" s="27">
        <f>(1/(((6-P607)^2+(2-Q607)^2))*CT607)</f>
        <v>1.6947459219249326E-3</v>
      </c>
      <c r="BU607" s="27">
        <f>(1/(((6-P607)^2+(3-Q607)^2))*CT607)</f>
        <v>1.5677681686508309E-3</v>
      </c>
      <c r="BV607" s="27">
        <f>((1/(((6-P607)^2+(4-Q607)^2))*CT607))</f>
        <v>1.3780940717729524E-3</v>
      </c>
      <c r="BW607" s="27">
        <f>((1/(((6-P607)^2+(5-Q607)^2))*CT607))</f>
        <v>1.1717418154258397E-3</v>
      </c>
      <c r="BX607" s="27">
        <f>((1/(((0-P607)^2+(1-Q607)^2))*CT607))</f>
        <v>0.10663609828442742</v>
      </c>
      <c r="BY607" s="27">
        <f>((1/(((0-P607)^2+(2-Q607)^2))*CT607))</f>
        <v>5.8247407423305954E-2</v>
      </c>
      <c r="BZ607" s="27">
        <f>((1/(((1-P607)^2+(2-Q607)^2))*CT607))</f>
        <v>7.9051715732170957E-2</v>
      </c>
      <c r="CA607" s="27">
        <f>((1/(((0-P607)^2+(3-Q607)^2))*CT607))</f>
        <v>1.5394419324026088E-2</v>
      </c>
      <c r="CB607" s="27">
        <f>((1/(((1-P607)^2+(3-Q607)^2))*CT607))</f>
        <v>1.6545223221237894E-2</v>
      </c>
      <c r="CC607" s="27">
        <f>((1/(((2-P607)^2+(3-Q607)^2))*CT607))</f>
        <v>1.0425114680657856E-2</v>
      </c>
      <c r="CD607" s="27">
        <f>((1/(((0-P607)^2+(4-Q607)^2))*CT607))</f>
        <v>6.5466849869094158E-3</v>
      </c>
      <c r="CE607" s="27">
        <f>((1/(((1-P607)^2+(4-Q607)^2))*CT607))</f>
        <v>6.7462333570072423E-3</v>
      </c>
      <c r="CF607" s="27">
        <f>((1/(((2-P607)^2+(4-Q607)^2))*CT607))</f>
        <v>5.4432828616939807E-3</v>
      </c>
      <c r="CG607" s="27">
        <f>((1/(((3-P607)^2+(4-Q607)^2))*CT607))</f>
        <v>3.8581070695403786E-3</v>
      </c>
      <c r="CH607" s="27">
        <f>((1/(((0-P607)^2+(5-Q607)^2))*CT607))</f>
        <v>3.5645601474505666E-3</v>
      </c>
      <c r="CI607" s="27">
        <f>((1/(((1-P607)^2+(5-Q607)^2))*CT607))</f>
        <v>3.6229085130649527E-3</v>
      </c>
      <c r="CJ607" s="27">
        <f>((1/(((2-P607)^2+(5-Q607)^2))*CT607))</f>
        <v>3.2102406833374531E-3</v>
      </c>
      <c r="CK607" s="27">
        <f>((1/(((3-P607)^2+(5-Q607)^2))*CT607))</f>
        <v>2.5840799923359655E-3</v>
      </c>
      <c r="CL607" s="27">
        <f>(1/(((4-P607)^2+(5-Q607)^2))*CT607)</f>
        <v>1.9901815391058677E-3</v>
      </c>
      <c r="CM607" s="27">
        <f>(1/(((0-P607)^2+(6-Q607)^2))*CT607)</f>
        <v>2.2304999511775334E-3</v>
      </c>
      <c r="CN607" s="27">
        <f>(1/(((1-P607)^2+(6-Q607)^2))*CT607)</f>
        <v>2.2532074223947881E-3</v>
      </c>
      <c r="CO607" s="27">
        <f>((1/(((2-P607)^2+(6-Q607)^2))*CT607))</f>
        <v>2.0864039020797704E-3</v>
      </c>
      <c r="CP607" s="27">
        <f>((1/(((3-P607)^2+(6-Q607)^2))*CT607))</f>
        <v>1.8025313142836516E-3</v>
      </c>
      <c r="CQ607" s="27">
        <f>((1/(((4-P607)^2+(6-Q607)^2))*CT607))</f>
        <v>1.4919646137076857E-3</v>
      </c>
      <c r="CR607" s="27">
        <f>((1/(((5-P607)^2+(6-Q607)^2)))*CT607)</f>
        <v>1.2110364400727885E-3</v>
      </c>
      <c r="CS607" s="21">
        <f t="shared" si="300"/>
        <v>0.72217344324691035</v>
      </c>
      <c r="CT607" s="28">
        <v>0.05</v>
      </c>
    </row>
    <row r="608" spans="8:98" x14ac:dyDescent="0.25">
      <c r="H608" s="2">
        <v>44969</v>
      </c>
      <c r="I608" s="1" t="s">
        <v>8</v>
      </c>
      <c r="J608" s="1" t="s">
        <v>7</v>
      </c>
      <c r="K608"/>
      <c r="L608"/>
      <c r="M608"/>
      <c r="N608"/>
      <c r="P608" s="10">
        <f>SUMIF(team,spi_matches[[#This Row],[team1]],Mxg)+SUMIF(team,spi_matches[[#This Row],[team2]],Vnxg)</f>
        <v>1.4707093892838783</v>
      </c>
      <c r="Q608" s="10">
        <f>SUMIF(team,spi_matches[[#This Row],[team1]],Mnxg)+SUMIF(team,spi_matches[[#This Row],[team2]],Vxg)</f>
        <v>1.8207805911283139</v>
      </c>
      <c r="R608" s="10" t="str">
        <f t="shared" si="270"/>
        <v/>
      </c>
      <c r="S608" s="21">
        <f t="shared" si="271"/>
        <v>0.18369657766849878</v>
      </c>
      <c r="T608" s="21">
        <f t="shared" si="272"/>
        <v>0.24652190470439678</v>
      </c>
      <c r="U608" s="21">
        <f t="shared" si="273"/>
        <v>0.38205836254081876</v>
      </c>
      <c r="V608" s="22">
        <f t="shared" si="274"/>
        <v>0</v>
      </c>
      <c r="W608" s="22">
        <f t="shared" si="275"/>
        <v>3</v>
      </c>
      <c r="X608" s="23" t="str">
        <f t="shared" si="276"/>
        <v/>
      </c>
      <c r="Y608" s="23" t="str">
        <f t="shared" si="277"/>
        <v/>
      </c>
      <c r="Z608" s="23">
        <f t="shared" si="278"/>
        <v>0</v>
      </c>
      <c r="AA608" s="23">
        <f t="shared" si="279"/>
        <v>3</v>
      </c>
      <c r="AB608" s="24">
        <f t="shared" si="280"/>
        <v>1</v>
      </c>
      <c r="AC608" s="24">
        <f t="shared" si="281"/>
        <v>2</v>
      </c>
      <c r="AD608" s="24">
        <f t="shared" si="282"/>
        <v>2</v>
      </c>
      <c r="AE608" s="24">
        <f t="shared" si="283"/>
        <v>2</v>
      </c>
      <c r="AF608" s="24">
        <f t="shared" si="284"/>
        <v>1</v>
      </c>
      <c r="AG608" s="24">
        <f t="shared" si="285"/>
        <v>1</v>
      </c>
      <c r="AH608" s="24">
        <f t="shared" si="286"/>
        <v>2</v>
      </c>
      <c r="AI608" s="24">
        <f t="shared" si="287"/>
        <v>1</v>
      </c>
      <c r="AJ608" s="24">
        <f t="shared" si="288"/>
        <v>1</v>
      </c>
      <c r="AK608" s="24">
        <f t="shared" si="289"/>
        <v>3</v>
      </c>
      <c r="AL608" s="25">
        <f t="shared" si="290"/>
        <v>12</v>
      </c>
      <c r="AM608" s="25">
        <f t="shared" si="291"/>
        <v>22</v>
      </c>
      <c r="AN608" s="25">
        <f t="shared" si="292"/>
        <v>11</v>
      </c>
      <c r="AO608" s="25">
        <f t="shared" si="293"/>
        <v>21</v>
      </c>
      <c r="AP608" s="25">
        <f t="shared" si="294"/>
        <v>13</v>
      </c>
      <c r="AQ608" s="26">
        <f t="shared" si="295"/>
        <v>0.19709332621971823</v>
      </c>
      <c r="AR608" s="26">
        <f t="shared" si="296"/>
        <v>0.16011879681925176</v>
      </c>
      <c r="AS608" s="26">
        <f t="shared" si="297"/>
        <v>5.585043917651597E-2</v>
      </c>
      <c r="AT608" s="26">
        <f t="shared" si="298"/>
        <v>5.2420279457412934E-2</v>
      </c>
      <c r="AU608" s="26">
        <f t="shared" si="299"/>
        <v>3.1014950418159361E-2</v>
      </c>
      <c r="AV608" s="27">
        <f>(1/(((0-P608)^2+(0-Q608)^2))*CT608)</f>
        <v>9.1270387746638492E-3</v>
      </c>
      <c r="AW608" s="27">
        <f>(1/(((1-P608)^2+(1-Q608)^2))*CT608)</f>
        <v>5.585043917651597E-2</v>
      </c>
      <c r="AX608" s="27">
        <f>(1/(((2-P608)^2+(2-Q608)^2))*CT608)</f>
        <v>0.16011879681925176</v>
      </c>
      <c r="AY608" s="27">
        <f>(1/(((3-P608)^2+(3-Q608)^2))*CT608)</f>
        <v>1.3407384332456071E-2</v>
      </c>
      <c r="AZ608" s="27">
        <f>((1/(((4-P608)^2+(4-Q608)^2))*CT608))</f>
        <v>4.485790181702737E-3</v>
      </c>
      <c r="BA608" s="27">
        <f>((1/(((5-P608)^2+(5-Q608)^2))*CT608))</f>
        <v>2.2159851336457045E-3</v>
      </c>
      <c r="BB608" s="27">
        <f>((1/(((6-P608)^2+(6-Q608)^2))*CT608))</f>
        <v>1.3164702861606695E-3</v>
      </c>
      <c r="BC608" s="27">
        <f>((1/(((1-P608)^2+(0-Q608)^2))*CT608))</f>
        <v>1.4137035926333474E-2</v>
      </c>
      <c r="BD608" s="27">
        <f>((1/(((2-P608)^2+(0-Q608)^2))*CT608))</f>
        <v>1.3906695208317131E-2</v>
      </c>
      <c r="BE608" s="27">
        <f>((1/(((2-P608)^2+(1-Q608)^2))*CT608))</f>
        <v>5.2420279457412934E-2</v>
      </c>
      <c r="BF608" s="27">
        <f>((1/(((3-P608)^2+(0-Q608)^2))*CT608))</f>
        <v>8.8433409929681243E-3</v>
      </c>
      <c r="BG608" s="27">
        <f>((1/(((3-P608)^2+(1-Q608)^2))*CT608))</f>
        <v>1.6598003212664424E-2</v>
      </c>
      <c r="BH608" s="27">
        <f>((1/(((3-P608)^2+(2-Q608)^2))*CT608))</f>
        <v>2.1089488292026615E-2</v>
      </c>
      <c r="BI608" s="27">
        <f>((1/(((4-P608)^2+(0-Q608)^2))*CT608))</f>
        <v>5.1479770802077959E-3</v>
      </c>
      <c r="BJ608" s="27">
        <f>((1/(((4-P608)^2+(1-Q608)^2))*CT608))</f>
        <v>7.0711438523189847E-3</v>
      </c>
      <c r="BK608" s="27">
        <f>((1/(((4-P608)^2+(2-Q608)^2))*CT608))</f>
        <v>7.7767384374561842E-3</v>
      </c>
      <c r="BL608" s="27">
        <f>((1/(((4-P608)^2+(3-Q608)^2))*CT608))</f>
        <v>6.4202411959371989E-3</v>
      </c>
      <c r="BM608" s="27">
        <f>((1/(((5-P608)^2+(0-Q608)^2))*CT608))</f>
        <v>3.1703490340185304E-3</v>
      </c>
      <c r="BN608" s="27">
        <f>((1/(((5-P608)^2+(1-Q608)^2))*CT608))</f>
        <v>3.808196963003798E-3</v>
      </c>
      <c r="BO608" s="27">
        <f>((1/(((5-P608)^2+(2-Q608)^2))*CT608))</f>
        <v>4.0038399030288422E-3</v>
      </c>
      <c r="BP608" s="27">
        <f>((1/(((5-P608)^2+(3-Q608)^2))*CT608))</f>
        <v>3.6110337110322843E-3</v>
      </c>
      <c r="BQ608" s="27">
        <f>((1/(((5-P608)^2+(4-Q608)^2))*CT608))</f>
        <v>2.9061506122628538E-3</v>
      </c>
      <c r="BR608" s="27">
        <f>((1/(((6-P608)^2+(0-Q608)^2))*CT608))</f>
        <v>2.0982206109586453E-3</v>
      </c>
      <c r="BS608" s="27">
        <f>(1/(((6-P608)^2+(1-Q608)^2))*CT608)</f>
        <v>2.3598091411086985E-3</v>
      </c>
      <c r="BT608" s="27">
        <f>(1/(((6-P608)^2+(2-Q608)^2))*CT608)</f>
        <v>2.4334934711604046E-3</v>
      </c>
      <c r="BU608" s="27">
        <f>(1/(((6-P608)^2+(3-Q608)^2))*CT608)</f>
        <v>2.2825805660115503E-3</v>
      </c>
      <c r="BV608" s="27">
        <f>((1/(((6-P608)^2+(4-Q608)^2))*CT608))</f>
        <v>1.9791421636572979E-3</v>
      </c>
      <c r="BW608" s="27">
        <f>((1/(((6-P608)^2+(5-Q608)^2))*CT608))</f>
        <v>1.6328178366129974E-3</v>
      </c>
      <c r="BX608" s="27">
        <f>((1/(((0-P608)^2+(1-Q608)^2))*CT608))</f>
        <v>1.7626320608155631E-2</v>
      </c>
      <c r="BY608" s="27">
        <f>((1/(((0-P608)^2+(2-Q608)^2))*CT608))</f>
        <v>2.2777946366468224E-2</v>
      </c>
      <c r="BZ608" s="27">
        <f>((1/(((1-P608)^2+(2-Q608)^2))*CT608))</f>
        <v>0.19709332621971823</v>
      </c>
      <c r="CA608" s="27">
        <f>((1/(((0-P608)^2+(3-Q608)^2))*CT608))</f>
        <v>1.4070458296111544E-2</v>
      </c>
      <c r="CB608" s="27">
        <f>((1/(((1-P608)^2+(3-Q608)^2))*CT608))</f>
        <v>3.1014950418159361E-2</v>
      </c>
      <c r="CC608" s="27">
        <f>((1/(((2-P608)^2+(3-Q608)^2))*CT608))</f>
        <v>2.9927450505619482E-2</v>
      </c>
      <c r="CD608" s="27">
        <f>((1/(((0-P608)^2+(4-Q608)^2))*CT608))</f>
        <v>7.2338137322459466E-3</v>
      </c>
      <c r="CE608" s="27">
        <f>((1/(((1-P608)^2+(4-Q608)^2))*CT608))</f>
        <v>1.0059219508115693E-2</v>
      </c>
      <c r="CF608" s="27">
        <f>((1/(((2-P608)^2+(4-Q608)^2))*CT608))</f>
        <v>9.9420462562525569E-3</v>
      </c>
      <c r="CG608" s="27">
        <f>((1/(((3-P608)^2+(4-Q608)^2))*CT608))</f>
        <v>7.0544477759354809E-3</v>
      </c>
      <c r="CH608" s="27">
        <f>((1/(((0-P608)^2+(5-Q608)^2))*CT608))</f>
        <v>4.0748394275533445E-3</v>
      </c>
      <c r="CI608" s="27">
        <f>((1/(((1-P608)^2+(5-Q608)^2))*CT608))</f>
        <v>4.8407380814792294E-3</v>
      </c>
      <c r="CJ608" s="27">
        <f>((1/(((2-P608)^2+(5-Q608)^2))*CT608))</f>
        <v>4.8134385349188694E-3</v>
      </c>
      <c r="CK608" s="27">
        <f>((1/(((3-P608)^2+(5-Q608)^2))*CT608))</f>
        <v>4.0173014497797898E-3</v>
      </c>
      <c r="CL608" s="27">
        <f>(1/(((4-P608)^2+(5-Q608)^2))*CT608)</f>
        <v>3.0294314641187156E-3</v>
      </c>
      <c r="CM608" s="27">
        <f>(1/(((0-P608)^2+(6-Q608)^2))*CT608)</f>
        <v>2.5472695569614327E-3</v>
      </c>
      <c r="CN608" s="27">
        <f>(1/(((1-P608)^2+(6-Q608)^2))*CT608)</f>
        <v>2.8268643619635703E-3</v>
      </c>
      <c r="CO608" s="27">
        <f>((1/(((2-P608)^2+(6-Q608)^2))*CT608))</f>
        <v>2.8175326281297038E-3</v>
      </c>
      <c r="CP608" s="27">
        <f>((1/(((3-P608)^2+(6-Q608)^2))*CT608))</f>
        <v>2.5246653952505377E-3</v>
      </c>
      <c r="CQ608" s="27">
        <f>((1/(((4-P608)^2+(6-Q608)^2))*CT608))</f>
        <v>2.0952776503253005E-3</v>
      </c>
      <c r="CR608" s="27">
        <f>((1/(((5-P608)^2+(6-Q608)^2)))*CT608)</f>
        <v>1.6710243035561051E-3</v>
      </c>
      <c r="CS608" s="21">
        <f t="shared" si="300"/>
        <v>0.81227684491371432</v>
      </c>
      <c r="CT608" s="28">
        <v>0.05</v>
      </c>
    </row>
    <row r="609" spans="8:98" x14ac:dyDescent="0.25">
      <c r="H609" s="2">
        <v>44969</v>
      </c>
      <c r="I609" s="1" t="s">
        <v>22</v>
      </c>
      <c r="J609" s="1" t="s">
        <v>17</v>
      </c>
      <c r="K609"/>
      <c r="L609"/>
      <c r="M609"/>
      <c r="N609"/>
      <c r="P609" s="10">
        <f>SUMIF(team,spi_matches[[#This Row],[team1]],Mxg)+SUMIF(team,spi_matches[[#This Row],[team2]],Vnxg)</f>
        <v>2.2723470791867371</v>
      </c>
      <c r="Q609" s="10">
        <f>SUMIF(team,spi_matches[[#This Row],[team1]],Mnxg)+SUMIF(team,spi_matches[[#This Row],[team2]],Vxg)</f>
        <v>0.60844350360955879</v>
      </c>
      <c r="R609" s="10" t="str">
        <f t="shared" si="270"/>
        <v/>
      </c>
      <c r="S609" s="21">
        <f t="shared" si="271"/>
        <v>0.59427060314599311</v>
      </c>
      <c r="T609" s="21">
        <f t="shared" si="272"/>
        <v>7.6604513242672242E-2</v>
      </c>
      <c r="U609" s="21">
        <f t="shared" si="273"/>
        <v>8.7044935686774141E-2</v>
      </c>
      <c r="V609" s="22">
        <f t="shared" si="274"/>
        <v>3</v>
      </c>
      <c r="W609" s="22">
        <f t="shared" si="275"/>
        <v>0</v>
      </c>
      <c r="X609" s="23" t="str">
        <f t="shared" si="276"/>
        <v/>
      </c>
      <c r="Y609" s="23" t="str">
        <f t="shared" si="277"/>
        <v/>
      </c>
      <c r="Z609" s="23">
        <f t="shared" si="278"/>
        <v>3</v>
      </c>
      <c r="AA609" s="23">
        <f t="shared" si="279"/>
        <v>0</v>
      </c>
      <c r="AB609" s="24">
        <f t="shared" si="280"/>
        <v>2</v>
      </c>
      <c r="AC609" s="24">
        <f t="shared" si="281"/>
        <v>1</v>
      </c>
      <c r="AD609" s="24">
        <f t="shared" si="282"/>
        <v>2</v>
      </c>
      <c r="AE609" s="24">
        <f t="shared" si="283"/>
        <v>0</v>
      </c>
      <c r="AF609" s="24">
        <f t="shared" si="284"/>
        <v>3</v>
      </c>
      <c r="AG609" s="24">
        <f t="shared" si="285"/>
        <v>1</v>
      </c>
      <c r="AH609" s="24">
        <f t="shared" si="286"/>
        <v>3</v>
      </c>
      <c r="AI609" s="24">
        <f t="shared" si="287"/>
        <v>0</v>
      </c>
      <c r="AJ609" s="24">
        <f t="shared" si="288"/>
        <v>1</v>
      </c>
      <c r="AK609" s="24">
        <f t="shared" si="289"/>
        <v>1</v>
      </c>
      <c r="AL609" s="25">
        <f t="shared" si="290"/>
        <v>21</v>
      </c>
      <c r="AM609" s="25">
        <f t="shared" si="291"/>
        <v>20</v>
      </c>
      <c r="AN609" s="25">
        <f t="shared" si="292"/>
        <v>31</v>
      </c>
      <c r="AO609" s="25">
        <f t="shared" si="293"/>
        <v>30</v>
      </c>
      <c r="AP609" s="25">
        <f t="shared" si="294"/>
        <v>11</v>
      </c>
      <c r="AQ609" s="26">
        <f t="shared" si="295"/>
        <v>0.21979043988389396</v>
      </c>
      <c r="AR609" s="26">
        <f t="shared" si="296"/>
        <v>0.11251721913912867</v>
      </c>
      <c r="AS609" s="26">
        <f t="shared" si="297"/>
        <v>7.3228393205090697E-2</v>
      </c>
      <c r="AT609" s="26">
        <f t="shared" si="298"/>
        <v>5.5575175429380758E-2</v>
      </c>
      <c r="AU609" s="26">
        <f t="shared" si="299"/>
        <v>2.821378133194909E-2</v>
      </c>
      <c r="AV609" s="27">
        <f>(1/(((0-P609)^2+(0-Q609)^2))*CT609)</f>
        <v>9.0354401209060166E-3</v>
      </c>
      <c r="AW609" s="27">
        <f>(1/(((1-P609)^2+(1-Q609)^2))*CT609)</f>
        <v>2.821378133194909E-2</v>
      </c>
      <c r="AX609" s="27">
        <f>(1/(((2-P609)^2+(2-Q609)^2))*CT609)</f>
        <v>2.4868168687737939E-2</v>
      </c>
      <c r="AY609" s="27">
        <f>(1/(((3-P609)^2+(3-Q609)^2))*CT609)</f>
        <v>8.0012529980176671E-3</v>
      </c>
      <c r="AZ609" s="27">
        <f>((1/(((4-P609)^2+(4-Q609)^2))*CT609))</f>
        <v>3.4512653521626526E-3</v>
      </c>
      <c r="BA609" s="27">
        <f>((1/(((5-P609)^2+(5-Q609)^2))*CT609))</f>
        <v>1.8708472627395395E-3</v>
      </c>
      <c r="BB609" s="27">
        <f>((1/(((6-P609)^2+(6-Q609)^2))*CT609))</f>
        <v>1.1637574891593455E-3</v>
      </c>
      <c r="BC609" s="27">
        <f>((1/(((1-P609)^2+(0-Q609)^2))*CT609))</f>
        <v>2.5137368340165212E-2</v>
      </c>
      <c r="BD609" s="27">
        <f>((1/(((2-P609)^2+(0-Q609)^2))*CT609))</f>
        <v>0.11251721913912867</v>
      </c>
      <c r="BE609" s="27">
        <f>((1/(((2-P609)^2+(1-Q609)^2))*CT609))</f>
        <v>0.21979043988389396</v>
      </c>
      <c r="BF609" s="27">
        <f>((1/(((3-P609)^2+(0-Q609)^2))*CT609))</f>
        <v>5.5575175429380758E-2</v>
      </c>
      <c r="BG609" s="27">
        <f>((1/(((3-P609)^2+(1-Q609)^2))*CT609))</f>
        <v>7.3228393205090697E-2</v>
      </c>
      <c r="BH609" s="27">
        <f>((1/(((3-P609)^2+(2-Q609)^2))*CT609))</f>
        <v>2.0276504562609741E-2</v>
      </c>
      <c r="BI609" s="27">
        <f>((1/(((4-P609)^2+(0-Q609)^2))*CT609))</f>
        <v>1.4903182465225737E-2</v>
      </c>
      <c r="BJ609" s="27">
        <f>((1/(((4-P609)^2+(1-Q609)^2))*CT609))</f>
        <v>1.5933202383361322E-2</v>
      </c>
      <c r="BK609" s="27">
        <f>((1/(((4-P609)^2+(2-Q609)^2))*CT609))</f>
        <v>1.0160094442141684E-2</v>
      </c>
      <c r="BL609" s="27">
        <f>((1/(((4-P609)^2+(3-Q609)^2))*CT609))</f>
        <v>5.7442694284969981E-3</v>
      </c>
      <c r="BM609" s="27">
        <f>((1/(((5-P609)^2+(0-Q609)^2))*CT609))</f>
        <v>6.4018077037364968E-3</v>
      </c>
      <c r="BN609" s="27">
        <f>((1/(((5-P609)^2+(1-Q609)^2))*CT609))</f>
        <v>6.5846596071676283E-3</v>
      </c>
      <c r="BO609" s="27">
        <f>((1/(((5-P609)^2+(2-Q609)^2))*CT609))</f>
        <v>5.3324687970505383E-3</v>
      </c>
      <c r="BP609" s="27">
        <f>((1/(((5-P609)^2+(3-Q609)^2))*CT609))</f>
        <v>3.7994980755878E-3</v>
      </c>
      <c r="BQ609" s="27">
        <f>((1/(((5-P609)^2+(4-Q609)^2))*CT609))</f>
        <v>2.6395328427538103E-3</v>
      </c>
      <c r="BR609" s="27">
        <f>((1/(((6-P609)^2+(0-Q609)^2))*CT609))</f>
        <v>3.5049349987415798E-3</v>
      </c>
      <c r="BS609" s="27">
        <f>(1/(((6-P609)^2+(1-Q609)^2))*CT609)</f>
        <v>3.5590449285159732E-3</v>
      </c>
      <c r="BT609" s="27">
        <f>(1/(((6-P609)^2+(2-Q609)^2))*CT609)</f>
        <v>3.1581954407919168E-3</v>
      </c>
      <c r="BU609" s="27">
        <f>(1/(((6-P609)^2+(3-Q609)^2))*CT609)</f>
        <v>2.5490775463247613E-3</v>
      </c>
      <c r="BV609" s="27">
        <f>((1/(((6-P609)^2+(4-Q609)^2))*CT609))</f>
        <v>1.9686549370070416E-3</v>
      </c>
      <c r="BW609" s="27">
        <f>((1/(((6-P609)^2+(5-Q609)^2))*CT609))</f>
        <v>1.5068789888209918E-3</v>
      </c>
      <c r="BX609" s="27">
        <f>((1/(((0-P609)^2+(1-Q609)^2))*CT609))</f>
        <v>9.4040153756402393E-3</v>
      </c>
      <c r="BY609" s="27">
        <f>((1/(((0-P609)^2+(2-Q609)^2))*CT609))</f>
        <v>7.0422627148156768E-3</v>
      </c>
      <c r="BZ609" s="27">
        <f>((1/(((1-P609)^2+(2-Q609)^2))*CT609))</f>
        <v>1.4063524372588933E-2</v>
      </c>
      <c r="CA609" s="27">
        <f>((1/(((0-P609)^2+(3-Q609)^2))*CT609))</f>
        <v>4.5942776315770067E-3</v>
      </c>
      <c r="CB609" s="27">
        <f>((1/(((1-P609)^2+(3-Q609)^2))*CT609))</f>
        <v>6.8134654457198398E-3</v>
      </c>
      <c r="CC609" s="27">
        <f>((1/(((2-P609)^2+(3-Q609)^2))*CT609))</f>
        <v>8.6300407403267308E-3</v>
      </c>
      <c r="CD609" s="27">
        <f>((1/(((0-P609)^2+(4-Q609)^2))*CT609))</f>
        <v>3.0000809932171691E-3</v>
      </c>
      <c r="CE609" s="27">
        <f>((1/(((1-P609)^2+(4-Q609)^2))*CT609))</f>
        <v>3.8105334025468084E-3</v>
      </c>
      <c r="CF609" s="27">
        <f>((1/(((2-P609)^2+(4-Q609)^2))*CT609))</f>
        <v>4.318972198040079E-3</v>
      </c>
      <c r="CG609" s="27">
        <f>((1/(((3-P609)^2+(4-Q609)^2))*CT609))</f>
        <v>4.1555387429155566E-3</v>
      </c>
      <c r="CH609" s="27">
        <f>((1/(((0-P609)^2+(5-Q609)^2))*CT609))</f>
        <v>2.0450458394786555E-3</v>
      </c>
      <c r="CI609" s="27">
        <f>((1/(((1-P609)^2+(5-Q609)^2))*CT609))</f>
        <v>2.3918140011695895E-3</v>
      </c>
      <c r="CJ609" s="27">
        <f>((1/(((2-P609)^2+(5-Q609)^2))*CT609))</f>
        <v>2.5826524464217016E-3</v>
      </c>
      <c r="CK609" s="27">
        <f>((1/(((3-P609)^2+(5-Q609)^2))*CT609))</f>
        <v>2.5233094197185148E-3</v>
      </c>
      <c r="CL609" s="27">
        <f>(1/(((4-P609)^2+(5-Q609)^2))*CT609)</f>
        <v>2.2451171207942952E-3</v>
      </c>
      <c r="CM609" s="27">
        <f>(1/(((0-P609)^2+(6-Q609)^2))*CT609)</f>
        <v>1.4606027514651593E-3</v>
      </c>
      <c r="CN609" s="27">
        <f>(1/(((1-P609)^2+(6-Q609)^2))*CT609)</f>
        <v>1.629314706122002E-3</v>
      </c>
      <c r="CO609" s="27">
        <f>((1/(((2-P609)^2+(6-Q609)^2))*CT609))</f>
        <v>1.7156746626119145E-3</v>
      </c>
      <c r="CP609" s="27">
        <f>((1/(((3-P609)^2+(6-Q609)^2))*CT609))</f>
        <v>1.6892827716345595E-3</v>
      </c>
      <c r="CQ609" s="27">
        <f>((1/(((4-P609)^2+(6-Q609)^2))*CT609))</f>
        <v>1.559883973741014E-3</v>
      </c>
      <c r="CR609" s="27">
        <f>((1/(((5-P609)^2+(6-Q609)^2)))*CT609)</f>
        <v>1.3695263762287164E-3</v>
      </c>
      <c r="CS609" s="21">
        <f t="shared" si="300"/>
        <v>0.75792005207543967</v>
      </c>
      <c r="CT609" s="28">
        <v>0.05</v>
      </c>
    </row>
    <row r="610" spans="8:98" x14ac:dyDescent="0.25">
      <c r="H610" s="2">
        <v>44970</v>
      </c>
      <c r="I610" s="1" t="s">
        <v>19</v>
      </c>
      <c r="J610" s="1" t="s">
        <v>10</v>
      </c>
      <c r="K610"/>
      <c r="L610"/>
      <c r="M610"/>
      <c r="N610"/>
      <c r="P610" s="10">
        <f>SUMIF(team,spi_matches[[#This Row],[team1]],Mxg)+SUMIF(team,spi_matches[[#This Row],[team2]],Vnxg)</f>
        <v>2.6910429220951313</v>
      </c>
      <c r="Q610" s="10">
        <f>SUMIF(team,spi_matches[[#This Row],[team1]],Mnxg)+SUMIF(team,spi_matches[[#This Row],[team2]],Vxg)</f>
        <v>0.69253917047501234</v>
      </c>
      <c r="R610" s="10" t="str">
        <f t="shared" si="270"/>
        <v/>
      </c>
      <c r="S610" s="21">
        <f t="shared" si="271"/>
        <v>0.65719786193406704</v>
      </c>
      <c r="T610" s="21">
        <f t="shared" si="272"/>
        <v>6.2811910112504366E-2</v>
      </c>
      <c r="U610" s="21">
        <f t="shared" si="273"/>
        <v>7.9086943752153027E-2</v>
      </c>
      <c r="V610" s="22">
        <f t="shared" si="274"/>
        <v>3</v>
      </c>
      <c r="W610" s="22">
        <f t="shared" si="275"/>
        <v>0</v>
      </c>
      <c r="X610" s="23" t="str">
        <f t="shared" si="276"/>
        <v/>
      </c>
      <c r="Y610" s="23" t="str">
        <f t="shared" si="277"/>
        <v/>
      </c>
      <c r="Z610" s="23">
        <f t="shared" si="278"/>
        <v>3</v>
      </c>
      <c r="AA610" s="23">
        <f t="shared" si="279"/>
        <v>0</v>
      </c>
      <c r="AB610" s="24">
        <f t="shared" si="280"/>
        <v>3</v>
      </c>
      <c r="AC610" s="24">
        <f t="shared" si="281"/>
        <v>1</v>
      </c>
      <c r="AD610" s="24">
        <f t="shared" si="282"/>
        <v>2</v>
      </c>
      <c r="AE610" s="24">
        <f t="shared" si="283"/>
        <v>1</v>
      </c>
      <c r="AF610" s="24">
        <f t="shared" si="284"/>
        <v>3</v>
      </c>
      <c r="AG610" s="24">
        <f t="shared" si="285"/>
        <v>0</v>
      </c>
      <c r="AH610" s="24">
        <f t="shared" si="286"/>
        <v>2</v>
      </c>
      <c r="AI610" s="24">
        <f t="shared" si="287"/>
        <v>0</v>
      </c>
      <c r="AJ610" s="24">
        <f t="shared" si="288"/>
        <v>3</v>
      </c>
      <c r="AK610" s="24">
        <f t="shared" si="289"/>
        <v>2</v>
      </c>
      <c r="AL610" s="25">
        <f t="shared" si="290"/>
        <v>31</v>
      </c>
      <c r="AM610" s="25">
        <f t="shared" si="291"/>
        <v>21</v>
      </c>
      <c r="AN610" s="25">
        <f t="shared" si="292"/>
        <v>30</v>
      </c>
      <c r="AO610" s="25">
        <f t="shared" si="293"/>
        <v>20</v>
      </c>
      <c r="AP610" s="25">
        <f t="shared" si="294"/>
        <v>32</v>
      </c>
      <c r="AQ610" s="26">
        <f t="shared" si="295"/>
        <v>0.26317640340734449</v>
      </c>
      <c r="AR610" s="26">
        <f t="shared" si="296"/>
        <v>8.7401512193982289E-2</v>
      </c>
      <c r="AS610" s="26">
        <f t="shared" si="297"/>
        <v>8.6946696213600363E-2</v>
      </c>
      <c r="AT610" s="26">
        <f t="shared" si="298"/>
        <v>5.2238371224179708E-2</v>
      </c>
      <c r="AU610" s="26">
        <f t="shared" si="299"/>
        <v>2.7702238440919732E-2</v>
      </c>
      <c r="AV610" s="27">
        <f>(1/(((0-P610)^2+(0-Q610)^2))*CT610)</f>
        <v>6.4755746088147707E-3</v>
      </c>
      <c r="AW610" s="27">
        <f>(1/(((1-P610)^2+(1-Q610)^2))*CT610)</f>
        <v>1.6925294612317447E-2</v>
      </c>
      <c r="AX610" s="27">
        <f>(1/(((2-P610)^2+(2-Q610)^2))*CT610)</f>
        <v>2.2862429790949417E-2</v>
      </c>
      <c r="AY610" s="27">
        <f>(1/(((3-P610)^2+(3-Q610)^2))*CT610)</f>
        <v>9.2253816831800103E-3</v>
      </c>
      <c r="AZ610" s="27">
        <f>((1/(((4-P610)^2+(4-Q610)^2))*CT610))</f>
        <v>3.9517364092573649E-3</v>
      </c>
      <c r="BA610" s="27">
        <f>((1/(((5-P610)^2+(5-Q610)^2))*CT610))</f>
        <v>2.0933200762405196E-3</v>
      </c>
      <c r="BB610" s="27">
        <f>((1/(((6-P610)^2+(6-Q610)^2))*CT610))</f>
        <v>1.278172931744829E-3</v>
      </c>
      <c r="BC610" s="27">
        <f>((1/(((1-P610)^2+(0-Q610)^2))*CT610))</f>
        <v>1.4973481961902041E-2</v>
      </c>
      <c r="BD610" s="27">
        <f>((1/(((2-P610)^2+(0-Q610)^2))*CT610))</f>
        <v>5.2238371224179708E-2</v>
      </c>
      <c r="BE610" s="27">
        <f>((1/(((2-P610)^2+(1-Q610)^2))*CT610))</f>
        <v>8.7401512193982289E-2</v>
      </c>
      <c r="BF610" s="27">
        <f>((1/(((3-P610)^2+(0-Q610)^2))*CT610))</f>
        <v>8.6946696213600363E-2</v>
      </c>
      <c r="BG610" s="27">
        <f>((1/(((3-P610)^2+(1-Q610)^2))*CT610))</f>
        <v>0.26317640340734449</v>
      </c>
      <c r="BH610" s="27">
        <f>((1/(((3-P610)^2+(2-Q610)^2))*CT610))</f>
        <v>2.7702238440919732E-2</v>
      </c>
      <c r="BI610" s="27">
        <f>((1/(((4-P610)^2+(0-Q610)^2))*CT610))</f>
        <v>2.2800034535112021E-2</v>
      </c>
      <c r="BJ610" s="27">
        <f>((1/(((4-P610)^2+(1-Q610)^2))*CT610))</f>
        <v>2.7656384786188704E-2</v>
      </c>
      <c r="BK610" s="27">
        <f>((1/(((4-P610)^2+(2-Q610)^2))*CT610))</f>
        <v>1.4607827514659597E-2</v>
      </c>
      <c r="BL610" s="27">
        <f>((1/(((4-P610)^2+(3-Q610)^2))*CT610))</f>
        <v>7.1045492997766947E-3</v>
      </c>
      <c r="BM610" s="27">
        <f>((1/(((5-P610)^2+(0-Q610)^2))*CT610))</f>
        <v>8.6045290289362177E-3</v>
      </c>
      <c r="BN610" s="27">
        <f>((1/(((5-P610)^2+(1-Q610)^2))*CT610))</f>
        <v>9.2152055437235599E-3</v>
      </c>
      <c r="BO610" s="27">
        <f>((1/(((5-P610)^2+(2-Q610)^2))*CT610))</f>
        <v>7.1015296809581272E-3</v>
      </c>
      <c r="BP610" s="27">
        <f>((1/(((5-P610)^2+(3-Q610)^2))*CT610))</f>
        <v>4.6923426732794569E-3</v>
      </c>
      <c r="BQ610" s="27">
        <f>((1/(((5-P610)^2+(4-Q610)^2))*CT610))</f>
        <v>3.0730312149919786E-3</v>
      </c>
      <c r="BR610" s="27">
        <f>((1/(((6-P610)^2+(0-Q610)^2))*CT610))</f>
        <v>4.3749096514213966E-3</v>
      </c>
      <c r="BS610" s="27">
        <f>(1/(((6-P610)^2+(1-Q610)^2))*CT610)</f>
        <v>4.5274562173812823E-3</v>
      </c>
      <c r="BT610" s="27">
        <f>(1/(((6-P610)^2+(2-Q610)^2))*CT610)</f>
        <v>3.9498680334532675E-3</v>
      </c>
      <c r="BU610" s="27">
        <f>(1/(((6-P610)^2+(3-Q610)^2))*CT610)</f>
        <v>3.072466124812984E-3</v>
      </c>
      <c r="BV610" s="27">
        <f>((1/(((6-P610)^2+(4-Q610)^2))*CT610))</f>
        <v>2.2843051610629632E-3</v>
      </c>
      <c r="BW610" s="27">
        <f>((1/(((6-P610)^2+(5-Q610)^2))*CT610))</f>
        <v>1.6947190263801608E-3</v>
      </c>
      <c r="BX610" s="27">
        <f>((1/(((0-P610)^2+(1-Q610)^2))*CT610))</f>
        <v>6.815476535358112E-3</v>
      </c>
      <c r="BY610" s="27">
        <f>((1/(((0-P610)^2+(2-Q610)^2))*CT610))</f>
        <v>5.585864562617256E-3</v>
      </c>
      <c r="BZ610" s="27">
        <f>((1/(((1-P610)^2+(2-Q610)^2))*CT610))</f>
        <v>1.0943122064603992E-2</v>
      </c>
      <c r="CA610" s="27">
        <f>((1/(((0-P610)^2+(3-Q610)^2))*CT610))</f>
        <v>3.9789632251369519E-3</v>
      </c>
      <c r="CB610" s="27">
        <f>((1/(((1-P610)^2+(3-Q610)^2))*CT610))</f>
        <v>6.1094806885429011E-3</v>
      </c>
      <c r="CC610" s="27">
        <f>((1/(((2-P610)^2+(3-Q610)^2))*CT610))</f>
        <v>8.6178430924935528E-3</v>
      </c>
      <c r="CD610" s="27">
        <f>((1/(((0-P610)^2+(4-Q610)^2))*CT610))</f>
        <v>2.7501223719008554E-3</v>
      </c>
      <c r="CE610" s="27">
        <f>((1/(((1-P610)^2+(4-Q610)^2))*CT610))</f>
        <v>3.623471114472249E-3</v>
      </c>
      <c r="CF610" s="27">
        <f>((1/(((2-P610)^2+(4-Q610)^2))*CT610))</f>
        <v>4.3794965269035513E-3</v>
      </c>
      <c r="CG610" s="27">
        <f>((1/(((3-P610)^2+(4-Q610)^2))*CT610))</f>
        <v>4.5311395983580506E-3</v>
      </c>
      <c r="CH610" s="27">
        <f>((1/(((0-P610)^2+(5-Q610)^2))*CT610))</f>
        <v>1.9382902045735546E-3</v>
      </c>
      <c r="CI610" s="27">
        <f>((1/(((1-P610)^2+(5-Q610)^2))*CT610))</f>
        <v>2.3349379846599352E-3</v>
      </c>
      <c r="CJ610" s="27">
        <f>((1/(((2-P610)^2+(5-Q610)^2))*CT610))</f>
        <v>2.6271875179697422E-3</v>
      </c>
      <c r="CK610" s="27">
        <f>((1/(((3-P610)^2+(5-Q610)^2))*CT610))</f>
        <v>2.6810121156400669E-3</v>
      </c>
      <c r="CL610" s="27">
        <f>(1/(((4-P610)^2+(5-Q610)^2))*CT610)</f>
        <v>2.4669931817714319E-3</v>
      </c>
      <c r="CM610" s="27">
        <f>(1/(((0-P610)^2+(6-Q610)^2))*CT610)</f>
        <v>1.4119965072491082E-3</v>
      </c>
      <c r="CN610" s="27">
        <f>(1/(((1-P610)^2+(6-Q610)^2))*CT610)</f>
        <v>1.6114079109306495E-3</v>
      </c>
      <c r="CO610" s="27">
        <f>((1/(((2-P610)^2+(6-Q610)^2))*CT610))</f>
        <v>1.7454029103411896E-3</v>
      </c>
      <c r="CP610" s="27">
        <f>((1/(((3-P610)^2+(6-Q610)^2))*CT610))</f>
        <v>1.7689975787251646E-3</v>
      </c>
      <c r="CQ610" s="27">
        <f>((1/(((4-P610)^2+(6-Q610)^2))*CT610))</f>
        <v>1.6732196031972958E-3</v>
      </c>
      <c r="CR610" s="27">
        <f>((1/(((5-P610)^2+(6-Q610)^2)))*CT610)</f>
        <v>1.4925184567074277E-3</v>
      </c>
      <c r="CS610" s="21">
        <f t="shared" si="300"/>
        <v>0.79909671579872443</v>
      </c>
      <c r="CT610" s="28">
        <v>0.05</v>
      </c>
    </row>
    <row r="611" spans="8:98" x14ac:dyDescent="0.25">
      <c r="H611" s="2">
        <v>44972</v>
      </c>
      <c r="I611" s="1" t="s">
        <v>6</v>
      </c>
      <c r="J611" s="1" t="s">
        <v>22</v>
      </c>
      <c r="K611"/>
      <c r="L611"/>
      <c r="M611"/>
      <c r="N611"/>
      <c r="P611" s="10">
        <f>SUMIF(team,spi_matches[[#This Row],[team1]],Mxg)+SUMIF(team,spi_matches[[#This Row],[team2]],Vnxg)</f>
        <v>1.464173343314612</v>
      </c>
      <c r="Q611" s="10">
        <f>SUMIF(team,spi_matches[[#This Row],[team1]],Mnxg)+SUMIF(team,spi_matches[[#This Row],[team2]],Vxg)</f>
        <v>1.7972449558025165</v>
      </c>
      <c r="R611" s="10" t="str">
        <f t="shared" si="270"/>
        <v/>
      </c>
      <c r="S611" s="21">
        <f t="shared" si="271"/>
        <v>0.18589822028284603</v>
      </c>
      <c r="T611" s="21">
        <f t="shared" si="272"/>
        <v>0.24146709505235389</v>
      </c>
      <c r="U611" s="21">
        <f t="shared" si="273"/>
        <v>0.37712331964731227</v>
      </c>
      <c r="V611" s="22">
        <f t="shared" si="274"/>
        <v>0</v>
      </c>
      <c r="W611" s="22">
        <f t="shared" si="275"/>
        <v>3</v>
      </c>
      <c r="X611" s="23" t="str">
        <f t="shared" si="276"/>
        <v/>
      </c>
      <c r="Y611" s="23" t="str">
        <f t="shared" si="277"/>
        <v/>
      </c>
      <c r="Z611" s="23">
        <f t="shared" si="278"/>
        <v>0</v>
      </c>
      <c r="AA611" s="23">
        <f t="shared" si="279"/>
        <v>3</v>
      </c>
      <c r="AB611" s="24">
        <f t="shared" si="280"/>
        <v>1</v>
      </c>
      <c r="AC611" s="24">
        <f t="shared" si="281"/>
        <v>2</v>
      </c>
      <c r="AD611" s="24">
        <f t="shared" si="282"/>
        <v>2</v>
      </c>
      <c r="AE611" s="24">
        <f t="shared" si="283"/>
        <v>2</v>
      </c>
      <c r="AF611" s="24">
        <f t="shared" si="284"/>
        <v>1</v>
      </c>
      <c r="AG611" s="24">
        <f t="shared" si="285"/>
        <v>1</v>
      </c>
      <c r="AH611" s="24">
        <f t="shared" si="286"/>
        <v>2</v>
      </c>
      <c r="AI611" s="24">
        <f t="shared" si="287"/>
        <v>1</v>
      </c>
      <c r="AJ611" s="24">
        <f t="shared" si="288"/>
        <v>1</v>
      </c>
      <c r="AK611" s="24">
        <f t="shared" si="289"/>
        <v>3</v>
      </c>
      <c r="AL611" s="25">
        <f t="shared" si="290"/>
        <v>12</v>
      </c>
      <c r="AM611" s="25">
        <f t="shared" si="291"/>
        <v>22</v>
      </c>
      <c r="AN611" s="25">
        <f t="shared" si="292"/>
        <v>11</v>
      </c>
      <c r="AO611" s="25">
        <f t="shared" si="293"/>
        <v>21</v>
      </c>
      <c r="AP611" s="25">
        <f t="shared" si="294"/>
        <v>13</v>
      </c>
      <c r="AQ611" s="26">
        <f t="shared" si="295"/>
        <v>0.19488124866165124</v>
      </c>
      <c r="AR611" s="26">
        <f t="shared" si="296"/>
        <v>0.1523369335824552</v>
      </c>
      <c r="AS611" s="26">
        <f t="shared" si="297"/>
        <v>5.875051205002866E-2</v>
      </c>
      <c r="AT611" s="26">
        <f t="shared" si="298"/>
        <v>5.4188222595426307E-2</v>
      </c>
      <c r="AU611" s="26">
        <f t="shared" si="299"/>
        <v>3.0082849569822368E-2</v>
      </c>
      <c r="AV611" s="27">
        <f>(1/(((0-P611)^2+(0-Q611)^2))*CT611)</f>
        <v>9.3042418043958915E-3</v>
      </c>
      <c r="AW611" s="27">
        <f>(1/(((1-P611)^2+(1-Q611)^2))*CT611)</f>
        <v>5.875051205002866E-2</v>
      </c>
      <c r="AX611" s="27">
        <f>(1/(((2-P611)^2+(2-Q611)^2))*CT611)</f>
        <v>0.1523369335824552</v>
      </c>
      <c r="AY611" s="27">
        <f>(1/(((3-P611)^2+(3-Q611)^2))*CT611)</f>
        <v>1.3139281161841102E-2</v>
      </c>
      <c r="AZ611" s="27">
        <f>((1/(((4-P611)^2+(4-Q611)^2))*CT611))</f>
        <v>4.431623612569411E-3</v>
      </c>
      <c r="BA611" s="27">
        <f>((1/(((5-P611)^2+(5-Q611)^2))*CT611))</f>
        <v>2.1968645451848779E-3</v>
      </c>
      <c r="BB611" s="27">
        <f>((1/(((6-P611)^2+(6-Q611)^2))*CT611))</f>
        <v>1.3076382958787296E-3</v>
      </c>
      <c r="BC611" s="27">
        <f>((1/(((1-P611)^2+(0-Q611)^2))*CT611))</f>
        <v>1.4511486800977108E-2</v>
      </c>
      <c r="BD611" s="27">
        <f>((1/(((2-P611)^2+(0-Q611)^2))*CT611))</f>
        <v>1.421585498632633E-2</v>
      </c>
      <c r="BE611" s="27">
        <f>((1/(((2-P611)^2+(1-Q611)^2))*CT611))</f>
        <v>5.4188222595426307E-2</v>
      </c>
      <c r="BF611" s="27">
        <f>((1/(((3-P611)^2+(0-Q611)^2))*CT611))</f>
        <v>8.9463795956810904E-3</v>
      </c>
      <c r="BG611" s="27">
        <f>((1/(((3-P611)^2+(1-Q611)^2))*CT611))</f>
        <v>1.6698042070988749E-2</v>
      </c>
      <c r="BH611" s="27">
        <f>((1/(((3-P611)^2+(2-Q611)^2))*CT611))</f>
        <v>2.0834434716791337E-2</v>
      </c>
      <c r="BI611" s="27">
        <f>((1/(((4-P611)^2+(0-Q611)^2))*CT611))</f>
        <v>5.1757121867175727E-3</v>
      </c>
      <c r="BJ611" s="27">
        <f>((1/(((4-P611)^2+(1-Q611)^2))*CT611))</f>
        <v>7.0761228826852363E-3</v>
      </c>
      <c r="BK611" s="27">
        <f>((1/(((4-P611)^2+(2-Q611)^2))*CT611))</f>
        <v>7.7261524708478191E-3</v>
      </c>
      <c r="BL611" s="27">
        <f>((1/(((4-P611)^2+(3-Q611)^2))*CT611))</f>
        <v>6.3475648253368162E-3</v>
      </c>
      <c r="BM611" s="27">
        <f>((1/(((5-P611)^2+(0-Q611)^2))*CT611))</f>
        <v>3.178203205629461E-3</v>
      </c>
      <c r="BN611" s="27">
        <f>((1/(((5-P611)^2+(1-Q611)^2))*CT611))</f>
        <v>3.8058499926070287E-3</v>
      </c>
      <c r="BO611" s="27">
        <f>((1/(((5-P611)^2+(2-Q611)^2))*CT611))</f>
        <v>3.9862300453565721E-3</v>
      </c>
      <c r="BP611" s="27">
        <f>((1/(((5-P611)^2+(3-Q611)^2))*CT611))</f>
        <v>3.5845660463225317E-3</v>
      </c>
      <c r="BQ611" s="27">
        <f>((1/(((5-P611)^2+(4-Q611)^2))*CT611))</f>
        <v>2.8811469384465867E-3</v>
      </c>
      <c r="BR611" s="27">
        <f>((1/(((6-P611)^2+(0-Q611)^2))*CT611))</f>
        <v>2.1005038238906884E-3</v>
      </c>
      <c r="BS611" s="27">
        <f>(1/(((6-P611)^2+(1-Q611)^2))*CT611)</f>
        <v>2.3574538446789629E-3</v>
      </c>
      <c r="BT611" s="27">
        <f>(1/(((6-P611)^2+(2-Q611)^2))*CT611)</f>
        <v>2.4254380249607494E-3</v>
      </c>
      <c r="BU611" s="27">
        <f>(1/(((6-P611)^2+(3-Q611)^2))*CT611)</f>
        <v>2.2706276485404816E-3</v>
      </c>
      <c r="BV611" s="27">
        <f>((1/(((6-P611)^2+(4-Q611)^2))*CT611))</f>
        <v>1.9665023438824604E-3</v>
      </c>
      <c r="BW611" s="27">
        <f>((1/(((6-P611)^2+(5-Q611)^2))*CT611))</f>
        <v>1.6217252367521106E-3</v>
      </c>
      <c r="BX611" s="27">
        <f>((1/(((0-P611)^2+(1-Q611)^2))*CT611))</f>
        <v>1.7989474078490459E-2</v>
      </c>
      <c r="BY611" s="27">
        <f>((1/(((0-P611)^2+(2-Q611)^2))*CT611))</f>
        <v>2.288420441253507E-2</v>
      </c>
      <c r="BZ611" s="27">
        <f>((1/(((1-P611)^2+(2-Q611)^2))*CT611))</f>
        <v>0.19488124866165124</v>
      </c>
      <c r="CA611" s="27">
        <f>((1/(((0-P611)^2+(3-Q611)^2))*CT611))</f>
        <v>1.3925934677277705E-2</v>
      </c>
      <c r="CB611" s="27">
        <f>((1/(((1-P611)^2+(3-Q611)^2))*CT611))</f>
        <v>3.0082849569822368E-2</v>
      </c>
      <c r="CC611" s="27">
        <f>((1/(((2-P611)^2+(3-Q611)^2))*CT611))</f>
        <v>2.8839555649366945E-2</v>
      </c>
      <c r="CD611" s="27">
        <f>((1/(((0-P611)^2+(4-Q611)^2))*CT611))</f>
        <v>7.1470091835375326E-3</v>
      </c>
      <c r="CE611" s="27">
        <f>((1/(((1-P611)^2+(4-Q611)^2))*CT611))</f>
        <v>9.8666294595749302E-3</v>
      </c>
      <c r="CF611" s="27">
        <f>((1/(((2-P611)^2+(4-Q611)^2))*CT611))</f>
        <v>9.7290650154445851E-3</v>
      </c>
      <c r="CG611" s="27">
        <f>((1/(((3-P611)^2+(4-Q611)^2))*CT611))</f>
        <v>6.9339536575048454E-3</v>
      </c>
      <c r="CH611" s="27">
        <f>((1/(((0-P611)^2+(5-Q611)^2))*CT611))</f>
        <v>4.031788734262339E-3</v>
      </c>
      <c r="CI611" s="27">
        <f>((1/(((1-P611)^2+(5-Q611)^2))*CT611))</f>
        <v>4.77413711705488E-3</v>
      </c>
      <c r="CJ611" s="27">
        <f>((1/(((2-P611)^2+(5-Q611)^2))*CT611))</f>
        <v>4.7416960691063006E-3</v>
      </c>
      <c r="CK611" s="27">
        <f>((1/(((3-P611)^2+(5-Q611)^2))*CT611))</f>
        <v>3.9630945876106419E-3</v>
      </c>
      <c r="CL611" s="27">
        <f>(1/(((4-P611)^2+(5-Q611)^2))*CT611)</f>
        <v>2.9961547279712193E-3</v>
      </c>
      <c r="CM611" s="27">
        <f>(1/(((0-P611)^2+(6-Q611)^2))*CT611)</f>
        <v>2.524365995861234E-3</v>
      </c>
      <c r="CN611" s="27">
        <f>(1/(((1-P611)^2+(6-Q611)^2))*CT611)</f>
        <v>2.7966384857517298E-3</v>
      </c>
      <c r="CO611" s="27">
        <f>((1/(((2-P611)^2+(6-Q611)^2))*CT611))</f>
        <v>2.7854749476228127E-3</v>
      </c>
      <c r="CP611" s="27">
        <f>((1/(((3-P611)^2+(6-Q611)^2))*CT611))</f>
        <v>2.4972638128551378E-3</v>
      </c>
      <c r="CQ611" s="27">
        <f>((1/(((4-P611)^2+(6-Q611)^2))*CT611))</f>
        <v>2.0752427578245888E-3</v>
      </c>
      <c r="CR611" s="27">
        <f>((1/(((5-P611)^2+(6-Q611)^2)))*CT611)</f>
        <v>1.6575380461856005E-3</v>
      </c>
      <c r="CS611" s="21">
        <f t="shared" si="300"/>
        <v>0.804488634982512</v>
      </c>
      <c r="CT611" s="28">
        <v>0.05</v>
      </c>
    </row>
    <row r="612" spans="8:98" x14ac:dyDescent="0.25">
      <c r="H612" s="2">
        <v>44975</v>
      </c>
      <c r="I612" s="1" t="s">
        <v>17</v>
      </c>
      <c r="J612" s="1" t="s">
        <v>6</v>
      </c>
      <c r="K612"/>
      <c r="L612"/>
      <c r="M612"/>
      <c r="N612"/>
      <c r="P612" s="10">
        <f>SUMIF(team,spi_matches[[#This Row],[team1]],Mxg)+SUMIF(team,spi_matches[[#This Row],[team2]],Vnxg)</f>
        <v>1.1776747549617008</v>
      </c>
      <c r="Q612" s="10">
        <f>SUMIF(team,spi_matches[[#This Row],[team1]],Mnxg)+SUMIF(team,spi_matches[[#This Row],[team2]],Vxg)</f>
        <v>1.434565172686046</v>
      </c>
      <c r="R612" s="10" t="str">
        <f t="shared" si="270"/>
        <v/>
      </c>
      <c r="S612" s="21">
        <f t="shared" si="271"/>
        <v>0.18550310660207528</v>
      </c>
      <c r="T612" s="21">
        <f t="shared" si="272"/>
        <v>0.30662719177372649</v>
      </c>
      <c r="U612" s="21">
        <f t="shared" si="273"/>
        <v>0.30722460908628113</v>
      </c>
      <c r="V612" s="22">
        <f t="shared" si="274"/>
        <v>0</v>
      </c>
      <c r="W612" s="22">
        <f t="shared" si="275"/>
        <v>3</v>
      </c>
      <c r="X612" s="23" t="str">
        <f t="shared" si="276"/>
        <v/>
      </c>
      <c r="Y612" s="23" t="str">
        <f t="shared" si="277"/>
        <v/>
      </c>
      <c r="Z612" s="23">
        <f t="shared" si="278"/>
        <v>0</v>
      </c>
      <c r="AA612" s="23">
        <f t="shared" si="279"/>
        <v>3</v>
      </c>
      <c r="AB612" s="24">
        <f t="shared" si="280"/>
        <v>1</v>
      </c>
      <c r="AC612" s="24">
        <f t="shared" si="281"/>
        <v>1</v>
      </c>
      <c r="AD612" s="24">
        <f t="shared" si="282"/>
        <v>1</v>
      </c>
      <c r="AE612" s="24">
        <f t="shared" si="283"/>
        <v>2</v>
      </c>
      <c r="AF612" s="24">
        <f t="shared" si="284"/>
        <v>2</v>
      </c>
      <c r="AG612" s="24">
        <f t="shared" si="285"/>
        <v>1</v>
      </c>
      <c r="AH612" s="24">
        <f t="shared" si="286"/>
        <v>2</v>
      </c>
      <c r="AI612" s="24">
        <f t="shared" si="287"/>
        <v>2</v>
      </c>
      <c r="AJ612" s="24">
        <f t="shared" si="288"/>
        <v>0</v>
      </c>
      <c r="AK612" s="24">
        <f t="shared" si="289"/>
        <v>1</v>
      </c>
      <c r="AL612" s="25">
        <f t="shared" si="290"/>
        <v>11</v>
      </c>
      <c r="AM612" s="25">
        <f t="shared" si="291"/>
        <v>12</v>
      </c>
      <c r="AN612" s="25">
        <f t="shared" si="292"/>
        <v>21</v>
      </c>
      <c r="AO612" s="25">
        <f t="shared" si="293"/>
        <v>22</v>
      </c>
      <c r="AP612" s="25">
        <f t="shared" si="294"/>
        <v>1</v>
      </c>
      <c r="AQ612" s="26">
        <f t="shared" si="295"/>
        <v>0.22684460153595387</v>
      </c>
      <c r="AR612" s="26">
        <f t="shared" si="296"/>
        <v>0.14233462736068264</v>
      </c>
      <c r="AS612" s="26">
        <f t="shared" si="297"/>
        <v>5.7799078288651023E-2</v>
      </c>
      <c r="AT612" s="26">
        <f t="shared" si="298"/>
        <v>5.0204061810973193E-2</v>
      </c>
      <c r="AU612" s="26">
        <f t="shared" si="299"/>
        <v>3.1730625413582923E-2</v>
      </c>
      <c r="AV612" s="27">
        <f>(1/(((0-P612)^2+(0-Q612)^2))*CT612)</f>
        <v>1.451423021117116E-2</v>
      </c>
      <c r="AW612" s="27">
        <f>(1/(((1-P612)^2+(1-Q612)^2))*CT612)</f>
        <v>0.22684460153595387</v>
      </c>
      <c r="AX612" s="27">
        <f>(1/(((2-P612)^2+(2-Q612)^2))*CT612)</f>
        <v>5.0204061810973193E-2</v>
      </c>
      <c r="AY612" s="27">
        <f>(1/(((3-P612)^2+(3-Q612)^2))*CT612)</f>
        <v>8.6633259190232077E-3</v>
      </c>
      <c r="AZ612" s="27">
        <f>((1/(((4-P612)^2+(4-Q612)^2))*CT612))</f>
        <v>3.4371405596997787E-3</v>
      </c>
      <c r="BA612" s="27">
        <f>((1/(((5-P612)^2+(5-Q612)^2))*CT612))</f>
        <v>1.8299938772202073E-3</v>
      </c>
      <c r="BB612" s="27">
        <f>((1/(((6-P612)^2+(6-Q612)^2))*CT612))</f>
        <v>1.1338378596850802E-3</v>
      </c>
      <c r="BC612" s="27">
        <f>((1/(((1-P612)^2+(0-Q612)^2))*CT612))</f>
        <v>2.3928647988843362E-2</v>
      </c>
      <c r="BD612" s="27">
        <f>((1/(((2-P612)^2+(0-Q612)^2))*CT612))</f>
        <v>1.8286911109508898E-2</v>
      </c>
      <c r="BE612" s="27">
        <f>((1/(((2-P612)^2+(1-Q612)^2))*CT612))</f>
        <v>5.7799078288651023E-2</v>
      </c>
      <c r="BF612" s="27">
        <f>((1/(((3-P612)^2+(0-Q612)^2))*CT612))</f>
        <v>9.295673280440217E-3</v>
      </c>
      <c r="BG612" s="27">
        <f>((1/(((3-P612)^2+(1-Q612)^2))*CT612))</f>
        <v>1.4246166163159421E-2</v>
      </c>
      <c r="BH612" s="27">
        <f>((1/(((3-P612)^2+(2-Q612)^2))*CT612))</f>
        <v>1.373405329832701E-2</v>
      </c>
      <c r="BI612" s="27">
        <f>((1/(((4-P612)^2+(0-Q612)^2))*CT612))</f>
        <v>4.988279029060798E-3</v>
      </c>
      <c r="BJ612" s="27">
        <f>((1/(((4-P612)^2+(1-Q612)^2))*CT612))</f>
        <v>6.1316840379930446E-3</v>
      </c>
      <c r="BK612" s="27">
        <f>((1/(((4-P612)^2+(2-Q612)^2))*CT612))</f>
        <v>6.0348308716964404E-3</v>
      </c>
      <c r="BL612" s="27">
        <f>((1/(((4-P612)^2+(3-Q612)^2))*CT612))</f>
        <v>4.8002583749371447E-3</v>
      </c>
      <c r="BM612" s="27">
        <f>((1/(((5-P612)^2+(0-Q612)^2))*CT612))</f>
        <v>2.9997334712439459E-3</v>
      </c>
      <c r="BN612" s="27">
        <f>((1/(((5-P612)^2+(1-Q612)^2))*CT612))</f>
        <v>3.3786027431298043E-3</v>
      </c>
      <c r="BO612" s="27">
        <f>((1/(((5-P612)^2+(2-Q612)^2))*CT612))</f>
        <v>3.3489872089086633E-3</v>
      </c>
      <c r="BP612" s="27">
        <f>((1/(((5-P612)^2+(3-Q612)^2))*CT612))</f>
        <v>2.9307024026843063E-3</v>
      </c>
      <c r="BQ612" s="27">
        <f>((1/(((5-P612)^2+(4-Q612)^2))*CT612))</f>
        <v>2.3594225232378314E-3</v>
      </c>
      <c r="BR612" s="27">
        <f>((1/(((6-P612)^2+(0-Q612)^2))*CT612))</f>
        <v>1.9752853869751791E-3</v>
      </c>
      <c r="BS612" s="27">
        <f>(1/(((6-P612)^2+(1-Q612)^2))*CT612)</f>
        <v>2.1327720870678085E-3</v>
      </c>
      <c r="BT612" s="27">
        <f>(1/(((6-P612)^2+(2-Q612)^2))*CT612)</f>
        <v>2.1209323999201763E-3</v>
      </c>
      <c r="BU612" s="27">
        <f>(1/(((6-P612)^2+(3-Q612)^2))*CT612)</f>
        <v>1.9451160630607413E-3</v>
      </c>
      <c r="BV612" s="27">
        <f>((1/(((6-P612)^2+(4-Q612)^2))*CT612))</f>
        <v>1.6758123218000949E-3</v>
      </c>
      <c r="BW612" s="27">
        <f>((1/(((6-P612)^2+(5-Q612)^2))*CT612))</f>
        <v>1.3901575514294129E-3</v>
      </c>
      <c r="BX612" s="27">
        <f>((1/(((0-P612)^2+(1-Q612)^2))*CT612))</f>
        <v>3.1730625413582923E-2</v>
      </c>
      <c r="BY612" s="27">
        <f>((1/(((0-P612)^2+(2-Q612)^2))*CT612))</f>
        <v>2.9297429378083995E-2</v>
      </c>
      <c r="BZ612" s="27">
        <f>((1/(((1-P612)^2+(2-Q612)^2))*CT612))</f>
        <v>0.14233462736068264</v>
      </c>
      <c r="CA612" s="27">
        <f>((1/(((0-P612)^2+(3-Q612)^2))*CT612))</f>
        <v>1.3029302288067243E-2</v>
      </c>
      <c r="CB612" s="27">
        <f>((1/(((1-P612)^2+(3-Q612)^2))*CT612))</f>
        <v>2.0143790265745018E-2</v>
      </c>
      <c r="CC612" s="27">
        <f>((1/(((2-P612)^2+(3-Q612)^2))*CT612))</f>
        <v>1.5990763698072046E-2</v>
      </c>
      <c r="CD612" s="27">
        <f>((1/(((0-P612)^2+(4-Q612)^2))*CT612))</f>
        <v>6.2748061270043679E-3</v>
      </c>
      <c r="CE612" s="27">
        <f>((1/(((1-P612)^2+(4-Q612)^2))*CT612))</f>
        <v>7.5608373266838058E-3</v>
      </c>
      <c r="CF612" s="27">
        <f>((1/(((2-P612)^2+(4-Q612)^2))*CT612))</f>
        <v>6.8892589334450987E-3</v>
      </c>
      <c r="CG612" s="27">
        <f>((1/(((3-P612)^2+(4-Q612)^2))*CT612))</f>
        <v>5.0493191480800821E-3</v>
      </c>
      <c r="CH612" s="27">
        <f>((1/(((0-P612)^2+(5-Q612)^2))*CT612))</f>
        <v>3.5462895991928132E-3</v>
      </c>
      <c r="CI612" s="27">
        <f>((1/(((1-P612)^2+(5-Q612)^2))*CT612))</f>
        <v>3.9234476276413296E-3</v>
      </c>
      <c r="CJ612" s="27">
        <f>((1/(((2-P612)^2+(5-Q612)^2))*CT612))</f>
        <v>3.7345359449245507E-3</v>
      </c>
      <c r="CK612" s="27">
        <f>((1/(((3-P612)^2+(5-Q612)^2))*CT612))</f>
        <v>3.1185300623706499E-3</v>
      </c>
      <c r="CL612" s="27">
        <f>(1/(((4-P612)^2+(5-Q612)^2))*CT612)</f>
        <v>2.4180469136313842E-3</v>
      </c>
      <c r="CM612" s="27">
        <f>(1/(((0-P612)^2+(6-Q612)^2))*CT612)</f>
        <v>2.2492013432595169E-3</v>
      </c>
      <c r="CN612" s="27">
        <f>(1/(((1-P612)^2+(6-Q612)^2))*CT612)</f>
        <v>2.395236719472533E-3</v>
      </c>
      <c r="CO612" s="27">
        <f>((1/(((2-P612)^2+(6-Q612)^2))*CT612))</f>
        <v>2.3234833470464691E-3</v>
      </c>
      <c r="CP612" s="27">
        <f>((1/(((3-P612)^2+(6-Q612)^2))*CT612))</f>
        <v>2.0691883222037186E-3</v>
      </c>
      <c r="CQ612" s="27">
        <f>((1/(((4-P612)^2+(6-Q612)^2))*CT612))</f>
        <v>1.7355859185195035E-3</v>
      </c>
      <c r="CR612" s="27">
        <f>((1/(((5-P612)^2+(6-Q612)^2)))*CT612)</f>
        <v>1.410303348571326E-3</v>
      </c>
      <c r="CS612" s="21">
        <f t="shared" si="300"/>
        <v>0.79935490746208249</v>
      </c>
      <c r="CT612" s="28">
        <v>0.05</v>
      </c>
    </row>
    <row r="613" spans="8:98" x14ac:dyDescent="0.25">
      <c r="H613" s="2">
        <v>44975</v>
      </c>
      <c r="I613" s="1" t="s">
        <v>27</v>
      </c>
      <c r="J613" s="1" t="s">
        <v>23</v>
      </c>
      <c r="K613"/>
      <c r="L613"/>
      <c r="M613"/>
      <c r="N613"/>
      <c r="P613" s="10">
        <f>SUMIF(team,spi_matches[[#This Row],[team1]],Mxg)+SUMIF(team,spi_matches[[#This Row],[team2]],Vnxg)</f>
        <v>1.7349787545826594</v>
      </c>
      <c r="Q613" s="10">
        <f>SUMIF(team,spi_matches[[#This Row],[team1]],Mnxg)+SUMIF(team,spi_matches[[#This Row],[team2]],Vxg)</f>
        <v>1.0063964113999027</v>
      </c>
      <c r="R613" s="10" t="str">
        <f t="shared" si="270"/>
        <v/>
      </c>
      <c r="S613" s="21">
        <f t="shared" si="271"/>
        <v>0.92383262601046767</v>
      </c>
      <c r="T613" s="21">
        <f t="shared" si="272"/>
        <v>0.16781855680964947</v>
      </c>
      <c r="U613" s="21">
        <f t="shared" si="273"/>
        <v>0.13687198185877017</v>
      </c>
      <c r="V613" s="22">
        <f t="shared" si="274"/>
        <v>3</v>
      </c>
      <c r="W613" s="22">
        <f t="shared" si="275"/>
        <v>0</v>
      </c>
      <c r="X613" s="23" t="str">
        <f t="shared" si="276"/>
        <v/>
      </c>
      <c r="Y613" s="23" t="str">
        <f t="shared" si="277"/>
        <v/>
      </c>
      <c r="Z613" s="23">
        <f t="shared" si="278"/>
        <v>3</v>
      </c>
      <c r="AA613" s="23">
        <f t="shared" si="279"/>
        <v>0</v>
      </c>
      <c r="AB613" s="24">
        <f t="shared" si="280"/>
        <v>2</v>
      </c>
      <c r="AC613" s="24">
        <f t="shared" si="281"/>
        <v>1</v>
      </c>
      <c r="AD613" s="24">
        <f t="shared" si="282"/>
        <v>1</v>
      </c>
      <c r="AE613" s="24">
        <f t="shared" si="283"/>
        <v>1</v>
      </c>
      <c r="AF613" s="24">
        <f t="shared" si="284"/>
        <v>2</v>
      </c>
      <c r="AG613" s="24">
        <f t="shared" si="285"/>
        <v>2</v>
      </c>
      <c r="AH613" s="24">
        <f t="shared" si="286"/>
        <v>2</v>
      </c>
      <c r="AI613" s="24">
        <f t="shared" si="287"/>
        <v>0</v>
      </c>
      <c r="AJ613" s="24">
        <f t="shared" si="288"/>
        <v>1</v>
      </c>
      <c r="AK613" s="24">
        <f t="shared" si="289"/>
        <v>2</v>
      </c>
      <c r="AL613" s="25">
        <f t="shared" si="290"/>
        <v>21</v>
      </c>
      <c r="AM613" s="25">
        <f t="shared" si="291"/>
        <v>11</v>
      </c>
      <c r="AN613" s="25">
        <f t="shared" si="292"/>
        <v>22</v>
      </c>
      <c r="AO613" s="25">
        <f t="shared" si="293"/>
        <v>20</v>
      </c>
      <c r="AP613" s="25">
        <f t="shared" si="294"/>
        <v>12</v>
      </c>
      <c r="AQ613" s="26">
        <f t="shared" si="295"/>
        <v>0.7114685569478757</v>
      </c>
      <c r="AR613" s="26">
        <f t="shared" si="296"/>
        <v>9.2552369372853688E-2</v>
      </c>
      <c r="AS613" s="26">
        <f t="shared" si="297"/>
        <v>4.7282023525756278E-2</v>
      </c>
      <c r="AT613" s="26">
        <f t="shared" si="298"/>
        <v>4.6165067927258267E-2</v>
      </c>
      <c r="AU613" s="26">
        <f t="shared" si="299"/>
        <v>3.2734470147590476E-2</v>
      </c>
      <c r="AV613" s="27">
        <f>(1/(((0-P613)^2+(0-Q613)^2))*CT613)</f>
        <v>1.2428582210591406E-2</v>
      </c>
      <c r="AW613" s="27">
        <f>(1/(((1-P613)^2+(1-Q613)^2))*CT613)</f>
        <v>9.2552369372853688E-2</v>
      </c>
      <c r="AX613" s="27">
        <f>(1/(((2-P613)^2+(2-Q613)^2))*CT613)</f>
        <v>4.7282023525756278E-2</v>
      </c>
      <c r="AY613" s="27">
        <f>(1/(((3-P613)^2+(3-Q613)^2))*CT613)</f>
        <v>8.9690377732975866E-3</v>
      </c>
      <c r="AZ613" s="27">
        <f>((1/(((4-P613)^2+(4-Q613)^2))*CT613))</f>
        <v>3.5481165113066399E-3</v>
      </c>
      <c r="BA613" s="27">
        <f>((1/(((5-P613)^2+(5-Q613)^2))*CT613))</f>
        <v>1.8790469958767911E-3</v>
      </c>
      <c r="BB613" s="27">
        <f>((1/(((6-P613)^2+(6-Q613)^2))*CT613))</f>
        <v>1.1593804199670819E-3</v>
      </c>
      <c r="BC613" s="27">
        <f>((1/(((1-P613)^2+(0-Q613)^2))*CT613))</f>
        <v>3.219517992346628E-2</v>
      </c>
      <c r="BD613" s="27">
        <f>((1/(((2-P613)^2+(0-Q613)^2))*CT613))</f>
        <v>4.6165067927258267E-2</v>
      </c>
      <c r="BE613" s="27">
        <f>((1/(((2-P613)^2+(1-Q613)^2))*CT613))</f>
        <v>0.7114685569478757</v>
      </c>
      <c r="BF613" s="27">
        <f>((1/(((3-P613)^2+(0-Q613)^2))*CT613))</f>
        <v>1.9134270041989615E-2</v>
      </c>
      <c r="BG613" s="27">
        <f>((1/(((3-P613)^2+(1-Q613)^2))*CT613))</f>
        <v>3.1243757781590838E-2</v>
      </c>
      <c r="BH613" s="27">
        <f>((1/(((3-P613)^2+(2-Q613)^2))*CT613))</f>
        <v>1.9323471036558935E-2</v>
      </c>
      <c r="BI613" s="27">
        <f>((1/(((4-P613)^2+(0-Q613)^2))*CT613))</f>
        <v>8.1391402577906547E-3</v>
      </c>
      <c r="BJ613" s="27">
        <f>((1/(((4-P613)^2+(1-Q613)^2))*CT613))</f>
        <v>9.745900674650464E-3</v>
      </c>
      <c r="BK613" s="27">
        <f>((1/(((4-P613)^2+(2-Q613)^2))*CT613))</f>
        <v>8.1731807642025697E-3</v>
      </c>
      <c r="BL613" s="27">
        <f>((1/(((4-P613)^2+(3-Q613)^2))*CT613))</f>
        <v>5.4916229894713285E-3</v>
      </c>
      <c r="BM613" s="27">
        <f>((1/(((5-P613)^2+(0-Q613)^2))*CT613))</f>
        <v>4.2833165573447672E-3</v>
      </c>
      <c r="BN613" s="27">
        <f>((1/(((5-P613)^2+(1-Q613)^2))*CT613))</f>
        <v>4.6902534805352272E-3</v>
      </c>
      <c r="BO613" s="27">
        <f>((1/(((5-P613)^2+(2-Q613)^2))*CT613))</f>
        <v>4.292725474904887E-3</v>
      </c>
      <c r="BP613" s="27">
        <f>((1/(((5-P613)^2+(3-Q613)^2))*CT613))</f>
        <v>3.4165096264501434E-3</v>
      </c>
      <c r="BQ613" s="27">
        <f>((1/(((5-P613)^2+(4-Q613)^2))*CT613))</f>
        <v>2.5481568286898175E-3</v>
      </c>
      <c r="BR613" s="27">
        <f>((1/(((6-P613)^2+(0-Q613)^2))*CT613))</f>
        <v>2.6037272930100669E-3</v>
      </c>
      <c r="BS613" s="27">
        <f>(1/(((6-P613)^2+(1-Q613)^2))*CT613)</f>
        <v>2.7486954894975768E-3</v>
      </c>
      <c r="BT613" s="27">
        <f>(1/(((6-P613)^2+(2-Q613)^2))*CT613)</f>
        <v>2.607201025650267E-3</v>
      </c>
      <c r="BU613" s="27">
        <f>(1/(((6-P613)^2+(3-Q613)^2))*CT613)</f>
        <v>2.2558228039132365E-3</v>
      </c>
      <c r="BV613" s="27">
        <f>((1/(((6-P613)^2+(4-Q613)^2))*CT613))</f>
        <v>1.8414803162342568E-3</v>
      </c>
      <c r="BW613" s="27">
        <f>((1/(((6-P613)^2+(5-Q613)^2))*CT613))</f>
        <v>1.4645887693828545E-3</v>
      </c>
      <c r="BX613" s="27">
        <f>((1/(((0-P613)^2+(1-Q613)^2))*CT613))</f>
        <v>1.661023509309514E-2</v>
      </c>
      <c r="BY613" s="27">
        <f>((1/(((0-P613)^2+(2-Q613)^2))*CT613))</f>
        <v>1.2508132255583608E-2</v>
      </c>
      <c r="BZ613" s="27">
        <f>((1/(((1-P613)^2+(2-Q613)^2))*CT613))</f>
        <v>3.2734470147590476E-2</v>
      </c>
      <c r="CA613" s="27">
        <f>((1/(((0-P613)^2+(3-Q613)^2))*CT613))</f>
        <v>7.1585993657862397E-3</v>
      </c>
      <c r="CB613" s="27">
        <f>((1/(((1-P613)^2+(3-Q613)^2))*CT613))</f>
        <v>1.1075058011663266E-2</v>
      </c>
      <c r="CC613" s="27">
        <f>((1/(((2-P613)^2+(3-Q613)^2))*CT613))</f>
        <v>1.2361882146384675E-2</v>
      </c>
      <c r="CD613" s="27">
        <f>((1/(((0-P613)^2+(4-Q613)^2))*CT613))</f>
        <v>4.1764766100177682E-3</v>
      </c>
      <c r="CE613" s="27">
        <f>((1/(((1-P613)^2+(4-Q613)^2))*CT613))</f>
        <v>5.2621297214680545E-3</v>
      </c>
      <c r="CF613" s="27">
        <f>((1/(((2-P613)^2+(4-Q613)^2))*CT613))</f>
        <v>5.5359345389543041E-3</v>
      </c>
      <c r="CG613" s="27">
        <f>((1/(((3-P613)^2+(4-Q613)^2))*CT613))</f>
        <v>4.7339782590371353E-3</v>
      </c>
      <c r="CH613" s="27">
        <f>((1/(((0-P613)^2+(5-Q613)^2))*CT613))</f>
        <v>2.6372669906930806E-3</v>
      </c>
      <c r="CI613" s="27">
        <f>((1/(((1-P613)^2+(5-Q613)^2))*CT613))</f>
        <v>3.0323129221843988E-3</v>
      </c>
      <c r="CJ613" s="27">
        <f>((1/(((2-P613)^2+(5-Q613)^2))*CT613))</f>
        <v>3.1212728328243633E-3</v>
      </c>
      <c r="CK613" s="27">
        <f>((1/(((3-P613)^2+(5-Q613)^2))*CT613))</f>
        <v>2.849141105525266E-3</v>
      </c>
      <c r="CL613" s="27">
        <f>(1/(((4-P613)^2+(5-Q613)^2))*CT613)</f>
        <v>2.3720075557003791E-3</v>
      </c>
      <c r="CM613" s="27">
        <f>(1/(((0-P613)^2+(6-Q613)^2))*CT613)</f>
        <v>1.7891502158637323E-3</v>
      </c>
      <c r="CN613" s="27">
        <f>(1/(((1-P613)^2+(6-Q613)^2))*CT613)</f>
        <v>1.9626106522567066E-3</v>
      </c>
      <c r="CO613" s="27">
        <f>((1/(((2-P613)^2+(6-Q613)^2))*CT613))</f>
        <v>1.9994950826547663E-3</v>
      </c>
      <c r="CP613" s="27">
        <f>((1/(((3-P613)^2+(6-Q613)^2))*CT613))</f>
        <v>1.8842074942462242E-3</v>
      </c>
      <c r="CQ613" s="27">
        <f>((1/(((4-P613)^2+(6-Q613)^2))*CT613))</f>
        <v>1.6629860327699638E-3</v>
      </c>
      <c r="CR613" s="27">
        <f>((1/(((5-P613)^2+(6-Q613)^2)))*CT613)</f>
        <v>1.4046348244706559E-3</v>
      </c>
      <c r="CS613" s="21">
        <f t="shared" si="300"/>
        <v>1.2285231646788881</v>
      </c>
      <c r="CT613" s="28">
        <v>0.05</v>
      </c>
    </row>
    <row r="614" spans="8:98" x14ac:dyDescent="0.25">
      <c r="H614" s="2">
        <v>44975</v>
      </c>
      <c r="I614" s="1" t="s">
        <v>15</v>
      </c>
      <c r="J614" s="1" t="s">
        <v>24</v>
      </c>
      <c r="K614"/>
      <c r="L614"/>
      <c r="M614"/>
      <c r="N614"/>
      <c r="P614" s="10">
        <f>SUMIF(team,spi_matches[[#This Row],[team1]],Mxg)+SUMIF(team,spi_matches[[#This Row],[team2]],Vnxg)</f>
        <v>1.3225883010625372</v>
      </c>
      <c r="Q614" s="10">
        <f>SUMIF(team,spi_matches[[#This Row],[team1]],Mnxg)+SUMIF(team,spi_matches[[#This Row],[team2]],Vxg)</f>
        <v>1.0351284182537337</v>
      </c>
      <c r="R614" s="10" t="str">
        <f t="shared" si="270"/>
        <v/>
      </c>
      <c r="S614" s="21">
        <f t="shared" si="271"/>
        <v>0.27886195384970153</v>
      </c>
      <c r="T614" s="21">
        <f t="shared" si="272"/>
        <v>0.54195570858921305</v>
      </c>
      <c r="U614" s="21">
        <f t="shared" si="273"/>
        <v>0.1733065596889371</v>
      </c>
      <c r="V614" s="22">
        <f t="shared" si="274"/>
        <v>1</v>
      </c>
      <c r="W614" s="22">
        <f t="shared" si="275"/>
        <v>1</v>
      </c>
      <c r="X614" s="23" t="str">
        <f t="shared" si="276"/>
        <v/>
      </c>
      <c r="Y614" s="23" t="str">
        <f t="shared" si="277"/>
        <v/>
      </c>
      <c r="Z614" s="23">
        <f t="shared" si="278"/>
        <v>1</v>
      </c>
      <c r="AA614" s="23">
        <f t="shared" si="279"/>
        <v>1</v>
      </c>
      <c r="AB614" s="24">
        <f t="shared" si="280"/>
        <v>1</v>
      </c>
      <c r="AC614" s="24">
        <f t="shared" si="281"/>
        <v>1</v>
      </c>
      <c r="AD614" s="24">
        <f t="shared" si="282"/>
        <v>2</v>
      </c>
      <c r="AE614" s="24">
        <f t="shared" si="283"/>
        <v>1</v>
      </c>
      <c r="AF614" s="24">
        <f t="shared" si="284"/>
        <v>1</v>
      </c>
      <c r="AG614" s="24">
        <f t="shared" si="285"/>
        <v>2</v>
      </c>
      <c r="AH614" s="24">
        <f t="shared" si="286"/>
        <v>1</v>
      </c>
      <c r="AI614" s="24">
        <f t="shared" si="287"/>
        <v>0</v>
      </c>
      <c r="AJ614" s="24">
        <f t="shared" si="288"/>
        <v>2</v>
      </c>
      <c r="AK614" s="24">
        <f t="shared" si="289"/>
        <v>2</v>
      </c>
      <c r="AL614" s="25">
        <f t="shared" si="290"/>
        <v>11</v>
      </c>
      <c r="AM614" s="25">
        <f t="shared" si="291"/>
        <v>21</v>
      </c>
      <c r="AN614" s="25">
        <f t="shared" si="292"/>
        <v>12</v>
      </c>
      <c r="AO614" s="25">
        <f t="shared" si="293"/>
        <v>10</v>
      </c>
      <c r="AP614" s="25">
        <f t="shared" si="294"/>
        <v>22</v>
      </c>
      <c r="AQ614" s="26">
        <f t="shared" si="295"/>
        <v>0.47484635461153107</v>
      </c>
      <c r="AR614" s="26">
        <f t="shared" si="296"/>
        <v>0.10866715878821565</v>
      </c>
      <c r="AS614" s="26">
        <f t="shared" si="297"/>
        <v>4.8307294001329548E-2</v>
      </c>
      <c r="AT614" s="26">
        <f t="shared" si="298"/>
        <v>4.2533135604318685E-2</v>
      </c>
      <c r="AU614" s="26">
        <f t="shared" si="299"/>
        <v>3.5974748569746903E-2</v>
      </c>
      <c r="AV614" s="27">
        <f>(1/(((0-P614)^2+(0-Q614)^2))*CT614)</f>
        <v>1.7725903707551251E-2</v>
      </c>
      <c r="AW614" s="27">
        <f>(1/(((1-P614)^2+(1-Q614)^2))*CT614)</f>
        <v>0.47484635461153107</v>
      </c>
      <c r="AX614" s="27">
        <f>(1/(((2-P614)^2+(2-Q614)^2))*CT614)</f>
        <v>3.5974748569746903E-2</v>
      </c>
      <c r="AY614" s="27">
        <f>(1/(((3-P614)^2+(3-Q614)^2))*CT614)</f>
        <v>7.4912760264656073E-3</v>
      </c>
      <c r="AZ614" s="27">
        <f>((1/(((4-P614)^2+(4-Q614)^2))*CT614))</f>
        <v>3.1330289934571008E-3</v>
      </c>
      <c r="BA614" s="27">
        <f>((1/(((5-P614)^2+(5-Q614)^2))*CT614))</f>
        <v>1.7097779503815768E-3</v>
      </c>
      <c r="BB614" s="27">
        <f>((1/(((6-P614)^2+(6-Q614)^2))*CT614))</f>
        <v>1.0746187300795563E-3</v>
      </c>
      <c r="BC614" s="27">
        <f>((1/(((1-P614)^2+(0-Q614)^2))*CT614))</f>
        <v>4.2533135604318685E-2</v>
      </c>
      <c r="BD614" s="27">
        <f>((1/(((2-P614)^2+(0-Q614)^2))*CT614))</f>
        <v>3.2671678434810079E-2</v>
      </c>
      <c r="BE614" s="27">
        <f>((1/(((2-P614)^2+(1-Q614)^2))*CT614))</f>
        <v>0.10866715878821565</v>
      </c>
      <c r="BF614" s="27">
        <f>((1/(((3-P614)^2+(0-Q614)^2))*CT614))</f>
        <v>1.2869347539622695E-2</v>
      </c>
      <c r="BG614" s="27">
        <f>((1/(((3-P614)^2+(1-Q614)^2))*CT614))</f>
        <v>1.7762342611499813E-2</v>
      </c>
      <c r="BH614" s="27">
        <f>((1/(((3-P614)^2+(2-Q614)^2))*CT614))</f>
        <v>1.3352250171171693E-2</v>
      </c>
      <c r="BI614" s="27">
        <f>((1/(((4-P614)^2+(0-Q614)^2))*CT614))</f>
        <v>6.0679433088855032E-3</v>
      </c>
      <c r="BJ614" s="27">
        <f>((1/(((4-P614)^2+(1-Q614)^2))*CT614))</f>
        <v>6.9737269190441918E-3</v>
      </c>
      <c r="BK614" s="27">
        <f>((1/(((4-P614)^2+(2-Q614)^2))*CT614))</f>
        <v>6.1732125093015688E-3</v>
      </c>
      <c r="BL614" s="27">
        <f>((1/(((4-P614)^2+(3-Q614)^2))*CT614))</f>
        <v>4.5333982866033002E-3</v>
      </c>
      <c r="BM614" s="27">
        <f>((1/(((5-P614)^2+(0-Q614)^2))*CT614))</f>
        <v>3.4258665258852837E-3</v>
      </c>
      <c r="BN614" s="27">
        <f>((1/(((5-P614)^2+(1-Q614)^2))*CT614))</f>
        <v>3.6969695205712897E-3</v>
      </c>
      <c r="BO614" s="27">
        <f>((1/(((5-P614)^2+(2-Q614)^2))*CT614))</f>
        <v>3.4591701073383475E-3</v>
      </c>
      <c r="BP614" s="27">
        <f>((1/(((5-P614)^2+(3-Q614)^2))*CT614))</f>
        <v>2.8761952451175936E-3</v>
      </c>
      <c r="BQ614" s="27">
        <f>((1/(((5-P614)^2+(4-Q614)^2))*CT614))</f>
        <v>2.2407637656115687E-3</v>
      </c>
      <c r="BR614" s="27">
        <f>((1/(((6-P614)^2+(0-Q614)^2))*CT614))</f>
        <v>2.1786804658304906E-3</v>
      </c>
      <c r="BS614" s="27">
        <f>(1/(((6-P614)^2+(1-Q614)^2))*CT614)</f>
        <v>2.285253139168377E-3</v>
      </c>
      <c r="BT614" s="27">
        <f>(1/(((6-P614)^2+(2-Q614)^2))*CT614)</f>
        <v>2.192102022339811E-3</v>
      </c>
      <c r="BU614" s="27">
        <f>(1/(((6-P614)^2+(3-Q614)^2))*CT614)</f>
        <v>1.9425849186423584E-3</v>
      </c>
      <c r="BV614" s="27">
        <f>((1/(((6-P614)^2+(4-Q614)^2))*CT614))</f>
        <v>1.6303296778626974E-3</v>
      </c>
      <c r="BW614" s="27">
        <f>((1/(((6-P614)^2+(5-Q614)^2))*CT614))</f>
        <v>1.3298442878605524E-3</v>
      </c>
      <c r="BX614" s="27">
        <f>((1/(((0-P614)^2+(1-Q614)^2))*CT614))</f>
        <v>2.8563694830653154E-2</v>
      </c>
      <c r="BY614" s="27">
        <f>((1/(((0-P614)^2+(2-Q614)^2))*CT614))</f>
        <v>1.8655206018861222E-2</v>
      </c>
      <c r="BZ614" s="27">
        <f>((1/(((1-P614)^2+(2-Q614)^2))*CT614))</f>
        <v>4.8307294001329548E-2</v>
      </c>
      <c r="CA614" s="27">
        <f>((1/(((0-P614)^2+(3-Q614)^2))*CT614))</f>
        <v>8.9127192869582171E-3</v>
      </c>
      <c r="CB614" s="27">
        <f>((1/(((1-P614)^2+(3-Q614)^2))*CT614))</f>
        <v>1.2611028934070886E-2</v>
      </c>
      <c r="CC614" s="27">
        <f>((1/(((2-P614)^2+(3-Q614)^2))*CT614))</f>
        <v>1.1575127242890428E-2</v>
      </c>
      <c r="CD614" s="27">
        <f>((1/(((0-P614)^2+(4-Q614)^2))*CT614))</f>
        <v>4.7439665546259273E-3</v>
      </c>
      <c r="CE614" s="27">
        <f>((1/(((1-P614)^2+(4-Q614)^2))*CT614))</f>
        <v>5.6214345788338687E-3</v>
      </c>
      <c r="CF614" s="27">
        <f>((1/(((2-P614)^2+(4-Q614)^2))*CT614))</f>
        <v>5.4057852093849683E-3</v>
      </c>
      <c r="CG614" s="27">
        <f>((1/(((3-P614)^2+(4-Q614)^2))*CT614))</f>
        <v>4.3087945886758636E-3</v>
      </c>
      <c r="CH614" s="27">
        <f>((1/(((0-P614)^2+(5-Q614)^2))*CT614))</f>
        <v>2.8621399123810029E-3</v>
      </c>
      <c r="CI614" s="27">
        <f>((1/(((1-P614)^2+(5-Q614)^2))*CT614))</f>
        <v>3.1597034432123473E-3</v>
      </c>
      <c r="CJ614" s="27">
        <f>((1/(((2-P614)^2+(5-Q614)^2))*CT614))</f>
        <v>3.0904080449279127E-3</v>
      </c>
      <c r="CK614" s="27">
        <f>((1/(((3-P614)^2+(5-Q614)^2))*CT614))</f>
        <v>2.6977568150910185E-3</v>
      </c>
      <c r="CL614" s="27">
        <f>(1/(((4-P614)^2+(5-Q614)^2))*CT614)</f>
        <v>2.1844802229066449E-3</v>
      </c>
      <c r="CM614" s="27">
        <f>(1/(((0-P614)^2+(6-Q614)^2))*CT614)</f>
        <v>1.8939975312454187E-3</v>
      </c>
      <c r="CN614" s="27">
        <f>(1/(((1-P614)^2+(6-Q614)^2))*CT614)</f>
        <v>2.0198745120183939E-3</v>
      </c>
      <c r="CO614" s="27">
        <f>((1/(((2-P614)^2+(6-Q614)^2))*CT614))</f>
        <v>1.9913308262309135E-3</v>
      </c>
      <c r="CP614" s="27">
        <f>((1/(((3-P614)^2+(6-Q614)^2))*CT614))</f>
        <v>1.8205876532022673E-3</v>
      </c>
      <c r="CQ614" s="27">
        <f>((1/(((4-P614)^2+(6-Q614)^2))*CT614))</f>
        <v>1.571413685573869E-3</v>
      </c>
      <c r="CR614" s="27">
        <f>((1/(((5-P614)^2+(6-Q614)^2)))*CT614)</f>
        <v>1.3098157958632243E-3</v>
      </c>
      <c r="CS614" s="21">
        <f t="shared" si="300"/>
        <v>0.99412422212785156</v>
      </c>
      <c r="CT614" s="28">
        <v>0.05</v>
      </c>
    </row>
    <row r="615" spans="8:98" x14ac:dyDescent="0.25">
      <c r="H615" s="2">
        <v>44975</v>
      </c>
      <c r="I615" s="1" t="s">
        <v>5</v>
      </c>
      <c r="J615" s="1" t="s">
        <v>13</v>
      </c>
      <c r="K615"/>
      <c r="L615"/>
      <c r="M615"/>
      <c r="N615"/>
      <c r="P615" s="10">
        <f>SUMIF(team,spi_matches[[#This Row],[team1]],Mxg)+SUMIF(team,spi_matches[[#This Row],[team2]],Vnxg)</f>
        <v>1.4105887646387369</v>
      </c>
      <c r="Q615" s="10">
        <f>SUMIF(team,spi_matches[[#This Row],[team1]],Mnxg)+SUMIF(team,spi_matches[[#This Row],[team2]],Vxg)</f>
        <v>0.78208920884322053</v>
      </c>
      <c r="R615" s="10" t="str">
        <f t="shared" si="270"/>
        <v/>
      </c>
      <c r="S615" s="21">
        <f t="shared" si="271"/>
        <v>0.34301872033056247</v>
      </c>
      <c r="T615" s="21">
        <f t="shared" si="272"/>
        <v>0.29025224589004128</v>
      </c>
      <c r="U615" s="21">
        <f t="shared" si="273"/>
        <v>0.13544244775369382</v>
      </c>
      <c r="V615" s="22">
        <f t="shared" si="274"/>
        <v>3</v>
      </c>
      <c r="W615" s="22">
        <f t="shared" si="275"/>
        <v>0</v>
      </c>
      <c r="X615" s="23" t="str">
        <f t="shared" si="276"/>
        <v/>
      </c>
      <c r="Y615" s="23" t="str">
        <f t="shared" si="277"/>
        <v/>
      </c>
      <c r="Z615" s="23">
        <f t="shared" si="278"/>
        <v>3</v>
      </c>
      <c r="AA615" s="23">
        <f t="shared" si="279"/>
        <v>0</v>
      </c>
      <c r="AB615" s="24">
        <f t="shared" si="280"/>
        <v>1</v>
      </c>
      <c r="AC615" s="24">
        <f t="shared" si="281"/>
        <v>1</v>
      </c>
      <c r="AD615" s="24">
        <f t="shared" si="282"/>
        <v>2</v>
      </c>
      <c r="AE615" s="24">
        <f t="shared" si="283"/>
        <v>1</v>
      </c>
      <c r="AF615" s="24">
        <f t="shared" si="284"/>
        <v>1</v>
      </c>
      <c r="AG615" s="24">
        <f t="shared" si="285"/>
        <v>0</v>
      </c>
      <c r="AH615" s="24">
        <f t="shared" si="286"/>
        <v>2</v>
      </c>
      <c r="AI615" s="24">
        <f t="shared" si="287"/>
        <v>0</v>
      </c>
      <c r="AJ615" s="24">
        <f t="shared" si="288"/>
        <v>1</v>
      </c>
      <c r="AK615" s="24">
        <f t="shared" si="289"/>
        <v>2</v>
      </c>
      <c r="AL615" s="25">
        <f t="shared" si="290"/>
        <v>11</v>
      </c>
      <c r="AM615" s="25">
        <f t="shared" si="291"/>
        <v>21</v>
      </c>
      <c r="AN615" s="25">
        <f t="shared" si="292"/>
        <v>10</v>
      </c>
      <c r="AO615" s="25">
        <f t="shared" si="293"/>
        <v>20</v>
      </c>
      <c r="AP615" s="25">
        <f t="shared" si="294"/>
        <v>12</v>
      </c>
      <c r="AQ615" s="26">
        <f t="shared" si="295"/>
        <v>0.23140836656161656</v>
      </c>
      <c r="AR615" s="26">
        <f t="shared" si="296"/>
        <v>0.12661730907560445</v>
      </c>
      <c r="AS615" s="26">
        <f t="shared" si="297"/>
        <v>6.4082298959806244E-2</v>
      </c>
      <c r="AT615" s="26">
        <f t="shared" si="298"/>
        <v>5.2133885011461691E-2</v>
      </c>
      <c r="AU615" s="26">
        <f t="shared" si="299"/>
        <v>3.0268362409128731E-2</v>
      </c>
      <c r="AV615" s="27">
        <f>(1/(((0-P615)^2+(0-Q615)^2))*CT615)</f>
        <v>1.922024102207609E-2</v>
      </c>
      <c r="AW615" s="27">
        <f>(1/(((1-P615)^2+(1-Q615)^2))*CT615)</f>
        <v>0.23140836656161656</v>
      </c>
      <c r="AX615" s="27">
        <f>(1/(((2-P615)^2+(2-Q615)^2))*CT615)</f>
        <v>2.7311773680277887E-2</v>
      </c>
      <c r="AY615" s="27">
        <f>(1/(((3-P615)^2+(3-Q615)^2))*CT615)</f>
        <v>6.7155952827415225E-3</v>
      </c>
      <c r="AZ615" s="27">
        <f>((1/(((4-P615)^2+(4-Q615)^2))*CT615))</f>
        <v>2.9308322866989033E-3</v>
      </c>
      <c r="BA615" s="27">
        <f>((1/(((5-P615)^2+(5-Q615)^2))*CT615))</f>
        <v>1.6300107428246953E-3</v>
      </c>
      <c r="BB615" s="27">
        <f>((1/(((6-P615)^2+(6-Q615)^2))*CT615))</f>
        <v>1.0354263138056771E-3</v>
      </c>
      <c r="BC615" s="27">
        <f>((1/(((1-P615)^2+(0-Q615)^2))*CT615))</f>
        <v>6.4082298959806244E-2</v>
      </c>
      <c r="BD615" s="27">
        <f>((1/(((2-P615)^2+(0-Q615)^2))*CT615))</f>
        <v>5.2133885011461691E-2</v>
      </c>
      <c r="BE615" s="27">
        <f>((1/(((2-P615)^2+(1-Q615)^2))*CT615))</f>
        <v>0.12661730907560445</v>
      </c>
      <c r="BF615" s="27">
        <f>((1/(((3-P615)^2+(0-Q615)^2))*CT615))</f>
        <v>1.5934266151662914E-2</v>
      </c>
      <c r="BG615" s="27">
        <f>((1/(((3-P615)^2+(1-Q615)^2))*CT615))</f>
        <v>1.9427184129614621E-2</v>
      </c>
      <c r="BH615" s="27">
        <f>((1/(((3-P615)^2+(2-Q615)^2))*CT615))</f>
        <v>1.247027469876507E-2</v>
      </c>
      <c r="BI615" s="27">
        <f>((1/(((4-P615)^2+(0-Q615)^2))*CT615))</f>
        <v>6.8336687039946224E-3</v>
      </c>
      <c r="BJ615" s="27">
        <f>((1/(((4-P615)^2+(1-Q615)^2))*CT615))</f>
        <v>7.4046258364365057E-3</v>
      </c>
      <c r="BK615" s="27">
        <f>((1/(((4-P615)^2+(2-Q615)^2))*CT615))</f>
        <v>6.1062308993376059E-3</v>
      </c>
      <c r="BL615" s="27">
        <f>((1/(((4-P615)^2+(3-Q615)^2))*CT615))</f>
        <v>4.301379113300031E-3</v>
      </c>
      <c r="BM615" s="27">
        <f>((1/(((5-P615)^2+(0-Q615)^2))*CT615))</f>
        <v>3.704928649957636E-3</v>
      </c>
      <c r="BN615" s="27">
        <f>((1/(((5-P615)^2+(1-Q615)^2))*CT615))</f>
        <v>3.8665698915388669E-3</v>
      </c>
      <c r="BO615" s="27">
        <f>((1/(((5-P615)^2+(2-Q615)^2))*CT615))</f>
        <v>3.4801541432028559E-3</v>
      </c>
      <c r="BP615" s="27">
        <f>((1/(((5-P615)^2+(3-Q615)^2))*CT615))</f>
        <v>2.8085152146038383E-3</v>
      </c>
      <c r="BQ615" s="27">
        <f>((1/(((5-P615)^2+(4-Q615)^2))*CT615))</f>
        <v>2.1515719735881352E-3</v>
      </c>
      <c r="BR615" s="27">
        <f>((1/(((6-P615)^2+(0-Q615)^2))*CT615))</f>
        <v>2.3068732947915151E-3</v>
      </c>
      <c r="BS615" s="27">
        <f>(1/(((6-P615)^2+(1-Q615)^2))*CT615)</f>
        <v>2.3685254497355875E-3</v>
      </c>
      <c r="BT615" s="27">
        <f>(1/(((6-P615)^2+(2-Q615)^2))*CT615)</f>
        <v>2.2176880670606003E-3</v>
      </c>
      <c r="BU615" s="27">
        <f>(1/(((6-P615)^2+(3-Q615)^2))*CT615)</f>
        <v>1.9244222596782883E-3</v>
      </c>
      <c r="BV615" s="27">
        <f>((1/(((6-P615)^2+(4-Q615)^2))*CT615))</f>
        <v>1.5914623596898474E-3</v>
      </c>
      <c r="BW615" s="27">
        <f>((1/(((6-P615)^2+(5-Q615)^2))*CT615))</f>
        <v>1.2868864467315698E-3</v>
      </c>
      <c r="BX615" s="27">
        <f>((1/(((0-P615)^2+(1-Q615)^2))*CT615))</f>
        <v>2.4542939586996066E-2</v>
      </c>
      <c r="BY615" s="27">
        <f>((1/(((0-P615)^2+(2-Q615)^2))*CT615))</f>
        <v>1.4396495905210614E-2</v>
      </c>
      <c r="BZ615" s="27">
        <f>((1/(((1-P615)^2+(2-Q615)^2))*CT615))</f>
        <v>3.0268362409128731E-2</v>
      </c>
      <c r="CA615" s="27">
        <f>((1/(((0-P615)^2+(3-Q615)^2))*CT615))</f>
        <v>7.2370536610057452E-3</v>
      </c>
      <c r="CB615" s="27">
        <f>((1/(((1-P615)^2+(3-Q615)^2))*CT615))</f>
        <v>9.8276014418102395E-3</v>
      </c>
      <c r="CC615" s="27">
        <f>((1/(((2-P615)^2+(3-Q615)^2))*CT615))</f>
        <v>9.4939102493656891E-3</v>
      </c>
      <c r="CD615" s="27">
        <f>((1/(((0-P615)^2+(4-Q615)^2))*CT615))</f>
        <v>4.0503177379316588E-3</v>
      </c>
      <c r="CE615" s="27">
        <f>((1/(((1-P615)^2+(4-Q615)^2))*CT615))</f>
        <v>4.7512560687486619E-3</v>
      </c>
      <c r="CF615" s="27">
        <f>((1/(((2-P615)^2+(4-Q615)^2))*CT615))</f>
        <v>4.6718687458280166E-3</v>
      </c>
      <c r="CG615" s="27">
        <f>((1/(((3-P615)^2+(4-Q615)^2))*CT615))</f>
        <v>3.8816325845784493E-3</v>
      </c>
      <c r="CH615" s="27">
        <f>((1/(((0-P615)^2+(5-Q615)^2))*CT615))</f>
        <v>2.5277378654113367E-3</v>
      </c>
      <c r="CI615" s="27">
        <f>((1/(((1-P615)^2+(5-Q615)^2))*CT615))</f>
        <v>2.7840644155086836E-3</v>
      </c>
      <c r="CJ615" s="27">
        <f>((1/(((2-P615)^2+(5-Q615)^2))*CT615))</f>
        <v>2.7566166032971882E-3</v>
      </c>
      <c r="CK615" s="27">
        <f>((1/(((3-P615)^2+(5-Q615)^2))*CT615))</f>
        <v>2.4609933153539377E-3</v>
      </c>
      <c r="CL615" s="27">
        <f>(1/(((4-P615)^2+(5-Q615)^2))*CT615)</f>
        <v>2.0411644085489857E-3</v>
      </c>
      <c r="CM615" s="27">
        <f>(1/(((0-P615)^2+(6-Q615)^2))*CT615)</f>
        <v>1.7113703008589717E-3</v>
      </c>
      <c r="CN615" s="27">
        <f>(1/(((1-P615)^2+(6-Q615)^2))*CT615)</f>
        <v>1.8251388387288633E-3</v>
      </c>
      <c r="CO615" s="27">
        <f>((1/(((2-P615)^2+(6-Q615)^2))*CT615))</f>
        <v>1.8133024764751941E-3</v>
      </c>
      <c r="CP615" s="27">
        <f>((1/(((3-P615)^2+(6-Q615)^2))*CT615))</f>
        <v>1.6805129111180123E-3</v>
      </c>
      <c r="CQ615" s="27">
        <f>((1/(((4-P615)^2+(6-Q615)^2))*CT615))</f>
        <v>1.4735507844301952E-3</v>
      </c>
      <c r="CR615" s="27">
        <f>((1/(((5-P615)^2+(6-Q615)^2)))*CT615)</f>
        <v>1.2465574433585772E-3</v>
      </c>
      <c r="CS615" s="21">
        <f t="shared" si="300"/>
        <v>0.76871341397429782</v>
      </c>
      <c r="CT615" s="28">
        <v>0.05</v>
      </c>
    </row>
    <row r="616" spans="8:98" x14ac:dyDescent="0.25">
      <c r="H616" s="2">
        <v>44975</v>
      </c>
      <c r="I616" s="1" t="s">
        <v>25</v>
      </c>
      <c r="J616" s="1" t="s">
        <v>22</v>
      </c>
      <c r="K616"/>
      <c r="L616"/>
      <c r="M616"/>
      <c r="N616"/>
      <c r="P616" s="10">
        <f>SUMIF(team,spi_matches[[#This Row],[team1]],Mxg)+SUMIF(team,spi_matches[[#This Row],[team2]],Vnxg)</f>
        <v>0.41795136936796323</v>
      </c>
      <c r="Q616" s="10">
        <f>SUMIF(team,spi_matches[[#This Row],[team1]],Mnxg)+SUMIF(team,spi_matches[[#This Row],[team2]],Vxg)</f>
        <v>2.4205823590099422</v>
      </c>
      <c r="R616" s="10" t="str">
        <f t="shared" si="270"/>
        <v/>
      </c>
      <c r="S616" s="21">
        <f t="shared" si="271"/>
        <v>7.5561922551648189E-2</v>
      </c>
      <c r="T616" s="21">
        <f t="shared" si="272"/>
        <v>6.1507864216758572E-2</v>
      </c>
      <c r="U616" s="21">
        <f t="shared" si="273"/>
        <v>0.54669342089335538</v>
      </c>
      <c r="V616" s="22">
        <f t="shared" si="274"/>
        <v>0</v>
      </c>
      <c r="W616" s="22">
        <f t="shared" si="275"/>
        <v>3</v>
      </c>
      <c r="X616" s="23" t="str">
        <f t="shared" si="276"/>
        <v/>
      </c>
      <c r="Y616" s="23" t="str">
        <f t="shared" si="277"/>
        <v/>
      </c>
      <c r="Z616" s="23">
        <f t="shared" si="278"/>
        <v>0</v>
      </c>
      <c r="AA616" s="23">
        <f t="shared" si="279"/>
        <v>3</v>
      </c>
      <c r="AB616" s="24">
        <f t="shared" si="280"/>
        <v>0</v>
      </c>
      <c r="AC616" s="24">
        <f t="shared" si="281"/>
        <v>2</v>
      </c>
      <c r="AD616" s="24">
        <f t="shared" si="282"/>
        <v>0</v>
      </c>
      <c r="AE616" s="24">
        <f t="shared" si="283"/>
        <v>3</v>
      </c>
      <c r="AF616" s="24">
        <f t="shared" si="284"/>
        <v>1</v>
      </c>
      <c r="AG616" s="24">
        <f t="shared" si="285"/>
        <v>2</v>
      </c>
      <c r="AH616" s="24">
        <f t="shared" si="286"/>
        <v>1</v>
      </c>
      <c r="AI616" s="24">
        <f t="shared" si="287"/>
        <v>3</v>
      </c>
      <c r="AJ616" s="24">
        <f t="shared" si="288"/>
        <v>0</v>
      </c>
      <c r="AK616" s="24">
        <f t="shared" si="289"/>
        <v>1</v>
      </c>
      <c r="AL616" s="25">
        <f t="shared" si="290"/>
        <v>2</v>
      </c>
      <c r="AM616" s="25">
        <f t="shared" si="291"/>
        <v>3</v>
      </c>
      <c r="AN616" s="25">
        <f t="shared" si="292"/>
        <v>12</v>
      </c>
      <c r="AO616" s="25">
        <f t="shared" si="293"/>
        <v>13</v>
      </c>
      <c r="AP616" s="25">
        <f t="shared" si="294"/>
        <v>1</v>
      </c>
      <c r="AQ616" s="26">
        <f t="shared" si="295"/>
        <v>0.14221802809574566</v>
      </c>
      <c r="AR616" s="26">
        <f t="shared" si="296"/>
        <v>9.7960818249050619E-2</v>
      </c>
      <c r="AS616" s="26">
        <f t="shared" si="297"/>
        <v>9.6961210617841243E-2</v>
      </c>
      <c r="AT616" s="26">
        <f t="shared" si="298"/>
        <v>7.4128389745065221E-2</v>
      </c>
      <c r="AU616" s="26">
        <f t="shared" si="299"/>
        <v>2.2802546151357427E-2</v>
      </c>
      <c r="AV616" s="27">
        <f>(1/(((0-P616)^2+(0-Q616)^2))*CT616)</f>
        <v>8.2865113622451504E-3</v>
      </c>
      <c r="AW616" s="27">
        <f>(1/(((1-P616)^2+(1-Q616)^2))*CT616)</f>
        <v>2.1214893381453413E-2</v>
      </c>
      <c r="AX616" s="27">
        <f>(1/(((2-P616)^2+(2-Q616)^2))*CT616)</f>
        <v>1.8658335861243779E-2</v>
      </c>
      <c r="AY616" s="27">
        <f>(1/(((3-P616)^2+(3-Q616)^2))*CT616)</f>
        <v>7.1401031707516429E-3</v>
      </c>
      <c r="AZ616" s="27">
        <f>((1/(((4-P616)^2+(4-Q616)^2))*CT616))</f>
        <v>3.2625080939020258E-3</v>
      </c>
      <c r="BA616" s="27">
        <f>((1/(((5-P616)^2+(5-Q616)^2))*CT616))</f>
        <v>1.8084121169977879E-3</v>
      </c>
      <c r="BB616" s="27">
        <f>((1/(((6-P616)^2+(6-Q616)^2))*CT616))</f>
        <v>1.1371002301647762E-3</v>
      </c>
      <c r="BC616" s="27">
        <f>((1/(((1-P616)^2+(0-Q616)^2))*CT616))</f>
        <v>8.0671189912583357E-3</v>
      </c>
      <c r="BD616" s="27">
        <f>((1/(((2-P616)^2+(0-Q616)^2))*CT616))</f>
        <v>5.9793615211362469E-3</v>
      </c>
      <c r="BE616" s="27">
        <f>((1/(((2-P616)^2+(1-Q616)^2))*CT616))</f>
        <v>1.105966619293694E-2</v>
      </c>
      <c r="BF616" s="27">
        <f>((1/(((3-P616)^2+(0-Q616)^2))*CT616))</f>
        <v>3.9916354201394227E-3</v>
      </c>
      <c r="BG616" s="27">
        <f>((1/(((3-P616)^2+(1-Q616)^2))*CT616))</f>
        <v>5.7570329208740311E-3</v>
      </c>
      <c r="BH616" s="27">
        <f>((1/(((3-P616)^2+(2-Q616)^2))*CT616))</f>
        <v>7.3058136805611148E-3</v>
      </c>
      <c r="BI616" s="27">
        <f>((1/(((4-P616)^2+(0-Q616)^2))*CT616))</f>
        <v>2.675185692210957E-3</v>
      </c>
      <c r="BJ616" s="27">
        <f>((1/(((4-P616)^2+(1-Q616)^2))*CT616))</f>
        <v>3.3672014013139567E-3</v>
      </c>
      <c r="BK616" s="27">
        <f>((1/(((4-P616)^2+(2-Q616)^2))*CT616))</f>
        <v>3.8437996924272771E-3</v>
      </c>
      <c r="BL616" s="27">
        <f>((1/(((4-P616)^2+(3-Q616)^2))*CT616))</f>
        <v>3.7974307084606904E-3</v>
      </c>
      <c r="BM616" s="27">
        <f>((1/(((5-P616)^2+(0-Q616)^2))*CT616))</f>
        <v>1.8618930680461784E-3</v>
      </c>
      <c r="BN616" s="27">
        <f>((1/(((5-P616)^2+(1-Q616)^2))*CT616))</f>
        <v>2.1726638664012299E-3</v>
      </c>
      <c r="BO616" s="27">
        <f>((1/(((5-P616)^2+(2-Q616)^2))*CT616))</f>
        <v>2.3616030726458285E-3</v>
      </c>
      <c r="BP616" s="27">
        <f>((1/(((5-P616)^2+(3-Q616)^2))*CT616))</f>
        <v>2.3440179736834007E-3</v>
      </c>
      <c r="BQ616" s="27">
        <f>((1/(((5-P616)^2+(4-Q616)^2))*CT616))</f>
        <v>2.1285898372342522E-3</v>
      </c>
      <c r="BR616" s="27">
        <f>((1/(((6-P616)^2+(0-Q616)^2))*CT616))</f>
        <v>1.3506765288449102E-3</v>
      </c>
      <c r="BS616" s="27">
        <f>(1/(((6-P616)^2+(1-Q616)^2))*CT616)</f>
        <v>1.5070535613381987E-3</v>
      </c>
      <c r="BT616" s="27">
        <f>(1/(((6-P616)^2+(2-Q616)^2))*CT616)</f>
        <v>1.5956009187978707E-3</v>
      </c>
      <c r="BU616" s="27">
        <f>(1/(((6-P616)^2+(3-Q616)^2))*CT616)</f>
        <v>1.5875539974289496E-3</v>
      </c>
      <c r="BV616" s="27">
        <f>((1/(((6-P616)^2+(4-Q616)^2))*CT616))</f>
        <v>1.4857151313244169E-3</v>
      </c>
      <c r="BW616" s="27">
        <f>((1/(((6-P616)^2+(5-Q616)^2))*CT616))</f>
        <v>1.322308374583979E-3</v>
      </c>
      <c r="BX616" s="27">
        <f>((1/(((0-P616)^2+(1-Q616)^2))*CT616))</f>
        <v>2.2802546151357427E-2</v>
      </c>
      <c r="BY616" s="27">
        <f>((1/(((0-P616)^2+(2-Q616)^2))*CT616))</f>
        <v>0.14221802809574566</v>
      </c>
      <c r="BZ616" s="27">
        <f>((1/(((1-P616)^2+(2-Q616)^2))*CT616))</f>
        <v>9.6961210617841243E-2</v>
      </c>
      <c r="CA616" s="27">
        <f>((1/(((0-P616)^2+(3-Q616)^2))*CT616))</f>
        <v>9.7960818249050619E-2</v>
      </c>
      <c r="CB616" s="27">
        <f>((1/(((1-P616)^2+(3-Q616)^2))*CT616))</f>
        <v>7.4128389745065221E-2</v>
      </c>
      <c r="CC616" s="27">
        <f>((1/(((2-P616)^2+(3-Q616)^2))*CT616))</f>
        <v>1.7614300333960709E-2</v>
      </c>
      <c r="CD616" s="27">
        <f>((1/(((0-P616)^2+(4-Q616)^2))*CT616))</f>
        <v>1.873189961013557E-2</v>
      </c>
      <c r="CE616" s="27">
        <f>((1/(((1-P616)^2+(4-Q616)^2))*CT616))</f>
        <v>1.7647012984325954E-2</v>
      </c>
      <c r="CF616" s="27">
        <f>((1/(((2-P616)^2+(4-Q616)^2))*CT616))</f>
        <v>1.0005126718266637E-2</v>
      </c>
      <c r="CG616" s="27">
        <f>((1/(((3-P616)^2+(4-Q616)^2))*CT616))</f>
        <v>5.4576005902106546E-3</v>
      </c>
      <c r="CH616" s="27">
        <f>((1/(((0-P616)^2+(5-Q616)^2))*CT616))</f>
        <v>7.3227041010662996E-3</v>
      </c>
      <c r="CI616" s="27">
        <f>((1/(((1-P616)^2+(5-Q616)^2))*CT616))</f>
        <v>7.1508497752718284E-3</v>
      </c>
      <c r="CJ616" s="27">
        <f>((1/(((2-P616)^2+(5-Q616)^2))*CT616))</f>
        <v>5.4607369952200469E-3</v>
      </c>
      <c r="CK616" s="27">
        <f>((1/(((3-P616)^2+(5-Q616)^2))*CT616))</f>
        <v>3.7536493454901026E-3</v>
      </c>
      <c r="CL616" s="27">
        <f>(1/(((4-P616)^2+(5-Q616)^2))*CT616)</f>
        <v>2.5661465644733761E-3</v>
      </c>
      <c r="CM616" s="27">
        <f>(1/(((0-P616)^2+(6-Q616)^2))*CT616)</f>
        <v>3.8500293461725156E-3</v>
      </c>
      <c r="CN616" s="27">
        <f>(1/(((1-P616)^2+(6-Q616)^2))*CT616)</f>
        <v>3.8019889894923805E-3</v>
      </c>
      <c r="CO616" s="27">
        <f>((1/(((2-P616)^2+(6-Q616)^2))*CT616))</f>
        <v>3.2647499650560342E-3</v>
      </c>
      <c r="CP616" s="27">
        <f>((1/(((3-P616)^2+(6-Q616)^2))*CT616))</f>
        <v>2.5668397657370549E-3</v>
      </c>
      <c r="CQ616" s="27">
        <f>((1/(((4-P616)^2+(6-Q616)^2))*CT616))</f>
        <v>1.94982681912552E-3</v>
      </c>
      <c r="CR616" s="27">
        <f>((1/(((5-P616)^2+(6-Q616)^2)))*CT616)</f>
        <v>1.4789661302907905E-3</v>
      </c>
      <c r="CS616" s="21">
        <f t="shared" si="300"/>
        <v>0.68376320766176202</v>
      </c>
      <c r="CT616" s="28">
        <v>0.05</v>
      </c>
    </row>
    <row r="617" spans="8:98" x14ac:dyDescent="0.25">
      <c r="H617" s="2">
        <v>44975</v>
      </c>
      <c r="I617" s="1" t="s">
        <v>10</v>
      </c>
      <c r="J617" s="1" t="s">
        <v>8</v>
      </c>
      <c r="K617"/>
      <c r="L617"/>
      <c r="M617"/>
      <c r="N617"/>
      <c r="P617" s="10">
        <f>SUMIF(team,spi_matches[[#This Row],[team1]],Mxg)+SUMIF(team,spi_matches[[#This Row],[team2]],Vnxg)</f>
        <v>1.3619723484375077</v>
      </c>
      <c r="Q617" s="10">
        <f>SUMIF(team,spi_matches[[#This Row],[team1]],Mnxg)+SUMIF(team,spi_matches[[#This Row],[team2]],Vxg)</f>
        <v>1.1806170756731427</v>
      </c>
      <c r="R617" s="10" t="str">
        <f t="shared" si="270"/>
        <v/>
      </c>
      <c r="S617" s="21">
        <f t="shared" si="271"/>
        <v>0.27242342272208009</v>
      </c>
      <c r="T617" s="21">
        <f t="shared" si="272"/>
        <v>0.38190011370342647</v>
      </c>
      <c r="U617" s="21">
        <f t="shared" si="273"/>
        <v>0.1944232546324656</v>
      </c>
      <c r="V617" s="22">
        <f t="shared" si="274"/>
        <v>1</v>
      </c>
      <c r="W617" s="22">
        <f t="shared" si="275"/>
        <v>1</v>
      </c>
      <c r="X617" s="23" t="str">
        <f t="shared" si="276"/>
        <v/>
      </c>
      <c r="Y617" s="23" t="str">
        <f t="shared" si="277"/>
        <v/>
      </c>
      <c r="Z617" s="23">
        <f t="shared" si="278"/>
        <v>1</v>
      </c>
      <c r="AA617" s="23">
        <f t="shared" si="279"/>
        <v>1</v>
      </c>
      <c r="AB617" s="24">
        <f t="shared" si="280"/>
        <v>1</v>
      </c>
      <c r="AC617" s="24">
        <f t="shared" si="281"/>
        <v>1</v>
      </c>
      <c r="AD617" s="24">
        <f t="shared" si="282"/>
        <v>2</v>
      </c>
      <c r="AE617" s="24">
        <f t="shared" si="283"/>
        <v>1</v>
      </c>
      <c r="AF617" s="24">
        <f t="shared" si="284"/>
        <v>1</v>
      </c>
      <c r="AG617" s="24">
        <f t="shared" si="285"/>
        <v>2</v>
      </c>
      <c r="AH617" s="24">
        <f t="shared" si="286"/>
        <v>2</v>
      </c>
      <c r="AI617" s="24">
        <f t="shared" si="287"/>
        <v>2</v>
      </c>
      <c r="AJ617" s="24">
        <f t="shared" si="288"/>
        <v>1</v>
      </c>
      <c r="AK617" s="24">
        <f t="shared" si="289"/>
        <v>0</v>
      </c>
      <c r="AL617" s="25">
        <f t="shared" si="290"/>
        <v>11</v>
      </c>
      <c r="AM617" s="25">
        <f t="shared" si="291"/>
        <v>21</v>
      </c>
      <c r="AN617" s="25">
        <f t="shared" si="292"/>
        <v>12</v>
      </c>
      <c r="AO617" s="25">
        <f t="shared" si="293"/>
        <v>22</v>
      </c>
      <c r="AP617" s="25">
        <f t="shared" si="294"/>
        <v>10</v>
      </c>
      <c r="AQ617" s="26">
        <f t="shared" si="295"/>
        <v>0.30553661234688334</v>
      </c>
      <c r="AR617" s="26">
        <f t="shared" si="296"/>
        <v>0.11371342717865088</v>
      </c>
      <c r="AS617" s="26">
        <f t="shared" si="297"/>
        <v>6.2312101152807192E-2</v>
      </c>
      <c r="AT617" s="26">
        <f t="shared" si="298"/>
        <v>4.6362076319659939E-2</v>
      </c>
      <c r="AU617" s="26">
        <f t="shared" si="299"/>
        <v>3.2789451199899809E-2</v>
      </c>
      <c r="AV617" s="27">
        <f>(1/(((0-P617)^2+(0-Q617)^2))*CT617)</f>
        <v>1.5390177833957434E-2</v>
      </c>
      <c r="AW617" s="27">
        <f>(1/(((1-P617)^2+(1-Q617)^2))*CT617)</f>
        <v>0.30553661234688334</v>
      </c>
      <c r="AX617" s="27">
        <f>(1/(((2-P617)^2+(2-Q617)^2))*CT617)</f>
        <v>4.6362076319659939E-2</v>
      </c>
      <c r="AY617" s="27">
        <f>(1/(((3-P617)^2+(3-Q617)^2))*CT617)</f>
        <v>8.3426648645320203E-3</v>
      </c>
      <c r="AZ617" s="27">
        <f>((1/(((4-P617)^2+(4-Q617)^2))*CT617))</f>
        <v>3.3538792053062145E-3</v>
      </c>
      <c r="BA617" s="27">
        <f>((1/(((5-P617)^2+(5-Q617)^2))*CT617))</f>
        <v>1.7970788121218499E-3</v>
      </c>
      <c r="BB617" s="27">
        <f>((1/(((6-P617)^2+(6-Q617)^2))*CT617))</f>
        <v>1.1176243209656757E-3</v>
      </c>
      <c r="BC617" s="27">
        <f>((1/(((1-P617)^2+(0-Q617)^2))*CT617))</f>
        <v>3.2789451199899809E-2</v>
      </c>
      <c r="BD617" s="27">
        <f>((1/(((2-P617)^2+(0-Q617)^2))*CT617))</f>
        <v>2.7763341402774474E-2</v>
      </c>
      <c r="BE617" s="27">
        <f>((1/(((2-P617)^2+(1-Q617)^2))*CT617))</f>
        <v>0.11371342717865088</v>
      </c>
      <c r="BF617" s="27">
        <f>((1/(((3-P617)^2+(0-Q617)^2))*CT617))</f>
        <v>1.2263945819298022E-2</v>
      </c>
      <c r="BG617" s="27">
        <f>((1/(((3-P617)^2+(1-Q617)^2))*CT617))</f>
        <v>1.8411072079370563E-2</v>
      </c>
      <c r="BH617" s="27">
        <f>((1/(((3-P617)^2+(2-Q617)^2))*CT617))</f>
        <v>1.4905248983882013E-2</v>
      </c>
      <c r="BI617" s="27">
        <f>((1/(((4-P617)^2+(0-Q617)^2))*CT617))</f>
        <v>5.9858399665693417E-3</v>
      </c>
      <c r="BJ617" s="27">
        <f>((1/(((4-P617)^2+(1-Q617)^2))*CT617))</f>
        <v>7.1512216014521903E-3</v>
      </c>
      <c r="BK617" s="27">
        <f>((1/(((4-P617)^2+(2-Q617)^2))*CT617))</f>
        <v>6.5525833363988695E-3</v>
      </c>
      <c r="BL617" s="27">
        <f>((1/(((4-P617)^2+(3-Q617)^2))*CT617))</f>
        <v>4.8688601176935815E-3</v>
      </c>
      <c r="BM617" s="27">
        <f>((1/(((5-P617)^2+(0-Q617)^2))*CT617))</f>
        <v>3.4178448160654949E-3</v>
      </c>
      <c r="BN617" s="27">
        <f>((1/(((5-P617)^2+(1-Q617)^2))*CT617))</f>
        <v>3.768503051832402E-3</v>
      </c>
      <c r="BO617" s="27">
        <f>((1/(((5-P617)^2+(2-Q617)^2))*CT617))</f>
        <v>3.5954064474022621E-3</v>
      </c>
      <c r="BP617" s="27">
        <f>((1/(((5-P617)^2+(3-Q617)^2))*CT617))</f>
        <v>3.0219880907189733E-3</v>
      </c>
      <c r="BQ617" s="27">
        <f>((1/(((5-P617)^2+(4-Q617)^2))*CT617))</f>
        <v>2.3602534897451451E-3</v>
      </c>
      <c r="BR617" s="27">
        <f>((1/(((6-P617)^2+(0-Q617)^2))*CT617))</f>
        <v>2.1829145120351333E-3</v>
      </c>
      <c r="BS617" s="27">
        <f>(1/(((6-P617)^2+(1-Q617)^2))*CT617)</f>
        <v>2.3208400783234647E-3</v>
      </c>
      <c r="BT617" s="27">
        <f>(1/(((6-P617)^2+(2-Q617)^2))*CT617)</f>
        <v>2.2540098851631689E-3</v>
      </c>
      <c r="BU617" s="27">
        <f>(1/(((6-P617)^2+(3-Q617)^2))*CT617)</f>
        <v>2.0143863669562757E-3</v>
      </c>
      <c r="BV617" s="27">
        <f>((1/(((6-P617)^2+(4-Q617)^2))*CT617))</f>
        <v>1.697203857659602E-3</v>
      </c>
      <c r="BW617" s="27">
        <f>((1/(((6-P617)^2+(5-Q617)^2))*CT617))</f>
        <v>1.3850804401885066E-3</v>
      </c>
      <c r="BX617" s="27">
        <f>((1/(((0-P617)^2+(1-Q617)^2))*CT617))</f>
        <v>2.6488786259884795E-2</v>
      </c>
      <c r="BY617" s="27">
        <f>((1/(((0-P617)^2+(2-Q617)^2))*CT617))</f>
        <v>1.9791343392740478E-2</v>
      </c>
      <c r="BZ617" s="27">
        <f>((1/(((1-P617)^2+(2-Q617)^2))*CT617))</f>
        <v>6.2312101152807192E-2</v>
      </c>
      <c r="CA617" s="27">
        <f>((1/(((0-P617)^2+(3-Q617)^2))*CT617))</f>
        <v>9.6803117634685302E-3</v>
      </c>
      <c r="CB617" s="27">
        <f>((1/(((1-P617)^2+(3-Q617)^2))*CT617))</f>
        <v>1.4529907200827237E-2</v>
      </c>
      <c r="CC617" s="27">
        <f>((1/(((2-P617)^2+(3-Q617)^2))*CT617))</f>
        <v>1.345086335640326E-2</v>
      </c>
      <c r="CD617" s="27">
        <f>((1/(((0-P617)^2+(4-Q617)^2))*CT617))</f>
        <v>5.1000170713217594E-3</v>
      </c>
      <c r="CE617" s="27">
        <f>((1/(((1-P617)^2+(4-Q617)^2))*CT617))</f>
        <v>6.1881616579931914E-3</v>
      </c>
      <c r="CF617" s="27">
        <f>((1/(((2-P617)^2+(4-Q617)^2))*CT617))</f>
        <v>5.9837247296180415E-3</v>
      </c>
      <c r="CG617" s="27">
        <f>((1/(((3-P617)^2+(4-Q617)^2))*CT617))</f>
        <v>4.7027598703138426E-3</v>
      </c>
      <c r="CH617" s="27">
        <f>((1/(((0-P617)^2+(5-Q617)^2))*CT617))</f>
        <v>3.0408715146478683E-3</v>
      </c>
      <c r="CI617" s="27">
        <f>((1/(((1-P617)^2+(5-Q617)^2))*CT617))</f>
        <v>3.3970368549435769E-3</v>
      </c>
      <c r="CJ617" s="27">
        <f>((1/(((2-P617)^2+(5-Q617)^2))*CT617))</f>
        <v>3.3344970268245574E-3</v>
      </c>
      <c r="CK617" s="27">
        <f>((1/(((3-P617)^2+(5-Q617)^2))*CT617))</f>
        <v>2.8950564318164628E-3</v>
      </c>
      <c r="CL617" s="27">
        <f>(1/(((4-P617)^2+(5-Q617)^2))*CT617)</f>
        <v>2.3205220299140571E-3</v>
      </c>
      <c r="CM617" s="27">
        <f>(1/(((0-P617)^2+(6-Q617)^2))*CT617)</f>
        <v>1.993507508925455E-3</v>
      </c>
      <c r="CN617" s="27">
        <f>(1/(((1-P617)^2+(6-Q617)^2))*CT617)</f>
        <v>2.1406422735992547E-3</v>
      </c>
      <c r="CO617" s="27">
        <f>((1/(((2-P617)^2+(6-Q617)^2))*CT617))</f>
        <v>2.1156381533798054E-3</v>
      </c>
      <c r="CP617" s="27">
        <f>((1/(((3-P617)^2+(6-Q617)^2))*CT617))</f>
        <v>1.9297876588233887E-3</v>
      </c>
      <c r="CQ617" s="27">
        <f>((1/(((4-P617)^2+(6-Q617)^2))*CT617))</f>
        <v>1.6564166685725315E-3</v>
      </c>
      <c r="CR617" s="27">
        <f>((1/(((5-P617)^2+(6-Q617)^2)))*CT617)</f>
        <v>1.3713020556402893E-3</v>
      </c>
      <c r="CS617" s="21">
        <f t="shared" si="300"/>
        <v>0.84874679105797191</v>
      </c>
      <c r="CT617" s="28">
        <v>0.05</v>
      </c>
    </row>
    <row r="618" spans="8:98" x14ac:dyDescent="0.25">
      <c r="H618" s="2">
        <v>44975</v>
      </c>
      <c r="I618" s="1" t="s">
        <v>12</v>
      </c>
      <c r="J618" s="1" t="s">
        <v>11</v>
      </c>
      <c r="K618"/>
      <c r="L618"/>
      <c r="M618"/>
      <c r="N618"/>
      <c r="P618" s="10">
        <f>SUMIF(team,spi_matches[[#This Row],[team1]],Mxg)+SUMIF(team,spi_matches[[#This Row],[team2]],Vnxg)</f>
        <v>1.7687723336411061</v>
      </c>
      <c r="Q618" s="10">
        <f>SUMIF(team,spi_matches[[#This Row],[team1]],Mnxg)+SUMIF(team,spi_matches[[#This Row],[team2]],Vxg)</f>
        <v>0.89656236488464602</v>
      </c>
      <c r="R618" s="10" t="str">
        <f t="shared" si="270"/>
        <v/>
      </c>
      <c r="S618" s="21">
        <f t="shared" si="271"/>
        <v>1.0110051995224933</v>
      </c>
      <c r="T618" s="21">
        <f t="shared" si="272"/>
        <v>0.14995923424207871</v>
      </c>
      <c r="U618" s="21">
        <f t="shared" si="273"/>
        <v>0.12494268602512658</v>
      </c>
      <c r="V618" s="22">
        <f t="shared" si="274"/>
        <v>3</v>
      </c>
      <c r="W618" s="22">
        <f t="shared" si="275"/>
        <v>0</v>
      </c>
      <c r="X618" s="23" t="str">
        <f t="shared" si="276"/>
        <v/>
      </c>
      <c r="Y618" s="23" t="str">
        <f t="shared" si="277"/>
        <v/>
      </c>
      <c r="Z618" s="23">
        <f t="shared" si="278"/>
        <v>3</v>
      </c>
      <c r="AA618" s="23">
        <f t="shared" si="279"/>
        <v>0</v>
      </c>
      <c r="AB618" s="24">
        <f t="shared" si="280"/>
        <v>2</v>
      </c>
      <c r="AC618" s="24">
        <f t="shared" si="281"/>
        <v>1</v>
      </c>
      <c r="AD618" s="24">
        <f t="shared" si="282"/>
        <v>1</v>
      </c>
      <c r="AE618" s="24">
        <f t="shared" si="283"/>
        <v>1</v>
      </c>
      <c r="AF618" s="24">
        <f t="shared" si="284"/>
        <v>2</v>
      </c>
      <c r="AG618" s="24">
        <f t="shared" si="285"/>
        <v>0</v>
      </c>
      <c r="AH618" s="24">
        <f t="shared" si="286"/>
        <v>2</v>
      </c>
      <c r="AI618" s="24">
        <f t="shared" si="287"/>
        <v>2</v>
      </c>
      <c r="AJ618" s="24">
        <f t="shared" si="288"/>
        <v>1</v>
      </c>
      <c r="AK618" s="24">
        <f t="shared" si="289"/>
        <v>0</v>
      </c>
      <c r="AL618" s="25">
        <f t="shared" si="290"/>
        <v>21</v>
      </c>
      <c r="AM618" s="25">
        <f t="shared" si="291"/>
        <v>11</v>
      </c>
      <c r="AN618" s="25">
        <f t="shared" si="292"/>
        <v>20</v>
      </c>
      <c r="AO618" s="25">
        <f t="shared" si="293"/>
        <v>22</v>
      </c>
      <c r="AP618" s="25">
        <f t="shared" si="294"/>
        <v>10</v>
      </c>
      <c r="AQ618" s="26">
        <f t="shared" si="295"/>
        <v>0.77923399930361248</v>
      </c>
      <c r="AR618" s="26">
        <f t="shared" si="296"/>
        <v>8.309647440448259E-2</v>
      </c>
      <c r="AS618" s="26">
        <f t="shared" si="297"/>
        <v>5.8323300221719027E-2</v>
      </c>
      <c r="AT618" s="26">
        <f t="shared" si="298"/>
        <v>3.9337838801727303E-2</v>
      </c>
      <c r="AU618" s="26">
        <f t="shared" si="299"/>
        <v>3.5846534459341176E-2</v>
      </c>
      <c r="AV618" s="27">
        <f>(1/(((0-P618)^2+(0-Q618)^2))*CT618)</f>
        <v>1.2714947321239853E-2</v>
      </c>
      <c r="AW618" s="27">
        <f>(1/(((1-P618)^2+(1-Q618)^2))*CT618)</f>
        <v>8.309647440448259E-2</v>
      </c>
      <c r="AX618" s="27">
        <f>(1/(((2-P618)^2+(2-Q618)^2))*CT618)</f>
        <v>3.9337838801727303E-2</v>
      </c>
      <c r="AY618" s="27">
        <f>(1/(((3-P618)^2+(3-Q618)^2))*CT618)</f>
        <v>8.4169820709899101E-3</v>
      </c>
      <c r="AZ618" s="27">
        <f>((1/(((4-P618)^2+(4-Q618)^2))*CT618))</f>
        <v>3.4223832775363838E-3</v>
      </c>
      <c r="BA618" s="27">
        <f>((1/(((5-P618)^2+(5-Q618)^2))*CT618))</f>
        <v>1.8329095693553463E-3</v>
      </c>
      <c r="BB618" s="27">
        <f>((1/(((6-P618)^2+(6-Q618)^2))*CT618))</f>
        <v>1.137698796747346E-3</v>
      </c>
      <c r="BC618" s="27">
        <f>((1/(((1-P618)^2+(0-Q618)^2))*CT618))</f>
        <v>3.5846534459341176E-2</v>
      </c>
      <c r="BD618" s="27">
        <f>((1/(((2-P618)^2+(0-Q618)^2))*CT618))</f>
        <v>5.8323300221719027E-2</v>
      </c>
      <c r="BE618" s="27">
        <f>((1/(((2-P618)^2+(1-Q618)^2))*CT618))</f>
        <v>0.77923399930361248</v>
      </c>
      <c r="BF618" s="27">
        <f>((1/(((3-P618)^2+(0-Q618)^2))*CT618))</f>
        <v>2.155408727849405E-2</v>
      </c>
      <c r="BG618" s="27">
        <f>((1/(((3-P618)^2+(1-Q618)^2))*CT618))</f>
        <v>3.275207331918286E-2</v>
      </c>
      <c r="BH618" s="27">
        <f>((1/(((3-P618)^2+(2-Q618)^2))*CT618))</f>
        <v>1.8291593142731894E-2</v>
      </c>
      <c r="BI618" s="27">
        <f>((1/(((4-P618)^2+(0-Q618)^2))*CT618))</f>
        <v>8.6472262433091116E-3</v>
      </c>
      <c r="BJ618" s="27">
        <f>((1/(((4-P618)^2+(1-Q618)^2))*CT618))</f>
        <v>1.0021895348924875E-2</v>
      </c>
      <c r="BK618" s="27">
        <f>((1/(((4-P618)^2+(2-Q618)^2))*CT618))</f>
        <v>8.0697855509889605E-3</v>
      </c>
      <c r="BL618" s="27">
        <f>((1/(((4-P618)^2+(3-Q618)^2))*CT618))</f>
        <v>5.317549833564212E-3</v>
      </c>
      <c r="BM618" s="27">
        <f>((1/(((5-P618)^2+(0-Q618)^2))*CT618))</f>
        <v>4.4465565366769797E-3</v>
      </c>
      <c r="BN618" s="27">
        <f>((1/(((5-P618)^2+(1-Q618)^2))*CT618))</f>
        <v>4.7839878428777094E-3</v>
      </c>
      <c r="BO618" s="27">
        <f>((1/(((5-P618)^2+(2-Q618)^2))*CT618))</f>
        <v>4.2887506550950225E-3</v>
      </c>
      <c r="BP618" s="27">
        <f>((1/(((5-P618)^2+(3-Q618)^2))*CT618))</f>
        <v>3.3635419501358748E-3</v>
      </c>
      <c r="BQ618" s="27">
        <f>((1/(((5-P618)^2+(4-Q618)^2))*CT618))</f>
        <v>2.4910127514568212E-3</v>
      </c>
      <c r="BR618" s="27">
        <f>((1/(((6-P618)^2+(0-Q618)^2))*CT618))</f>
        <v>2.6727803289843094E-3</v>
      </c>
      <c r="BS618" s="27">
        <f>(1/(((6-P618)^2+(1-Q618)^2))*CT618)</f>
        <v>2.7911151355762978E-3</v>
      </c>
      <c r="BT618" s="27">
        <f>(1/(((6-P618)^2+(2-Q618)^2))*CT618)</f>
        <v>2.6149448456629677E-3</v>
      </c>
      <c r="BU618" s="27">
        <f>(1/(((6-P618)^2+(3-Q618)^2))*CT618)</f>
        <v>2.2393670703695534E-3</v>
      </c>
      <c r="BV618" s="27">
        <f>((1/(((6-P618)^2+(4-Q618)^2))*CT618))</f>
        <v>1.815896250626685E-3</v>
      </c>
      <c r="BW618" s="27">
        <f>((1/(((6-P618)^2+(5-Q618)^2))*CT618))</f>
        <v>1.4392014531622649E-3</v>
      </c>
      <c r="BX618" s="27">
        <f>((1/(((0-P618)^2+(1-Q618)^2))*CT618))</f>
        <v>1.5927346262680664E-2</v>
      </c>
      <c r="BY618" s="27">
        <f>((1/(((0-P618)^2+(2-Q618)^2))*CT618))</f>
        <v>1.1504487416732372E-2</v>
      </c>
      <c r="BZ618" s="27">
        <f>((1/(((1-P618)^2+(2-Q618)^2))*CT618))</f>
        <v>2.7645914207430674E-2</v>
      </c>
      <c r="CA618" s="27">
        <f>((1/(((0-P618)^2+(3-Q618)^2))*CT618))</f>
        <v>6.6198813585724731E-3</v>
      </c>
      <c r="CB618" s="27">
        <f>((1/(((1-P618)^2+(3-Q618)^2))*CT618))</f>
        <v>9.9691737480323561E-3</v>
      </c>
      <c r="CC618" s="27">
        <f>((1/(((2-P618)^2+(3-Q618)^2))*CT618))</f>
        <v>1.1165908131535816E-2</v>
      </c>
      <c r="CD618" s="27">
        <f>((1/(((0-P618)^2+(4-Q618)^2))*CT618))</f>
        <v>3.9185319270798697E-3</v>
      </c>
      <c r="CE618" s="27">
        <f>((1/(((1-P618)^2+(4-Q618)^2))*CT618))</f>
        <v>4.891249879282052E-3</v>
      </c>
      <c r="CF618" s="27">
        <f>((1/(((2-P618)^2+(4-Q618)^2))*CT618))</f>
        <v>5.1627338156329874E-3</v>
      </c>
      <c r="CG618" s="27">
        <f>((1/(((3-P618)^2+(4-Q618)^2))*CT618))</f>
        <v>4.4854125192862419E-3</v>
      </c>
      <c r="CH618" s="27">
        <f>((1/(((0-P618)^2+(5-Q618)^2))*CT618))</f>
        <v>2.5041624195832656E-3</v>
      </c>
      <c r="CI618" s="27">
        <f>((1/(((1-P618)^2+(5-Q618)^2))*CT618))</f>
        <v>2.868747131701052E-3</v>
      </c>
      <c r="CJ618" s="27">
        <f>((1/(((2-P618)^2+(5-Q618)^2))*CT618))</f>
        <v>2.9600394685414828E-3</v>
      </c>
      <c r="CK618" s="27">
        <f>((1/(((3-P618)^2+(5-Q618)^2))*CT618))</f>
        <v>2.7241837023117554E-3</v>
      </c>
      <c r="CL618" s="27">
        <f>(1/(((4-P618)^2+(5-Q618)^2))*CT618)</f>
        <v>2.2918352066189805E-3</v>
      </c>
      <c r="CM618" s="27">
        <f>(1/(((0-P618)^2+(6-Q618)^2))*CT618)</f>
        <v>1.7138764642610879E-3</v>
      </c>
      <c r="CN618" s="27">
        <f>(1/(((1-P618)^2+(6-Q618)^2))*CT618)</f>
        <v>1.877152629718529E-3</v>
      </c>
      <c r="CO618" s="27">
        <f>((1/(((2-P618)^2+(6-Q618)^2))*CT618))</f>
        <v>1.9158158388938641E-3</v>
      </c>
      <c r="CP618" s="27">
        <f>((1/(((3-P618)^2+(6-Q618)^2))*CT618))</f>
        <v>1.8141578668158097E-3</v>
      </c>
      <c r="CQ618" s="27">
        <f>((1/(((4-P618)^2+(6-Q618)^2))*CT618))</f>
        <v>1.6116839300034328E-3</v>
      </c>
      <c r="CR618" s="27">
        <f>((1/(((5-P618)^2+(6-Q618)^2)))*CT618)</f>
        <v>1.3703921004118145E-3</v>
      </c>
      <c r="CS618" s="21">
        <f t="shared" si="300"/>
        <v>1.2859071197896979</v>
      </c>
      <c r="CT618" s="28">
        <v>0.05</v>
      </c>
    </row>
    <row r="619" spans="8:98" x14ac:dyDescent="0.25">
      <c r="H619" s="2">
        <v>44975</v>
      </c>
      <c r="I619" s="1" t="s">
        <v>20</v>
      </c>
      <c r="J619" s="1" t="s">
        <v>19</v>
      </c>
      <c r="K619"/>
      <c r="L619"/>
      <c r="M619"/>
      <c r="N619"/>
      <c r="P619" s="10">
        <f>SUMIF(team,spi_matches[[#This Row],[team1]],Mxg)+SUMIF(team,spi_matches[[#This Row],[team2]],Vnxg)</f>
        <v>1.3720750986833892</v>
      </c>
      <c r="Q619" s="10">
        <f>SUMIF(team,spi_matches[[#This Row],[team1]],Mnxg)+SUMIF(team,spi_matches[[#This Row],[team2]],Vxg)</f>
        <v>2.2290184076715689</v>
      </c>
      <c r="R619" s="10" t="str">
        <f t="shared" si="270"/>
        <v/>
      </c>
      <c r="S619" s="21">
        <f t="shared" si="271"/>
        <v>0.1355307301181464</v>
      </c>
      <c r="T619" s="21">
        <f t="shared" si="272"/>
        <v>0.17373455830992798</v>
      </c>
      <c r="U619" s="21">
        <f t="shared" si="273"/>
        <v>0.53277746435179452</v>
      </c>
      <c r="V619" s="22">
        <f t="shared" si="274"/>
        <v>0</v>
      </c>
      <c r="W619" s="22">
        <f t="shared" si="275"/>
        <v>3</v>
      </c>
      <c r="X619" s="23" t="str">
        <f t="shared" si="276"/>
        <v/>
      </c>
      <c r="Y619" s="23" t="str">
        <f t="shared" si="277"/>
        <v/>
      </c>
      <c r="Z619" s="23">
        <f t="shared" si="278"/>
        <v>0</v>
      </c>
      <c r="AA619" s="23">
        <f t="shared" si="279"/>
        <v>3</v>
      </c>
      <c r="AB619" s="24">
        <f t="shared" si="280"/>
        <v>1</v>
      </c>
      <c r="AC619" s="24">
        <f t="shared" si="281"/>
        <v>2</v>
      </c>
      <c r="AD619" s="24">
        <f t="shared" si="282"/>
        <v>2</v>
      </c>
      <c r="AE619" s="24">
        <f t="shared" si="283"/>
        <v>2</v>
      </c>
      <c r="AF619" s="24">
        <f t="shared" si="284"/>
        <v>1</v>
      </c>
      <c r="AG619" s="24">
        <f t="shared" si="285"/>
        <v>3</v>
      </c>
      <c r="AH619" s="24">
        <f t="shared" si="286"/>
        <v>2</v>
      </c>
      <c r="AI619" s="24">
        <f t="shared" si="287"/>
        <v>3</v>
      </c>
      <c r="AJ619" s="24">
        <f t="shared" si="288"/>
        <v>1</v>
      </c>
      <c r="AK619" s="24">
        <f t="shared" si="289"/>
        <v>1</v>
      </c>
      <c r="AL619" s="25">
        <f t="shared" si="290"/>
        <v>12</v>
      </c>
      <c r="AM619" s="25">
        <f t="shared" si="291"/>
        <v>22</v>
      </c>
      <c r="AN619" s="25">
        <f t="shared" si="292"/>
        <v>13</v>
      </c>
      <c r="AO619" s="25">
        <f t="shared" si="293"/>
        <v>23</v>
      </c>
      <c r="AP619" s="25">
        <f t="shared" si="294"/>
        <v>11</v>
      </c>
      <c r="AQ619" s="26">
        <f t="shared" si="295"/>
        <v>0.26193190163706337</v>
      </c>
      <c r="AR619" s="26">
        <f t="shared" si="296"/>
        <v>0.11192214555084148</v>
      </c>
      <c r="AS619" s="26">
        <f t="shared" si="297"/>
        <v>6.822655357913969E-2</v>
      </c>
      <c r="AT619" s="26">
        <f t="shared" si="298"/>
        <v>5.0571339958798506E-2</v>
      </c>
      <c r="AU619" s="26">
        <f t="shared" si="299"/>
        <v>3.0322765361109501E-2</v>
      </c>
      <c r="AV619" s="27">
        <f>(1/(((0-P619)^2+(0-Q619)^2))*CT619)</f>
        <v>7.2980841202962042E-3</v>
      </c>
      <c r="AW619" s="27">
        <f>(1/(((1-P619)^2+(1-Q619)^2))*CT619)</f>
        <v>3.0322765361109501E-2</v>
      </c>
      <c r="AX619" s="27">
        <f>(1/(((2-P619)^2+(2-Q619)^2))*CT619)</f>
        <v>0.11192214555084148</v>
      </c>
      <c r="AY619" s="27">
        <f>(1/(((3-P619)^2+(3-Q619)^2))*CT619)</f>
        <v>1.5410447562067359E-2</v>
      </c>
      <c r="AZ619" s="27">
        <f>((1/(((4-P619)^2+(4-Q619)^2))*CT619))</f>
        <v>4.9789068177876093E-3</v>
      </c>
      <c r="BA619" s="27">
        <f>((1/(((5-P619)^2+(5-Q619)^2))*CT619))</f>
        <v>2.3992117447835647E-3</v>
      </c>
      <c r="BB619" s="27">
        <f>((1/(((6-P619)^2+(6-Q619)^2))*CT619))</f>
        <v>1.4029971530422614E-3</v>
      </c>
      <c r="BC619" s="27">
        <f>((1/(((1-P619)^2+(0-Q619)^2))*CT619))</f>
        <v>9.7905546955423649E-3</v>
      </c>
      <c r="BD619" s="27">
        <f>((1/(((2-P619)^2+(0-Q619)^2))*CT619))</f>
        <v>9.3234655752682995E-3</v>
      </c>
      <c r="BE619" s="27">
        <f>((1/(((2-P619)^2+(1-Q619)^2))*CT619))</f>
        <v>2.624980674244581E-2</v>
      </c>
      <c r="BF619" s="27">
        <f>((1/(((3-P619)^2+(0-Q619)^2))*CT619))</f>
        <v>6.5628316909537056E-3</v>
      </c>
      <c r="BG619" s="27">
        <f>((1/(((3-P619)^2+(1-Q619)^2))*CT619))</f>
        <v>1.2017423156040607E-2</v>
      </c>
      <c r="BH619" s="27">
        <f>((1/(((3-P619)^2+(2-Q619)^2))*CT619))</f>
        <v>1.8500778907022942E-2</v>
      </c>
      <c r="BI619" s="27">
        <f>((1/(((4-P619)^2+(0-Q619)^2))*CT619))</f>
        <v>4.2106992297228727E-3</v>
      </c>
      <c r="BJ619" s="27">
        <f>((1/(((4-P619)^2+(1-Q619)^2))*CT619))</f>
        <v>5.9407289668750481E-3</v>
      </c>
      <c r="BK619" s="27">
        <f>((1/(((4-P619)^2+(2-Q619)^2))*CT619))</f>
        <v>7.1855199170716248E-3</v>
      </c>
      <c r="BL619" s="27">
        <f>((1/(((4-P619)^2+(3-Q619)^2))*CT619))</f>
        <v>6.6663094389923655E-3</v>
      </c>
      <c r="BM619" s="27">
        <f>((1/(((5-P619)^2+(0-Q619)^2))*CT619))</f>
        <v>2.7578048128689505E-3</v>
      </c>
      <c r="BN619" s="27">
        <f>((1/(((5-P619)^2+(1-Q619)^2))*CT619))</f>
        <v>3.4077761264847753E-3</v>
      </c>
      <c r="BO619" s="27">
        <f>((1/(((5-P619)^2+(2-Q619)^2))*CT619))</f>
        <v>3.7837829802097687E-3</v>
      </c>
      <c r="BP619" s="27">
        <f>((1/(((5-P619)^2+(3-Q619)^2))*CT619))</f>
        <v>3.6347110441957982E-3</v>
      </c>
      <c r="BQ619" s="27">
        <f>((1/(((5-P619)^2+(4-Q619)^2))*CT619))</f>
        <v>3.06782063787876E-3</v>
      </c>
      <c r="BR619" s="27">
        <f>((1/(((6-P619)^2+(0-Q619)^2))*CT619))</f>
        <v>1.8949290670154909E-3</v>
      </c>
      <c r="BS619" s="27">
        <f>(1/(((6-P619)^2+(1-Q619)^2))*CT619)</f>
        <v>2.1807230491613042E-3</v>
      </c>
      <c r="BT619" s="27">
        <f>(1/(((6-P619)^2+(2-Q619)^2))*CT619)</f>
        <v>2.3288159231740022E-3</v>
      </c>
      <c r="BU619" s="27">
        <f>(1/(((6-P619)^2+(3-Q619)^2))*CT619)</f>
        <v>2.2714778042421057E-3</v>
      </c>
      <c r="BV619" s="27">
        <f>((1/(((6-P619)^2+(4-Q619)^2))*CT619))</f>
        <v>2.0363227280688905E-3</v>
      </c>
      <c r="BW619" s="27">
        <f>((1/(((6-P619)^2+(5-Q619)^2))*CT619))</f>
        <v>1.7184476249108825E-3</v>
      </c>
      <c r="BX619" s="27">
        <f>((1/(((0-P619)^2+(1-Q619)^2))*CT619))</f>
        <v>1.473589016070426E-2</v>
      </c>
      <c r="BY619" s="27">
        <f>((1/(((0-P619)^2+(2-Q619)^2))*CT619))</f>
        <v>2.5839265713561106E-2</v>
      </c>
      <c r="BZ619" s="27">
        <f>((1/(((1-P619)^2+(2-Q619)^2))*CT619))</f>
        <v>0.26193190163706337</v>
      </c>
      <c r="CA619" s="27">
        <f>((1/(((0-P619)^2+(3-Q619)^2))*CT619))</f>
        <v>2.0185686579483289E-2</v>
      </c>
      <c r="CB619" s="27">
        <f>((1/(((1-P619)^2+(3-Q619)^2))*CT619))</f>
        <v>6.822655357913969E-2</v>
      </c>
      <c r="CC619" s="27">
        <f>((1/(((2-P619)^2+(3-Q619)^2))*CT619))</f>
        <v>5.0571339958798506E-2</v>
      </c>
      <c r="CD619" s="27">
        <f>((1/(((0-P619)^2+(4-Q619)^2))*CT619))</f>
        <v>9.9622115845001604E-3</v>
      </c>
      <c r="CE619" s="27">
        <f>((1/(((1-P619)^2+(4-Q619)^2))*CT619))</f>
        <v>1.5268034874181914E-2</v>
      </c>
      <c r="CF619" s="27">
        <f>((1/(((2-P619)^2+(4-Q619)^2))*CT619))</f>
        <v>1.4161636171442782E-2</v>
      </c>
      <c r="CG619" s="27">
        <f>((1/(((3-P619)^2+(4-Q619)^2))*CT619))</f>
        <v>8.6407790423133884E-3</v>
      </c>
      <c r="CH619" s="27">
        <f>((1/(((0-P619)^2+(5-Q619)^2))*CT619))</f>
        <v>5.2296172975073675E-3</v>
      </c>
      <c r="CI619" s="27">
        <f>((1/(((1-P619)^2+(5-Q619)^2))*CT619))</f>
        <v>6.3964966732961192E-3</v>
      </c>
      <c r="CJ619" s="27">
        <f>((1/(((2-P619)^2+(5-Q619)^2))*CT619))</f>
        <v>6.1937693487810769E-3</v>
      </c>
      <c r="CK619" s="27">
        <f>((1/(((3-P619)^2+(5-Q619)^2))*CT619))</f>
        <v>4.840984095419049E-3</v>
      </c>
      <c r="CL619" s="27">
        <f>(1/(((4-P619)^2+(5-Q619)^2))*CT619)</f>
        <v>3.4283375324218389E-3</v>
      </c>
      <c r="CM619" s="27">
        <f>(1/(((0-P619)^2+(6-Q619)^2))*CT619)</f>
        <v>3.1050322659948362E-3</v>
      </c>
      <c r="CN619" s="27">
        <f>(1/(((1-P619)^2+(6-Q619)^2))*CT619)</f>
        <v>3.482199194767702E-3</v>
      </c>
      <c r="CO619" s="27">
        <f>((1/(((2-P619)^2+(6-Q619)^2))*CT619))</f>
        <v>3.4212382055200164E-3</v>
      </c>
      <c r="CP619" s="27">
        <f>((1/(((3-P619)^2+(6-Q619)^2))*CT619))</f>
        <v>2.9637635472409508E-3</v>
      </c>
      <c r="CQ619" s="27">
        <f>((1/(((4-P619)^2+(6-Q619)^2))*CT619))</f>
        <v>2.3667192182130706E-3</v>
      </c>
      <c r="CR619" s="27">
        <f>((1/(((5-P619)^2+(6-Q619)^2)))*CT619)</f>
        <v>1.8260076714441539E-3</v>
      </c>
      <c r="CS619" s="21">
        <f t="shared" si="300"/>
        <v>0.84204275277986884</v>
      </c>
      <c r="CT619" s="28">
        <v>0.05</v>
      </c>
    </row>
    <row r="620" spans="8:98" x14ac:dyDescent="0.25">
      <c r="H620" s="2">
        <v>44976</v>
      </c>
      <c r="I620" s="1" t="s">
        <v>7</v>
      </c>
      <c r="J620" s="1" t="s">
        <v>14</v>
      </c>
      <c r="K620"/>
      <c r="L620"/>
      <c r="M620"/>
      <c r="N620"/>
      <c r="P620" s="10">
        <f>SUMIF(team,spi_matches[[#This Row],[team1]],Mxg)+SUMIF(team,spi_matches[[#This Row],[team2]],Vnxg)</f>
        <v>1.8749569482815374</v>
      </c>
      <c r="Q620" s="10">
        <f>SUMIF(team,spi_matches[[#This Row],[team1]],Mnxg)+SUMIF(team,spi_matches[[#This Row],[team2]],Vxg)</f>
        <v>0.98889708364388706</v>
      </c>
      <c r="R620" s="10" t="str">
        <f t="shared" si="270"/>
        <v/>
      </c>
      <c r="S620" s="21">
        <f t="shared" si="271"/>
        <v>3.4054388622434226</v>
      </c>
      <c r="T620" s="21">
        <f t="shared" si="272"/>
        <v>0.14081839137422936</v>
      </c>
      <c r="U620" s="21">
        <f t="shared" si="273"/>
        <v>0.12654887430501319</v>
      </c>
      <c r="V620" s="22">
        <f t="shared" si="274"/>
        <v>3</v>
      </c>
      <c r="W620" s="22">
        <f t="shared" si="275"/>
        <v>0</v>
      </c>
      <c r="X620" s="23" t="str">
        <f t="shared" si="276"/>
        <v/>
      </c>
      <c r="Y620" s="23" t="str">
        <f t="shared" si="277"/>
        <v/>
      </c>
      <c r="Z620" s="23">
        <f t="shared" si="278"/>
        <v>3</v>
      </c>
      <c r="AA620" s="23">
        <f t="shared" si="279"/>
        <v>0</v>
      </c>
      <c r="AB620" s="24">
        <f t="shared" si="280"/>
        <v>2</v>
      </c>
      <c r="AC620" s="24">
        <f t="shared" si="281"/>
        <v>1</v>
      </c>
      <c r="AD620" s="24">
        <f t="shared" si="282"/>
        <v>1</v>
      </c>
      <c r="AE620" s="24">
        <f t="shared" si="283"/>
        <v>1</v>
      </c>
      <c r="AF620" s="24">
        <f t="shared" si="284"/>
        <v>2</v>
      </c>
      <c r="AG620" s="24">
        <f t="shared" si="285"/>
        <v>0</v>
      </c>
      <c r="AH620" s="24">
        <f t="shared" si="286"/>
        <v>2</v>
      </c>
      <c r="AI620" s="24">
        <f t="shared" si="287"/>
        <v>2</v>
      </c>
      <c r="AJ620" s="24">
        <f t="shared" si="288"/>
        <v>3</v>
      </c>
      <c r="AK620" s="24">
        <f t="shared" si="289"/>
        <v>1</v>
      </c>
      <c r="AL620" s="25">
        <f t="shared" si="290"/>
        <v>21</v>
      </c>
      <c r="AM620" s="25">
        <f t="shared" si="291"/>
        <v>11</v>
      </c>
      <c r="AN620" s="25">
        <f t="shared" si="292"/>
        <v>20</v>
      </c>
      <c r="AO620" s="25">
        <f t="shared" si="293"/>
        <v>22</v>
      </c>
      <c r="AP620" s="25">
        <f t="shared" si="294"/>
        <v>31</v>
      </c>
      <c r="AQ620" s="26">
        <f t="shared" si="295"/>
        <v>3.1727821920858537</v>
      </c>
      <c r="AR620" s="26">
        <f t="shared" si="296"/>
        <v>6.5302033861644307E-2</v>
      </c>
      <c r="AS620" s="26">
        <f t="shared" si="297"/>
        <v>5.0324431199722401E-2</v>
      </c>
      <c r="AT620" s="26">
        <f t="shared" si="298"/>
        <v>4.8171187038116257E-2</v>
      </c>
      <c r="AU620" s="26">
        <f t="shared" si="299"/>
        <v>3.9499302325894131E-2</v>
      </c>
      <c r="AV620" s="27">
        <f>(1/(((0-P620)^2+(0-Q620)^2))*CT620)</f>
        <v>1.1127478395571608E-2</v>
      </c>
      <c r="AW620" s="27">
        <f>(1/(((1-P620)^2+(1-Q620)^2))*CT620)</f>
        <v>6.5302033861644307E-2</v>
      </c>
      <c r="AX620" s="27">
        <f>(1/(((2-P620)^2+(2-Q620)^2))*CT620)</f>
        <v>4.8171187038116257E-2</v>
      </c>
      <c r="AY620" s="27">
        <f>(1/(((3-P620)^2+(3-Q620)^2))*CT620)</f>
        <v>9.4157404818812039E-3</v>
      </c>
      <c r="AZ620" s="27">
        <f>((1/(((4-P620)^2+(4-Q620)^2))*CT620))</f>
        <v>3.6811942250588401E-3</v>
      </c>
      <c r="BA620" s="27">
        <f>((1/(((5-P620)^2+(5-Q620)^2))*CT620))</f>
        <v>1.9338738388488574E-3</v>
      </c>
      <c r="BB620" s="27">
        <f>((1/(((6-P620)^2+(6-Q620)^2))*CT620))</f>
        <v>1.1868835331082734E-3</v>
      </c>
      <c r="BC620" s="27">
        <f>((1/(((1-P620)^2+(0-Q620)^2))*CT620))</f>
        <v>2.8678487768945132E-2</v>
      </c>
      <c r="BD620" s="27">
        <f>((1/(((2-P620)^2+(0-Q620)^2))*CT620))</f>
        <v>5.0324431199722401E-2</v>
      </c>
      <c r="BE620" s="27">
        <f>((1/(((2-P620)^2+(1-Q620)^2))*CT620))</f>
        <v>3.1727821920858537</v>
      </c>
      <c r="BF620" s="27">
        <f>((1/(((3-P620)^2+(0-Q620)^2))*CT620))</f>
        <v>2.2285221947827144E-2</v>
      </c>
      <c r="BG620" s="27">
        <f>((1/(((3-P620)^2+(1-Q620)^2))*CT620))</f>
        <v>3.9499302325894131E-2</v>
      </c>
      <c r="BH620" s="27">
        <f>((1/(((3-P620)^2+(2-Q620)^2))*CT620))</f>
        <v>2.1852659985014775E-2</v>
      </c>
      <c r="BI620" s="27">
        <f>((1/(((4-P620)^2+(0-Q620)^2))*CT620))</f>
        <v>9.1012921532892706E-3</v>
      </c>
      <c r="BJ620" s="27">
        <f>((1/(((4-P620)^2+(1-Q620)^2))*CT620))</f>
        <v>1.1071913470729758E-2</v>
      </c>
      <c r="BK620" s="27">
        <f>((1/(((4-P620)^2+(2-Q620)^2))*CT620))</f>
        <v>9.0283066824951384E-3</v>
      </c>
      <c r="BL620" s="27">
        <f>((1/(((4-P620)^2+(3-Q620)^2))*CT620))</f>
        <v>5.8408875105791505E-3</v>
      </c>
      <c r="BM620" s="27">
        <f>((1/(((5-P620)^2+(0-Q620)^2))*CT620))</f>
        <v>4.6538418809995577E-3</v>
      </c>
      <c r="BN620" s="27">
        <f>((1/(((5-P620)^2+(1-Q620)^2))*CT620))</f>
        <v>5.1197943039484016E-3</v>
      </c>
      <c r="BO620" s="27">
        <f>((1/(((5-P620)^2+(2-Q620)^2))*CT620))</f>
        <v>4.6346835019912868E-3</v>
      </c>
      <c r="BP620" s="27">
        <f>((1/(((5-P620)^2+(3-Q620)^2))*CT620))</f>
        <v>3.6204523367605775E-3</v>
      </c>
      <c r="BQ620" s="27">
        <f>((1/(((5-P620)^2+(4-Q620)^2))*CT620))</f>
        <v>2.6549657232565835E-3</v>
      </c>
      <c r="BR620" s="27">
        <f>((1/(((6-P620)^2+(0-Q620)^2))*CT620))</f>
        <v>2.7787198223714091E-3</v>
      </c>
      <c r="BS620" s="27">
        <f>(1/(((6-P620)^2+(1-Q620)^2))*CT620)</f>
        <v>2.9383930426419153E-3</v>
      </c>
      <c r="BT620" s="27">
        <f>(1/(((6-P620)^2+(2-Q620)^2))*CT620)</f>
        <v>2.7718784065212405E-3</v>
      </c>
      <c r="BU620" s="27">
        <f>(1/(((6-P620)^2+(3-Q620)^2))*CT620)</f>
        <v>2.3741109710838895E-3</v>
      </c>
      <c r="BV620" s="27">
        <f>((1/(((6-P620)^2+(4-Q620)^2))*CT620))</f>
        <v>1.9169779139656712E-3</v>
      </c>
      <c r="BW620" s="27">
        <f>((1/(((6-P620)^2+(5-Q620)^2))*CT620))</f>
        <v>1.5103492095311722E-3</v>
      </c>
      <c r="BX620" s="27">
        <f>((1/(((0-P620)^2+(1-Q620)^2))*CT620))</f>
        <v>1.4222376627277537E-2</v>
      </c>
      <c r="BY620" s="27">
        <f>((1/(((0-P620)^2+(2-Q620)^2))*CT620))</f>
        <v>1.1018573056794673E-2</v>
      </c>
      <c r="BZ620" s="27">
        <f>((1/(((1-P620)^2+(2-Q620)^2))*CT620))</f>
        <v>2.7966101993190676E-2</v>
      </c>
      <c r="CA620" s="27">
        <f>((1/(((0-P620)^2+(3-Q620)^2))*CT620))</f>
        <v>6.6137579276852381E-3</v>
      </c>
      <c r="CB620" s="27">
        <f>((1/(((1-P620)^2+(3-Q620)^2))*CT620))</f>
        <v>1.0394827563776521E-2</v>
      </c>
      <c r="CC620" s="27">
        <f>((1/(((2-P620)^2+(3-Q620)^2))*CT620))</f>
        <v>1.231475315531181E-2</v>
      </c>
      <c r="CD620" s="27">
        <f>((1/(((0-P620)^2+(4-Q620)^2))*CT620))</f>
        <v>3.9738664772447571E-3</v>
      </c>
      <c r="CE620" s="27">
        <f>((1/(((1-P620)^2+(4-Q620)^2))*CT620))</f>
        <v>5.0852850955163181E-3</v>
      </c>
      <c r="CF620" s="27">
        <f>((1/(((2-P620)^2+(4-Q620)^2))*CT620))</f>
        <v>5.5051670443977858E-3</v>
      </c>
      <c r="CG620" s="27">
        <f>((1/(((3-P620)^2+(4-Q620)^2))*CT620))</f>
        <v>4.8391174240565091E-3</v>
      </c>
      <c r="CH620" s="27">
        <f>((1/(((0-P620)^2+(5-Q620)^2))*CT620))</f>
        <v>2.5504465364158974E-3</v>
      </c>
      <c r="CI620" s="27">
        <f>((1/(((1-P620)^2+(5-Q620)^2))*CT620))</f>
        <v>2.9665674493075758E-3</v>
      </c>
      <c r="CJ620" s="27">
        <f>((1/(((2-P620)^2+(5-Q620)^2))*CT620))</f>
        <v>3.1047064028155297E-3</v>
      </c>
      <c r="CK620" s="27">
        <f>((1/(((3-P620)^2+(5-Q620)^2))*CT620))</f>
        <v>2.8810691529731571E-3</v>
      </c>
      <c r="CL620" s="27">
        <f>(1/(((4-P620)^2+(5-Q620)^2))*CT620)</f>
        <v>2.4266243896536228E-3</v>
      </c>
      <c r="CM620" s="27">
        <f>(1/(((0-P620)^2+(6-Q620)^2))*CT620)</f>
        <v>1.7466262867605041E-3</v>
      </c>
      <c r="CN620" s="27">
        <f>(1/(((1-P620)^2+(6-Q620)^2))*CT620)</f>
        <v>1.932240043860115E-3</v>
      </c>
      <c r="CO620" s="27">
        <f>((1/(((2-P620)^2+(6-Q620)^2))*CT620))</f>
        <v>1.9899081249803202E-3</v>
      </c>
      <c r="CP620" s="27">
        <f>((1/(((3-P620)^2+(6-Q620)^2))*CT620))</f>
        <v>1.8955998887107165E-3</v>
      </c>
      <c r="CQ620" s="27">
        <f>((1/(((4-P620)^2+(6-Q620)^2))*CT620))</f>
        <v>1.6876520340971157E-3</v>
      </c>
      <c r="CR620" s="27">
        <f>((1/(((5-P620)^2+(6-Q620)^2)))*CT620)</f>
        <v>1.4336076301868115E-3</v>
      </c>
      <c r="CS620" s="21">
        <f t="shared" si="300"/>
        <v>3.6728061279226645</v>
      </c>
      <c r="CT620" s="28">
        <v>0.05</v>
      </c>
    </row>
    <row r="621" spans="8:98" x14ac:dyDescent="0.25">
      <c r="H621" s="2">
        <v>44976</v>
      </c>
      <c r="I621" s="1" t="s">
        <v>28</v>
      </c>
      <c r="J621" s="1" t="s">
        <v>21</v>
      </c>
      <c r="K621"/>
      <c r="L621"/>
      <c r="M621"/>
      <c r="N621"/>
      <c r="P621" s="10">
        <f>SUMIF(team,spi_matches[[#This Row],[team1]],Mxg)+SUMIF(team,spi_matches[[#This Row],[team2]],Vnxg)</f>
        <v>1.6675191319129425</v>
      </c>
      <c r="Q621" s="10">
        <f>SUMIF(team,spi_matches[[#This Row],[team1]],Mnxg)+SUMIF(team,spi_matches[[#This Row],[team2]],Vxg)</f>
        <v>0.90828125232592483</v>
      </c>
      <c r="R621" s="10" t="str">
        <f t="shared" si="270"/>
        <v/>
      </c>
      <c r="S621" s="21">
        <f t="shared" si="271"/>
        <v>0.63847510756077941</v>
      </c>
      <c r="T621" s="21">
        <f t="shared" si="272"/>
        <v>0.17676848411416846</v>
      </c>
      <c r="U621" s="21">
        <f t="shared" si="273"/>
        <v>0.13188566043984273</v>
      </c>
      <c r="V621" s="22">
        <f t="shared" si="274"/>
        <v>3</v>
      </c>
      <c r="W621" s="22">
        <f t="shared" si="275"/>
        <v>0</v>
      </c>
      <c r="X621" s="23" t="str">
        <f t="shared" si="276"/>
        <v/>
      </c>
      <c r="Y621" s="23" t="str">
        <f t="shared" si="277"/>
        <v/>
      </c>
      <c r="Z621" s="23">
        <f t="shared" si="278"/>
        <v>3</v>
      </c>
      <c r="AA621" s="23">
        <f t="shared" si="279"/>
        <v>0</v>
      </c>
      <c r="AB621" s="24">
        <f t="shared" si="280"/>
        <v>2</v>
      </c>
      <c r="AC621" s="24">
        <f t="shared" si="281"/>
        <v>1</v>
      </c>
      <c r="AD621" s="24">
        <f t="shared" si="282"/>
        <v>1</v>
      </c>
      <c r="AE621" s="24">
        <f t="shared" si="283"/>
        <v>1</v>
      </c>
      <c r="AF621" s="24">
        <f t="shared" si="284"/>
        <v>2</v>
      </c>
      <c r="AG621" s="24">
        <f t="shared" si="285"/>
        <v>0</v>
      </c>
      <c r="AH621" s="24">
        <f t="shared" si="286"/>
        <v>1</v>
      </c>
      <c r="AI621" s="24">
        <f t="shared" si="287"/>
        <v>0</v>
      </c>
      <c r="AJ621" s="24">
        <f t="shared" si="288"/>
        <v>2</v>
      </c>
      <c r="AK621" s="24">
        <f t="shared" si="289"/>
        <v>2</v>
      </c>
      <c r="AL621" s="25">
        <f t="shared" si="290"/>
        <v>21</v>
      </c>
      <c r="AM621" s="25">
        <f t="shared" si="291"/>
        <v>11</v>
      </c>
      <c r="AN621" s="25">
        <f t="shared" si="292"/>
        <v>20</v>
      </c>
      <c r="AO621" s="25">
        <f t="shared" si="293"/>
        <v>10</v>
      </c>
      <c r="AP621" s="25">
        <f t="shared" si="294"/>
        <v>22</v>
      </c>
      <c r="AQ621" s="26">
        <f t="shared" si="295"/>
        <v>0.4203239886398753</v>
      </c>
      <c r="AR621" s="26">
        <f t="shared" si="296"/>
        <v>0.1101335849549388</v>
      </c>
      <c r="AS621" s="26">
        <f t="shared" si="297"/>
        <v>5.3446305370341507E-2</v>
      </c>
      <c r="AT621" s="26">
        <f t="shared" si="298"/>
        <v>3.9352830896463187E-2</v>
      </c>
      <c r="AU621" s="26">
        <f t="shared" si="299"/>
        <v>3.8390859363650331E-2</v>
      </c>
      <c r="AV621" s="27">
        <f>(1/(((0-P621)^2+(0-Q621)^2))*CT621)</f>
        <v>1.3867337164742609E-2</v>
      </c>
      <c r="AW621" s="27">
        <f>(1/(((1-P621)^2+(1-Q621)^2))*CT621)</f>
        <v>0.1101335849549388</v>
      </c>
      <c r="AX621" s="27">
        <f>(1/(((2-P621)^2+(2-Q621)^2))*CT621)</f>
        <v>3.8390859363650331E-2</v>
      </c>
      <c r="AY621" s="27">
        <f>(1/(((3-P621)^2+(3-Q621)^2))*CT621)</f>
        <v>8.129033669035635E-3</v>
      </c>
      <c r="AZ621" s="27">
        <f>((1/(((4-P621)^2+(4-Q621)^2))*CT621))</f>
        <v>3.3335129397411272E-3</v>
      </c>
      <c r="BA621" s="27">
        <f>((1/(((5-P621)^2+(5-Q621)^2))*CT621))</f>
        <v>1.795487441516498E-3</v>
      </c>
      <c r="BB621" s="27">
        <f>((1/(((6-P621)^2+(6-Q621)^2))*CT621))</f>
        <v>1.1186685805434234E-3</v>
      </c>
      <c r="BC621" s="27">
        <f>((1/(((1-P621)^2+(0-Q621)^2))*CT621))</f>
        <v>3.9352830896463187E-2</v>
      </c>
      <c r="BD621" s="27">
        <f>((1/(((2-P621)^2+(0-Q621)^2))*CT621))</f>
        <v>5.3446305370341507E-2</v>
      </c>
      <c r="BE621" s="27">
        <f>((1/(((2-P621)^2+(1-Q621)^2))*CT621))</f>
        <v>0.4203239886398753</v>
      </c>
      <c r="BF621" s="27">
        <f>((1/(((3-P621)^2+(0-Q621)^2))*CT621))</f>
        <v>1.922721887196821E-2</v>
      </c>
      <c r="BG621" s="27">
        <f>((1/(((3-P621)^2+(1-Q621)^2))*CT621))</f>
        <v>2.8028200523616903E-2</v>
      </c>
      <c r="BH621" s="27">
        <f>((1/(((3-P621)^2+(2-Q621)^2))*CT621))</f>
        <v>1.6850022501478816E-2</v>
      </c>
      <c r="BI621" s="27">
        <f>((1/(((4-P621)^2+(0-Q621)^2))*CT621))</f>
        <v>7.9802831675981258E-3</v>
      </c>
      <c r="BJ621" s="27">
        <f>((1/(((4-P621)^2+(1-Q621)^2))*CT621))</f>
        <v>9.1761988078806252E-3</v>
      </c>
      <c r="BK621" s="27">
        <f>((1/(((4-P621)^2+(2-Q621)^2))*CT621))</f>
        <v>7.5388437143040464E-3</v>
      </c>
      <c r="BL621" s="27">
        <f>((1/(((4-P621)^2+(3-Q621)^2))*CT621))</f>
        <v>5.0938520233097043E-3</v>
      </c>
      <c r="BM621" s="27">
        <f>((1/(((5-P621)^2+(0-Q621)^2))*CT621))</f>
        <v>4.1909730637992781E-3</v>
      </c>
      <c r="BN621" s="27">
        <f>((1/(((5-P621)^2+(1-Q621)^2))*CT621))</f>
        <v>4.4988946403215968E-3</v>
      </c>
      <c r="BO621" s="27">
        <f>((1/(((5-P621)^2+(2-Q621)^2))*CT621))</f>
        <v>4.0659402611133693E-3</v>
      </c>
      <c r="BP621" s="27">
        <f>((1/(((5-P621)^2+(3-Q621)^2))*CT621))</f>
        <v>3.2298247587917578E-3</v>
      </c>
      <c r="BQ621" s="27">
        <f>((1/(((5-P621)^2+(4-Q621)^2))*CT621))</f>
        <v>2.4196490737873515E-3</v>
      </c>
      <c r="BR621" s="27">
        <f>((1/(((6-P621)^2+(0-Q621)^2))*CT621))</f>
        <v>2.5516237753189326E-3</v>
      </c>
      <c r="BS621" s="27">
        <f>(1/(((6-P621)^2+(1-Q621)^2))*CT621)</f>
        <v>2.6625765513282208E-3</v>
      </c>
      <c r="BT621" s="27">
        <f>(1/(((6-P621)^2+(2-Q621)^2))*CT621)</f>
        <v>2.504728891030763E-3</v>
      </c>
      <c r="BU621" s="27">
        <f>(1/(((6-P621)^2+(3-Q621)^2))*CT621)</f>
        <v>2.1602305385027389E-3</v>
      </c>
      <c r="BV621" s="27">
        <f>((1/(((6-P621)^2+(4-Q621)^2))*CT621))</f>
        <v>1.7649686371546932E-3</v>
      </c>
      <c r="BW621" s="27">
        <f>((1/(((6-P621)^2+(5-Q621)^2))*CT621))</f>
        <v>1.407952852794319E-3</v>
      </c>
      <c r="BX621" s="27">
        <f>((1/(((0-P621)^2+(1-Q621)^2))*CT621))</f>
        <v>1.7927364446309407E-2</v>
      </c>
      <c r="BY621" s="27">
        <f>((1/(((0-P621)^2+(2-Q621)^2))*CT621))</f>
        <v>1.2586627845891863E-2</v>
      </c>
      <c r="BZ621" s="27">
        <f>((1/(((1-P621)^2+(2-Q621)^2))*CT621))</f>
        <v>3.0535626359547371E-2</v>
      </c>
      <c r="CA621" s="27">
        <f>((1/(((0-P621)^2+(3-Q621)^2))*CT621))</f>
        <v>6.9872340965463492E-3</v>
      </c>
      <c r="CB621" s="27">
        <f>((1/(((1-P621)^2+(3-Q621)^2))*CT621))</f>
        <v>1.0371573849113983E-2</v>
      </c>
      <c r="CC621" s="27">
        <f>((1/(((2-P621)^2+(3-Q621)^2))*CT621))</f>
        <v>1.1146207181055443E-2</v>
      </c>
      <c r="CD621" s="27">
        <f>((1/(((0-P621)^2+(4-Q621)^2))*CT621))</f>
        <v>4.052078982045587E-3</v>
      </c>
      <c r="CE621" s="27">
        <f>((1/(((1-P621)^2+(4-Q621)^2))*CT621))</f>
        <v>4.9978476238490659E-3</v>
      </c>
      <c r="CF621" s="27">
        <f>((1/(((2-P621)^2+(4-Q621)^2))*CT621))</f>
        <v>5.1710220700917527E-3</v>
      </c>
      <c r="CG621" s="27">
        <f>((1/(((3-P621)^2+(4-Q621)^2))*CT621))</f>
        <v>4.4114156544854772E-3</v>
      </c>
      <c r="CH621" s="27">
        <f>((1/(((0-P621)^2+(5-Q621)^2))*CT621))</f>
        <v>2.5611103511919845E-3</v>
      </c>
      <c r="CI621" s="27">
        <f>((1/(((1-P621)^2+(5-Q621)^2))*CT621))</f>
        <v>2.9090495939794619E-3</v>
      </c>
      <c r="CJ621" s="27">
        <f>((1/(((2-P621)^2+(5-Q621)^2))*CT621))</f>
        <v>2.9668826170403239E-3</v>
      </c>
      <c r="CK621" s="27">
        <f>((1/(((3-P621)^2+(5-Q621)^2))*CT621))</f>
        <v>2.7001240734287886E-3</v>
      </c>
      <c r="CL621" s="27">
        <f>(1/(((4-P621)^2+(5-Q621)^2))*CT621)</f>
        <v>2.2540159374761486E-3</v>
      </c>
      <c r="CM621" s="27">
        <f>(1/(((0-P621)^2+(6-Q621)^2))*CT621)</f>
        <v>1.7417827997768633E-3</v>
      </c>
      <c r="CN621" s="27">
        <f>(1/(((1-P621)^2+(6-Q621)^2))*CT621)</f>
        <v>1.8960090891757841E-3</v>
      </c>
      <c r="CO621" s="27">
        <f>((1/(((2-P621)^2+(6-Q621)^2))*CT621))</f>
        <v>1.9204073107291645E-3</v>
      </c>
      <c r="CP621" s="27">
        <f>((1/(((3-P621)^2+(6-Q621)^2))*CT621))</f>
        <v>1.8049821433128545E-3</v>
      </c>
      <c r="CQ621" s="27">
        <f>((1/(((4-P621)^2+(6-Q621)^2))*CT621))</f>
        <v>1.5940793696001291E-3</v>
      </c>
      <c r="CR621" s="27">
        <f>((1/(((5-P621)^2+(6-Q621)^2)))*CT621)</f>
        <v>1.3502190451949048E-3</v>
      </c>
      <c r="CS621" s="21">
        <f t="shared" si="300"/>
        <v>0.94712925211479038</v>
      </c>
      <c r="CT621" s="28">
        <v>0.05</v>
      </c>
    </row>
    <row r="622" spans="8:98" x14ac:dyDescent="0.25">
      <c r="H622" s="2">
        <v>44981</v>
      </c>
      <c r="I622" s="1" t="s">
        <v>23</v>
      </c>
      <c r="J622" s="1" t="s">
        <v>15</v>
      </c>
      <c r="K622"/>
      <c r="L622"/>
      <c r="M622"/>
      <c r="N622"/>
      <c r="P622" s="10">
        <f>SUMIF(team,spi_matches[[#This Row],[team1]],Mxg)+SUMIF(team,spi_matches[[#This Row],[team2]],Vnxg)</f>
        <v>1.5137129846904731</v>
      </c>
      <c r="Q622" s="10">
        <f>SUMIF(team,spi_matches[[#This Row],[team1]],Mnxg)+SUMIF(team,spi_matches[[#This Row],[team2]],Vxg)</f>
        <v>0.92932858066194912</v>
      </c>
      <c r="R622" s="10" t="str">
        <f t="shared" si="270"/>
        <v/>
      </c>
      <c r="S622" s="21">
        <f t="shared" si="271"/>
        <v>0.40678156256874493</v>
      </c>
      <c r="T622" s="21">
        <f t="shared" si="272"/>
        <v>0.25168259905061158</v>
      </c>
      <c r="U622" s="21">
        <f t="shared" si="273"/>
        <v>0.1440767606590875</v>
      </c>
      <c r="V622" s="22">
        <f t="shared" si="274"/>
        <v>3</v>
      </c>
      <c r="W622" s="22">
        <f t="shared" si="275"/>
        <v>0</v>
      </c>
      <c r="X622" s="23" t="str">
        <f t="shared" si="276"/>
        <v/>
      </c>
      <c r="Y622" s="23" t="str">
        <f t="shared" si="277"/>
        <v/>
      </c>
      <c r="Z622" s="23">
        <f t="shared" si="278"/>
        <v>3</v>
      </c>
      <c r="AA622" s="23">
        <f t="shared" si="279"/>
        <v>0</v>
      </c>
      <c r="AB622" s="24">
        <f t="shared" si="280"/>
        <v>2</v>
      </c>
      <c r="AC622" s="24">
        <f t="shared" si="281"/>
        <v>1</v>
      </c>
      <c r="AD622" s="24">
        <f t="shared" si="282"/>
        <v>1</v>
      </c>
      <c r="AE622" s="24">
        <f t="shared" si="283"/>
        <v>1</v>
      </c>
      <c r="AF622" s="24">
        <f t="shared" si="284"/>
        <v>2</v>
      </c>
      <c r="AG622" s="24">
        <f t="shared" si="285"/>
        <v>0</v>
      </c>
      <c r="AH622" s="24">
        <f t="shared" si="286"/>
        <v>1</v>
      </c>
      <c r="AI622" s="24">
        <f t="shared" si="287"/>
        <v>0</v>
      </c>
      <c r="AJ622" s="24">
        <f t="shared" si="288"/>
        <v>2</v>
      </c>
      <c r="AK622" s="24">
        <f t="shared" si="289"/>
        <v>2</v>
      </c>
      <c r="AL622" s="25">
        <f t="shared" si="290"/>
        <v>21</v>
      </c>
      <c r="AM622" s="25">
        <f t="shared" si="291"/>
        <v>11</v>
      </c>
      <c r="AN622" s="25">
        <f t="shared" si="292"/>
        <v>20</v>
      </c>
      <c r="AO622" s="25">
        <f t="shared" si="293"/>
        <v>10</v>
      </c>
      <c r="AP622" s="25">
        <f t="shared" si="294"/>
        <v>22</v>
      </c>
      <c r="AQ622" s="26">
        <f t="shared" si="295"/>
        <v>0.20706547936664857</v>
      </c>
      <c r="AR622" s="26">
        <f t="shared" si="296"/>
        <v>0.18594585514025852</v>
      </c>
      <c r="AS622" s="26">
        <f t="shared" si="297"/>
        <v>4.5449311673207766E-2</v>
      </c>
      <c r="AT622" s="26">
        <f t="shared" si="298"/>
        <v>4.434382765012556E-2</v>
      </c>
      <c r="AU622" s="26">
        <f t="shared" si="299"/>
        <v>3.615819602712652E-2</v>
      </c>
      <c r="AV622" s="27">
        <f>(1/(((0-P622)^2+(0-Q622)^2))*CT622)</f>
        <v>1.5847967979231086E-2</v>
      </c>
      <c r="AW622" s="27">
        <f>(1/(((1-P622)^2+(1-Q622)^2))*CT622)</f>
        <v>0.18594585514025852</v>
      </c>
      <c r="AX622" s="27">
        <f>(1/(((2-P622)^2+(2-Q622)^2))*CT622)</f>
        <v>3.615819602712652E-2</v>
      </c>
      <c r="AY622" s="27">
        <f>(1/(((3-P622)^2+(3-Q622)^2))*CT622)</f>
        <v>7.6961803880889251E-3</v>
      </c>
      <c r="AZ622" s="27">
        <f>((1/(((4-P622)^2+(4-Q622)^2))*CT622))</f>
        <v>3.2029423841924767E-3</v>
      </c>
      <c r="BA622" s="27">
        <f>((1/(((5-P622)^2+(5-Q622)^2))*CT622))</f>
        <v>1.7406705220988688E-3</v>
      </c>
      <c r="BB622" s="27">
        <f>((1/(((6-P622)^2+(6-Q622)^2))*CT622))</f>
        <v>1.0907866096151826E-3</v>
      </c>
      <c r="BC622" s="27">
        <f>((1/(((1-P622)^2+(0-Q622)^2))*CT622))</f>
        <v>4.434382765012556E-2</v>
      </c>
      <c r="BD622" s="27">
        <f>((1/(((2-P622)^2+(0-Q622)^2))*CT622))</f>
        <v>4.5449311673207766E-2</v>
      </c>
      <c r="BE622" s="27">
        <f>((1/(((2-P622)^2+(1-Q622)^2))*CT622))</f>
        <v>0.20706547936664857</v>
      </c>
      <c r="BF622" s="27">
        <f>((1/(((3-P622)^2+(0-Q622)^2))*CT622))</f>
        <v>1.6272330056700784E-2</v>
      </c>
      <c r="BG622" s="27">
        <f>((1/(((3-P622)^2+(1-Q622)^2))*CT622))</f>
        <v>2.2583115040561957E-2</v>
      </c>
      <c r="BH622" s="27">
        <f>((1/(((3-P622)^2+(2-Q622)^2))*CT622))</f>
        <v>1.4901413529320742E-2</v>
      </c>
      <c r="BI622" s="27">
        <f>((1/(((4-P622)^2+(0-Q622)^2))*CT622))</f>
        <v>7.0969553200594063E-3</v>
      </c>
      <c r="BJ622" s="27">
        <f>((1/(((4-P622)^2+(1-Q622)^2))*CT622))</f>
        <v>8.0819606866004059E-3</v>
      </c>
      <c r="BK622" s="27">
        <f>((1/(((4-P622)^2+(2-Q622)^2))*CT622))</f>
        <v>6.8231809668486167E-3</v>
      </c>
      <c r="BL622" s="27">
        <f>((1/(((4-P622)^2+(3-Q622)^2))*CT622))</f>
        <v>4.7758670093977391E-3</v>
      </c>
      <c r="BM622" s="27">
        <f>((1/(((5-P622)^2+(0-Q622)^2))*CT622))</f>
        <v>3.8408803871235659E-3</v>
      </c>
      <c r="BN622" s="27">
        <f>((1/(((5-P622)^2+(1-Q622)^2))*CT622))</f>
        <v>4.1121154788939431E-3</v>
      </c>
      <c r="BO622" s="27">
        <f>((1/(((5-P622)^2+(2-Q622)^2))*CT622))</f>
        <v>3.7592474363083621E-3</v>
      </c>
      <c r="BP622" s="27">
        <f>((1/(((5-P622)^2+(3-Q622)^2))*CT622))</f>
        <v>3.0410152775488331E-3</v>
      </c>
      <c r="BQ622" s="27">
        <f>((1/(((5-P622)^2+(4-Q622)^2))*CT622))</f>
        <v>2.3166144683286951E-3</v>
      </c>
      <c r="BR622" s="27">
        <f>((1/(((6-P622)^2+(0-Q622)^2))*CT622))</f>
        <v>2.3820387273444741E-3</v>
      </c>
      <c r="BS622" s="27">
        <f>(1/(((6-P622)^2+(1-Q622)^2))*CT622)</f>
        <v>2.4836370992432333E-3</v>
      </c>
      <c r="BT622" s="27">
        <f>(1/(((6-P622)^2+(2-Q622)^2))*CT622)</f>
        <v>2.3503852324164849E-3</v>
      </c>
      <c r="BU622" s="27">
        <f>(1/(((6-P622)^2+(3-Q622)^2))*CT622)</f>
        <v>2.0479673847224648E-3</v>
      </c>
      <c r="BV622" s="27">
        <f>((1/(((6-P622)^2+(4-Q622)^2))*CT622))</f>
        <v>1.6917156665616944E-3</v>
      </c>
      <c r="BW622" s="27">
        <f>((1/(((6-P622)^2+(5-Q622)^2))*CT622))</f>
        <v>1.3625041107816519E-3</v>
      </c>
      <c r="BX622" s="27">
        <f>((1/(((0-P622)^2+(1-Q622)^2))*CT622))</f>
        <v>2.1773955040220817E-2</v>
      </c>
      <c r="BY622" s="27">
        <f>((1/(((0-P622)^2+(2-Q622)^2))*CT622))</f>
        <v>1.4544759408739623E-2</v>
      </c>
      <c r="BZ622" s="27">
        <f>((1/(((1-P622)^2+(2-Q622)^2))*CT622))</f>
        <v>3.5455000287887839E-2</v>
      </c>
      <c r="CA622" s="27">
        <f>((1/(((0-P622)^2+(3-Q622)^2))*CT622))</f>
        <v>7.5999309676506449E-3</v>
      </c>
      <c r="CB622" s="27">
        <f>((1/(((1-P622)^2+(3-Q622)^2))*CT622))</f>
        <v>1.0985193555777317E-2</v>
      </c>
      <c r="CC622" s="27">
        <f>((1/(((2-P622)^2+(3-Q622)^2))*CT622))</f>
        <v>1.1051787111828514E-2</v>
      </c>
      <c r="CD622" s="27">
        <f>((1/(((0-P622)^2+(4-Q622)^2))*CT622))</f>
        <v>4.2660842165057802E-3</v>
      </c>
      <c r="CE622" s="27">
        <f>((1/(((1-P622)^2+(4-Q622)^2))*CT622))</f>
        <v>5.1584021518903339E-3</v>
      </c>
      <c r="CF622" s="27">
        <f>((1/(((2-P622)^2+(4-Q622)^2))*CT622))</f>
        <v>5.1730391813615629E-3</v>
      </c>
      <c r="CG622" s="27">
        <f>((1/(((3-P622)^2+(4-Q622)^2))*CT622))</f>
        <v>4.2962442364440972E-3</v>
      </c>
      <c r="CH622" s="27">
        <f>((1/(((0-P622)^2+(5-Q622)^2))*CT622))</f>
        <v>2.6508755348178693E-3</v>
      </c>
      <c r="CI622" s="27">
        <f>((1/(((1-P622)^2+(5-Q622)^2))*CT622))</f>
        <v>2.9701323194233366E-3</v>
      </c>
      <c r="CJ622" s="27">
        <f>((1/(((2-P622)^2+(5-Q622)^2))*CT622))</f>
        <v>2.9749790814473168E-3</v>
      </c>
      <c r="CK622" s="27">
        <f>((1/(((3-P622)^2+(5-Q622)^2))*CT622))</f>
        <v>2.6624897674741386E-3</v>
      </c>
      <c r="CL622" s="27">
        <f>(1/(((4-P622)^2+(5-Q622)^2))*CT622)</f>
        <v>2.1976100709725872E-3</v>
      </c>
      <c r="CM622" s="27">
        <f>(1/(((0-P622)^2+(6-Q622)^2))*CT622)</f>
        <v>1.7855207070257479E-3</v>
      </c>
      <c r="CN622" s="27">
        <f>(1/(((1-P622)^2+(6-Q622)^2))*CT622)</f>
        <v>1.9248826352264226E-3</v>
      </c>
      <c r="CO622" s="27">
        <f>((1/(((2-P622)^2+(6-Q622)^2))*CT622))</f>
        <v>1.9269171426438796E-3</v>
      </c>
      <c r="CP622" s="27">
        <f>((1/(((3-P622)^2+(6-Q622)^2))*CT622))</f>
        <v>1.7907823446258212E-3</v>
      </c>
      <c r="CQ622" s="27">
        <f>((1/(((4-P622)^2+(6-Q622)^2))*CT622))</f>
        <v>1.5677258295811324E-3</v>
      </c>
      <c r="CR622" s="27">
        <f>((1/(((5-P622)^2+(6-Q622)^2)))*CT622)</f>
        <v>1.3204490675427548E-3</v>
      </c>
      <c r="CS622" s="21">
        <f t="shared" si="300"/>
        <v>0.80254092227844431</v>
      </c>
      <c r="CT622" s="28">
        <v>0.05</v>
      </c>
    </row>
    <row r="623" spans="8:98" x14ac:dyDescent="0.25">
      <c r="H623" s="2">
        <v>44982</v>
      </c>
      <c r="I623" s="1" t="s">
        <v>20</v>
      </c>
      <c r="J623" s="1" t="s">
        <v>27</v>
      </c>
      <c r="K623"/>
      <c r="L623"/>
      <c r="M623"/>
      <c r="N623"/>
      <c r="P623" s="10">
        <f>SUMIF(team,spi_matches[[#This Row],[team1]],Mxg)+SUMIF(team,spi_matches[[#This Row],[team2]],Vnxg)</f>
        <v>1.4142918542912981</v>
      </c>
      <c r="Q623" s="10">
        <f>SUMIF(team,spi_matches[[#This Row],[team1]],Mnxg)+SUMIF(team,spi_matches[[#This Row],[team2]],Vxg)</f>
        <v>1.3643328096600134</v>
      </c>
      <c r="R623" s="10" t="str">
        <f t="shared" si="270"/>
        <v/>
      </c>
      <c r="S623" s="21">
        <f t="shared" si="271"/>
        <v>0.25438167515561372</v>
      </c>
      <c r="T623" s="21">
        <f t="shared" si="272"/>
        <v>0.26053668958471421</v>
      </c>
      <c r="U623" s="21">
        <f t="shared" si="273"/>
        <v>0.2291010049933023</v>
      </c>
      <c r="V623" s="22">
        <f t="shared" si="274"/>
        <v>1</v>
      </c>
      <c r="W623" s="22">
        <f t="shared" si="275"/>
        <v>1</v>
      </c>
      <c r="X623" s="23" t="str">
        <f t="shared" si="276"/>
        <v/>
      </c>
      <c r="Y623" s="23" t="str">
        <f t="shared" si="277"/>
        <v/>
      </c>
      <c r="Z623" s="23">
        <f t="shared" si="278"/>
        <v>1</v>
      </c>
      <c r="AA623" s="23">
        <f t="shared" si="279"/>
        <v>1</v>
      </c>
      <c r="AB623" s="24">
        <f t="shared" si="280"/>
        <v>1</v>
      </c>
      <c r="AC623" s="24">
        <f t="shared" si="281"/>
        <v>1</v>
      </c>
      <c r="AD623" s="24">
        <f t="shared" si="282"/>
        <v>2</v>
      </c>
      <c r="AE623" s="24">
        <f t="shared" si="283"/>
        <v>1</v>
      </c>
      <c r="AF623" s="24">
        <f t="shared" si="284"/>
        <v>1</v>
      </c>
      <c r="AG623" s="24">
        <f t="shared" si="285"/>
        <v>2</v>
      </c>
      <c r="AH623" s="24">
        <f t="shared" si="286"/>
        <v>2</v>
      </c>
      <c r="AI623" s="24">
        <f t="shared" si="287"/>
        <v>2</v>
      </c>
      <c r="AJ623" s="24">
        <f t="shared" si="288"/>
        <v>1</v>
      </c>
      <c r="AK623" s="24">
        <f t="shared" si="289"/>
        <v>0</v>
      </c>
      <c r="AL623" s="25">
        <f t="shared" si="290"/>
        <v>11</v>
      </c>
      <c r="AM623" s="25">
        <f t="shared" si="291"/>
        <v>21</v>
      </c>
      <c r="AN623" s="25">
        <f t="shared" si="292"/>
        <v>12</v>
      </c>
      <c r="AO623" s="25">
        <f t="shared" si="293"/>
        <v>22</v>
      </c>
      <c r="AP623" s="25">
        <f t="shared" si="294"/>
        <v>10</v>
      </c>
      <c r="AQ623" s="26">
        <f t="shared" si="295"/>
        <v>0.16427043373924305</v>
      </c>
      <c r="AR623" s="26">
        <f t="shared" si="296"/>
        <v>0.10508784302224615</v>
      </c>
      <c r="AS623" s="26">
        <f t="shared" si="297"/>
        <v>8.6849203702604891E-2</v>
      </c>
      <c r="AT623" s="26">
        <f t="shared" si="298"/>
        <v>6.6923043597758441E-2</v>
      </c>
      <c r="AU623" s="26">
        <f t="shared" si="299"/>
        <v>2.4593690636842164E-2</v>
      </c>
      <c r="AV623" s="27">
        <f>(1/(((0-P623)^2+(0-Q623)^2))*CT623)</f>
        <v>1.2947915445962894E-2</v>
      </c>
      <c r="AW623" s="27">
        <f>(1/(((1-P623)^2+(1-Q623)^2))*CT623)</f>
        <v>0.16427043373924305</v>
      </c>
      <c r="AX623" s="27">
        <f>(1/(((2-P623)^2+(2-Q623)^2))*CT623)</f>
        <v>6.6923043597758441E-2</v>
      </c>
      <c r="AY623" s="27">
        <f>(1/(((3-P623)^2+(3-Q623)^2))*CT623)</f>
        <v>9.6341387988066393E-3</v>
      </c>
      <c r="AZ623" s="27">
        <f>((1/(((4-P623)^2+(4-Q623)^2))*CT623))</f>
        <v>3.6676713718570295E-3</v>
      </c>
      <c r="BA623" s="27">
        <f>((1/(((5-P623)^2+(5-Q623)^2))*CT623))</f>
        <v>1.917517683456966E-3</v>
      </c>
      <c r="BB623" s="27">
        <f>((1/(((6-P623)^2+(6-Q623)^2))*CT623))</f>
        <v>1.1759689476291875E-3</v>
      </c>
      <c r="BC623" s="27">
        <f>((1/(((1-P623)^2+(0-Q623)^2))*CT623))</f>
        <v>2.4593690636842164E-2</v>
      </c>
      <c r="BD623" s="27">
        <f>((1/(((2-P623)^2+(0-Q623)^2))*CT623))</f>
        <v>2.2681311652772311E-2</v>
      </c>
      <c r="BE623" s="27">
        <f>((1/(((2-P623)^2+(1-Q623)^2))*CT623))</f>
        <v>0.10508784302224615</v>
      </c>
      <c r="BF623" s="27">
        <f>((1/(((3-P623)^2+(0-Q623)^2))*CT623))</f>
        <v>1.1426287897649693E-2</v>
      </c>
      <c r="BG623" s="27">
        <f>((1/(((3-P623)^2+(1-Q623)^2))*CT623))</f>
        <v>1.888781932097849E-2</v>
      </c>
      <c r="BH623" s="27">
        <f>((1/(((3-P623)^2+(2-Q623)^2))*CT623))</f>
        <v>1.7131835399607383E-2</v>
      </c>
      <c r="BI623" s="27">
        <f>((1/(((4-P623)^2+(0-Q623)^2))*CT623))</f>
        <v>5.849806934463654E-3</v>
      </c>
      <c r="BJ623" s="27">
        <f>((1/(((4-P623)^2+(1-Q623)^2))*CT623))</f>
        <v>7.3328566858408967E-3</v>
      </c>
      <c r="BK623" s="27">
        <f>((1/(((4-P623)^2+(2-Q623)^2))*CT623))</f>
        <v>7.0522265697067548E-3</v>
      </c>
      <c r="BL623" s="27">
        <f>((1/(((4-P623)^2+(3-Q623)^2))*CT623))</f>
        <v>5.3411420703130931E-3</v>
      </c>
      <c r="BM623" s="27">
        <f>((1/(((5-P623)^2+(0-Q623)^2))*CT623))</f>
        <v>3.3970375431708714E-3</v>
      </c>
      <c r="BN623" s="27">
        <f>((1/(((5-P623)^2+(1-Q623)^2))*CT623))</f>
        <v>3.8491024651919805E-3</v>
      </c>
      <c r="BO623" s="27">
        <f>((1/(((5-P623)^2+(2-Q623)^2))*CT623))</f>
        <v>3.7703479031822918E-3</v>
      </c>
      <c r="BP623" s="27">
        <f>((1/(((5-P623)^2+(3-Q623)^2))*CT623))</f>
        <v>3.2190132819557671E-3</v>
      </c>
      <c r="BQ623" s="27">
        <f>((1/(((5-P623)^2+(4-Q623)^2))*CT623))</f>
        <v>2.5247368102148749E-3</v>
      </c>
      <c r="BR623" s="27">
        <f>((1/(((6-P623)^2+(0-Q623)^2))*CT623))</f>
        <v>2.1843482245351531E-3</v>
      </c>
      <c r="BS623" s="27">
        <f>(1/(((6-P623)^2+(1-Q623)^2))*CT623)</f>
        <v>2.3627862012027198E-3</v>
      </c>
      <c r="BT623" s="27">
        <f>(1/(((6-P623)^2+(2-Q623)^2))*CT623)</f>
        <v>2.3328738532759782E-3</v>
      </c>
      <c r="BU623" s="27">
        <f>(1/(((6-P623)^2+(3-Q623)^2))*CT623)</f>
        <v>2.1093373892299813E-3</v>
      </c>
      <c r="BV623" s="27">
        <f>((1/(((6-P623)^2+(4-Q623)^2))*CT623))</f>
        <v>1.7872806625815155E-3</v>
      </c>
      <c r="BW623" s="27">
        <f>((1/(((6-P623)^2+(5-Q623)^2))*CT623))</f>
        <v>1.4599906306520579E-3</v>
      </c>
      <c r="BX623" s="27">
        <f>((1/(((0-P623)^2+(1-Q623)^2))*CT623))</f>
        <v>2.3441603980475002E-2</v>
      </c>
      <c r="BY623" s="27">
        <f>((1/(((0-P623)^2+(2-Q623)^2))*CT623))</f>
        <v>2.0796123643903545E-2</v>
      </c>
      <c r="BZ623" s="27">
        <f>((1/(((1-P623)^2+(2-Q623)^2))*CT623))</f>
        <v>8.6849203702604891E-2</v>
      </c>
      <c r="CA623" s="27">
        <f>((1/(((0-P623)^2+(3-Q623)^2))*CT623))</f>
        <v>1.0693749270136395E-2</v>
      </c>
      <c r="CB623" s="27">
        <f>((1/(((1-P623)^2+(3-Q623)^2))*CT623))</f>
        <v>1.7562069370103458E-2</v>
      </c>
      <c r="CC623" s="27">
        <f>((1/(((2-P623)^2+(3-Q623)^2))*CT623))</f>
        <v>1.6564731782492213E-2</v>
      </c>
      <c r="CD623" s="27">
        <f>((1/(((0-P623)^2+(4-Q623)^2))*CT623))</f>
        <v>5.5884885262963251E-3</v>
      </c>
      <c r="CE623" s="27">
        <f>((1/(((1-P623)^2+(4-Q623)^2))*CT623))</f>
        <v>7.0240707950394686E-3</v>
      </c>
      <c r="CF623" s="27">
        <f>((1/(((2-P623)^2+(4-Q623)^2))*CT623))</f>
        <v>6.8589029031902674E-3</v>
      </c>
      <c r="CG623" s="27">
        <f>((1/(((3-P623)^2+(4-Q623)^2))*CT623))</f>
        <v>5.2847352676801728E-3</v>
      </c>
      <c r="CH623" s="27">
        <f>((1/(((0-P623)^2+(5-Q623)^2))*CT623))</f>
        <v>3.2855186615711757E-3</v>
      </c>
      <c r="CI623" s="27">
        <f>((1/(((1-P623)^2+(5-Q623)^2))*CT623))</f>
        <v>3.7342098025168568E-3</v>
      </c>
      <c r="CJ623" s="27">
        <f>((1/(((2-P623)^2+(5-Q623)^2))*CT623))</f>
        <v>3.6870083968787398E-3</v>
      </c>
      <c r="CK623" s="27">
        <f>((1/(((3-P623)^2+(5-Q623)^2))*CT623))</f>
        <v>3.1781250936751639E-3</v>
      </c>
      <c r="CL623" s="27">
        <f>(1/(((4-P623)^2+(5-Q623)^2))*CT623)</f>
        <v>2.5120626063953868E-3</v>
      </c>
      <c r="CM623" s="27">
        <f>(1/(((0-P623)^2+(6-Q623)^2))*CT623)</f>
        <v>2.1285987168678062E-3</v>
      </c>
      <c r="CN623" s="27">
        <f>(1/(((1-P623)^2+(6-Q623)^2))*CT623)</f>
        <v>2.3082908965150616E-3</v>
      </c>
      <c r="CO623" s="27">
        <f>((1/(((2-P623)^2+(6-Q623)^2))*CT623))</f>
        <v>2.2901674882280054E-3</v>
      </c>
      <c r="CP623" s="27">
        <f>((1/(((3-P623)^2+(6-Q623)^2))*CT623))</f>
        <v>2.0829965281601655E-3</v>
      </c>
      <c r="CQ623" s="27">
        <f>((1/(((4-P623)^2+(6-Q623)^2))*CT623))</f>
        <v>1.7746041914640136E-3</v>
      </c>
      <c r="CR623" s="27">
        <f>((1/(((5-P623)^2+(6-Q623)^2)))*CT623)</f>
        <v>1.455743369108226E-3</v>
      </c>
      <c r="CS623" s="21">
        <f t="shared" si="300"/>
        <v>0.74401936973363025</v>
      </c>
      <c r="CT623" s="28">
        <v>0.05</v>
      </c>
    </row>
    <row r="624" spans="8:98" x14ac:dyDescent="0.25">
      <c r="H624" s="2">
        <v>44982</v>
      </c>
      <c r="I624" s="1" t="s">
        <v>8</v>
      </c>
      <c r="J624" s="1" t="s">
        <v>11</v>
      </c>
      <c r="K624"/>
      <c r="L624"/>
      <c r="M624"/>
      <c r="N624"/>
      <c r="P624" s="10">
        <f>SUMIF(team,spi_matches[[#This Row],[team1]],Mxg)+SUMIF(team,spi_matches[[#This Row],[team2]],Vnxg)</f>
        <v>1.629405417477749</v>
      </c>
      <c r="Q624" s="10">
        <f>SUMIF(team,spi_matches[[#This Row],[team1]],Mnxg)+SUMIF(team,spi_matches[[#This Row],[team2]],Vxg)</f>
        <v>1.6000112532453312</v>
      </c>
      <c r="R624" s="10" t="str">
        <f t="shared" si="270"/>
        <v/>
      </c>
      <c r="S624" s="21">
        <f t="shared" si="271"/>
        <v>0.25619267443386845</v>
      </c>
      <c r="T624" s="21">
        <f t="shared" si="272"/>
        <v>0.26477459182838647</v>
      </c>
      <c r="U624" s="21">
        <f t="shared" si="273"/>
        <v>0.24119014274184783</v>
      </c>
      <c r="V624" s="22">
        <f t="shared" si="274"/>
        <v>1</v>
      </c>
      <c r="W624" s="22">
        <f t="shared" si="275"/>
        <v>1</v>
      </c>
      <c r="X624" s="23" t="str">
        <f t="shared" si="276"/>
        <v/>
      </c>
      <c r="Y624" s="23" t="str">
        <f t="shared" si="277"/>
        <v/>
      </c>
      <c r="Z624" s="23">
        <f t="shared" si="278"/>
        <v>1</v>
      </c>
      <c r="AA624" s="23">
        <f t="shared" si="279"/>
        <v>1</v>
      </c>
      <c r="AB624" s="24">
        <f t="shared" si="280"/>
        <v>2</v>
      </c>
      <c r="AC624" s="24">
        <f t="shared" si="281"/>
        <v>2</v>
      </c>
      <c r="AD624" s="24">
        <f t="shared" si="282"/>
        <v>2</v>
      </c>
      <c r="AE624" s="24">
        <f t="shared" si="283"/>
        <v>1</v>
      </c>
      <c r="AF624" s="24">
        <f t="shared" si="284"/>
        <v>1</v>
      </c>
      <c r="AG624" s="24">
        <f t="shared" si="285"/>
        <v>2</v>
      </c>
      <c r="AH624" s="24">
        <f t="shared" si="286"/>
        <v>1</v>
      </c>
      <c r="AI624" s="24">
        <f t="shared" si="287"/>
        <v>1</v>
      </c>
      <c r="AJ624" s="24">
        <f t="shared" si="288"/>
        <v>3</v>
      </c>
      <c r="AK624" s="24">
        <f t="shared" si="289"/>
        <v>2</v>
      </c>
      <c r="AL624" s="25">
        <f t="shared" si="290"/>
        <v>22</v>
      </c>
      <c r="AM624" s="25">
        <f t="shared" si="291"/>
        <v>21</v>
      </c>
      <c r="AN624" s="25">
        <f t="shared" si="292"/>
        <v>12</v>
      </c>
      <c r="AO624" s="25">
        <f t="shared" si="293"/>
        <v>11</v>
      </c>
      <c r="AP624" s="25">
        <f t="shared" si="294"/>
        <v>32</v>
      </c>
      <c r="AQ624" s="26">
        <f t="shared" si="295"/>
        <v>0.16816256114346673</v>
      </c>
      <c r="AR624" s="26">
        <f t="shared" si="296"/>
        <v>0.10053204602547859</v>
      </c>
      <c r="AS624" s="26">
        <f t="shared" si="297"/>
        <v>8.9905067553874382E-2</v>
      </c>
      <c r="AT624" s="26">
        <f t="shared" si="298"/>
        <v>6.6123162171300529E-2</v>
      </c>
      <c r="AU624" s="26">
        <f t="shared" si="299"/>
        <v>2.4527592351484412E-2</v>
      </c>
      <c r="AV624" s="27">
        <f>(1/(((0-P624)^2+(0-Q624)^2))*CT624)</f>
        <v>9.5877313395208632E-3</v>
      </c>
      <c r="AW624" s="27">
        <f>(1/(((1-P624)^2+(1-Q624)^2))*CT624)</f>
        <v>6.6123162171300529E-2</v>
      </c>
      <c r="AX624" s="27">
        <f>(1/(((2-P624)^2+(2-Q624)^2))*CT624)</f>
        <v>0.16816256114346673</v>
      </c>
      <c r="AY624" s="27">
        <f>(1/(((3-P624)^2+(3-Q624)^2))*CT624)</f>
        <v>1.3025928368636567E-2</v>
      </c>
      <c r="AZ624" s="27">
        <f>((1/(((4-P624)^2+(4-Q624)^2))*CT624))</f>
        <v>4.3938025853365106E-3</v>
      </c>
      <c r="BA624" s="27">
        <f>((1/(((5-P624)^2+(5-Q624)^2))*CT624))</f>
        <v>2.1814217515400344E-3</v>
      </c>
      <c r="BB624" s="27">
        <f>((1/(((6-P624)^2+(6-Q624)^2))*CT624))</f>
        <v>1.2999844685852482E-3</v>
      </c>
      <c r="BC624" s="27">
        <f>((1/(((1-P624)^2+(0-Q624)^2))*CT624))</f>
        <v>1.6913678595214657E-2</v>
      </c>
      <c r="BD624" s="27">
        <f>((1/(((2-P624)^2+(0-Q624)^2))*CT624))</f>
        <v>1.8536530842402664E-2</v>
      </c>
      <c r="BE624" s="27">
        <f>((1/(((2-P624)^2+(1-Q624)^2))*CT624))</f>
        <v>0.10053204602547859</v>
      </c>
      <c r="BF624" s="27">
        <f>((1/(((3-P624)^2+(0-Q624)^2))*CT624))</f>
        <v>1.1264900737186495E-2</v>
      </c>
      <c r="BG624" s="27">
        <f>((1/(((3-P624)^2+(1-Q624)^2))*CT624))</f>
        <v>2.2335956778530688E-2</v>
      </c>
      <c r="BH624" s="27">
        <f>((1/(((3-P624)^2+(2-Q624)^2))*CT624))</f>
        <v>2.4527592351484412E-2</v>
      </c>
      <c r="BI624" s="27">
        <f>((1/(((4-P624)^2+(0-Q624)^2))*CT624))</f>
        <v>6.112652753571513E-3</v>
      </c>
      <c r="BJ624" s="27">
        <f>((1/(((4-P624)^2+(1-Q624)^2))*CT624))</f>
        <v>8.3615784964518689E-3</v>
      </c>
      <c r="BK624" s="27">
        <f>((1/(((4-P624)^2+(2-Q624)^2))*CT624))</f>
        <v>8.6509535661234895E-3</v>
      </c>
      <c r="BL624" s="27">
        <f>((1/(((4-P624)^2+(3-Q624)^2))*CT624))</f>
        <v>6.5965783160691991E-3</v>
      </c>
      <c r="BM624" s="27">
        <f>((1/(((5-P624)^2+(0-Q624)^2))*CT624))</f>
        <v>3.5917104858617641E-3</v>
      </c>
      <c r="BN624" s="27">
        <f>((1/(((5-P624)^2+(1-Q624)^2))*CT624))</f>
        <v>4.2658762509880993E-3</v>
      </c>
      <c r="BO624" s="27">
        <f>((1/(((5-P624)^2+(2-Q624)^2))*CT624))</f>
        <v>4.3399391580715421E-3</v>
      </c>
      <c r="BP624" s="27">
        <f>((1/(((5-P624)^2+(3-Q624)^2))*CT624))</f>
        <v>3.7535068082954794E-3</v>
      </c>
      <c r="BQ624" s="27">
        <f>((1/(((5-P624)^2+(4-Q624)^2))*CT624))</f>
        <v>2.9204150980542769E-3</v>
      </c>
      <c r="BR624" s="27">
        <f>((1/(((6-P624)^2+(0-Q624)^2))*CT624))</f>
        <v>2.3081752828643691E-3</v>
      </c>
      <c r="BS624" s="27">
        <f>(1/(((6-P624)^2+(1-Q624)^2))*CT624)</f>
        <v>2.569094445199439E-3</v>
      </c>
      <c r="BT624" s="27">
        <f>(1/(((6-P624)^2+(2-Q624)^2))*CT624)</f>
        <v>2.5957725867528664E-3</v>
      </c>
      <c r="BU624" s="27">
        <f>(1/(((6-P624)^2+(3-Q624)^2))*CT624)</f>
        <v>2.3739362129483795E-3</v>
      </c>
      <c r="BV624" s="27">
        <f>((1/(((6-P624)^2+(4-Q624)^2))*CT624))</f>
        <v>2.0110978016357989E-3</v>
      </c>
      <c r="BW624" s="27">
        <f>((1/(((6-P624)^2+(5-Q624)^2))*CT624))</f>
        <v>1.6306818406828993E-3</v>
      </c>
      <c r="BX624" s="27">
        <f>((1/(((0-P624)^2+(1-Q624)^2))*CT624))</f>
        <v>1.6583882586360173E-2</v>
      </c>
      <c r="BY624" s="27">
        <f>((1/(((0-P624)^2+(2-Q624)^2))*CT624))</f>
        <v>1.7762285830779212E-2</v>
      </c>
      <c r="BZ624" s="27">
        <f>((1/(((1-P624)^2+(2-Q624)^2))*CT624))</f>
        <v>8.9905067553874382E-2</v>
      </c>
      <c r="CA624" s="27">
        <f>((1/(((0-P624)^2+(3-Q624)^2))*CT624))</f>
        <v>1.083439933492332E-2</v>
      </c>
      <c r="CB624" s="27">
        <f>((1/(((1-P624)^2+(3-Q624)^2))*CT624))</f>
        <v>2.122133295015461E-2</v>
      </c>
      <c r="CC624" s="27">
        <f>((1/(((2-P624)^2+(3-Q624)^2))*CT624))</f>
        <v>2.384007502875574E-2</v>
      </c>
      <c r="CD624" s="27">
        <f>((1/(((0-P624)^2+(4-Q624)^2))*CT624))</f>
        <v>5.9418356095652779E-3</v>
      </c>
      <c r="CE624" s="27">
        <f>((1/(((1-P624)^2+(4-Q624)^2))*CT624))</f>
        <v>8.1220290497664386E-3</v>
      </c>
      <c r="CF624" s="27">
        <f>((1/(((2-P624)^2+(4-Q624)^2))*CT624))</f>
        <v>8.4784758971095317E-3</v>
      </c>
      <c r="CG624" s="27">
        <f>((1/(((3-P624)^2+(4-Q624)^2))*CT624))</f>
        <v>6.5458087858030955E-3</v>
      </c>
      <c r="CH624" s="27">
        <f>((1/(((0-P624)^2+(5-Q624)^2))*CT624))</f>
        <v>3.5174395197312639E-3</v>
      </c>
      <c r="CI624" s="27">
        <f>((1/(((1-P624)^2+(5-Q624)^2))*CT624))</f>
        <v>4.1819745553512847E-3</v>
      </c>
      <c r="CJ624" s="27">
        <f>((1/(((2-P624)^2+(5-Q624)^2))*CT624))</f>
        <v>4.2745039145965658E-3</v>
      </c>
      <c r="CK624" s="27">
        <f>((1/(((3-P624)^2+(5-Q624)^2))*CT624))</f>
        <v>3.7206663628449391E-3</v>
      </c>
      <c r="CL624" s="27">
        <f>(1/(((4-P624)^2+(5-Q624)^2))*CT624)</f>
        <v>2.9104215067727104E-3</v>
      </c>
      <c r="CM624" s="27">
        <f>(1/(((0-P624)^2+(6-Q624)^2))*CT624)</f>
        <v>2.2711928769045542E-3</v>
      </c>
      <c r="CN624" s="27">
        <f>(1/(((1-P624)^2+(6-Q624)^2))*CT624)</f>
        <v>2.5308700147954571E-3</v>
      </c>
      <c r="CO624" s="27">
        <f>((1/(((2-P624)^2+(6-Q624)^2))*CT624))</f>
        <v>2.5644653614945857E-3</v>
      </c>
      <c r="CP624" s="27">
        <f>((1/(((3-P624)^2+(6-Q624)^2))*CT624))</f>
        <v>2.3542229283017289E-3</v>
      </c>
      <c r="CQ624" s="27">
        <f>((1/(((4-P624)^2+(6-Q624)^2))*CT624))</f>
        <v>2.0016317585325196E-3</v>
      </c>
      <c r="CR624" s="27">
        <f>((1/(((5-P624)^2+(6-Q624)^2)))*CT624)</f>
        <v>1.627561315430437E-3</v>
      </c>
      <c r="CS624" s="21">
        <f t="shared" si="300"/>
        <v>0.76215740900410289</v>
      </c>
      <c r="CT624" s="28">
        <v>0.05</v>
      </c>
    </row>
    <row r="625" spans="8:98" x14ac:dyDescent="0.25">
      <c r="H625" s="2">
        <v>44982</v>
      </c>
      <c r="I625" s="1" t="s">
        <v>14</v>
      </c>
      <c r="J625" s="1" t="s">
        <v>6</v>
      </c>
      <c r="K625"/>
      <c r="L625"/>
      <c r="M625"/>
      <c r="N625"/>
      <c r="P625" s="10">
        <f>SUMIF(team,spi_matches[[#This Row],[team1]],Mxg)+SUMIF(team,spi_matches[[#This Row],[team2]],Vnxg)</f>
        <v>1.0306008630352752</v>
      </c>
      <c r="Q625" s="10">
        <f>SUMIF(team,spi_matches[[#This Row],[team1]],Mnxg)+SUMIF(team,spi_matches[[#This Row],[team2]],Vxg)</f>
        <v>1.5899951471263543</v>
      </c>
      <c r="R625" s="10" t="str">
        <f t="shared" si="270"/>
        <v/>
      </c>
      <c r="S625" s="21">
        <f t="shared" si="271"/>
        <v>0.14990769159628026</v>
      </c>
      <c r="T625" s="21">
        <f t="shared" si="272"/>
        <v>0.2172135182883731</v>
      </c>
      <c r="U625" s="21">
        <f t="shared" si="273"/>
        <v>0.48963013276161127</v>
      </c>
      <c r="V625" s="22">
        <f t="shared" si="274"/>
        <v>0</v>
      </c>
      <c r="W625" s="22">
        <f t="shared" si="275"/>
        <v>3</v>
      </c>
      <c r="X625" s="23" t="str">
        <f t="shared" si="276"/>
        <v/>
      </c>
      <c r="Y625" s="23" t="str">
        <f t="shared" si="277"/>
        <v/>
      </c>
      <c r="Z625" s="23">
        <f t="shared" si="278"/>
        <v>0</v>
      </c>
      <c r="AA625" s="23">
        <f t="shared" si="279"/>
        <v>3</v>
      </c>
      <c r="AB625" s="24">
        <f t="shared" si="280"/>
        <v>1</v>
      </c>
      <c r="AC625" s="24">
        <f t="shared" si="281"/>
        <v>2</v>
      </c>
      <c r="AD625" s="24">
        <f t="shared" si="282"/>
        <v>1</v>
      </c>
      <c r="AE625" s="24">
        <f t="shared" si="283"/>
        <v>1</v>
      </c>
      <c r="AF625" s="24">
        <f t="shared" si="284"/>
        <v>2</v>
      </c>
      <c r="AG625" s="24">
        <f t="shared" si="285"/>
        <v>2</v>
      </c>
      <c r="AH625" s="24">
        <f t="shared" si="286"/>
        <v>0</v>
      </c>
      <c r="AI625" s="24">
        <f t="shared" si="287"/>
        <v>2</v>
      </c>
      <c r="AJ625" s="24">
        <f t="shared" si="288"/>
        <v>2</v>
      </c>
      <c r="AK625" s="24">
        <f t="shared" si="289"/>
        <v>1</v>
      </c>
      <c r="AL625" s="25">
        <f t="shared" si="290"/>
        <v>12</v>
      </c>
      <c r="AM625" s="25">
        <f t="shared" si="291"/>
        <v>11</v>
      </c>
      <c r="AN625" s="25">
        <f t="shared" si="292"/>
        <v>22</v>
      </c>
      <c r="AO625" s="25">
        <f t="shared" si="293"/>
        <v>2</v>
      </c>
      <c r="AP625" s="25">
        <f t="shared" si="294"/>
        <v>21</v>
      </c>
      <c r="AQ625" s="26">
        <f t="shared" si="295"/>
        <v>0.29578729290513545</v>
      </c>
      <c r="AR625" s="26">
        <f t="shared" si="296"/>
        <v>0.14325387979030221</v>
      </c>
      <c r="AS625" s="26">
        <f t="shared" si="297"/>
        <v>4.513292551410894E-2</v>
      </c>
      <c r="AT625" s="26">
        <f t="shared" si="298"/>
        <v>4.0642406285319066E-2</v>
      </c>
      <c r="AU625" s="26">
        <f t="shared" si="299"/>
        <v>3.8825031536193384E-2</v>
      </c>
      <c r="AV625" s="27">
        <f>(1/(((0-P625)^2+(0-Q625)^2))*CT625)</f>
        <v>1.3926712653689902E-2</v>
      </c>
      <c r="AW625" s="27">
        <f>(1/(((1-P625)^2+(1-Q625)^2))*CT625)</f>
        <v>0.14325387979030221</v>
      </c>
      <c r="AX625" s="27">
        <f>(1/(((2-P625)^2+(2-Q625)^2))*CT625)</f>
        <v>4.513292551410894E-2</v>
      </c>
      <c r="AY625" s="27">
        <f>(1/(((3-P625)^2+(3-Q625)^2))*CT625)</f>
        <v>8.5227563578856563E-3</v>
      </c>
      <c r="AZ625" s="27">
        <f>((1/(((4-P625)^2+(4-Q625)^2))*CT625))</f>
        <v>3.4186971468830028E-3</v>
      </c>
      <c r="BA625" s="27">
        <f>((1/(((5-P625)^2+(5-Q625)^2))*CT625))</f>
        <v>1.8258662181607169E-3</v>
      </c>
      <c r="BB625" s="27">
        <f>((1/(((6-P625)^2+(6-Q625)^2))*CT625))</f>
        <v>1.1326806073426452E-3</v>
      </c>
      <c r="BC625" s="27">
        <f>((1/(((1-P625)^2+(0-Q625)^2))*CT625))</f>
        <v>1.9770496323080852E-2</v>
      </c>
      <c r="BD625" s="27">
        <f>((1/(((2-P625)^2+(0-Q625)^2))*CT625))</f>
        <v>1.4418283171245336E-2</v>
      </c>
      <c r="BE625" s="27">
        <f>((1/(((2-P625)^2+(1-Q625)^2))*CT625))</f>
        <v>3.8825031536193384E-2</v>
      </c>
      <c r="BF625" s="27">
        <f>((1/(((3-P625)^2+(0-Q625)^2))*CT625))</f>
        <v>7.8044303061770015E-3</v>
      </c>
      <c r="BG625" s="27">
        <f>((1/(((3-P625)^2+(1-Q625)^2))*CT625))</f>
        <v>1.1829763361698949E-2</v>
      </c>
      <c r="BH625" s="27">
        <f>((1/(((3-P625)^2+(2-Q625)^2))*CT625))</f>
        <v>1.2355939201032323E-2</v>
      </c>
      <c r="BI625" s="27">
        <f>((1/(((4-P625)^2+(0-Q625)^2))*CT625))</f>
        <v>4.4070663314972258E-3</v>
      </c>
      <c r="BJ625" s="27">
        <f>((1/(((4-P625)^2+(1-Q625)^2))*CT625))</f>
        <v>5.4552840951084241E-3</v>
      </c>
      <c r="BK625" s="27">
        <f>((1/(((4-P625)^2+(2-Q625)^2))*CT625))</f>
        <v>5.5645607373774886E-3</v>
      </c>
      <c r="BL625" s="27">
        <f>((1/(((4-P625)^2+(3-Q625)^2))*CT625))</f>
        <v>4.6272967352491458E-3</v>
      </c>
      <c r="BM625" s="27">
        <f>((1/(((5-P625)^2+(0-Q625)^2))*CT625))</f>
        <v>2.7345993539026276E-3</v>
      </c>
      <c r="BN625" s="27">
        <f>((1/(((5-P625)^2+(1-Q625)^2))*CT625))</f>
        <v>3.1047755344384502E-3</v>
      </c>
      <c r="BO625" s="27">
        <f>((1/(((5-P625)^2+(2-Q625)^2))*CT625))</f>
        <v>3.1398685555534844E-3</v>
      </c>
      <c r="BP625" s="27">
        <f>((1/(((5-P625)^2+(3-Q625)^2))*CT625))</f>
        <v>2.8178153023655011E-3</v>
      </c>
      <c r="BQ625" s="27">
        <f>((1/(((5-P625)^2+(4-Q625)^2))*CT625))</f>
        <v>2.3186520874723228E-3</v>
      </c>
      <c r="BR625" s="27">
        <f>((1/(((6-P625)^2+(0-Q625)^2))*CT625))</f>
        <v>1.836681383989275E-3</v>
      </c>
      <c r="BS625" s="27">
        <f>(1/(((6-P625)^2+(1-Q625)^2))*CT625)</f>
        <v>1.9965641482084687E-3</v>
      </c>
      <c r="BT625" s="27">
        <f>(1/(((6-P625)^2+(2-Q625)^2))*CT625)</f>
        <v>2.0110178227230112E-3</v>
      </c>
      <c r="BU625" s="27">
        <f>(1/(((6-P625)^2+(3-Q625)^2))*CT625)</f>
        <v>1.8738493533702245E-3</v>
      </c>
      <c r="BV625" s="27">
        <f>((1/(((6-P625)^2+(4-Q625)^2))*CT625))</f>
        <v>1.639180281207412E-3</v>
      </c>
      <c r="BW625" s="27">
        <f>((1/(((6-P625)^2+(5-Q625)^2))*CT625))</f>
        <v>1.3765359743893918E-3</v>
      </c>
      <c r="BX625" s="27">
        <f>((1/(((0-P625)^2+(1-Q625)^2))*CT625))</f>
        <v>3.545514877976224E-2</v>
      </c>
      <c r="BY625" s="27">
        <f>((1/(((0-P625)^2+(2-Q625)^2))*CT625))</f>
        <v>4.0642406285319066E-2</v>
      </c>
      <c r="BZ625" s="27">
        <f>((1/(((1-P625)^2+(2-Q625)^2))*CT625))</f>
        <v>0.29578729290513545</v>
      </c>
      <c r="CA625" s="27">
        <f>((1/(((0-P625)^2+(3-Q625)^2))*CT625))</f>
        <v>1.639208920598716E-2</v>
      </c>
      <c r="CB625" s="27">
        <f>((1/(((1-P625)^2+(3-Q625)^2))*CT625))</f>
        <v>2.5137627278286931E-2</v>
      </c>
      <c r="CC625" s="27">
        <f>((1/(((2-P625)^2+(3-Q625)^2))*CT625))</f>
        <v>1.7077387094324405E-2</v>
      </c>
      <c r="CD625" s="27">
        <f>((1/(((0-P625)^2+(4-Q625)^2))*CT625))</f>
        <v>7.2777433265660014E-3</v>
      </c>
      <c r="CE625" s="27">
        <f>((1/(((1-P625)^2+(4-Q625)^2))*CT625))</f>
        <v>8.6072448364558421E-3</v>
      </c>
      <c r="CF625" s="27">
        <f>((1/(((2-P625)^2+(4-Q625)^2))*CT625))</f>
        <v>7.4097586856208576E-3</v>
      </c>
      <c r="CG625" s="27">
        <f>((1/(((3-P625)^2+(4-Q625)^2))*CT625))</f>
        <v>5.1617398393604998E-3</v>
      </c>
      <c r="CH625" s="27">
        <f>((1/(((0-P625)^2+(5-Q625)^2))*CT625))</f>
        <v>3.9400261091414859E-3</v>
      </c>
      <c r="CI625" s="27">
        <f>((1/(((1-P625)^2+(5-Q625)^2))*CT625))</f>
        <v>4.2995701383855937E-3</v>
      </c>
      <c r="CJ625" s="27">
        <f>((1/(((2-P625)^2+(5-Q625)^2))*CT625))</f>
        <v>3.9783995870931827E-3</v>
      </c>
      <c r="CK625" s="27">
        <f>((1/(((3-P625)^2+(5-Q625)^2))*CT625))</f>
        <v>3.224419731181627E-3</v>
      </c>
      <c r="CL625" s="27">
        <f>(1/(((4-P625)^2+(5-Q625)^2))*CT625)</f>
        <v>2.445530176765384E-3</v>
      </c>
      <c r="CM625" s="27">
        <f>(1/(((0-P625)^2+(6-Q625)^2))*CT625)</f>
        <v>2.4378018098923635E-3</v>
      </c>
      <c r="CN625" s="27">
        <f>(1/(((1-P625)^2+(6-Q625)^2))*CT625)</f>
        <v>2.5708157927062918E-3</v>
      </c>
      <c r="CO625" s="27">
        <f>((1/(((2-P625)^2+(6-Q625)^2))*CT625))</f>
        <v>2.452437730543051E-3</v>
      </c>
      <c r="CP625" s="27">
        <f>((1/(((3-P625)^2+(6-Q625)^2))*CT625))</f>
        <v>2.1434687268731471E-3</v>
      </c>
      <c r="CQ625" s="27">
        <f>((1/(((4-P625)^2+(6-Q625)^2))*CT625))</f>
        <v>1.7689425599086593E-3</v>
      </c>
      <c r="CR625" s="27">
        <f>((1/(((5-P625)^2+(6-Q625)^2)))*CT625)</f>
        <v>1.4202821623019671E-3</v>
      </c>
      <c r="CS625" s="21">
        <f t="shared" si="300"/>
        <v>0.85675134264626462</v>
      </c>
      <c r="CT625" s="28">
        <v>0.05</v>
      </c>
    </row>
    <row r="626" spans="8:98" x14ac:dyDescent="0.25">
      <c r="H626" s="2">
        <v>44982</v>
      </c>
      <c r="I626" s="1" t="s">
        <v>21</v>
      </c>
      <c r="J626" s="1" t="s">
        <v>25</v>
      </c>
      <c r="K626"/>
      <c r="L626"/>
      <c r="M626"/>
      <c r="N626"/>
      <c r="P626" s="10">
        <f>SUMIF(team,spi_matches[[#This Row],[team1]],Mxg)+SUMIF(team,spi_matches[[#This Row],[team2]],Vnxg)</f>
        <v>1.2888204744331495</v>
      </c>
      <c r="Q626" s="10">
        <f>SUMIF(team,spi_matches[[#This Row],[team1]],Mnxg)+SUMIF(team,spi_matches[[#This Row],[team2]],Vxg)</f>
        <v>0.82171176086385123</v>
      </c>
      <c r="R626" s="10" t="str">
        <f t="shared" si="270"/>
        <v/>
      </c>
      <c r="S626" s="21">
        <f t="shared" si="271"/>
        <v>0.29286428708125778</v>
      </c>
      <c r="T626" s="21">
        <f t="shared" si="272"/>
        <v>0.49381418025706847</v>
      </c>
      <c r="U626" s="21">
        <f t="shared" si="273"/>
        <v>0.14783773500064612</v>
      </c>
      <c r="V626" s="22">
        <f t="shared" si="274"/>
        <v>1</v>
      </c>
      <c r="W626" s="22">
        <f t="shared" si="275"/>
        <v>1</v>
      </c>
      <c r="X626" s="23" t="str">
        <f t="shared" si="276"/>
        <v/>
      </c>
      <c r="Y626" s="23" t="str">
        <f t="shared" si="277"/>
        <v/>
      </c>
      <c r="Z626" s="23">
        <f t="shared" si="278"/>
        <v>1</v>
      </c>
      <c r="AA626" s="23">
        <f t="shared" si="279"/>
        <v>1</v>
      </c>
      <c r="AB626" s="24">
        <f t="shared" si="280"/>
        <v>1</v>
      </c>
      <c r="AC626" s="24">
        <f t="shared" si="281"/>
        <v>1</v>
      </c>
      <c r="AD626" s="24">
        <f t="shared" si="282"/>
        <v>2</v>
      </c>
      <c r="AE626" s="24">
        <f t="shared" si="283"/>
        <v>1</v>
      </c>
      <c r="AF626" s="24">
        <f t="shared" si="284"/>
        <v>1</v>
      </c>
      <c r="AG626" s="24">
        <f t="shared" si="285"/>
        <v>0</v>
      </c>
      <c r="AH626" s="24">
        <f t="shared" si="286"/>
        <v>2</v>
      </c>
      <c r="AI626" s="24">
        <f t="shared" si="287"/>
        <v>0</v>
      </c>
      <c r="AJ626" s="24">
        <f t="shared" si="288"/>
        <v>1</v>
      </c>
      <c r="AK626" s="24">
        <f t="shared" si="289"/>
        <v>2</v>
      </c>
      <c r="AL626" s="25">
        <f t="shared" si="290"/>
        <v>11</v>
      </c>
      <c r="AM626" s="25">
        <f t="shared" si="291"/>
        <v>21</v>
      </c>
      <c r="AN626" s="25">
        <f t="shared" si="292"/>
        <v>10</v>
      </c>
      <c r="AO626" s="25">
        <f t="shared" si="293"/>
        <v>20</v>
      </c>
      <c r="AP626" s="25">
        <f t="shared" si="294"/>
        <v>12</v>
      </c>
      <c r="AQ626" s="26">
        <f t="shared" si="295"/>
        <v>0.43401284854180799</v>
      </c>
      <c r="AR626" s="26">
        <f t="shared" si="296"/>
        <v>9.3012351513128616E-2</v>
      </c>
      <c r="AS626" s="26">
        <f t="shared" si="297"/>
        <v>6.5908500586366617E-2</v>
      </c>
      <c r="AT626" s="26">
        <f t="shared" si="298"/>
        <v>4.2337485226000997E-2</v>
      </c>
      <c r="AU626" s="26">
        <f t="shared" si="299"/>
        <v>3.397245853336775E-2</v>
      </c>
      <c r="AV626" s="27">
        <f>(1/(((0-P626)^2+(0-Q626)^2))*CT626)</f>
        <v>2.1401650293339517E-2</v>
      </c>
      <c r="AW626" s="27">
        <f>(1/(((1-P626)^2+(1-Q626)^2))*CT626)</f>
        <v>0.43401284854180799</v>
      </c>
      <c r="AX626" s="27">
        <f>(1/(((2-P626)^2+(2-Q626)^2))*CT626)</f>
        <v>2.639721108676293E-2</v>
      </c>
      <c r="AY626" s="27">
        <f>(1/(((3-P626)^2+(3-Q626)^2))*CT626)</f>
        <v>6.51629234173297E-3</v>
      </c>
      <c r="AZ626" s="27">
        <f>((1/(((4-P626)^2+(4-Q626)^2))*CT626))</f>
        <v>2.864999413919515E-3</v>
      </c>
      <c r="BA626" s="27">
        <f>((1/(((5-P626)^2+(5-Q626)^2))*CT626))</f>
        <v>1.6009761558762115E-3</v>
      </c>
      <c r="BB626" s="27">
        <f>((1/(((6-P626)^2+(6-Q626)^2))*CT626))</f>
        <v>1.0202024236293621E-3</v>
      </c>
      <c r="BC626" s="27">
        <f>((1/(((1-P626)^2+(0-Q626)^2))*CT626))</f>
        <v>6.5908500586366617E-2</v>
      </c>
      <c r="BD626" s="27">
        <f>((1/(((2-P626)^2+(0-Q626)^2))*CT626))</f>
        <v>4.2337485226000997E-2</v>
      </c>
      <c r="BE626" s="27">
        <f>((1/(((2-P626)^2+(1-Q626)^2))*CT626))</f>
        <v>9.3012351513128616E-2</v>
      </c>
      <c r="BF626" s="27">
        <f>((1/(((3-P626)^2+(0-Q626)^2))*CT626))</f>
        <v>1.3875993516994214E-2</v>
      </c>
      <c r="BG626" s="27">
        <f>((1/(((3-P626)^2+(1-Q626)^2))*CT626))</f>
        <v>1.6892336657223447E-2</v>
      </c>
      <c r="BH626" s="27">
        <f>((1/(((3-P626)^2+(2-Q626)^2))*CT626))</f>
        <v>1.1583462730156797E-2</v>
      </c>
      <c r="BI626" s="27">
        <f>((1/(((4-P626)^2+(0-Q626)^2))*CT626))</f>
        <v>6.2299825693234038E-3</v>
      </c>
      <c r="BJ626" s="27">
        <f>((1/(((4-P626)^2+(1-Q626)^2))*CT626))</f>
        <v>6.7729742628166159E-3</v>
      </c>
      <c r="BK626" s="27">
        <f>((1/(((4-P626)^2+(2-Q626)^2))*CT626))</f>
        <v>5.7215716654299524E-3</v>
      </c>
      <c r="BL626" s="27">
        <f>((1/(((4-P626)^2+(3-Q626)^2))*CT626))</f>
        <v>4.1337912885009466E-3</v>
      </c>
      <c r="BM626" s="27">
        <f>((1/(((5-P626)^2+(0-Q626)^2))*CT626))</f>
        <v>3.4606713450685161E-3</v>
      </c>
      <c r="BN626" s="27">
        <f>((1/(((5-P626)^2+(1-Q626)^2))*CT626))</f>
        <v>3.621970539934646E-3</v>
      </c>
      <c r="BO626" s="27">
        <f>((1/(((5-P626)^2+(2-Q626)^2))*CT626))</f>
        <v>3.2978883666917994E-3</v>
      </c>
      <c r="BP626" s="27">
        <f>((1/(((5-P626)^2+(3-Q626)^2))*CT626))</f>
        <v>2.7001057667009336E-3</v>
      </c>
      <c r="BQ626" s="27">
        <f>((1/(((5-P626)^2+(4-Q626)^2))*CT626))</f>
        <v>2.0942961357092427E-3</v>
      </c>
      <c r="BR626" s="27">
        <f>((1/(((6-P626)^2+(0-Q626)^2))*CT626))</f>
        <v>2.1862298116778881E-3</v>
      </c>
      <c r="BS626" s="27">
        <f>(1/(((6-P626)^2+(1-Q626)^2))*CT626)</f>
        <v>2.2495164330935016E-3</v>
      </c>
      <c r="BT626" s="27">
        <f>(1/(((6-P626)^2+(2-Q626)^2))*CT626)</f>
        <v>2.1201195545251378E-3</v>
      </c>
      <c r="BU626" s="27">
        <f>(1/(((6-P626)^2+(3-Q626)^2))*CT626)</f>
        <v>1.8559657597859984E-3</v>
      </c>
      <c r="BV626" s="27">
        <f>((1/(((6-P626)^2+(4-Q626)^2))*CT626))</f>
        <v>1.5481444123016809E-3</v>
      </c>
      <c r="BW626" s="27">
        <f>((1/(((6-P626)^2+(5-Q626)^2))*CT626))</f>
        <v>1.2609289398269323E-3</v>
      </c>
      <c r="BX626" s="27">
        <f>((1/(((0-P626)^2+(1-Q626)^2))*CT626))</f>
        <v>2.9536078384605348E-2</v>
      </c>
      <c r="BY626" s="27">
        <f>((1/(((0-P626)^2+(2-Q626)^2))*CT626))</f>
        <v>1.6396553184538063E-2</v>
      </c>
      <c r="BZ626" s="27">
        <f>((1/(((1-P626)^2+(2-Q626)^2))*CT626))</f>
        <v>3.397245853336775E-2</v>
      </c>
      <c r="CA626" s="27">
        <f>((1/(((0-P626)^2+(3-Q626)^2))*CT626))</f>
        <v>7.8051852388470655E-3</v>
      </c>
      <c r="CB626" s="27">
        <f>((1/(((1-P626)^2+(3-Q626)^2))*CT626))</f>
        <v>1.0355489628586545E-2</v>
      </c>
      <c r="CC626" s="27">
        <f>((1/(((2-P626)^2+(3-Q626)^2))*CT626))</f>
        <v>9.5225108884952475E-3</v>
      </c>
      <c r="CD626" s="27">
        <f>((1/(((0-P626)^2+(4-Q626)^2))*CT626))</f>
        <v>4.2507701569187957E-3</v>
      </c>
      <c r="CE626" s="27">
        <f>((1/(((1-P626)^2+(4-Q626)^2))*CT626))</f>
        <v>4.9092122696017563E-3</v>
      </c>
      <c r="CF626" s="27">
        <f>((1/(((2-P626)^2+(4-Q626)^2))*CT626))</f>
        <v>4.7137382364262747E-3</v>
      </c>
      <c r="CG626" s="27">
        <f>((1/(((3-P626)^2+(4-Q626)^2))*CT626))</f>
        <v>3.8374011769200427E-3</v>
      </c>
      <c r="CH626" s="27">
        <f>((1/(((0-P626)^2+(5-Q626)^2))*CT626))</f>
        <v>2.6151789092855662E-3</v>
      </c>
      <c r="CI626" s="27">
        <f>((1/(((1-P626)^2+(5-Q626)^2))*CT626))</f>
        <v>2.8503817718169636E-3</v>
      </c>
      <c r="CJ626" s="27">
        <f>((1/(((2-P626)^2+(5-Q626)^2))*CT626))</f>
        <v>2.7833647753440385E-3</v>
      </c>
      <c r="CK626" s="27">
        <f>((1/(((3-P626)^2+(5-Q626)^2))*CT626))</f>
        <v>2.4526361646648146E-3</v>
      </c>
      <c r="CL626" s="27">
        <f>(1/(((4-P626)^2+(5-Q626)^2))*CT626)</f>
        <v>2.0154311868401608E-3</v>
      </c>
      <c r="CM626" s="27">
        <f>(1/(((0-P626)^2+(6-Q626)^2))*CT626)</f>
        <v>1.7558814027172805E-3</v>
      </c>
      <c r="CN626" s="27">
        <f>(1/(((1-P626)^2+(6-Q626)^2))*CT626)</f>
        <v>1.8588682979863115E-3</v>
      </c>
      <c r="CO626" s="27">
        <f>((1/(((2-P626)^2+(6-Q626)^2))*CT626))</f>
        <v>1.8301312170611339E-3</v>
      </c>
      <c r="CP626" s="27">
        <f>((1/(((3-P626)^2+(6-Q626)^2))*CT626))</f>
        <v>1.6810788664354652E-3</v>
      </c>
      <c r="CQ626" s="27">
        <f>((1/(((4-P626)^2+(6-Q626)^2))*CT626))</f>
        <v>1.4634790197660941E-3</v>
      </c>
      <c r="CR626" s="27">
        <f>((1/(((5-P626)^2+(6-Q626)^2)))*CT626)</f>
        <v>1.2319056904214027E-3</v>
      </c>
      <c r="CS626" s="21">
        <f t="shared" si="300"/>
        <v>0.93451620233897226</v>
      </c>
      <c r="CT626" s="28">
        <v>0.05</v>
      </c>
    </row>
    <row r="627" spans="8:98" x14ac:dyDescent="0.25">
      <c r="H627" s="2">
        <v>44982</v>
      </c>
      <c r="I627" s="1" t="s">
        <v>10</v>
      </c>
      <c r="J627" s="1" t="s">
        <v>17</v>
      </c>
      <c r="K627"/>
      <c r="L627"/>
      <c r="M627"/>
      <c r="N627"/>
      <c r="P627" s="10">
        <f>SUMIF(team,spi_matches[[#This Row],[team1]],Mxg)+SUMIF(team,spi_matches[[#This Row],[team2]],Vnxg)</f>
        <v>1.237977460661654</v>
      </c>
      <c r="Q627" s="10">
        <f>SUMIF(team,spi_matches[[#This Row],[team1]],Mnxg)+SUMIF(team,spi_matches[[#This Row],[team2]],Vxg)</f>
        <v>1.0741674814401112</v>
      </c>
      <c r="R627" s="10" t="str">
        <f t="shared" si="270"/>
        <v/>
      </c>
      <c r="S627" s="21">
        <f t="shared" si="271"/>
        <v>0.24477819395087749</v>
      </c>
      <c r="T627" s="21">
        <f t="shared" si="272"/>
        <v>0.87128079791860102</v>
      </c>
      <c r="U627" s="21">
        <f t="shared" si="273"/>
        <v>0.1880163747256286</v>
      </c>
      <c r="V627" s="22">
        <f t="shared" si="274"/>
        <v>1</v>
      </c>
      <c r="W627" s="22">
        <f t="shared" si="275"/>
        <v>1</v>
      </c>
      <c r="X627" s="23" t="str">
        <f t="shared" si="276"/>
        <v/>
      </c>
      <c r="Y627" s="23" t="str">
        <f t="shared" si="277"/>
        <v/>
      </c>
      <c r="Z627" s="23">
        <f t="shared" si="278"/>
        <v>1</v>
      </c>
      <c r="AA627" s="23">
        <f t="shared" si="279"/>
        <v>1</v>
      </c>
      <c r="AB627" s="24">
        <f t="shared" si="280"/>
        <v>1</v>
      </c>
      <c r="AC627" s="24">
        <f t="shared" si="281"/>
        <v>1</v>
      </c>
      <c r="AD627" s="24">
        <f t="shared" si="282"/>
        <v>2</v>
      </c>
      <c r="AE627" s="24">
        <f t="shared" si="283"/>
        <v>1</v>
      </c>
      <c r="AF627" s="24">
        <f t="shared" si="284"/>
        <v>1</v>
      </c>
      <c r="AG627" s="24">
        <f t="shared" si="285"/>
        <v>2</v>
      </c>
      <c r="AH627" s="24">
        <f t="shared" si="286"/>
        <v>1</v>
      </c>
      <c r="AI627" s="24">
        <f t="shared" si="287"/>
        <v>0</v>
      </c>
      <c r="AJ627" s="24">
        <f t="shared" si="288"/>
        <v>2</v>
      </c>
      <c r="AK627" s="24">
        <f t="shared" si="289"/>
        <v>2</v>
      </c>
      <c r="AL627" s="25">
        <f t="shared" si="290"/>
        <v>11</v>
      </c>
      <c r="AM627" s="25">
        <f t="shared" si="291"/>
        <v>21</v>
      </c>
      <c r="AN627" s="25">
        <f t="shared" si="292"/>
        <v>12</v>
      </c>
      <c r="AO627" s="25">
        <f t="shared" si="293"/>
        <v>10</v>
      </c>
      <c r="AP627" s="25">
        <f t="shared" si="294"/>
        <v>22</v>
      </c>
      <c r="AQ627" s="26">
        <f t="shared" si="295"/>
        <v>0.80471126791777781</v>
      </c>
      <c r="AR627" s="26">
        <f t="shared" si="296"/>
        <v>8.5298152715700834E-2</v>
      </c>
      <c r="AS627" s="26">
        <f t="shared" si="297"/>
        <v>5.4716620617741997E-2</v>
      </c>
      <c r="AT627" s="26">
        <f t="shared" si="298"/>
        <v>4.1306301884702884E-2</v>
      </c>
      <c r="AU627" s="26">
        <f t="shared" si="299"/>
        <v>3.4774282150847345E-2</v>
      </c>
      <c r="AV627" s="27">
        <f>(1/(((0-P627)^2+(0-Q627)^2))*CT627)</f>
        <v>1.8612103128307241E-2</v>
      </c>
      <c r="AW627" s="27">
        <f>(1/(((1-P627)^2+(1-Q627)^2))*CT627)</f>
        <v>0.80471126791777781</v>
      </c>
      <c r="AX627" s="27">
        <f>(1/(((2-P627)^2+(2-Q627)^2))*CT627)</f>
        <v>3.4774282150847345E-2</v>
      </c>
      <c r="AY627" s="27">
        <f>(1/(((3-P627)^2+(3-Q627)^2))*CT627)</f>
        <v>7.3383138464056964E-3</v>
      </c>
      <c r="AZ627" s="27">
        <f>((1/(((4-P627)^2+(4-Q627)^2))*CT627))</f>
        <v>3.0884664465374617E-3</v>
      </c>
      <c r="BA627" s="27">
        <f>((1/(((5-P627)^2+(5-Q627)^2))*CT627))</f>
        <v>1.6911903615875077E-3</v>
      </c>
      <c r="BB627" s="27">
        <f>((1/(((6-P627)^2+(6-Q627)^2))*CT627))</f>
        <v>1.0651740671380314E-3</v>
      </c>
      <c r="BC627" s="27">
        <f>((1/(((1-P627)^2+(0-Q627)^2))*CT627))</f>
        <v>4.1306301884702884E-2</v>
      </c>
      <c r="BD627" s="27">
        <f>((1/(((2-P627)^2+(0-Q627)^2))*CT627))</f>
        <v>2.8826516414205323E-2</v>
      </c>
      <c r="BE627" s="27">
        <f>((1/(((2-P627)^2+(1-Q627)^2))*CT627))</f>
        <v>8.5298152715700834E-2</v>
      </c>
      <c r="BF627" s="27">
        <f>((1/(((3-P627)^2+(0-Q627)^2))*CT627))</f>
        <v>1.1741060195678022E-2</v>
      </c>
      <c r="BG627" s="27">
        <f>((1/(((3-P627)^2+(1-Q627)^2))*CT627))</f>
        <v>1.6076011268123289E-2</v>
      </c>
      <c r="BH627" s="27">
        <f>((1/(((3-P627)^2+(2-Q627)^2))*CT627))</f>
        <v>1.2620241618746414E-2</v>
      </c>
      <c r="BI627" s="27">
        <f>((1/(((4-P627)^2+(0-Q627)^2))*CT627))</f>
        <v>5.693072165362534E-3</v>
      </c>
      <c r="BJ627" s="27">
        <f>((1/(((4-P627)^2+(1-Q627)^2))*CT627))</f>
        <v>6.5494152595065407E-3</v>
      </c>
      <c r="BK627" s="27">
        <f>((1/(((4-P627)^2+(2-Q627)^2))*CT627))</f>
        <v>5.8921030822832697E-3</v>
      </c>
      <c r="BL627" s="27">
        <f>((1/(((4-P627)^2+(3-Q627)^2))*CT627))</f>
        <v>4.4101046656897522E-3</v>
      </c>
      <c r="BM627" s="27">
        <f>((1/(((5-P627)^2+(0-Q627)^2))*CT627))</f>
        <v>3.2665542150195938E-3</v>
      </c>
      <c r="BN627" s="27">
        <f>((1/(((5-P627)^2+(1-Q627)^2))*CT627))</f>
        <v>3.5314938333102959E-3</v>
      </c>
      <c r="BO627" s="27">
        <f>((1/(((5-P627)^2+(2-Q627)^2))*CT627))</f>
        <v>3.331117154656275E-3</v>
      </c>
      <c r="BP627" s="27">
        <f>((1/(((5-P627)^2+(3-Q627)^2))*CT627))</f>
        <v>2.7992943240524246E-3</v>
      </c>
      <c r="BQ627" s="27">
        <f>((1/(((5-P627)^2+(4-Q627)^2))*CT627))</f>
        <v>2.2013524700593406E-3</v>
      </c>
      <c r="BR627" s="27">
        <f>((1/(((6-P627)^2+(0-Q627)^2))*CT627))</f>
        <v>2.0981344089178637E-3</v>
      </c>
      <c r="BS627" s="27">
        <f>(1/(((6-P627)^2+(1-Q627)^2))*CT627)</f>
        <v>2.2043562109599736E-3</v>
      </c>
      <c r="BT627" s="27">
        <f>(1/(((6-P627)^2+(2-Q627)^2))*CT627)</f>
        <v>2.1245834924081895E-3</v>
      </c>
      <c r="BU627" s="27">
        <f>(1/(((6-P627)^2+(3-Q627)^2))*CT627)</f>
        <v>1.8949665839252741E-3</v>
      </c>
      <c r="BV627" s="27">
        <f>((1/(((6-P627)^2+(4-Q627)^2))*CT627))</f>
        <v>1.6006477069949771E-3</v>
      </c>
      <c r="BW627" s="27">
        <f>((1/(((6-P627)^2+(5-Q627)^2))*CT627))</f>
        <v>1.3127142805744105E-3</v>
      </c>
      <c r="BX627" s="27">
        <f>((1/(((0-P627)^2+(1-Q627)^2))*CT627))</f>
        <v>3.2507871603416186E-2</v>
      </c>
      <c r="BY627" s="27">
        <f>((1/(((0-P627)^2+(2-Q627)^2))*CT627))</f>
        <v>2.0922655238743298E-2</v>
      </c>
      <c r="BZ627" s="27">
        <f>((1/(((1-P627)^2+(2-Q627)^2))*CT627))</f>
        <v>5.4716620617741997E-2</v>
      </c>
      <c r="CA627" s="27">
        <f>((1/(((0-P627)^2+(3-Q627)^2))*CT627))</f>
        <v>9.5394012979267678E-3</v>
      </c>
      <c r="CB627" s="27">
        <f>((1/(((1-P627)^2+(3-Q627)^2))*CT627))</f>
        <v>1.3278575457851835E-2</v>
      </c>
      <c r="CC627" s="27">
        <f>((1/(((2-P627)^2+(3-Q627)^2))*CT627))</f>
        <v>1.1656345097410772E-2</v>
      </c>
      <c r="CD627" s="27">
        <f>((1/(((0-P627)^2+(4-Q627)^2))*CT627))</f>
        <v>4.9538871772670263E-3</v>
      </c>
      <c r="CE627" s="27">
        <f>((1/(((1-P627)^2+(4-Q627)^2))*CT627))</f>
        <v>5.8023964650570628E-3</v>
      </c>
      <c r="CF627" s="27">
        <f>((1/(((2-P627)^2+(4-Q627)^2))*CT627))</f>
        <v>5.4697567822480104E-3</v>
      </c>
      <c r="CG627" s="27">
        <f>((1/(((3-P627)^2+(4-Q627)^2))*CT627))</f>
        <v>4.2862460168950596E-3</v>
      </c>
      <c r="CH627" s="27">
        <f>((1/(((0-P627)^2+(5-Q627)^2))*CT627))</f>
        <v>2.9507666084082145E-3</v>
      </c>
      <c r="CI627" s="27">
        <f>((1/(((1-P627)^2+(5-Q627)^2))*CT627))</f>
        <v>3.2323139889624975E-3</v>
      </c>
      <c r="CJ627" s="27">
        <f>((1/(((2-P627)^2+(5-Q627)^2))*CT627))</f>
        <v>3.1263991976380337E-3</v>
      </c>
      <c r="CK627" s="27">
        <f>((1/(((3-P627)^2+(5-Q627)^2))*CT627))</f>
        <v>2.7002382765386481E-3</v>
      </c>
      <c r="CL627" s="27">
        <f>(1/(((4-P627)^2+(5-Q627)^2))*CT627)</f>
        <v>2.1700513454389766E-3</v>
      </c>
      <c r="CM627" s="27">
        <f>(1/(((0-P627)^2+(6-Q627)^2))*CT627)</f>
        <v>1.9382538838135636E-3</v>
      </c>
      <c r="CN627" s="27">
        <f>(1/(((1-P627)^2+(6-Q627)^2))*CT627)</f>
        <v>2.0558822281845791E-3</v>
      </c>
      <c r="CO627" s="27">
        <f>((1/(((2-P627)^2+(6-Q627)^2))*CT627))</f>
        <v>2.0125175086159251E-3</v>
      </c>
      <c r="CP627" s="27">
        <f>((1/(((3-P627)^2+(6-Q627)^2))*CT627))</f>
        <v>1.826914507391553E-3</v>
      </c>
      <c r="CQ627" s="27">
        <f>((1/(((4-P627)^2+(6-Q627)^2))*CT627))</f>
        <v>1.5677620704811831E-3</v>
      </c>
      <c r="CR627" s="27">
        <f>((1/(((5-P627)^2+(6-Q627)^2)))*CT627)</f>
        <v>1.3015193555974067E-3</v>
      </c>
      <c r="CS627" s="21">
        <f t="shared" si="300"/>
        <v>1.3040753665951068</v>
      </c>
      <c r="CT627" s="28">
        <v>0.05</v>
      </c>
    </row>
    <row r="628" spans="8:98" x14ac:dyDescent="0.25">
      <c r="H628" s="2">
        <v>44982</v>
      </c>
      <c r="I628" s="1" t="s">
        <v>24</v>
      </c>
      <c r="J628" s="1" t="s">
        <v>22</v>
      </c>
      <c r="K628"/>
      <c r="L628"/>
      <c r="M628"/>
      <c r="N628"/>
      <c r="P628" s="10">
        <f>SUMIF(team,spi_matches[[#This Row],[team1]],Mxg)+SUMIF(team,spi_matches[[#This Row],[team2]],Vnxg)</f>
        <v>8.3801891580864655E-3</v>
      </c>
      <c r="Q628" s="10">
        <f>SUMIF(team,spi_matches[[#This Row],[team1]],Mnxg)+SUMIF(team,spi_matches[[#This Row],[team2]],Vxg)</f>
        <v>2.5446860737337049</v>
      </c>
      <c r="R628" s="10" t="str">
        <f t="shared" si="270"/>
        <v/>
      </c>
      <c r="S628" s="21">
        <f t="shared" si="271"/>
        <v>6.0568359642521226E-2</v>
      </c>
      <c r="T628" s="21">
        <f t="shared" si="272"/>
        <v>4.5180332547548961E-2</v>
      </c>
      <c r="U628" s="21">
        <f t="shared" si="273"/>
        <v>0.61883519071893478</v>
      </c>
      <c r="V628" s="22">
        <f t="shared" si="274"/>
        <v>0</v>
      </c>
      <c r="W628" s="22">
        <f t="shared" si="275"/>
        <v>3</v>
      </c>
      <c r="X628" s="23" t="str">
        <f t="shared" si="276"/>
        <v/>
      </c>
      <c r="Y628" s="23" t="str">
        <f t="shared" si="277"/>
        <v/>
      </c>
      <c r="Z628" s="23">
        <f t="shared" si="278"/>
        <v>0</v>
      </c>
      <c r="AA628" s="23">
        <f t="shared" si="279"/>
        <v>3</v>
      </c>
      <c r="AB628" s="24">
        <f t="shared" si="280"/>
        <v>0</v>
      </c>
      <c r="AC628" s="24">
        <f t="shared" si="281"/>
        <v>3</v>
      </c>
      <c r="AD628" s="24">
        <f t="shared" si="282"/>
        <v>0</v>
      </c>
      <c r="AE628" s="24">
        <f t="shared" si="283"/>
        <v>2</v>
      </c>
      <c r="AF628" s="24">
        <f t="shared" si="284"/>
        <v>1</v>
      </c>
      <c r="AG628" s="24">
        <f t="shared" si="285"/>
        <v>3</v>
      </c>
      <c r="AH628" s="24">
        <f t="shared" si="286"/>
        <v>1</v>
      </c>
      <c r="AI628" s="24">
        <f t="shared" si="287"/>
        <v>2</v>
      </c>
      <c r="AJ628" s="24">
        <f t="shared" si="288"/>
        <v>0</v>
      </c>
      <c r="AK628" s="24">
        <f t="shared" si="289"/>
        <v>4</v>
      </c>
      <c r="AL628" s="25">
        <f t="shared" si="290"/>
        <v>3</v>
      </c>
      <c r="AM628" s="25">
        <f t="shared" si="291"/>
        <v>2</v>
      </c>
      <c r="AN628" s="25">
        <f t="shared" si="292"/>
        <v>13</v>
      </c>
      <c r="AO628" s="25">
        <f t="shared" si="293"/>
        <v>12</v>
      </c>
      <c r="AP628" s="25">
        <f t="shared" si="294"/>
        <v>4</v>
      </c>
      <c r="AQ628" s="26">
        <f t="shared" si="295"/>
        <v>0.24110212717516266</v>
      </c>
      <c r="AR628" s="26">
        <f t="shared" si="296"/>
        <v>0.16849021010034887</v>
      </c>
      <c r="AS628" s="26">
        <f t="shared" si="297"/>
        <v>4.1994905119603909E-2</v>
      </c>
      <c r="AT628" s="26">
        <f t="shared" si="298"/>
        <v>3.9062720699074335E-2</v>
      </c>
      <c r="AU628" s="26">
        <f t="shared" si="299"/>
        <v>2.3607077922876626E-2</v>
      </c>
      <c r="AV628" s="27">
        <f>(1/(((0-P628)^2+(0-Q628)^2))*CT628)</f>
        <v>7.7214145248739683E-3</v>
      </c>
      <c r="AW628" s="27">
        <f>(1/(((1-P628)^2+(1-Q628)^2))*CT628)</f>
        <v>1.4839591807908349E-2</v>
      </c>
      <c r="AX628" s="27">
        <f>(1/(((2-P628)^2+(2-Q628)^2))*CT628)</f>
        <v>1.1728190121409784E-2</v>
      </c>
      <c r="AY628" s="27">
        <f>(1/(((3-P628)^2+(3-Q628)^2))*CT628)</f>
        <v>5.4602440447510704E-3</v>
      </c>
      <c r="AZ628" s="27">
        <f>((1/(((4-P628)^2+(4-Q628)^2))*CT628))</f>
        <v>2.7699346557421602E-3</v>
      </c>
      <c r="BA628" s="27">
        <f>((1/(((5-P628)^2+(5-Q628)^2))*CT628))</f>
        <v>1.6157785395510334E-3</v>
      </c>
      <c r="BB628" s="27">
        <f>((1/(((6-P628)^2+(6-Q628)^2))*CT628))</f>
        <v>1.0451788533125982E-3</v>
      </c>
      <c r="BC628" s="27">
        <f>((1/(((1-P628)^2+(0-Q628)^2))*CT628))</f>
        <v>6.7035477423255108E-3</v>
      </c>
      <c r="BD628" s="27">
        <f>((1/(((2-P628)^2+(0-Q628)^2))*CT628))</f>
        <v>4.7883654129222799E-3</v>
      </c>
      <c r="BE628" s="27">
        <f>((1/(((2-P628)^2+(1-Q628)^2))*CT628))</f>
        <v>7.8707874394233438E-3</v>
      </c>
      <c r="BF628" s="27">
        <f>((1/(((3-P628)^2+(0-Q628)^2))*CT628))</f>
        <v>3.2414456307499682E-3</v>
      </c>
      <c r="BG628" s="27">
        <f>((1/(((3-P628)^2+(1-Q628)^2))*CT628))</f>
        <v>4.4107875248324347E-3</v>
      </c>
      <c r="BH628" s="27">
        <f>((1/(((3-P628)^2+(2-Q628)^2))*CT628))</f>
        <v>5.4074678361207482E-3</v>
      </c>
      <c r="BI628" s="27">
        <f>((1/(((4-P628)^2+(0-Q628)^2))*CT628))</f>
        <v>2.231300548341968E-3</v>
      </c>
      <c r="BJ628" s="27">
        <f>((1/(((4-P628)^2+(1-Q628)^2))*CT628))</f>
        <v>2.7293941443020109E-3</v>
      </c>
      <c r="BK628" s="27">
        <f>((1/(((4-P628)^2+(2-Q628)^2))*CT628))</f>
        <v>3.0807694634352716E-3</v>
      </c>
      <c r="BL628" s="27">
        <f>((1/(((4-P628)^2+(3-Q628)^2))*CT628))</f>
        <v>3.0978282733222749E-3</v>
      </c>
      <c r="BM628" s="27">
        <f>((1/(((5-P628)^2+(0-Q628)^2))*CT628))</f>
        <v>1.592777934553106E-3</v>
      </c>
      <c r="BN628" s="27">
        <f>((1/(((5-P628)^2+(1-Q628)^2))*CT628))</f>
        <v>1.8313459723961864E-3</v>
      </c>
      <c r="BO628" s="27">
        <f>((1/(((5-P628)^2+(2-Q628)^2))*CT628))</f>
        <v>1.9831077883143539E-3</v>
      </c>
      <c r="BP628" s="27">
        <f>((1/(((5-P628)^2+(3-Q628)^2))*CT628))</f>
        <v>1.9901623007682941E-3</v>
      </c>
      <c r="BQ628" s="27">
        <f>((1/(((5-P628)^2+(4-Q628)^2))*CT628))</f>
        <v>1.8495086641168461E-3</v>
      </c>
      <c r="BR628" s="27">
        <f>((1/(((6-P628)^2+(0-Q628)^2))*CT628))</f>
        <v>1.1799428081153943E-3</v>
      </c>
      <c r="BS628" s="27">
        <f>(1/(((6-P628)^2+(1-Q628)^2))*CT628)</f>
        <v>1.3059753089846964E-3</v>
      </c>
      <c r="BT628" s="27">
        <f>(1/(((6-P628)^2+(2-Q628)^2))*CT628)</f>
        <v>1.3813608224818455E-3</v>
      </c>
      <c r="BU628" s="27">
        <f>(1/(((6-P628)^2+(3-Q628)^2))*CT628)</f>
        <v>1.384779987821742E-3</v>
      </c>
      <c r="BV628" s="27">
        <f>((1/(((6-P628)^2+(4-Q628)^2))*CT628))</f>
        <v>1.3151856449013402E-3</v>
      </c>
      <c r="BW628" s="27">
        <f>((1/(((6-P628)^2+(5-Q628)^2))*CT628))</f>
        <v>1.1925183942916113E-3</v>
      </c>
      <c r="BX628" s="27">
        <f>((1/(((0-P628)^2+(1-Q628)^2))*CT628))</f>
        <v>2.0954473818547686E-2</v>
      </c>
      <c r="BY628" s="27">
        <f>((1/(((0-P628)^2+(2-Q628)^2))*CT628))</f>
        <v>0.16849021010034887</v>
      </c>
      <c r="BZ628" s="27">
        <f>((1/(((1-P628)^2+(2-Q628)^2))*CT628))</f>
        <v>3.9062720699074335E-2</v>
      </c>
      <c r="CA628" s="27">
        <f>((1/(((0-P628)^2+(3-Q628)^2))*CT628))</f>
        <v>0.24110212717516266</v>
      </c>
      <c r="CB628" s="27">
        <f>((1/(((1-P628)^2+(3-Q628)^2))*CT628))</f>
        <v>4.1994905119603909E-2</v>
      </c>
      <c r="CC628" s="27">
        <f>((1/(((2-P628)^2+(3-Q628)^2))*CT628))</f>
        <v>1.1979318208165333E-2</v>
      </c>
      <c r="CD628" s="27">
        <f>((1/(((0-P628)^2+(4-Q628)^2))*CT628))</f>
        <v>2.3607077922876626E-2</v>
      </c>
      <c r="CE628" s="27">
        <f>((1/(((1-P628)^2+(4-Q628)^2))*CT628))</f>
        <v>1.6122539174612725E-2</v>
      </c>
      <c r="CF628" s="27">
        <f>((1/(((2-P628)^2+(4-Q628)^2))*CT628))</f>
        <v>8.2176181824933064E-3</v>
      </c>
      <c r="CG628" s="27">
        <f>((1/(((3-P628)^2+(4-Q628)^2))*CT628))</f>
        <v>4.5176391469206592E-3</v>
      </c>
      <c r="CH628" s="27">
        <f>((1/(((0-P628)^2+(5-Q628)^2))*CT628))</f>
        <v>8.2937490603968572E-3</v>
      </c>
      <c r="CI628" s="27">
        <f>((1/(((1-P628)^2+(5-Q628)^2))*CT628))</f>
        <v>7.130758969069468E-3</v>
      </c>
      <c r="CJ628" s="27">
        <f>((1/(((2-P628)^2+(5-Q628)^2))*CT628))</f>
        <v>5.0024432195536726E-3</v>
      </c>
      <c r="CK628" s="27">
        <f>((1/(((3-P628)^2+(5-Q628)^2))*CT628))</f>
        <v>3.3381501573522925E-3</v>
      </c>
      <c r="CL628" s="27">
        <f>(1/(((4-P628)^2+(5-Q628)^2))*CT628)</f>
        <v>2.2767016496549235E-3</v>
      </c>
      <c r="CM628" s="27">
        <f>(1/(((0-P628)^2+(6-Q628)^2))*CT628)</f>
        <v>4.1878626411939101E-3</v>
      </c>
      <c r="CN628" s="27">
        <f>(1/(((1-P628)^2+(6-Q628)^2))*CT628)</f>
        <v>3.8692191010428743E-3</v>
      </c>
      <c r="CO628" s="27">
        <f>((1/(((2-P628)^2+(6-Q628)^2))*CT628))</f>
        <v>3.1435185068200595E-3</v>
      </c>
      <c r="CP628" s="27">
        <f>((1/(((3-P628)^2+(6-Q628)^2))*CT628))</f>
        <v>2.3936061889984895E-3</v>
      </c>
      <c r="CQ628" s="27">
        <f>((1/(((4-P628)^2+(6-Q628)^2))*CT628))</f>
        <v>1.7939006846430822E-3</v>
      </c>
      <c r="CR628" s="27">
        <f>((1/(((5-P628)^2+(6-Q628)^2)))*CT628)</f>
        <v>1.3566509924030753E-3</v>
      </c>
      <c r="CS628" s="21">
        <f t="shared" si="300"/>
        <v>0.72458388290900499</v>
      </c>
      <c r="CT628" s="28">
        <v>0.05</v>
      </c>
    </row>
    <row r="629" spans="8:98" x14ac:dyDescent="0.25">
      <c r="H629" s="2">
        <v>44982</v>
      </c>
      <c r="I629" s="1" t="s">
        <v>13</v>
      </c>
      <c r="J629" s="1" t="s">
        <v>19</v>
      </c>
      <c r="K629"/>
      <c r="L629"/>
      <c r="M629"/>
      <c r="N629"/>
      <c r="P629" s="10">
        <f>SUMIF(team,spi_matches[[#This Row],[team1]],Mxg)+SUMIF(team,spi_matches[[#This Row],[team2]],Vnxg)</f>
        <v>1.0224293908033191</v>
      </c>
      <c r="Q629" s="10">
        <f>SUMIF(team,spi_matches[[#This Row],[team1]],Mnxg)+SUMIF(team,spi_matches[[#This Row],[team2]],Vxg)</f>
        <v>1.9757070234273486</v>
      </c>
      <c r="R629" s="10" t="str">
        <f t="shared" si="270"/>
        <v/>
      </c>
      <c r="S629" s="21">
        <f t="shared" si="271"/>
        <v>0.12345891000042579</v>
      </c>
      <c r="T629" s="21">
        <f t="shared" si="272"/>
        <v>0.13204560113787076</v>
      </c>
      <c r="U629" s="21">
        <f t="shared" si="273"/>
        <v>45.980400092309473</v>
      </c>
      <c r="V629" s="22">
        <f t="shared" si="274"/>
        <v>0</v>
      </c>
      <c r="W629" s="22">
        <f t="shared" si="275"/>
        <v>3</v>
      </c>
      <c r="X629" s="23" t="str">
        <f t="shared" si="276"/>
        <v/>
      </c>
      <c r="Y629" s="23" t="str">
        <f t="shared" si="277"/>
        <v/>
      </c>
      <c r="Z629" s="23">
        <f t="shared" si="278"/>
        <v>0</v>
      </c>
      <c r="AA629" s="23">
        <f t="shared" si="279"/>
        <v>3</v>
      </c>
      <c r="AB629" s="24">
        <f t="shared" si="280"/>
        <v>1</v>
      </c>
      <c r="AC629" s="24">
        <f t="shared" si="281"/>
        <v>2</v>
      </c>
      <c r="AD629" s="24">
        <f t="shared" si="282"/>
        <v>1</v>
      </c>
      <c r="AE629" s="24">
        <f t="shared" si="283"/>
        <v>1</v>
      </c>
      <c r="AF629" s="24">
        <f t="shared" si="284"/>
        <v>2</v>
      </c>
      <c r="AG629" s="24">
        <f t="shared" si="285"/>
        <v>2</v>
      </c>
      <c r="AH629" s="24">
        <f t="shared" si="286"/>
        <v>0</v>
      </c>
      <c r="AI629" s="24">
        <f t="shared" si="287"/>
        <v>2</v>
      </c>
      <c r="AJ629" s="24">
        <f t="shared" si="288"/>
        <v>1</v>
      </c>
      <c r="AK629" s="24">
        <f t="shared" si="289"/>
        <v>3</v>
      </c>
      <c r="AL629" s="25">
        <f t="shared" si="290"/>
        <v>12</v>
      </c>
      <c r="AM629" s="25">
        <f t="shared" si="291"/>
        <v>11</v>
      </c>
      <c r="AN629" s="25">
        <f t="shared" si="292"/>
        <v>22</v>
      </c>
      <c r="AO629" s="25">
        <f t="shared" si="293"/>
        <v>2</v>
      </c>
      <c r="AP629" s="25">
        <f t="shared" si="294"/>
        <v>13</v>
      </c>
      <c r="AQ629" s="26">
        <f t="shared" si="295"/>
        <v>45.736185451539598</v>
      </c>
      <c r="AR629" s="26">
        <f t="shared" si="296"/>
        <v>5.2493037491793064E-2</v>
      </c>
      <c r="AS629" s="26">
        <f t="shared" si="297"/>
        <v>5.2288432275565178E-2</v>
      </c>
      <c r="AT629" s="26">
        <f t="shared" si="298"/>
        <v>4.7803340519325582E-2</v>
      </c>
      <c r="AU629" s="26">
        <f t="shared" si="299"/>
        <v>4.7633601751777728E-2</v>
      </c>
      <c r="AV629" s="27">
        <f>(1/(((0-P629)^2+(0-Q629)^2))*CT629)</f>
        <v>1.0103500049203752E-2</v>
      </c>
      <c r="AW629" s="27">
        <f>(1/(((1-P629)^2+(1-Q629)^2))*CT629)</f>
        <v>5.2493037491793064E-2</v>
      </c>
      <c r="AX629" s="27">
        <f>(1/(((2-P629)^2+(2-Q629)^2))*CT629)</f>
        <v>5.2288432275565178E-2</v>
      </c>
      <c r="AY629" s="27">
        <f>(1/(((3-P629)^2+(3-Q629)^2))*CT629)</f>
        <v>1.0080723172644154E-2</v>
      </c>
      <c r="AZ629" s="27">
        <f>((1/(((4-P629)^2+(4-Q629)^2))*CT629))</f>
        <v>3.8569268993278207E-3</v>
      </c>
      <c r="BA629" s="27">
        <f>((1/(((5-P629)^2+(5-Q629)^2))*CT629))</f>
        <v>2.0026101251936694E-3</v>
      </c>
      <c r="BB629" s="27">
        <f>((1/(((6-P629)^2+(6-Q629)^2))*CT629))</f>
        <v>1.2203711241431105E-3</v>
      </c>
      <c r="BC629" s="27">
        <f>((1/(((1-P629)^2+(0-Q629)^2))*CT629))</f>
        <v>1.2807635170296656E-2</v>
      </c>
      <c r="BD629" s="27">
        <f>((1/(((2-P629)^2+(0-Q629)^2))*CT629))</f>
        <v>1.0290050725837149E-2</v>
      </c>
      <c r="BE629" s="27">
        <f>((1/(((2-P629)^2+(1-Q629)^2))*CT629))</f>
        <v>2.6210279420964946E-2</v>
      </c>
      <c r="BF629" s="27">
        <f>((1/(((3-P629)^2+(0-Q629)^2))*CT629))</f>
        <v>6.3986045867598304E-3</v>
      </c>
      <c r="BG629" s="27">
        <f>((1/(((3-P629)^2+(1-Q629)^2))*CT629))</f>
        <v>1.0282163733702061E-2</v>
      </c>
      <c r="BH629" s="27">
        <f>((1/(((3-P629)^2+(2-Q629)^2))*CT629))</f>
        <v>1.2783226237278511E-2</v>
      </c>
      <c r="BI629" s="27">
        <f>((1/(((4-P629)^2+(0-Q629)^2))*CT629))</f>
        <v>3.9156276298601862E-3</v>
      </c>
      <c r="BJ629" s="27">
        <f>((1/(((4-P629)^2+(1-Q629)^2))*CT629))</f>
        <v>5.092722729978431E-3</v>
      </c>
      <c r="BK629" s="27">
        <f>((1/(((4-P629)^2+(2-Q629)^2))*CT629))</f>
        <v>5.6391930076325333E-3</v>
      </c>
      <c r="BL629" s="27">
        <f>((1/(((4-P629)^2+(3-Q629)^2))*CT629))</f>
        <v>5.0428120448210165E-3</v>
      </c>
      <c r="BM629" s="27">
        <f>((1/(((5-P629)^2+(0-Q629)^2))*CT629))</f>
        <v>2.534920276722401E-3</v>
      </c>
      <c r="BN629" s="27">
        <f>((1/(((5-P629)^2+(1-Q629)^2))*CT629))</f>
        <v>2.9809685168381791E-3</v>
      </c>
      <c r="BO629" s="27">
        <f>((1/(((5-P629)^2+(2-Q629)^2))*CT629))</f>
        <v>3.1602250335857674E-3</v>
      </c>
      <c r="BP629" s="27">
        <f>((1/(((5-P629)^2+(3-Q629)^2))*CT629))</f>
        <v>2.9637982617746841E-3</v>
      </c>
      <c r="BQ629" s="27">
        <f>((1/(((5-P629)^2+(4-Q629)^2))*CT629))</f>
        <v>2.5101875955852245E-3</v>
      </c>
      <c r="BR629" s="27">
        <f>((1/(((6-P629)^2+(0-Q629)^2))*CT629))</f>
        <v>1.7433978231931671E-3</v>
      </c>
      <c r="BS629" s="27">
        <f>(1/(((6-P629)^2+(1-Q629)^2))*CT629)</f>
        <v>1.9433918434389409E-3</v>
      </c>
      <c r="BT629" s="27">
        <f>(1/(((6-P629)^2+(2-Q629)^2))*CT629)</f>
        <v>2.0180169100038866E-3</v>
      </c>
      <c r="BU629" s="27">
        <f>(1/(((6-P629)^2+(3-Q629)^2))*CT629)</f>
        <v>1.9360795385841613E-3</v>
      </c>
      <c r="BV629" s="27">
        <f>((1/(((6-P629)^2+(4-Q629)^2))*CT629))</f>
        <v>1.7316634283234659E-3</v>
      </c>
      <c r="BW629" s="27">
        <f>((1/(((6-P629)^2+(5-Q629)^2))*CT629))</f>
        <v>1.4739454852445702E-3</v>
      </c>
      <c r="BX629" s="27">
        <f>((1/(((0-P629)^2+(1-Q629)^2))*CT629))</f>
        <v>2.5032967733303588E-2</v>
      </c>
      <c r="BY629" s="27">
        <f>((1/(((0-P629)^2+(2-Q629)^2))*CT629))</f>
        <v>4.7803340519325582E-2</v>
      </c>
      <c r="BZ629" s="27">
        <f>((1/(((1-P629)^2+(2-Q629)^2))*CT629))</f>
        <v>45.736185451539598</v>
      </c>
      <c r="CA629" s="27">
        <f>((1/(((0-P629)^2+(3-Q629)^2))*CT629))</f>
        <v>2.3871613181603364E-2</v>
      </c>
      <c r="CB629" s="27">
        <f>((1/(((1-P629)^2+(3-Q629)^2))*CT629))</f>
        <v>4.7633601751777728E-2</v>
      </c>
      <c r="CC629" s="27">
        <f>((1/(((2-P629)^2+(3-Q629)^2))*CT629))</f>
        <v>2.4939889904521242E-2</v>
      </c>
      <c r="CD629" s="27">
        <f>((1/(((0-P629)^2+(4-Q629)^2))*CT629))</f>
        <v>9.7217179353092948E-3</v>
      </c>
      <c r="CE629" s="27">
        <f>((1/(((1-P629)^2+(4-Q629)^2))*CT629))</f>
        <v>1.2200284359983948E-2</v>
      </c>
      <c r="CF629" s="27">
        <f>((1/(((2-P629)^2+(4-Q629)^2))*CT629))</f>
        <v>9.89431613597367E-3</v>
      </c>
      <c r="CG629" s="27">
        <f>((1/(((3-P629)^2+(4-Q629)^2))*CT629))</f>
        <v>6.2433293386801201E-3</v>
      </c>
      <c r="CH629" s="27">
        <f>((1/(((0-P629)^2+(5-Q629)^2))*CT629))</f>
        <v>4.9059481334237454E-3</v>
      </c>
      <c r="CI629" s="27">
        <f>((1/(((1-P629)^2+(5-Q629)^2))*CT629))</f>
        <v>5.4663620880488571E-3</v>
      </c>
      <c r="CJ629" s="27">
        <f>((1/(((2-P629)^2+(5-Q629)^2))*CT629))</f>
        <v>4.9495187181689288E-3</v>
      </c>
      <c r="CK629" s="27">
        <f>((1/(((3-P629)^2+(5-Q629)^2))*CT629))</f>
        <v>3.8293244006289968E-3</v>
      </c>
      <c r="CL629" s="27">
        <f>(1/(((4-P629)^2+(5-Q629)^2))*CT629)</f>
        <v>2.7758848185049224E-3</v>
      </c>
      <c r="CM629" s="27">
        <f>(1/(((0-P629)^2+(6-Q629)^2))*CT629)</f>
        <v>2.900182254450186E-3</v>
      </c>
      <c r="CN629" s="27">
        <f>(1/(((1-P629)^2+(6-Q629)^2))*CT629)</f>
        <v>3.0872893321752469E-3</v>
      </c>
      <c r="CO629" s="27">
        <f>((1/(((2-P629)^2+(6-Q629)^2))*CT629))</f>
        <v>2.9153535962464054E-3</v>
      </c>
      <c r="CP629" s="27">
        <f>((1/(((3-P629)^2+(6-Q629)^2))*CT629))</f>
        <v>2.4868545520369792E-3</v>
      </c>
      <c r="CQ629" s="27">
        <f>((1/(((4-P629)^2+(6-Q629)^2))*CT629))</f>
        <v>1.9951429685686473E-3</v>
      </c>
      <c r="CR629" s="27">
        <f>((1/(((5-P629)^2+(6-Q629)^2)))*CT629)</f>
        <v>1.5617190471423775E-3</v>
      </c>
      <c r="CS629" s="21">
        <f t="shared" si="300"/>
        <v>46.235904603447771</v>
      </c>
      <c r="CT629" s="28">
        <v>0.05</v>
      </c>
    </row>
    <row r="630" spans="8:98" x14ac:dyDescent="0.25">
      <c r="H630" s="2">
        <v>44983</v>
      </c>
      <c r="I630" s="1" t="s">
        <v>28</v>
      </c>
      <c r="J630" s="1" t="s">
        <v>12</v>
      </c>
      <c r="K630"/>
      <c r="L630"/>
      <c r="M630"/>
      <c r="N630"/>
      <c r="P630" s="10">
        <f>SUMIF(team,spi_matches[[#This Row],[team1]],Mxg)+SUMIF(team,spi_matches[[#This Row],[team2]],Vnxg)</f>
        <v>1.4061727887876021</v>
      </c>
      <c r="Q630" s="10">
        <f>SUMIF(team,spi_matches[[#This Row],[team1]],Mnxg)+SUMIF(team,spi_matches[[#This Row],[team2]],Vxg)</f>
        <v>1.1133616309458141</v>
      </c>
      <c r="R630" s="10" t="str">
        <f t="shared" si="270"/>
        <v/>
      </c>
      <c r="S630" s="21">
        <f t="shared" si="271"/>
        <v>0.30529155455205681</v>
      </c>
      <c r="T630" s="21">
        <f t="shared" si="272"/>
        <v>0.35503518831784631</v>
      </c>
      <c r="U630" s="21">
        <f t="shared" si="273"/>
        <v>0.17763367516606154</v>
      </c>
      <c r="V630" s="22">
        <f t="shared" si="274"/>
        <v>1</v>
      </c>
      <c r="W630" s="22">
        <f t="shared" si="275"/>
        <v>1</v>
      </c>
      <c r="X630" s="23" t="str">
        <f t="shared" si="276"/>
        <v/>
      </c>
      <c r="Y630" s="23" t="str">
        <f t="shared" si="277"/>
        <v/>
      </c>
      <c r="Z630" s="23">
        <f t="shared" si="278"/>
        <v>1</v>
      </c>
      <c r="AA630" s="23">
        <f t="shared" si="279"/>
        <v>1</v>
      </c>
      <c r="AB630" s="24">
        <f t="shared" si="280"/>
        <v>1</v>
      </c>
      <c r="AC630" s="24">
        <f t="shared" si="281"/>
        <v>1</v>
      </c>
      <c r="AD630" s="24">
        <f t="shared" si="282"/>
        <v>2</v>
      </c>
      <c r="AE630" s="24">
        <f t="shared" si="283"/>
        <v>1</v>
      </c>
      <c r="AF630" s="24">
        <f t="shared" si="284"/>
        <v>1</v>
      </c>
      <c r="AG630" s="24">
        <f t="shared" si="285"/>
        <v>2</v>
      </c>
      <c r="AH630" s="24">
        <f t="shared" si="286"/>
        <v>2</v>
      </c>
      <c r="AI630" s="24">
        <f t="shared" si="287"/>
        <v>2</v>
      </c>
      <c r="AJ630" s="24">
        <f t="shared" si="288"/>
        <v>1</v>
      </c>
      <c r="AK630" s="24">
        <f t="shared" si="289"/>
        <v>0</v>
      </c>
      <c r="AL630" s="25">
        <f t="shared" si="290"/>
        <v>11</v>
      </c>
      <c r="AM630" s="25">
        <f t="shared" si="291"/>
        <v>21</v>
      </c>
      <c r="AN630" s="25">
        <f t="shared" si="292"/>
        <v>12</v>
      </c>
      <c r="AO630" s="25">
        <f t="shared" si="293"/>
        <v>22</v>
      </c>
      <c r="AP630" s="25">
        <f t="shared" si="294"/>
        <v>10</v>
      </c>
      <c r="AQ630" s="26">
        <f t="shared" si="295"/>
        <v>0.28117184415625157</v>
      </c>
      <c r="AR630" s="26">
        <f t="shared" si="296"/>
        <v>0.13680578664151219</v>
      </c>
      <c r="AS630" s="26">
        <f t="shared" si="297"/>
        <v>5.257049027624805E-2</v>
      </c>
      <c r="AT630" s="26">
        <f t="shared" si="298"/>
        <v>4.3907471513300315E-2</v>
      </c>
      <c r="AU630" s="26">
        <f t="shared" si="299"/>
        <v>3.559857874820798E-2</v>
      </c>
      <c r="AV630" s="27">
        <f>(1/(((0-P630)^2+(0-Q630)^2))*CT630)</f>
        <v>1.5542933151754116E-2</v>
      </c>
      <c r="AW630" s="27">
        <f>(1/(((1-P630)^2+(1-Q630)^2))*CT630)</f>
        <v>0.28117184415625157</v>
      </c>
      <c r="AX630" s="27">
        <f>(1/(((2-P630)^2+(2-Q630)^2))*CT630)</f>
        <v>4.3907471513300315E-2</v>
      </c>
      <c r="AY630" s="27">
        <f>(1/(((3-P630)^2+(3-Q630)^2))*CT630)</f>
        <v>8.1971385393922735E-3</v>
      </c>
      <c r="AZ630" s="27">
        <f>((1/(((4-P630)^2+(4-Q630)^2))*CT630))</f>
        <v>3.3199162954771115E-3</v>
      </c>
      <c r="BA630" s="27">
        <f>((1/(((5-P630)^2+(5-Q630)^2))*CT630))</f>
        <v>1.7843408635214381E-3</v>
      </c>
      <c r="BB630" s="27">
        <f>((1/(((6-P630)^2+(6-Q630)^2))*CT630))</f>
        <v>1.1115437981494901E-3</v>
      </c>
      <c r="BC630" s="27">
        <f>((1/(((1-P630)^2+(0-Q630)^2))*CT630))</f>
        <v>3.559857874820798E-2</v>
      </c>
      <c r="BD630" s="27">
        <f>((1/(((2-P630)^2+(0-Q630)^2))*CT630))</f>
        <v>3.140299385440478E-2</v>
      </c>
      <c r="BE630" s="27">
        <f>((1/(((2-P630)^2+(1-Q630)^2))*CT630))</f>
        <v>0.13680578664151219</v>
      </c>
      <c r="BF630" s="27">
        <f>((1/(((3-P630)^2+(0-Q630)^2))*CT630))</f>
        <v>1.3228005601655591E-2</v>
      </c>
      <c r="BG630" s="27">
        <f>((1/(((3-P630)^2+(1-Q630)^2))*CT630))</f>
        <v>1.9583758657830797E-2</v>
      </c>
      <c r="BH630" s="27">
        <f>((1/(((3-P630)^2+(2-Q630)^2))*CT630))</f>
        <v>1.503120729649832E-2</v>
      </c>
      <c r="BI630" s="27">
        <f>((1/(((4-P630)^2+(0-Q630)^2))*CT630))</f>
        <v>6.2754833865381904E-3</v>
      </c>
      <c r="BJ630" s="27">
        <f>((1/(((4-P630)^2+(1-Q630)^2))*CT630))</f>
        <v>7.417527705290492E-3</v>
      </c>
      <c r="BK630" s="27">
        <f>((1/(((4-P630)^2+(2-Q630)^2))*CT630))</f>
        <v>6.6541858989437597E-3</v>
      </c>
      <c r="BL630" s="27">
        <f>((1/(((4-P630)^2+(3-Q630)^2))*CT630))</f>
        <v>4.8603410467429366E-3</v>
      </c>
      <c r="BM630" s="27">
        <f>((1/(((5-P630)^2+(0-Q630)^2))*CT630))</f>
        <v>3.5322787752652567E-3</v>
      </c>
      <c r="BN630" s="27">
        <f>((1/(((5-P630)^2+(1-Q630)^2))*CT630))</f>
        <v>3.8674411695189151E-3</v>
      </c>
      <c r="BO630" s="27">
        <f>((1/(((5-P630)^2+(2-Q630)^2))*CT630))</f>
        <v>3.6491764597986103E-3</v>
      </c>
      <c r="BP630" s="27">
        <f>((1/(((5-P630)^2+(3-Q630)^2))*CT630))</f>
        <v>3.03490166788085E-3</v>
      </c>
      <c r="BQ630" s="27">
        <f>((1/(((5-P630)^2+(4-Q630)^2))*CT630))</f>
        <v>2.3531321846121432E-3</v>
      </c>
      <c r="BR630" s="27">
        <f>((1/(((6-P630)^2+(0-Q630)^2))*CT630))</f>
        <v>2.2378551254396183E-3</v>
      </c>
      <c r="BS630" s="27">
        <f>(1/(((6-P630)^2+(1-Q630)^2))*CT630)</f>
        <v>2.3678615674134987E-3</v>
      </c>
      <c r="BT630" s="27">
        <f>(1/(((6-P630)^2+(2-Q630)^2))*CT630)</f>
        <v>2.2842131223657753E-3</v>
      </c>
      <c r="BU630" s="27">
        <f>(1/(((6-P630)^2+(3-Q630)^2))*CT630)</f>
        <v>2.0273569287876801E-3</v>
      </c>
      <c r="BV630" s="27">
        <f>((1/(((6-P630)^2+(4-Q630)^2))*CT630))</f>
        <v>1.6986044203474862E-3</v>
      </c>
      <c r="BW630" s="27">
        <f>((1/(((6-P630)^2+(5-Q630)^2))*CT630))</f>
        <v>1.380864293001919E-3</v>
      </c>
      <c r="BX630" s="27">
        <f>((1/(((0-P630)^2+(1-Q630)^2))*CT630))</f>
        <v>2.5123446929386395E-2</v>
      </c>
      <c r="BY630" s="27">
        <f>((1/(((0-P630)^2+(2-Q630)^2))*CT630))</f>
        <v>1.8093328584371935E-2</v>
      </c>
      <c r="BZ630" s="27">
        <f>((1/(((1-P630)^2+(2-Q630)^2))*CT630))</f>
        <v>5.257049027624805E-2</v>
      </c>
      <c r="CA630" s="27">
        <f>((1/(((0-P630)^2+(3-Q630)^2))*CT630))</f>
        <v>9.0306072153104582E-3</v>
      </c>
      <c r="CB630" s="27">
        <f>((1/(((1-P630)^2+(3-Q630)^2))*CT630))</f>
        <v>1.3425050882572587E-2</v>
      </c>
      <c r="CC630" s="27">
        <f>((1/(((2-P630)^2+(3-Q630)^2))*CT630))</f>
        <v>1.278107144222701E-2</v>
      </c>
      <c r="CD630" s="27">
        <f>((1/(((0-P630)^2+(4-Q630)^2))*CT630))</f>
        <v>4.8496591193742528E-3</v>
      </c>
      <c r="CE630" s="27">
        <f>((1/(((1-P630)^2+(4-Q630)^2))*CT630))</f>
        <v>5.8839745589943223E-3</v>
      </c>
      <c r="CF630" s="27">
        <f>((1/(((2-P630)^2+(4-Q630)^2))*CT630))</f>
        <v>5.7568456925837473E-3</v>
      </c>
      <c r="CG630" s="27">
        <f>((1/(((3-P630)^2+(4-Q630)^2))*CT630))</f>
        <v>4.5985611319890205E-3</v>
      </c>
      <c r="CH630" s="27">
        <f>((1/(((0-P630)^2+(5-Q630)^2))*CT630))</f>
        <v>2.9268384530719551E-3</v>
      </c>
      <c r="CI630" s="27">
        <f>((1/(((1-P630)^2+(5-Q630)^2))*CT630))</f>
        <v>3.2741939374145651E-3</v>
      </c>
      <c r="CJ630" s="27">
        <f>((1/(((2-P630)^2+(5-Q630)^2))*CT630))</f>
        <v>3.2344479431728208E-3</v>
      </c>
      <c r="CK630" s="27">
        <f>((1/(((3-P630)^2+(5-Q630)^2))*CT630))</f>
        <v>2.8334643258333368E-3</v>
      </c>
      <c r="CL630" s="27">
        <f>(1/(((4-P630)^2+(5-Q630)^2))*CT630)</f>
        <v>2.2900171716133881E-3</v>
      </c>
      <c r="CM630" s="27">
        <f>(1/(((0-P630)^2+(6-Q630)^2))*CT630)</f>
        <v>1.9337455114641106E-3</v>
      </c>
      <c r="CN630" s="27">
        <f>(1/(((1-P630)^2+(6-Q630)^2))*CT630)</f>
        <v>2.0795026395614819E-3</v>
      </c>
      <c r="CO630" s="27">
        <f>((1/(((2-P630)^2+(6-Q630)^2))*CT630))</f>
        <v>2.0633987258999102E-3</v>
      </c>
      <c r="CP630" s="27">
        <f>((1/(((3-P630)^2+(6-Q630)^2))*CT630))</f>
        <v>1.8925400806927336E-3</v>
      </c>
      <c r="CQ630" s="27">
        <f>((1/(((4-P630)^2+(6-Q630)^2))*CT630))</f>
        <v>1.6336039306486191E-3</v>
      </c>
      <c r="CR630" s="27">
        <f>((1/(((5-P630)^2+(6-Q630)^2)))*CT630)</f>
        <v>1.3588866136308355E-3</v>
      </c>
      <c r="CS630" s="21">
        <f t="shared" si="300"/>
        <v>0.83796041803596455</v>
      </c>
      <c r="CT630" s="28">
        <v>0.05</v>
      </c>
    </row>
    <row r="631" spans="8:98" x14ac:dyDescent="0.25">
      <c r="H631" s="2">
        <v>44983</v>
      </c>
      <c r="I631" s="1" t="s">
        <v>7</v>
      </c>
      <c r="J631" s="1" t="s">
        <v>5</v>
      </c>
      <c r="K631"/>
      <c r="L631"/>
      <c r="M631"/>
      <c r="N631"/>
      <c r="P631" s="10">
        <f>SUMIF(team,spi_matches[[#This Row],[team1]],Mxg)+SUMIF(team,spi_matches[[#This Row],[team2]],Vnxg)</f>
        <v>1.8194635681044926</v>
      </c>
      <c r="Q631" s="10">
        <f>SUMIF(team,spi_matches[[#This Row],[team1]],Mnxg)+SUMIF(team,spi_matches[[#This Row],[team2]],Vxg)</f>
        <v>1.1600830715956731</v>
      </c>
      <c r="R631" s="10" t="str">
        <f t="shared" si="270"/>
        <v/>
      </c>
      <c r="S631" s="21">
        <f t="shared" si="271"/>
        <v>1.0656621124552206</v>
      </c>
      <c r="T631" s="21">
        <f t="shared" si="272"/>
        <v>0.16780125005470464</v>
      </c>
      <c r="U631" s="21">
        <f t="shared" si="273"/>
        <v>0.14616459625815201</v>
      </c>
      <c r="V631" s="22">
        <f t="shared" si="274"/>
        <v>3</v>
      </c>
      <c r="W631" s="22">
        <f t="shared" si="275"/>
        <v>0</v>
      </c>
      <c r="X631" s="23" t="str">
        <f t="shared" si="276"/>
        <v/>
      </c>
      <c r="Y631" s="23" t="str">
        <f t="shared" si="277"/>
        <v/>
      </c>
      <c r="Z631" s="23">
        <f t="shared" si="278"/>
        <v>3</v>
      </c>
      <c r="AA631" s="23">
        <f t="shared" si="279"/>
        <v>0</v>
      </c>
      <c r="AB631" s="24">
        <f t="shared" si="280"/>
        <v>2</v>
      </c>
      <c r="AC631" s="24">
        <f t="shared" si="281"/>
        <v>1</v>
      </c>
      <c r="AD631" s="24">
        <f t="shared" si="282"/>
        <v>1</v>
      </c>
      <c r="AE631" s="24">
        <f t="shared" si="283"/>
        <v>1</v>
      </c>
      <c r="AF631" s="24">
        <f t="shared" si="284"/>
        <v>2</v>
      </c>
      <c r="AG631" s="24">
        <f t="shared" si="285"/>
        <v>2</v>
      </c>
      <c r="AH631" s="24">
        <f t="shared" si="286"/>
        <v>1</v>
      </c>
      <c r="AI631" s="24">
        <f t="shared" si="287"/>
        <v>2</v>
      </c>
      <c r="AJ631" s="24">
        <f t="shared" si="288"/>
        <v>2</v>
      </c>
      <c r="AK631" s="24">
        <f t="shared" si="289"/>
        <v>0</v>
      </c>
      <c r="AL631" s="25">
        <f t="shared" si="290"/>
        <v>21</v>
      </c>
      <c r="AM631" s="25">
        <f t="shared" si="291"/>
        <v>11</v>
      </c>
      <c r="AN631" s="25">
        <f t="shared" si="292"/>
        <v>22</v>
      </c>
      <c r="AO631" s="25">
        <f t="shared" si="293"/>
        <v>12</v>
      </c>
      <c r="AP631" s="25">
        <f t="shared" si="294"/>
        <v>20</v>
      </c>
      <c r="AQ631" s="26">
        <f t="shared" si="295"/>
        <v>0.85881150749066215</v>
      </c>
      <c r="AR631" s="26">
        <f t="shared" si="296"/>
        <v>7.172087196704989E-2</v>
      </c>
      <c r="AS631" s="26">
        <f t="shared" si="297"/>
        <v>6.7745734283979217E-2</v>
      </c>
      <c r="AT631" s="26">
        <f t="shared" si="298"/>
        <v>3.6311322019542097E-2</v>
      </c>
      <c r="AU631" s="26">
        <f t="shared" si="299"/>
        <v>3.6274305642852243E-2</v>
      </c>
      <c r="AV631" s="27">
        <f>(1/(((0-P631)^2+(0-Q631)^2))*CT631)</f>
        <v>1.0738277153168666E-2</v>
      </c>
      <c r="AW631" s="27">
        <f>(1/(((1-P631)^2+(1-Q631)^2))*CT631)</f>
        <v>7.172087196704989E-2</v>
      </c>
      <c r="AX631" s="27">
        <f>(1/(((2-P631)^2+(2-Q631)^2))*CT631)</f>
        <v>6.7745734283979217E-2</v>
      </c>
      <c r="AY631" s="27">
        <f>(1/(((3-P631)^2+(3-Q631)^2))*CT631)</f>
        <v>1.0462526162916784E-2</v>
      </c>
      <c r="AZ631" s="27">
        <f>((1/(((4-P631)^2+(4-Q631)^2))*CT631))</f>
        <v>3.9001963799472116E-3</v>
      </c>
      <c r="BA631" s="27">
        <f>((1/(((5-P631)^2+(5-Q631)^2))*CT631))</f>
        <v>2.0112004548429566E-3</v>
      </c>
      <c r="BB631" s="27">
        <f>((1/(((6-P631)^2+(6-Q631)^2))*CT631))</f>
        <v>1.222443652799908E-3</v>
      </c>
      <c r="BC631" s="27">
        <f>((1/(((1-P631)^2+(0-Q631)^2))*CT631))</f>
        <v>2.4785441449652213E-2</v>
      </c>
      <c r="BD631" s="27">
        <f>((1/(((2-P631)^2+(0-Q631)^2))*CT631))</f>
        <v>3.6274305642852243E-2</v>
      </c>
      <c r="BE631" s="27">
        <f>((1/(((2-P631)^2+(1-Q631)^2))*CT631))</f>
        <v>0.85881150749066215</v>
      </c>
      <c r="BF631" s="27">
        <f>((1/(((3-P631)^2+(0-Q631)^2))*CT631))</f>
        <v>1.8251778909395389E-2</v>
      </c>
      <c r="BG631" s="27">
        <f>((1/(((3-P631)^2+(1-Q631)^2))*CT631))</f>
        <v>3.5228811135694198E-2</v>
      </c>
      <c r="BH631" s="27">
        <f>((1/(((3-P631)^2+(2-Q631)^2))*CT631))</f>
        <v>2.3819429134410822E-2</v>
      </c>
      <c r="BI631" s="27">
        <f>((1/(((4-P631)^2+(0-Q631)^2))*CT631))</f>
        <v>8.1960066951668135E-3</v>
      </c>
      <c r="BJ631" s="27">
        <f>((1/(((4-P631)^2+(1-Q631)^2))*CT631))</f>
        <v>1.0459450787241703E-2</v>
      </c>
      <c r="BK631" s="27">
        <f>((1/(((4-P631)^2+(2-Q631)^2))*CT631))</f>
        <v>9.1571744385592641E-3</v>
      </c>
      <c r="BL631" s="27">
        <f>((1/(((4-P631)^2+(3-Q631)^2))*CT631))</f>
        <v>6.142480912867663E-3</v>
      </c>
      <c r="BM631" s="27">
        <f>((1/(((5-P631)^2+(0-Q631)^2))*CT631))</f>
        <v>4.3623908857650506E-3</v>
      </c>
      <c r="BN631" s="27">
        <f>((1/(((5-P631)^2+(1-Q631)^2))*CT631))</f>
        <v>4.9302670014472541E-3</v>
      </c>
      <c r="BO631" s="27">
        <f>((1/(((5-P631)^2+(2-Q631)^2))*CT631))</f>
        <v>4.6205287106046407E-3</v>
      </c>
      <c r="BP631" s="27">
        <f>((1/(((5-P631)^2+(3-Q631)^2))*CT631))</f>
        <v>3.7034002174507739E-3</v>
      </c>
      <c r="BQ631" s="27">
        <f>((1/(((5-P631)^2+(4-Q631)^2))*CT631))</f>
        <v>2.7501328079921187E-3</v>
      </c>
      <c r="BR631" s="27">
        <f>((1/(((6-P631)^2+(0-Q631)^2))*CT631))</f>
        <v>2.6563702086052983E-3</v>
      </c>
      <c r="BS631" s="27">
        <f>(1/(((6-P631)^2+(1-Q631)^2))*CT631)</f>
        <v>2.8567328836167222E-3</v>
      </c>
      <c r="BT631" s="27">
        <f>(1/(((6-P631)^2+(2-Q631)^2))*CT631)</f>
        <v>2.7499202749262223E-3</v>
      </c>
      <c r="BU631" s="27">
        <f>(1/(((6-P631)^2+(3-Q631)^2))*CT631)</f>
        <v>2.3966815552744708E-3</v>
      </c>
      <c r="BV631" s="27">
        <f>((1/(((6-P631)^2+(4-Q631)^2))*CT631))</f>
        <v>1.9575590993358687E-3</v>
      </c>
      <c r="BW631" s="27">
        <f>((1/(((6-P631)^2+(5-Q631)^2))*CT631))</f>
        <v>1.5517422136995061E-3</v>
      </c>
      <c r="BX631" s="27">
        <f>((1/(((0-P631)^2+(1-Q631)^2))*CT631))</f>
        <v>1.4987675939204623E-2</v>
      </c>
      <c r="BY631" s="27">
        <f>((1/(((0-P631)^2+(2-Q631)^2))*CT631))</f>
        <v>1.2450484044345305E-2</v>
      </c>
      <c r="BZ631" s="27">
        <f>((1/(((1-P631)^2+(2-Q631)^2))*CT631))</f>
        <v>3.6311322019542097E-2</v>
      </c>
      <c r="CA631" s="27">
        <f>((1/(((0-P631)^2+(3-Q631)^2))*CT631))</f>
        <v>7.4674323108859884E-3</v>
      </c>
      <c r="CB631" s="27">
        <f>((1/(((1-P631)^2+(3-Q631)^2))*CT631))</f>
        <v>1.2324940115953645E-2</v>
      </c>
      <c r="CC631" s="27">
        <f>((1/(((2-P631)^2+(3-Q631)^2))*CT631))</f>
        <v>1.4628918294307812E-2</v>
      </c>
      <c r="CD631" s="27">
        <f>((1/(((0-P631)^2+(4-Q631)^2))*CT631))</f>
        <v>4.3953818884683608E-3</v>
      </c>
      <c r="CE631" s="27">
        <f>((1/(((1-P631)^2+(4-Q631)^2))*CT631))</f>
        <v>5.7230182554765547E-3</v>
      </c>
      <c r="CF631" s="27">
        <f>((1/(((2-P631)^2+(4-Q631)^2))*CT631))</f>
        <v>6.1745763432397493E-3</v>
      </c>
      <c r="CG631" s="27">
        <f>((1/(((3-P631)^2+(4-Q631)^2))*CT631))</f>
        <v>5.2860859155420712E-3</v>
      </c>
      <c r="CH631" s="27">
        <f>((1/(((0-P631)^2+(5-Q631)^2))*CT631))</f>
        <v>2.7692531408024432E-3</v>
      </c>
      <c r="CI631" s="27">
        <f>((1/(((1-P631)^2+(5-Q631)^2))*CT631))</f>
        <v>3.2432819754289206E-3</v>
      </c>
      <c r="CJ631" s="27">
        <f>((1/(((2-P631)^2+(5-Q631)^2))*CT631))</f>
        <v>3.3835095574303469E-3</v>
      </c>
      <c r="CK631" s="27">
        <f>((1/(((3-P631)^2+(5-Q631)^2))*CT631))</f>
        <v>3.0981567404540014E-3</v>
      </c>
      <c r="CL631" s="27">
        <f>(1/(((4-P631)^2+(5-Q631)^2))*CT631)</f>
        <v>2.5641418615003938E-3</v>
      </c>
      <c r="CM631" s="27">
        <f>(1/(((0-P631)^2+(6-Q631)^2))*CT631)</f>
        <v>1.8701905560500626E-3</v>
      </c>
      <c r="CN631" s="27">
        <f>(1/(((1-P631)^2+(6-Q631)^2))*CT631)</f>
        <v>2.0750059528763238E-3</v>
      </c>
      <c r="CO631" s="27">
        <f>((1/(((2-P631)^2+(6-Q631)^2))*CT631))</f>
        <v>2.1315245021243578E-3</v>
      </c>
      <c r="CP631" s="27">
        <f>((1/(((3-P631)^2+(6-Q631)^2))*CT631))</f>
        <v>2.0146292593056021E-3</v>
      </c>
      <c r="CQ631" s="27">
        <f>((1/(((4-P631)^2+(6-Q631)^2))*CT631))</f>
        <v>1.7743372980320298E-3</v>
      </c>
      <c r="CR631" s="27">
        <f>((1/(((5-P631)^2+(6-Q631)^2)))*CT631)</f>
        <v>1.4907302871813384E-3</v>
      </c>
      <c r="CS631" s="21">
        <f t="shared" si="300"/>
        <v>1.3796279587680773</v>
      </c>
      <c r="CT631" s="28">
        <v>0.05</v>
      </c>
    </row>
    <row r="632" spans="8:98" x14ac:dyDescent="0.25">
      <c r="H632" s="2">
        <v>44989</v>
      </c>
      <c r="I632" s="1" t="s">
        <v>15</v>
      </c>
      <c r="J632" s="1" t="s">
        <v>28</v>
      </c>
      <c r="K632"/>
      <c r="L632"/>
      <c r="M632"/>
      <c r="N632"/>
      <c r="P632" s="10">
        <f>SUMIF(team,spi_matches[[#This Row],[team1]],Mxg)+SUMIF(team,spi_matches[[#This Row],[team2]],Vnxg)</f>
        <v>0.7188692583740508</v>
      </c>
      <c r="Q632" s="10">
        <f>SUMIF(team,spi_matches[[#This Row],[team1]],Mnxg)+SUMIF(team,spi_matches[[#This Row],[team2]],Vxg)</f>
        <v>1.8978402238248677</v>
      </c>
      <c r="R632" s="10" t="str">
        <f t="shared" si="270"/>
        <v/>
      </c>
      <c r="S632" s="21">
        <f t="shared" si="271"/>
        <v>0.10584854216527513</v>
      </c>
      <c r="T632" s="21">
        <f t="shared" si="272"/>
        <v>0.11288876459984284</v>
      </c>
      <c r="U632" s="21">
        <f t="shared" si="273"/>
        <v>0.84559427924572228</v>
      </c>
      <c r="V632" s="22">
        <f t="shared" si="274"/>
        <v>0</v>
      </c>
      <c r="W632" s="22">
        <f t="shared" si="275"/>
        <v>3</v>
      </c>
      <c r="X632" s="23" t="str">
        <f t="shared" si="276"/>
        <v/>
      </c>
      <c r="Y632" s="23" t="str">
        <f t="shared" si="277"/>
        <v/>
      </c>
      <c r="Z632" s="23">
        <f t="shared" si="278"/>
        <v>0</v>
      </c>
      <c r="AA632" s="23">
        <f t="shared" si="279"/>
        <v>3</v>
      </c>
      <c r="AB632" s="24">
        <f t="shared" si="280"/>
        <v>1</v>
      </c>
      <c r="AC632" s="24">
        <f t="shared" si="281"/>
        <v>2</v>
      </c>
      <c r="AD632" s="24">
        <f t="shared" si="282"/>
        <v>0</v>
      </c>
      <c r="AE632" s="24">
        <f t="shared" si="283"/>
        <v>2</v>
      </c>
      <c r="AF632" s="24">
        <f t="shared" si="284"/>
        <v>1</v>
      </c>
      <c r="AG632" s="24">
        <f t="shared" si="285"/>
        <v>1</v>
      </c>
      <c r="AH632" s="24">
        <f t="shared" si="286"/>
        <v>1</v>
      </c>
      <c r="AI632" s="24">
        <f t="shared" si="287"/>
        <v>3</v>
      </c>
      <c r="AJ632" s="24">
        <f t="shared" si="288"/>
        <v>0</v>
      </c>
      <c r="AK632" s="24">
        <f t="shared" si="289"/>
        <v>1</v>
      </c>
      <c r="AL632" s="25">
        <f t="shared" si="290"/>
        <v>12</v>
      </c>
      <c r="AM632" s="25">
        <f t="shared" si="291"/>
        <v>2</v>
      </c>
      <c r="AN632" s="25">
        <f t="shared" si="292"/>
        <v>11</v>
      </c>
      <c r="AO632" s="25">
        <f t="shared" si="293"/>
        <v>13</v>
      </c>
      <c r="AP632" s="25">
        <f t="shared" si="294"/>
        <v>1</v>
      </c>
      <c r="AQ632" s="26">
        <f t="shared" si="295"/>
        <v>0.55883958410021395</v>
      </c>
      <c r="AR632" s="26">
        <f t="shared" si="296"/>
        <v>9.4838935230103893E-2</v>
      </c>
      <c r="AS632" s="26">
        <f t="shared" si="297"/>
        <v>5.6487501327606007E-2</v>
      </c>
      <c r="AT632" s="26">
        <f t="shared" si="298"/>
        <v>3.8646128241521867E-2</v>
      </c>
      <c r="AU632" s="26">
        <f t="shared" si="299"/>
        <v>3.7796035230533855E-2</v>
      </c>
      <c r="AV632" s="27">
        <f>(1/(((0-P632)^2+(0-Q632)^2))*CT632)</f>
        <v>1.2140134468197047E-2</v>
      </c>
      <c r="AW632" s="27">
        <f>(1/(((1-P632)^2+(1-Q632)^2))*CT632)</f>
        <v>5.6487501327606007E-2</v>
      </c>
      <c r="AX632" s="27">
        <f>(1/(((2-P632)^2+(2-Q632)^2))*CT632)</f>
        <v>3.0271243717412584E-2</v>
      </c>
      <c r="AY632" s="27">
        <f>(1/(((3-P632)^2+(3-Q632)^2))*CT632)</f>
        <v>7.7902082793159582E-3</v>
      </c>
      <c r="AZ632" s="27">
        <f>((1/(((4-P632)^2+(4-Q632)^2))*CT632))</f>
        <v>3.292745922345536E-3</v>
      </c>
      <c r="BA632" s="27">
        <f>((1/(((5-P632)^2+(5-Q632)^2))*CT632))</f>
        <v>1.7888143198528156E-3</v>
      </c>
      <c r="BB632" s="27">
        <f>((1/(((6-P632)^2+(6-Q632)^2))*CT632))</f>
        <v>1.1181165651129128E-3</v>
      </c>
      <c r="BC632" s="27">
        <f>((1/(((1-P632)^2+(0-Q632)^2))*CT632))</f>
        <v>1.3583885349019163E-2</v>
      </c>
      <c r="BD632" s="27">
        <f>((1/(((2-P632)^2+(0-Q632)^2))*CT632))</f>
        <v>9.5363548396316493E-3</v>
      </c>
      <c r="BE632" s="27">
        <f>((1/(((2-P632)^2+(1-Q632)^2))*CT632))</f>
        <v>2.042973502538006E-2</v>
      </c>
      <c r="BF632" s="27">
        <f>((1/(((3-P632)^2+(0-Q632)^2))*CT632))</f>
        <v>5.6783627847812228E-3</v>
      </c>
      <c r="BG632" s="27">
        <f>((1/(((3-P632)^2+(1-Q632)^2))*CT632))</f>
        <v>8.3199181199914776E-3</v>
      </c>
      <c r="BH632" s="27">
        <f>((1/(((3-P632)^2+(2-Q632)^2))*CT632))</f>
        <v>9.5895774391664221E-3</v>
      </c>
      <c r="BI632" s="27">
        <f>((1/(((4-P632)^2+(0-Q632)^2))*CT632))</f>
        <v>3.4800483534162771E-3</v>
      </c>
      <c r="BJ632" s="27">
        <f>((1/(((4-P632)^2+(1-Q632)^2))*CT632))</f>
        <v>4.3207981751520828E-3</v>
      </c>
      <c r="BK632" s="27">
        <f>((1/(((4-P632)^2+(2-Q632)^2))*CT632))</f>
        <v>4.639830570583604E-3</v>
      </c>
      <c r="BL632" s="27">
        <f>((1/(((4-P632)^2+(3-Q632)^2))*CT632))</f>
        <v>4.173422353807057E-3</v>
      </c>
      <c r="BM632" s="27">
        <f>((1/(((5-P632)^2+(0-Q632)^2))*CT632))</f>
        <v>2.2799944501331682E-3</v>
      </c>
      <c r="BN632" s="27">
        <f>((1/(((5-P632)^2+(1-Q632)^2))*CT632))</f>
        <v>2.613122395888328E-3</v>
      </c>
      <c r="BO632" s="27">
        <f>((1/(((5-P632)^2+(2-Q632)^2))*CT632))</f>
        <v>2.7265018143234191E-3</v>
      </c>
      <c r="BP632" s="27">
        <f>((1/(((5-P632)^2+(3-Q632)^2))*CT632))</f>
        <v>2.5584822216785531E-3</v>
      </c>
      <c r="BQ632" s="27">
        <f>((1/(((5-P632)^2+(4-Q632)^2))*CT632))</f>
        <v>2.1980769669435476E-3</v>
      </c>
      <c r="BR632" s="27">
        <f>((1/(((6-P632)^2+(0-Q632)^2))*CT632))</f>
        <v>1.5876977846671345E-3</v>
      </c>
      <c r="BS632" s="27">
        <f>(1/(((6-P632)^2+(1-Q632)^2))*CT632)</f>
        <v>1.7423752539962077E-3</v>
      </c>
      <c r="BT632" s="27">
        <f>(1/(((6-P632)^2+(2-Q632)^2))*CT632)</f>
        <v>1.7920646890269222E-3</v>
      </c>
      <c r="BU632" s="27">
        <f>(1/(((6-P632)^2+(3-Q632)^2))*CT632)</f>
        <v>1.7179120942490576E-3</v>
      </c>
      <c r="BV632" s="27">
        <f>((1/(((6-P632)^2+(4-Q632)^2))*CT632))</f>
        <v>1.5475364045644934E-3</v>
      </c>
      <c r="BW632" s="27">
        <f>((1/(((6-P632)^2+(5-Q632)^2))*CT632))</f>
        <v>1.332845078875254E-3</v>
      </c>
      <c r="BX632" s="27">
        <f>((1/(((0-P632)^2+(1-Q632)^2))*CT632))</f>
        <v>3.7796035230533855E-2</v>
      </c>
      <c r="BY632" s="27">
        <f>((1/(((0-P632)^2+(2-Q632)^2))*CT632))</f>
        <v>9.4838935230103893E-2</v>
      </c>
      <c r="BZ632" s="27">
        <f>((1/(((1-P632)^2+(2-Q632)^2))*CT632))</f>
        <v>0.55883958410021395</v>
      </c>
      <c r="CA632" s="27">
        <f>((1/(((0-P632)^2+(3-Q632)^2))*CT632))</f>
        <v>2.8876209823733193E-2</v>
      </c>
      <c r="CB632" s="27">
        <f>((1/(((1-P632)^2+(3-Q632)^2))*CT632))</f>
        <v>3.8646128241521867E-2</v>
      </c>
      <c r="CC632" s="27">
        <f>((1/(((2-P632)^2+(3-Q632)^2))*CT632))</f>
        <v>1.7506683136457622E-2</v>
      </c>
      <c r="CD632" s="27">
        <f>((1/(((0-P632)^2+(4-Q632)^2))*CT632))</f>
        <v>1.0129970078577395E-2</v>
      </c>
      <c r="CE632" s="27">
        <f>((1/(((1-P632)^2+(4-Q632)^2))*CT632))</f>
        <v>1.1115779198750836E-2</v>
      </c>
      <c r="CF632" s="27">
        <f>((1/(((2-P632)^2+(4-Q632)^2))*CT632))</f>
        <v>8.2503190333871133E-3</v>
      </c>
      <c r="CG632" s="27">
        <f>((1/(((3-P632)^2+(4-Q632)^2))*CT632))</f>
        <v>5.1960829264645547E-3</v>
      </c>
      <c r="CH632" s="27">
        <f>((1/(((0-P632)^2+(5-Q632)^2))*CT632))</f>
        <v>4.9308846344659554E-3</v>
      </c>
      <c r="CI632" s="27">
        <f>((1/(((1-P632)^2+(5-Q632)^2))*CT632))</f>
        <v>5.1533483035812646E-3</v>
      </c>
      <c r="CJ632" s="27">
        <f>((1/(((2-P632)^2+(5-Q632)^2))*CT632))</f>
        <v>4.438648061657966E-3</v>
      </c>
      <c r="CK632" s="27">
        <f>((1/(((3-P632)^2+(5-Q632)^2))*CT632))</f>
        <v>3.3722370932081115E-3</v>
      </c>
      <c r="CL632" s="27">
        <f>(1/(((4-P632)^2+(5-Q632)^2))*CT632)</f>
        <v>2.4522769469740905E-3</v>
      </c>
      <c r="CM632" s="27">
        <f>(1/(((0-P632)^2+(6-Q632)^2))*CT632)</f>
        <v>2.8827602441488633E-3</v>
      </c>
      <c r="CN632" s="27">
        <f>(1/(((1-P632)^2+(6-Q632)^2))*CT632)</f>
        <v>2.9573987905242901E-3</v>
      </c>
      <c r="CO632" s="27">
        <f>((1/(((2-P632)^2+(6-Q632)^2))*CT632))</f>
        <v>2.707237573473686E-3</v>
      </c>
      <c r="CP632" s="27">
        <f>((1/(((3-P632)^2+(6-Q632)^2))*CT632))</f>
        <v>2.2695012499784803E-3</v>
      </c>
      <c r="CQ632" s="27">
        <f>((1/(((4-P632)^2+(6-Q632)^2))*CT632))</f>
        <v>1.8120187291518223E-3</v>
      </c>
      <c r="CR632" s="27">
        <f>((1/(((5-P632)^2+(6-Q632)^2)))*CT632)</f>
        <v>1.4222406188132914E-3</v>
      </c>
      <c r="CS632" s="21">
        <f t="shared" si="300"/>
        <v>1.0643315860108402</v>
      </c>
      <c r="CT632" s="28">
        <v>0.05</v>
      </c>
    </row>
    <row r="633" spans="8:98" x14ac:dyDescent="0.25">
      <c r="H633" s="2">
        <v>44989</v>
      </c>
      <c r="I633" s="1" t="s">
        <v>12</v>
      </c>
      <c r="J633" s="1" t="s">
        <v>8</v>
      </c>
      <c r="K633"/>
      <c r="L633"/>
      <c r="M633"/>
      <c r="N633"/>
      <c r="P633" s="10">
        <f>SUMIF(team,spi_matches[[#This Row],[team1]],Mxg)+SUMIF(team,spi_matches[[#This Row],[team2]],Vnxg)</f>
        <v>1.7136849760089423</v>
      </c>
      <c r="Q633" s="10">
        <f>SUMIF(team,spi_matches[[#This Row],[team1]],Mnxg)+SUMIF(team,spi_matches[[#This Row],[team2]],Vxg)</f>
        <v>0.95784736837438067</v>
      </c>
      <c r="R633" s="10" t="str">
        <f t="shared" si="270"/>
        <v/>
      </c>
      <c r="S633" s="21">
        <f t="shared" si="271"/>
        <v>0.81315889214328652</v>
      </c>
      <c r="T633" s="21">
        <f t="shared" si="272"/>
        <v>0.16862309241216919</v>
      </c>
      <c r="U633" s="21">
        <f t="shared" si="273"/>
        <v>0.13363585707406295</v>
      </c>
      <c r="V633" s="22">
        <f t="shared" si="274"/>
        <v>3</v>
      </c>
      <c r="W633" s="22">
        <f t="shared" si="275"/>
        <v>0</v>
      </c>
      <c r="X633" s="23" t="str">
        <f t="shared" si="276"/>
        <v/>
      </c>
      <c r="Y633" s="23" t="str">
        <f t="shared" si="277"/>
        <v/>
      </c>
      <c r="Z633" s="23">
        <f t="shared" si="278"/>
        <v>3</v>
      </c>
      <c r="AA633" s="23">
        <f t="shared" si="279"/>
        <v>0</v>
      </c>
      <c r="AB633" s="24">
        <f t="shared" si="280"/>
        <v>2</v>
      </c>
      <c r="AC633" s="24">
        <f t="shared" si="281"/>
        <v>1</v>
      </c>
      <c r="AD633" s="24">
        <f t="shared" si="282"/>
        <v>1</v>
      </c>
      <c r="AE633" s="24">
        <f t="shared" si="283"/>
        <v>1</v>
      </c>
      <c r="AF633" s="24">
        <f t="shared" si="284"/>
        <v>2</v>
      </c>
      <c r="AG633" s="24">
        <f t="shared" si="285"/>
        <v>0</v>
      </c>
      <c r="AH633" s="24">
        <f t="shared" si="286"/>
        <v>2</v>
      </c>
      <c r="AI633" s="24">
        <f t="shared" si="287"/>
        <v>2</v>
      </c>
      <c r="AJ633" s="24">
        <f t="shared" si="288"/>
        <v>1</v>
      </c>
      <c r="AK633" s="24">
        <f t="shared" si="289"/>
        <v>0</v>
      </c>
      <c r="AL633" s="25">
        <f t="shared" si="290"/>
        <v>21</v>
      </c>
      <c r="AM633" s="25">
        <f t="shared" si="291"/>
        <v>11</v>
      </c>
      <c r="AN633" s="25">
        <f t="shared" si="292"/>
        <v>20</v>
      </c>
      <c r="AO633" s="25">
        <f t="shared" si="293"/>
        <v>22</v>
      </c>
      <c r="AP633" s="25">
        <f t="shared" si="294"/>
        <v>10</v>
      </c>
      <c r="AQ633" s="26">
        <f t="shared" si="295"/>
        <v>0.59699256173976134</v>
      </c>
      <c r="AR633" s="26">
        <f t="shared" si="296"/>
        <v>9.7823794392003199E-2</v>
      </c>
      <c r="AS633" s="26">
        <f t="shared" si="297"/>
        <v>5.0027621547336337E-2</v>
      </c>
      <c r="AT633" s="26">
        <f t="shared" si="298"/>
        <v>4.2806078853352053E-2</v>
      </c>
      <c r="AU633" s="26">
        <f t="shared" si="299"/>
        <v>3.504301606413001E-2</v>
      </c>
      <c r="AV633" s="27">
        <f>(1/(((0-P633)^2+(0-Q633)^2))*CT633)</f>
        <v>1.2972901913108676E-2</v>
      </c>
      <c r="AW633" s="27">
        <f>(1/(((1-P633)^2+(1-Q633)^2))*CT633)</f>
        <v>9.7823794392003199E-2</v>
      </c>
      <c r="AX633" s="27">
        <f>(1/(((2-P633)^2+(2-Q633)^2))*CT633)</f>
        <v>4.2806078853352053E-2</v>
      </c>
      <c r="AY633" s="27">
        <f>(1/(((3-P633)^2+(3-Q633)^2))*CT633)</f>
        <v>8.5837002533938472E-3</v>
      </c>
      <c r="AZ633" s="27">
        <f>((1/(((4-P633)^2+(4-Q633)^2))*CT633))</f>
        <v>3.4525787221076432E-3</v>
      </c>
      <c r="BA633" s="27">
        <f>((1/(((5-P633)^2+(5-Q633)^2))*CT633))</f>
        <v>1.8423762831102264E-3</v>
      </c>
      <c r="BB633" s="27">
        <f>((1/(((6-P633)^2+(6-Q633)^2))*CT633))</f>
        <v>1.1416619950935585E-3</v>
      </c>
      <c r="BC633" s="27">
        <f>((1/(((1-P633)^2+(0-Q633)^2))*CT633))</f>
        <v>3.504301606413001E-2</v>
      </c>
      <c r="BD633" s="27">
        <f>((1/(((2-P633)^2+(0-Q633)^2))*CT633))</f>
        <v>5.0027621547336337E-2</v>
      </c>
      <c r="BE633" s="27">
        <f>((1/(((2-P633)^2+(1-Q633)^2))*CT633))</f>
        <v>0.59699256173976134</v>
      </c>
      <c r="BF633" s="27">
        <f>((1/(((3-P633)^2+(0-Q633)^2))*CT633))</f>
        <v>1.9439535471075603E-2</v>
      </c>
      <c r="BG633" s="27">
        <f>((1/(((3-P633)^2+(1-Q633)^2))*CT633))</f>
        <v>3.0186251855123771E-2</v>
      </c>
      <c r="BH633" s="27">
        <f>((1/(((3-P633)^2+(2-Q633)^2))*CT633))</f>
        <v>1.8243591323364623E-2</v>
      </c>
      <c r="BI633" s="27">
        <f>((1/(((4-P633)^2+(0-Q633)^2))*CT633))</f>
        <v>8.1370832013298068E-3</v>
      </c>
      <c r="BJ633" s="27">
        <f>((1/(((4-P633)^2+(1-Q633)^2))*CT633))</f>
        <v>9.562033555733547E-3</v>
      </c>
      <c r="BK633" s="27">
        <f>((1/(((4-P633)^2+(2-Q633)^2))*CT633))</f>
        <v>7.9197651801457877E-3</v>
      </c>
      <c r="BL633" s="27">
        <f>((1/(((4-P633)^2+(3-Q633)^2))*CT633))</f>
        <v>5.3204939118733459E-3</v>
      </c>
      <c r="BM633" s="27">
        <f>((1/(((5-P633)^2+(0-Q633)^2))*CT633))</f>
        <v>4.2671808155695006E-3</v>
      </c>
      <c r="BN633" s="27">
        <f>((1/(((5-P633)^2+(1-Q633)^2))*CT633))</f>
        <v>4.6289253123860665E-3</v>
      </c>
      <c r="BO633" s="27">
        <f>((1/(((5-P633)^2+(2-Q633)^2))*CT633))</f>
        <v>4.2066478592555885E-3</v>
      </c>
      <c r="BP633" s="27">
        <f>((1/(((5-P633)^2+(3-Q633)^2))*CT633))</f>
        <v>3.3399567330024793E-3</v>
      </c>
      <c r="BQ633" s="27">
        <f>((1/(((5-P633)^2+(4-Q633)^2))*CT633))</f>
        <v>2.4931986698357687E-3</v>
      </c>
      <c r="BR633" s="27">
        <f>((1/(((6-P633)^2+(0-Q633)^2))*CT633))</f>
        <v>2.5920208799176999E-3</v>
      </c>
      <c r="BS633" s="27">
        <f>(1/(((6-P633)^2+(1-Q633)^2))*CT633)</f>
        <v>2.7211960497191571E-3</v>
      </c>
      <c r="BT633" s="27">
        <f>(1/(((6-P633)^2+(2-Q633)^2))*CT633)</f>
        <v>2.569560760172012E-3</v>
      </c>
      <c r="BU633" s="27">
        <f>(1/(((6-P633)^2+(3-Q633)^2))*CT633)</f>
        <v>2.2179948368608302E-3</v>
      </c>
      <c r="BV633" s="27">
        <f>((1/(((6-P633)^2+(4-Q633)^2))*CT633))</f>
        <v>1.8098113342126774E-3</v>
      </c>
      <c r="BW633" s="27">
        <f>((1/(((6-P633)^2+(5-Q633)^2))*CT633))</f>
        <v>1.4404450424804756E-3</v>
      </c>
      <c r="BX633" s="27">
        <f>((1/(((0-P633)^2+(1-Q633)^2))*CT633))</f>
        <v>1.701552438490701E-2</v>
      </c>
      <c r="BY633" s="27">
        <f>((1/(((0-P633)^2+(2-Q633)^2))*CT633))</f>
        <v>1.2429159061439626E-2</v>
      </c>
      <c r="BZ633" s="27">
        <f>((1/(((1-P633)^2+(2-Q633)^2))*CT633))</f>
        <v>3.1339545846094878E-2</v>
      </c>
      <c r="CA633" s="27">
        <f>((1/(((0-P633)^2+(3-Q633)^2))*CT633))</f>
        <v>7.0352147710570218E-3</v>
      </c>
      <c r="CB633" s="27">
        <f>((1/(((1-P633)^2+(3-Q633)^2))*CT633))</f>
        <v>1.068436883475565E-2</v>
      </c>
      <c r="CC633" s="27">
        <f>((1/(((2-P633)^2+(3-Q633)^2))*CT633))</f>
        <v>1.1758166505237734E-2</v>
      </c>
      <c r="CD633" s="27">
        <f>((1/(((0-P633)^2+(4-Q633)^2))*CT633))</f>
        <v>4.101248731190838E-3</v>
      </c>
      <c r="CE633" s="27">
        <f>((1/(((1-P633)^2+(4-Q633)^2))*CT633))</f>
        <v>5.1208317192477657E-3</v>
      </c>
      <c r="CF633" s="27">
        <f>((1/(((2-P633)^2+(4-Q633)^2))*CT633))</f>
        <v>5.3552289784031711E-3</v>
      </c>
      <c r="CG633" s="27">
        <f>((1/(((3-P633)^2+(4-Q633)^2))*CT633))</f>
        <v>4.5832459183989512E-3</v>
      </c>
      <c r="CH633" s="27">
        <f>((1/(((0-P633)^2+(5-Q633)^2))*CT633))</f>
        <v>2.5939376230236996E-3</v>
      </c>
      <c r="CI633" s="27">
        <f>((1/(((1-P633)^2+(5-Q633)^2))*CT633))</f>
        <v>2.9676506829150778E-3</v>
      </c>
      <c r="CJ633" s="27">
        <f>((1/(((2-P633)^2+(5-Q633)^2))*CT633))</f>
        <v>3.0448863399025203E-3</v>
      </c>
      <c r="CK633" s="27">
        <f>((1/(((3-P633)^2+(5-Q633)^2))*CT633))</f>
        <v>2.7787651288653376E-3</v>
      </c>
      <c r="CL633" s="27">
        <f>(1/(((4-P633)^2+(5-Q633)^2))*CT633)</f>
        <v>2.3184390624837576E-3</v>
      </c>
      <c r="CM633" s="27">
        <f>(1/(((0-P633)^2+(6-Q633)^2))*CT633)</f>
        <v>1.7630453410317185E-3</v>
      </c>
      <c r="CN633" s="27">
        <f>(1/(((1-P633)^2+(6-Q633)^2))*CT633)</f>
        <v>1.9280714136837096E-3</v>
      </c>
      <c r="CO633" s="27">
        <f>((1/(((2-P633)^2+(6-Q633)^2))*CT633))</f>
        <v>1.9603784420796546E-3</v>
      </c>
      <c r="CP633" s="27">
        <f>((1/(((3-P633)^2+(6-Q633)^2))*CT633))</f>
        <v>1.846523639394319E-3</v>
      </c>
      <c r="CQ633" s="27">
        <f>((1/(((4-P633)^2+(6-Q633)^2))*CT633))</f>
        <v>1.6312926537293629E-3</v>
      </c>
      <c r="CR633" s="27">
        <f>((1/(((5-P633)^2+(6-Q633)^2)))*CT633)</f>
        <v>1.3803319962211505E-3</v>
      </c>
      <c r="CS633" s="21">
        <f t="shared" si="300"/>
        <v>1.1154178416295186</v>
      </c>
      <c r="CT633" s="28">
        <v>0.05</v>
      </c>
    </row>
    <row r="634" spans="8:98" x14ac:dyDescent="0.25">
      <c r="H634" s="2">
        <v>44989</v>
      </c>
      <c r="I634" s="1" t="s">
        <v>27</v>
      </c>
      <c r="J634" s="1" t="s">
        <v>21</v>
      </c>
      <c r="K634"/>
      <c r="L634"/>
      <c r="M634"/>
      <c r="N634"/>
      <c r="P634" s="10">
        <f>SUMIF(team,spi_matches[[#This Row],[team1]],Mxg)+SUMIF(team,spi_matches[[#This Row],[team2]],Vnxg)</f>
        <v>1.1878766000478398</v>
      </c>
      <c r="Q634" s="10">
        <f>SUMIF(team,spi_matches[[#This Row],[team1]],Mnxg)+SUMIF(team,spi_matches[[#This Row],[team2]],Vxg)</f>
        <v>0.88217754752910982</v>
      </c>
      <c r="R634" s="10" t="str">
        <f t="shared" si="270"/>
        <v/>
      </c>
      <c r="S634" s="21">
        <f t="shared" si="271"/>
        <v>0.25597991213866067</v>
      </c>
      <c r="T634" s="21">
        <f t="shared" si="272"/>
        <v>1.0775810819279481</v>
      </c>
      <c r="U634" s="21">
        <f t="shared" si="273"/>
        <v>0.16329034900549627</v>
      </c>
      <c r="V634" s="22">
        <f t="shared" si="274"/>
        <v>1</v>
      </c>
      <c r="W634" s="22">
        <f t="shared" si="275"/>
        <v>1</v>
      </c>
      <c r="X634" s="23" t="str">
        <f t="shared" si="276"/>
        <v/>
      </c>
      <c r="Y634" s="23" t="str">
        <f t="shared" si="277"/>
        <v/>
      </c>
      <c r="Z634" s="23">
        <f t="shared" si="278"/>
        <v>1</v>
      </c>
      <c r="AA634" s="23">
        <f t="shared" si="279"/>
        <v>1</v>
      </c>
      <c r="AB634" s="24">
        <f t="shared" si="280"/>
        <v>1</v>
      </c>
      <c r="AC634" s="24">
        <f t="shared" si="281"/>
        <v>1</v>
      </c>
      <c r="AD634" s="24">
        <f t="shared" si="282"/>
        <v>2</v>
      </c>
      <c r="AE634" s="24">
        <f t="shared" si="283"/>
        <v>1</v>
      </c>
      <c r="AF634" s="24">
        <f t="shared" si="284"/>
        <v>1</v>
      </c>
      <c r="AG634" s="24">
        <f t="shared" si="285"/>
        <v>0</v>
      </c>
      <c r="AH634" s="24">
        <f t="shared" si="286"/>
        <v>1</v>
      </c>
      <c r="AI634" s="24">
        <f t="shared" si="287"/>
        <v>2</v>
      </c>
      <c r="AJ634" s="24">
        <f t="shared" si="288"/>
        <v>0</v>
      </c>
      <c r="AK634" s="24">
        <f t="shared" si="289"/>
        <v>1</v>
      </c>
      <c r="AL634" s="25">
        <f t="shared" si="290"/>
        <v>11</v>
      </c>
      <c r="AM634" s="25">
        <f t="shared" si="291"/>
        <v>21</v>
      </c>
      <c r="AN634" s="25">
        <f t="shared" si="292"/>
        <v>10</v>
      </c>
      <c r="AO634" s="25">
        <f t="shared" si="293"/>
        <v>12</v>
      </c>
      <c r="AP634" s="25">
        <f t="shared" si="294"/>
        <v>1</v>
      </c>
      <c r="AQ634" s="26">
        <f t="shared" si="295"/>
        <v>1.0166786715205589</v>
      </c>
      <c r="AR634" s="26">
        <f t="shared" si="296"/>
        <v>7.4247147248018827E-2</v>
      </c>
      <c r="AS634" s="26">
        <f t="shared" si="297"/>
        <v>6.1460182656925093E-2</v>
      </c>
      <c r="AT634" s="26">
        <f t="shared" si="298"/>
        <v>3.8915816192137166E-2</v>
      </c>
      <c r="AU634" s="26">
        <f t="shared" si="299"/>
        <v>3.5089370413242622E-2</v>
      </c>
      <c r="AV634" s="27">
        <f>(1/(((0-P634)^2+(0-Q634)^2))*CT634)</f>
        <v>2.2838474898598336E-2</v>
      </c>
      <c r="AW634" s="27">
        <f>(1/(((1-P634)^2+(1-Q634)^2))*CT634)</f>
        <v>1.0166786715205589</v>
      </c>
      <c r="AX634" s="27">
        <f>(1/(((2-P634)^2+(2-Q634)^2))*CT634)</f>
        <v>2.6190743121570294E-2</v>
      </c>
      <c r="AY634" s="27">
        <f>(1/(((3-P634)^2+(3-Q634)^2))*CT634)</f>
        <v>6.4358652487562619E-3</v>
      </c>
      <c r="AZ634" s="27">
        <f>((1/(((4-P634)^2+(4-Q634)^2))*CT634))</f>
        <v>2.8362590986358862E-3</v>
      </c>
      <c r="BA634" s="27">
        <f>((1/(((5-P634)^2+(5-Q634)^2))*CT634))</f>
        <v>1.5878688563976105E-3</v>
      </c>
      <c r="BB634" s="27">
        <f>((1/(((6-P634)^2+(6-Q634)^2))*CT634))</f>
        <v>1.0131991834310742E-3</v>
      </c>
      <c r="BC634" s="27">
        <f>((1/(((1-P634)^2+(0-Q634)^2))*CT634))</f>
        <v>6.1460182656925093E-2</v>
      </c>
      <c r="BD634" s="27">
        <f>((1/(((2-P634)^2+(0-Q634)^2))*CT634))</f>
        <v>3.4775795249737958E-2</v>
      </c>
      <c r="BE634" s="27">
        <f>((1/(((2-P634)^2+(1-Q634)^2))*CT634))</f>
        <v>7.4247147248018827E-2</v>
      </c>
      <c r="BF634" s="27">
        <f>((1/(((3-P634)^2+(0-Q634)^2))*CT634))</f>
        <v>1.2309121098904018E-2</v>
      </c>
      <c r="BG634" s="27">
        <f>((1/(((3-P634)^2+(1-Q634)^2))*CT634))</f>
        <v>1.5162205209344507E-2</v>
      </c>
      <c r="BH634" s="27">
        <f>((1/(((3-P634)^2+(2-Q634)^2))*CT634))</f>
        <v>1.102944845732365E-2</v>
      </c>
      <c r="BI634" s="27">
        <f>((1/(((4-P634)^2+(0-Q634)^2))*CT634))</f>
        <v>5.7562071897840281E-3</v>
      </c>
      <c r="BJ634" s="27">
        <f>((1/(((4-P634)^2+(1-Q634)^2))*CT634))</f>
        <v>6.3116011109741414E-3</v>
      </c>
      <c r="BK634" s="27">
        <f>((1/(((4-P634)^2+(2-Q634)^2))*CT634))</f>
        <v>5.4599666742346968E-3</v>
      </c>
      <c r="BL634" s="27">
        <f>((1/(((4-P634)^2+(3-Q634)^2))*CT634))</f>
        <v>4.0344672747817164E-3</v>
      </c>
      <c r="BM634" s="27">
        <f>((1/(((5-P634)^2+(0-Q634)^2))*CT634))</f>
        <v>3.2657279656045334E-3</v>
      </c>
      <c r="BN634" s="27">
        <f>((1/(((5-P634)^2+(1-Q634)^2))*CT634))</f>
        <v>3.4373316477785765E-3</v>
      </c>
      <c r="BO634" s="27">
        <f>((1/(((5-P634)^2+(2-Q634)^2))*CT634))</f>
        <v>3.168204035747624E-3</v>
      </c>
      <c r="BP634" s="27">
        <f>((1/(((5-P634)^2+(3-Q634)^2))*CT634))</f>
        <v>2.6291633334467363E-3</v>
      </c>
      <c r="BQ634" s="27">
        <f>((1/(((5-P634)^2+(4-Q634)^2))*CT634))</f>
        <v>2.0615919851264485E-3</v>
      </c>
      <c r="BR634" s="27">
        <f>((1/(((6-P634)^2+(0-Q634)^2))*CT634))</f>
        <v>2.0890111924884019E-3</v>
      </c>
      <c r="BS634" s="27">
        <f>(1/(((6-P634)^2+(1-Q634)^2))*CT634)</f>
        <v>2.1579243489848591E-3</v>
      </c>
      <c r="BT634" s="27">
        <f>(1/(((6-P634)^2+(2-Q634)^2))*CT634)</f>
        <v>2.0486716316520464E-3</v>
      </c>
      <c r="BU634" s="27">
        <f>(1/(((6-P634)^2+(3-Q634)^2))*CT634)</f>
        <v>1.8088610167494319E-3</v>
      </c>
      <c r="BV634" s="27">
        <f>((1/(((6-P634)^2+(4-Q634)^2))*CT634))</f>
        <v>1.5208039072418774E-3</v>
      </c>
      <c r="BW634" s="27">
        <f>((1/(((6-P634)^2+(5-Q634)^2))*CT634))</f>
        <v>1.2464789038115313E-3</v>
      </c>
      <c r="BX634" s="27">
        <f>((1/(((0-P634)^2+(1-Q634)^2))*CT634))</f>
        <v>3.5089370413242622E-2</v>
      </c>
      <c r="BY634" s="27">
        <f>((1/(((0-P634)^2+(2-Q634)^2))*CT634))</f>
        <v>1.8792909953323715E-2</v>
      </c>
      <c r="BZ634" s="27">
        <f>((1/(((1-P634)^2+(2-Q634)^2))*CT634))</f>
        <v>3.8915816192137166E-2</v>
      </c>
      <c r="CA634" s="27">
        <f>((1/(((0-P634)^2+(3-Q634)^2))*CT634))</f>
        <v>8.4800052609153558E-3</v>
      </c>
      <c r="CB634" s="27">
        <f>((1/(((1-P634)^2+(3-Q634)^2))*CT634))</f>
        <v>1.1060797859413385E-2</v>
      </c>
      <c r="CC634" s="27">
        <f>((1/(((2-P634)^2+(3-Q634)^2))*CT634))</f>
        <v>9.7187087744021773E-3</v>
      </c>
      <c r="CD634" s="27">
        <f>((1/(((0-P634)^2+(4-Q634)^2))*CT634))</f>
        <v>4.4916092714930578E-3</v>
      </c>
      <c r="CE634" s="27">
        <f>((1/(((1-P634)^2+(4-Q634)^2))*CT634))</f>
        <v>5.1249911217080175E-3</v>
      </c>
      <c r="CF634" s="27">
        <f>((1/(((2-P634)^2+(4-Q634)^2))*CT634))</f>
        <v>4.8167880422051359E-3</v>
      </c>
      <c r="CG634" s="27">
        <f>((1/(((3-P634)^2+(4-Q634)^2))*CT634))</f>
        <v>3.8447909973485257E-3</v>
      </c>
      <c r="CH634" s="27">
        <f>((1/(((0-P634)^2+(5-Q634)^2))*CT634))</f>
        <v>2.7221976747027143E-3</v>
      </c>
      <c r="CI634" s="27">
        <f>((1/(((1-P634)^2+(5-Q634)^2))*CT634))</f>
        <v>2.9426028770949113E-3</v>
      </c>
      <c r="CJ634" s="27">
        <f>((1/(((2-P634)^2+(5-Q634)^2))*CT634))</f>
        <v>2.8383277983954468E-3</v>
      </c>
      <c r="CK634" s="27">
        <f>((1/(((3-P634)^2+(5-Q634)^2))*CT634))</f>
        <v>2.47032485622555E-3</v>
      </c>
      <c r="CL634" s="27">
        <f>(1/(((4-P634)^2+(5-Q634)^2))*CT634)</f>
        <v>2.0108990918490119E-3</v>
      </c>
      <c r="CM634" s="27">
        <f>(1/(((0-P634)^2+(6-Q634)^2))*CT634)</f>
        <v>1.8113869781309568E-3</v>
      </c>
      <c r="CN634" s="27">
        <f>(1/(((1-P634)^2+(6-Q634)^2))*CT634)</f>
        <v>1.9064029166487074E-3</v>
      </c>
      <c r="CO634" s="27">
        <f>((1/(((2-P634)^2+(6-Q634)^2))*CT634))</f>
        <v>1.8620828889205955E-3</v>
      </c>
      <c r="CP634" s="27">
        <f>((1/(((3-P634)^2+(6-Q634)^2))*CT634))</f>
        <v>1.6963011684219922E-3</v>
      </c>
      <c r="CQ634" s="27">
        <f>((1/(((4-P634)^2+(6-Q634)^2))*CT634))</f>
        <v>1.4662694390760365E-3</v>
      </c>
      <c r="CR634" s="27">
        <f>((1/(((5-P634)^2+(6-Q634)^2)))*CT634)</f>
        <v>1.2277654298411891E-3</v>
      </c>
      <c r="CS634" s="21">
        <f t="shared" si="300"/>
        <v>1.4968513430721051</v>
      </c>
      <c r="CT634" s="28">
        <v>0.05</v>
      </c>
    </row>
    <row r="635" spans="8:98" x14ac:dyDescent="0.25">
      <c r="H635" s="2">
        <v>44989</v>
      </c>
      <c r="I635" s="1" t="s">
        <v>22</v>
      </c>
      <c r="J635" s="1" t="s">
        <v>20</v>
      </c>
      <c r="K635"/>
      <c r="L635"/>
      <c r="M635"/>
      <c r="N635"/>
      <c r="P635" s="10">
        <f>SUMIF(team,spi_matches[[#This Row],[team1]],Mxg)+SUMIF(team,spi_matches[[#This Row],[team2]],Vnxg)</f>
        <v>2.1359163060361666</v>
      </c>
      <c r="Q635" s="10">
        <f>SUMIF(team,spi_matches[[#This Row],[team1]],Mnxg)+SUMIF(team,spi_matches[[#This Row],[team2]],Vxg)</f>
        <v>0.62302807387754999</v>
      </c>
      <c r="R635" s="10" t="str">
        <f t="shared" si="270"/>
        <v/>
      </c>
      <c r="S635" s="21">
        <f t="shared" si="271"/>
        <v>0.66318285293602597</v>
      </c>
      <c r="T635" s="21">
        <f t="shared" si="272"/>
        <v>8.5267617642165922E-2</v>
      </c>
      <c r="U635" s="21">
        <f t="shared" si="273"/>
        <v>9.1882751266872273E-2</v>
      </c>
      <c r="V635" s="22">
        <f t="shared" si="274"/>
        <v>3</v>
      </c>
      <c r="W635" s="22">
        <f t="shared" si="275"/>
        <v>0</v>
      </c>
      <c r="X635" s="23" t="str">
        <f t="shared" si="276"/>
        <v/>
      </c>
      <c r="Y635" s="23" t="str">
        <f t="shared" si="277"/>
        <v/>
      </c>
      <c r="Z635" s="23">
        <f t="shared" si="278"/>
        <v>3</v>
      </c>
      <c r="AA635" s="23">
        <f t="shared" si="279"/>
        <v>0</v>
      </c>
      <c r="AB635" s="24">
        <f t="shared" si="280"/>
        <v>2</v>
      </c>
      <c r="AC635" s="24">
        <f t="shared" si="281"/>
        <v>1</v>
      </c>
      <c r="AD635" s="24">
        <f t="shared" si="282"/>
        <v>2</v>
      </c>
      <c r="AE635" s="24">
        <f t="shared" si="283"/>
        <v>0</v>
      </c>
      <c r="AF635" s="24">
        <f t="shared" si="284"/>
        <v>3</v>
      </c>
      <c r="AG635" s="24">
        <f t="shared" si="285"/>
        <v>1</v>
      </c>
      <c r="AH635" s="24">
        <f t="shared" si="286"/>
        <v>3</v>
      </c>
      <c r="AI635" s="24">
        <f t="shared" si="287"/>
        <v>0</v>
      </c>
      <c r="AJ635" s="24">
        <f t="shared" si="288"/>
        <v>1</v>
      </c>
      <c r="AK635" s="24">
        <f t="shared" si="289"/>
        <v>1</v>
      </c>
      <c r="AL635" s="25">
        <f t="shared" si="290"/>
        <v>21</v>
      </c>
      <c r="AM635" s="25">
        <f t="shared" si="291"/>
        <v>20</v>
      </c>
      <c r="AN635" s="25">
        <f t="shared" si="292"/>
        <v>31</v>
      </c>
      <c r="AO635" s="25">
        <f t="shared" si="293"/>
        <v>30</v>
      </c>
      <c r="AP635" s="25">
        <f t="shared" si="294"/>
        <v>11</v>
      </c>
      <c r="AQ635" s="26">
        <f t="shared" si="295"/>
        <v>0.3113691940158011</v>
      </c>
      <c r="AR635" s="26">
        <f t="shared" si="296"/>
        <v>0.12295972223235158</v>
      </c>
      <c r="AS635" s="26">
        <f t="shared" si="297"/>
        <v>5.6258887713483932E-2</v>
      </c>
      <c r="AT635" s="26">
        <f t="shared" si="298"/>
        <v>4.4060448393255611E-2</v>
      </c>
      <c r="AU635" s="26">
        <f t="shared" si="299"/>
        <v>3.4906117164127372E-2</v>
      </c>
      <c r="AV635" s="27">
        <f>(1/(((0-P635)^2+(0-Q635)^2))*CT635)</f>
        <v>1.010039296244828E-2</v>
      </c>
      <c r="AW635" s="27">
        <f>(1/(((1-P635)^2+(1-Q635)^2))*CT635)</f>
        <v>3.4906117164127372E-2</v>
      </c>
      <c r="AX635" s="27">
        <f>(1/(((2-P635)^2+(2-Q635)^2))*CT635)</f>
        <v>2.6116139455707416E-2</v>
      </c>
      <c r="AY635" s="27">
        <f>(1/(((3-P635)^2+(3-Q635)^2))*CT635)</f>
        <v>7.8166083999114573E-3</v>
      </c>
      <c r="AZ635" s="27">
        <f>((1/(((4-P635)^2+(4-Q635)^2))*CT635))</f>
        <v>3.3604979390524114E-3</v>
      </c>
      <c r="BA635" s="27">
        <f>((1/(((5-P635)^2+(5-Q635)^2))*CT635))</f>
        <v>1.8274280293277209E-3</v>
      </c>
      <c r="BB635" s="27">
        <f>((1/(((6-P635)^2+(6-Q635)^2))*CT635))</f>
        <v>1.140433691591264E-3</v>
      </c>
      <c r="BC635" s="27">
        <f>((1/(((1-P635)^2+(0-Q635)^2))*CT635))</f>
        <v>2.9789036986345857E-2</v>
      </c>
      <c r="BD635" s="27">
        <f>((1/(((2-P635)^2+(0-Q635)^2))*CT635))</f>
        <v>0.12295972223235158</v>
      </c>
      <c r="BE635" s="27">
        <f>((1/(((2-P635)^2+(1-Q635)^2))*CT635))</f>
        <v>0.3113691940158011</v>
      </c>
      <c r="BF635" s="27">
        <f>((1/(((3-P635)^2+(0-Q635)^2))*CT635))</f>
        <v>4.4060448393255611E-2</v>
      </c>
      <c r="BG635" s="27">
        <f>((1/(((3-P635)^2+(1-Q635)^2))*CT635))</f>
        <v>5.6258887713483932E-2</v>
      </c>
      <c r="BH635" s="27">
        <f>((1/(((3-P635)^2+(2-Q635)^2))*CT635))</f>
        <v>1.8920098910747661E-2</v>
      </c>
      <c r="BI635" s="27">
        <f>((1/(((4-P635)^2+(0-Q635)^2))*CT635))</f>
        <v>1.2943402130199656E-2</v>
      </c>
      <c r="BJ635" s="27">
        <f>((1/(((4-P635)^2+(1-Q635)^2))*CT635))</f>
        <v>1.3823932338265593E-2</v>
      </c>
      <c r="BK635" s="27">
        <f>((1/(((4-P635)^2+(2-Q635)^2))*CT635))</f>
        <v>9.3094965724122482E-3</v>
      </c>
      <c r="BL635" s="27">
        <f>((1/(((4-P635)^2+(3-Q635)^2))*CT635))</f>
        <v>5.4795700197728973E-3</v>
      </c>
      <c r="BM635" s="27">
        <f>((1/(((5-P635)^2+(0-Q635)^2))*CT635))</f>
        <v>5.8199498050772232E-3</v>
      </c>
      <c r="BN635" s="27">
        <f>((1/(((5-P635)^2+(1-Q635)^2))*CT635))</f>
        <v>5.9915519794513867E-3</v>
      </c>
      <c r="BO635" s="27">
        <f>((1/(((5-P635)^2+(2-Q635)^2))*CT635))</f>
        <v>4.9509719646936984E-3</v>
      </c>
      <c r="BP635" s="27">
        <f>((1/(((5-P635)^2+(3-Q635)^2))*CT635))</f>
        <v>3.60933407018269E-3</v>
      </c>
      <c r="BQ635" s="27">
        <f>((1/(((5-P635)^2+(4-Q635)^2))*CT635))</f>
        <v>2.5501207365161982E-3</v>
      </c>
      <c r="BR635" s="27">
        <f>((1/(((6-P635)^2+(0-Q635)^2))*CT635))</f>
        <v>3.2638552602301655E-3</v>
      </c>
      <c r="BS635" s="27">
        <f>(1/(((6-P635)^2+(1-Q635)^2))*CT635)</f>
        <v>3.3171345210899102E-3</v>
      </c>
      <c r="BT635" s="27">
        <f>(1/(((6-P635)^2+(2-Q635)^2))*CT635)</f>
        <v>2.9713806458674698E-3</v>
      </c>
      <c r="BU635" s="27">
        <f>(1/(((6-P635)^2+(3-Q635)^2))*CT635)</f>
        <v>2.4294088691584762E-3</v>
      </c>
      <c r="BV635" s="27">
        <f>((1/(((6-P635)^2+(4-Q635)^2))*CT635))</f>
        <v>1.8986080867749236E-3</v>
      </c>
      <c r="BW635" s="27">
        <f>((1/(((6-P635)^2+(5-Q635)^2))*CT635))</f>
        <v>1.4667476843476231E-3</v>
      </c>
      <c r="BX635" s="27">
        <f>((1/(((0-P635)^2+(1-Q635)^2))*CT635))</f>
        <v>1.0628695186638745E-2</v>
      </c>
      <c r="BY635" s="27">
        <f>((1/(((0-P635)^2+(2-Q635)^2))*CT635))</f>
        <v>7.7421071268208618E-3</v>
      </c>
      <c r="BZ635" s="27">
        <f>((1/(((1-P635)^2+(2-Q635)^2))*CT635))</f>
        <v>1.569189878343662E-2</v>
      </c>
      <c r="CA635" s="27">
        <f>((1/(((0-P635)^2+(3-Q635)^2))*CT635))</f>
        <v>4.8961363002663896E-3</v>
      </c>
      <c r="CB635" s="27">
        <f>((1/(((1-P635)^2+(3-Q635)^2))*CT635))</f>
        <v>7.204298081118549E-3</v>
      </c>
      <c r="CC635" s="27">
        <f>((1/(((2-P635)^2+(3-Q635)^2))*CT635))</f>
        <v>8.8207242453191715E-3</v>
      </c>
      <c r="CD635" s="27">
        <f>((1/(((0-P635)^2+(4-Q635)^2))*CT635))</f>
        <v>3.131639495328617E-3</v>
      </c>
      <c r="CE635" s="27">
        <f>((1/(((1-P635)^2+(4-Q635)^2))*CT635))</f>
        <v>3.9387926606419647E-3</v>
      </c>
      <c r="CF635" s="27">
        <f>((1/(((2-P635)^2+(4-Q635)^2))*CT635))</f>
        <v>4.3773589355051825E-3</v>
      </c>
      <c r="CG635" s="27">
        <f>((1/(((3-P635)^2+(4-Q635)^2))*CT635))</f>
        <v>4.1150298930361148E-3</v>
      </c>
      <c r="CH635" s="27">
        <f>((1/(((0-P635)^2+(5-Q635)^2))*CT635))</f>
        <v>2.1079238718477635E-3</v>
      </c>
      <c r="CI635" s="27">
        <f>((1/(((1-P635)^2+(5-Q635)^2))*CT635))</f>
        <v>2.4452043046122116E-3</v>
      </c>
      <c r="CJ635" s="27">
        <f>((1/(((2-P635)^2+(5-Q635)^2))*CT635))</f>
        <v>2.6073774776198089E-3</v>
      </c>
      <c r="CK635" s="27">
        <f>((1/(((3-P635)^2+(5-Q635)^2))*CT635))</f>
        <v>2.5119917623217945E-3</v>
      </c>
      <c r="CL635" s="27">
        <f>(1/(((4-P635)^2+(5-Q635)^2))*CT635)</f>
        <v>2.2091937465696446E-3</v>
      </c>
      <c r="CM635" s="27">
        <f>(1/(((0-P635)^2+(6-Q635)^2))*CT635)</f>
        <v>1.4936981371188993E-3</v>
      </c>
      <c r="CN635" s="27">
        <f>(1/(((1-P635)^2+(6-Q635)^2))*CT635)</f>
        <v>1.655512214486549E-3</v>
      </c>
      <c r="CO635" s="27">
        <f>((1/(((2-P635)^2+(6-Q635)^2))*CT635))</f>
        <v>1.7282917708538771E-3</v>
      </c>
      <c r="CP635" s="27">
        <f>((1/(((3-P635)^2+(6-Q635)^2))*CT635))</f>
        <v>1.6858591773682514E-3</v>
      </c>
      <c r="CQ635" s="27">
        <f>((1/(((4-P635)^2+(6-Q635)^2))*CT635))</f>
        <v>1.5438467079539114E-3</v>
      </c>
      <c r="CR635" s="27">
        <f>((1/(((5-P635)^2+(6-Q635)^2)))*CT635)</f>
        <v>1.3471713880073592E-3</v>
      </c>
      <c r="CS635" s="21">
        <f t="shared" si="300"/>
        <v>0.84033322184506432</v>
      </c>
      <c r="CT635" s="28">
        <v>0.05</v>
      </c>
    </row>
    <row r="636" spans="8:98" x14ac:dyDescent="0.25">
      <c r="H636" s="2">
        <v>44989</v>
      </c>
      <c r="I636" s="1" t="s">
        <v>25</v>
      </c>
      <c r="J636" s="1" t="s">
        <v>10</v>
      </c>
      <c r="K636"/>
      <c r="L636"/>
      <c r="M636"/>
      <c r="N636"/>
      <c r="P636" s="10">
        <f>SUMIF(team,spi_matches[[#This Row],[team1]],Mxg)+SUMIF(team,spi_matches[[#This Row],[team2]],Vnxg)</f>
        <v>1.4283044352192884</v>
      </c>
      <c r="Q636" s="10">
        <f>SUMIF(team,spi_matches[[#This Row],[team1]],Mnxg)+SUMIF(team,spi_matches[[#This Row],[team2]],Vxg)</f>
        <v>1.1234087692348156</v>
      </c>
      <c r="R636" s="10" t="str">
        <f t="shared" si="270"/>
        <v/>
      </c>
      <c r="S636" s="21">
        <f t="shared" si="271"/>
        <v>0.3155137857455898</v>
      </c>
      <c r="T636" s="21">
        <f t="shared" si="272"/>
        <v>0.32708326770963747</v>
      </c>
      <c r="U636" s="21">
        <f t="shared" si="273"/>
        <v>0.17701784252671768</v>
      </c>
      <c r="V636" s="22">
        <f t="shared" si="274"/>
        <v>1</v>
      </c>
      <c r="W636" s="22">
        <f t="shared" si="275"/>
        <v>1</v>
      </c>
      <c r="X636" s="23" t="str">
        <f t="shared" si="276"/>
        <v/>
      </c>
      <c r="Y636" s="23" t="str">
        <f t="shared" si="277"/>
        <v/>
      </c>
      <c r="Z636" s="23">
        <f t="shared" si="278"/>
        <v>1</v>
      </c>
      <c r="AA636" s="23">
        <f t="shared" si="279"/>
        <v>1</v>
      </c>
      <c r="AB636" s="24">
        <f t="shared" si="280"/>
        <v>1</v>
      </c>
      <c r="AC636" s="24">
        <f t="shared" si="281"/>
        <v>1</v>
      </c>
      <c r="AD636" s="24">
        <f t="shared" si="282"/>
        <v>2</v>
      </c>
      <c r="AE636" s="24">
        <f t="shared" si="283"/>
        <v>1</v>
      </c>
      <c r="AF636" s="24">
        <f t="shared" si="284"/>
        <v>1</v>
      </c>
      <c r="AG636" s="24">
        <f t="shared" si="285"/>
        <v>2</v>
      </c>
      <c r="AH636" s="24">
        <f t="shared" si="286"/>
        <v>2</v>
      </c>
      <c r="AI636" s="24">
        <f t="shared" si="287"/>
        <v>2</v>
      </c>
      <c r="AJ636" s="24">
        <f t="shared" si="288"/>
        <v>1</v>
      </c>
      <c r="AK636" s="24">
        <f t="shared" si="289"/>
        <v>0</v>
      </c>
      <c r="AL636" s="25">
        <f t="shared" si="290"/>
        <v>11</v>
      </c>
      <c r="AM636" s="25">
        <f t="shared" si="291"/>
        <v>21</v>
      </c>
      <c r="AN636" s="25">
        <f t="shared" si="292"/>
        <v>12</v>
      </c>
      <c r="AO636" s="25">
        <f t="shared" si="293"/>
        <v>22</v>
      </c>
      <c r="AP636" s="25">
        <f t="shared" si="294"/>
        <v>10</v>
      </c>
      <c r="AQ636" s="26">
        <f t="shared" si="295"/>
        <v>0.25166803870681076</v>
      </c>
      <c r="AR636" s="26">
        <f t="shared" si="296"/>
        <v>0.14617081727912648</v>
      </c>
      <c r="AS636" s="26">
        <f t="shared" si="297"/>
        <v>5.2528905667297454E-2</v>
      </c>
      <c r="AT636" s="26">
        <f t="shared" si="298"/>
        <v>4.5651760868750182E-2</v>
      </c>
      <c r="AU636" s="26">
        <f t="shared" si="299"/>
        <v>3.4590299814572893E-2</v>
      </c>
      <c r="AV636" s="27">
        <f>(1/(((0-P636)^2+(0-Q636)^2))*CT636)</f>
        <v>1.5141875638654568E-2</v>
      </c>
      <c r="AW636" s="27">
        <f>(1/(((1-P636)^2+(1-Q636)^2))*CT636)</f>
        <v>0.25166803870681076</v>
      </c>
      <c r="AX636" s="27">
        <f>(1/(((2-P636)^2+(2-Q636)^2))*CT636)</f>
        <v>4.5651760868750182E-2</v>
      </c>
      <c r="AY636" s="27">
        <f>(1/(((3-P636)^2+(3-Q636)^2))*CT636)</f>
        <v>8.3447077322162909E-3</v>
      </c>
      <c r="AZ636" s="27">
        <f>((1/(((4-P636)^2+(4-Q636)^2))*CT636))</f>
        <v>3.3583203140816679E-3</v>
      </c>
      <c r="BA636" s="27">
        <f>((1/(((5-P636)^2+(5-Q636)^2))*CT636))</f>
        <v>1.799534143789796E-3</v>
      </c>
      <c r="BB636" s="27">
        <f>((1/(((6-P636)^2+(6-Q636)^2))*CT636))</f>
        <v>1.1190303053342455E-3</v>
      </c>
      <c r="BC636" s="27">
        <f>((1/(((1-P636)^2+(0-Q636)^2))*CT636))</f>
        <v>3.4590299814572893E-2</v>
      </c>
      <c r="BD636" s="27">
        <f>((1/(((2-P636)^2+(0-Q636)^2))*CT636))</f>
        <v>3.1468646484778241E-2</v>
      </c>
      <c r="BE636" s="27">
        <f>((1/(((2-P636)^2+(1-Q636)^2))*CT636))</f>
        <v>0.14617081727912648</v>
      </c>
      <c r="BF636" s="27">
        <f>((1/(((3-P636)^2+(0-Q636)^2))*CT636))</f>
        <v>1.3396657686804918E-2</v>
      </c>
      <c r="BG636" s="27">
        <f>((1/(((3-P636)^2+(1-Q636)^2))*CT636))</f>
        <v>2.0117027405743778E-2</v>
      </c>
      <c r="BH636" s="27">
        <f>((1/(((3-P636)^2+(2-Q636)^2))*CT636))</f>
        <v>1.5438583283920461E-2</v>
      </c>
      <c r="BI636" s="27">
        <f>((1/(((4-P636)^2+(0-Q636)^2))*CT636))</f>
        <v>6.3486699646273792E-3</v>
      </c>
      <c r="BJ636" s="27">
        <f>((1/(((4-P636)^2+(1-Q636)^2))*CT636))</f>
        <v>7.5427889569478464E-3</v>
      </c>
      <c r="BK636" s="27">
        <f>((1/(((4-P636)^2+(2-Q636)^2))*CT636))</f>
        <v>6.7732044184933967E-3</v>
      </c>
      <c r="BL636" s="27">
        <f>((1/(((4-P636)^2+(3-Q636)^2))*CT636))</f>
        <v>4.933295566179839E-3</v>
      </c>
      <c r="BM636" s="27">
        <f>((1/(((5-P636)^2+(0-Q636)^2))*CT636))</f>
        <v>3.5665738351251934E-3</v>
      </c>
      <c r="BN636" s="27">
        <f>((1/(((5-P636)^2+(1-Q636)^2))*CT636))</f>
        <v>3.9147404199836944E-3</v>
      </c>
      <c r="BO636" s="27">
        <f>((1/(((5-P636)^2+(2-Q636)^2))*CT636))</f>
        <v>3.6967424929667883E-3</v>
      </c>
      <c r="BP636" s="27">
        <f>((1/(((5-P636)^2+(3-Q636)^2))*CT636))</f>
        <v>3.071516479287965E-3</v>
      </c>
      <c r="BQ636" s="27">
        <f>((1/(((5-P636)^2+(4-Q636)^2))*CT636))</f>
        <v>2.3773539369329119E-3</v>
      </c>
      <c r="BR636" s="27">
        <f>((1/(((6-P636)^2+(0-Q636)^2))*CT636))</f>
        <v>2.2560685039311763E-3</v>
      </c>
      <c r="BS636" s="27">
        <f>(1/(((6-P636)^2+(1-Q636)^2))*CT636)</f>
        <v>2.390556720180851E-3</v>
      </c>
      <c r="BT636" s="27">
        <f>(1/(((6-P636)^2+(2-Q636)^2))*CT636)</f>
        <v>2.3074637775919674E-3</v>
      </c>
      <c r="BU636" s="27">
        <f>(1/(((6-P636)^2+(3-Q636)^2))*CT636)</f>
        <v>2.0473347911133645E-3</v>
      </c>
      <c r="BV636" s="27">
        <f>((1/(((6-P636)^2+(4-Q636)^2))*CT636))</f>
        <v>1.7137856348133193E-3</v>
      </c>
      <c r="BW636" s="27">
        <f>((1/(((6-P636)^2+(5-Q636)^2))*CT636))</f>
        <v>1.3916582924674164E-3</v>
      </c>
      <c r="BX636" s="27">
        <f>((1/(((0-P636)^2+(1-Q636)^2))*CT636))</f>
        <v>2.4327546664470165E-2</v>
      </c>
      <c r="BY636" s="27">
        <f>((1/(((0-P636)^2+(2-Q636)^2))*CT636))</f>
        <v>1.780331488099221E-2</v>
      </c>
      <c r="BZ636" s="27">
        <f>((1/(((1-P636)^2+(2-Q636)^2))*CT636))</f>
        <v>5.2528905667297454E-2</v>
      </c>
      <c r="CA636" s="27">
        <f>((1/(((0-P636)^2+(3-Q636)^2))*CT636))</f>
        <v>8.9901407170274832E-3</v>
      </c>
      <c r="CB636" s="27">
        <f>((1/(((1-P636)^2+(3-Q636)^2))*CT636))</f>
        <v>1.349513337305183E-2</v>
      </c>
      <c r="CC636" s="27">
        <f>((1/(((2-P636)^2+(3-Q636)^2))*CT636))</f>
        <v>1.2992309576454201E-2</v>
      </c>
      <c r="CD636" s="27">
        <f>((1/(((0-P636)^2+(4-Q636)^2))*CT636))</f>
        <v>4.8473893180131476E-3</v>
      </c>
      <c r="CE636" s="27">
        <f>((1/(((1-P636)^2+(4-Q636)^2))*CT636))</f>
        <v>5.9114079996073774E-3</v>
      </c>
      <c r="CF636" s="27">
        <f>((1/(((2-P636)^2+(4-Q636)^2))*CT636))</f>
        <v>5.8128632874136985E-3</v>
      </c>
      <c r="CG636" s="27">
        <f>((1/(((3-P636)^2+(4-Q636)^2))*CT636))</f>
        <v>4.6533253718211978E-3</v>
      </c>
      <c r="CH636" s="27">
        <f>((1/(((0-P636)^2+(5-Q636)^2))*CT636))</f>
        <v>2.929456382464717E-3</v>
      </c>
      <c r="CI636" s="27">
        <f>((1/(((1-P636)^2+(5-Q636)^2))*CT636))</f>
        <v>3.287007507423344E-3</v>
      </c>
      <c r="CJ636" s="27">
        <f>((1/(((2-P636)^2+(5-Q636)^2))*CT636))</f>
        <v>3.2563117080057409E-3</v>
      </c>
      <c r="CK636" s="27">
        <f>((1/(((3-P636)^2+(5-Q636)^2))*CT636))</f>
        <v>2.8574389663916914E-3</v>
      </c>
      <c r="CL636" s="27">
        <f>(1/(((4-P636)^2+(5-Q636)^2))*CT636)</f>
        <v>2.3103676087030977E-3</v>
      </c>
      <c r="CM636" s="27">
        <f>(1/(((0-P636)^2+(6-Q636)^2))*CT636)</f>
        <v>1.9363936817930489E-3</v>
      </c>
      <c r="CN636" s="27">
        <f>(1/(((1-P636)^2+(6-Q636)^2))*CT636)</f>
        <v>2.0864119453292669E-3</v>
      </c>
      <c r="CO636" s="27">
        <f>((1/(((2-P636)^2+(6-Q636)^2))*CT636))</f>
        <v>2.0740022373303977E-3</v>
      </c>
      <c r="CP636" s="27">
        <f>((1/(((3-P636)^2+(6-Q636)^2))*CT636))</f>
        <v>1.9046625735012123E-3</v>
      </c>
      <c r="CQ636" s="27">
        <f>((1/(((4-P636)^2+(6-Q636)^2))*CT636))</f>
        <v>1.6450203857253977E-3</v>
      </c>
      <c r="CR636" s="27">
        <f>((1/(((5-P636)^2+(6-Q636)^2)))*CT636)</f>
        <v>1.3684326739010046E-3</v>
      </c>
      <c r="CS636" s="21">
        <f t="shared" si="300"/>
        <v>0.81961489598194504</v>
      </c>
      <c r="CT636" s="28">
        <v>0.05</v>
      </c>
    </row>
    <row r="637" spans="8:98" x14ac:dyDescent="0.25">
      <c r="H637" s="2">
        <v>44989</v>
      </c>
      <c r="I637" s="1" t="s">
        <v>17</v>
      </c>
      <c r="J637" s="1" t="s">
        <v>13</v>
      </c>
      <c r="K637"/>
      <c r="L637"/>
      <c r="M637"/>
      <c r="N637"/>
      <c r="P637" s="10">
        <f>SUMIF(team,spi_matches[[#This Row],[team1]],Mxg)+SUMIF(team,spi_matches[[#This Row],[team2]],Vnxg)</f>
        <v>1.1293873436386819</v>
      </c>
      <c r="Q637" s="10">
        <f>SUMIF(team,spi_matches[[#This Row],[team1]],Mnxg)+SUMIF(team,spi_matches[[#This Row],[team2]],Vxg)</f>
        <v>1.0813796337035253</v>
      </c>
      <c r="R637" s="10" t="str">
        <f t="shared" si="270"/>
        <v/>
      </c>
      <c r="S637" s="21">
        <f t="shared" si="271"/>
        <v>0.21625402175844702</v>
      </c>
      <c r="T637" s="21">
        <f t="shared" si="272"/>
        <v>2.2043730035471381</v>
      </c>
      <c r="U637" s="21">
        <f t="shared" si="273"/>
        <v>0.20086331320739179</v>
      </c>
      <c r="V637" s="22">
        <f t="shared" si="274"/>
        <v>1</v>
      </c>
      <c r="W637" s="22">
        <f t="shared" si="275"/>
        <v>1</v>
      </c>
      <c r="X637" s="23" t="str">
        <f t="shared" si="276"/>
        <v/>
      </c>
      <c r="Y637" s="23" t="str">
        <f t="shared" si="277"/>
        <v/>
      </c>
      <c r="Z637" s="23">
        <f t="shared" si="278"/>
        <v>1</v>
      </c>
      <c r="AA637" s="23">
        <f t="shared" si="279"/>
        <v>1</v>
      </c>
      <c r="AB637" s="24">
        <f t="shared" si="280"/>
        <v>1</v>
      </c>
      <c r="AC637" s="24">
        <f t="shared" si="281"/>
        <v>1</v>
      </c>
      <c r="AD637" s="24">
        <f t="shared" si="282"/>
        <v>2</v>
      </c>
      <c r="AE637" s="24">
        <f t="shared" si="283"/>
        <v>1</v>
      </c>
      <c r="AF637" s="24">
        <f t="shared" si="284"/>
        <v>1</v>
      </c>
      <c r="AG637" s="24">
        <f t="shared" si="285"/>
        <v>2</v>
      </c>
      <c r="AH637" s="24">
        <f t="shared" si="286"/>
        <v>1</v>
      </c>
      <c r="AI637" s="24">
        <f t="shared" si="287"/>
        <v>0</v>
      </c>
      <c r="AJ637" s="24">
        <f t="shared" si="288"/>
        <v>0</v>
      </c>
      <c r="AK637" s="24">
        <f t="shared" si="289"/>
        <v>1</v>
      </c>
      <c r="AL637" s="25">
        <f t="shared" si="290"/>
        <v>11</v>
      </c>
      <c r="AM637" s="25">
        <f t="shared" si="291"/>
        <v>21</v>
      </c>
      <c r="AN637" s="25">
        <f t="shared" si="292"/>
        <v>12</v>
      </c>
      <c r="AO637" s="25">
        <f t="shared" si="293"/>
        <v>10</v>
      </c>
      <c r="AP637" s="25">
        <f t="shared" si="294"/>
        <v>1</v>
      </c>
      <c r="AQ637" s="26">
        <f t="shared" si="295"/>
        <v>2.140069292114938</v>
      </c>
      <c r="AR637" s="26">
        <f t="shared" si="296"/>
        <v>6.5394607090166479E-2</v>
      </c>
      <c r="AS637" s="26">
        <f t="shared" si="297"/>
        <v>5.8098699465048448E-2</v>
      </c>
      <c r="AT637" s="26">
        <f t="shared" si="298"/>
        <v>4.2154144326861077E-2</v>
      </c>
      <c r="AU637" s="26">
        <f t="shared" si="299"/>
        <v>3.8997349542513549E-2</v>
      </c>
      <c r="AV637" s="27">
        <f>(1/(((0-P637)^2+(0-Q637)^2))*CT637)</f>
        <v>2.0450753552567768E-2</v>
      </c>
      <c r="AW637" s="27">
        <f>(1/(((1-P637)^2+(1-Q637)^2))*CT637)</f>
        <v>2.140069292114938</v>
      </c>
      <c r="AX637" s="27">
        <f>(1/(((2-P637)^2+(2-Q637)^2))*CT637)</f>
        <v>3.1214303034489521E-2</v>
      </c>
      <c r="AY637" s="27">
        <f>(1/(((3-P637)^2+(3-Q637)^2))*CT637)</f>
        <v>6.9635014005950159E-3</v>
      </c>
      <c r="AZ637" s="27">
        <f>((1/(((4-P637)^2+(4-Q637)^2))*CT637))</f>
        <v>2.983513961324488E-3</v>
      </c>
      <c r="BA637" s="27">
        <f>((1/(((5-P637)^2+(5-Q637)^2))*CT637))</f>
        <v>1.648140039265169E-3</v>
      </c>
      <c r="BB637" s="27">
        <f>((1/(((6-P637)^2+(6-Q637)^2))*CT637))</f>
        <v>1.0434994439579256E-3</v>
      </c>
      <c r="BC637" s="27">
        <f>((1/(((1-P637)^2+(0-Q637)^2))*CT637))</f>
        <v>4.2154144326861077E-2</v>
      </c>
      <c r="BD637" s="27">
        <f>((1/(((2-P637)^2+(0-Q637)^2))*CT637))</f>
        <v>2.5942378837709903E-2</v>
      </c>
      <c r="BE637" s="27">
        <f>((1/(((2-P637)^2+(1-Q637)^2))*CT637))</f>
        <v>6.5394607090166479E-2</v>
      </c>
      <c r="BF637" s="27">
        <f>((1/(((3-P637)^2+(0-Q637)^2))*CT637))</f>
        <v>1.0709909288111047E-2</v>
      </c>
      <c r="BG637" s="27">
        <f>((1/(((3-P637)^2+(1-Q637)^2))*CT637))</f>
        <v>1.4262021584177297E-2</v>
      </c>
      <c r="BH637" s="27">
        <f>((1/(((3-P637)^2+(2-Q637)^2))*CT637))</f>
        <v>1.1512633156265703E-2</v>
      </c>
      <c r="BI637" s="27">
        <f>((1/(((4-P637)^2+(0-Q637)^2))*CT637))</f>
        <v>5.3136098172889799E-3</v>
      </c>
      <c r="BJ637" s="27">
        <f>((1/(((4-P637)^2+(1-Q637)^2))*CT637))</f>
        <v>6.0627815573836008E-3</v>
      </c>
      <c r="BK637" s="27">
        <f>((1/(((4-P637)^2+(2-Q637)^2))*CT637))</f>
        <v>5.504013284167073E-3</v>
      </c>
      <c r="BL637" s="27">
        <f>((1/(((4-P637)^2+(3-Q637)^2))*CT637))</f>
        <v>4.1940956563261333E-3</v>
      </c>
      <c r="BM637" s="27">
        <f>((1/(((5-P637)^2+(0-Q637)^2))*CT637))</f>
        <v>3.0957788950687578E-3</v>
      </c>
      <c r="BN637" s="27">
        <f>((1/(((5-P637)^2+(1-Q637)^2))*CT637))</f>
        <v>3.335943157229836E-3</v>
      </c>
      <c r="BO637" s="27">
        <f>((1/(((5-P637)^2+(2-Q637)^2))*CT637))</f>
        <v>3.159456696480563E-3</v>
      </c>
      <c r="BP637" s="27">
        <f>((1/(((5-P637)^2+(3-Q637)^2))*CT637))</f>
        <v>2.6791340784633917E-3</v>
      </c>
      <c r="BQ637" s="27">
        <f>((1/(((5-P637)^2+(4-Q637)^2))*CT637))</f>
        <v>2.1276607353428712E-3</v>
      </c>
      <c r="BR637" s="27">
        <f>((1/(((6-P637)^2+(0-Q637)^2))*CT637))</f>
        <v>2.0086573484844996E-3</v>
      </c>
      <c r="BS637" s="27">
        <f>(1/(((6-P637)^2+(1-Q637)^2))*CT637)</f>
        <v>2.1070827642076457E-3</v>
      </c>
      <c r="BT637" s="27">
        <f>(1/(((6-P637)^2+(2-Q637)^2))*CT637)</f>
        <v>2.0352728227345622E-3</v>
      </c>
      <c r="BU637" s="27">
        <f>(1/(((6-P637)^2+(3-Q637)^2))*CT637)</f>
        <v>1.8245530407431693E-3</v>
      </c>
      <c r="BV637" s="27">
        <f>((1/(((6-P637)^2+(4-Q637)^2))*CT637))</f>
        <v>1.5508101630533461E-3</v>
      </c>
      <c r="BW637" s="27">
        <f>((1/(((6-P637)^2+(5-Q637)^2))*CT637))</f>
        <v>1.2794774581810398E-3</v>
      </c>
      <c r="BX637" s="27">
        <f>((1/(((0-P637)^2+(1-Q637)^2))*CT637))</f>
        <v>3.8997349542513549E-2</v>
      </c>
      <c r="BY637" s="27">
        <f>((1/(((0-P637)^2+(2-Q637)^2))*CT637))</f>
        <v>2.3591814619593306E-2</v>
      </c>
      <c r="BZ637" s="27">
        <f>((1/(((1-P637)^2+(2-Q637)^2))*CT637))</f>
        <v>5.8098699465048448E-2</v>
      </c>
      <c r="CA637" s="27">
        <f>((1/(((0-P637)^2+(3-Q637)^2))*CT637))</f>
        <v>1.0087519557872925E-2</v>
      </c>
      <c r="CB637" s="27">
        <f>((1/(((1-P637)^2+(3-Q637)^2))*CT637))</f>
        <v>1.3521388097096122E-2</v>
      </c>
      <c r="CC637" s="27">
        <f>((1/(((2-P637)^2+(3-Q637)^2))*CT637))</f>
        <v>1.1263619245701996E-2</v>
      </c>
      <c r="CD637" s="27">
        <f>((1/(((0-P637)^2+(4-Q637)^2))*CT637))</f>
        <v>5.1052390847600645E-3</v>
      </c>
      <c r="CE637" s="27">
        <f>((1/(((1-P637)^2+(4-Q637)^2))*CT637))</f>
        <v>5.8581718363653256E-3</v>
      </c>
      <c r="CF637" s="27">
        <f>((1/(((2-P637)^2+(4-Q637)^2))*CT637))</f>
        <v>5.3900735655052854E-3</v>
      </c>
      <c r="CG637" s="27">
        <f>((1/(((3-P637)^2+(4-Q637)^2))*CT637))</f>
        <v>4.1605864713403018E-3</v>
      </c>
      <c r="CH637" s="27">
        <f>((1/(((0-P637)^2+(5-Q637)^2))*CT637))</f>
        <v>3.0064154475641018E-3</v>
      </c>
      <c r="CI637" s="27">
        <f>((1/(((1-P637)^2+(5-Q637)^2))*CT637))</f>
        <v>3.2525980683587928E-3</v>
      </c>
      <c r="CJ637" s="27">
        <f>((1/(((2-P637)^2+(5-Q637)^2))*CT637))</f>
        <v>3.1029781692524776E-3</v>
      </c>
      <c r="CK637" s="27">
        <f>((1/(((3-P637)^2+(5-Q637)^2))*CT637))</f>
        <v>2.6518478178472905E-3</v>
      </c>
      <c r="CL637" s="27">
        <f>(1/(((4-P637)^2+(5-Q637)^2))*CT637)</f>
        <v>2.1190029875740725E-3</v>
      </c>
      <c r="CM637" s="27">
        <f>(1/(((0-P637)^2+(6-Q637)^2))*CT637)</f>
        <v>1.9632216279919785E-3</v>
      </c>
      <c r="CN637" s="27">
        <f>(1/(((1-P637)^2+(6-Q637)^2))*CT637)</f>
        <v>2.0652991930625308E-3</v>
      </c>
      <c r="CO637" s="27">
        <f>((1/(((2-P637)^2+(6-Q637)^2))*CT637))</f>
        <v>2.0039443472132123E-3</v>
      </c>
      <c r="CP637" s="27">
        <f>((1/(((3-P637)^2+(6-Q637)^2))*CT637))</f>
        <v>1.8055744427042547E-3</v>
      </c>
      <c r="CQ637" s="27">
        <f>((1/(((4-P637)^2+(6-Q637)^2))*CT637))</f>
        <v>1.5416281218108539E-3</v>
      </c>
      <c r="CR637" s="27">
        <f>((1/(((5-P637)^2+(6-Q637)^2)))*CT637)</f>
        <v>1.2763414982148601E-3</v>
      </c>
      <c r="CS637" s="21">
        <f t="shared" si="300"/>
        <v>2.6214903385129769</v>
      </c>
      <c r="CT637" s="28">
        <v>0.05</v>
      </c>
    </row>
    <row r="638" spans="8:98" x14ac:dyDescent="0.25">
      <c r="H638" s="2">
        <v>44989</v>
      </c>
      <c r="I638" s="1" t="s">
        <v>5</v>
      </c>
      <c r="J638" s="1" t="s">
        <v>23</v>
      </c>
      <c r="K638"/>
      <c r="L638"/>
      <c r="M638"/>
      <c r="N638"/>
      <c r="P638" s="10">
        <f>SUMIF(team,spi_matches[[#This Row],[team1]],Mxg)+SUMIF(team,spi_matches[[#This Row],[team2]],Vnxg)</f>
        <v>1.9636786922479592</v>
      </c>
      <c r="Q638" s="10">
        <f>SUMIF(team,spi_matches[[#This Row],[team1]],Mnxg)+SUMIF(team,spi_matches[[#This Row],[team2]],Vxg)</f>
        <v>1.1470528334394463</v>
      </c>
      <c r="R638" s="10" t="str">
        <f t="shared" si="270"/>
        <v/>
      </c>
      <c r="S638" s="21">
        <f t="shared" si="271"/>
        <v>2.4088465914176824</v>
      </c>
      <c r="T638" s="21">
        <f t="shared" si="272"/>
        <v>0.14938043365562637</v>
      </c>
      <c r="U638" s="21">
        <f t="shared" si="273"/>
        <v>0.1344585879290974</v>
      </c>
      <c r="V638" s="22">
        <f t="shared" si="274"/>
        <v>3</v>
      </c>
      <c r="W638" s="22">
        <f t="shared" si="275"/>
        <v>0</v>
      </c>
      <c r="X638" s="23" t="str">
        <f t="shared" si="276"/>
        <v/>
      </c>
      <c r="Y638" s="23" t="str">
        <f t="shared" si="277"/>
        <v/>
      </c>
      <c r="Z638" s="23">
        <f t="shared" si="278"/>
        <v>3</v>
      </c>
      <c r="AA638" s="23">
        <f t="shared" si="279"/>
        <v>0</v>
      </c>
      <c r="AB638" s="24">
        <f t="shared" si="280"/>
        <v>2</v>
      </c>
      <c r="AC638" s="24">
        <f t="shared" si="281"/>
        <v>1</v>
      </c>
      <c r="AD638" s="24">
        <f t="shared" si="282"/>
        <v>2</v>
      </c>
      <c r="AE638" s="24">
        <f t="shared" si="283"/>
        <v>2</v>
      </c>
      <c r="AF638" s="24">
        <f t="shared" si="284"/>
        <v>1</v>
      </c>
      <c r="AG638" s="24">
        <f t="shared" si="285"/>
        <v>1</v>
      </c>
      <c r="AH638" s="24">
        <f t="shared" si="286"/>
        <v>3</v>
      </c>
      <c r="AI638" s="24">
        <f t="shared" si="287"/>
        <v>1</v>
      </c>
      <c r="AJ638" s="24">
        <f t="shared" si="288"/>
        <v>2</v>
      </c>
      <c r="AK638" s="24">
        <f t="shared" si="289"/>
        <v>0</v>
      </c>
      <c r="AL638" s="25">
        <f t="shared" si="290"/>
        <v>21</v>
      </c>
      <c r="AM638" s="25">
        <f t="shared" si="291"/>
        <v>22</v>
      </c>
      <c r="AN638" s="25">
        <f t="shared" si="292"/>
        <v>11</v>
      </c>
      <c r="AO638" s="25">
        <f t="shared" si="293"/>
        <v>31</v>
      </c>
      <c r="AP638" s="25">
        <f t="shared" si="294"/>
        <v>20</v>
      </c>
      <c r="AQ638" s="26">
        <f t="shared" si="295"/>
        <v>2.1792405077360555</v>
      </c>
      <c r="AR638" s="26">
        <f t="shared" si="296"/>
        <v>6.8602340581573842E-2</v>
      </c>
      <c r="AS638" s="26">
        <f t="shared" si="297"/>
        <v>5.2614899596890863E-2</v>
      </c>
      <c r="AT638" s="26">
        <f t="shared" si="298"/>
        <v>4.563766081309012E-2</v>
      </c>
      <c r="AU638" s="26">
        <f t="shared" si="299"/>
        <v>3.796364698068503E-2</v>
      </c>
      <c r="AV638" s="27">
        <f>(1/(((0-P638)^2+(0-Q638)^2))*CT638)</f>
        <v>9.6678808194924724E-3</v>
      </c>
      <c r="AW638" s="27">
        <f>(1/(((1-P638)^2+(1-Q638)^2))*CT638)</f>
        <v>5.2614899596890863E-2</v>
      </c>
      <c r="AX638" s="27">
        <f>(1/(((2-P638)^2+(2-Q638)^2))*CT638)</f>
        <v>6.8602340581573842E-2</v>
      </c>
      <c r="AY638" s="27">
        <f>(1/(((3-P638)^2+(3-Q638)^2))*CT638)</f>
        <v>1.1092930894427347E-2</v>
      </c>
      <c r="AZ638" s="27">
        <f>((1/(((4-P638)^2+(4-Q638)^2))*CT638))</f>
        <v>4.0697019468628965E-3</v>
      </c>
      <c r="BA638" s="27">
        <f>((1/(((5-P638)^2+(5-Q638)^2))*CT638))</f>
        <v>2.0777537893879581E-3</v>
      </c>
      <c r="BB638" s="27">
        <f>((1/(((6-P638)^2+(6-Q638)^2))*CT638))</f>
        <v>1.2549260269909713E-3</v>
      </c>
      <c r="BC638" s="27">
        <f>((1/(((1-P638)^2+(0-Q638)^2))*CT638))</f>
        <v>2.2277601124760561E-2</v>
      </c>
      <c r="BD638" s="27">
        <f>((1/(((2-P638)^2+(0-Q638)^2))*CT638))</f>
        <v>3.796364698068503E-2</v>
      </c>
      <c r="BE638" s="27">
        <f>((1/(((2-P638)^2+(1-Q638)^2))*CT638))</f>
        <v>2.1792405077360555</v>
      </c>
      <c r="BF638" s="27">
        <f>((1/(((3-P638)^2+(0-Q638)^2))*CT638))</f>
        <v>2.0923197983932981E-2</v>
      </c>
      <c r="BG638" s="27">
        <f>((1/(((3-P638)^2+(1-Q638)^2))*CT638))</f>
        <v>4.563766081309012E-2</v>
      </c>
      <c r="BH638" s="27">
        <f>((1/(((3-P638)^2+(2-Q638)^2))*CT638))</f>
        <v>2.7754945914050005E-2</v>
      </c>
      <c r="BI638" s="27">
        <f>((1/(((4-P638)^2+(0-Q638)^2))*CT638))</f>
        <v>9.1535951219686197E-3</v>
      </c>
      <c r="BJ638" s="27">
        <f>((1/(((4-P638)^2+(1-Q638)^2))*CT638))</f>
        <v>1.1995502154341427E-2</v>
      </c>
      <c r="BK638" s="27">
        <f>((1/(((4-P638)^2+(2-Q638)^2))*CT638))</f>
        <v>1.0258254980309576E-2</v>
      </c>
      <c r="BL638" s="27">
        <f>((1/(((4-P638)^2+(3-Q638)^2))*CT638))</f>
        <v>6.5962906913515536E-3</v>
      </c>
      <c r="BM638" s="27">
        <f>((1/(((5-P638)^2+(0-Q638)^2))*CT638))</f>
        <v>4.7460947128521776E-3</v>
      </c>
      <c r="BN638" s="27">
        <f>((1/(((5-P638)^2+(1-Q638)^2))*CT638))</f>
        <v>5.4107450095115667E-3</v>
      </c>
      <c r="BO638" s="27">
        <f>((1/(((5-P638)^2+(2-Q638)^2))*CT638))</f>
        <v>5.0267594750894855E-3</v>
      </c>
      <c r="BP638" s="27">
        <f>((1/(((5-P638)^2+(3-Q638)^2))*CT638))</f>
        <v>3.9517381222530469E-3</v>
      </c>
      <c r="BQ638" s="27">
        <f>((1/(((5-P638)^2+(4-Q638)^2))*CT638))</f>
        <v>2.880424153805895E-3</v>
      </c>
      <c r="BR638" s="27">
        <f>((1/(((6-P638)^2+(0-Q638)^2))*CT638))</f>
        <v>2.8396796544884069E-3</v>
      </c>
      <c r="BS638" s="27">
        <f>(1/(((6-P638)^2+(1-Q638)^2))*CT638)</f>
        <v>3.0649435357100758E-3</v>
      </c>
      <c r="BT638" s="27">
        <f>(1/(((6-P638)^2+(2-Q638)^2))*CT638)</f>
        <v>2.937822416048114E-3</v>
      </c>
      <c r="BU638" s="27">
        <f>(1/(((6-P638)^2+(3-Q638)^2))*CT638)</f>
        <v>2.5348153206941997E-3</v>
      </c>
      <c r="BV638" s="27">
        <f>((1/(((6-P638)^2+(4-Q638)^2))*CT638))</f>
        <v>2.0465636423740575E-3</v>
      </c>
      <c r="BW638" s="27">
        <f>((1/(((6-P638)^2+(5-Q638)^2))*CT638))</f>
        <v>1.605801874309772E-3</v>
      </c>
      <c r="BX638" s="27">
        <f>((1/(((0-P638)^2+(1-Q638)^2))*CT638))</f>
        <v>1.2894379289902001E-2</v>
      </c>
      <c r="BY638" s="27">
        <f>((1/(((0-P638)^2+(2-Q638)^2))*CT638))</f>
        <v>1.0908568387874164E-2</v>
      </c>
      <c r="BZ638" s="27">
        <f>((1/(((1-P638)^2+(2-Q638)^2))*CT638))</f>
        <v>3.0189672823435199E-2</v>
      </c>
      <c r="CA638" s="27">
        <f>((1/(((0-P638)^2+(3-Q638)^2))*CT638))</f>
        <v>6.8592306892648744E-3</v>
      </c>
      <c r="CB638" s="27">
        <f>((1/(((1-P638)^2+(3-Q638)^2))*CT638))</f>
        <v>1.1462395782266889E-2</v>
      </c>
      <c r="CC638" s="27">
        <f>((1/(((2-P638)^2+(3-Q638)^2))*CT638))</f>
        <v>1.4557174650796832E-2</v>
      </c>
      <c r="CD638" s="27">
        <f>((1/(((0-P638)^2+(4-Q638)^2))*CT638))</f>
        <v>4.168284815126393E-3</v>
      </c>
      <c r="CE638" s="27">
        <f>((1/(((1-P638)^2+(4-Q638)^2))*CT638))</f>
        <v>5.5139046489146226E-3</v>
      </c>
      <c r="CF638" s="27">
        <f>((1/(((2-P638)^2+(4-Q638)^2))*CT638))</f>
        <v>6.1420332115455648E-3</v>
      </c>
      <c r="CG638" s="27">
        <f>((1/(((3-P638)^2+(4-Q638)^2))*CT638))</f>
        <v>5.4269551766989946E-3</v>
      </c>
      <c r="CH638" s="27">
        <f>((1/(((0-P638)^2+(5-Q638)^2))*CT638))</f>
        <v>2.6736200930792074E-3</v>
      </c>
      <c r="CI638" s="27">
        <f>((1/(((1-P638)^2+(5-Q638)^2))*CT638))</f>
        <v>3.1697974617380786E-3</v>
      </c>
      <c r="CJ638" s="27">
        <f>((1/(((2-P638)^2+(5-Q638)^2))*CT638))</f>
        <v>3.3677923362659505E-3</v>
      </c>
      <c r="CK638" s="27">
        <f>((1/(((3-P638)^2+(5-Q638)^2))*CT638))</f>
        <v>3.1408685076458366E-3</v>
      </c>
      <c r="CL638" s="27">
        <f>(1/(((4-P638)^2+(5-Q638)^2))*CT638)</f>
        <v>2.6327142933922957E-3</v>
      </c>
      <c r="CM638" s="27">
        <f>(1/(((0-P638)^2+(6-Q638)^2))*CT638)</f>
        <v>1.8243427757985238E-3</v>
      </c>
      <c r="CN638" s="27">
        <f>(1/(((1-P638)^2+(6-Q638)^2))*CT638)</f>
        <v>2.0425026147451466E-3</v>
      </c>
      <c r="CO638" s="27">
        <f>((1/(((2-P638)^2+(6-Q638)^2))*CT638))</f>
        <v>2.1229245097968853E-3</v>
      </c>
      <c r="CP638" s="27">
        <f>((1/(((3-P638)^2+(6-Q638)^2))*CT638))</f>
        <v>2.0304520659276235E-3</v>
      </c>
      <c r="CQ638" s="27">
        <f>((1/(((4-P638)^2+(6-Q638)^2))*CT638))</f>
        <v>1.8052039985563652E-3</v>
      </c>
      <c r="CR638" s="27">
        <f>((1/(((5-P638)^2+(6-Q638)^2)))*CT638)</f>
        <v>1.525769796325939E-3</v>
      </c>
      <c r="CS638" s="21">
        <f t="shared" si="300"/>
        <v>2.6926856130024062</v>
      </c>
      <c r="CT638" s="28">
        <v>0.05</v>
      </c>
    </row>
    <row r="639" spans="8:98" x14ac:dyDescent="0.25">
      <c r="H639" s="2">
        <v>44989</v>
      </c>
      <c r="I639" s="1" t="s">
        <v>6</v>
      </c>
      <c r="J639" s="1" t="s">
        <v>24</v>
      </c>
      <c r="K639"/>
      <c r="L639"/>
      <c r="M639"/>
      <c r="N639"/>
      <c r="P639" s="10">
        <f>SUMIF(team,spi_matches[[#This Row],[team1]],Mxg)+SUMIF(team,spi_matches[[#This Row],[team2]],Vnxg)</f>
        <v>2.4286651202526897</v>
      </c>
      <c r="Q639" s="10">
        <f>SUMIF(team,spi_matches[[#This Row],[team1]],Mnxg)+SUMIF(team,spi_matches[[#This Row],[team2]],Vxg)</f>
        <v>0.32777995457082654</v>
      </c>
      <c r="R639" s="10" t="str">
        <f t="shared" si="270"/>
        <v/>
      </c>
      <c r="S639" s="21">
        <f t="shared" si="271"/>
        <v>0.56307190379837668</v>
      </c>
      <c r="T639" s="21">
        <f t="shared" si="272"/>
        <v>5.7860565049690824E-2</v>
      </c>
      <c r="U639" s="21">
        <f t="shared" si="273"/>
        <v>7.2219134068115101E-2</v>
      </c>
      <c r="V639" s="22">
        <f t="shared" si="274"/>
        <v>3</v>
      </c>
      <c r="W639" s="22">
        <f t="shared" si="275"/>
        <v>0</v>
      </c>
      <c r="X639" s="23" t="str">
        <f t="shared" si="276"/>
        <v/>
      </c>
      <c r="Y639" s="23" t="str">
        <f t="shared" si="277"/>
        <v/>
      </c>
      <c r="Z639" s="23">
        <f t="shared" si="278"/>
        <v>3</v>
      </c>
      <c r="AA639" s="23">
        <f t="shared" si="279"/>
        <v>0</v>
      </c>
      <c r="AB639" s="24">
        <f t="shared" si="280"/>
        <v>2</v>
      </c>
      <c r="AC639" s="24">
        <f t="shared" si="281"/>
        <v>0</v>
      </c>
      <c r="AD639" s="24">
        <f t="shared" si="282"/>
        <v>3</v>
      </c>
      <c r="AE639" s="24">
        <f t="shared" si="283"/>
        <v>0</v>
      </c>
      <c r="AF639" s="24">
        <f t="shared" si="284"/>
        <v>2</v>
      </c>
      <c r="AG639" s="24">
        <f t="shared" si="285"/>
        <v>1</v>
      </c>
      <c r="AH639" s="24">
        <f t="shared" si="286"/>
        <v>3</v>
      </c>
      <c r="AI639" s="24">
        <f t="shared" si="287"/>
        <v>1</v>
      </c>
      <c r="AJ639" s="24">
        <f t="shared" si="288"/>
        <v>1</v>
      </c>
      <c r="AK639" s="24">
        <f t="shared" si="289"/>
        <v>0</v>
      </c>
      <c r="AL639" s="25">
        <f t="shared" si="290"/>
        <v>20</v>
      </c>
      <c r="AM639" s="25">
        <f t="shared" si="291"/>
        <v>30</v>
      </c>
      <c r="AN639" s="25">
        <f t="shared" si="292"/>
        <v>21</v>
      </c>
      <c r="AO639" s="25">
        <f t="shared" si="293"/>
        <v>31</v>
      </c>
      <c r="AP639" s="25">
        <f t="shared" si="294"/>
        <v>10</v>
      </c>
      <c r="AQ639" s="26">
        <f t="shared" si="295"/>
        <v>0.17170713892194411</v>
      </c>
      <c r="AR639" s="26">
        <f t="shared" si="296"/>
        <v>0.11524368739839663</v>
      </c>
      <c r="AS639" s="26">
        <f t="shared" si="297"/>
        <v>7.8661672357199661E-2</v>
      </c>
      <c r="AT639" s="26">
        <f t="shared" si="298"/>
        <v>6.424230476339958E-2</v>
      </c>
      <c r="AU639" s="26">
        <f t="shared" si="299"/>
        <v>2.3271793292817311E-2</v>
      </c>
      <c r="AV639" s="27">
        <f>(1/(((0-P639)^2+(0-Q639)^2))*CT639)</f>
        <v>8.3252107513427358E-3</v>
      </c>
      <c r="AW639" s="27">
        <f>(1/(((1-P639)^2+(1-Q639)^2))*CT639)</f>
        <v>2.0056448349979054E-2</v>
      </c>
      <c r="AX639" s="27">
        <f>(1/(((2-P639)^2+(2-Q639)^2))*CT639)</f>
        <v>1.6778108734767417E-2</v>
      </c>
      <c r="AY639" s="27">
        <f>(1/(((3-P639)^2+(3-Q639)^2))*CT639)</f>
        <v>6.6959650707394333E-3</v>
      </c>
      <c r="AZ639" s="27">
        <f>((1/(((4-P639)^2+(4-Q639)^2))*CT639))</f>
        <v>3.1339526516052946E-3</v>
      </c>
      <c r="BA639" s="27">
        <f>((1/(((5-P639)^2+(5-Q639)^2))*CT639))</f>
        <v>1.7580004621788317E-3</v>
      </c>
      <c r="BB639" s="27">
        <f>((1/(((6-P639)^2+(6-Q639)^2))*CT639))</f>
        <v>1.1128790290780629E-3</v>
      </c>
      <c r="BC639" s="27">
        <f>((1/(((1-P639)^2+(0-Q639)^2))*CT639))</f>
        <v>2.3271793292817311E-2</v>
      </c>
      <c r="BD639" s="27">
        <f>((1/(((2-P639)^2+(0-Q639)^2))*CT639))</f>
        <v>0.17170713892194411</v>
      </c>
      <c r="BE639" s="27">
        <f>((1/(((2-P639)^2+(1-Q639)^2))*CT639))</f>
        <v>7.8661672357199661E-2</v>
      </c>
      <c r="BF639" s="27">
        <f>((1/(((3-P639)^2+(0-Q639)^2))*CT639))</f>
        <v>0.11524368739839663</v>
      </c>
      <c r="BG639" s="27">
        <f>((1/(((3-P639)^2+(1-Q639)^2))*CT639))</f>
        <v>6.424230476339958E-2</v>
      </c>
      <c r="BH639" s="27">
        <f>((1/(((3-P639)^2+(2-Q639)^2))*CT639))</f>
        <v>1.6011562012201472E-2</v>
      </c>
      <c r="BI639" s="27">
        <f>((1/(((4-P639)^2+(0-Q639)^2))*CT639))</f>
        <v>1.9405922587896633E-2</v>
      </c>
      <c r="BJ639" s="27">
        <f>((1/(((4-P639)^2+(1-Q639)^2))*CT639))</f>
        <v>1.7117583214424848E-2</v>
      </c>
      <c r="BK639" s="27">
        <f>((1/(((4-P639)^2+(2-Q639)^2))*CT639))</f>
        <v>9.4959309453252275E-3</v>
      </c>
      <c r="BL639" s="27">
        <f>((1/(((4-P639)^2+(3-Q639)^2))*CT639))</f>
        <v>5.2029930703991686E-3</v>
      </c>
      <c r="BM639" s="27">
        <f>((1/(((5-P639)^2+(0-Q639)^2))*CT639))</f>
        <v>7.4413590075923484E-3</v>
      </c>
      <c r="BN639" s="27">
        <f>((1/(((5-P639)^2+(1-Q639)^2))*CT639))</f>
        <v>7.078500575205181E-3</v>
      </c>
      <c r="BO639" s="27">
        <f>((1/(((5-P639)^2+(2-Q639)^2))*CT639))</f>
        <v>5.3145789951971082E-3</v>
      </c>
      <c r="BP639" s="27">
        <f>((1/(((5-P639)^2+(3-Q639)^2))*CT639))</f>
        <v>3.6356965098517328E-3</v>
      </c>
      <c r="BQ639" s="27">
        <f>((1/(((5-P639)^2+(4-Q639)^2))*CT639))</f>
        <v>2.4879380873058126E-3</v>
      </c>
      <c r="BR639" s="27">
        <f>((1/(((6-P639)^2+(0-Q639)^2))*CT639))</f>
        <v>3.8874588373344512E-3</v>
      </c>
      <c r="BS639" s="27">
        <f>(1/(((6-P639)^2+(1-Q639)^2))*CT639)</f>
        <v>3.7860681831525904E-3</v>
      </c>
      <c r="BT639" s="27">
        <f>(1/(((6-P639)^2+(2-Q639)^2))*CT639)</f>
        <v>3.2152784468312485E-3</v>
      </c>
      <c r="BU639" s="27">
        <f>(1/(((6-P639)^2+(3-Q639)^2))*CT639)</f>
        <v>2.513169915791892E-3</v>
      </c>
      <c r="BV639" s="27">
        <f>((1/(((6-P639)^2+(4-Q639)^2))*CT639))</f>
        <v>1.9055144642634383E-3</v>
      </c>
      <c r="BW639" s="27">
        <f>((1/(((6-P639)^2+(5-Q639)^2))*CT639))</f>
        <v>1.4457522118460297E-3</v>
      </c>
      <c r="BX639" s="27">
        <f>((1/(((0-P639)^2+(1-Q639)^2))*CT639))</f>
        <v>7.8736511349838112E-3</v>
      </c>
      <c r="BY639" s="27">
        <f>((1/(((0-P639)^2+(2-Q639)^2))*CT639))</f>
        <v>5.7506071096108053E-3</v>
      </c>
      <c r="BZ639" s="27">
        <f>((1/(((1-P639)^2+(2-Q639)^2))*CT639))</f>
        <v>1.033612263311548E-2</v>
      </c>
      <c r="CA639" s="27">
        <f>((1/(((0-P639)^2+(3-Q639)^2))*CT639))</f>
        <v>3.8345986554965076E-3</v>
      </c>
      <c r="CB639" s="27">
        <f>((1/(((1-P639)^2+(3-Q639)^2))*CT639))</f>
        <v>5.4455292440414999E-3</v>
      </c>
      <c r="CC639" s="27">
        <f>((1/(((2-P639)^2+(3-Q639)^2))*CT639))</f>
        <v>6.8263917117402893E-3</v>
      </c>
      <c r="CD639" s="27">
        <f>((1/(((0-P639)^2+(4-Q639)^2))*CT639))</f>
        <v>2.5794982892733218E-3</v>
      </c>
      <c r="CE639" s="27">
        <f>((1/(((1-P639)^2+(4-Q639)^2))*CT639))</f>
        <v>3.2203455583448659E-3</v>
      </c>
      <c r="CF639" s="27">
        <f>((1/(((2-P639)^2+(4-Q639)^2))*CT639))</f>
        <v>3.6579244145746401E-3</v>
      </c>
      <c r="CG639" s="27">
        <f>((1/(((3-P639)^2+(4-Q639)^2))*CT639))</f>
        <v>3.6201391974755174E-3</v>
      </c>
      <c r="CH639" s="27">
        <f>((1/(((0-P639)^2+(5-Q639)^2))*CT639))</f>
        <v>1.8032278516195471E-3</v>
      </c>
      <c r="CI639" s="27">
        <f>((1/(((1-P639)^2+(5-Q639)^2))*CT639))</f>
        <v>2.0946159666382557E-3</v>
      </c>
      <c r="CJ639" s="27">
        <f>((1/(((2-P639)^2+(5-Q639)^2))*CT639))</f>
        <v>2.2713444433101809E-3</v>
      </c>
      <c r="CK639" s="27">
        <f>((1/(((3-P639)^2+(5-Q639)^2))*CT639))</f>
        <v>2.2567185526340418E-3</v>
      </c>
      <c r="CL639" s="27">
        <f>(1/(((4-P639)^2+(5-Q639)^2))*CT639)</f>
        <v>2.0577204193802066E-3</v>
      </c>
      <c r="CM639" s="27">
        <f>(1/(((0-P639)^2+(6-Q639)^2))*CT639)</f>
        <v>1.313284055677915E-3</v>
      </c>
      <c r="CN639" s="27">
        <f>(1/(((1-P639)^2+(6-Q639)^2))*CT639)</f>
        <v>1.4613403462286402E-3</v>
      </c>
      <c r="CO639" s="27">
        <f>((1/(((2-P639)^2+(6-Q639)^2))*CT639))</f>
        <v>1.5452208561008707E-3</v>
      </c>
      <c r="CP639" s="27">
        <f>((1/(((3-P639)^2+(6-Q639)^2))*CT639))</f>
        <v>1.5384376908508777E-3</v>
      </c>
      <c r="CQ639" s="27">
        <f>((1/(((4-P639)^2+(6-Q639)^2))*CT639))</f>
        <v>1.4432857870428127E-3</v>
      </c>
      <c r="CR639" s="27">
        <f>((1/(((5-P639)^2+(6-Q639)^2)))*CT639)</f>
        <v>1.2891301499750188E-3</v>
      </c>
      <c r="CS639" s="21">
        <f t="shared" si="300"/>
        <v>0.69315160291618261</v>
      </c>
      <c r="CT639" s="28">
        <v>0.05</v>
      </c>
    </row>
    <row r="640" spans="8:98" x14ac:dyDescent="0.25">
      <c r="H640" s="2">
        <v>44989</v>
      </c>
      <c r="I640" s="1" t="s">
        <v>11</v>
      </c>
      <c r="J640" s="1" t="s">
        <v>14</v>
      </c>
      <c r="K640"/>
      <c r="L640"/>
      <c r="M640"/>
      <c r="N640"/>
      <c r="P640" s="10">
        <f>SUMIF(team,spi_matches[[#This Row],[team1]],Mxg)+SUMIF(team,spi_matches[[#This Row],[team2]],Vnxg)</f>
        <v>1.4550606656936163</v>
      </c>
      <c r="Q640" s="10">
        <f>SUMIF(team,spi_matches[[#This Row],[team1]],Mnxg)+SUMIF(team,spi_matches[[#This Row],[team2]],Vxg)</f>
        <v>1.2622645699558768</v>
      </c>
      <c r="R640" s="10" t="str">
        <f t="shared" si="270"/>
        <v/>
      </c>
      <c r="S640" s="21">
        <f t="shared" si="271"/>
        <v>0.29648718809843927</v>
      </c>
      <c r="T640" s="21">
        <f t="shared" si="272"/>
        <v>0.27003348200492538</v>
      </c>
      <c r="U640" s="21">
        <f t="shared" si="273"/>
        <v>0.19893406496940952</v>
      </c>
      <c r="V640" s="22">
        <f t="shared" si="274"/>
        <v>3</v>
      </c>
      <c r="W640" s="22">
        <f t="shared" si="275"/>
        <v>0</v>
      </c>
      <c r="X640" s="23" t="str">
        <f t="shared" si="276"/>
        <v/>
      </c>
      <c r="Y640" s="23" t="str">
        <f t="shared" si="277"/>
        <v/>
      </c>
      <c r="Z640" s="23">
        <f t="shared" si="278"/>
        <v>3</v>
      </c>
      <c r="AA640" s="23">
        <f t="shared" si="279"/>
        <v>0</v>
      </c>
      <c r="AB640" s="24">
        <f t="shared" si="280"/>
        <v>1</v>
      </c>
      <c r="AC640" s="24">
        <f t="shared" si="281"/>
        <v>1</v>
      </c>
      <c r="AD640" s="24">
        <f t="shared" si="282"/>
        <v>2</v>
      </c>
      <c r="AE640" s="24">
        <f t="shared" si="283"/>
        <v>1</v>
      </c>
      <c r="AF640" s="24">
        <f t="shared" si="284"/>
        <v>1</v>
      </c>
      <c r="AG640" s="24">
        <f t="shared" si="285"/>
        <v>2</v>
      </c>
      <c r="AH640" s="24">
        <f t="shared" si="286"/>
        <v>2</v>
      </c>
      <c r="AI640" s="24">
        <f t="shared" si="287"/>
        <v>2</v>
      </c>
      <c r="AJ640" s="24">
        <f t="shared" si="288"/>
        <v>1</v>
      </c>
      <c r="AK640" s="24">
        <f t="shared" si="289"/>
        <v>0</v>
      </c>
      <c r="AL640" s="25">
        <f t="shared" si="290"/>
        <v>11</v>
      </c>
      <c r="AM640" s="25">
        <f t="shared" si="291"/>
        <v>21</v>
      </c>
      <c r="AN640" s="25">
        <f t="shared" si="292"/>
        <v>12</v>
      </c>
      <c r="AO640" s="25">
        <f t="shared" si="293"/>
        <v>22</v>
      </c>
      <c r="AP640" s="25">
        <f t="shared" si="294"/>
        <v>10</v>
      </c>
      <c r="AQ640" s="26">
        <f t="shared" si="295"/>
        <v>0.18124944471164772</v>
      </c>
      <c r="AR640" s="26">
        <f t="shared" si="296"/>
        <v>0.13670854603679705</v>
      </c>
      <c r="AS640" s="26">
        <f t="shared" si="297"/>
        <v>6.65483194243182E-2</v>
      </c>
      <c r="AT640" s="26">
        <f t="shared" si="298"/>
        <v>5.9438017622020181E-2</v>
      </c>
      <c r="AU640" s="26">
        <f t="shared" si="299"/>
        <v>2.777172887880271E-2</v>
      </c>
      <c r="AV640" s="27">
        <f>(1/(((0-P640)^2+(0-Q640)^2))*CT640)</f>
        <v>1.3475224263181733E-2</v>
      </c>
      <c r="AW640" s="27">
        <f>(1/(((1-P640)^2+(1-Q640)^2))*CT640)</f>
        <v>0.18124944471164772</v>
      </c>
      <c r="AX640" s="27">
        <f>(1/(((2-P640)^2+(2-Q640)^2))*CT640)</f>
        <v>5.9438017622020181E-2</v>
      </c>
      <c r="AY640" s="27">
        <f>(1/(((3-P640)^2+(3-Q640)^2))*CT640)</f>
        <v>9.2480212496231524E-3</v>
      </c>
      <c r="AZ640" s="27">
        <f>((1/(((4-P640)^2+(4-Q640)^2))*CT640))</f>
        <v>3.5786084101103394E-3</v>
      </c>
      <c r="BA640" s="27">
        <f>((1/(((5-P640)^2+(5-Q640)^2))*CT640))</f>
        <v>1.8841432032307749E-3</v>
      </c>
      <c r="BB640" s="27">
        <f>((1/(((6-P640)^2+(6-Q640)^2))*CT640))</f>
        <v>1.1600225451114765E-3</v>
      </c>
      <c r="BC640" s="27">
        <f>((1/(((1-P640)^2+(0-Q640)^2))*CT640))</f>
        <v>2.777172887880271E-2</v>
      </c>
      <c r="BD640" s="27">
        <f>((1/(((2-P640)^2+(0-Q640)^2))*CT640))</f>
        <v>2.6451237593186652E-2</v>
      </c>
      <c r="BE640" s="27">
        <f>((1/(((2-P640)^2+(1-Q640)^2))*CT640))</f>
        <v>0.13670854603679705</v>
      </c>
      <c r="BF640" s="27">
        <f>((1/(((3-P640)^2+(0-Q640)^2))*CT640))</f>
        <v>1.2562342536660429E-2</v>
      </c>
      <c r="BG640" s="27">
        <f>((1/(((3-P640)^2+(1-Q640)^2))*CT640))</f>
        <v>2.0361454493092474E-2</v>
      </c>
      <c r="BH640" s="27">
        <f>((1/(((3-P640)^2+(2-Q640)^2))*CT640))</f>
        <v>1.70584939529962E-2</v>
      </c>
      <c r="BI640" s="27">
        <f>((1/(((4-P640)^2+(0-Q640)^2))*CT640))</f>
        <v>6.195765321890593E-3</v>
      </c>
      <c r="BJ640" s="27">
        <f>((1/(((4-P640)^2+(1-Q640)^2))*CT640))</f>
        <v>7.6388371018708675E-3</v>
      </c>
      <c r="BK640" s="27">
        <f>((1/(((4-P640)^2+(2-Q640)^2))*CT640))</f>
        <v>7.1215233174952404E-3</v>
      </c>
      <c r="BL640" s="27">
        <f>((1/(((4-P640)^2+(3-Q640)^2))*CT640))</f>
        <v>5.2651305783672176E-3</v>
      </c>
      <c r="BM640" s="27">
        <f>((1/(((5-P640)^2+(0-Q640)^2))*CT640))</f>
        <v>3.5310967055623131E-3</v>
      </c>
      <c r="BN640" s="27">
        <f>((1/(((5-P640)^2+(1-Q640)^2))*CT640))</f>
        <v>3.9571433183954148E-3</v>
      </c>
      <c r="BO640" s="27">
        <f>((1/(((5-P640)^2+(2-Q640)^2))*CT640))</f>
        <v>3.8136357227994224E-3</v>
      </c>
      <c r="BP640" s="27">
        <f>((1/(((5-P640)^2+(3-Q640)^2))*CT640))</f>
        <v>3.2079414651765962E-3</v>
      </c>
      <c r="BQ640" s="27">
        <f>((1/(((5-P640)^2+(4-Q640)^2))*CT640))</f>
        <v>2.4923000180552849E-3</v>
      </c>
      <c r="BR640" s="27">
        <f>((1/(((6-P640)^2+(0-Q640)^2))*CT640))</f>
        <v>2.24721268576984E-3</v>
      </c>
      <c r="BS640" s="27">
        <f>(1/(((6-P640)^2+(1-Q640)^2))*CT640)</f>
        <v>2.4125154053368757E-3</v>
      </c>
      <c r="BT640" s="27">
        <f>(1/(((6-P640)^2+(2-Q640)^2))*CT640)</f>
        <v>2.3584096773395847E-3</v>
      </c>
      <c r="BU640" s="27">
        <f>(1/(((6-P640)^2+(3-Q640)^2))*CT640)</f>
        <v>2.1118255577952257E-3</v>
      </c>
      <c r="BV640" s="27">
        <f>((1/(((6-P640)^2+(4-Q640)^2))*CT640))</f>
        <v>1.7760936407967239E-3</v>
      </c>
      <c r="BW640" s="27">
        <f>((1/(((6-P640)^2+(5-Q640)^2))*CT640))</f>
        <v>1.4439540902525941E-3</v>
      </c>
      <c r="BX640" s="27">
        <f>((1/(((0-P640)^2+(1-Q640)^2))*CT640))</f>
        <v>2.2872991927028914E-2</v>
      </c>
      <c r="BY640" s="27">
        <f>((1/(((0-P640)^2+(2-Q640)^2))*CT640))</f>
        <v>1.8786715543298443E-2</v>
      </c>
      <c r="BZ640" s="27">
        <f>((1/(((1-P640)^2+(2-Q640)^2))*CT640))</f>
        <v>6.65483194243182E-2</v>
      </c>
      <c r="CA640" s="27">
        <f>((1/(((0-P640)^2+(3-Q640)^2))*CT640))</f>
        <v>9.7334476560608299E-3</v>
      </c>
      <c r="CB640" s="27">
        <f>((1/(((1-P640)^2+(3-Q640)^2))*CT640))</f>
        <v>1.5495205215908048E-2</v>
      </c>
      <c r="CC640" s="27">
        <f>((1/(((2-P640)^2+(3-Q640)^2))*CT640))</f>
        <v>1.5075301267446151E-2</v>
      </c>
      <c r="CD640" s="27">
        <f>((1/(((0-P640)^2+(4-Q640)^2))*CT640))</f>
        <v>5.2016162988576045E-3</v>
      </c>
      <c r="CE640" s="27">
        <f>((1/(((1-P640)^2+(4-Q640)^2))*CT640))</f>
        <v>6.4915881074989017E-3</v>
      </c>
      <c r="CF640" s="27">
        <f>((1/(((2-P640)^2+(4-Q640)^2))*CT640))</f>
        <v>6.4167108291391566E-3</v>
      </c>
      <c r="CG640" s="27">
        <f>((1/(((3-P640)^2+(4-Q640)^2))*CT640))</f>
        <v>5.0596877031296485E-3</v>
      </c>
      <c r="CH640" s="27">
        <f>((1/(((0-P640)^2+(5-Q640)^2))*CT640))</f>
        <v>3.1079320750480176E-3</v>
      </c>
      <c r="CI640" s="27">
        <f>((1/(((1-P640)^2+(5-Q640)^2))*CT640))</f>
        <v>3.5266535844210981E-3</v>
      </c>
      <c r="CJ640" s="27">
        <f>((1/(((2-P640)^2+(5-Q640)^2))*CT640))</f>
        <v>3.5044374883074535E-3</v>
      </c>
      <c r="CK640" s="27">
        <f>((1/(((3-P640)^2+(5-Q640)^2))*CT640))</f>
        <v>3.0567011288763096E-3</v>
      </c>
      <c r="CL640" s="27">
        <f>(1/(((4-P640)^2+(5-Q640)^2))*CT640)</f>
        <v>2.4453007783070296E-3</v>
      </c>
      <c r="CM640" s="27">
        <f>(1/(((0-P640)^2+(6-Q640)^2))*CT640)</f>
        <v>2.0355539173340892E-3</v>
      </c>
      <c r="CN640" s="27">
        <f>(1/(((1-P640)^2+(6-Q640)^2))*CT640)</f>
        <v>2.207192008377077E-3</v>
      </c>
      <c r="CO640" s="27">
        <f>((1/(((2-P640)^2+(6-Q640)^2))*CT640))</f>
        <v>2.1984693841527961E-3</v>
      </c>
      <c r="CP640" s="27">
        <f>((1/(((3-P640)^2+(6-Q640)^2))*CT640))</f>
        <v>2.0134519082979194E-3</v>
      </c>
      <c r="CQ640" s="27">
        <f>((1/(((4-P640)^2+(6-Q640)^2))*CT640))</f>
        <v>1.7287367749991578E-3</v>
      </c>
      <c r="CR640" s="27">
        <f>((1/(((5-P640)^2+(6-Q640)^2)))*CT640)</f>
        <v>1.4280519486026509E-3</v>
      </c>
      <c r="CS640" s="21">
        <f t="shared" si="300"/>
        <v>0.76545473507277428</v>
      </c>
      <c r="CT640" s="28">
        <v>0.05</v>
      </c>
    </row>
    <row r="641" spans="8:98" x14ac:dyDescent="0.25">
      <c r="H641" s="2">
        <v>44989</v>
      </c>
      <c r="I641" s="1" t="s">
        <v>19</v>
      </c>
      <c r="J641" s="1" t="s">
        <v>7</v>
      </c>
      <c r="K641"/>
      <c r="L641"/>
      <c r="M641"/>
      <c r="N641"/>
      <c r="P641" s="10">
        <f>SUMIF(team,spi_matches[[#This Row],[team1]],Mxg)+SUMIF(team,spi_matches[[#This Row],[team2]],Vnxg)</f>
        <v>2.4420816392105973</v>
      </c>
      <c r="Q641" s="10">
        <f>SUMIF(team,spi_matches[[#This Row],[team1]],Mnxg)+SUMIF(team,spi_matches[[#This Row],[team2]],Vxg)</f>
        <v>1.0016145787373618</v>
      </c>
      <c r="R641" s="10" t="str">
        <f t="shared" si="270"/>
        <v/>
      </c>
      <c r="S641" s="21">
        <f t="shared" si="271"/>
        <v>0.65541726674298206</v>
      </c>
      <c r="T641" s="21">
        <f t="shared" si="272"/>
        <v>9.2700397770836052E-2</v>
      </c>
      <c r="U641" s="21">
        <f t="shared" si="273"/>
        <v>0.10044345661309195</v>
      </c>
      <c r="V641" s="22">
        <f t="shared" si="274"/>
        <v>3</v>
      </c>
      <c r="W641" s="22">
        <f t="shared" si="275"/>
        <v>0</v>
      </c>
      <c r="X641" s="23" t="str">
        <f t="shared" si="276"/>
        <v/>
      </c>
      <c r="Y641" s="23" t="str">
        <f t="shared" si="277"/>
        <v/>
      </c>
      <c r="Z641" s="23">
        <f t="shared" si="278"/>
        <v>3</v>
      </c>
      <c r="AA641" s="23">
        <f t="shared" si="279"/>
        <v>0</v>
      </c>
      <c r="AB641" s="24">
        <f t="shared" si="280"/>
        <v>2</v>
      </c>
      <c r="AC641" s="24">
        <f t="shared" si="281"/>
        <v>1</v>
      </c>
      <c r="AD641" s="24">
        <f t="shared" si="282"/>
        <v>3</v>
      </c>
      <c r="AE641" s="24">
        <f t="shared" si="283"/>
        <v>1</v>
      </c>
      <c r="AF641" s="24">
        <f t="shared" si="284"/>
        <v>2</v>
      </c>
      <c r="AG641" s="24">
        <f t="shared" si="285"/>
        <v>2</v>
      </c>
      <c r="AH641" s="24">
        <f t="shared" si="286"/>
        <v>2</v>
      </c>
      <c r="AI641" s="24">
        <f t="shared" si="287"/>
        <v>0</v>
      </c>
      <c r="AJ641" s="24">
        <f t="shared" si="288"/>
        <v>3</v>
      </c>
      <c r="AK641" s="24">
        <f t="shared" si="289"/>
        <v>2</v>
      </c>
      <c r="AL641" s="25">
        <f t="shared" si="290"/>
        <v>21</v>
      </c>
      <c r="AM641" s="25">
        <f t="shared" si="291"/>
        <v>31</v>
      </c>
      <c r="AN641" s="25">
        <f t="shared" si="292"/>
        <v>22</v>
      </c>
      <c r="AO641" s="25">
        <f t="shared" si="293"/>
        <v>20</v>
      </c>
      <c r="AP641" s="25">
        <f t="shared" si="294"/>
        <v>32</v>
      </c>
      <c r="AQ641" s="26">
        <f t="shared" si="295"/>
        <v>0.25583458583282176</v>
      </c>
      <c r="AR641" s="26">
        <f t="shared" si="296"/>
        <v>0.16062940812915172</v>
      </c>
      <c r="AS641" s="26">
        <f t="shared" si="297"/>
        <v>4.1938933344123241E-2</v>
      </c>
      <c r="AT641" s="26">
        <f t="shared" si="298"/>
        <v>4.1712970146871774E-2</v>
      </c>
      <c r="AU641" s="26">
        <f t="shared" si="299"/>
        <v>3.8224945260010329E-2</v>
      </c>
      <c r="AV641" s="27">
        <f>(1/(((0-P641)^2+(0-Q641)^2))*CT641)</f>
        <v>7.1766957792467091E-3</v>
      </c>
      <c r="AW641" s="27">
        <f>(1/(((1-P641)^2+(1-Q641)^2))*CT641)</f>
        <v>2.4043061380526164E-2</v>
      </c>
      <c r="AX641" s="27">
        <f>(1/(((2-P641)^2+(2-Q641)^2))*CT641)</f>
        <v>4.1938933344123241E-2</v>
      </c>
      <c r="AY641" s="27">
        <f>(1/(((3-P641)^2+(3-Q641)^2))*CT641)</f>
        <v>1.1614895082001885E-2</v>
      </c>
      <c r="AZ641" s="27">
        <f>((1/(((4-P641)^2+(4-Q641)^2))*CT641))</f>
        <v>4.3792712525159089E-3</v>
      </c>
      <c r="BA641" s="27">
        <f>((1/(((5-P641)^2+(5-Q641)^2))*CT641))</f>
        <v>2.2192600212703729E-3</v>
      </c>
      <c r="BB641" s="27">
        <f>((1/(((6-P641)^2+(6-Q641)^2))*CT641))</f>
        <v>1.3282809111517459E-3</v>
      </c>
      <c r="BC641" s="27">
        <f>((1/(((1-P641)^2+(0-Q641)^2))*CT641))</f>
        <v>1.6218857425652475E-2</v>
      </c>
      <c r="BD641" s="27">
        <f>((1/(((2-P641)^2+(0-Q641)^2))*CT641))</f>
        <v>4.1712970146871774E-2</v>
      </c>
      <c r="BE641" s="27">
        <f>((1/(((2-P641)^2+(1-Q641)^2))*CT641))</f>
        <v>0.25583458583282176</v>
      </c>
      <c r="BF641" s="27">
        <f>((1/(((3-P641)^2+(0-Q641)^2))*CT641))</f>
        <v>3.803714163890673E-2</v>
      </c>
      <c r="BG641" s="27">
        <f>((1/(((3-P641)^2+(1-Q641)^2))*CT641))</f>
        <v>0.16062940812915172</v>
      </c>
      <c r="BH641" s="27">
        <f>((1/(((3-P641)^2+(2-Q641)^2))*CT641))</f>
        <v>3.8224945260010329E-2</v>
      </c>
      <c r="BI641" s="27">
        <f>((1/(((4-P641)^2+(0-Q641)^2))*CT641))</f>
        <v>1.457580876484315E-2</v>
      </c>
      <c r="BJ641" s="27">
        <f>((1/(((4-P641)^2+(1-Q641)^2))*CT641))</f>
        <v>2.0600613135869819E-2</v>
      </c>
      <c r="BK641" s="27">
        <f>((1/(((4-P641)^2+(2-Q641)^2))*CT641))</f>
        <v>1.4603302450161587E-2</v>
      </c>
      <c r="BL641" s="27">
        <f>((1/(((4-P641)^2+(3-Q641)^2))*CT641))</f>
        <v>7.7873688092575822E-3</v>
      </c>
      <c r="BM641" s="27">
        <f>((1/(((5-P641)^2+(0-Q641)^2))*CT641))</f>
        <v>6.6258706467817773E-3</v>
      </c>
      <c r="BN641" s="27">
        <f>((1/(((5-P641)^2+(1-Q641)^2))*CT641))</f>
        <v>7.6418141731670677E-3</v>
      </c>
      <c r="BO641" s="27">
        <f>((1/(((5-P641)^2+(2-Q641)^2))*CT641))</f>
        <v>6.6315461838897753E-3</v>
      </c>
      <c r="BP641" s="27">
        <f>((1/(((5-P641)^2+(3-Q641)^2))*CT641))</f>
        <v>4.7454130359448326E-3</v>
      </c>
      <c r="BQ641" s="27">
        <f>((1/(((5-P641)^2+(4-Q641)^2))*CT641))</f>
        <v>3.2188990110532754E-3</v>
      </c>
      <c r="BR641" s="27">
        <f>((1/(((6-P641)^2+(0-Q641)^2))*CT641))</f>
        <v>3.6597822967845994E-3</v>
      </c>
      <c r="BS641" s="27">
        <f>(1/(((6-P641)^2+(1-Q641)^2))*CT641)</f>
        <v>3.9498259396880805E-3</v>
      </c>
      <c r="BT641" s="27">
        <f>(1/(((6-P641)^2+(2-Q641)^2))*CT641)</f>
        <v>3.661513169246608E-3</v>
      </c>
      <c r="BU641" s="27">
        <f>(1/(((6-P641)^2+(3-Q641)^2))*CT641)</f>
        <v>3.0025832988514714E-3</v>
      </c>
      <c r="BV641" s="27">
        <f>((1/(((6-P641)^2+(4-Q641)^2))*CT641))</f>
        <v>2.3095650241968736E-3</v>
      </c>
      <c r="BW641" s="27">
        <f>((1/(((6-P641)^2+(5-Q641)^2))*CT641))</f>
        <v>1.7454523698308289E-3</v>
      </c>
      <c r="BX641" s="27">
        <f>((1/(((0-P641)^2+(1-Q641)^2))*CT641))</f>
        <v>8.3839650211229109E-3</v>
      </c>
      <c r="BY641" s="27">
        <f>((1/(((0-P641)^2+(2-Q641)^2))*CT641))</f>
        <v>7.1833546573025209E-3</v>
      </c>
      <c r="BZ641" s="27">
        <f>((1/(((1-P641)^2+(2-Q641)^2))*CT641))</f>
        <v>1.6252906122822632E-2</v>
      </c>
      <c r="CA641" s="27">
        <f>((1/(((0-P641)^2+(3-Q641)^2))*CT641))</f>
        <v>5.0214380130141865E-3</v>
      </c>
      <c r="CB641" s="27">
        <f>((1/(((1-P641)^2+(3-Q641)^2))*CT641))</f>
        <v>8.2329683094377794E-3</v>
      </c>
      <c r="CC641" s="27">
        <f>((1/(((2-P641)^2+(3-Q641)^2))*CT641))</f>
        <v>1.1936078572393804E-2</v>
      </c>
      <c r="CD641" s="27">
        <f>((1/(((0-P641)^2+(4-Q641)^2))*CT641))</f>
        <v>3.3435695898243844E-3</v>
      </c>
      <c r="CE641" s="27">
        <f>((1/(((1-P641)^2+(4-Q641)^2))*CT641))</f>
        <v>4.5167466830812039E-3</v>
      </c>
      <c r="CF641" s="27">
        <f>((1/(((2-P641)^2+(4-Q641)^2))*CT641))</f>
        <v>5.4432128969849622E-3</v>
      </c>
      <c r="CG641" s="27">
        <f>((1/(((3-P641)^2+(4-Q641)^2))*CT641))</f>
        <v>5.3754261991984945E-3</v>
      </c>
      <c r="CH641" s="27">
        <f>((1/(((0-P641)^2+(5-Q641)^2))*CT641))</f>
        <v>2.2778162549259772E-3</v>
      </c>
      <c r="CI641" s="27">
        <f>((1/(((1-P641)^2+(5-Q641)^2))*CT641))</f>
        <v>2.7675248008631093E-3</v>
      </c>
      <c r="CJ641" s="27">
        <f>((1/(((2-P641)^2+(5-Q641)^2))*CT641))</f>
        <v>3.0897532243872212E-3</v>
      </c>
      <c r="CK641" s="27">
        <f>((1/(((3-P641)^2+(5-Q641)^2))*CT641))</f>
        <v>3.0677935358835191E-3</v>
      </c>
      <c r="CL641" s="27">
        <f>(1/(((4-P641)^2+(5-Q641)^2))*CT641)</f>
        <v>2.7152964537461282E-3</v>
      </c>
      <c r="CM641" s="27">
        <f>(1/(((0-P641)^2+(6-Q641)^2))*CT641)</f>
        <v>1.6156331479999456E-3</v>
      </c>
      <c r="CN641" s="27">
        <f>(1/(((1-P641)^2+(6-Q641)^2))*CT641)</f>
        <v>1.8475097745997001E-3</v>
      </c>
      <c r="CO641" s="27">
        <f>((1/(((2-P641)^2+(6-Q641)^2))*CT641))</f>
        <v>1.9857586950315044E-3</v>
      </c>
      <c r="CP641" s="27">
        <f>((1/(((3-P641)^2+(6-Q641)^2))*CT641))</f>
        <v>1.9766650956052748E-3</v>
      </c>
      <c r="CQ641" s="27">
        <f>((1/(((4-P641)^2+(6-Q641)^2))*CT641))</f>
        <v>1.8240874546473313E-3</v>
      </c>
      <c r="CR641" s="27">
        <f>((1/(((5-P641)^2+(6-Q641)^2)))*CT641)</f>
        <v>1.5859521102193569E-3</v>
      </c>
      <c r="CS641" s="21">
        <f t="shared" si="300"/>
        <v>0.84856112112690985</v>
      </c>
      <c r="CT641" s="28">
        <v>0.05</v>
      </c>
    </row>
    <row r="642" spans="8:98" x14ac:dyDescent="0.25">
      <c r="H642" s="2">
        <v>44996</v>
      </c>
      <c r="I642" s="1" t="s">
        <v>23</v>
      </c>
      <c r="J642" s="1" t="s">
        <v>6</v>
      </c>
      <c r="K642"/>
      <c r="L642"/>
      <c r="M642"/>
      <c r="N642"/>
      <c r="P642" s="10">
        <f>SUMIF(team,spi_matches[[#This Row],[team1]],Mxg)+SUMIF(team,spi_matches[[#This Row],[team2]],Vnxg)</f>
        <v>1.4778845446934181</v>
      </c>
      <c r="Q642" s="10">
        <f>SUMIF(team,spi_matches[[#This Row],[team1]],Mnxg)+SUMIF(team,spi_matches[[#This Row],[team2]],Vxg)</f>
        <v>1.3600613485574684</v>
      </c>
      <c r="R642" s="10" t="str">
        <f t="shared" si="270"/>
        <v/>
      </c>
      <c r="S642" s="21">
        <f t="shared" si="271"/>
        <v>0.27922752860627736</v>
      </c>
      <c r="T642" s="21">
        <f t="shared" si="272"/>
        <v>0.24223146899895065</v>
      </c>
      <c r="U642" s="21">
        <f t="shared" si="273"/>
        <v>0.21671644789149769</v>
      </c>
      <c r="V642" s="22">
        <f t="shared" si="274"/>
        <v>3</v>
      </c>
      <c r="W642" s="22">
        <f t="shared" si="275"/>
        <v>0</v>
      </c>
      <c r="X642" s="23" t="str">
        <f t="shared" si="276"/>
        <v/>
      </c>
      <c r="Y642" s="23" t="str">
        <f t="shared" si="277"/>
        <v/>
      </c>
      <c r="Z642" s="23">
        <f t="shared" si="278"/>
        <v>3</v>
      </c>
      <c r="AA642" s="23">
        <f t="shared" si="279"/>
        <v>0</v>
      </c>
      <c r="AB642" s="24">
        <f t="shared" si="280"/>
        <v>1</v>
      </c>
      <c r="AC642" s="24">
        <f t="shared" si="281"/>
        <v>1</v>
      </c>
      <c r="AD642" s="24">
        <f t="shared" si="282"/>
        <v>2</v>
      </c>
      <c r="AE642" s="24">
        <f t="shared" si="283"/>
        <v>1</v>
      </c>
      <c r="AF642" s="24">
        <f t="shared" si="284"/>
        <v>1</v>
      </c>
      <c r="AG642" s="24">
        <f t="shared" si="285"/>
        <v>2</v>
      </c>
      <c r="AH642" s="24">
        <f t="shared" si="286"/>
        <v>2</v>
      </c>
      <c r="AI642" s="24">
        <f t="shared" si="287"/>
        <v>2</v>
      </c>
      <c r="AJ642" s="24">
        <f t="shared" si="288"/>
        <v>1</v>
      </c>
      <c r="AK642" s="24">
        <f t="shared" si="289"/>
        <v>0</v>
      </c>
      <c r="AL642" s="25">
        <f t="shared" si="290"/>
        <v>11</v>
      </c>
      <c r="AM642" s="25">
        <f t="shared" si="291"/>
        <v>21</v>
      </c>
      <c r="AN642" s="25">
        <f t="shared" si="292"/>
        <v>12</v>
      </c>
      <c r="AO642" s="25">
        <f t="shared" si="293"/>
        <v>22</v>
      </c>
      <c r="AP642" s="25">
        <f t="shared" si="294"/>
        <v>10</v>
      </c>
      <c r="AQ642" s="26">
        <f t="shared" si="295"/>
        <v>0.13965785560079158</v>
      </c>
      <c r="AR642" s="26">
        <f t="shared" si="296"/>
        <v>0.12430120244508094</v>
      </c>
      <c r="AS642" s="26">
        <f t="shared" si="297"/>
        <v>7.8382791734852575E-2</v>
      </c>
      <c r="AT642" s="26">
        <f t="shared" si="298"/>
        <v>7.3300237893971928E-2</v>
      </c>
      <c r="AU642" s="26">
        <f t="shared" si="299"/>
        <v>2.4059970806537573E-2</v>
      </c>
      <c r="AV642" s="27">
        <f>(1/(((0-P642)^2+(0-Q642)^2))*CT642)</f>
        <v>1.2394923279609272E-2</v>
      </c>
      <c r="AW642" s="27">
        <f>(1/(((1-P642)^2+(1-Q642)^2))*CT642)</f>
        <v>0.13965785560079158</v>
      </c>
      <c r="AX642" s="27">
        <f>(1/(((2-P642)^2+(2-Q642)^2))*CT642)</f>
        <v>7.3300237893971928E-2</v>
      </c>
      <c r="AY642" s="27">
        <f>(1/(((3-P642)^2+(3-Q642)^2))*CT642)</f>
        <v>9.9875470473818895E-3</v>
      </c>
      <c r="AZ642" s="27">
        <f>((1/(((4-P642)^2+(4-Q642)^2))*CT642))</f>
        <v>3.7508413737495703E-3</v>
      </c>
      <c r="BA642" s="27">
        <f>((1/(((5-P642)^2+(5-Q642)^2))*CT642))</f>
        <v>1.9489795610691165E-3</v>
      </c>
      <c r="BB642" s="27">
        <f>((1/(((6-P642)^2+(6-Q642)^2))*CT642))</f>
        <v>1.1910842423772799E-3</v>
      </c>
      <c r="BC642" s="27">
        <f>((1/(((1-P642)^2+(0-Q642)^2))*CT642))</f>
        <v>2.4059970806537573E-2</v>
      </c>
      <c r="BD642" s="27">
        <f>((1/(((2-P642)^2+(0-Q642)^2))*CT642))</f>
        <v>2.3558553190461882E-2</v>
      </c>
      <c r="BE642" s="27">
        <f>((1/(((2-P642)^2+(1-Q642)^2))*CT642))</f>
        <v>0.12430120244508094</v>
      </c>
      <c r="BF642" s="27">
        <f>((1/(((3-P642)^2+(0-Q642)^2))*CT642))</f>
        <v>1.200018528922637E-2</v>
      </c>
      <c r="BG642" s="27">
        <f>((1/(((3-P642)^2+(1-Q642)^2))*CT642))</f>
        <v>2.0437529626225658E-2</v>
      </c>
      <c r="BH642" s="27">
        <f>((1/(((3-P642)^2+(2-Q642)^2))*CT642))</f>
        <v>1.8339491547638746E-2</v>
      </c>
      <c r="BI642" s="27">
        <f>((1/(((4-P642)^2+(0-Q642)^2))*CT642))</f>
        <v>6.0895159514196707E-3</v>
      </c>
      <c r="BJ642" s="27">
        <f>((1/(((4-P642)^2+(1-Q642)^2))*CT642))</f>
        <v>7.7033168643506128E-3</v>
      </c>
      <c r="BK642" s="27">
        <f>((1/(((4-P642)^2+(2-Q642)^2))*CT642))</f>
        <v>7.3848831336580092E-3</v>
      </c>
      <c r="BL642" s="27">
        <f>((1/(((4-P642)^2+(3-Q642)^2))*CT642))</f>
        <v>5.5245779271176189E-3</v>
      </c>
      <c r="BM642" s="27">
        <f>((1/(((5-P642)^2+(0-Q642)^2))*CT642))</f>
        <v>3.5075254285515962E-3</v>
      </c>
      <c r="BN642" s="27">
        <f>((1/(((5-P642)^2+(1-Q642)^2))*CT642))</f>
        <v>3.9888499023759154E-3</v>
      </c>
      <c r="BO642" s="27">
        <f>((1/(((5-P642)^2+(2-Q642)^2))*CT642))</f>
        <v>3.9017329034263222E-3</v>
      </c>
      <c r="BP642" s="27">
        <f>((1/(((5-P642)^2+(3-Q642)^2))*CT642))</f>
        <v>3.3124217803344237E-3</v>
      </c>
      <c r="BQ642" s="27">
        <f>((1/(((5-P642)^2+(4-Q642)^2))*CT642))</f>
        <v>2.5807019881629967E-3</v>
      </c>
      <c r="BR642" s="27">
        <f>((1/(((6-P642)^2+(0-Q642)^2))*CT642))</f>
        <v>2.2422233464700903E-3</v>
      </c>
      <c r="BS642" s="27">
        <f>(1/(((6-P642)^2+(1-Q642)^2))*CT642)</f>
        <v>2.429640954996707E-3</v>
      </c>
      <c r="BT642" s="27">
        <f>(1/(((6-P642)^2+(2-Q642)^2))*CT642)</f>
        <v>2.3970411305433972E-3</v>
      </c>
      <c r="BU642" s="27">
        <f>(1/(((6-P642)^2+(3-Q642)^2))*CT642)</f>
        <v>2.1608607893239809E-3</v>
      </c>
      <c r="BV642" s="27">
        <f>((1/(((6-P642)^2+(4-Q642)^2))*CT642))</f>
        <v>1.8235660278772881E-3</v>
      </c>
      <c r="BW642" s="27">
        <f>((1/(((6-P642)^2+(5-Q642)^2))*CT642))</f>
        <v>1.4837375724975064E-3</v>
      </c>
      <c r="BX642" s="27">
        <f>((1/(((0-P642)^2+(1-Q642)^2))*CT642))</f>
        <v>2.1609595919630881E-2</v>
      </c>
      <c r="BY642" s="27">
        <f>((1/(((0-P642)^2+(2-Q642)^2))*CT642))</f>
        <v>1.9277746094723804E-2</v>
      </c>
      <c r="BZ642" s="27">
        <f>((1/(((1-P642)^2+(2-Q642)^2))*CT642))</f>
        <v>7.8382791734852575E-2</v>
      </c>
      <c r="CA642" s="27">
        <f>((1/(((0-P642)^2+(3-Q642)^2))*CT642))</f>
        <v>1.0259479665568012E-2</v>
      </c>
      <c r="CB642" s="27">
        <f>((1/(((1-P642)^2+(3-Q642)^2))*CT642))</f>
        <v>1.7136360492712353E-2</v>
      </c>
      <c r="CC642" s="27">
        <f>((1/(((2-P642)^2+(3-Q642)^2))*CT642))</f>
        <v>1.6880467185056366E-2</v>
      </c>
      <c r="CD642" s="27">
        <f>((1/(((0-P642)^2+(4-Q642)^2))*CT642))</f>
        <v>5.4624398853983583E-3</v>
      </c>
      <c r="CE642" s="27">
        <f>((1/(((1-P642)^2+(4-Q642)^2))*CT642))</f>
        <v>6.9467120428329532E-3</v>
      </c>
      <c r="CF642" s="27">
        <f>((1/(((2-P642)^2+(4-Q642)^2))*CT642))</f>
        <v>6.9042839202176623E-3</v>
      </c>
      <c r="CG642" s="27">
        <f>((1/(((3-P642)^2+(4-Q642)^2))*CT642))</f>
        <v>5.384385032452383E-3</v>
      </c>
      <c r="CH642" s="27">
        <f>((1/(((0-P642)^2+(5-Q642)^2))*CT642))</f>
        <v>3.2397486338376193E-3</v>
      </c>
      <c r="CI642" s="27">
        <f>((1/(((1-P642)^2+(5-Q642)^2))*CT642))</f>
        <v>3.7098794096103757E-3</v>
      </c>
      <c r="CJ642" s="27">
        <f>((1/(((2-P642)^2+(5-Q642)^2))*CT642))</f>
        <v>3.6977440537386262E-3</v>
      </c>
      <c r="CK642" s="27">
        <f>((1/(((3-P642)^2+(5-Q642)^2))*CT642))</f>
        <v>3.2121313008841705E-3</v>
      </c>
      <c r="CL642" s="27">
        <f>(1/(((4-P642)^2+(5-Q642)^2))*CT642)</f>
        <v>2.5496909581693909E-3</v>
      </c>
      <c r="CM642" s="27">
        <f>(1/(((0-P642)^2+(6-Q642)^2))*CT642)</f>
        <v>2.1085326338064476E-3</v>
      </c>
      <c r="CN642" s="27">
        <f>(1/(((1-P642)^2+(6-Q642)^2))*CT642)</f>
        <v>2.2980682460120509E-3</v>
      </c>
      <c r="CO642" s="27">
        <f>((1/(((2-P642)^2+(6-Q642)^2))*CT642))</f>
        <v>2.2934059511858364E-3</v>
      </c>
      <c r="CP642" s="27">
        <f>((1/(((3-P642)^2+(6-Q642)^2))*CT642))</f>
        <v>2.0967994908956005E-3</v>
      </c>
      <c r="CQ642" s="27">
        <f>((1/(((4-P642)^2+(6-Q642)^2))*CT642))</f>
        <v>1.7927510217746476E-3</v>
      </c>
      <c r="CR642" s="27">
        <f>((1/(((5-P642)^2+(6-Q642)^2)))*CT642)</f>
        <v>1.4734342181375816E-3</v>
      </c>
      <c r="CS642" s="21">
        <f t="shared" si="300"/>
        <v>0.73817544549672554</v>
      </c>
      <c r="CT642" s="28">
        <v>0.05</v>
      </c>
    </row>
    <row r="643" spans="8:98" x14ac:dyDescent="0.25">
      <c r="H643" s="2">
        <v>44996</v>
      </c>
      <c r="I643" s="1" t="s">
        <v>20</v>
      </c>
      <c r="J643" s="1" t="s">
        <v>15</v>
      </c>
      <c r="K643"/>
      <c r="L643"/>
      <c r="M643"/>
      <c r="N643"/>
      <c r="P643" s="10">
        <f>SUMIF(team,spi_matches[[#This Row],[team1]],Mxg)+SUMIF(team,spi_matches[[#This Row],[team2]],Vnxg)</f>
        <v>1.3804593587916709</v>
      </c>
      <c r="Q643" s="10">
        <f>SUMIF(team,spi_matches[[#This Row],[team1]],Mnxg)+SUMIF(team,spi_matches[[#This Row],[team2]],Vxg)</f>
        <v>0.92335601893161345</v>
      </c>
      <c r="R643" s="10" t="str">
        <f t="shared" ref="R643:R706" si="301">IF(M643="","",(M643-P643)^2+(N643-Q643)^2)</f>
        <v/>
      </c>
      <c r="S643" s="21">
        <f t="shared" ref="S643:S706" si="302">SUM(BC643:BW643)</f>
        <v>0.31766992272640054</v>
      </c>
      <c r="T643" s="21">
        <f t="shared" ref="T643:T706" si="303">SUM(AV643:BB643)</f>
        <v>0.39550056177041487</v>
      </c>
      <c r="U643" s="21">
        <f t="shared" ref="U643:U706" si="304">SUM(BX643:CR643)</f>
        <v>0.15311163730960206</v>
      </c>
      <c r="V643" s="22">
        <f t="shared" ref="V643:V706" si="305">IF(AND(S643&gt;T643,S643&gt;U643),3,IF(AND(T643&gt;S643,T643&gt;U643),1,0))</f>
        <v>1</v>
      </c>
      <c r="W643" s="22">
        <f t="shared" ref="W643:W706" si="306">IF(AND(S643&gt;T643,S643&gt;U643),0,IF(AND(T643&gt;S643,T643&gt;U643),1,3))</f>
        <v>1</v>
      </c>
      <c r="X643" s="23" t="str">
        <f t="shared" ref="X643:X706" si="307">IF(K643="","",IF(K643&gt;L643,3,IF(K643=L643,1,0)))</f>
        <v/>
      </c>
      <c r="Y643" s="23" t="str">
        <f t="shared" ref="Y643:Y706" si="308">IF(K643="","",IF(K643&gt;L643,0,IF(K643=L643,1,3)))</f>
        <v/>
      </c>
      <c r="Z643" s="23">
        <f t="shared" ref="Z643:Z706" si="309">IF(X643="",V643,X643)</f>
        <v>1</v>
      </c>
      <c r="AA643" s="23">
        <f t="shared" ref="AA643:AA706" si="310">IF(Y643="",W643,Y643)</f>
        <v>1</v>
      </c>
      <c r="AB643" s="24">
        <f t="shared" ref="AB643:AB706" si="311">IF(AL643&lt;9,0,ROUND(LEFT(AL643,1),0))</f>
        <v>1</v>
      </c>
      <c r="AC643" s="24">
        <f t="shared" ref="AC643:AC706" si="312">ROUND(RIGHT(AL643,1),0)</f>
        <v>1</v>
      </c>
      <c r="AD643" s="24">
        <f t="shared" ref="AD643:AD706" si="313">IF(AM643&lt;9,0,ROUND(LEFT(AM643,1),1))</f>
        <v>2</v>
      </c>
      <c r="AE643" s="24">
        <f t="shared" ref="AE643:AE706" si="314">ROUND(RIGHT(AM643,1),1)</f>
        <v>1</v>
      </c>
      <c r="AF643" s="24">
        <f t="shared" ref="AF643:AF706" si="315">IF(AN643&lt;9,0,ROUND(LEFT(AN643,1),1))</f>
        <v>1</v>
      </c>
      <c r="AG643" s="24">
        <f t="shared" ref="AG643:AG706" si="316">ROUND(RIGHT(AN643,1),1)</f>
        <v>0</v>
      </c>
      <c r="AH643" s="24">
        <f t="shared" ref="AH643:AH706" si="317">IF(AO643&lt;9,0,ROUND(LEFT(AO643,1),1))</f>
        <v>2</v>
      </c>
      <c r="AI643" s="24">
        <f t="shared" ref="AI643:AI706" si="318">ROUND(RIGHT(AO643,1),1)</f>
        <v>0</v>
      </c>
      <c r="AJ643" s="24">
        <f t="shared" ref="AJ643:AJ706" si="319">IF(AP643&lt;9,0,ROUND(LEFT(AP643,1),1))</f>
        <v>1</v>
      </c>
      <c r="AK643" s="24">
        <f t="shared" ref="AK643:AK706" si="320">ROUND(RIGHT(AP643,1),1)</f>
        <v>2</v>
      </c>
      <c r="AL643" s="25">
        <f t="shared" ref="AL643:AL706" si="321">SUMIFS($AV$1:$CR$1,AV643:CR643,(LARGE(AV643:CR643,1)))</f>
        <v>11</v>
      </c>
      <c r="AM643" s="25">
        <f t="shared" ref="AM643:AM706" si="322">SUMIFS($AV$1:$CR$1,AV643:CR643,(LARGE(AV643:CR643,2)))</f>
        <v>21</v>
      </c>
      <c r="AN643" s="25">
        <f t="shared" ref="AN643:AN706" si="323">SUMIFS($AV$1:$CR$1,AV643:CR643,(LARGE(AV643:CR643,3)))</f>
        <v>10</v>
      </c>
      <c r="AO643" s="25">
        <f t="shared" ref="AO643:AO706" si="324">SUMIFS($AV$1:$CR$1,AV643:CR643,(LARGE(AV643:CR643,4)))</f>
        <v>20</v>
      </c>
      <c r="AP643" s="25">
        <f t="shared" ref="AP643:AP706" si="325">SUMIFS($AV$1:$CR$1,AV643:CR643,(LARGE(AV643:CR643,5)))</f>
        <v>12</v>
      </c>
      <c r="AQ643" s="26">
        <f t="shared" ref="AQ643:AQ706" si="326">SUMIF($AV$1:$CR$1,AL643,AV643:CR643)</f>
        <v>0.33195324099548884</v>
      </c>
      <c r="AR643" s="26">
        <f t="shared" ref="AR643:AR706" si="327">SUMIF($AV$1:$CR$1,AM643,AV643:CR643)</f>
        <v>0.12830220825429875</v>
      </c>
      <c r="AS643" s="26">
        <f t="shared" ref="AS643:AS706" si="328">SUMIF($AV$1:$CR$1,AN643,AV643:CR643)</f>
        <v>5.0133572813734588E-2</v>
      </c>
      <c r="AT643" s="26">
        <f t="shared" ref="AT643:AT706" si="329">SUMIF($AV$1:$CR$1,AO643,AV643:CR643)</f>
        <v>4.0439432871313512E-2</v>
      </c>
      <c r="AU643" s="26">
        <f t="shared" ref="AU643:AU706" si="330">SUMIF($AV$1:$CR$1,AP643,AV643:CR643)</f>
        <v>3.8346158243987294E-2</v>
      </c>
      <c r="AV643" s="27">
        <f>(1/(((0-P643)^2+(0-Q643)^2))*CT643)</f>
        <v>1.8127407095288071E-2</v>
      </c>
      <c r="AW643" s="27">
        <f>(1/(((1-P643)^2+(1-Q643)^2))*CT643)</f>
        <v>0.33195324099548884</v>
      </c>
      <c r="AX643" s="27">
        <f>(1/(((2-P643)^2+(2-Q643)^2))*CT643)</f>
        <v>3.2404556776875669E-2</v>
      </c>
      <c r="AY643" s="27">
        <f>(1/(((3-P643)^2+(3-Q643)^2))*CT643)</f>
        <v>7.2094288932546121E-3</v>
      </c>
      <c r="AZ643" s="27">
        <f>((1/(((4-P643)^2+(4-Q643)^2))*CT643))</f>
        <v>3.0622747830789765E-3</v>
      </c>
      <c r="BA643" s="27">
        <f>((1/(((5-P643)^2+(5-Q643)^2))*CT643))</f>
        <v>1.682363080462549E-3</v>
      </c>
      <c r="BB643" s="27">
        <f>((1/(((6-P643)^2+(6-Q643)^2))*CT643))</f>
        <v>1.061290145966182E-3</v>
      </c>
      <c r="BC643" s="27">
        <f>((1/(((1-P643)^2+(0-Q643)^2))*CT643))</f>
        <v>5.0133572813734588E-2</v>
      </c>
      <c r="BD643" s="27">
        <f>((1/(((2-P643)^2+(0-Q643)^2))*CT643))</f>
        <v>4.0439432871313512E-2</v>
      </c>
      <c r="BE643" s="27">
        <f>((1/(((2-P643)^2+(1-Q643)^2))*CT643))</f>
        <v>0.12830220825429875</v>
      </c>
      <c r="BF643" s="27">
        <f>((1/(((3-P643)^2+(0-Q643)^2))*CT643))</f>
        <v>1.4386426562600065E-2</v>
      </c>
      <c r="BG643" s="27">
        <f>((1/(((3-P643)^2+(1-Q643)^2))*CT643))</f>
        <v>1.902018514149402E-2</v>
      </c>
      <c r="BH643" s="27">
        <f>((1/(((3-P643)^2+(2-Q643)^2))*CT643))</f>
        <v>1.3220259045804053E-2</v>
      </c>
      <c r="BI643" s="27">
        <f>((1/(((4-P643)^2+(0-Q643)^2))*CT643))</f>
        <v>6.4812346472035379E-3</v>
      </c>
      <c r="BJ643" s="27">
        <f>((1/(((4-P643)^2+(1-Q643)^2))*CT643))</f>
        <v>7.2802802635254377E-3</v>
      </c>
      <c r="BK643" s="27">
        <f>((1/(((4-P643)^2+(2-Q643)^2))*CT643))</f>
        <v>6.233515909046812E-3</v>
      </c>
      <c r="BL643" s="27">
        <f>((1/(((4-P643)^2+(3-Q643)^2))*CT643))</f>
        <v>4.4744957965557461E-3</v>
      </c>
      <c r="BM643" s="27">
        <f>((1/(((5-P643)^2+(0-Q643)^2))*CT643))</f>
        <v>3.5832890557328731E-3</v>
      </c>
      <c r="BN643" s="27">
        <f>((1/(((5-P643)^2+(1-Q643)^2))*CT643))</f>
        <v>3.8147703894714753E-3</v>
      </c>
      <c r="BO643" s="27">
        <f>((1/(((5-P643)^2+(2-Q643)^2))*CT643))</f>
        <v>3.5062531568112471E-3</v>
      </c>
      <c r="BP643" s="27">
        <f>((1/(((5-P643)^2+(3-Q643)^2))*CT643))</f>
        <v>2.8713313890266893E-3</v>
      </c>
      <c r="BQ643" s="27">
        <f>((1/(((5-P643)^2+(4-Q643)^2))*CT643))</f>
        <v>2.215642979738025E-3</v>
      </c>
      <c r="BR643" s="27">
        <f>((1/(((6-P643)^2+(0-Q643)^2))*CT643))</f>
        <v>2.2529888300628575E-3</v>
      </c>
      <c r="BS643" s="27">
        <f>(1/(((6-P643)^2+(1-Q643)^2))*CT643)</f>
        <v>2.3423559283196897E-3</v>
      </c>
      <c r="BT643" s="27">
        <f>(1/(((6-P643)^2+(2-Q643)^2))*CT643)</f>
        <v>2.2222895825112789E-3</v>
      </c>
      <c r="BU643" s="27">
        <f>(1/(((6-P643)^2+(3-Q643)^2))*CT643)</f>
        <v>1.9491197143164639E-3</v>
      </c>
      <c r="BV643" s="27">
        <f>((1/(((6-P643)^2+(4-Q643)^2))*CT643))</f>
        <v>1.6230660316680645E-3</v>
      </c>
      <c r="BW643" s="27">
        <f>((1/(((6-P643)^2+(5-Q643)^2))*CT643))</f>
        <v>1.3172043631653992E-3</v>
      </c>
      <c r="BX643" s="27">
        <f>((1/(((0-P643)^2+(1-Q643)^2))*CT643))</f>
        <v>2.6156888563074333E-2</v>
      </c>
      <c r="BY643" s="27">
        <f>((1/(((0-P643)^2+(2-Q643)^2))*CT643))</f>
        <v>1.631411695030539E-2</v>
      </c>
      <c r="BZ643" s="27">
        <f>((1/(((1-P643)^2+(2-Q643)^2))*CT643))</f>
        <v>3.8346158243987294E-2</v>
      </c>
      <c r="CA643" s="27">
        <f>((1/(((0-P643)^2+(3-Q643)^2))*CT643))</f>
        <v>8.0410178555714151E-3</v>
      </c>
      <c r="CB643" s="27">
        <f>((1/(((1-P643)^2+(3-Q643)^2))*CT643))</f>
        <v>1.1217806038027231E-2</v>
      </c>
      <c r="CC643" s="27">
        <f>((1/(((2-P643)^2+(3-Q643)^2))*CT643))</f>
        <v>1.0646722759485451E-2</v>
      </c>
      <c r="CD643" s="27">
        <f>((1/(((0-P643)^2+(4-Q643)^2))*CT643))</f>
        <v>4.3969935643487475E-3</v>
      </c>
      <c r="CE643" s="27">
        <f>((1/(((1-P643)^2+(4-Q643)^2))*CT643))</f>
        <v>5.2026497041179117E-3</v>
      </c>
      <c r="CF643" s="27">
        <f>((1/(((2-P643)^2+(4-Q643)^2))*CT643))</f>
        <v>5.0763643621452928E-3</v>
      </c>
      <c r="CG643" s="27">
        <f>((1/(((3-P643)^2+(4-Q643)^2))*CT643))</f>
        <v>4.1361111199963389E-3</v>
      </c>
      <c r="CH643" s="27">
        <f>((1/(((0-P643)^2+(5-Q643)^2))*CT643))</f>
        <v>2.6990998873232595E-3</v>
      </c>
      <c r="CI643" s="27">
        <f>((1/(((1-P643)^2+(5-Q643)^2))*CT643))</f>
        <v>2.9826216703567085E-3</v>
      </c>
      <c r="CJ643" s="27">
        <f>((1/(((2-P643)^2+(5-Q643)^2))*CT643))</f>
        <v>2.9406823054482622E-3</v>
      </c>
      <c r="CK643" s="27">
        <f>((1/(((3-P643)^2+(5-Q643)^2))*CT643))</f>
        <v>2.5984908538889675E-3</v>
      </c>
      <c r="CL643" s="27">
        <f>(1/(((4-P643)^2+(5-Q643)^2))*CT643)</f>
        <v>2.1293794498458371E-3</v>
      </c>
      <c r="CM643" s="27">
        <f>(1/(((0-P643)^2+(6-Q643)^2))*CT643)</f>
        <v>1.8064900730763809E-3</v>
      </c>
      <c r="CN643" s="27">
        <f>(1/(((1-P643)^2+(6-Q643)^2))*CT643)</f>
        <v>1.9292309148728989E-3</v>
      </c>
      <c r="CO643" s="27">
        <f>((1/(((2-P643)^2+(6-Q643)^2))*CT643))</f>
        <v>1.9115967028663996E-3</v>
      </c>
      <c r="CP643" s="27">
        <f>((1/(((3-P643)^2+(6-Q643)^2))*CT643))</f>
        <v>1.7608593783224162E-3</v>
      </c>
      <c r="CQ643" s="27">
        <f>((1/(((4-P643)^2+(6-Q643)^2))*CT643))</f>
        <v>1.5321299627648497E-3</v>
      </c>
      <c r="CR643" s="27">
        <f>((1/(((5-P643)^2+(6-Q643)^2)))*CT643)</f>
        <v>1.2862269497767118E-3</v>
      </c>
      <c r="CS643" s="21">
        <f t="shared" ref="CS643:CS706" si="331">SUM(AV643:CR643)</f>
        <v>0.86628212180641773</v>
      </c>
      <c r="CT643" s="28">
        <v>0.05</v>
      </c>
    </row>
    <row r="644" spans="8:98" x14ac:dyDescent="0.25">
      <c r="H644" s="2">
        <v>44996</v>
      </c>
      <c r="I644" s="1" t="s">
        <v>8</v>
      </c>
      <c r="J644" s="1" t="s">
        <v>27</v>
      </c>
      <c r="K644"/>
      <c r="L644"/>
      <c r="M644"/>
      <c r="N644"/>
      <c r="P644" s="10">
        <f>SUMIF(team,spi_matches[[#This Row],[team1]],Mxg)+SUMIF(team,spi_matches[[#This Row],[team2]],Vnxg)</f>
        <v>1.3201464011869368</v>
      </c>
      <c r="Q644" s="10">
        <f>SUMIF(team,spi_matches[[#This Row],[team1]],Mnxg)+SUMIF(team,spi_matches[[#This Row],[team2]],Vxg)</f>
        <v>1.8572421815449933</v>
      </c>
      <c r="R644" s="10" t="str">
        <f t="shared" si="301"/>
        <v/>
      </c>
      <c r="S644" s="21">
        <f t="shared" si="302"/>
        <v>0.16043787957580058</v>
      </c>
      <c r="T644" s="21">
        <f t="shared" si="303"/>
        <v>0.19272621816840158</v>
      </c>
      <c r="U644" s="21">
        <f t="shared" si="304"/>
        <v>0.60640624671608401</v>
      </c>
      <c r="V644" s="22">
        <f t="shared" si="305"/>
        <v>0</v>
      </c>
      <c r="W644" s="22">
        <f t="shared" si="306"/>
        <v>3</v>
      </c>
      <c r="X644" s="23" t="str">
        <f t="shared" si="307"/>
        <v/>
      </c>
      <c r="Y644" s="23" t="str">
        <f t="shared" si="308"/>
        <v/>
      </c>
      <c r="Z644" s="23">
        <f t="shared" si="309"/>
        <v>0</v>
      </c>
      <c r="AA644" s="23">
        <f t="shared" si="310"/>
        <v>3</v>
      </c>
      <c r="AB644" s="24">
        <f t="shared" si="311"/>
        <v>1</v>
      </c>
      <c r="AC644" s="24">
        <f t="shared" si="312"/>
        <v>2</v>
      </c>
      <c r="AD644" s="24">
        <f t="shared" si="313"/>
        <v>2</v>
      </c>
      <c r="AE644" s="24">
        <f t="shared" si="314"/>
        <v>2</v>
      </c>
      <c r="AF644" s="24">
        <f t="shared" si="315"/>
        <v>1</v>
      </c>
      <c r="AG644" s="24">
        <f t="shared" si="316"/>
        <v>1</v>
      </c>
      <c r="AH644" s="24">
        <f t="shared" si="317"/>
        <v>2</v>
      </c>
      <c r="AI644" s="24">
        <f t="shared" si="318"/>
        <v>1</v>
      </c>
      <c r="AJ644" s="24">
        <f t="shared" si="319"/>
        <v>1</v>
      </c>
      <c r="AK644" s="24">
        <f t="shared" si="320"/>
        <v>3</v>
      </c>
      <c r="AL644" s="25">
        <f t="shared" si="321"/>
        <v>12</v>
      </c>
      <c r="AM644" s="25">
        <f t="shared" si="322"/>
        <v>22</v>
      </c>
      <c r="AN644" s="25">
        <f t="shared" si="323"/>
        <v>11</v>
      </c>
      <c r="AO644" s="25">
        <f t="shared" si="324"/>
        <v>21</v>
      </c>
      <c r="AP644" s="25">
        <f t="shared" si="325"/>
        <v>13</v>
      </c>
      <c r="AQ644" s="26">
        <f t="shared" si="326"/>
        <v>0.40692252390750216</v>
      </c>
      <c r="AR644" s="26">
        <f t="shared" si="327"/>
        <v>0.10360961162974652</v>
      </c>
      <c r="AS644" s="26">
        <f t="shared" si="328"/>
        <v>5.9711625617080558E-2</v>
      </c>
      <c r="AT644" s="26">
        <f t="shared" si="329"/>
        <v>4.1768823684747047E-2</v>
      </c>
      <c r="AU644" s="26">
        <f t="shared" si="330"/>
        <v>3.55015515462676E-2</v>
      </c>
      <c r="AV644" s="27">
        <f>(1/(((0-P644)^2+(0-Q644)^2))*CT644)</f>
        <v>9.6299498377026491E-3</v>
      </c>
      <c r="AW644" s="27">
        <f>(1/(((1-P644)^2+(1-Q644)^2))*CT644)</f>
        <v>5.9711625617080558E-2</v>
      </c>
      <c r="AX644" s="27">
        <f>(1/(((2-P644)^2+(2-Q644)^2))*CT644)</f>
        <v>0.10360961162974652</v>
      </c>
      <c r="AY644" s="27">
        <f>(1/(((3-P644)^2+(3-Q644)^2))*CT644)</f>
        <v>1.2112979567434189E-2</v>
      </c>
      <c r="AZ644" s="27">
        <f>((1/(((4-P644)^2+(4-Q644)^2))*CT644))</f>
        <v>4.2469963446737794E-3</v>
      </c>
      <c r="BA644" s="27">
        <f>((1/(((5-P644)^2+(5-Q644)^2))*CT644))</f>
        <v>2.1350870230628705E-3</v>
      </c>
      <c r="BB644" s="27">
        <f>((1/(((6-P644)^2+(6-Q644)^2))*CT644))</f>
        <v>1.2799681487010084E-3</v>
      </c>
      <c r="BC644" s="27">
        <f>((1/(((1-P644)^2+(0-Q644)^2))*CT644))</f>
        <v>1.4077201810806753E-2</v>
      </c>
      <c r="BD644" s="27">
        <f>((1/(((2-P644)^2+(0-Q644)^2))*CT644))</f>
        <v>1.2782658332400131E-2</v>
      </c>
      <c r="BE644" s="27">
        <f>((1/(((2-P644)^2+(1-Q644)^2))*CT644))</f>
        <v>4.1768823684747047E-2</v>
      </c>
      <c r="BF644" s="27">
        <f>((1/(((3-P644)^2+(0-Q644)^2))*CT644))</f>
        <v>7.9728837321199602E-3</v>
      </c>
      <c r="BG644" s="27">
        <f>((1/(((3-P644)^2+(1-Q644)^2))*CT644))</f>
        <v>1.4057689440492051E-2</v>
      </c>
      <c r="BH644" s="27">
        <f>((1/(((3-P644)^2+(2-Q644)^2))*CT644))</f>
        <v>1.7591462095090969E-2</v>
      </c>
      <c r="BI644" s="27">
        <f>((1/(((4-P644)^2+(0-Q644)^2))*CT644))</f>
        <v>4.7032424143504323E-3</v>
      </c>
      <c r="BJ644" s="27">
        <f>((1/(((4-P644)^2+(1-Q644)^2))*CT644))</f>
        <v>6.315938820593215E-3</v>
      </c>
      <c r="BK644" s="27">
        <f>((1/(((4-P644)^2+(2-Q644)^2))*CT644))</f>
        <v>6.9425206856533334E-3</v>
      </c>
      <c r="BL644" s="27">
        <f>((1/(((4-P644)^2+(3-Q644)^2))*CT644))</f>
        <v>5.8910087439874373E-3</v>
      </c>
      <c r="BM644" s="27">
        <f>((1/(((5-P644)^2+(0-Q644)^2))*CT644))</f>
        <v>2.9427913655011876E-3</v>
      </c>
      <c r="BN644" s="27">
        <f>((1/(((5-P644)^2+(1-Q644)^2))*CT644))</f>
        <v>3.5023358245424921E-3</v>
      </c>
      <c r="BO644" s="27">
        <f>((1/(((5-P644)^2+(2-Q644)^2))*CT644))</f>
        <v>3.6868527918772678E-3</v>
      </c>
      <c r="BP644" s="27">
        <f>((1/(((5-P644)^2+(3-Q644)^2))*CT644))</f>
        <v>3.3676342733649821E-3</v>
      </c>
      <c r="BQ644" s="27">
        <f>((1/(((5-P644)^2+(4-Q644)^2))*CT644))</f>
        <v>2.7574441430462931E-3</v>
      </c>
      <c r="BR644" s="27">
        <f>((1/(((6-P644)^2+(0-Q644)^2))*CT644))</f>
        <v>1.9723571597951802E-3</v>
      </c>
      <c r="BS644" s="27">
        <f>(1/(((6-P644)^2+(1-Q644)^2))*CT644)</f>
        <v>2.2088811822537544E-3</v>
      </c>
      <c r="BT644" s="27">
        <f>(1/(((6-P644)^2+(2-Q644)^2))*CT644)</f>
        <v>2.2808752328447152E-3</v>
      </c>
      <c r="BU644" s="27">
        <f>(1/(((6-P644)^2+(3-Q644)^2))*CT644)</f>
        <v>2.1545292925604464E-3</v>
      </c>
      <c r="BV644" s="27">
        <f>((1/(((6-P644)^2+(4-Q644)^2))*CT644))</f>
        <v>1.8873308210779042E-3</v>
      </c>
      <c r="BW644" s="27">
        <f>((1/(((6-P644)^2+(5-Q644)^2))*CT644))</f>
        <v>1.573417728695084E-3</v>
      </c>
      <c r="BX644" s="27">
        <f>((1/(((0-P644)^2+(1-Q644)^2))*CT644))</f>
        <v>2.0180407365801151E-2</v>
      </c>
      <c r="BY644" s="27">
        <f>((1/(((0-P644)^2+(2-Q644)^2))*CT644))</f>
        <v>2.8358073521601853E-2</v>
      </c>
      <c r="BZ644" s="27">
        <f>((1/(((1-P644)^2+(2-Q644)^2))*CT644))</f>
        <v>0.40692252390750216</v>
      </c>
      <c r="CA644" s="27">
        <f>((1/(((0-P644)^2+(3-Q644)^2))*CT644))</f>
        <v>1.6400530059820187E-2</v>
      </c>
      <c r="CB644" s="27">
        <f>((1/(((1-P644)^2+(3-Q644)^2))*CT644))</f>
        <v>3.55015515462676E-2</v>
      </c>
      <c r="CC644" s="27">
        <f>((1/(((2-P644)^2+(3-Q644)^2))*CT644))</f>
        <v>2.8279001917431462E-2</v>
      </c>
      <c r="CD644" s="27">
        <f>((1/(((0-P644)^2+(4-Q644)^2))*CT644))</f>
        <v>7.893659661944814E-3</v>
      </c>
      <c r="CE644" s="27">
        <f>((1/(((1-P644)^2+(4-Q644)^2))*CT644))</f>
        <v>1.0652112105301967E-2</v>
      </c>
      <c r="CF644" s="27">
        <f>((1/(((2-P644)^2+(4-Q644)^2))*CT644))</f>
        <v>9.8939135324695431E-3</v>
      </c>
      <c r="CG644" s="27">
        <f>((1/(((3-P644)^2+(4-Q644)^2))*CT644))</f>
        <v>6.7446171913702439E-3</v>
      </c>
      <c r="CH644" s="27">
        <f>((1/(((0-P644)^2+(5-Q644)^2))*CT644))</f>
        <v>4.3030321856829864E-3</v>
      </c>
      <c r="CI644" s="27">
        <f>((1/(((1-P644)^2+(5-Q644)^2))*CT644))</f>
        <v>5.0103110077906951E-3</v>
      </c>
      <c r="CJ644" s="27">
        <f>((1/(((2-P644)^2+(5-Q644)^2))*CT644))</f>
        <v>4.8359979518092129E-3</v>
      </c>
      <c r="CK644" s="27">
        <f>((1/(((3-P644)^2+(5-Q644)^2))*CT644))</f>
        <v>3.9373691140200491E-3</v>
      </c>
      <c r="CL644" s="27">
        <f>(1/(((4-P644)^2+(5-Q644)^2))*CT644)</f>
        <v>2.9310828528924162E-3</v>
      </c>
      <c r="CM644" s="27">
        <f>(1/(((0-P644)^2+(6-Q644)^2))*CT644)</f>
        <v>2.644770944721193E-3</v>
      </c>
      <c r="CN644" s="27">
        <f>(1/(((1-P644)^2+(6-Q644)^2))*CT644)</f>
        <v>2.8960431608091018E-3</v>
      </c>
      <c r="CO644" s="27">
        <f>((1/(((2-P644)^2+(6-Q644)^2))*CT644))</f>
        <v>2.8369368541271253E-3</v>
      </c>
      <c r="CP644" s="27">
        <f>((1/(((3-P644)^2+(6-Q644)^2))*CT644))</f>
        <v>2.5019577248982044E-3</v>
      </c>
      <c r="CQ644" s="27">
        <f>((1/(((4-P644)^2+(6-Q644)^2))*CT644))</f>
        <v>2.0538893191838839E-3</v>
      </c>
      <c r="CR644" s="27">
        <f>((1/(((5-P644)^2+(6-Q644)^2)))*CT644)</f>
        <v>1.628464790638258E-3</v>
      </c>
      <c r="CS644" s="21">
        <f t="shared" si="331"/>
        <v>0.95957034446028622</v>
      </c>
      <c r="CT644" s="28">
        <v>0.05</v>
      </c>
    </row>
    <row r="645" spans="8:98" x14ac:dyDescent="0.25">
      <c r="H645" s="2">
        <v>44996</v>
      </c>
      <c r="I645" s="1" t="s">
        <v>13</v>
      </c>
      <c r="J645" s="1" t="s">
        <v>22</v>
      </c>
      <c r="K645"/>
      <c r="L645"/>
      <c r="M645"/>
      <c r="N645"/>
      <c r="P645" s="10">
        <f>SUMIF(team,spi_matches[[#This Row],[team1]],Mxg)+SUMIF(team,spi_matches[[#This Row],[team2]],Vnxg)</f>
        <v>0.4538173515413782</v>
      </c>
      <c r="Q645" s="10">
        <f>SUMIF(team,spi_matches[[#This Row],[team1]],Mnxg)+SUMIF(team,spi_matches[[#This Row],[team2]],Vxg)</f>
        <v>2.0626580165118908</v>
      </c>
      <c r="R645" s="10" t="str">
        <f t="shared" si="301"/>
        <v/>
      </c>
      <c r="S645" s="21">
        <f t="shared" si="302"/>
        <v>8.5960662383188363E-2</v>
      </c>
      <c r="T645" s="21">
        <f t="shared" si="303"/>
        <v>7.9756153230742269E-2</v>
      </c>
      <c r="U645" s="21">
        <f t="shared" si="304"/>
        <v>0.61903028303372176</v>
      </c>
      <c r="V645" s="22">
        <f t="shared" si="305"/>
        <v>0</v>
      </c>
      <c r="W645" s="22">
        <f t="shared" si="306"/>
        <v>3</v>
      </c>
      <c r="X645" s="23" t="str">
        <f t="shared" si="307"/>
        <v/>
      </c>
      <c r="Y645" s="23" t="str">
        <f t="shared" si="308"/>
        <v/>
      </c>
      <c r="Z645" s="23">
        <f t="shared" si="309"/>
        <v>0</v>
      </c>
      <c r="AA645" s="23">
        <f t="shared" si="310"/>
        <v>3</v>
      </c>
      <c r="AB645" s="24">
        <f t="shared" si="311"/>
        <v>0</v>
      </c>
      <c r="AC645" s="24">
        <f t="shared" si="312"/>
        <v>2</v>
      </c>
      <c r="AD645" s="24">
        <f t="shared" si="313"/>
        <v>1</v>
      </c>
      <c r="AE645" s="24">
        <f t="shared" si="314"/>
        <v>2</v>
      </c>
      <c r="AF645" s="24">
        <f t="shared" si="315"/>
        <v>0</v>
      </c>
      <c r="AG645" s="24">
        <f t="shared" si="316"/>
        <v>3</v>
      </c>
      <c r="AH645" s="24">
        <f t="shared" si="317"/>
        <v>1</v>
      </c>
      <c r="AI645" s="24">
        <f t="shared" si="318"/>
        <v>3</v>
      </c>
      <c r="AJ645" s="24">
        <f t="shared" si="319"/>
        <v>0</v>
      </c>
      <c r="AK645" s="24">
        <f t="shared" si="320"/>
        <v>1</v>
      </c>
      <c r="AL645" s="25">
        <f t="shared" si="321"/>
        <v>2</v>
      </c>
      <c r="AM645" s="25">
        <f t="shared" si="322"/>
        <v>12</v>
      </c>
      <c r="AN645" s="25">
        <f t="shared" si="323"/>
        <v>3</v>
      </c>
      <c r="AO645" s="25">
        <f t="shared" si="324"/>
        <v>13</v>
      </c>
      <c r="AP645" s="25">
        <f t="shared" si="325"/>
        <v>1</v>
      </c>
      <c r="AQ645" s="26">
        <f t="shared" si="326"/>
        <v>0.23823566600279222</v>
      </c>
      <c r="AR645" s="26">
        <f t="shared" si="327"/>
        <v>0.16543061733872999</v>
      </c>
      <c r="AS645" s="26">
        <f t="shared" si="328"/>
        <v>4.610163714616923E-2</v>
      </c>
      <c r="AT645" s="26">
        <f t="shared" si="329"/>
        <v>4.2483573405010265E-2</v>
      </c>
      <c r="AU645" s="26">
        <f t="shared" si="330"/>
        <v>3.7447790797010438E-2</v>
      </c>
      <c r="AV645" s="27">
        <f>(1/(((0-P645)^2+(0-Q645)^2))*CT645)</f>
        <v>1.1209484848575932E-2</v>
      </c>
      <c r="AW645" s="27">
        <f>(1/(((1-P645)^2+(1-Q645)^2))*CT645)</f>
        <v>3.5024857776425118E-2</v>
      </c>
      <c r="AX645" s="27">
        <f>(1/(((2-P645)^2+(2-Q645)^2))*CT645)</f>
        <v>2.0880254663582662E-2</v>
      </c>
      <c r="AY645" s="27">
        <f>(1/(((3-P645)^2+(3-Q645)^2))*CT645)</f>
        <v>6.7919500044563586E-3</v>
      </c>
      <c r="AZ645" s="27">
        <f>((1/(((4-P645)^2+(4-Q645)^2))*CT645))</f>
        <v>3.062092123497711E-3</v>
      </c>
      <c r="BA645" s="27">
        <f>((1/(((5-P645)^2+(5-Q645)^2))*CT645))</f>
        <v>1.7067319371288276E-3</v>
      </c>
      <c r="BB645" s="27">
        <f>((1/(((6-P645)^2+(6-Q645)^2))*CT645))</f>
        <v>1.0807818770756708E-3</v>
      </c>
      <c r="BC645" s="27">
        <f>((1/(((1-P645)^2+(0-Q645)^2))*CT645))</f>
        <v>1.0982075196525816E-2</v>
      </c>
      <c r="BD645" s="27">
        <f>((1/(((2-P645)^2+(0-Q645)^2))*CT645))</f>
        <v>7.5241839965344906E-3</v>
      </c>
      <c r="BE645" s="27">
        <f>((1/(((2-P645)^2+(1-Q645)^2))*CT645))</f>
        <v>1.4204856821570765E-2</v>
      </c>
      <c r="BF645" s="27">
        <f>((1/(((3-P645)^2+(0-Q645)^2))*CT645))</f>
        <v>4.6565322391521084E-3</v>
      </c>
      <c r="BG645" s="27">
        <f>((1/(((3-P645)^2+(1-Q645)^2))*CT645))</f>
        <v>6.5683272998315933E-3</v>
      </c>
      <c r="BH645" s="27">
        <f>((1/(((3-P645)^2+(2-Q645)^2))*CT645))</f>
        <v>7.7077562814081698E-3</v>
      </c>
      <c r="BI645" s="27">
        <f>((1/(((4-P645)^2+(0-Q645)^2))*CT645))</f>
        <v>2.9708907132111745E-3</v>
      </c>
      <c r="BJ645" s="27">
        <f>((1/(((4-P645)^2+(1-Q645)^2))*CT645))</f>
        <v>3.6483957972708991E-3</v>
      </c>
      <c r="BK645" s="27">
        <f>((1/(((4-P645)^2+(2-Q645)^2))*CT645))</f>
        <v>3.9747721519126644E-3</v>
      </c>
      <c r="BL645" s="27">
        <f>((1/(((4-P645)^2+(3-Q645)^2))*CT645))</f>
        <v>3.7163609766968811E-3</v>
      </c>
      <c r="BM645" s="27">
        <f>((1/(((5-P645)^2+(0-Q645)^2))*CT645))</f>
        <v>2.00623258089593E-3</v>
      </c>
      <c r="BN645" s="27">
        <f>((1/(((5-P645)^2+(1-Q645)^2))*CT645))</f>
        <v>2.2938916836289808E-3</v>
      </c>
      <c r="BO645" s="27">
        <f>((1/(((5-P645)^2+(2-Q645)^2))*CT645))</f>
        <v>2.4187654362679053E-3</v>
      </c>
      <c r="BP645" s="27">
        <f>((1/(((5-P645)^2+(3-Q645)^2))*CT645))</f>
        <v>2.320574710386021E-3</v>
      </c>
      <c r="BQ645" s="27">
        <f>((1/(((5-P645)^2+(4-Q645)^2))*CT645))</f>
        <v>2.0474122838053609E-3</v>
      </c>
      <c r="BR645" s="27">
        <f>((1/(((6-P645)^2+(0-Q645)^2))*CT645))</f>
        <v>1.42797167789048E-3</v>
      </c>
      <c r="BS645" s="27">
        <f>(1/(((6-P645)^2+(1-Q645)^2))*CT645)</f>
        <v>1.5679199056580556E-3</v>
      </c>
      <c r="BT645" s="27">
        <f>(1/(((6-P645)^2+(2-Q645)^2))*CT645)</f>
        <v>1.6252727046604711E-3</v>
      </c>
      <c r="BU645" s="27">
        <f>(1/(((6-P645)^2+(3-Q645)^2))*CT645)</f>
        <v>1.5803404652869057E-3</v>
      </c>
      <c r="BV645" s="27">
        <f>((1/(((6-P645)^2+(4-Q645)^2))*CT645))</f>
        <v>1.4487111657005081E-3</v>
      </c>
      <c r="BW645" s="27">
        <f>((1/(((6-P645)^2+(5-Q645)^2))*CT645))</f>
        <v>1.2694182948931934E-3</v>
      </c>
      <c r="BX645" s="27">
        <f>((1/(((0-P645)^2+(1-Q645)^2))*CT645))</f>
        <v>3.7447790797010438E-2</v>
      </c>
      <c r="BY645" s="27">
        <f>((1/(((0-P645)^2+(2-Q645)^2))*CT645))</f>
        <v>0.23823566600279222</v>
      </c>
      <c r="BZ645" s="27">
        <f>((1/(((1-P645)^2+(2-Q645)^2))*CT645))</f>
        <v>0.16543061733872999</v>
      </c>
      <c r="CA645" s="27">
        <f>((1/(((0-P645)^2+(3-Q645)^2))*CT645))</f>
        <v>4.610163714616923E-2</v>
      </c>
      <c r="CB645" s="27">
        <f>((1/(((1-P645)^2+(3-Q645)^2))*CT645))</f>
        <v>4.2483573405010265E-2</v>
      </c>
      <c r="CC645" s="27">
        <f>((1/(((2-P645)^2+(3-Q645)^2))*CT645))</f>
        <v>1.5293836926612426E-2</v>
      </c>
      <c r="CD645" s="27">
        <f>((1/(((0-P645)^2+(4-Q645)^2))*CT645))</f>
        <v>1.2628673077849357E-2</v>
      </c>
      <c r="CE645" s="27">
        <f>((1/(((1-P645)^2+(4-Q645)^2))*CT645))</f>
        <v>1.2340774860136227E-2</v>
      </c>
      <c r="CF645" s="27">
        <f>((1/(((2-P645)^2+(4-Q645)^2))*CT645))</f>
        <v>8.1380542870676063E-3</v>
      </c>
      <c r="CG645" s="27">
        <f>((1/(((3-P645)^2+(4-Q645)^2))*CT645))</f>
        <v>4.8845583287742481E-3</v>
      </c>
      <c r="CH645" s="27">
        <f>((1/(((0-P645)^2+(5-Q645)^2))*CT645))</f>
        <v>5.6599962486095128E-3</v>
      </c>
      <c r="CI645" s="27">
        <f>((1/(((1-P645)^2+(5-Q645)^2))*CT645))</f>
        <v>5.6014291357173677E-3</v>
      </c>
      <c r="CJ645" s="27">
        <f>((1/(((2-P645)^2+(5-Q645)^2))*CT645))</f>
        <v>4.5377573908342642E-3</v>
      </c>
      <c r="CK645" s="27">
        <f>((1/(((3-P645)^2+(5-Q645)^2))*CT645))</f>
        <v>3.3088426023234912E-3</v>
      </c>
      <c r="CL645" s="27">
        <f>(1/(((4-P645)^2+(5-Q645)^2))*CT645)</f>
        <v>2.358113567726527E-3</v>
      </c>
      <c r="CM645" s="27">
        <f>(1/(((0-P645)^2+(6-Q645)^2))*CT645)</f>
        <v>3.1829673897495366E-3</v>
      </c>
      <c r="CN645" s="27">
        <f>(1/(((1-P645)^2+(6-Q645)^2))*CT645)</f>
        <v>3.1643612161595079E-3</v>
      </c>
      <c r="CO645" s="27">
        <f>((1/(((2-P645)^2+(6-Q645)^2))*CT645))</f>
        <v>2.7943353515126235E-3</v>
      </c>
      <c r="CP645" s="27">
        <f>((1/(((3-P645)^2+(6-Q645)^2))*CT645))</f>
        <v>2.2742046814485635E-3</v>
      </c>
      <c r="CQ645" s="27">
        <f>((1/(((4-P645)^2+(6-Q645)^2))*CT645))</f>
        <v>1.7807489679622778E-3</v>
      </c>
      <c r="CR645" s="27">
        <f>((1/(((5-P645)^2+(6-Q645)^2)))*CT645)</f>
        <v>1.382344311526221E-3</v>
      </c>
      <c r="CS645" s="21">
        <f t="shared" si="331"/>
        <v>0.78474709864765235</v>
      </c>
      <c r="CT645" s="28">
        <v>0.05</v>
      </c>
    </row>
    <row r="646" spans="8:98" x14ac:dyDescent="0.25">
      <c r="H646" s="2">
        <v>44996</v>
      </c>
      <c r="I646" s="1" t="s">
        <v>28</v>
      </c>
      <c r="J646" s="1" t="s">
        <v>25</v>
      </c>
      <c r="K646"/>
      <c r="L646"/>
      <c r="M646"/>
      <c r="N646"/>
      <c r="P646" s="10">
        <f>SUMIF(team,spi_matches[[#This Row],[team1]],Mxg)+SUMIF(team,spi_matches[[#This Row],[team2]],Vnxg)</f>
        <v>1.7709127086184666</v>
      </c>
      <c r="Q646" s="10">
        <f>SUMIF(team,spi_matches[[#This Row],[team1]],Mnxg)+SUMIF(team,spi_matches[[#This Row],[team2]],Vxg)</f>
        <v>0.57864329621948074</v>
      </c>
      <c r="R646" s="10" t="str">
        <f t="shared" si="301"/>
        <v/>
      </c>
      <c r="S646" s="21">
        <f t="shared" si="302"/>
        <v>0.53392529666507327</v>
      </c>
      <c r="T646" s="21">
        <f t="shared" si="303"/>
        <v>0.11581271032719205</v>
      </c>
      <c r="U646" s="21">
        <f t="shared" si="304"/>
        <v>0.10201333655353445</v>
      </c>
      <c r="V646" s="22">
        <f t="shared" si="305"/>
        <v>3</v>
      </c>
      <c r="W646" s="22">
        <f t="shared" si="306"/>
        <v>0</v>
      </c>
      <c r="X646" s="23" t="str">
        <f t="shared" si="307"/>
        <v/>
      </c>
      <c r="Y646" s="23" t="str">
        <f t="shared" si="308"/>
        <v/>
      </c>
      <c r="Z646" s="23">
        <f t="shared" si="309"/>
        <v>3</v>
      </c>
      <c r="AA646" s="23">
        <f t="shared" si="310"/>
        <v>0</v>
      </c>
      <c r="AB646" s="24">
        <f t="shared" si="311"/>
        <v>2</v>
      </c>
      <c r="AC646" s="24">
        <f t="shared" si="312"/>
        <v>1</v>
      </c>
      <c r="AD646" s="24">
        <f t="shared" si="313"/>
        <v>2</v>
      </c>
      <c r="AE646" s="24">
        <f t="shared" si="314"/>
        <v>0</v>
      </c>
      <c r="AF646" s="24">
        <f t="shared" si="315"/>
        <v>1</v>
      </c>
      <c r="AG646" s="24">
        <f t="shared" si="316"/>
        <v>1</v>
      </c>
      <c r="AH646" s="24">
        <f t="shared" si="317"/>
        <v>1</v>
      </c>
      <c r="AI646" s="24">
        <f t="shared" si="318"/>
        <v>0</v>
      </c>
      <c r="AJ646" s="24">
        <f t="shared" si="319"/>
        <v>3</v>
      </c>
      <c r="AK646" s="24">
        <f t="shared" si="320"/>
        <v>1</v>
      </c>
      <c r="AL646" s="25">
        <f t="shared" si="321"/>
        <v>21</v>
      </c>
      <c r="AM646" s="25">
        <f t="shared" si="322"/>
        <v>20</v>
      </c>
      <c r="AN646" s="25">
        <f t="shared" si="323"/>
        <v>11</v>
      </c>
      <c r="AO646" s="25">
        <f t="shared" si="324"/>
        <v>10</v>
      </c>
      <c r="AP646" s="25">
        <f t="shared" si="325"/>
        <v>31</v>
      </c>
      <c r="AQ646" s="26">
        <f t="shared" si="326"/>
        <v>0.21737007873301112</v>
      </c>
      <c r="AR646" s="26">
        <f t="shared" si="327"/>
        <v>0.12909587273524595</v>
      </c>
      <c r="AS646" s="26">
        <f t="shared" si="328"/>
        <v>6.4779604305813726E-2</v>
      </c>
      <c r="AT646" s="26">
        <f t="shared" si="329"/>
        <v>5.3813523974625591E-2</v>
      </c>
      <c r="AU646" s="26">
        <f t="shared" si="330"/>
        <v>2.9617395817103428E-2</v>
      </c>
      <c r="AV646" s="27">
        <f>(1/(((0-P646)^2+(0-Q646)^2))*CT646)</f>
        <v>1.4405237065535077E-2</v>
      </c>
      <c r="AW646" s="27">
        <f>(1/(((1-P646)^2+(1-Q646)^2))*CT646)</f>
        <v>6.4779604305813726E-2</v>
      </c>
      <c r="AX646" s="27">
        <f>(1/(((2-P646)^2+(2-Q646)^2))*CT646)</f>
        <v>2.4122707002475263E-2</v>
      </c>
      <c r="AY646" s="27">
        <f>(1/(((3-P646)^2+(3-Q646)^2))*CT646)</f>
        <v>6.7809263085797065E-3</v>
      </c>
      <c r="AZ646" s="27">
        <f>((1/(((4-P646)^2+(4-Q646)^2))*CT646))</f>
        <v>2.9985885319148472E-3</v>
      </c>
      <c r="BA646" s="27">
        <f>((1/(((5-P646)^2+(5-Q646)^2))*CT646))</f>
        <v>1.6680344639663832E-3</v>
      </c>
      <c r="BB646" s="27">
        <f>((1/(((6-P646)^2+(6-Q646)^2))*CT646))</f>
        <v>1.057612648907058E-3</v>
      </c>
      <c r="BC646" s="27">
        <f>((1/(((1-P646)^2+(0-Q646)^2))*CT646))</f>
        <v>5.3813523974625591E-2</v>
      </c>
      <c r="BD646" s="27">
        <f>((1/(((2-P646)^2+(0-Q646)^2))*CT646))</f>
        <v>0.12909587273524595</v>
      </c>
      <c r="BE646" s="27">
        <f>((1/(((2-P646)^2+(1-Q646)^2))*CT646))</f>
        <v>0.21737007873301112</v>
      </c>
      <c r="BF646" s="27">
        <f>((1/(((3-P646)^2+(0-Q646)^2))*CT646))</f>
        <v>2.7093169007976661E-2</v>
      </c>
      <c r="BG646" s="27">
        <f>((1/(((3-P646)^2+(1-Q646)^2))*CT646))</f>
        <v>2.9617395817103428E-2</v>
      </c>
      <c r="BH646" s="27">
        <f>((1/(((3-P646)^2+(2-Q646)^2))*CT646))</f>
        <v>1.4160653666841617E-2</v>
      </c>
      <c r="BI646" s="27">
        <f>((1/(((4-P646)^2+(0-Q646)^2))*CT646))</f>
        <v>9.4274551555882935E-3</v>
      </c>
      <c r="BJ646" s="27">
        <f>((1/(((4-P646)^2+(1-Q646)^2))*CT646))</f>
        <v>9.7155828706094322E-3</v>
      </c>
      <c r="BK646" s="27">
        <f>((1/(((4-P646)^2+(2-Q646)^2))*CT646))</f>
        <v>7.1540122592887653E-3</v>
      </c>
      <c r="BL646" s="27">
        <f>((1/(((4-P646)^2+(3-Q646)^2))*CT646))</f>
        <v>4.6160386272952421E-3</v>
      </c>
      <c r="BM646" s="27">
        <f>((1/(((5-P646)^2+(0-Q646)^2))*CT646))</f>
        <v>4.6460487661319789E-3</v>
      </c>
      <c r="BN646" s="27">
        <f>((1/(((5-P646)^2+(1-Q646)^2))*CT646))</f>
        <v>4.714958945262057E-3</v>
      </c>
      <c r="BO646" s="27">
        <f>((1/(((5-P646)^2+(2-Q646)^2))*CT646))</f>
        <v>4.0169484326313815E-3</v>
      </c>
      <c r="BP646" s="27">
        <f>((1/(((5-P646)^2+(3-Q646)^2))*CT646))</f>
        <v>3.0693727934072634E-3</v>
      </c>
      <c r="BQ646" s="27">
        <f>((1/(((5-P646)^2+(4-Q646)^2))*CT646))</f>
        <v>2.2591021726368695E-3</v>
      </c>
      <c r="BR646" s="27">
        <f>((1/(((6-P646)^2+(0-Q646)^2))*CT646))</f>
        <v>2.7442359901753369E-3</v>
      </c>
      <c r="BS646" s="27">
        <f>(1/(((6-P646)^2+(1-Q646)^2))*CT646)</f>
        <v>2.7681322532445919E-3</v>
      </c>
      <c r="BT646" s="27">
        <f>(1/(((6-P646)^2+(2-Q646)^2))*CT646)</f>
        <v>2.5118768826586594E-3</v>
      </c>
      <c r="BU646" s="27">
        <f>(1/(((6-P646)^2+(3-Q646)^2))*CT646)</f>
        <v>2.1054273719155431E-3</v>
      </c>
      <c r="BV646" s="27">
        <f>((1/(((6-P646)^2+(4-Q646)^2))*CT646))</f>
        <v>1.6897108867045521E-3</v>
      </c>
      <c r="BW646" s="27">
        <f>((1/(((6-P646)^2+(5-Q646)^2))*CT646))</f>
        <v>1.3356993227190341E-3</v>
      </c>
      <c r="BX646" s="27">
        <f>((1/(((0-P646)^2+(1-Q646)^2))*CT646))</f>
        <v>1.5088995073860363E-2</v>
      </c>
      <c r="BY646" s="27">
        <f>((1/(((0-P646)^2+(2-Q646)^2))*CT646))</f>
        <v>9.6967126206805518E-3</v>
      </c>
      <c r="BZ646" s="27">
        <f>((1/(((1-P646)^2+(2-Q646)^2))*CT646))</f>
        <v>1.9123667252277644E-2</v>
      </c>
      <c r="CA646" s="27">
        <f>((1/(((0-P646)^2+(3-Q646)^2))*CT646))</f>
        <v>5.556111099690151E-3</v>
      </c>
      <c r="CB646" s="27">
        <f>((1/(((1-P646)^2+(3-Q646)^2))*CT646))</f>
        <v>7.7432047404975739E-3</v>
      </c>
      <c r="CC646" s="27">
        <f>((1/(((2-P646)^2+(3-Q646)^2))*CT646))</f>
        <v>8.4524433705540237E-3</v>
      </c>
      <c r="CD646" s="27">
        <f>((1/(((0-P646)^2+(4-Q646)^2))*CT646))</f>
        <v>3.3688605469896788E-3</v>
      </c>
      <c r="CE646" s="27">
        <f>((1/(((1-P646)^2+(4-Q646)^2))*CT646))</f>
        <v>4.0650445836466894E-3</v>
      </c>
      <c r="CF646" s="27">
        <f>((1/(((2-P646)^2+(4-Q646)^2))*CT646))</f>
        <v>4.2523650466533983E-3</v>
      </c>
      <c r="CG646" s="27">
        <f>((1/(((3-P646)^2+(4-Q646)^2))*CT646))</f>
        <v>3.7831964333197438E-3</v>
      </c>
      <c r="CH646" s="27">
        <f>((1/(((0-P646)^2+(5-Q646)^2))*CT646))</f>
        <v>2.2041455908854406E-3</v>
      </c>
      <c r="CI646" s="27">
        <f>((1/(((1-P646)^2+(5-Q646)^2))*CT646))</f>
        <v>2.482288683281977E-3</v>
      </c>
      <c r="CJ646" s="27">
        <f>((1/(((2-P646)^2+(5-Q646)^2))*CT646))</f>
        <v>2.5509063866644872E-3</v>
      </c>
      <c r="CK646" s="27">
        <f>((1/(((3-P646)^2+(5-Q646)^2))*CT646))</f>
        <v>2.3742760668084575E-3</v>
      </c>
      <c r="CL646" s="27">
        <f>(1/(((4-P646)^2+(5-Q646)^2))*CT646)</f>
        <v>2.0393824945785471E-3</v>
      </c>
      <c r="CM646" s="27">
        <f>(1/(((0-P646)^2+(6-Q646)^2))*CT646)</f>
        <v>1.5371731352223778E-3</v>
      </c>
      <c r="CN646" s="27">
        <f>(1/(((1-P646)^2+(6-Q646)^2))*CT646)</f>
        <v>1.6674773433521164E-3</v>
      </c>
      <c r="CO646" s="27">
        <f>((1/(((2-P646)^2+(6-Q646)^2))*CT646))</f>
        <v>1.698162515328047E-3</v>
      </c>
      <c r="CP646" s="27">
        <f>((1/(((3-P646)^2+(6-Q646)^2))*CT646))</f>
        <v>1.6180306040596499E-3</v>
      </c>
      <c r="CQ646" s="27">
        <f>((1/(((4-P646)^2+(6-Q646)^2))*CT646))</f>
        <v>1.4551830400957632E-3</v>
      </c>
      <c r="CR646" s="27">
        <f>((1/(((5-P646)^2+(6-Q646)^2)))*CT646)</f>
        <v>1.2557099250877736E-3</v>
      </c>
      <c r="CS646" s="21">
        <f t="shared" si="331"/>
        <v>0.75175134354579976</v>
      </c>
      <c r="CT646" s="28">
        <v>0.05</v>
      </c>
    </row>
    <row r="647" spans="8:98" x14ac:dyDescent="0.25">
      <c r="H647" s="2">
        <v>44996</v>
      </c>
      <c r="I647" s="1" t="s">
        <v>10</v>
      </c>
      <c r="J647" s="1" t="s">
        <v>5</v>
      </c>
      <c r="K647"/>
      <c r="L647"/>
      <c r="M647"/>
      <c r="N647"/>
      <c r="P647" s="10">
        <f>SUMIF(team,spi_matches[[#This Row],[team1]],Mxg)+SUMIF(team,spi_matches[[#This Row],[team2]],Vnxg)</f>
        <v>1.3524117515942273</v>
      </c>
      <c r="Q647" s="10">
        <f>SUMIF(team,spi_matches[[#This Row],[team1]],Mnxg)+SUMIF(team,spi_matches[[#This Row],[team2]],Vxg)</f>
        <v>1.3447988054558542</v>
      </c>
      <c r="R647" s="10" t="str">
        <f t="shared" si="301"/>
        <v/>
      </c>
      <c r="S647" s="21">
        <f t="shared" si="302"/>
        <v>0.23852920301721994</v>
      </c>
      <c r="T647" s="21">
        <f t="shared" si="303"/>
        <v>0.2941095635367883</v>
      </c>
      <c r="U647" s="21">
        <f t="shared" si="304"/>
        <v>0.23489305253548654</v>
      </c>
      <c r="V647" s="22">
        <f t="shared" si="305"/>
        <v>1</v>
      </c>
      <c r="W647" s="22">
        <f t="shared" si="306"/>
        <v>1</v>
      </c>
      <c r="X647" s="23" t="str">
        <f t="shared" si="307"/>
        <v/>
      </c>
      <c r="Y647" s="23" t="str">
        <f t="shared" si="308"/>
        <v/>
      </c>
      <c r="Z647" s="23">
        <f t="shared" si="309"/>
        <v>1</v>
      </c>
      <c r="AA647" s="23">
        <f t="shared" si="310"/>
        <v>1</v>
      </c>
      <c r="AB647" s="24">
        <f t="shared" si="311"/>
        <v>1</v>
      </c>
      <c r="AC647" s="24">
        <f t="shared" si="312"/>
        <v>1</v>
      </c>
      <c r="AD647" s="24">
        <f t="shared" si="313"/>
        <v>2</v>
      </c>
      <c r="AE647" s="24">
        <f t="shared" si="314"/>
        <v>1</v>
      </c>
      <c r="AF647" s="24">
        <f t="shared" si="315"/>
        <v>1</v>
      </c>
      <c r="AG647" s="24">
        <f t="shared" si="316"/>
        <v>2</v>
      </c>
      <c r="AH647" s="24">
        <f t="shared" si="317"/>
        <v>2</v>
      </c>
      <c r="AI647" s="24">
        <f t="shared" si="318"/>
        <v>2</v>
      </c>
      <c r="AJ647" s="24">
        <f t="shared" si="319"/>
        <v>1</v>
      </c>
      <c r="AK647" s="24">
        <f t="shared" si="320"/>
        <v>0</v>
      </c>
      <c r="AL647" s="25">
        <f t="shared" si="321"/>
        <v>11</v>
      </c>
      <c r="AM647" s="25">
        <f t="shared" si="322"/>
        <v>21</v>
      </c>
      <c r="AN647" s="25">
        <f t="shared" si="323"/>
        <v>12</v>
      </c>
      <c r="AO647" s="25">
        <f t="shared" si="324"/>
        <v>22</v>
      </c>
      <c r="AP647" s="25">
        <f t="shared" si="325"/>
        <v>10</v>
      </c>
      <c r="AQ647" s="26">
        <f t="shared" si="326"/>
        <v>0.20569337973035062</v>
      </c>
      <c r="AR647" s="26">
        <f t="shared" si="327"/>
        <v>9.2892470868094032E-2</v>
      </c>
      <c r="AS647" s="26">
        <f t="shared" si="328"/>
        <v>9.0337068707095708E-2</v>
      </c>
      <c r="AT647" s="26">
        <f t="shared" si="329"/>
        <v>5.8916468768470204E-2</v>
      </c>
      <c r="AU647" s="26">
        <f t="shared" si="330"/>
        <v>2.5870840030226605E-2</v>
      </c>
      <c r="AV647" s="27">
        <f>(1/(((0-P647)^2+(0-Q647)^2))*CT647)</f>
        <v>1.3745699278921542E-2</v>
      </c>
      <c r="AW647" s="27">
        <f>(1/(((1-P647)^2+(1-Q647)^2))*CT647)</f>
        <v>0.20569337973035062</v>
      </c>
      <c r="AX647" s="27">
        <f>(1/(((2-P647)^2+(2-Q647)^2))*CT647)</f>
        <v>5.8916468768470204E-2</v>
      </c>
      <c r="AY647" s="27">
        <f>(1/(((3-P647)^2+(3-Q647)^2))*CT647)</f>
        <v>9.1671833386295365E-3</v>
      </c>
      <c r="AZ647" s="27">
        <f>((1/(((4-P647)^2+(4-Q647)^2))*CT647))</f>
        <v>3.5562340744955722E-3</v>
      </c>
      <c r="BA647" s="27">
        <f>((1/(((5-P647)^2+(5-Q647)^2))*CT647))</f>
        <v>1.875089361895134E-3</v>
      </c>
      <c r="BB647" s="27">
        <f>((1/(((6-P647)^2+(6-Q647)^2))*CT647))</f>
        <v>1.1555089840256936E-3</v>
      </c>
      <c r="BC647" s="27">
        <f>((1/(((1-P647)^2+(0-Q647)^2))*CT647))</f>
        <v>2.5870840030226605E-2</v>
      </c>
      <c r="BD647" s="27">
        <f>((1/(((2-P647)^2+(0-Q647)^2))*CT647))</f>
        <v>2.2443118701543037E-2</v>
      </c>
      <c r="BE647" s="27">
        <f>((1/(((2-P647)^2+(1-Q647)^2))*CT647))</f>
        <v>9.2892470868094032E-2</v>
      </c>
      <c r="BF647" s="27">
        <f>((1/(((3-P647)^2+(0-Q647)^2))*CT647))</f>
        <v>1.1054534339827421E-2</v>
      </c>
      <c r="BG647" s="27">
        <f>((1/(((3-P647)^2+(1-Q647)^2))*CT647))</f>
        <v>1.7646436511387541E-2</v>
      </c>
      <c r="BH647" s="27">
        <f>((1/(((3-P647)^2+(2-Q647)^2))*CT647))</f>
        <v>1.5904139306177265E-2</v>
      </c>
      <c r="BI647" s="27">
        <f>((1/(((4-P647)^2+(0-Q647)^2))*CT647))</f>
        <v>5.6700866692447616E-3</v>
      </c>
      <c r="BJ647" s="27">
        <f>((1/(((4-P647)^2+(1-Q647)^2))*CT647))</f>
        <v>7.0139903512923141E-3</v>
      </c>
      <c r="BK647" s="27">
        <f>((1/(((4-P647)^2+(2-Q647)^2))*CT647))</f>
        <v>6.721322545195238E-3</v>
      </c>
      <c r="BL647" s="27">
        <f>((1/(((4-P647)^2+(3-Q647)^2))*CT647))</f>
        <v>5.1285130875172221E-3</v>
      </c>
      <c r="BM647" s="27">
        <f>((1/(((5-P647)^2+(0-Q647)^2))*CT647))</f>
        <v>3.3083259495610587E-3</v>
      </c>
      <c r="BN647" s="27">
        <f>((1/(((5-P647)^2+(1-Q647)^2))*CT647))</f>
        <v>3.7247315387142713E-3</v>
      </c>
      <c r="BO647" s="27">
        <f>((1/(((5-P647)^2+(2-Q647)^2))*CT647))</f>
        <v>3.6405499682527391E-3</v>
      </c>
      <c r="BP647" s="27">
        <f>((1/(((5-P647)^2+(3-Q647)^2))*CT647))</f>
        <v>3.1163150200703453E-3</v>
      </c>
      <c r="BQ647" s="27">
        <f>((1/(((5-P647)^2+(4-Q647)^2))*CT647))</f>
        <v>2.4563997140398773E-3</v>
      </c>
      <c r="BR647" s="27">
        <f>((1/(((6-P647)^2+(0-Q647)^2))*CT647))</f>
        <v>2.1359707407945425E-3</v>
      </c>
      <c r="BS647" s="27">
        <f>(1/(((6-P647)^2+(1-Q647)^2))*CT647)</f>
        <v>2.3021357231343665E-3</v>
      </c>
      <c r="BT647" s="27">
        <f>(1/(((6-P647)^2+(2-Q647)^2))*CT647)</f>
        <v>2.2696977284766481E-3</v>
      </c>
      <c r="BU647" s="27">
        <f>(1/(((6-P647)^2+(3-Q647)^2))*CT647)</f>
        <v>2.0542513381269366E-3</v>
      </c>
      <c r="BV647" s="27">
        <f>((1/(((6-P647)^2+(4-Q647)^2))*CT647))</f>
        <v>1.7451903481434509E-3</v>
      </c>
      <c r="BW647" s="27">
        <f>((1/(((6-P647)^2+(5-Q647)^2))*CT647))</f>
        <v>1.4301825374002154E-3</v>
      </c>
      <c r="BX647" s="27">
        <f>((1/(((0-P647)^2+(1-Q647)^2))*CT647))</f>
        <v>2.5668619247519286E-2</v>
      </c>
      <c r="BY647" s="27">
        <f>((1/(((0-P647)^2+(2-Q647)^2))*CT647))</f>
        <v>2.2140487893470333E-2</v>
      </c>
      <c r="BZ647" s="27">
        <f>((1/(((1-P647)^2+(2-Q647)^2))*CT647))</f>
        <v>9.0337068707095708E-2</v>
      </c>
      <c r="CA647" s="27">
        <f>((1/(((0-P647)^2+(3-Q647)^2))*CT647))</f>
        <v>1.0944011761590572E-2</v>
      </c>
      <c r="CB647" s="27">
        <f>((1/(((1-P647)^2+(3-Q647)^2))*CT647))</f>
        <v>1.7458801366881476E-2</v>
      </c>
      <c r="CC647" s="27">
        <f>((1/(((2-P647)^2+(3-Q647)^2))*CT647))</f>
        <v>1.5827485303324791E-2</v>
      </c>
      <c r="CD647" s="27">
        <f>((1/(((0-P647)^2+(4-Q647)^2))*CT647))</f>
        <v>5.6311944290136917E-3</v>
      </c>
      <c r="CE647" s="27">
        <f>((1/(((1-P647)^2+(4-Q647)^2))*CT647))</f>
        <v>6.9693332633440318E-3</v>
      </c>
      <c r="CF647" s="27">
        <f>((1/(((2-P647)^2+(4-Q647)^2))*CT647))</f>
        <v>6.6939208108577732E-3</v>
      </c>
      <c r="CG647" s="27">
        <f>((1/(((3-P647)^2+(4-Q647)^2))*CT647))</f>
        <v>5.1205162556367421E-3</v>
      </c>
      <c r="CH647" s="27">
        <f>((1/(((0-P647)^2+(5-Q647)^2))*CT647))</f>
        <v>3.2917447025295277E-3</v>
      </c>
      <c r="CI647" s="27">
        <f>((1/(((1-P647)^2+(5-Q647)^2))*CT647))</f>
        <v>3.7079087976812242E-3</v>
      </c>
      <c r="CJ647" s="27">
        <f>((1/(((2-P647)^2+(5-Q647)^2))*CT647))</f>
        <v>3.6284822267254845E-3</v>
      </c>
      <c r="CK647" s="27">
        <f>((1/(((3-P647)^2+(5-Q647)^2))*CT647))</f>
        <v>3.1104116234374254E-3</v>
      </c>
      <c r="CL647" s="27">
        <f>(1/(((4-P647)^2+(5-Q647)^2))*CT647)</f>
        <v>2.4545636573497977E-3</v>
      </c>
      <c r="CM647" s="27">
        <f>(1/(((0-P647)^2+(6-Q647)^2))*CT647)</f>
        <v>2.1276672062260698E-3</v>
      </c>
      <c r="CN647" s="27">
        <f>(1/(((1-P647)^2+(6-Q647)^2))*CT647)</f>
        <v>2.2940944470988601E-3</v>
      </c>
      <c r="CO647" s="27">
        <f>((1/(((2-P647)^2+(6-Q647)^2))*CT647))</f>
        <v>2.2634401000915759E-3</v>
      </c>
      <c r="CP647" s="27">
        <f>((1/(((3-P647)^2+(6-Q647)^2))*CT647))</f>
        <v>2.0504034104803725E-3</v>
      </c>
      <c r="CQ647" s="27">
        <f>((1/(((4-P647)^2+(6-Q647)^2))*CT647))</f>
        <v>1.743337384108987E-3</v>
      </c>
      <c r="CR647" s="27">
        <f>((1/(((5-P647)^2+(6-Q647)^2)))*CT647)</f>
        <v>1.4295599410228219E-3</v>
      </c>
      <c r="CS647" s="21">
        <f t="shared" si="331"/>
        <v>0.76753181908949464</v>
      </c>
      <c r="CT647" s="28">
        <v>0.05</v>
      </c>
    </row>
    <row r="648" spans="8:98" x14ac:dyDescent="0.25">
      <c r="H648" s="2">
        <v>44996</v>
      </c>
      <c r="I648" s="1" t="s">
        <v>21</v>
      </c>
      <c r="J648" s="1" t="s">
        <v>17</v>
      </c>
      <c r="K648"/>
      <c r="L648"/>
      <c r="M648"/>
      <c r="N648"/>
      <c r="P648" s="10">
        <f>SUMIF(team,spi_matches[[#This Row],[team1]],Mxg)+SUMIF(team,spi_matches[[#This Row],[team2]],Vnxg)</f>
        <v>1.4275642423557189</v>
      </c>
      <c r="Q648" s="10">
        <f>SUMIF(team,spi_matches[[#This Row],[team1]],Mnxg)+SUMIF(team,spi_matches[[#This Row],[team2]],Vxg)</f>
        <v>0.97163899901730488</v>
      </c>
      <c r="R648" s="10" t="str">
        <f t="shared" si="301"/>
        <v/>
      </c>
      <c r="S648" s="21">
        <f t="shared" si="302"/>
        <v>0.33864190851114007</v>
      </c>
      <c r="T648" s="21">
        <f t="shared" si="303"/>
        <v>0.33873590693936656</v>
      </c>
      <c r="U648" s="21">
        <f t="shared" si="304"/>
        <v>0.15546802795347517</v>
      </c>
      <c r="V648" s="22">
        <f t="shared" si="305"/>
        <v>1</v>
      </c>
      <c r="W648" s="22">
        <f t="shared" si="306"/>
        <v>1</v>
      </c>
      <c r="X648" s="23" t="str">
        <f t="shared" si="307"/>
        <v/>
      </c>
      <c r="Y648" s="23" t="str">
        <f t="shared" si="308"/>
        <v/>
      </c>
      <c r="Z648" s="23">
        <f t="shared" si="309"/>
        <v>1</v>
      </c>
      <c r="AA648" s="23">
        <f t="shared" si="310"/>
        <v>1</v>
      </c>
      <c r="AB648" s="24">
        <f t="shared" si="311"/>
        <v>1</v>
      </c>
      <c r="AC648" s="24">
        <f t="shared" si="312"/>
        <v>1</v>
      </c>
      <c r="AD648" s="24">
        <f t="shared" si="313"/>
        <v>2</v>
      </c>
      <c r="AE648" s="24">
        <f t="shared" si="314"/>
        <v>1</v>
      </c>
      <c r="AF648" s="24">
        <f t="shared" si="315"/>
        <v>1</v>
      </c>
      <c r="AG648" s="24">
        <f t="shared" si="316"/>
        <v>0</v>
      </c>
      <c r="AH648" s="24">
        <f t="shared" si="317"/>
        <v>1</v>
      </c>
      <c r="AI648" s="24">
        <f t="shared" si="318"/>
        <v>2</v>
      </c>
      <c r="AJ648" s="24">
        <f t="shared" si="319"/>
        <v>2</v>
      </c>
      <c r="AK648" s="24">
        <f t="shared" si="320"/>
        <v>0</v>
      </c>
      <c r="AL648" s="25">
        <f t="shared" si="321"/>
        <v>11</v>
      </c>
      <c r="AM648" s="25">
        <f t="shared" si="322"/>
        <v>21</v>
      </c>
      <c r="AN648" s="25">
        <f t="shared" si="323"/>
        <v>10</v>
      </c>
      <c r="AO648" s="25">
        <f t="shared" si="324"/>
        <v>12</v>
      </c>
      <c r="AP648" s="25">
        <f t="shared" si="325"/>
        <v>20</v>
      </c>
      <c r="AQ648" s="26">
        <f t="shared" si="326"/>
        <v>0.27230812459827303</v>
      </c>
      <c r="AR648" s="26">
        <f t="shared" si="327"/>
        <v>0.15221300524479797</v>
      </c>
      <c r="AS648" s="26">
        <f t="shared" si="328"/>
        <v>4.43697641856702E-2</v>
      </c>
      <c r="AT648" s="26">
        <f t="shared" si="329"/>
        <v>4.0311607770801429E-2</v>
      </c>
      <c r="AU648" s="26">
        <f t="shared" si="330"/>
        <v>3.9315438297523438E-2</v>
      </c>
      <c r="AV648" s="27">
        <f>(1/(((0-P648)^2+(0-Q648)^2))*CT648)</f>
        <v>1.6767146528277942E-2</v>
      </c>
      <c r="AW648" s="27">
        <f>(1/(((1-P648)^2+(1-Q648)^2))*CT648)</f>
        <v>0.27230812459827303</v>
      </c>
      <c r="AX648" s="27">
        <f>(1/(((2-P648)^2+(2-Q648)^2))*CT648)</f>
        <v>3.6095634937912083E-2</v>
      </c>
      <c r="AY648" s="27">
        <f>(1/(((3-P648)^2+(3-Q648)^2))*CT648)</f>
        <v>7.5909365018379431E-3</v>
      </c>
      <c r="AZ648" s="27">
        <f>((1/(((4-P648)^2+(4-Q648)^2))*CT648))</f>
        <v>3.166882801032906E-3</v>
      </c>
      <c r="BA648" s="27">
        <f>((1/(((5-P648)^2+(5-Q648)^2))*CT648))</f>
        <v>1.7247332853694221E-3</v>
      </c>
      <c r="BB648" s="27">
        <f>((1/(((6-P648)^2+(6-Q648)^2))*CT648))</f>
        <v>1.082448286663269E-3</v>
      </c>
      <c r="BC648" s="27">
        <f>((1/(((1-P648)^2+(0-Q648)^2))*CT648))</f>
        <v>4.43697641856702E-2</v>
      </c>
      <c r="BD648" s="27">
        <f>((1/(((2-P648)^2+(0-Q648)^2))*CT648))</f>
        <v>3.9315438297523438E-2</v>
      </c>
      <c r="BE648" s="27">
        <f>((1/(((2-P648)^2+(1-Q648)^2))*CT648))</f>
        <v>0.15221300524479797</v>
      </c>
      <c r="BF648" s="27">
        <f>((1/(((3-P648)^2+(0-Q648)^2))*CT648))</f>
        <v>1.4634275310134906E-2</v>
      </c>
      <c r="BG648" s="27">
        <f>((1/(((3-P648)^2+(1-Q648)^2))*CT648))</f>
        <v>2.0215427250655314E-2</v>
      </c>
      <c r="BH648" s="27">
        <f>((1/(((3-P648)^2+(2-Q648)^2))*CT648))</f>
        <v>1.4163982704210759E-2</v>
      </c>
      <c r="BI648" s="27">
        <f>((1/(((4-P648)^2+(0-Q648)^2))*CT648))</f>
        <v>6.6124375622466777E-3</v>
      </c>
      <c r="BJ648" s="27">
        <f>((1/(((4-P648)^2+(1-Q648)^2))*CT648))</f>
        <v>7.5548899696873091E-3</v>
      </c>
      <c r="BK648" s="27">
        <f>((1/(((4-P648)^2+(2-Q648)^2))*CT648))</f>
        <v>6.5146986597207114E-3</v>
      </c>
      <c r="BL648" s="27">
        <f>((1/(((4-P648)^2+(3-Q648)^2))*CT648))</f>
        <v>4.6591053398427982E-3</v>
      </c>
      <c r="BM648" s="27">
        <f>((1/(((5-P648)^2+(0-Q648)^2))*CT648))</f>
        <v>3.6479363265090868E-3</v>
      </c>
      <c r="BN648" s="27">
        <f>((1/(((5-P648)^2+(1-Q648)^2))*CT648))</f>
        <v>3.917543055803426E-3</v>
      </c>
      <c r="BO648" s="27">
        <f>((1/(((5-P648)^2+(2-Q648)^2))*CT648))</f>
        <v>3.6179911900720268E-3</v>
      </c>
      <c r="BP648" s="27">
        <f>((1/(((5-P648)^2+(3-Q648)^2))*CT648))</f>
        <v>2.9626916080102627E-3</v>
      </c>
      <c r="BQ648" s="27">
        <f>((1/(((5-P648)^2+(4-Q648)^2))*CT648))</f>
        <v>2.2796420908996807E-3</v>
      </c>
      <c r="BR648" s="27">
        <f>((1/(((6-P648)^2+(0-Q648)^2))*CT648))</f>
        <v>2.2881985002211856E-3</v>
      </c>
      <c r="BS648" s="27">
        <f>(1/(((6-P648)^2+(1-Q648)^2))*CT648)</f>
        <v>2.3914321943550713E-3</v>
      </c>
      <c r="BT648" s="27">
        <f>(1/(((6-P648)^2+(2-Q648)^2))*CT648)</f>
        <v>2.2763803348244305E-3</v>
      </c>
      <c r="BU648" s="27">
        <f>(1/(((6-P648)^2+(3-Q648)^2))*CT648)</f>
        <v>1.9982880979123579E-3</v>
      </c>
      <c r="BV648" s="27">
        <f>((1/(((6-P648)^2+(4-Q648)^2))*CT648))</f>
        <v>1.662336882512854E-3</v>
      </c>
      <c r="BW648" s="27">
        <f>((1/(((6-P648)^2+(5-Q648)^2))*CT648))</f>
        <v>1.3464437055296433E-3</v>
      </c>
      <c r="BX648" s="27">
        <f>((1/(((0-P648)^2+(1-Q648)^2))*CT648))</f>
        <v>2.4524903418560746E-2</v>
      </c>
      <c r="BY648" s="27">
        <f>((1/(((0-P648)^2+(2-Q648)^2))*CT648))</f>
        <v>1.6152656746184879E-2</v>
      </c>
      <c r="BZ648" s="27">
        <f>((1/(((1-P648)^2+(2-Q648)^2))*CT648))</f>
        <v>4.0311607770801429E-2</v>
      </c>
      <c r="CA648" s="27">
        <f>((1/(((0-P648)^2+(3-Q648)^2))*CT648))</f>
        <v>8.1271898496986326E-3</v>
      </c>
      <c r="CB648" s="27">
        <f>((1/(((1-P648)^2+(3-Q648)^2))*CT648))</f>
        <v>1.1635863927818443E-2</v>
      </c>
      <c r="CC648" s="27">
        <f>((1/(((2-P648)^2+(3-Q648)^2))*CT648))</f>
        <v>1.1256365637299759E-2</v>
      </c>
      <c r="CD648" s="27">
        <f>((1/(((0-P648)^2+(4-Q648)^2))*CT648))</f>
        <v>4.4607370313665155E-3</v>
      </c>
      <c r="CE648" s="27">
        <f>((1/(((1-P648)^2+(4-Q648)^2))*CT648))</f>
        <v>5.345431665291514E-3</v>
      </c>
      <c r="CF648" s="27">
        <f>((1/(((2-P648)^2+(4-Q648)^2))*CT648))</f>
        <v>5.2639042338509367E-3</v>
      </c>
      <c r="CG648" s="27">
        <f>((1/(((3-P648)^2+(4-Q648)^2))*CT648))</f>
        <v>4.2942323627478806E-3</v>
      </c>
      <c r="CH648" s="27">
        <f>((1/(((0-P648)^2+(5-Q648)^2))*CT648))</f>
        <v>2.7373813260037163E-3</v>
      </c>
      <c r="CI648" s="27">
        <f>((1/(((1-P648)^2+(5-Q648)^2))*CT648))</f>
        <v>3.046829117192857E-3</v>
      </c>
      <c r="CJ648" s="27">
        <f>((1/(((2-P648)^2+(5-Q648)^2))*CT648))</f>
        <v>3.0201671569728798E-3</v>
      </c>
      <c r="CK648" s="27">
        <f>((1/(((3-P648)^2+(5-Q648)^2))*CT648))</f>
        <v>2.6737615369462064E-3</v>
      </c>
      <c r="CL648" s="27">
        <f>(1/(((4-P648)^2+(5-Q648)^2))*CT648)</f>
        <v>2.1886514143522845E-3</v>
      </c>
      <c r="CM648" s="27">
        <f>(1/(((0-P648)^2+(6-Q648)^2))*CT648)</f>
        <v>1.8300033723035289E-3</v>
      </c>
      <c r="CN648" s="27">
        <f>(1/(((1-P648)^2+(6-Q648)^2))*CT648)</f>
        <v>1.9633077001767543E-3</v>
      </c>
      <c r="CO648" s="27">
        <f>((1/(((2-P648)^2+(6-Q648)^2))*CT648))</f>
        <v>1.9522025040299654E-3</v>
      </c>
      <c r="CP648" s="27">
        <f>((1/(((3-P648)^2+(6-Q648)^2))*CT648))</f>
        <v>1.8013494476995359E-3</v>
      </c>
      <c r="CQ648" s="27">
        <f>((1/(((4-P648)^2+(6-Q648)^2))*CT648))</f>
        <v>1.5673077123222337E-3</v>
      </c>
      <c r="CR648" s="27">
        <f>((1/(((5-P648)^2+(6-Q648)^2)))*CT648)</f>
        <v>1.3141740218544809E-3</v>
      </c>
      <c r="CS648" s="21">
        <f t="shared" si="331"/>
        <v>0.83284584340398193</v>
      </c>
      <c r="CT648" s="28">
        <v>0.05</v>
      </c>
    </row>
    <row r="649" spans="8:98" x14ac:dyDescent="0.25">
      <c r="H649" s="2">
        <v>44996</v>
      </c>
      <c r="I649" s="1" t="s">
        <v>24</v>
      </c>
      <c r="J649" s="1" t="s">
        <v>19</v>
      </c>
      <c r="K649"/>
      <c r="L649"/>
      <c r="M649"/>
      <c r="N649"/>
      <c r="P649" s="10">
        <f>SUMIF(team,spi_matches[[#This Row],[team1]],Mxg)+SUMIF(team,spi_matches[[#This Row],[team2]],Vnxg)</f>
        <v>0.57699222842002729</v>
      </c>
      <c r="Q649" s="10">
        <f>SUMIF(team,spi_matches[[#This Row],[team1]],Mnxg)+SUMIF(team,spi_matches[[#This Row],[team2]],Vxg)</f>
        <v>2.4577350806491625</v>
      </c>
      <c r="R649" s="10" t="str">
        <f t="shared" si="301"/>
        <v/>
      </c>
      <c r="S649" s="21">
        <f t="shared" si="302"/>
        <v>8.0662083317760355E-2</v>
      </c>
      <c r="T649" s="21">
        <f t="shared" si="303"/>
        <v>6.6694195395888639E-2</v>
      </c>
      <c r="U649" s="21">
        <f t="shared" si="304"/>
        <v>0.54881281764444811</v>
      </c>
      <c r="V649" s="22">
        <f t="shared" si="305"/>
        <v>0</v>
      </c>
      <c r="W649" s="22">
        <f t="shared" si="306"/>
        <v>3</v>
      </c>
      <c r="X649" s="23" t="str">
        <f t="shared" si="307"/>
        <v/>
      </c>
      <c r="Y649" s="23" t="str">
        <f t="shared" si="308"/>
        <v/>
      </c>
      <c r="Z649" s="23">
        <f t="shared" si="309"/>
        <v>0</v>
      </c>
      <c r="AA649" s="23">
        <f t="shared" si="310"/>
        <v>3</v>
      </c>
      <c r="AB649" s="24">
        <f t="shared" si="311"/>
        <v>1</v>
      </c>
      <c r="AC649" s="24">
        <f t="shared" si="312"/>
        <v>2</v>
      </c>
      <c r="AD649" s="24">
        <f t="shared" si="313"/>
        <v>1</v>
      </c>
      <c r="AE649" s="24">
        <f t="shared" si="314"/>
        <v>3</v>
      </c>
      <c r="AF649" s="24">
        <f t="shared" si="315"/>
        <v>0</v>
      </c>
      <c r="AG649" s="24">
        <f t="shared" si="316"/>
        <v>2</v>
      </c>
      <c r="AH649" s="24">
        <f t="shared" si="317"/>
        <v>0</v>
      </c>
      <c r="AI649" s="24">
        <f t="shared" si="318"/>
        <v>3</v>
      </c>
      <c r="AJ649" s="24">
        <f t="shared" si="319"/>
        <v>2</v>
      </c>
      <c r="AK649" s="24">
        <f t="shared" si="320"/>
        <v>2</v>
      </c>
      <c r="AL649" s="25">
        <f t="shared" si="321"/>
        <v>12</v>
      </c>
      <c r="AM649" s="25">
        <f t="shared" si="322"/>
        <v>13</v>
      </c>
      <c r="AN649" s="25">
        <f t="shared" si="323"/>
        <v>2</v>
      </c>
      <c r="AO649" s="25">
        <f t="shared" si="324"/>
        <v>3</v>
      </c>
      <c r="AP649" s="25">
        <f t="shared" si="325"/>
        <v>22</v>
      </c>
      <c r="AQ649" s="26">
        <f t="shared" si="326"/>
        <v>0.1287143820789084</v>
      </c>
      <c r="AR649" s="26">
        <f t="shared" si="327"/>
        <v>0.10571119139489678</v>
      </c>
      <c r="AS649" s="26">
        <f t="shared" si="328"/>
        <v>9.2175849240178465E-2</v>
      </c>
      <c r="AT649" s="26">
        <f t="shared" si="329"/>
        <v>7.9748470209578093E-2</v>
      </c>
      <c r="AU649" s="26">
        <f t="shared" si="330"/>
        <v>2.2376645721509367E-2</v>
      </c>
      <c r="AV649" s="27">
        <f>(1/(((0-P649)^2+(0-Q649)^2))*CT649)</f>
        <v>7.8451286767502754E-3</v>
      </c>
      <c r="AW649" s="27">
        <f>(1/(((1-P649)^2+(1-Q649)^2))*CT649)</f>
        <v>2.1702075177716468E-2</v>
      </c>
      <c r="AX649" s="27">
        <f>(1/(((2-P649)^2+(2-Q649)^2))*CT649)</f>
        <v>2.2376645721509367E-2</v>
      </c>
      <c r="AY649" s="27">
        <f>(1/(((3-P649)^2+(3-Q649)^2))*CT649)</f>
        <v>8.1102765278923683E-3</v>
      </c>
      <c r="AZ649" s="27">
        <f>((1/(((4-P649)^2+(4-Q649)^2))*CT649))</f>
        <v>3.5472154596703854E-3</v>
      </c>
      <c r="BA649" s="27">
        <f>((1/(((5-P649)^2+(5-Q649)^2))*CT649))</f>
        <v>1.921147745848351E-3</v>
      </c>
      <c r="BB649" s="27">
        <f>((1/(((6-P649)^2+(6-Q649)^2))*CT649))</f>
        <v>1.191706086501415E-3</v>
      </c>
      <c r="BC649" s="27">
        <f>((1/(((1-P649)^2+(0-Q649)^2))*CT649))</f>
        <v>8.0393641982282309E-3</v>
      </c>
      <c r="BD649" s="27">
        <f>((1/(((2-P649)^2+(0-Q649)^2))*CT649))</f>
        <v>6.1993106816952241E-3</v>
      </c>
      <c r="BE649" s="27">
        <f>((1/(((2-P649)^2+(1-Q649)^2))*CT649))</f>
        <v>1.2048359173927726E-2</v>
      </c>
      <c r="BF649" s="27">
        <f>((1/(((3-P649)^2+(0-Q649)^2))*CT649))</f>
        <v>4.1976493810978411E-3</v>
      </c>
      <c r="BG649" s="27">
        <f>((1/(((3-P649)^2+(1-Q649)^2))*CT649))</f>
        <v>6.2531592316653539E-3</v>
      </c>
      <c r="BH649" s="27">
        <f>((1/(((3-P649)^2+(2-Q649)^2))*CT649))</f>
        <v>8.2230241164705006E-3</v>
      </c>
      <c r="BI649" s="27">
        <f>((1/(((4-P649)^2+(0-Q649)^2))*CT649))</f>
        <v>2.8157205617218494E-3</v>
      </c>
      <c r="BJ649" s="27">
        <f>((1/(((4-P649)^2+(1-Q649)^2))*CT649))</f>
        <v>3.6122016146008535E-3</v>
      </c>
      <c r="BK649" s="27">
        <f>((1/(((4-P649)^2+(2-Q649)^2))*CT649))</f>
        <v>4.19234351004414E-3</v>
      </c>
      <c r="BL649" s="27">
        <f>((1/(((4-P649)^2+(3-Q649)^2))*CT649))</f>
        <v>4.1628391279068212E-3</v>
      </c>
      <c r="BM649" s="27">
        <f>((1/(((5-P649)^2+(0-Q649)^2))*CT649))</f>
        <v>1.9528610987338971E-3</v>
      </c>
      <c r="BN649" s="27">
        <f>((1/(((5-P649)^2+(1-Q649)^2))*CT649))</f>
        <v>2.3054234894178405E-3</v>
      </c>
      <c r="BO649" s="27">
        <f>((1/(((5-P649)^2+(2-Q649)^2))*CT649))</f>
        <v>2.5287622491022921E-3</v>
      </c>
      <c r="BP649" s="27">
        <f>((1/(((5-P649)^2+(3-Q649)^2))*CT649))</f>
        <v>2.5179975143656843E-3</v>
      </c>
      <c r="BQ649" s="27">
        <f>((1/(((5-P649)^2+(4-Q649)^2))*CT649))</f>
        <v>2.2787785869859273E-3</v>
      </c>
      <c r="BR649" s="27">
        <f>((1/(((6-P649)^2+(0-Q649)^2))*CT649))</f>
        <v>1.4104581231637685E-3</v>
      </c>
      <c r="BS649" s="27">
        <f>(1/(((6-P649)^2+(1-Q649)^2))*CT649)</f>
        <v>1.5855899124887355E-3</v>
      </c>
      <c r="BT649" s="27">
        <f>(1/(((6-P649)^2+(2-Q649)^2))*CT649)</f>
        <v>1.6881321279202761E-3</v>
      </c>
      <c r="BU649" s="27">
        <f>(1/(((6-P649)^2+(3-Q649)^2))*CT649)</f>
        <v>1.683327992767155E-3</v>
      </c>
      <c r="BV649" s="27">
        <f>((1/(((6-P649)^2+(4-Q649)^2))*CT649))</f>
        <v>1.572940670336513E-3</v>
      </c>
      <c r="BW649" s="27">
        <f>((1/(((6-P649)^2+(5-Q649)^2))*CT649))</f>
        <v>1.3938399551196978E-3</v>
      </c>
      <c r="BX649" s="27">
        <f>((1/(((0-P649)^2+(1-Q649)^2))*CT649))</f>
        <v>2.0342472878510612E-2</v>
      </c>
      <c r="BY649" s="27">
        <f>((1/(((0-P649)^2+(2-Q649)^2))*CT649))</f>
        <v>9.2175849240178465E-2</v>
      </c>
      <c r="BZ649" s="27">
        <f>((1/(((1-P649)^2+(2-Q649)^2))*CT649))</f>
        <v>0.1287143820789084</v>
      </c>
      <c r="CA649" s="27">
        <f>((1/(((0-P649)^2+(3-Q649)^2))*CT649))</f>
        <v>7.9748470209578093E-2</v>
      </c>
      <c r="CB649" s="27">
        <f>((1/(((1-P649)^2+(3-Q649)^2))*CT649))</f>
        <v>0.10571119139489678</v>
      </c>
      <c r="CC649" s="27">
        <f>((1/(((2-P649)^2+(3-Q649)^2))*CT649))</f>
        <v>2.1560995731000628E-2</v>
      </c>
      <c r="CD649" s="27">
        <f>((1/(((0-P649)^2+(4-Q649)^2))*CT649))</f>
        <v>1.8439970302101805E-2</v>
      </c>
      <c r="CE649" s="27">
        <f>((1/(((1-P649)^2+(4-Q649)^2))*CT649))</f>
        <v>1.9550214805943666E-2</v>
      </c>
      <c r="CF649" s="27">
        <f>((1/(((2-P649)^2+(4-Q649)^2))*CT649))</f>
        <v>1.1354521265085744E-2</v>
      </c>
      <c r="CG649" s="27">
        <f>((1/(((3-P649)^2+(4-Q649)^2))*CT649))</f>
        <v>6.0609383156631797E-3</v>
      </c>
      <c r="CH649" s="27">
        <f>((1/(((0-P649)^2+(5-Q649)^2))*CT649))</f>
        <v>7.3572354738344701E-3</v>
      </c>
      <c r="CI649" s="27">
        <f>((1/(((1-P649)^2+(5-Q649)^2))*CT649))</f>
        <v>7.5278003605962823E-3</v>
      </c>
      <c r="CJ649" s="27">
        <f>((1/(((2-P649)^2+(5-Q649)^2))*CT649))</f>
        <v>5.8906261258857302E-3</v>
      </c>
      <c r="CK649" s="27">
        <f>((1/(((3-P649)^2+(5-Q649)^2))*CT649))</f>
        <v>4.0538094292361876E-3</v>
      </c>
      <c r="CL649" s="27">
        <f>(1/(((4-P649)^2+(5-Q649)^2))*CT649)</f>
        <v>2.7502609396830814E-3</v>
      </c>
      <c r="CM649" s="27">
        <f>(1/(((0-P649)^2+(6-Q649)^2))*CT649)</f>
        <v>3.8818185646697085E-3</v>
      </c>
      <c r="CN649" s="27">
        <f>(1/(((1-P649)^2+(6-Q649)^2))*CT649)</f>
        <v>3.9287863985599898E-3</v>
      </c>
      <c r="CO649" s="27">
        <f>((1/(((2-P649)^2+(6-Q649)^2))*CT649))</f>
        <v>3.431098628340934E-3</v>
      </c>
      <c r="CP649" s="27">
        <f>((1/(((3-P649)^2+(6-Q649)^2))*CT649))</f>
        <v>2.7146460565583047E-3</v>
      </c>
      <c r="CQ649" s="27">
        <f>((1/(((4-P649)^2+(6-Q649)^2))*CT649))</f>
        <v>2.0606131022893699E-3</v>
      </c>
      <c r="CR649" s="27">
        <f>((1/(((5-P649)^2+(6-Q649)^2)))*CT649)</f>
        <v>1.5571163429266086E-3</v>
      </c>
      <c r="CS649" s="21">
        <f t="shared" si="331"/>
        <v>0.69616909635809709</v>
      </c>
      <c r="CT649" s="28">
        <v>0.05</v>
      </c>
    </row>
    <row r="650" spans="8:98" x14ac:dyDescent="0.25">
      <c r="H650" s="2">
        <v>44996</v>
      </c>
      <c r="I650" s="1" t="s">
        <v>14</v>
      </c>
      <c r="J650" s="1" t="s">
        <v>12</v>
      </c>
      <c r="K650"/>
      <c r="L650"/>
      <c r="M650"/>
      <c r="N650"/>
      <c r="P650" s="10">
        <f>SUMIF(team,spi_matches[[#This Row],[team1]],Mxg)+SUMIF(team,spi_matches[[#This Row],[team2]],Vnxg)</f>
        <v>0.72695488166131872</v>
      </c>
      <c r="Q650" s="10">
        <f>SUMIF(team,spi_matches[[#This Row],[team1]],Mnxg)+SUMIF(team,spi_matches[[#This Row],[team2]],Vxg)</f>
        <v>1.6826347474891561</v>
      </c>
      <c r="R650" s="10" t="str">
        <f t="shared" si="301"/>
        <v/>
      </c>
      <c r="S650" s="21">
        <f t="shared" si="302"/>
        <v>0.11588702635184808</v>
      </c>
      <c r="T650" s="21">
        <f t="shared" si="303"/>
        <v>0.14956643647511339</v>
      </c>
      <c r="U650" s="21">
        <f t="shared" si="304"/>
        <v>0.54028859121251926</v>
      </c>
      <c r="V650" s="22">
        <f t="shared" si="305"/>
        <v>0</v>
      </c>
      <c r="W650" s="22">
        <f t="shared" si="306"/>
        <v>3</v>
      </c>
      <c r="X650" s="23" t="str">
        <f t="shared" si="307"/>
        <v/>
      </c>
      <c r="Y650" s="23" t="str">
        <f t="shared" si="308"/>
        <v/>
      </c>
      <c r="Z650" s="23">
        <f t="shared" si="309"/>
        <v>0</v>
      </c>
      <c r="AA650" s="23">
        <f t="shared" si="310"/>
        <v>3</v>
      </c>
      <c r="AB650" s="24">
        <f t="shared" si="311"/>
        <v>1</v>
      </c>
      <c r="AC650" s="24">
        <f t="shared" si="312"/>
        <v>2</v>
      </c>
      <c r="AD650" s="24">
        <f t="shared" si="313"/>
        <v>1</v>
      </c>
      <c r="AE650" s="24">
        <f t="shared" si="314"/>
        <v>1</v>
      </c>
      <c r="AF650" s="24">
        <f t="shared" si="315"/>
        <v>0</v>
      </c>
      <c r="AG650" s="24">
        <f t="shared" si="316"/>
        <v>2</v>
      </c>
      <c r="AH650" s="24">
        <f t="shared" si="317"/>
        <v>0</v>
      </c>
      <c r="AI650" s="24">
        <f t="shared" si="318"/>
        <v>1</v>
      </c>
      <c r="AJ650" s="24">
        <f t="shared" si="319"/>
        <v>2</v>
      </c>
      <c r="AK650" s="24">
        <f t="shared" si="320"/>
        <v>2</v>
      </c>
      <c r="AL650" s="25">
        <f t="shared" si="321"/>
        <v>12</v>
      </c>
      <c r="AM650" s="25">
        <f t="shared" si="322"/>
        <v>11</v>
      </c>
      <c r="AN650" s="25">
        <f t="shared" si="323"/>
        <v>2</v>
      </c>
      <c r="AO650" s="25">
        <f t="shared" si="324"/>
        <v>1</v>
      </c>
      <c r="AP650" s="25">
        <f t="shared" si="325"/>
        <v>22</v>
      </c>
      <c r="AQ650" s="26">
        <f t="shared" si="326"/>
        <v>0.2852670844873868</v>
      </c>
      <c r="AR650" s="26">
        <f t="shared" si="327"/>
        <v>9.2499436217128431E-2</v>
      </c>
      <c r="AS650" s="26">
        <f t="shared" si="328"/>
        <v>7.9467996289238549E-2</v>
      </c>
      <c r="AT650" s="26">
        <f t="shared" si="329"/>
        <v>5.0278866784625981E-2</v>
      </c>
      <c r="AU650" s="26">
        <f t="shared" si="330"/>
        <v>2.9046722973792627E-2</v>
      </c>
      <c r="AV650" s="27">
        <f>(1/(((0-P650)^2+(0-Q650)^2))*CT650)</f>
        <v>1.4882178861046331E-2</v>
      </c>
      <c r="AW650" s="27">
        <f>(1/(((1-P650)^2+(1-Q650)^2))*CT650)</f>
        <v>9.2499436217128431E-2</v>
      </c>
      <c r="AX650" s="27">
        <f>(1/(((2-P650)^2+(2-Q650)^2))*CT650)</f>
        <v>2.9046722973792627E-2</v>
      </c>
      <c r="AY650" s="27">
        <f>(1/(((3-P650)^2+(3-Q650)^2))*CT650)</f>
        <v>7.2440825177200298E-3</v>
      </c>
      <c r="AZ650" s="27">
        <f>((1/(((4-P650)^2+(4-Q650)^2))*CT650))</f>
        <v>3.1088715512987575E-3</v>
      </c>
      <c r="BA650" s="27">
        <f>((1/(((5-P650)^2+(5-Q650)^2))*CT650))</f>
        <v>1.7085940379032054E-3</v>
      </c>
      <c r="BB650" s="27">
        <f>((1/(((6-P650)^2+(6-Q650)^2))*CT650))</f>
        <v>1.0765503162239998E-3</v>
      </c>
      <c r="BC650" s="27">
        <f>((1/(((1-P650)^2+(0-Q650)^2))*CT650))</f>
        <v>1.7206886444480523E-2</v>
      </c>
      <c r="BD650" s="27">
        <f>((1/(((2-P650)^2+(0-Q650)^2))*CT650))</f>
        <v>1.1231150731353589E-2</v>
      </c>
      <c r="BE650" s="27">
        <f>((1/(((2-P650)^2+(1-Q650)^2))*CT650))</f>
        <v>2.3962035641800772E-2</v>
      </c>
      <c r="BF650" s="27">
        <f>((1/(((3-P650)^2+(0-Q650)^2))*CT650))</f>
        <v>6.2515677341937973E-3</v>
      </c>
      <c r="BG650" s="27">
        <f>((1/(((3-P650)^2+(1-Q650)^2))*CT650))</f>
        <v>8.8766993131014615E-3</v>
      </c>
      <c r="BH650" s="27">
        <f>((1/(((3-P650)^2+(2-Q650)^2))*CT650))</f>
        <v>9.4922503885199253E-3</v>
      </c>
      <c r="BI650" s="27">
        <f>((1/(((4-P650)^2+(0-Q650)^2))*CT650))</f>
        <v>3.6916486823193439E-3</v>
      </c>
      <c r="BJ650" s="27">
        <f>((1/(((4-P650)^2+(1-Q650)^2))*CT650))</f>
        <v>4.4727461751878639E-3</v>
      </c>
      <c r="BK650" s="27">
        <f>((1/(((4-P650)^2+(2-Q650)^2))*CT650))</f>
        <v>4.6238305539919788E-3</v>
      </c>
      <c r="BL650" s="27">
        <f>((1/(((4-P650)^2+(3-Q650)^2))*CT650))</f>
        <v>4.0166205976296032E-3</v>
      </c>
      <c r="BM650" s="27">
        <f>((1/(((5-P650)^2+(0-Q650)^2))*CT650))</f>
        <v>2.3707722536443977E-3</v>
      </c>
      <c r="BN650" s="27">
        <f>((1/(((5-P650)^2+(1-Q650)^2))*CT650))</f>
        <v>2.6702405476848106E-3</v>
      </c>
      <c r="BO650" s="27">
        <f>((1/(((5-P650)^2+(2-Q650)^2))*CT650))</f>
        <v>2.7233656452743879E-3</v>
      </c>
      <c r="BP650" s="27">
        <f>((1/(((5-P650)^2+(3-Q650)^2))*CT650))</f>
        <v>2.5007044744726659E-3</v>
      </c>
      <c r="BQ650" s="27">
        <f>((1/(((5-P650)^2+(4-Q650)^2))*CT650))</f>
        <v>2.116035220803347E-3</v>
      </c>
      <c r="BR650" s="27">
        <f>((1/(((6-P650)^2+(0-Q650)^2))*CT650))</f>
        <v>1.6320527581937493E-3</v>
      </c>
      <c r="BS650" s="27">
        <f>(1/(((6-P650)^2+(1-Q650)^2))*CT650)</f>
        <v>1.7685971069378516E-3</v>
      </c>
      <c r="BT650" s="27">
        <f>(1/(((6-P650)^2+(2-Q650)^2))*CT650)</f>
        <v>1.7917470003719579E-3</v>
      </c>
      <c r="BU650" s="27">
        <f>(1/(((6-P650)^2+(3-Q650)^2))*CT650)</f>
        <v>1.6925940463363973E-3</v>
      </c>
      <c r="BV650" s="27">
        <f>((1/(((6-P650)^2+(4-Q650)^2))*CT650))</f>
        <v>1.5071505309967083E-3</v>
      </c>
      <c r="BW650" s="27">
        <f>((1/(((6-P650)^2+(5-Q650)^2))*CT650))</f>
        <v>1.2883305045529529E-3</v>
      </c>
      <c r="BX650" s="27">
        <f>((1/(((0-P650)^2+(1-Q650)^2))*CT650))</f>
        <v>5.0278866784625981E-2</v>
      </c>
      <c r="BY650" s="27">
        <f>((1/(((0-P650)^2+(2-Q650)^2))*CT650))</f>
        <v>7.9467996289238549E-2</v>
      </c>
      <c r="BZ650" s="27">
        <f>((1/(((1-P650)^2+(2-Q650)^2))*CT650))</f>
        <v>0.2852670844873868</v>
      </c>
      <c r="CA650" s="27">
        <f>((1/(((0-P650)^2+(3-Q650)^2))*CT650))</f>
        <v>2.2085638659868432E-2</v>
      </c>
      <c r="CB650" s="27">
        <f>((1/(((1-P650)^2+(3-Q650)^2))*CT650))</f>
        <v>2.7624235445215747E-2</v>
      </c>
      <c r="CC650" s="27">
        <f>((1/(((2-P650)^2+(3-Q650)^2))*CT650))</f>
        <v>1.4898266819203018E-2</v>
      </c>
      <c r="CD650" s="27">
        <f>((1/(((0-P650)^2+(4-Q650)^2))*CT650))</f>
        <v>8.4765228349527981E-3</v>
      </c>
      <c r="CE650" s="27">
        <f>((1/(((1-P650)^2+(4-Q650)^2))*CT650))</f>
        <v>9.1831827966120574E-3</v>
      </c>
      <c r="CF650" s="27">
        <f>((1/(((2-P650)^2+(4-Q650)^2))*CT650))</f>
        <v>7.1522310746679977E-3</v>
      </c>
      <c r="CG650" s="27">
        <f>((1/(((3-P650)^2+(4-Q650)^2))*CT650))</f>
        <v>4.745221546542085E-3</v>
      </c>
      <c r="CH650" s="27">
        <f>((1/(((0-P650)^2+(5-Q650)^2))*CT650))</f>
        <v>4.3352442210964808E-3</v>
      </c>
      <c r="CI650" s="27">
        <f>((1/(((1-P650)^2+(5-Q650)^2))*CT650))</f>
        <v>4.5128529347347405E-3</v>
      </c>
      <c r="CJ650" s="27">
        <f>((1/(((2-P650)^2+(5-Q650)^2))*CT650))</f>
        <v>3.9602216041880614E-3</v>
      </c>
      <c r="CK650" s="27">
        <f>((1/(((3-P650)^2+(5-Q650)^2))*CT650))</f>
        <v>3.0918311583198236E-3</v>
      </c>
      <c r="CL650" s="27">
        <f>(1/(((4-P650)^2+(5-Q650)^2))*CT650)</f>
        <v>2.3022657011141125E-3</v>
      </c>
      <c r="CM650" s="27">
        <f>(1/(((0-P650)^2+(6-Q650)^2))*CT650)</f>
        <v>2.6084997483682396E-3</v>
      </c>
      <c r="CN650" s="27">
        <f>(1/(((1-P650)^2+(6-Q650)^2))*CT650)</f>
        <v>2.6717684819337786E-3</v>
      </c>
      <c r="CO650" s="27">
        <f>((1/(((2-P650)^2+(6-Q650)^2))*CT650))</f>
        <v>2.4678821674524571E-3</v>
      </c>
      <c r="CP650" s="27">
        <f>((1/(((3-P650)^2+(6-Q650)^2))*CT650))</f>
        <v>2.1002775999684627E-3</v>
      </c>
      <c r="CQ650" s="27">
        <f>((1/(((4-P650)^2+(6-Q650)^2))*CT650))</f>
        <v>1.7034343273531966E-3</v>
      </c>
      <c r="CR650" s="27">
        <f>((1/(((5-P650)^2+(6-Q650)^2)))*CT650)</f>
        <v>1.3550665296766938E-3</v>
      </c>
      <c r="CS650" s="21">
        <f t="shared" si="331"/>
        <v>0.80574205403948063</v>
      </c>
      <c r="CT650" s="28">
        <v>0.05</v>
      </c>
    </row>
    <row r="651" spans="8:98" x14ac:dyDescent="0.25">
      <c r="H651" s="2">
        <v>44996</v>
      </c>
      <c r="I651" s="1" t="s">
        <v>7</v>
      </c>
      <c r="J651" s="1" t="s">
        <v>11</v>
      </c>
      <c r="K651"/>
      <c r="L651"/>
      <c r="M651"/>
      <c r="N651"/>
      <c r="P651" s="10">
        <f>SUMIF(team,spi_matches[[#This Row],[team1]],Mxg)+SUMIF(team,spi_matches[[#This Row],[team2]],Vnxg)</f>
        <v>1.8841115225799365</v>
      </c>
      <c r="Q651" s="10">
        <f>SUMIF(team,spi_matches[[#This Row],[team1]],Mnxg)+SUMIF(team,spi_matches[[#This Row],[team2]],Vxg)</f>
        <v>0.93461633832322688</v>
      </c>
      <c r="R651" s="10" t="str">
        <f t="shared" si="301"/>
        <v/>
      </c>
      <c r="S651" s="21">
        <f t="shared" si="302"/>
        <v>3.0653227542360182</v>
      </c>
      <c r="T651" s="21">
        <f t="shared" si="303"/>
        <v>0.1342149245150715</v>
      </c>
      <c r="U651" s="21">
        <f t="shared" si="304"/>
        <v>0.12167906505821599</v>
      </c>
      <c r="V651" s="22">
        <f t="shared" si="305"/>
        <v>3</v>
      </c>
      <c r="W651" s="22">
        <f t="shared" si="306"/>
        <v>0</v>
      </c>
      <c r="X651" s="23" t="str">
        <f t="shared" si="307"/>
        <v/>
      </c>
      <c r="Y651" s="23" t="str">
        <f t="shared" si="308"/>
        <v/>
      </c>
      <c r="Z651" s="23">
        <f t="shared" si="309"/>
        <v>3</v>
      </c>
      <c r="AA651" s="23">
        <f t="shared" si="310"/>
        <v>0</v>
      </c>
      <c r="AB651" s="24">
        <f t="shared" si="311"/>
        <v>2</v>
      </c>
      <c r="AC651" s="24">
        <f t="shared" si="312"/>
        <v>1</v>
      </c>
      <c r="AD651" s="24">
        <f t="shared" si="313"/>
        <v>1</v>
      </c>
      <c r="AE651" s="24">
        <f t="shared" si="314"/>
        <v>1</v>
      </c>
      <c r="AF651" s="24">
        <f t="shared" si="315"/>
        <v>2</v>
      </c>
      <c r="AG651" s="24">
        <f t="shared" si="316"/>
        <v>0</v>
      </c>
      <c r="AH651" s="24">
        <f t="shared" si="317"/>
        <v>2</v>
      </c>
      <c r="AI651" s="24">
        <f t="shared" si="318"/>
        <v>2</v>
      </c>
      <c r="AJ651" s="24">
        <f t="shared" si="319"/>
        <v>3</v>
      </c>
      <c r="AK651" s="24">
        <f t="shared" si="320"/>
        <v>1</v>
      </c>
      <c r="AL651" s="25">
        <f t="shared" si="321"/>
        <v>21</v>
      </c>
      <c r="AM651" s="25">
        <f t="shared" si="322"/>
        <v>11</v>
      </c>
      <c r="AN651" s="25">
        <f t="shared" si="323"/>
        <v>20</v>
      </c>
      <c r="AO651" s="25">
        <f t="shared" si="324"/>
        <v>22</v>
      </c>
      <c r="AP651" s="25">
        <f t="shared" si="325"/>
        <v>31</v>
      </c>
      <c r="AQ651" s="26">
        <f t="shared" si="326"/>
        <v>2.824035094040044</v>
      </c>
      <c r="AR651" s="26">
        <f t="shared" si="327"/>
        <v>6.3619042449705773E-2</v>
      </c>
      <c r="AS651" s="26">
        <f t="shared" si="328"/>
        <v>5.6373736465028849E-2</v>
      </c>
      <c r="AT651" s="26">
        <f t="shared" si="329"/>
        <v>4.3536088691430365E-2</v>
      </c>
      <c r="AU651" s="26">
        <f t="shared" si="330"/>
        <v>4.0016579116730643E-2</v>
      </c>
      <c r="AV651" s="27">
        <f>(1/(((0-P651)^2+(0-Q651)^2))*CT651)</f>
        <v>1.1303563244399909E-2</v>
      </c>
      <c r="AW651" s="27">
        <f>(1/(((1-P651)^2+(1-Q651)^2))*CT651)</f>
        <v>6.3619042449705773E-2</v>
      </c>
      <c r="AX651" s="27">
        <f>(1/(((2-P651)^2+(2-Q651)^2))*CT651)</f>
        <v>4.3536088691430365E-2</v>
      </c>
      <c r="AY651" s="27">
        <f>(1/(((3-P651)^2+(3-Q651)^2))*CT651)</f>
        <v>9.0727359653447956E-3</v>
      </c>
      <c r="AZ651" s="27">
        <f>((1/(((4-P651)^2+(4-Q651)^2))*CT651))</f>
        <v>3.6039773673160278E-3</v>
      </c>
      <c r="BA651" s="27">
        <f>((1/(((5-P651)^2+(5-Q651)^2))*CT651))</f>
        <v>1.9057706694454457E-3</v>
      </c>
      <c r="BB651" s="27">
        <f>((1/(((6-P651)^2+(6-Q651)^2))*CT651))</f>
        <v>1.1737461274291714E-3</v>
      </c>
      <c r="BC651" s="27">
        <f>((1/(((1-P651)^2+(0-Q651)^2))*CT651))</f>
        <v>3.0208543759528791E-2</v>
      </c>
      <c r="BD651" s="27">
        <f>((1/(((2-P651)^2+(0-Q651)^2))*CT651))</f>
        <v>5.6373736465028849E-2</v>
      </c>
      <c r="BE651" s="27">
        <f>((1/(((2-P651)^2+(1-Q651)^2))*CT651))</f>
        <v>2.824035094040044</v>
      </c>
      <c r="BF651" s="27">
        <f>((1/(((3-P651)^2+(0-Q651)^2))*CT651))</f>
        <v>2.3599212194092861E-2</v>
      </c>
      <c r="BG651" s="27">
        <f>((1/(((3-P651)^2+(1-Q651)^2))*CT651))</f>
        <v>4.0016579116730643E-2</v>
      </c>
      <c r="BH651" s="27">
        <f>((1/(((3-P651)^2+(2-Q651)^2))*CT651))</f>
        <v>2.1006201764826815E-2</v>
      </c>
      <c r="BI651" s="27">
        <f>((1/(((4-P651)^2+(0-Q651)^2))*CT651))</f>
        <v>9.3449354466862474E-3</v>
      </c>
      <c r="BJ651" s="27">
        <f>((1/(((4-P651)^2+(1-Q651)^2))*CT651))</f>
        <v>1.1157578527733799E-2</v>
      </c>
      <c r="BK651" s="27">
        <f>((1/(((4-P651)^2+(2-Q651)^2))*CT651))</f>
        <v>8.9094377817906262E-3</v>
      </c>
      <c r="BL651" s="27">
        <f>((1/(((4-P651)^2+(3-Q651)^2))*CT651))</f>
        <v>5.7189957361662193E-3</v>
      </c>
      <c r="BM651" s="27">
        <f>((1/(((5-P651)^2+(0-Q651)^2))*CT651))</f>
        <v>4.7248847483040831E-3</v>
      </c>
      <c r="BN651" s="27">
        <f>((1/(((5-P651)^2+(1-Q651)^2))*CT651))</f>
        <v>5.1477210484296007E-3</v>
      </c>
      <c r="BO651" s="27">
        <f>((1/(((5-P651)^2+(2-Q651)^2))*CT651))</f>
        <v>4.6109283232876946E-3</v>
      </c>
      <c r="BP651" s="27">
        <f>((1/(((5-P651)^2+(3-Q651)^2))*CT651))</f>
        <v>3.5779274489135086E-3</v>
      </c>
      <c r="BQ651" s="27">
        <f>((1/(((5-P651)^2+(4-Q651)^2))*CT651))</f>
        <v>2.6170696382271201E-3</v>
      </c>
      <c r="BR651" s="27">
        <f>((1/(((6-P651)^2+(0-Q651)^2))*CT651))</f>
        <v>2.8067739893979145E-3</v>
      </c>
      <c r="BS651" s="27">
        <f>(1/(((6-P651)^2+(1-Q651)^2))*CT651)</f>
        <v>2.9507554939545173E-3</v>
      </c>
      <c r="BT651" s="27">
        <f>(1/(((6-P651)^2+(2-Q651)^2))*CT651)</f>
        <v>2.7661629201369397E-3</v>
      </c>
      <c r="BU651" s="27">
        <f>(1/(((6-P651)^2+(3-Q651)^2))*CT651)</f>
        <v>2.3577846065698221E-3</v>
      </c>
      <c r="BV651" s="27">
        <f>((1/(((6-P651)^2+(4-Q651)^2))*CT651))</f>
        <v>1.8984615471907618E-3</v>
      </c>
      <c r="BW651" s="27">
        <f>((1/(((6-P651)^2+(5-Q651)^2))*CT651))</f>
        <v>1.4939696389773918E-3</v>
      </c>
      <c r="BX651" s="27">
        <f>((1/(((0-P651)^2+(1-Q651)^2))*CT651))</f>
        <v>1.4068056321901194E-2</v>
      </c>
      <c r="BY651" s="27">
        <f>((1/(((0-P651)^2+(2-Q651)^2))*CT651))</f>
        <v>1.0672544076906709E-2</v>
      </c>
      <c r="BZ651" s="27">
        <f>((1/(((1-P651)^2+(2-Q651)^2))*CT651))</f>
        <v>2.6086563668165294E-2</v>
      </c>
      <c r="CA651" s="27">
        <f>((1/(((0-P651)^2+(3-Q651)^2))*CT651))</f>
        <v>6.3973911750449895E-3</v>
      </c>
      <c r="CB651" s="27">
        <f>((1/(((1-P651)^2+(3-Q651)^2))*CT651))</f>
        <v>9.9059669072359344E-3</v>
      </c>
      <c r="CC651" s="27">
        <f>((1/(((2-P651)^2+(3-Q651)^2))*CT651))</f>
        <v>1.1684318297244737E-2</v>
      </c>
      <c r="CD651" s="27">
        <f>((1/(((0-P651)^2+(4-Q651)^2))*CT651))</f>
        <v>3.8620616117447924E-3</v>
      </c>
      <c r="CE651" s="27">
        <f>((1/(((1-P651)^2+(4-Q651)^2))*CT651))</f>
        <v>4.9124453984027731E-3</v>
      </c>
      <c r="CF651" s="27">
        <f>((1/(((2-P651)^2+(4-Q651)^2))*CT651))</f>
        <v>5.3134922530984653E-3</v>
      </c>
      <c r="CG651" s="27">
        <f>((1/(((3-P651)^2+(4-Q651)^2))*CT651))</f>
        <v>4.6984602947926519E-3</v>
      </c>
      <c r="CH651" s="27">
        <f>((1/(((0-P651)^2+(5-Q651)^2))*CT651))</f>
        <v>2.4903845572187846E-3</v>
      </c>
      <c r="CI651" s="27">
        <f>((1/(((1-P651)^2+(5-Q651)^2))*CT651))</f>
        <v>2.8886710508305704E-3</v>
      </c>
      <c r="CJ651" s="27">
        <f>((1/(((2-P651)^2+(5-Q651)^2))*CT651))</f>
        <v>3.0228330682778521E-3</v>
      </c>
      <c r="CK651" s="27">
        <f>((1/(((3-P651)^2+(5-Q651)^2))*CT651))</f>
        <v>2.8133270707541387E-3</v>
      </c>
      <c r="CL651" s="27">
        <f>(1/(((4-P651)^2+(5-Q651)^2))*CT651)</f>
        <v>2.3804617376915623E-3</v>
      </c>
      <c r="CM651" s="27">
        <f>(1/(((0-P651)^2+(6-Q651)^2))*CT651)</f>
        <v>1.7118604754081995E-3</v>
      </c>
      <c r="CN651" s="27">
        <f>(1/(((1-P651)^2+(6-Q651)^2))*CT651)</f>
        <v>1.8910909507776599E-3</v>
      </c>
      <c r="CO651" s="27">
        <f>((1/(((2-P651)^2+(6-Q651)^2))*CT651))</f>
        <v>1.9476820064056038E-3</v>
      </c>
      <c r="CP651" s="27">
        <f>((1/(((3-P651)^2+(6-Q651)^2))*CT651))</f>
        <v>1.858506769901663E-3</v>
      </c>
      <c r="CQ651" s="27">
        <f>((1/(((4-P651)^2+(6-Q651)^2))*CT651))</f>
        <v>1.6591949969643469E-3</v>
      </c>
      <c r="CR651" s="27">
        <f>((1/(((5-P651)^2+(6-Q651)^2)))*CT651)</f>
        <v>1.4137523694480536E-3</v>
      </c>
      <c r="CS651" s="21">
        <f t="shared" si="331"/>
        <v>3.3212167438093059</v>
      </c>
      <c r="CT651" s="28">
        <v>0.05</v>
      </c>
    </row>
    <row r="652" spans="8:98" x14ac:dyDescent="0.25">
      <c r="H652" s="2">
        <v>45003</v>
      </c>
      <c r="I652" s="1" t="s">
        <v>25</v>
      </c>
      <c r="J652" s="1" t="s">
        <v>20</v>
      </c>
      <c r="K652"/>
      <c r="L652"/>
      <c r="M652"/>
      <c r="N652"/>
      <c r="P652" s="10">
        <f>SUMIF(team,spi_matches[[#This Row],[team1]],Mxg)+SUMIF(team,spi_matches[[#This Row],[team2]],Vnxg)</f>
        <v>1.0225261619700374</v>
      </c>
      <c r="Q652" s="10">
        <f>SUMIF(team,spi_matches[[#This Row],[team1]],Mnxg)+SUMIF(team,spi_matches[[#This Row],[team2]],Vxg)</f>
        <v>1.1811348191388769</v>
      </c>
      <c r="R652" s="10" t="str">
        <f t="shared" si="301"/>
        <v/>
      </c>
      <c r="S652" s="21">
        <f t="shared" si="302"/>
        <v>0.1848323833765956</v>
      </c>
      <c r="T652" s="21">
        <f t="shared" si="303"/>
        <v>1.5645478202399961</v>
      </c>
      <c r="U652" s="21">
        <f t="shared" si="304"/>
        <v>0.23566623747377885</v>
      </c>
      <c r="V652" s="22">
        <f t="shared" si="305"/>
        <v>1</v>
      </c>
      <c r="W652" s="22">
        <f t="shared" si="306"/>
        <v>1</v>
      </c>
      <c r="X652" s="23" t="str">
        <f t="shared" si="307"/>
        <v/>
      </c>
      <c r="Y652" s="23" t="str">
        <f t="shared" si="308"/>
        <v/>
      </c>
      <c r="Z652" s="23">
        <f t="shared" si="309"/>
        <v>1</v>
      </c>
      <c r="AA652" s="23">
        <f t="shared" si="310"/>
        <v>1</v>
      </c>
      <c r="AB652" s="24">
        <f t="shared" si="311"/>
        <v>1</v>
      </c>
      <c r="AC652" s="24">
        <f t="shared" si="312"/>
        <v>1</v>
      </c>
      <c r="AD652" s="24">
        <f t="shared" si="313"/>
        <v>1</v>
      </c>
      <c r="AE652" s="24">
        <f t="shared" si="314"/>
        <v>2</v>
      </c>
      <c r="AF652" s="24">
        <f t="shared" si="315"/>
        <v>2</v>
      </c>
      <c r="AG652" s="24">
        <f t="shared" si="316"/>
        <v>1</v>
      </c>
      <c r="AH652" s="24">
        <f t="shared" si="317"/>
        <v>0</v>
      </c>
      <c r="AI652" s="24">
        <f t="shared" si="318"/>
        <v>1</v>
      </c>
      <c r="AJ652" s="24">
        <f t="shared" si="319"/>
        <v>1</v>
      </c>
      <c r="AK652" s="24">
        <f t="shared" si="320"/>
        <v>0</v>
      </c>
      <c r="AL652" s="25">
        <f t="shared" si="321"/>
        <v>11</v>
      </c>
      <c r="AM652" s="25">
        <f t="shared" si="322"/>
        <v>12</v>
      </c>
      <c r="AN652" s="25">
        <f t="shared" si="323"/>
        <v>21</v>
      </c>
      <c r="AO652" s="25">
        <f t="shared" si="324"/>
        <v>1</v>
      </c>
      <c r="AP652" s="25">
        <f t="shared" si="325"/>
        <v>10</v>
      </c>
      <c r="AQ652" s="26">
        <f t="shared" si="326"/>
        <v>1.500724068857676</v>
      </c>
      <c r="AR652" s="26">
        <f t="shared" si="327"/>
        <v>7.4510361226364438E-2</v>
      </c>
      <c r="AS652" s="26">
        <f t="shared" si="328"/>
        <v>5.0593721022825389E-2</v>
      </c>
      <c r="AT652" s="26">
        <f t="shared" si="329"/>
        <v>4.6366293316211393E-2</v>
      </c>
      <c r="AU652" s="26">
        <f t="shared" si="330"/>
        <v>3.5827221075018637E-2</v>
      </c>
      <c r="AV652" s="27">
        <f>(1/(((0-P652)^2+(0-Q652)^2))*CT652)</f>
        <v>2.0486436395768436E-2</v>
      </c>
      <c r="AW652" s="27">
        <f>(1/(((1-P652)^2+(1-Q652)^2))*CT652)</f>
        <v>1.500724068857676</v>
      </c>
      <c r="AX652" s="27">
        <f>(1/(((2-P652)^2+(2-Q652)^2))*CT652)</f>
        <v>3.0750396606230909E-2</v>
      </c>
      <c r="AY652" s="27">
        <f>(1/(((3-P652)^2+(3-Q652)^2))*CT652)</f>
        <v>6.9264804958323687E-3</v>
      </c>
      <c r="AZ652" s="27">
        <f>((1/(((4-P652)^2+(4-Q652)^2))*CT652))</f>
        <v>2.9741808922630016E-3</v>
      </c>
      <c r="BA652" s="27">
        <f>((1/(((5-P652)^2+(5-Q652)^2))*CT652))</f>
        <v>1.6445188675231833E-3</v>
      </c>
      <c r="BB652" s="27">
        <f>((1/(((6-P652)^2+(6-Q652)^2))*CT652))</f>
        <v>1.0417381247022628E-3</v>
      </c>
      <c r="BC652" s="27">
        <f>((1/(((1-P652)^2+(0-Q652)^2))*CT652))</f>
        <v>3.5827221075018637E-2</v>
      </c>
      <c r="BD652" s="27">
        <f>((1/(((2-P652)^2+(0-Q652)^2))*CT652))</f>
        <v>2.1271756962942406E-2</v>
      </c>
      <c r="BE652" s="27">
        <f>((1/(((2-P652)^2+(1-Q652)^2))*CT652))</f>
        <v>5.0593721022825389E-2</v>
      </c>
      <c r="BF652" s="27">
        <f>((1/(((3-P652)^2+(0-Q652)^2))*CT652))</f>
        <v>9.4242139975323509E-3</v>
      </c>
      <c r="BG652" s="27">
        <f>((1/(((3-P652)^2+(1-Q652)^2))*CT652))</f>
        <v>1.2680016280260571E-2</v>
      </c>
      <c r="BH652" s="27">
        <f>((1/(((3-P652)^2+(2-Q652)^2))*CT652))</f>
        <v>1.0914783350777365E-2</v>
      </c>
      <c r="BI652" s="27">
        <f>((1/(((4-P652)^2+(0-Q652)^2))*CT652))</f>
        <v>4.8730901535128752E-3</v>
      </c>
      <c r="BJ652" s="27">
        <f>((1/(((4-P652)^2+(1-Q652)^2))*CT652))</f>
        <v>5.6191390616781196E-3</v>
      </c>
      <c r="BK652" s="27">
        <f>((1/(((4-P652)^2+(2-Q652)^2))*CT652))</f>
        <v>5.2433487216419017E-3</v>
      </c>
      <c r="BL652" s="27">
        <f>((1/(((4-P652)^2+(3-Q652)^2))*CT652))</f>
        <v>4.1072413861533699E-3</v>
      </c>
      <c r="BM652" s="27">
        <f>((1/(((5-P652)^2+(0-Q652)^2))*CT652))</f>
        <v>2.9043800944432508E-3</v>
      </c>
      <c r="BN652" s="27">
        <f>((1/(((5-P652)^2+(1-Q652)^2))*CT652))</f>
        <v>3.1539556875654234E-3</v>
      </c>
      <c r="BO652" s="27">
        <f>((1/(((5-P652)^2+(2-Q652)^2))*CT652))</f>
        <v>3.0319865515599162E-3</v>
      </c>
      <c r="BP652" s="27">
        <f>((1/(((5-P652)^2+(3-Q652)^2))*CT652))</f>
        <v>2.6138913392176593E-3</v>
      </c>
      <c r="BQ652" s="27">
        <f>((1/(((5-P652)^2+(4-Q652)^2))*CT652))</f>
        <v>2.1038193584819614E-3</v>
      </c>
      <c r="BR652" s="27">
        <f>((1/(((6-P652)^2+(0-Q652)^2))*CT652))</f>
        <v>1.9105608923684373E-3</v>
      </c>
      <c r="BS652" s="27">
        <f>(1/(((6-P652)^2+(1-Q652)^2))*CT652)</f>
        <v>2.0154743581583339E-3</v>
      </c>
      <c r="BT652" s="27">
        <f>(1/(((6-P652)^2+(2-Q652)^2))*CT652)</f>
        <v>1.9649619003455155E-3</v>
      </c>
      <c r="BU652" s="27">
        <f>(1/(((6-P652)^2+(3-Q652)^2))*CT652)</f>
        <v>1.7804038272482073E-3</v>
      </c>
      <c r="BV652" s="27">
        <f>((1/(((6-P652)^2+(4-Q652)^2))*CT652))</f>
        <v>1.5280591364304928E-3</v>
      </c>
      <c r="BW652" s="27">
        <f>((1/(((6-P652)^2+(5-Q652)^2))*CT652))</f>
        <v>1.2703582184334225E-3</v>
      </c>
      <c r="BX652" s="27">
        <f>((1/(((0-P652)^2+(1-Q652)^2))*CT652))</f>
        <v>4.6366293316211393E-2</v>
      </c>
      <c r="BY652" s="27">
        <f>((1/(((0-P652)^2+(2-Q652)^2))*CT652))</f>
        <v>2.9135832326082481E-2</v>
      </c>
      <c r="BZ652" s="27">
        <f>((1/(((1-P652)^2+(2-Q652)^2))*CT652))</f>
        <v>7.4510361226364438E-2</v>
      </c>
      <c r="CA652" s="27">
        <f>((1/(((0-P652)^2+(3-Q652)^2))*CT652))</f>
        <v>1.1484140762733595E-2</v>
      </c>
      <c r="CB652" s="27">
        <f>((1/(((1-P652)^2+(3-Q652)^2))*CT652))</f>
        <v>1.5111319161046681E-2</v>
      </c>
      <c r="CC652" s="27">
        <f>((1/(((2-P652)^2+(3-Q652)^2))*CT652))</f>
        <v>1.1726833314865326E-2</v>
      </c>
      <c r="CD652" s="27">
        <f>((1/(((0-P652)^2+(4-Q652)^2))*CT652))</f>
        <v>5.5607699143519962E-3</v>
      </c>
      <c r="CE652" s="27">
        <f>((1/(((1-P652)^2+(4-Q652)^2))*CT652))</f>
        <v>6.2920716730976061E-3</v>
      </c>
      <c r="CF652" s="27">
        <f>((1/(((2-P652)^2+(4-Q652)^2))*CT652))</f>
        <v>5.6170585950358239E-3</v>
      </c>
      <c r="CG652" s="27">
        <f>((1/(((3-P652)^2+(4-Q652)^2))*CT652))</f>
        <v>4.2171303639700368E-3</v>
      </c>
      <c r="CH652" s="27">
        <f>((1/(((0-P652)^2+(5-Q652)^2))*CT652))</f>
        <v>3.1991214400702928E-3</v>
      </c>
      <c r="CI652" s="27">
        <f>((1/(((1-P652)^2+(5-Q652)^2))*CT652))</f>
        <v>3.4283585888060584E-3</v>
      </c>
      <c r="CJ652" s="27">
        <f>((1/(((2-P652)^2+(5-Q652)^2))*CT652))</f>
        <v>3.2176716848483981E-3</v>
      </c>
      <c r="CK652" s="27">
        <f>((1/(((3-P652)^2+(5-Q652)^2))*CT652))</f>
        <v>2.7035599431511539E-3</v>
      </c>
      <c r="CL652" s="27">
        <f>(1/(((4-P652)^2+(5-Q652)^2))*CT652)</f>
        <v>2.1322796595954377E-3</v>
      </c>
      <c r="CM652" s="27">
        <f>(1/(((0-P652)^2+(6-Q652)^2))*CT652)</f>
        <v>2.0604094425266126E-3</v>
      </c>
      <c r="CN652" s="27">
        <f>(1/(((1-P652)^2+(6-Q652)^2))*CT652)</f>
        <v>2.1531335207769539E-3</v>
      </c>
      <c r="CO652" s="27">
        <f>((1/(((2-P652)^2+(6-Q652)^2))*CT652))</f>
        <v>2.0680883566470535E-3</v>
      </c>
      <c r="CP652" s="27">
        <f>((1/(((3-P652)^2+(6-Q652)^2))*CT652))</f>
        <v>1.8428516095257922E-3</v>
      </c>
      <c r="CQ652" s="27">
        <f>((1/(((4-P652)^2+(6-Q652)^2))*CT652))</f>
        <v>1.5582725969691259E-3</v>
      </c>
      <c r="CR652" s="27">
        <f>((1/(((5-P652)^2+(6-Q652)^2)))*CT652)</f>
        <v>1.2806799771025773E-3</v>
      </c>
      <c r="CS652" s="21">
        <f t="shared" si="331"/>
        <v>1.9850464410903705</v>
      </c>
      <c r="CT652" s="28">
        <v>0.05</v>
      </c>
    </row>
    <row r="653" spans="8:98" x14ac:dyDescent="0.25">
      <c r="H653" s="2">
        <v>45003</v>
      </c>
      <c r="I653" s="1" t="s">
        <v>22</v>
      </c>
      <c r="J653" s="1" t="s">
        <v>21</v>
      </c>
      <c r="K653"/>
      <c r="L653"/>
      <c r="M653"/>
      <c r="N653"/>
      <c r="P653" s="10">
        <f>SUMIF(team,spi_matches[[#This Row],[team1]],Mxg)+SUMIF(team,spi_matches[[#This Row],[team2]],Vnxg)</f>
        <v>2.0302097345586434</v>
      </c>
      <c r="Q653" s="10">
        <f>SUMIF(team,spi_matches[[#This Row],[team1]],Mnxg)+SUMIF(team,spi_matches[[#This Row],[team2]],Vxg)</f>
        <v>0.78815422156254922</v>
      </c>
      <c r="R653" s="10" t="str">
        <f t="shared" si="301"/>
        <v/>
      </c>
      <c r="S653" s="21">
        <f t="shared" si="302"/>
        <v>1.38141622584196</v>
      </c>
      <c r="T653" s="21">
        <f t="shared" si="303"/>
        <v>0.1049087674272824</v>
      </c>
      <c r="U653" s="21">
        <f t="shared" si="304"/>
        <v>0.10476146144060815</v>
      </c>
      <c r="V653" s="22">
        <f t="shared" si="305"/>
        <v>3</v>
      </c>
      <c r="W653" s="22">
        <f t="shared" si="306"/>
        <v>0</v>
      </c>
      <c r="X653" s="23" t="str">
        <f t="shared" si="307"/>
        <v/>
      </c>
      <c r="Y653" s="23" t="str">
        <f t="shared" si="308"/>
        <v/>
      </c>
      <c r="Z653" s="23">
        <f t="shared" si="309"/>
        <v>3</v>
      </c>
      <c r="AA653" s="23">
        <f t="shared" si="310"/>
        <v>0</v>
      </c>
      <c r="AB653" s="24">
        <f t="shared" si="311"/>
        <v>2</v>
      </c>
      <c r="AC653" s="24">
        <f t="shared" si="312"/>
        <v>1</v>
      </c>
      <c r="AD653" s="24">
        <f t="shared" si="313"/>
        <v>2</v>
      </c>
      <c r="AE653" s="24">
        <f t="shared" si="314"/>
        <v>0</v>
      </c>
      <c r="AF653" s="24">
        <f t="shared" si="315"/>
        <v>3</v>
      </c>
      <c r="AG653" s="24">
        <f t="shared" si="316"/>
        <v>1</v>
      </c>
      <c r="AH653" s="24">
        <f t="shared" si="317"/>
        <v>1</v>
      </c>
      <c r="AI653" s="24">
        <f t="shared" si="318"/>
        <v>1</v>
      </c>
      <c r="AJ653" s="24">
        <f t="shared" si="319"/>
        <v>2</v>
      </c>
      <c r="AK653" s="24">
        <f t="shared" si="320"/>
        <v>2</v>
      </c>
      <c r="AL653" s="25">
        <f t="shared" si="321"/>
        <v>21</v>
      </c>
      <c r="AM653" s="25">
        <f t="shared" si="322"/>
        <v>20</v>
      </c>
      <c r="AN653" s="25">
        <f t="shared" si="323"/>
        <v>31</v>
      </c>
      <c r="AO653" s="25">
        <f t="shared" si="324"/>
        <v>11</v>
      </c>
      <c r="AP653" s="25">
        <f t="shared" si="325"/>
        <v>22</v>
      </c>
      <c r="AQ653" s="26">
        <f t="shared" si="326"/>
        <v>1.0919113804935527</v>
      </c>
      <c r="AR653" s="26">
        <f t="shared" si="327"/>
        <v>8.0372968506184181E-2</v>
      </c>
      <c r="AS653" s="26">
        <f t="shared" si="328"/>
        <v>5.0742268416880787E-2</v>
      </c>
      <c r="AT653" s="26">
        <f t="shared" si="329"/>
        <v>4.5199344571394857E-2</v>
      </c>
      <c r="AU653" s="26">
        <f t="shared" si="330"/>
        <v>3.4025576455227219E-2</v>
      </c>
      <c r="AV653" s="27">
        <f>(1/(((0-P653)^2+(0-Q653)^2))*CT653)</f>
        <v>1.0541987523076146E-2</v>
      </c>
      <c r="AW653" s="27">
        <f>(1/(((1-P653)^2+(1-Q653)^2))*CT653)</f>
        <v>4.5199344571394857E-2</v>
      </c>
      <c r="AX653" s="27">
        <f>(1/(((2-P653)^2+(2-Q653)^2))*CT653)</f>
        <v>3.4025576455227219E-2</v>
      </c>
      <c r="AY653" s="27">
        <f>(1/(((3-P653)^2+(3-Q653)^2))*CT653)</f>
        <v>8.5722785889680124E-3</v>
      </c>
      <c r="AZ653" s="27">
        <f>((1/(((4-P653)^2+(4-Q653)^2))*CT653))</f>
        <v>3.5221122092890613E-3</v>
      </c>
      <c r="BA653" s="27">
        <f>((1/(((5-P653)^2+(5-Q653)^2))*CT653))</f>
        <v>1.8825798017308847E-3</v>
      </c>
      <c r="BB653" s="27">
        <f>((1/(((6-P653)^2+(6-Q653)^2))*CT653))</f>
        <v>1.1648882775962142E-3</v>
      </c>
      <c r="BC653" s="27">
        <f>((1/(((1-P653)^2+(0-Q653)^2))*CT653))</f>
        <v>2.9717343355311794E-2</v>
      </c>
      <c r="BD653" s="27">
        <f>((1/(((2-P653)^2+(0-Q653)^2))*CT653))</f>
        <v>8.0372968506184181E-2</v>
      </c>
      <c r="BE653" s="27">
        <f>((1/(((2-P653)^2+(1-Q653)^2))*CT653))</f>
        <v>1.0919113804935527</v>
      </c>
      <c r="BF653" s="27">
        <f>((1/(((3-P653)^2+(0-Q653)^2))*CT653))</f>
        <v>3.2016797581363242E-2</v>
      </c>
      <c r="BG653" s="27">
        <f>((1/(((3-P653)^2+(1-Q653)^2))*CT653))</f>
        <v>5.0742268416880787E-2</v>
      </c>
      <c r="BH653" s="27">
        <f>((1/(((3-P653)^2+(2-Q653)^2))*CT653))</f>
        <v>2.0754954412894874E-2</v>
      </c>
      <c r="BI653" s="27">
        <f>((1/(((4-P653)^2+(0-Q653)^2))*CT653))</f>
        <v>1.1107998978607904E-2</v>
      </c>
      <c r="BJ653" s="27">
        <f>((1/(((4-P653)^2+(1-Q653)^2))*CT653))</f>
        <v>1.2739008241826683E-2</v>
      </c>
      <c r="BK653" s="27">
        <f>((1/(((4-P653)^2+(2-Q653)^2))*CT653))</f>
        <v>9.3481639676696367E-3</v>
      </c>
      <c r="BL653" s="27">
        <f>((1/(((4-P653)^2+(3-Q653)^2))*CT653))</f>
        <v>5.699736444951818E-3</v>
      </c>
      <c r="BM653" s="27">
        <f>((1/(((5-P653)^2+(0-Q653)^2))*CT653))</f>
        <v>5.2961381749211632E-3</v>
      </c>
      <c r="BN653" s="27">
        <f>((1/(((5-P653)^2+(1-Q653)^2))*CT653))</f>
        <v>5.6404551509247986E-3</v>
      </c>
      <c r="BO653" s="27">
        <f>((1/(((5-P653)^2+(2-Q653)^2))*CT653))</f>
        <v>4.8599250949917135E-3</v>
      </c>
      <c r="BP653" s="27">
        <f>((1/(((5-P653)^2+(3-Q653)^2))*CT653))</f>
        <v>3.6464634202533239E-3</v>
      </c>
      <c r="BQ653" s="27">
        <f>((1/(((5-P653)^2+(4-Q653)^2))*CT653))</f>
        <v>2.6129298447522507E-3</v>
      </c>
      <c r="BR653" s="27">
        <f>((1/(((6-P653)^2+(0-Q653)^2))*CT653))</f>
        <v>3.0524244444562042E-3</v>
      </c>
      <c r="BS653" s="27">
        <f>(1/(((6-P653)^2+(1-Q653)^2))*CT653)</f>
        <v>3.1637333130044897E-3</v>
      </c>
      <c r="BT653" s="27">
        <f>(1/(((6-P653)^2+(2-Q653)^2))*CT653)</f>
        <v>2.9022850077205947E-3</v>
      </c>
      <c r="BU653" s="27">
        <f>(1/(((6-P653)^2+(3-Q653)^2))*CT653)</f>
        <v>2.4211320473542619E-3</v>
      </c>
      <c r="BV653" s="27">
        <f>((1/(((6-P653)^2+(4-Q653)^2))*CT653))</f>
        <v>1.9175317122355651E-3</v>
      </c>
      <c r="BW653" s="27">
        <f>((1/(((6-P653)^2+(5-Q653)^2))*CT653))</f>
        <v>1.4925872321023652E-3</v>
      </c>
      <c r="BX653" s="27">
        <f>((1/(((0-P653)^2+(1-Q653)^2))*CT653))</f>
        <v>1.2000105024520443E-2</v>
      </c>
      <c r="BY653" s="27">
        <f>((1/(((0-P653)^2+(2-Q653)^2))*CT653))</f>
        <v>8.9440290153732921E-3</v>
      </c>
      <c r="BZ653" s="27">
        <f>((1/(((1-P653)^2+(2-Q653)^2))*CT653))</f>
        <v>1.9763609147759389E-2</v>
      </c>
      <c r="CA653" s="27">
        <f>((1/(((0-P653)^2+(3-Q653)^2))*CT653))</f>
        <v>5.5469188095121861E-3</v>
      </c>
      <c r="CB653" s="27">
        <f>((1/(((1-P653)^2+(3-Q653)^2))*CT653))</f>
        <v>8.3982887149607922E-3</v>
      </c>
      <c r="CC653" s="27">
        <f>((1/(((2-P653)^2+(3-Q653)^2))*CT653))</f>
        <v>1.0218315588501899E-2</v>
      </c>
      <c r="CD653" s="27">
        <f>((1/(((0-P653)^2+(4-Q653)^2))*CT653))</f>
        <v>3.4631543204108372E-3</v>
      </c>
      <c r="CE653" s="27">
        <f>((1/(((1-P653)^2+(4-Q653)^2))*CT653))</f>
        <v>4.3947214326509635E-3</v>
      </c>
      <c r="CF653" s="27">
        <f>((1/(((2-P653)^2+(4-Q653)^2))*CT653))</f>
        <v>4.8464330473029053E-3</v>
      </c>
      <c r="CG653" s="27">
        <f>((1/(((3-P653)^2+(4-Q653)^2))*CT653))</f>
        <v>4.4418991519680181E-3</v>
      </c>
      <c r="CH653" s="27">
        <f>((1/(((0-P653)^2+(5-Q653)^2))*CT653))</f>
        <v>2.2871366047224687E-3</v>
      </c>
      <c r="CI653" s="27">
        <f>((1/(((1-P653)^2+(5-Q653)^2))*CT653))</f>
        <v>2.6594362681424152E-3</v>
      </c>
      <c r="CJ653" s="27">
        <f>((1/(((2-P653)^2+(5-Q653)^2))*CT653))</f>
        <v>2.8184007199246837E-3</v>
      </c>
      <c r="CK653" s="27">
        <f>((1/(((3-P653)^2+(5-Q653)^2))*CT653))</f>
        <v>2.6766397521100311E-3</v>
      </c>
      <c r="CL653" s="27">
        <f>(1/(((4-P653)^2+(5-Q653)^2))*CT653)</f>
        <v>2.3127035572485135E-3</v>
      </c>
      <c r="CM653" s="27">
        <f>(1/(((0-P653)^2+(6-Q653)^2))*CT653)</f>
        <v>1.5982055100740482E-3</v>
      </c>
      <c r="CN653" s="27">
        <f>(1/(((1-P653)^2+(6-Q653)^2))*CT653)</f>
        <v>1.77149999025592E-3</v>
      </c>
      <c r="CO653" s="27">
        <f>((1/(((2-P653)^2+(6-Q653)^2))*CT653))</f>
        <v>1.8406546013776228E-3</v>
      </c>
      <c r="CP653" s="27">
        <f>((1/(((3-P653)^2+(6-Q653)^2))*CT653))</f>
        <v>1.7791169656335053E-3</v>
      </c>
      <c r="CQ653" s="27">
        <f>((1/(((4-P653)^2+(6-Q653)^2))*CT653))</f>
        <v>1.610647793717877E-3</v>
      </c>
      <c r="CR653" s="27">
        <f>((1/(((5-P653)^2+(6-Q653)^2)))*CT653)</f>
        <v>1.3895454244403419E-3</v>
      </c>
      <c r="CS653" s="21">
        <f t="shared" si="331"/>
        <v>1.5910864547098504</v>
      </c>
      <c r="CT653" s="28">
        <v>0.05</v>
      </c>
    </row>
    <row r="654" spans="8:98" x14ac:dyDescent="0.25">
      <c r="H654" s="2">
        <v>45003</v>
      </c>
      <c r="I654" s="1" t="s">
        <v>12</v>
      </c>
      <c r="J654" s="1" t="s">
        <v>10</v>
      </c>
      <c r="K654"/>
      <c r="L654"/>
      <c r="M654"/>
      <c r="N654"/>
      <c r="P654" s="10">
        <f>SUMIF(team,spi_matches[[#This Row],[team1]],Mxg)+SUMIF(team,spi_matches[[#This Row],[team2]],Vnxg)</f>
        <v>1.8590375883317691</v>
      </c>
      <c r="Q654" s="10">
        <f>SUMIF(team,spi_matches[[#This Row],[team1]],Mnxg)+SUMIF(team,spi_matches[[#This Row],[team2]],Vxg)</f>
        <v>0.80825629450527914</v>
      </c>
      <c r="R654" s="10" t="str">
        <f t="shared" si="301"/>
        <v/>
      </c>
      <c r="S654" s="21">
        <f t="shared" si="302"/>
        <v>1.1424599676310967</v>
      </c>
      <c r="T654" s="21">
        <f t="shared" si="303"/>
        <v>0.12595740148415441</v>
      </c>
      <c r="U654" s="21">
        <f t="shared" si="304"/>
        <v>0.11354381668920195</v>
      </c>
      <c r="V654" s="22">
        <f t="shared" si="305"/>
        <v>3</v>
      </c>
      <c r="W654" s="22">
        <f t="shared" si="306"/>
        <v>0</v>
      </c>
      <c r="X654" s="23" t="str">
        <f t="shared" si="307"/>
        <v/>
      </c>
      <c r="Y654" s="23" t="str">
        <f t="shared" si="308"/>
        <v/>
      </c>
      <c r="Z654" s="23">
        <f t="shared" si="309"/>
        <v>3</v>
      </c>
      <c r="AA654" s="23">
        <f t="shared" si="310"/>
        <v>0</v>
      </c>
      <c r="AB654" s="24">
        <f t="shared" si="311"/>
        <v>2</v>
      </c>
      <c r="AC654" s="24">
        <f t="shared" si="312"/>
        <v>1</v>
      </c>
      <c r="AD654" s="24">
        <f t="shared" si="313"/>
        <v>2</v>
      </c>
      <c r="AE654" s="24">
        <f t="shared" si="314"/>
        <v>0</v>
      </c>
      <c r="AF654" s="24">
        <f t="shared" si="315"/>
        <v>1</v>
      </c>
      <c r="AG654" s="24">
        <f t="shared" si="316"/>
        <v>1</v>
      </c>
      <c r="AH654" s="24">
        <f t="shared" si="317"/>
        <v>3</v>
      </c>
      <c r="AI654" s="24">
        <f t="shared" si="318"/>
        <v>1</v>
      </c>
      <c r="AJ654" s="24">
        <f t="shared" si="319"/>
        <v>1</v>
      </c>
      <c r="AK654" s="24">
        <f t="shared" si="320"/>
        <v>0</v>
      </c>
      <c r="AL654" s="25">
        <f t="shared" si="321"/>
        <v>21</v>
      </c>
      <c r="AM654" s="25">
        <f t="shared" si="322"/>
        <v>20</v>
      </c>
      <c r="AN654" s="25">
        <f t="shared" si="323"/>
        <v>11</v>
      </c>
      <c r="AO654" s="25">
        <f t="shared" si="324"/>
        <v>31</v>
      </c>
      <c r="AP654" s="25">
        <f t="shared" si="325"/>
        <v>10</v>
      </c>
      <c r="AQ654" s="26">
        <f t="shared" si="326"/>
        <v>0.88282992743256106</v>
      </c>
      <c r="AR654" s="26">
        <f t="shared" si="327"/>
        <v>7.427780002059152E-2</v>
      </c>
      <c r="AS654" s="26">
        <f t="shared" si="328"/>
        <v>6.4540177388251935E-2</v>
      </c>
      <c r="AT654" s="26">
        <f t="shared" si="329"/>
        <v>3.7353549616036222E-2</v>
      </c>
      <c r="AU654" s="26">
        <f t="shared" si="330"/>
        <v>3.5939580269601111E-2</v>
      </c>
      <c r="AV654" s="27">
        <f>(1/(((0-P654)^2+(0-Q654)^2))*CT654)</f>
        <v>1.2167525432443149E-2</v>
      </c>
      <c r="AW654" s="27">
        <f>(1/(((1-P654)^2+(1-Q654)^2))*CT654)</f>
        <v>6.4540177388251935E-2</v>
      </c>
      <c r="AX654" s="27">
        <f>(1/(((2-P654)^2+(2-Q654)^2))*CT654)</f>
        <v>3.4719245502860922E-2</v>
      </c>
      <c r="AY654" s="27">
        <f>(1/(((3-P654)^2+(3-Q654)^2))*CT654)</f>
        <v>8.1892896044394054E-3</v>
      </c>
      <c r="AZ654" s="27">
        <f>((1/(((4-P654)^2+(4-Q654)^2))*CT654))</f>
        <v>3.3850231033124563E-3</v>
      </c>
      <c r="BA654" s="27">
        <f>((1/(((5-P654)^2+(5-Q654)^2))*CT654))</f>
        <v>1.822399170334689E-3</v>
      </c>
      <c r="BB654" s="27">
        <f>((1/(((6-P654)^2+(6-Q654)^2))*CT654))</f>
        <v>1.1337412825118492E-3</v>
      </c>
      <c r="BC654" s="27">
        <f>((1/(((1-P654)^2+(0-Q654)^2))*CT654))</f>
        <v>3.5939580269601111E-2</v>
      </c>
      <c r="BD654" s="27">
        <f>((1/(((2-P654)^2+(0-Q654)^2))*CT654))</f>
        <v>7.427780002059152E-2</v>
      </c>
      <c r="BE654" s="27">
        <f>((1/(((2-P654)^2+(1-Q654)^2))*CT654))</f>
        <v>0.88282992743256106</v>
      </c>
      <c r="BF654" s="27">
        <f>((1/(((3-P654)^2+(0-Q654)^2))*CT654))</f>
        <v>2.5574486565540289E-2</v>
      </c>
      <c r="BG654" s="27">
        <f>((1/(((3-P654)^2+(1-Q654)^2))*CT654))</f>
        <v>3.7353549616036222E-2</v>
      </c>
      <c r="BH654" s="27">
        <f>((1/(((3-P654)^2+(2-Q654)^2))*CT654))</f>
        <v>1.8368520604895213E-2</v>
      </c>
      <c r="BI654" s="27">
        <f>((1/(((4-P654)^2+(0-Q654)^2))*CT654))</f>
        <v>9.547453955776523E-3</v>
      </c>
      <c r="BJ654" s="27">
        <f>((1/(((4-P654)^2+(1-Q654)^2))*CT654))</f>
        <v>1.0821373180512073E-2</v>
      </c>
      <c r="BK654" s="27">
        <f>((1/(((4-P654)^2+(2-Q654)^2))*CT654))</f>
        <v>8.3278187797601912E-3</v>
      </c>
      <c r="BL654" s="27">
        <f>((1/(((4-P654)^2+(3-Q654)^2))*CT654))</f>
        <v>5.3262540918411535E-3</v>
      </c>
      <c r="BM654" s="27">
        <f>((1/(((5-P654)^2+(0-Q654)^2))*CT654))</f>
        <v>4.7533382915071424E-3</v>
      </c>
      <c r="BN654" s="27">
        <f>((1/(((5-P654)^2+(1-Q654)^2))*CT654))</f>
        <v>5.0492756181397761E-3</v>
      </c>
      <c r="BO654" s="27">
        <f>((1/(((5-P654)^2+(2-Q654)^2))*CT654))</f>
        <v>4.4303076552040998E-3</v>
      </c>
      <c r="BP654" s="27">
        <f>((1/(((5-P654)^2+(3-Q654)^2))*CT654))</f>
        <v>3.4084591026825963E-3</v>
      </c>
      <c r="BQ654" s="27">
        <f>((1/(((5-P654)^2+(4-Q654)^2))*CT654))</f>
        <v>2.4934083318473945E-3</v>
      </c>
      <c r="BR654" s="27">
        <f>((1/(((6-P654)^2+(0-Q654)^2))*CT654))</f>
        <v>2.8088549595906712E-3</v>
      </c>
      <c r="BS654" s="27">
        <f>(1/(((6-P654)^2+(1-Q654)^2))*CT654)</f>
        <v>2.9096266454710249E-3</v>
      </c>
      <c r="BT654" s="27">
        <f>(1/(((6-P654)^2+(2-Q654)^2))*CT654)</f>
        <v>2.6928305306046754E-3</v>
      </c>
      <c r="BU654" s="27">
        <f>(1/(((6-P654)^2+(3-Q654)^2))*CT654)</f>
        <v>2.277768371145066E-3</v>
      </c>
      <c r="BV654" s="27">
        <f>((1/(((6-P654)^2+(4-Q654)^2))*CT654))</f>
        <v>1.8291703042696821E-3</v>
      </c>
      <c r="BW654" s="27">
        <f>((1/(((6-P654)^2+(5-Q654)^2))*CT654))</f>
        <v>1.4401633035197622E-3</v>
      </c>
      <c r="BX654" s="27">
        <f>((1/(((0-P654)^2+(1-Q654)^2))*CT654))</f>
        <v>1.4315218345713386E-2</v>
      </c>
      <c r="BY654" s="27">
        <f>((1/(((0-P654)^2+(2-Q654)^2))*CT654))</f>
        <v>1.0253731005050446E-2</v>
      </c>
      <c r="BZ654" s="27">
        <f>((1/(((1-P654)^2+(2-Q654)^2))*CT654))</f>
        <v>2.3167468983324831E-2</v>
      </c>
      <c r="CA654" s="27">
        <f>((1/(((0-P654)^2+(3-Q654)^2))*CT654))</f>
        <v>6.0534437540646358E-3</v>
      </c>
      <c r="CB654" s="27">
        <f>((1/(((1-P654)^2+(3-Q654)^2))*CT654))</f>
        <v>9.0225248345392993E-3</v>
      </c>
      <c r="CC654" s="27">
        <f>((1/(((2-P654)^2+(3-Q654)^2))*CT654))</f>
        <v>1.0365678601775187E-2</v>
      </c>
      <c r="CD654" s="27">
        <f>((1/(((0-P654)^2+(4-Q654)^2))*CT654))</f>
        <v>3.6648163009077557E-3</v>
      </c>
      <c r="CE654" s="27">
        <f>((1/(((1-P654)^2+(4-Q654)^2))*CT654))</f>
        <v>4.5765863749705959E-3</v>
      </c>
      <c r="CF654" s="27">
        <f>((1/(((2-P654)^2+(4-Q654)^2))*CT654))</f>
        <v>4.8985518325947589E-3</v>
      </c>
      <c r="CG654" s="27">
        <f>((1/(((3-P654)^2+(4-Q654)^2))*CT654))</f>
        <v>4.351980106309104E-3</v>
      </c>
      <c r="CH654" s="27">
        <f>((1/(((0-P654)^2+(5-Q654)^2))*CT654))</f>
        <v>2.3779249374378409E-3</v>
      </c>
      <c r="CI654" s="27">
        <f>((1/(((1-P654)^2+(5-Q654)^2))*CT654))</f>
        <v>2.7309479569834695E-3</v>
      </c>
      <c r="CJ654" s="27">
        <f>((1/(((2-P654)^2+(5-Q654)^2))*CT654))</f>
        <v>2.8424295171075461E-3</v>
      </c>
      <c r="CK654" s="27">
        <f>((1/(((3-P654)^2+(5-Q654)^2))*CT654))</f>
        <v>2.6493560543477267E-3</v>
      </c>
      <c r="CL654" s="27">
        <f>(1/(((4-P654)^2+(5-Q654)^2))*CT654)</f>
        <v>2.2568844220586001E-3</v>
      </c>
      <c r="CM654" s="27">
        <f>(1/(((0-P654)^2+(6-Q654)^2))*CT654)</f>
        <v>1.6441839063905614E-3</v>
      </c>
      <c r="CN654" s="27">
        <f>(1/(((1-P654)^2+(6-Q654)^2))*CT654)</f>
        <v>1.8055659492846985E-3</v>
      </c>
      <c r="CO654" s="27">
        <f>((1/(((2-P654)^2+(6-Q654)^2))*CT654))</f>
        <v>1.8536318117505222E-3</v>
      </c>
      <c r="CP654" s="27">
        <f>((1/(((3-P654)^2+(6-Q654)^2))*CT654))</f>
        <v>1.7695358035744253E-3</v>
      </c>
      <c r="CQ654" s="27">
        <f>((1/(((4-P654)^2+(6-Q654)^2))*CT654))</f>
        <v>1.5853929376903127E-3</v>
      </c>
      <c r="CR654" s="27">
        <f>((1/(((5-P654)^2+(6-Q654)^2)))*CT654)</f>
        <v>1.3579632533262302E-3</v>
      </c>
      <c r="CS654" s="21">
        <f t="shared" si="331"/>
        <v>1.3819611858044525</v>
      </c>
      <c r="CT654" s="28">
        <v>0.05</v>
      </c>
    </row>
    <row r="655" spans="8:98" x14ac:dyDescent="0.25">
      <c r="H655" s="2">
        <v>45003</v>
      </c>
      <c r="I655" s="1" t="s">
        <v>11</v>
      </c>
      <c r="J655" s="1" t="s">
        <v>28</v>
      </c>
      <c r="K655"/>
      <c r="L655"/>
      <c r="M655"/>
      <c r="N655"/>
      <c r="P655" s="10">
        <f>SUMIF(team,spi_matches[[#This Row],[team1]],Mxg)+SUMIF(team,spi_matches[[#This Row],[team2]],Vnxg)</f>
        <v>0.90490016308094434</v>
      </c>
      <c r="Q655" s="10">
        <f>SUMIF(team,spi_matches[[#This Row],[team1]],Mnxg)+SUMIF(team,spi_matches[[#This Row],[team2]],Vxg)</f>
        <v>1.8100981483704204</v>
      </c>
      <c r="R655" s="10" t="str">
        <f t="shared" si="301"/>
        <v/>
      </c>
      <c r="S655" s="21">
        <f t="shared" si="302"/>
        <v>0.12334225094934977</v>
      </c>
      <c r="T655" s="21">
        <f t="shared" si="303"/>
        <v>0.1429342569055852</v>
      </c>
      <c r="U655" s="21">
        <f t="shared" si="304"/>
        <v>1.3441730643891923</v>
      </c>
      <c r="V655" s="22">
        <f t="shared" si="305"/>
        <v>0</v>
      </c>
      <c r="W655" s="22">
        <f t="shared" si="306"/>
        <v>3</v>
      </c>
      <c r="X655" s="23" t="str">
        <f t="shared" si="307"/>
        <v/>
      </c>
      <c r="Y655" s="23" t="str">
        <f t="shared" si="308"/>
        <v/>
      </c>
      <c r="Z655" s="23">
        <f t="shared" si="309"/>
        <v>0</v>
      </c>
      <c r="AA655" s="23">
        <f t="shared" si="310"/>
        <v>3</v>
      </c>
      <c r="AB655" s="24">
        <f t="shared" si="311"/>
        <v>1</v>
      </c>
      <c r="AC655" s="24">
        <f t="shared" si="312"/>
        <v>2</v>
      </c>
      <c r="AD655" s="24">
        <f t="shared" si="313"/>
        <v>1</v>
      </c>
      <c r="AE655" s="24">
        <f t="shared" si="314"/>
        <v>1</v>
      </c>
      <c r="AF655" s="24">
        <f t="shared" si="315"/>
        <v>0</v>
      </c>
      <c r="AG655" s="24">
        <f t="shared" si="316"/>
        <v>2</v>
      </c>
      <c r="AH655" s="24">
        <f t="shared" si="317"/>
        <v>2</v>
      </c>
      <c r="AI655" s="24">
        <f t="shared" si="318"/>
        <v>2</v>
      </c>
      <c r="AJ655" s="24">
        <f t="shared" si="319"/>
        <v>1</v>
      </c>
      <c r="AK655" s="24">
        <f t="shared" si="320"/>
        <v>3</v>
      </c>
      <c r="AL655" s="25">
        <f t="shared" si="321"/>
        <v>12</v>
      </c>
      <c r="AM655" s="25">
        <f t="shared" si="322"/>
        <v>11</v>
      </c>
      <c r="AN655" s="25">
        <f t="shared" si="323"/>
        <v>2</v>
      </c>
      <c r="AO655" s="25">
        <f t="shared" si="324"/>
        <v>22</v>
      </c>
      <c r="AP655" s="25">
        <f t="shared" si="325"/>
        <v>13</v>
      </c>
      <c r="AQ655" s="26">
        <f t="shared" si="326"/>
        <v>1.108482966123975</v>
      </c>
      <c r="AR655" s="26">
        <f t="shared" si="327"/>
        <v>7.5153728193851105E-2</v>
      </c>
      <c r="AS655" s="26">
        <f t="shared" si="328"/>
        <v>5.8485892528752442E-2</v>
      </c>
      <c r="AT655" s="26">
        <f t="shared" si="329"/>
        <v>4.0475789142874141E-2</v>
      </c>
      <c r="AU655" s="26">
        <f t="shared" si="330"/>
        <v>3.508992576524924E-2</v>
      </c>
      <c r="AV655" s="27">
        <f>(1/(((0-P655)^2+(0-Q655)^2))*CT655)</f>
        <v>1.2209118926239432E-2</v>
      </c>
      <c r="AW655" s="27">
        <f>(1/(((1-P655)^2+(1-Q655)^2))*CT655)</f>
        <v>7.5153728193851105E-2</v>
      </c>
      <c r="AX655" s="27">
        <f>(1/(((2-P655)^2+(2-Q655)^2))*CT655)</f>
        <v>4.0475789142874141E-2</v>
      </c>
      <c r="AY655" s="27">
        <f>(1/(((3-P655)^2+(3-Q655)^2))*CT655)</f>
        <v>8.6128048652059554E-3</v>
      </c>
      <c r="AZ655" s="27">
        <f>((1/(((4-P655)^2+(4-Q655)^2))*CT655))</f>
        <v>3.4781851067652598E-3</v>
      </c>
      <c r="BA655" s="27">
        <f>((1/(((5-P655)^2+(5-Q655)^2))*CT655))</f>
        <v>1.855610046550792E-3</v>
      </c>
      <c r="BB655" s="27">
        <f>((1/(((6-P655)^2+(6-Q655)^2))*CT655))</f>
        <v>1.149020624098507E-3</v>
      </c>
      <c r="BC655" s="27">
        <f>((1/(((1-P655)^2+(0-Q655)^2))*CT655))</f>
        <v>1.5218387116192235E-2</v>
      </c>
      <c r="BD655" s="27">
        <f>((1/(((2-P655)^2+(0-Q655)^2))*CT655))</f>
        <v>1.1171439467184498E-2</v>
      </c>
      <c r="BE655" s="27">
        <f>((1/(((2-P655)^2+(1-Q655)^2))*CT655))</f>
        <v>2.694687590703301E-2</v>
      </c>
      <c r="BF655" s="27">
        <f>((1/(((3-P655)^2+(0-Q655)^2))*CT655))</f>
        <v>6.5223925323252335E-3</v>
      </c>
      <c r="BG655" s="27">
        <f>((1/(((3-P655)^2+(1-Q655)^2))*CT655))</f>
        <v>9.9094232406072395E-3</v>
      </c>
      <c r="BH655" s="27">
        <f>((1/(((3-P655)^2+(2-Q655)^2))*CT655))</f>
        <v>1.1298142980505367E-2</v>
      </c>
      <c r="BI655" s="27">
        <f>((1/(((4-P655)^2+(0-Q655)^2))*CT655))</f>
        <v>3.8892048586684764E-3</v>
      </c>
      <c r="BJ655" s="27">
        <f>((1/(((4-P655)^2+(1-Q655)^2))*CT655))</f>
        <v>4.8847673559947137E-3</v>
      </c>
      <c r="BK655" s="27">
        <f>((1/(((4-P655)^2+(2-Q655)^2))*CT655))</f>
        <v>5.199826355803413E-3</v>
      </c>
      <c r="BL655" s="27">
        <f>((1/(((4-P655)^2+(3-Q655)^2))*CT655))</f>
        <v>4.5473109160963426E-3</v>
      </c>
      <c r="BM655" s="27">
        <f>((1/(((5-P655)^2+(0-Q655)^2))*CT655))</f>
        <v>2.4942261183196735E-3</v>
      </c>
      <c r="BN655" s="27">
        <f>((1/(((5-P655)^2+(1-Q655)^2))*CT655))</f>
        <v>2.8692590520671638E-3</v>
      </c>
      <c r="BO655" s="27">
        <f>((1/(((5-P655)^2+(2-Q655)^2))*CT655))</f>
        <v>2.9751446796154762E-3</v>
      </c>
      <c r="BP655" s="27">
        <f>((1/(((5-P655)^2+(3-Q655)^2))*CT655))</f>
        <v>2.749411625921596E-3</v>
      </c>
      <c r="BQ655" s="27">
        <f>((1/(((5-P655)^2+(4-Q655)^2))*CT655))</f>
        <v>2.3185166277922835E-3</v>
      </c>
      <c r="BR655" s="27">
        <f>((1/(((6-P655)^2+(0-Q655)^2))*CT655))</f>
        <v>1.7101911655142714E-3</v>
      </c>
      <c r="BS655" s="27">
        <f>(1/(((6-P655)^2+(1-Q655)^2))*CT655)</f>
        <v>1.8785480118807037E-3</v>
      </c>
      <c r="BT655" s="27">
        <f>(1/(((6-P655)^2+(2-Q655)^2))*CT655)</f>
        <v>1.9233650534130949E-3</v>
      </c>
      <c r="BU655" s="27">
        <f>(1/(((6-P655)^2+(3-Q655)^2))*CT655)</f>
        <v>1.826423386700565E-3</v>
      </c>
      <c r="BV655" s="27">
        <f>((1/(((6-P655)^2+(4-Q655)^2))*CT655))</f>
        <v>1.625714249088364E-3</v>
      </c>
      <c r="BW655" s="27">
        <f>((1/(((6-P655)^2+(5-Q655)^2))*CT655))</f>
        <v>1.3836802486260501E-3</v>
      </c>
      <c r="BX655" s="27">
        <f>((1/(((0-P655)^2+(1-Q655)^2))*CT655))</f>
        <v>3.3895930872715009E-2</v>
      </c>
      <c r="BY655" s="27">
        <f>((1/(((0-P655)^2+(2-Q655)^2))*CT655))</f>
        <v>5.8485892528752442E-2</v>
      </c>
      <c r="BZ655" s="27">
        <f>((1/(((1-P655)^2+(2-Q655)^2))*CT655))</f>
        <v>1.108482966123975</v>
      </c>
      <c r="CA655" s="27">
        <f>((1/(((0-P655)^2+(3-Q655)^2))*CT655))</f>
        <v>2.237426057676099E-2</v>
      </c>
      <c r="CB655" s="27">
        <f>((1/(((1-P655)^2+(3-Q655)^2))*CT655))</f>
        <v>3.508992576524924E-2</v>
      </c>
      <c r="CC655" s="27">
        <f>((1/(((2-P655)^2+(3-Q655)^2))*CT655))</f>
        <v>1.9119654115659745E-2</v>
      </c>
      <c r="CD655" s="27">
        <f>((1/(((0-P655)^2+(4-Q655)^2))*CT655))</f>
        <v>8.9054896320371821E-3</v>
      </c>
      <c r="CE655" s="27">
        <f>((1/(((1-P655)^2+(4-Q655)^2))*CT655))</f>
        <v>1.0406446454947246E-2</v>
      </c>
      <c r="CF655" s="27">
        <f>((1/(((2-P655)^2+(4-Q655)^2))*CT655))</f>
        <v>8.3404035315076189E-3</v>
      </c>
      <c r="CG655" s="27">
        <f>((1/(((3-P655)^2+(4-Q655)^2))*CT655))</f>
        <v>5.4435909029996281E-3</v>
      </c>
      <c r="CH655" s="27">
        <f>((1/(((0-P655)^2+(5-Q655)^2))*CT655))</f>
        <v>4.5478036397611022E-3</v>
      </c>
      <c r="CI655" s="27">
        <f>((1/(((1-P655)^2+(5-Q655)^2))*CT655))</f>
        <v>4.9094125978279488E-3</v>
      </c>
      <c r="CJ655" s="27">
        <f>((1/(((2-P655)^2+(5-Q655)^2))*CT655))</f>
        <v>4.395713573208007E-3</v>
      </c>
      <c r="CK655" s="27">
        <f>((1/(((3-P655)^2+(5-Q655)^2))*CT655))</f>
        <v>3.4329065854707464E-3</v>
      </c>
      <c r="CL655" s="27">
        <f>(1/(((4-P655)^2+(5-Q655)^2))*CT655)</f>
        <v>2.5309898416017193E-3</v>
      </c>
      <c r="CM655" s="27">
        <f>(1/(((0-P655)^2+(6-Q655)^2))*CT655)</f>
        <v>2.7212184864511026E-3</v>
      </c>
      <c r="CN655" s="27">
        <f>(1/(((1-P655)^2+(6-Q655)^2))*CT655)</f>
        <v>2.8466798438525004E-3</v>
      </c>
      <c r="CO655" s="27">
        <f>((1/(((2-P655)^2+(6-Q655)^2))*CT655))</f>
        <v>2.6660238095385538E-3</v>
      </c>
      <c r="CP655" s="27">
        <f>((1/(((3-P655)^2+(6-Q655)^2))*CT655))</f>
        <v>2.2784523136590673E-3</v>
      </c>
      <c r="CQ655" s="27">
        <f>((1/(((4-P655)^2+(6-Q655)^2))*CT655))</f>
        <v>1.842644055310357E-3</v>
      </c>
      <c r="CR655" s="27">
        <f>((1/(((5-P655)^2+(6-Q655)^2)))*CT655)</f>
        <v>1.4566591379071656E-3</v>
      </c>
      <c r="CS655" s="21">
        <f t="shared" si="331"/>
        <v>1.6104495722441272</v>
      </c>
      <c r="CT655" s="28">
        <v>0.05</v>
      </c>
    </row>
    <row r="656" spans="8:98" x14ac:dyDescent="0.25">
      <c r="H656" s="2">
        <v>45003</v>
      </c>
      <c r="I656" s="1" t="s">
        <v>5</v>
      </c>
      <c r="J656" s="1" t="s">
        <v>14</v>
      </c>
      <c r="K656"/>
      <c r="L656"/>
      <c r="M656"/>
      <c r="N656"/>
      <c r="P656" s="10">
        <f>SUMIF(team,spi_matches[[#This Row],[team1]],Mxg)+SUMIF(team,spi_matches[[#This Row],[team2]],Vnxg)</f>
        <v>1.8286415534508511</v>
      </c>
      <c r="Q656" s="10">
        <f>SUMIF(team,spi_matches[[#This Row],[team1]],Mnxg)+SUMIF(team,spi_matches[[#This Row],[team2]],Vxg)</f>
        <v>0.94256858767962015</v>
      </c>
      <c r="R656" s="10" t="str">
        <f t="shared" si="301"/>
        <v/>
      </c>
      <c r="S656" s="21">
        <f t="shared" si="302"/>
        <v>1.7633322930316426</v>
      </c>
      <c r="T656" s="21">
        <f t="shared" si="303"/>
        <v>0.14337997802612729</v>
      </c>
      <c r="U656" s="21">
        <f t="shared" si="304"/>
        <v>0.12538869209157841</v>
      </c>
      <c r="V656" s="22">
        <f t="shared" si="305"/>
        <v>3</v>
      </c>
      <c r="W656" s="22">
        <f t="shared" si="306"/>
        <v>0</v>
      </c>
      <c r="X656" s="23" t="str">
        <f t="shared" si="307"/>
        <v/>
      </c>
      <c r="Y656" s="23" t="str">
        <f t="shared" si="308"/>
        <v/>
      </c>
      <c r="Z656" s="23">
        <f t="shared" si="309"/>
        <v>3</v>
      </c>
      <c r="AA656" s="23">
        <f t="shared" si="310"/>
        <v>0</v>
      </c>
      <c r="AB656" s="24">
        <f t="shared" si="311"/>
        <v>2</v>
      </c>
      <c r="AC656" s="24">
        <f t="shared" si="312"/>
        <v>1</v>
      </c>
      <c r="AD656" s="24">
        <f t="shared" si="313"/>
        <v>1</v>
      </c>
      <c r="AE656" s="24">
        <f t="shared" si="314"/>
        <v>1</v>
      </c>
      <c r="AF656" s="24">
        <f t="shared" si="315"/>
        <v>2</v>
      </c>
      <c r="AG656" s="24">
        <f t="shared" si="316"/>
        <v>0</v>
      </c>
      <c r="AH656" s="24">
        <f t="shared" si="317"/>
        <v>2</v>
      </c>
      <c r="AI656" s="24">
        <f t="shared" si="318"/>
        <v>2</v>
      </c>
      <c r="AJ656" s="24">
        <f t="shared" si="319"/>
        <v>3</v>
      </c>
      <c r="AK656" s="24">
        <f t="shared" si="320"/>
        <v>1</v>
      </c>
      <c r="AL656" s="25">
        <f t="shared" si="321"/>
        <v>21</v>
      </c>
      <c r="AM656" s="25">
        <f t="shared" si="322"/>
        <v>11</v>
      </c>
      <c r="AN656" s="25">
        <f t="shared" si="323"/>
        <v>20</v>
      </c>
      <c r="AO656" s="25">
        <f t="shared" si="324"/>
        <v>22</v>
      </c>
      <c r="AP656" s="25">
        <f t="shared" si="325"/>
        <v>31</v>
      </c>
      <c r="AQ656" s="26">
        <f t="shared" si="326"/>
        <v>1.53082698283151</v>
      </c>
      <c r="AR656" s="26">
        <f t="shared" si="327"/>
        <v>7.2469524588050643E-2</v>
      </c>
      <c r="AS656" s="26">
        <f t="shared" si="328"/>
        <v>5.4478143747043462E-2</v>
      </c>
      <c r="AT656" s="26">
        <f t="shared" si="329"/>
        <v>4.3572038924253459E-2</v>
      </c>
      <c r="AU656" s="26">
        <f t="shared" si="330"/>
        <v>3.6353616581865943E-2</v>
      </c>
      <c r="AV656" s="27">
        <f>(1/(((0-P656)^2+(0-Q656)^2))*CT656)</f>
        <v>1.1813724573931865E-2</v>
      </c>
      <c r="AW656" s="27">
        <f>(1/(((1-P656)^2+(1-Q656)^2))*CT656)</f>
        <v>7.2469524588050643E-2</v>
      </c>
      <c r="AX656" s="27">
        <f>(1/(((2-P656)^2+(2-Q656)^2))*CT656)</f>
        <v>4.3572038924253459E-2</v>
      </c>
      <c r="AY656" s="27">
        <f>(1/(((3-P656)^2+(3-Q656)^2))*CT656)</f>
        <v>8.920440086306795E-3</v>
      </c>
      <c r="AZ656" s="27">
        <f>((1/(((4-P656)^2+(4-Q656)^2))*CT656))</f>
        <v>3.5555089466084325E-3</v>
      </c>
      <c r="BA656" s="27">
        <f>((1/(((5-P656)^2+(5-Q656)^2))*CT656))</f>
        <v>1.8853507598100699E-3</v>
      </c>
      <c r="BB656" s="27">
        <f>((1/(((6-P656)^2+(6-Q656)^2))*CT656))</f>
        <v>1.1633901471659854E-3</v>
      </c>
      <c r="BC656" s="27">
        <f>((1/(((1-P656)^2+(0-Q656)^2))*CT656))</f>
        <v>3.1744371634597014E-2</v>
      </c>
      <c r="BD656" s="27">
        <f>((1/(((2-P656)^2+(0-Q656)^2))*CT656))</f>
        <v>5.4478143747043462E-2</v>
      </c>
      <c r="BE656" s="27">
        <f>((1/(((2-P656)^2+(1-Q656)^2))*CT656))</f>
        <v>1.53082698283151</v>
      </c>
      <c r="BF656" s="27">
        <f>((1/(((3-P656)^2+(0-Q656)^2))*CT656))</f>
        <v>2.2118842167288551E-2</v>
      </c>
      <c r="BG656" s="27">
        <f>((1/(((3-P656)^2+(1-Q656)^2))*CT656))</f>
        <v>3.6353616581865943E-2</v>
      </c>
      <c r="BH656" s="27">
        <f>((1/(((3-P656)^2+(2-Q656)^2))*CT656))</f>
        <v>2.0078371489290748E-2</v>
      </c>
      <c r="BI656" s="27">
        <f>((1/(((4-P656)^2+(0-Q656)^2))*CT656))</f>
        <v>8.9234196740680567E-3</v>
      </c>
      <c r="BJ656" s="27">
        <f>((1/(((4-P656)^2+(1-Q656)^2))*CT656))</f>
        <v>1.0597495551626843E-2</v>
      </c>
      <c r="BK656" s="27">
        <f>((1/(((4-P656)^2+(2-Q656)^2))*CT656))</f>
        <v>8.5719790955265072E-3</v>
      </c>
      <c r="BL656" s="27">
        <f>((1/(((4-P656)^2+(3-Q656)^2))*CT656))</f>
        <v>5.58795231770571E-3</v>
      </c>
      <c r="BM656" s="27">
        <f>((1/(((5-P656)^2+(0-Q656)^2))*CT656))</f>
        <v>4.567899568218188E-3</v>
      </c>
      <c r="BN656" s="27">
        <f>((1/(((5-P656)^2+(1-Q656)^2))*CT656))</f>
        <v>4.9697774101116147E-3</v>
      </c>
      <c r="BO656" s="27">
        <f>((1/(((5-P656)^2+(2-Q656)^2))*CT656))</f>
        <v>4.4740024533749473E-3</v>
      </c>
      <c r="BP656" s="27">
        <f>((1/(((5-P656)^2+(3-Q656)^2))*CT656))</f>
        <v>3.4988184878227422E-3</v>
      </c>
      <c r="BQ656" s="27">
        <f>((1/(((5-P656)^2+(4-Q656)^2))*CT656))</f>
        <v>2.5766022247078893E-3</v>
      </c>
      <c r="BR656" s="27">
        <f>((1/(((6-P656)^2+(0-Q656)^2))*CT656))</f>
        <v>2.7339335589132629E-3</v>
      </c>
      <c r="BS656" s="27">
        <f>(1/(((6-P656)^2+(1-Q656)^2))*CT656)</f>
        <v>2.8729804232958678E-3</v>
      </c>
      <c r="BT656" s="27">
        <f>(1/(((6-P656)^2+(2-Q656)^2))*CT656)</f>
        <v>2.7000183763429557E-3</v>
      </c>
      <c r="BU656" s="27">
        <f>(1/(((6-P656)^2+(3-Q656)^2))*CT656)</f>
        <v>2.3112564102238222E-3</v>
      </c>
      <c r="BV656" s="27">
        <f>((1/(((6-P656)^2+(4-Q656)^2))*CT656))</f>
        <v>1.8692903835625112E-3</v>
      </c>
      <c r="BW656" s="27">
        <f>((1/(((6-P656)^2+(5-Q656)^2))*CT656))</f>
        <v>1.4765386445460666E-3</v>
      </c>
      <c r="BX656" s="27">
        <f>((1/(((0-P656)^2+(1-Q656)^2))*CT656))</f>
        <v>1.4937732221001962E-2</v>
      </c>
      <c r="BY656" s="27">
        <f>((1/(((0-P656)^2+(2-Q656)^2))*CT656))</f>
        <v>1.1205508499111909E-2</v>
      </c>
      <c r="BZ656" s="27">
        <f>((1/(((1-P656)^2+(2-Q656)^2))*CT656))</f>
        <v>2.7703777665222834E-2</v>
      </c>
      <c r="CA656" s="27">
        <f>((1/(((0-P656)^2+(3-Q656)^2))*CT656))</f>
        <v>6.598957885588415E-3</v>
      </c>
      <c r="CB656" s="27">
        <f>((1/(((1-P656)^2+(3-Q656)^2))*CT656))</f>
        <v>1.0163281573292477E-2</v>
      </c>
      <c r="CC656" s="27">
        <f>((1/(((2-P656)^2+(3-Q656)^2))*CT656))</f>
        <v>1.1730514238716483E-2</v>
      </c>
      <c r="CD656" s="27">
        <f>((1/(((0-P656)^2+(4-Q656)^2))*CT656))</f>
        <v>3.9395463153949891E-3</v>
      </c>
      <c r="CE656" s="27">
        <f>((1/(((1-P656)^2+(4-Q656)^2))*CT656))</f>
        <v>4.9827925909159236E-3</v>
      </c>
      <c r="CF656" s="27">
        <f>((1/(((2-P656)^2+(4-Q656)^2))*CT656))</f>
        <v>5.3320533230314365E-3</v>
      </c>
      <c r="CG656" s="27">
        <f>((1/(((3-P656)^2+(4-Q656)^2))*CT656))</f>
        <v>4.6641932661581611E-3</v>
      </c>
      <c r="CH656" s="27">
        <f>((1/(((0-P656)^2+(5-Q656)^2))*CT656))</f>
        <v>2.5244009101026959E-3</v>
      </c>
      <c r="CI656" s="27">
        <f>((1/(((1-P656)^2+(5-Q656)^2))*CT656))</f>
        <v>2.9155544936971395E-3</v>
      </c>
      <c r="CJ656" s="27">
        <f>((1/(((2-P656)^2+(5-Q656)^2))*CT656))</f>
        <v>3.0317521374719435E-3</v>
      </c>
      <c r="CK656" s="27">
        <f>((1/(((3-P656)^2+(5-Q656)^2))*CT656))</f>
        <v>2.80350298972695E-3</v>
      </c>
      <c r="CL656" s="27">
        <f>(1/(((4-P656)^2+(5-Q656)^2))*CT656)</f>
        <v>2.360991081771323E-3</v>
      </c>
      <c r="CM656" s="27">
        <f>(1/(((0-P656)^2+(6-Q656)^2))*CT656)</f>
        <v>1.7288151258184909E-3</v>
      </c>
      <c r="CN656" s="27">
        <f>(1/(((1-P656)^2+(6-Q656)^2))*CT656)</f>
        <v>1.9037277770300011E-3</v>
      </c>
      <c r="CO656" s="27">
        <f>((1/(((2-P656)^2+(6-Q656)^2))*CT656))</f>
        <v>1.9525929026051742E-3</v>
      </c>
      <c r="CP656" s="27">
        <f>((1/(((3-P656)^2+(6-Q656)^2))*CT656))</f>
        <v>1.8553086973312071E-3</v>
      </c>
      <c r="CQ656" s="27">
        <f>((1/(((4-P656)^2+(6-Q656)^2))*CT656))</f>
        <v>1.6505784785811686E-3</v>
      </c>
      <c r="CR656" s="27">
        <f>((1/(((5-P656)^2+(6-Q656)^2)))*CT656)</f>
        <v>1.4031099190076975E-3</v>
      </c>
      <c r="CS656" s="21">
        <f t="shared" si="331"/>
        <v>2.0321009631493476</v>
      </c>
      <c r="CT656" s="28">
        <v>0.05</v>
      </c>
    </row>
    <row r="657" spans="8:98" x14ac:dyDescent="0.25">
      <c r="H657" s="2">
        <v>45003</v>
      </c>
      <c r="I657" s="1" t="s">
        <v>27</v>
      </c>
      <c r="J657" s="1" t="s">
        <v>7</v>
      </c>
      <c r="K657"/>
      <c r="L657"/>
      <c r="M657"/>
      <c r="N657"/>
      <c r="P657" s="10">
        <f>SUMIF(team,spi_matches[[#This Row],[team1]],Mxg)+SUMIF(team,spi_matches[[#This Row],[team2]],Vnxg)</f>
        <v>1.4504001618900799</v>
      </c>
      <c r="Q657" s="10">
        <f>SUMIF(team,spi_matches[[#This Row],[team1]],Mnxg)+SUMIF(team,spi_matches[[#This Row],[team2]],Vxg)</f>
        <v>0.96840075820239879</v>
      </c>
      <c r="R657" s="10" t="str">
        <f t="shared" si="301"/>
        <v/>
      </c>
      <c r="S657" s="21">
        <f t="shared" si="302"/>
        <v>0.35375738626154662</v>
      </c>
      <c r="T657" s="21">
        <f t="shared" si="303"/>
        <v>0.31196813890418701</v>
      </c>
      <c r="U657" s="21">
        <f t="shared" si="304"/>
        <v>0.15327948341407918</v>
      </c>
      <c r="V657" s="22">
        <f t="shared" si="305"/>
        <v>3</v>
      </c>
      <c r="W657" s="22">
        <f t="shared" si="306"/>
        <v>0</v>
      </c>
      <c r="X657" s="23" t="str">
        <f t="shared" si="307"/>
        <v/>
      </c>
      <c r="Y657" s="23" t="str">
        <f t="shared" si="308"/>
        <v/>
      </c>
      <c r="Z657" s="23">
        <f t="shared" si="309"/>
        <v>3</v>
      </c>
      <c r="AA657" s="23">
        <f t="shared" si="310"/>
        <v>0</v>
      </c>
      <c r="AB657" s="24">
        <f t="shared" si="311"/>
        <v>1</v>
      </c>
      <c r="AC657" s="24">
        <f t="shared" si="312"/>
        <v>1</v>
      </c>
      <c r="AD657" s="24">
        <f t="shared" si="313"/>
        <v>2</v>
      </c>
      <c r="AE657" s="24">
        <f t="shared" si="314"/>
        <v>1</v>
      </c>
      <c r="AF657" s="24">
        <f t="shared" si="315"/>
        <v>1</v>
      </c>
      <c r="AG657" s="24">
        <f t="shared" si="316"/>
        <v>0</v>
      </c>
      <c r="AH657" s="24">
        <f t="shared" si="317"/>
        <v>2</v>
      </c>
      <c r="AI657" s="24">
        <f t="shared" si="318"/>
        <v>0</v>
      </c>
      <c r="AJ657" s="24">
        <f t="shared" si="319"/>
        <v>1</v>
      </c>
      <c r="AK657" s="24">
        <f t="shared" si="320"/>
        <v>2</v>
      </c>
      <c r="AL657" s="25">
        <f t="shared" si="321"/>
        <v>11</v>
      </c>
      <c r="AM657" s="25">
        <f t="shared" si="322"/>
        <v>21</v>
      </c>
      <c r="AN657" s="25">
        <f t="shared" si="323"/>
        <v>10</v>
      </c>
      <c r="AO657" s="25">
        <f t="shared" si="324"/>
        <v>20</v>
      </c>
      <c r="AP657" s="25">
        <f t="shared" si="325"/>
        <v>12</v>
      </c>
      <c r="AQ657" s="26">
        <f t="shared" si="326"/>
        <v>0.24526778145740527</v>
      </c>
      <c r="AR657" s="26">
        <f t="shared" si="327"/>
        <v>0.1649846513726736</v>
      </c>
      <c r="AS657" s="26">
        <f t="shared" si="328"/>
        <v>4.3834258539298551E-2</v>
      </c>
      <c r="AT657" s="26">
        <f t="shared" si="329"/>
        <v>4.0327133365908742E-2</v>
      </c>
      <c r="AU657" s="26">
        <f t="shared" si="330"/>
        <v>3.9461514440185301E-2</v>
      </c>
      <c r="AV657" s="27">
        <f>(1/(((0-P657)^2+(0-Q657)^2))*CT657)</f>
        <v>1.6439469590664366E-2</v>
      </c>
      <c r="AW657" s="27">
        <f>(1/(((1-P657)^2+(1-Q657)^2))*CT657)</f>
        <v>0.24526778145740527</v>
      </c>
      <c r="AX657" s="27">
        <f>(1/(((2-P657)^2+(2-Q657)^2))*CT657)</f>
        <v>3.6596336425050051E-2</v>
      </c>
      <c r="AY657" s="27">
        <f>(1/(((3-P657)^2+(3-Q657)^2))*CT657)</f>
        <v>7.6585451286094383E-3</v>
      </c>
      <c r="AZ657" s="27">
        <f>((1/(((4-P657)^2+(4-Q657)^2))*CT657))</f>
        <v>3.1865292311778117E-3</v>
      </c>
      <c r="BA657" s="27">
        <f>((1/(((5-P657)^2+(5-Q657)^2))*CT657))</f>
        <v>1.7328949389023617E-3</v>
      </c>
      <c r="BB657" s="27">
        <f>((1/(((6-P657)^2+(6-Q657)^2))*CT657))</f>
        <v>1.0865821323777349E-3</v>
      </c>
      <c r="BC657" s="27">
        <f>((1/(((1-P657)^2+(0-Q657)^2))*CT657))</f>
        <v>4.3834258539298551E-2</v>
      </c>
      <c r="BD657" s="27">
        <f>((1/(((2-P657)^2+(0-Q657)^2))*CT657))</f>
        <v>4.0327133365908742E-2</v>
      </c>
      <c r="BE657" s="27">
        <f>((1/(((2-P657)^2+(1-Q657)^2))*CT657))</f>
        <v>0.1649846513726736</v>
      </c>
      <c r="BF657" s="27">
        <f>((1/(((3-P657)^2+(0-Q657)^2))*CT657))</f>
        <v>1.4974275601691182E-2</v>
      </c>
      <c r="BG657" s="27">
        <f>((1/(((3-P657)^2+(1-Q657)^2))*CT657))</f>
        <v>2.0813749586566586E-2</v>
      </c>
      <c r="BH657" s="27">
        <f>((1/(((3-P657)^2+(2-Q657)^2))*CT657))</f>
        <v>1.4428112942357102E-2</v>
      </c>
      <c r="BI657" s="27">
        <f>((1/(((4-P657)^2+(0-Q657)^2))*CT657))</f>
        <v>6.7220027643655408E-3</v>
      </c>
      <c r="BJ657" s="27">
        <f>((1/(((4-P657)^2+(1-Q657)^2))*CT657))</f>
        <v>7.6905828169540336E-3</v>
      </c>
      <c r="BK657" s="27">
        <f>((1/(((4-P657)^2+(2-Q657)^2))*CT657))</f>
        <v>6.6096855980888663E-3</v>
      </c>
      <c r="BL657" s="27">
        <f>((1/(((4-P657)^2+(3-Q657)^2))*CT657))</f>
        <v>4.7046182767995354E-3</v>
      </c>
      <c r="BM657" s="27">
        <f>((1/(((5-P657)^2+(0-Q657)^2))*CT657))</f>
        <v>3.6934553120513847E-3</v>
      </c>
      <c r="BN657" s="27">
        <f>((1/(((5-P657)^2+(1-Q657)^2))*CT657))</f>
        <v>3.9680468983114307E-3</v>
      </c>
      <c r="BO657" s="27">
        <f>((1/(((5-P657)^2+(2-Q657)^2))*CT657))</f>
        <v>3.6592891477066816E-3</v>
      </c>
      <c r="BP657" s="27">
        <f>((1/(((5-P657)^2+(3-Q657)^2))*CT657))</f>
        <v>2.9891694338620013E-3</v>
      </c>
      <c r="BQ657" s="27">
        <f>((1/(((5-P657)^2+(4-Q657)^2))*CT657))</f>
        <v>2.294603925003926E-3</v>
      </c>
      <c r="BR657" s="27">
        <f>((1/(((6-P657)^2+(0-Q657)^2))*CT657))</f>
        <v>2.3108928535427449E-3</v>
      </c>
      <c r="BS657" s="27">
        <f>(1/(((6-P657)^2+(1-Q657)^2))*CT657)</f>
        <v>2.4154756005943124E-3</v>
      </c>
      <c r="BT657" s="27">
        <f>(1/(((6-P657)^2+(2-Q657)^2))*CT657)</f>
        <v>2.2974714915589482E-3</v>
      </c>
      <c r="BU657" s="27">
        <f>(1/(((6-P657)^2+(3-Q657)^2))*CT657)</f>
        <v>2.0139969431259698E-3</v>
      </c>
      <c r="BV657" s="27">
        <f>((1/(((6-P657)^2+(4-Q657)^2))*CT657))</f>
        <v>1.6728309007805993E-3</v>
      </c>
      <c r="BW657" s="27">
        <f>((1/(((6-P657)^2+(5-Q657)^2))*CT657))</f>
        <v>1.3530828903049062E-3</v>
      </c>
      <c r="BX657" s="27">
        <f>((1/(((0-P657)^2+(1-Q657)^2))*CT657))</f>
        <v>2.3756816013343056E-2</v>
      </c>
      <c r="BY657" s="27">
        <f>((1/(((0-P657)^2+(2-Q657)^2))*CT657))</f>
        <v>1.5783537618882692E-2</v>
      </c>
      <c r="BZ657" s="27">
        <f>((1/(((1-P657)^2+(2-Q657)^2))*CT657))</f>
        <v>3.9461514440185301E-2</v>
      </c>
      <c r="CA657" s="27">
        <f>((1/(((0-P657)^2+(3-Q657)^2))*CT657))</f>
        <v>8.0243219008599639E-3</v>
      </c>
      <c r="CB657" s="27">
        <f>((1/(((1-P657)^2+(3-Q657)^2))*CT657))</f>
        <v>1.1546662017520613E-2</v>
      </c>
      <c r="CC657" s="27">
        <f>((1/(((2-P657)^2+(3-Q657)^2))*CT657))</f>
        <v>1.1288069252888581E-2</v>
      </c>
      <c r="CD657" s="27">
        <f>((1/(((0-P657)^2+(4-Q657)^2))*CT657))</f>
        <v>4.4270296539355176E-3</v>
      </c>
      <c r="CE657" s="27">
        <f>((1/(((1-P657)^2+(4-Q657)^2))*CT657))</f>
        <v>5.3228555300060265E-3</v>
      </c>
      <c r="CF657" s="27">
        <f>((1/(((2-P657)^2+(4-Q657)^2))*CT657))</f>
        <v>5.2672308808609626E-3</v>
      </c>
      <c r="CG657" s="27">
        <f>((1/(((3-P657)^2+(4-Q657)^2))*CT657))</f>
        <v>4.3133739981691581E-3</v>
      </c>
      <c r="CH657" s="27">
        <f>((1/(((0-P657)^2+(5-Q657)^2))*CT657))</f>
        <v>2.7236893806999642E-3</v>
      </c>
      <c r="CI657" s="27">
        <f>((1/(((1-P657)^2+(5-Q657)^2))*CT657))</f>
        <v>3.0382849266252744E-3</v>
      </c>
      <c r="CJ657" s="27">
        <f>((1/(((2-P657)^2+(5-Q657)^2))*CT657))</f>
        <v>3.0200800723427026E-3</v>
      </c>
      <c r="CK657" s="27">
        <f>((1/(((3-P657)^2+(5-Q657)^2))*CT657))</f>
        <v>2.6802390965884066E-3</v>
      </c>
      <c r="CL657" s="27">
        <f>(1/(((4-P657)^2+(5-Q657)^2))*CT657)</f>
        <v>2.1973915240690728E-3</v>
      </c>
      <c r="CM657" s="27">
        <f>(1/(((0-P657)^2+(6-Q657)^2))*CT657)</f>
        <v>1.8234431771687494E-3</v>
      </c>
      <c r="CN657" s="27">
        <f>(1/(((1-P657)^2+(6-Q657)^2))*CT657)</f>
        <v>1.9592590700405229E-3</v>
      </c>
      <c r="CO657" s="27">
        <f>((1/(((2-P657)^2+(6-Q657)^2))*CT657))</f>
        <v>1.9516726115863991E-3</v>
      </c>
      <c r="CP657" s="27">
        <f>((1/(((3-P657)^2+(6-Q657)^2))*CT657))</f>
        <v>1.8038656458735473E-3</v>
      </c>
      <c r="CQ657" s="27">
        <f>((1/(((4-P657)^2+(6-Q657)^2))*CT657))</f>
        <v>1.5714647020509704E-3</v>
      </c>
      <c r="CR657" s="27">
        <f>((1/(((5-P657)^2+(6-Q657)^2)))*CT657)</f>
        <v>1.3186819003817045E-3</v>
      </c>
      <c r="CS657" s="21">
        <f t="shared" si="331"/>
        <v>0.81900500857981273</v>
      </c>
      <c r="CT657" s="28">
        <v>0.05</v>
      </c>
    </row>
    <row r="658" spans="8:98" x14ac:dyDescent="0.25">
      <c r="H658" s="2">
        <v>45003</v>
      </c>
      <c r="I658" s="1" t="s">
        <v>19</v>
      </c>
      <c r="J658" s="1" t="s">
        <v>23</v>
      </c>
      <c r="K658"/>
      <c r="L658"/>
      <c r="M658"/>
      <c r="N658"/>
      <c r="P658" s="10">
        <f>SUMIF(team,spi_matches[[#This Row],[team1]],Mxg)+SUMIF(team,spi_matches[[#This Row],[team2]],Vnxg)</f>
        <v>2.7266602319031765</v>
      </c>
      <c r="Q658" s="10">
        <f>SUMIF(team,spi_matches[[#This Row],[team1]],Mnxg)+SUMIF(team,spi_matches[[#This Row],[team2]],Vxg)</f>
        <v>1.0396102319348657</v>
      </c>
      <c r="R658" s="10" t="str">
        <f t="shared" si="301"/>
        <v/>
      </c>
      <c r="S658" s="21">
        <f t="shared" si="302"/>
        <v>1.0208993957315877</v>
      </c>
      <c r="T658" s="21">
        <f t="shared" si="303"/>
        <v>7.8497387571387064E-2</v>
      </c>
      <c r="U658" s="21">
        <f t="shared" si="304"/>
        <v>9.2056832234959224E-2</v>
      </c>
      <c r="V658" s="22">
        <f t="shared" si="305"/>
        <v>3</v>
      </c>
      <c r="W658" s="22">
        <f t="shared" si="306"/>
        <v>0</v>
      </c>
      <c r="X658" s="23" t="str">
        <f t="shared" si="307"/>
        <v/>
      </c>
      <c r="Y658" s="23" t="str">
        <f t="shared" si="308"/>
        <v/>
      </c>
      <c r="Z658" s="23">
        <f t="shared" si="309"/>
        <v>3</v>
      </c>
      <c r="AA658" s="23">
        <f t="shared" si="310"/>
        <v>0</v>
      </c>
      <c r="AB658" s="24">
        <f t="shared" si="311"/>
        <v>3</v>
      </c>
      <c r="AC658" s="24">
        <f t="shared" si="312"/>
        <v>1</v>
      </c>
      <c r="AD658" s="24">
        <f t="shared" si="313"/>
        <v>2</v>
      </c>
      <c r="AE658" s="24">
        <f t="shared" si="314"/>
        <v>1</v>
      </c>
      <c r="AF658" s="24">
        <f t="shared" si="315"/>
        <v>3</v>
      </c>
      <c r="AG658" s="24">
        <f t="shared" si="316"/>
        <v>2</v>
      </c>
      <c r="AH658" s="24">
        <f t="shared" si="317"/>
        <v>3</v>
      </c>
      <c r="AI658" s="24">
        <f t="shared" si="318"/>
        <v>0</v>
      </c>
      <c r="AJ658" s="24">
        <f t="shared" si="319"/>
        <v>2</v>
      </c>
      <c r="AK658" s="24">
        <f t="shared" si="320"/>
        <v>2</v>
      </c>
      <c r="AL658" s="25">
        <f t="shared" si="321"/>
        <v>31</v>
      </c>
      <c r="AM658" s="25">
        <f t="shared" si="322"/>
        <v>21</v>
      </c>
      <c r="AN658" s="25">
        <f t="shared" si="323"/>
        <v>32</v>
      </c>
      <c r="AO658" s="25">
        <f t="shared" si="324"/>
        <v>30</v>
      </c>
      <c r="AP658" s="25">
        <f t="shared" si="325"/>
        <v>22</v>
      </c>
      <c r="AQ658" s="26">
        <f t="shared" si="326"/>
        <v>0.65544888364833709</v>
      </c>
      <c r="AR658" s="26">
        <f t="shared" si="327"/>
        <v>9.4410151816050947E-2</v>
      </c>
      <c r="AS658" s="26">
        <f t="shared" si="328"/>
        <v>5.0147275757583459E-2</v>
      </c>
      <c r="AT658" s="26">
        <f t="shared" si="329"/>
        <v>4.327115896327096E-2</v>
      </c>
      <c r="AU658" s="26">
        <f t="shared" si="330"/>
        <v>3.4473638578383238E-2</v>
      </c>
      <c r="AV658" s="27">
        <f>(1/(((0-P658)^2+(0-Q658)^2))*CT658)</f>
        <v>5.8716696423297471E-3</v>
      </c>
      <c r="AW658" s="27">
        <f>(1/(((1-P658)^2+(1-Q658)^2))*CT658)</f>
        <v>1.6762073444679833E-2</v>
      </c>
      <c r="AX658" s="27">
        <f>(1/(((2-P658)^2+(2-Q658)^2))*CT658)</f>
        <v>3.4473638578383238E-2</v>
      </c>
      <c r="AY658" s="27">
        <f>(1/(((3-P658)^2+(3-Q658)^2))*CT658)</f>
        <v>1.2762125534796038E-2</v>
      </c>
      <c r="AZ658" s="27">
        <f>((1/(((4-P658)^2+(4-Q658)^2))*CT658))</f>
        <v>4.8144966061729466E-3</v>
      </c>
      <c r="BA658" s="27">
        <f>((1/(((5-P658)^2+(5-Q658)^2))*CT658))</f>
        <v>2.3977640390495905E-3</v>
      </c>
      <c r="BB658" s="27">
        <f>((1/(((6-P658)^2+(6-Q658)^2))*CT658))</f>
        <v>1.4156197259756571E-3</v>
      </c>
      <c r="BC658" s="27">
        <f>((1/(((1-P658)^2+(0-Q658)^2))*CT658))</f>
        <v>1.23087679325804E-2</v>
      </c>
      <c r="BD658" s="27">
        <f>((1/(((2-P658)^2+(0-Q658)^2))*CT658))</f>
        <v>3.1078591332808266E-2</v>
      </c>
      <c r="BE658" s="27">
        <f>((1/(((2-P658)^2+(1-Q658)^2))*CT658))</f>
        <v>9.4410151816050947E-2</v>
      </c>
      <c r="BF658" s="27">
        <f>((1/(((3-P658)^2+(0-Q658)^2))*CT658))</f>
        <v>4.327115896327096E-2</v>
      </c>
      <c r="BG658" s="27">
        <f>((1/(((3-P658)^2+(1-Q658)^2))*CT658))</f>
        <v>0.65544888364833709</v>
      </c>
      <c r="BH658" s="27">
        <f>((1/(((3-P658)^2+(2-Q658)^2))*CT658))</f>
        <v>5.0147275757583459E-2</v>
      </c>
      <c r="BI658" s="27">
        <f>((1/(((4-P658)^2+(0-Q658)^2))*CT658))</f>
        <v>1.8503553944977068E-2</v>
      </c>
      <c r="BJ658" s="27">
        <f>((1/(((4-P658)^2+(1-Q658)^2))*CT658))</f>
        <v>3.0807847021663448E-2</v>
      </c>
      <c r="BK658" s="27">
        <f>((1/(((4-P658)^2+(2-Q658)^2))*CT658))</f>
        <v>1.9656076283901799E-2</v>
      </c>
      <c r="BL658" s="27">
        <f>((1/(((4-P658)^2+(3-Q658)^2))*CT658))</f>
        <v>9.1499307897542695E-3</v>
      </c>
      <c r="BM658" s="27">
        <f>((1/(((5-P658)^2+(0-Q658)^2))*CT658))</f>
        <v>8.0014554512347659E-3</v>
      </c>
      <c r="BN658" s="27">
        <f>((1/(((5-P658)^2+(1-Q658)^2))*CT658))</f>
        <v>9.6718483607897456E-3</v>
      </c>
      <c r="BO658" s="27">
        <f>((1/(((5-P658)^2+(2-Q658)^2))*CT658))</f>
        <v>8.2096114676325996E-3</v>
      </c>
      <c r="BP658" s="27">
        <f>((1/(((5-P658)^2+(3-Q658)^2))*CT658))</f>
        <v>5.5486494943470912E-3</v>
      </c>
      <c r="BQ658" s="27">
        <f>((1/(((5-P658)^2+(4-Q658)^2))*CT658))</f>
        <v>3.5888650002356237E-3</v>
      </c>
      <c r="BR658" s="27">
        <f>((1/(((6-P658)^2+(0-Q658)^2))*CT658))</f>
        <v>4.2388893323032787E-3</v>
      </c>
      <c r="BS658" s="27">
        <f>(1/(((6-P658)^2+(1-Q658)^2))*CT658)</f>
        <v>4.6657798291322864E-3</v>
      </c>
      <c r="BT658" s="27">
        <f>(1/(((6-P658)^2+(2-Q658)^2))*CT658)</f>
        <v>4.2966024616690884E-3</v>
      </c>
      <c r="BU658" s="27">
        <f>(1/(((6-P658)^2+(3-Q658)^2))*CT658)</f>
        <v>3.4345657199592056E-3</v>
      </c>
      <c r="BV658" s="27">
        <f>((1/(((6-P658)^2+(4-Q658)^2))*CT658))</f>
        <v>2.5669115793750647E-3</v>
      </c>
      <c r="BW658" s="27">
        <f>((1/(((6-P658)^2+(5-Q658)^2))*CT658))</f>
        <v>1.8939795439813561E-3</v>
      </c>
      <c r="BX658" s="27">
        <f>((1/(((0-P658)^2+(1-Q658)^2))*CT658))</f>
        <v>6.7238236586371902E-3</v>
      </c>
      <c r="BY658" s="27">
        <f>((1/(((0-P658)^2+(2-Q658)^2))*CT658))</f>
        <v>5.9829906971527631E-3</v>
      </c>
      <c r="BZ658" s="27">
        <f>((1/(((1-P658)^2+(2-Q658)^2))*CT658))</f>
        <v>1.2808347967099974E-2</v>
      </c>
      <c r="CA658" s="27">
        <f>((1/(((0-P658)^2+(3-Q658)^2))*CT658))</f>
        <v>4.4334872037848291E-3</v>
      </c>
      <c r="CB658" s="27">
        <f>((1/(((1-P658)^2+(3-Q658)^2))*CT658))</f>
        <v>7.32656167656086E-3</v>
      </c>
      <c r="CC658" s="27">
        <f>((1/(((2-P658)^2+(3-Q658)^2))*CT658))</f>
        <v>1.1438603056354652E-2</v>
      </c>
      <c r="CD658" s="27">
        <f>((1/(((0-P658)^2+(4-Q658)^2))*CT658))</f>
        <v>3.0866896290090659E-3</v>
      </c>
      <c r="CE658" s="27">
        <f>((1/(((1-P658)^2+(4-Q658)^2))*CT658))</f>
        <v>4.2570353191767841E-3</v>
      </c>
      <c r="CF658" s="27">
        <f>((1/(((2-P658)^2+(4-Q658)^2))*CT658))</f>
        <v>5.3810060788891069E-3</v>
      </c>
      <c r="CG658" s="27">
        <f>((1/(((3-P658)^2+(4-Q658)^2))*CT658))</f>
        <v>5.6569902893359629E-3</v>
      </c>
      <c r="CH658" s="27">
        <f>((1/(((0-P658)^2+(5-Q658)^2))*CT658))</f>
        <v>2.1626893313420339E-3</v>
      </c>
      <c r="CI658" s="27">
        <f>((1/(((1-P658)^2+(5-Q658)^2))*CT658))</f>
        <v>2.6786609716973821E-3</v>
      </c>
      <c r="CJ658" s="27">
        <f>((1/(((2-P658)^2+(5-Q658)^2))*CT658))</f>
        <v>3.0839978234183146E-3</v>
      </c>
      <c r="CK658" s="27">
        <f>((1/(((3-P658)^2+(5-Q658)^2))*CT658))</f>
        <v>3.1727092698561957E-3</v>
      </c>
      <c r="CL658" s="27">
        <f>(1/(((4-P658)^2+(5-Q658)^2))*CT658)</f>
        <v>2.8891578163191011E-3</v>
      </c>
      <c r="CM658" s="27">
        <f>(1/(((0-P658)^2+(6-Q658)^2))*CT658)</f>
        <v>1.5605423643972141E-3</v>
      </c>
      <c r="CN658" s="27">
        <f>(1/(((1-P658)^2+(6-Q658)^2))*CT658)</f>
        <v>1.8124595730455541E-3</v>
      </c>
      <c r="CO658" s="27">
        <f>((1/(((2-P658)^2+(6-Q658)^2))*CT658))</f>
        <v>1.9893765902486687E-3</v>
      </c>
      <c r="CP658" s="27">
        <f>((1/(((3-P658)^2+(6-Q658)^2))*CT658))</f>
        <v>2.0259170478874348E-3</v>
      </c>
      <c r="CQ658" s="27">
        <f>((1/(((4-P658)^2+(6-Q658)^2))*CT658))</f>
        <v>1.906442419873061E-3</v>
      </c>
      <c r="CR658" s="27">
        <f>((1/(((5-P658)^2+(6-Q658)^2)))*CT658)</f>
        <v>1.6793434508730635E-3</v>
      </c>
      <c r="CS658" s="21">
        <f t="shared" si="331"/>
        <v>1.1914536155379338</v>
      </c>
      <c r="CT658" s="28">
        <v>0.05</v>
      </c>
    </row>
    <row r="659" spans="8:98" x14ac:dyDescent="0.25">
      <c r="H659" s="2">
        <v>45003</v>
      </c>
      <c r="I659" s="1" t="s">
        <v>17</v>
      </c>
      <c r="J659" s="1" t="s">
        <v>24</v>
      </c>
      <c r="K659"/>
      <c r="L659"/>
      <c r="M659"/>
      <c r="N659"/>
      <c r="P659" s="10">
        <f>SUMIF(team,spi_matches[[#This Row],[team1]],Mxg)+SUMIF(team,spi_matches[[#This Row],[team2]],Vnxg)</f>
        <v>1.6009986725266105</v>
      </c>
      <c r="Q659" s="10">
        <f>SUMIF(team,spi_matches[[#This Row],[team1]],Mnxg)+SUMIF(team,spi_matches[[#This Row],[team2]],Vxg)</f>
        <v>0.9269807853833345</v>
      </c>
      <c r="R659" s="10" t="str">
        <f t="shared" si="301"/>
        <v/>
      </c>
      <c r="S659" s="21">
        <f t="shared" si="302"/>
        <v>0.51227745906808309</v>
      </c>
      <c r="T659" s="21">
        <f t="shared" si="303"/>
        <v>0.2033440469533829</v>
      </c>
      <c r="U659" s="21">
        <f t="shared" si="304"/>
        <v>0.13790703776143756</v>
      </c>
      <c r="V659" s="22">
        <f t="shared" si="305"/>
        <v>3</v>
      </c>
      <c r="W659" s="22">
        <f t="shared" si="306"/>
        <v>0</v>
      </c>
      <c r="X659" s="23" t="str">
        <f t="shared" si="307"/>
        <v/>
      </c>
      <c r="Y659" s="23" t="str">
        <f t="shared" si="308"/>
        <v/>
      </c>
      <c r="Z659" s="23">
        <f t="shared" si="309"/>
        <v>3</v>
      </c>
      <c r="AA659" s="23">
        <f t="shared" si="310"/>
        <v>0</v>
      </c>
      <c r="AB659" s="24">
        <f t="shared" si="311"/>
        <v>2</v>
      </c>
      <c r="AC659" s="24">
        <f t="shared" si="312"/>
        <v>1</v>
      </c>
      <c r="AD659" s="24">
        <f t="shared" si="313"/>
        <v>1</v>
      </c>
      <c r="AE659" s="24">
        <f t="shared" si="314"/>
        <v>1</v>
      </c>
      <c r="AF659" s="24">
        <f t="shared" si="315"/>
        <v>2</v>
      </c>
      <c r="AG659" s="24">
        <f t="shared" si="316"/>
        <v>0</v>
      </c>
      <c r="AH659" s="24">
        <f t="shared" si="317"/>
        <v>1</v>
      </c>
      <c r="AI659" s="24">
        <f t="shared" si="318"/>
        <v>0</v>
      </c>
      <c r="AJ659" s="24">
        <f t="shared" si="319"/>
        <v>2</v>
      </c>
      <c r="AK659" s="24">
        <f t="shared" si="320"/>
        <v>2</v>
      </c>
      <c r="AL659" s="25">
        <f t="shared" si="321"/>
        <v>21</v>
      </c>
      <c r="AM659" s="25">
        <f t="shared" si="322"/>
        <v>11</v>
      </c>
      <c r="AN659" s="25">
        <f t="shared" si="323"/>
        <v>20</v>
      </c>
      <c r="AO659" s="25">
        <f t="shared" si="324"/>
        <v>10</v>
      </c>
      <c r="AP659" s="25">
        <f t="shared" si="325"/>
        <v>22</v>
      </c>
      <c r="AQ659" s="26">
        <f t="shared" si="326"/>
        <v>0.30388880727538775</v>
      </c>
      <c r="AR659" s="26">
        <f t="shared" si="327"/>
        <v>0.13641403139671629</v>
      </c>
      <c r="AS659" s="26">
        <f t="shared" si="328"/>
        <v>4.9092021665222987E-2</v>
      </c>
      <c r="AT659" s="26">
        <f t="shared" si="329"/>
        <v>4.0967059194920628E-2</v>
      </c>
      <c r="AU659" s="26">
        <f t="shared" si="330"/>
        <v>3.8151271943492528E-2</v>
      </c>
      <c r="AV659" s="27">
        <f>(1/(((0-P659)^2+(0-Q659)^2))*CT659)</f>
        <v>1.4609245946859912E-2</v>
      </c>
      <c r="AW659" s="27">
        <f>(1/(((1-P659)^2+(1-Q659)^2))*CT659)</f>
        <v>0.13641403139671629</v>
      </c>
      <c r="AX659" s="27">
        <f>(1/(((2-P659)^2+(2-Q659)^2))*CT659)</f>
        <v>3.8151271943492528E-2</v>
      </c>
      <c r="AY659" s="27">
        <f>(1/(((3-P659)^2+(3-Q659)^2))*CT659)</f>
        <v>7.9940992311907204E-3</v>
      </c>
      <c r="AZ659" s="27">
        <f>((1/(((4-P659)^2+(4-Q659)^2))*CT659))</f>
        <v>3.2897649014235969E-3</v>
      </c>
      <c r="BA659" s="27">
        <f>((1/(((5-P659)^2+(5-Q659)^2))*CT659))</f>
        <v>1.776659947759731E-3</v>
      </c>
      <c r="BB659" s="27">
        <f>((1/(((6-P659)^2+(6-Q659)^2))*CT659))</f>
        <v>1.1089735859401541E-3</v>
      </c>
      <c r="BC659" s="27">
        <f>((1/(((1-P659)^2+(0-Q659)^2))*CT659))</f>
        <v>4.0967059194920628E-2</v>
      </c>
      <c r="BD659" s="27">
        <f>((1/(((2-P659)^2+(0-Q659)^2))*CT659))</f>
        <v>4.9092021665222987E-2</v>
      </c>
      <c r="BE659" s="27">
        <f>((1/(((2-P659)^2+(1-Q659)^2))*CT659))</f>
        <v>0.30388880727538775</v>
      </c>
      <c r="BF659" s="27">
        <f>((1/(((3-P659)^2+(0-Q659)^2))*CT659))</f>
        <v>1.7752541769635602E-2</v>
      </c>
      <c r="BG659" s="27">
        <f>((1/(((3-P659)^2+(1-Q659)^2))*CT659))</f>
        <v>2.5477232902969452E-2</v>
      </c>
      <c r="BH659" s="27">
        <f>((1/(((3-P659)^2+(2-Q659)^2))*CT659))</f>
        <v>1.6084540606854256E-2</v>
      </c>
      <c r="BI659" s="27">
        <f>((1/(((4-P659)^2+(0-Q659)^2))*CT659))</f>
        <v>7.5591494993159664E-3</v>
      </c>
      <c r="BJ659" s="27">
        <f>((1/(((4-P659)^2+(1-Q659)^2))*CT659))</f>
        <v>8.6797430729518895E-3</v>
      </c>
      <c r="BK659" s="27">
        <f>((1/(((4-P659)^2+(2-Q659)^2))*CT659))</f>
        <v>7.2394755935146909E-3</v>
      </c>
      <c r="BL659" s="27">
        <f>((1/(((4-P659)^2+(3-Q659)^2))*CT659))</f>
        <v>4.9738296811425902E-3</v>
      </c>
      <c r="BM659" s="27">
        <f>((1/(((5-P659)^2+(0-Q659)^2))*CT659))</f>
        <v>4.0281962780722392E-3</v>
      </c>
      <c r="BN659" s="27">
        <f>((1/(((5-P659)^2+(1-Q659)^2))*CT659))</f>
        <v>4.3258051695406856E-3</v>
      </c>
      <c r="BO659" s="27">
        <f>((1/(((5-P659)^2+(2-Q659)^2))*CT659))</f>
        <v>3.935588502750934E-3</v>
      </c>
      <c r="BP659" s="27">
        <f>((1/(((5-P659)^2+(3-Q659)^2))*CT659))</f>
        <v>3.1544510017640047E-3</v>
      </c>
      <c r="BQ659" s="27">
        <f>((1/(((5-P659)^2+(4-Q659)^2))*CT659))</f>
        <v>2.3813314529083861E-3</v>
      </c>
      <c r="BR659" s="27">
        <f>((1/(((6-P659)^2+(0-Q659)^2))*CT659))</f>
        <v>2.4739608133755274E-3</v>
      </c>
      <c r="BS659" s="27">
        <f>(1/(((6-P659)^2+(1-Q659)^2))*CT659)</f>
        <v>2.5831056797984888E-3</v>
      </c>
      <c r="BT659" s="27">
        <f>(1/(((6-P659)^2+(2-Q659)^2))*CT659)</f>
        <v>2.4387171221113791E-3</v>
      </c>
      <c r="BU659" s="27">
        <f>(1/(((6-P659)^2+(3-Q659)^2))*CT659)</f>
        <v>2.114288155499714E-3</v>
      </c>
      <c r="BV659" s="27">
        <f>((1/(((6-P659)^2+(4-Q659)^2))*CT659))</f>
        <v>1.7364330884619226E-3</v>
      </c>
      <c r="BW659" s="27">
        <f>((1/(((6-P659)^2+(5-Q659)^2))*CT659))</f>
        <v>1.3911805418840347E-3</v>
      </c>
      <c r="BX659" s="27">
        <f>((1/(((0-P659)^2+(1-Q659)^2))*CT659))</f>
        <v>1.946639833924995E-2</v>
      </c>
      <c r="BY659" s="27">
        <f>((1/(((0-P659)^2+(2-Q659)^2))*CT659))</f>
        <v>1.3460519142717748E-2</v>
      </c>
      <c r="BZ659" s="27">
        <f>((1/(((1-P659)^2+(2-Q659)^2))*CT659))</f>
        <v>3.3056329242885783E-2</v>
      </c>
      <c r="CA659" s="27">
        <f>((1/(((0-P659)^2+(3-Q659)^2))*CT659))</f>
        <v>7.2879865530336126E-3</v>
      </c>
      <c r="CB659" s="27">
        <f>((1/(((1-P659)^2+(3-Q659)^2))*CT659))</f>
        <v>1.0732819602825516E-2</v>
      </c>
      <c r="CC659" s="27">
        <f>((1/(((2-P659)^2+(3-Q659)^2))*CT659))</f>
        <v>1.1219288177088943E-2</v>
      </c>
      <c r="CD659" s="27">
        <f>((1/(((0-P659)^2+(4-Q659)^2))*CT659))</f>
        <v>4.1643610533044035E-3</v>
      </c>
      <c r="CE659" s="27">
        <f>((1/(((1-P659)^2+(4-Q659)^2))*CT659))</f>
        <v>5.0996229197361777E-3</v>
      </c>
      <c r="CF659" s="27">
        <f>((1/(((2-P659)^2+(4-Q659)^2))*CT659))</f>
        <v>5.2068964725001613E-3</v>
      </c>
      <c r="CG659" s="27">
        <f>((1/(((3-P659)^2+(4-Q659)^2))*CT659))</f>
        <v>4.3857141541975096E-3</v>
      </c>
      <c r="CH659" s="27">
        <f>((1/(((0-P659)^2+(5-Q659)^2))*CT659))</f>
        <v>2.6106003999720666E-3</v>
      </c>
      <c r="CI659" s="27">
        <f>((1/(((1-P659)^2+(5-Q659)^2))*CT659))</f>
        <v>2.9497333125643823E-3</v>
      </c>
      <c r="CJ659" s="27">
        <f>((1/(((2-P659)^2+(5-Q659)^2))*CT659))</f>
        <v>2.9853085356878199E-3</v>
      </c>
      <c r="CK659" s="27">
        <f>((1/(((3-P659)^2+(5-Q659)^2))*CT659))</f>
        <v>2.6958988024988655E-3</v>
      </c>
      <c r="CL659" s="27">
        <f>(1/(((4-P659)^2+(5-Q659)^2))*CT659)</f>
        <v>2.2376678096222287E-3</v>
      </c>
      <c r="CM659" s="27">
        <f>(1/(((0-P659)^2+(6-Q659)^2))*CT659)</f>
        <v>1.7668643232236218E-3</v>
      </c>
      <c r="CN659" s="27">
        <f>(1/(((1-P659)^2+(6-Q659)^2))*CT659)</f>
        <v>1.9159493441933556E-3</v>
      </c>
      <c r="CO659" s="27">
        <f>((1/(((2-P659)^2+(6-Q659)^2))*CT659))</f>
        <v>1.9308951165724958E-3</v>
      </c>
      <c r="CP659" s="27">
        <f>((1/(((3-P659)^2+(6-Q659)^2))*CT659))</f>
        <v>1.8055281082189356E-3</v>
      </c>
      <c r="CQ659" s="27">
        <f>((1/(((4-P659)^2+(6-Q659)^2))*CT659))</f>
        <v>1.5877687783806911E-3</v>
      </c>
      <c r="CR659" s="27">
        <f>((1/(((5-P659)^2+(6-Q659)^2)))*CT659)</f>
        <v>1.3408875729632808E-3</v>
      </c>
      <c r="CS659" s="21">
        <f t="shared" si="331"/>
        <v>0.85352854378290388</v>
      </c>
      <c r="CT659" s="28">
        <v>0.05</v>
      </c>
    </row>
    <row r="660" spans="8:98" x14ac:dyDescent="0.25">
      <c r="H660" s="2">
        <v>45003</v>
      </c>
      <c r="I660" s="1" t="s">
        <v>15</v>
      </c>
      <c r="J660" s="1" t="s">
        <v>8</v>
      </c>
      <c r="K660"/>
      <c r="L660"/>
      <c r="M660"/>
      <c r="N660"/>
      <c r="P660" s="10">
        <f>SUMIF(team,spi_matches[[#This Row],[team1]],Mxg)+SUMIF(team,spi_matches[[#This Row],[team2]],Vnxg)</f>
        <v>1.2230969776529581</v>
      </c>
      <c r="Q660" s="10">
        <f>SUMIF(team,spi_matches[[#This Row],[team1]],Mnxg)+SUMIF(team,spi_matches[[#This Row],[team2]],Vxg)</f>
        <v>1.3570109035793987</v>
      </c>
      <c r="R660" s="10" t="str">
        <f t="shared" si="301"/>
        <v/>
      </c>
      <c r="S660" s="21">
        <f t="shared" si="302"/>
        <v>0.20374508254069801</v>
      </c>
      <c r="T660" s="21">
        <f t="shared" si="303"/>
        <v>0.36114763728686111</v>
      </c>
      <c r="U660" s="21">
        <f t="shared" si="304"/>
        <v>0.26272743906131857</v>
      </c>
      <c r="V660" s="22">
        <f t="shared" si="305"/>
        <v>1</v>
      </c>
      <c r="W660" s="22">
        <f t="shared" si="306"/>
        <v>1</v>
      </c>
      <c r="X660" s="23" t="str">
        <f t="shared" si="307"/>
        <v/>
      </c>
      <c r="Y660" s="23" t="str">
        <f t="shared" si="308"/>
        <v/>
      </c>
      <c r="Z660" s="23">
        <f t="shared" si="309"/>
        <v>1</v>
      </c>
      <c r="AA660" s="23">
        <f t="shared" si="310"/>
        <v>1</v>
      </c>
      <c r="AB660" s="24">
        <f t="shared" si="311"/>
        <v>1</v>
      </c>
      <c r="AC660" s="24">
        <f t="shared" si="312"/>
        <v>1</v>
      </c>
      <c r="AD660" s="24">
        <f t="shared" si="313"/>
        <v>1</v>
      </c>
      <c r="AE660" s="24">
        <f t="shared" si="314"/>
        <v>2</v>
      </c>
      <c r="AF660" s="24">
        <f t="shared" si="315"/>
        <v>2</v>
      </c>
      <c r="AG660" s="24">
        <f t="shared" si="316"/>
        <v>1</v>
      </c>
      <c r="AH660" s="24">
        <f t="shared" si="317"/>
        <v>2</v>
      </c>
      <c r="AI660" s="24">
        <f t="shared" si="318"/>
        <v>2</v>
      </c>
      <c r="AJ660" s="24">
        <f t="shared" si="319"/>
        <v>0</v>
      </c>
      <c r="AK660" s="24">
        <f t="shared" si="320"/>
        <v>1</v>
      </c>
      <c r="AL660" s="25">
        <f t="shared" si="321"/>
        <v>11</v>
      </c>
      <c r="AM660" s="25">
        <f t="shared" si="322"/>
        <v>12</v>
      </c>
      <c r="AN660" s="25">
        <f t="shared" si="323"/>
        <v>21</v>
      </c>
      <c r="AO660" s="25">
        <f t="shared" si="324"/>
        <v>22</v>
      </c>
      <c r="AP660" s="25">
        <f t="shared" si="325"/>
        <v>1</v>
      </c>
      <c r="AQ660" s="26">
        <f t="shared" si="326"/>
        <v>0.28212079750742053</v>
      </c>
      <c r="AR660" s="26">
        <f t="shared" si="327"/>
        <v>0.10794304520840103</v>
      </c>
      <c r="AS660" s="26">
        <f t="shared" si="328"/>
        <v>6.8396169469508744E-2</v>
      </c>
      <c r="AT660" s="26">
        <f t="shared" si="329"/>
        <v>4.9163566272375003E-2</v>
      </c>
      <c r="AU660" s="26">
        <f t="shared" si="330"/>
        <v>3.0799120092443989E-2</v>
      </c>
      <c r="AV660" s="27">
        <f>(1/(((0-P660)^2+(0-Q660)^2))*CT660)</f>
        <v>1.4981521151304716E-2</v>
      </c>
      <c r="AW660" s="27">
        <f>(1/(((1-P660)^2+(1-Q660)^2))*CT660)</f>
        <v>0.28212079750742053</v>
      </c>
      <c r="AX660" s="27">
        <f>(1/(((2-P660)^2+(2-Q660)^2))*CT660)</f>
        <v>4.9163566272375003E-2</v>
      </c>
      <c r="AY660" s="27">
        <f>(1/(((3-P660)^2+(3-Q660)^2))*CT660)</f>
        <v>8.5370887100051328E-3</v>
      </c>
      <c r="AZ660" s="27">
        <f>((1/(((4-P660)^2+(4-Q660)^2))*CT660))</f>
        <v>3.4021516580410036E-3</v>
      </c>
      <c r="BA660" s="27">
        <f>((1/(((5-P660)^2+(5-Q660)^2))*CT660))</f>
        <v>1.8157806300843462E-3</v>
      </c>
      <c r="BB660" s="27">
        <f>((1/(((6-P660)^2+(6-Q660)^2))*CT660))</f>
        <v>1.126731357630319E-3</v>
      </c>
      <c r="BC660" s="27">
        <f>((1/(((1-P660)^2+(0-Q660)^2))*CT660))</f>
        <v>2.6437529372506791E-2</v>
      </c>
      <c r="BD660" s="27">
        <f>((1/(((2-P660)^2+(0-Q660)^2))*CT660))</f>
        <v>2.0449421863899316E-2</v>
      </c>
      <c r="BE660" s="27">
        <f>((1/(((2-P660)^2+(1-Q660)^2))*CT660))</f>
        <v>6.8396169469508744E-2</v>
      </c>
      <c r="BF660" s="27">
        <f>((1/(((3-P660)^2+(0-Q660)^2))*CT660))</f>
        <v>1.0002274630757991E-2</v>
      </c>
      <c r="BG660" s="27">
        <f>((1/(((3-P660)^2+(1-Q660)^2))*CT660))</f>
        <v>1.522143626688565E-2</v>
      </c>
      <c r="BH660" s="27">
        <f>((1/(((3-P660)^2+(2-Q660)^2))*CT660))</f>
        <v>1.4002388638020747E-2</v>
      </c>
      <c r="BI660" s="27">
        <f>((1/(((4-P660)^2+(0-Q660)^2))*CT660))</f>
        <v>5.2341392822312805E-3</v>
      </c>
      <c r="BJ660" s="27">
        <f>((1/(((4-P660)^2+(1-Q660)^2))*CT660))</f>
        <v>6.3786516788896727E-3</v>
      </c>
      <c r="BK660" s="27">
        <f>((1/(((4-P660)^2+(2-Q660)^2))*CT660))</f>
        <v>6.1541299076075555E-3</v>
      </c>
      <c r="BL660" s="27">
        <f>((1/(((4-P660)^2+(3-Q660)^2))*CT660))</f>
        <v>4.8027955037115754E-3</v>
      </c>
      <c r="BM660" s="27">
        <f>((1/(((5-P660)^2+(0-Q660)^2))*CT660))</f>
        <v>3.104341570619935E-3</v>
      </c>
      <c r="BN660" s="27">
        <f>((1/(((5-P660)^2+(1-Q660)^2))*CT660))</f>
        <v>3.4740429040582758E-3</v>
      </c>
      <c r="BO660" s="27">
        <f>((1/(((5-P660)^2+(2-Q660)^2))*CT660))</f>
        <v>3.4063585253095541E-3</v>
      </c>
      <c r="BP660" s="27">
        <f>((1/(((5-P660)^2+(3-Q660)^2))*CT660))</f>
        <v>2.9473468954130059E-3</v>
      </c>
      <c r="BQ660" s="27">
        <f>((1/(((5-P660)^2+(4-Q660)^2))*CT660))</f>
        <v>2.3528982370175488E-3</v>
      </c>
      <c r="BR660" s="27">
        <f>((1/(((6-P660)^2+(0-Q660)^2))*CT660))</f>
        <v>2.0275519100202356E-3</v>
      </c>
      <c r="BS660" s="27">
        <f>(1/(((6-P660)^2+(1-Q660)^2))*CT660)</f>
        <v>2.1790044037797319E-3</v>
      </c>
      <c r="BT660" s="27">
        <f>(1/(((6-P660)^2+(2-Q660)^2))*CT660)</f>
        <v>2.1521818584877539E-3</v>
      </c>
      <c r="BU660" s="27">
        <f>(1/(((6-P660)^2+(3-Q660)^2))*CT660)</f>
        <v>1.9593846479821421E-3</v>
      </c>
      <c r="BV660" s="27">
        <f>((1/(((6-P660)^2+(4-Q660)^2))*CT660))</f>
        <v>1.6776162527264602E-3</v>
      </c>
      <c r="BW660" s="27">
        <f>((1/(((6-P660)^2+(5-Q660)^2))*CT660))</f>
        <v>1.385418721264034E-3</v>
      </c>
      <c r="BX660" s="27">
        <f>((1/(((0-P660)^2+(1-Q660)^2))*CT660))</f>
        <v>3.0799120092443989E-2</v>
      </c>
      <c r="BY660" s="27">
        <f>((1/(((0-P660)^2+(2-Q660)^2))*CT660))</f>
        <v>2.6186220127340509E-2</v>
      </c>
      <c r="BZ660" s="27">
        <f>((1/(((1-P660)^2+(2-Q660)^2))*CT660))</f>
        <v>0.10794304520840103</v>
      </c>
      <c r="CA660" s="27">
        <f>((1/(((0-P660)^2+(3-Q660)^2))*CT660))</f>
        <v>1.1917873302848485E-2</v>
      </c>
      <c r="CB660" s="27">
        <f>((1/(((1-P660)^2+(3-Q660)^2))*CT660))</f>
        <v>1.8187205348474452E-2</v>
      </c>
      <c r="CC660" s="27">
        <f>((1/(((2-P660)^2+(3-Q660)^2))*CT660))</f>
        <v>1.5137792618244003E-2</v>
      </c>
      <c r="CD660" s="27">
        <f>((1/(((0-P660)^2+(4-Q660)^2))*CT660))</f>
        <v>5.8952826272424229E-3</v>
      </c>
      <c r="CE660" s="27">
        <f>((1/(((1-P660)^2+(4-Q660)^2))*CT660))</f>
        <v>7.1071552366803988E-3</v>
      </c>
      <c r="CF660" s="27">
        <f>((1/(((2-P660)^2+(4-Q660)^2))*CT660))</f>
        <v>6.5885096626641521E-3</v>
      </c>
      <c r="CG660" s="27">
        <f>((1/(((3-P660)^2+(4-Q660)^2))*CT660))</f>
        <v>4.9296170404229782E-3</v>
      </c>
      <c r="CH660" s="27">
        <f>((1/(((0-P660)^2+(5-Q660)^2))*CT660))</f>
        <v>3.3858510950987215E-3</v>
      </c>
      <c r="CI660" s="27">
        <f>((1/(((1-P660)^2+(5-Q660)^2))*CT660))</f>
        <v>3.7534320017634064E-3</v>
      </c>
      <c r="CJ660" s="27">
        <f>((1/(((2-P660)^2+(5-Q660)^2))*CT660))</f>
        <v>3.6036171446926857E-3</v>
      </c>
      <c r="CK660" s="27">
        <f>((1/(((3-P660)^2+(5-Q660)^2))*CT660))</f>
        <v>3.0434444560813187E-3</v>
      </c>
      <c r="CL660" s="27">
        <f>(1/(((4-P660)^2+(5-Q660)^2))*CT660)</f>
        <v>2.382931354134127E-3</v>
      </c>
      <c r="CM660" s="27">
        <f>(1/(((0-P660)^2+(6-Q660)^2))*CT660)</f>
        <v>2.1688855699122235E-3</v>
      </c>
      <c r="CN660" s="27">
        <f>(1/(((1-P660)^2+(6-Q660)^2))*CT660)</f>
        <v>2.31405203353034E-3</v>
      </c>
      <c r="CO660" s="27">
        <f>((1/(((2-P660)^2+(6-Q660)^2))*CT660))</f>
        <v>2.2562234030529971E-3</v>
      </c>
      <c r="CP660" s="27">
        <f>((1/(((3-P660)^2+(6-Q660)^2))*CT660))</f>
        <v>2.0230848466036835E-3</v>
      </c>
      <c r="CQ660" s="27">
        <f>((1/(((4-P660)^2+(6-Q660)^2))*CT660))</f>
        <v>1.708319006309523E-3</v>
      </c>
      <c r="CR660" s="27">
        <f>((1/(((5-P660)^2+(6-Q660)^2)))*CT660)</f>
        <v>1.3957768853771369E-3</v>
      </c>
      <c r="CS660" s="21">
        <f t="shared" si="331"/>
        <v>0.8276201588888773</v>
      </c>
      <c r="CT660" s="28">
        <v>0.05</v>
      </c>
    </row>
    <row r="661" spans="8:98" x14ac:dyDescent="0.25">
      <c r="H661" s="2">
        <v>45003</v>
      </c>
      <c r="I661" s="1" t="s">
        <v>6</v>
      </c>
      <c r="J661" s="1" t="s">
        <v>13</v>
      </c>
      <c r="K661"/>
      <c r="L661"/>
      <c r="M661"/>
      <c r="N661"/>
      <c r="P661" s="10">
        <f>SUMIF(team,spi_matches[[#This Row],[team1]],Mxg)+SUMIF(team,spi_matches[[#This Row],[team2]],Vnxg)</f>
        <v>1.9570537913647605</v>
      </c>
      <c r="Q661" s="10">
        <f>SUMIF(team,spi_matches[[#This Row],[team1]],Mnxg)+SUMIF(team,spi_matches[[#This Row],[team2]],Vxg)</f>
        <v>0.48217880289101733</v>
      </c>
      <c r="R661" s="10" t="str">
        <f t="shared" si="301"/>
        <v/>
      </c>
      <c r="S661" s="21">
        <f t="shared" si="302"/>
        <v>0.60103729478021584</v>
      </c>
      <c r="T661" s="21">
        <f t="shared" si="303"/>
        <v>8.8727293634356233E-2</v>
      </c>
      <c r="U661" s="21">
        <f t="shared" si="304"/>
        <v>9.0375684811719051E-2</v>
      </c>
      <c r="V661" s="22">
        <f t="shared" si="305"/>
        <v>3</v>
      </c>
      <c r="W661" s="22">
        <f t="shared" si="306"/>
        <v>0</v>
      </c>
      <c r="X661" s="23" t="str">
        <f t="shared" si="307"/>
        <v/>
      </c>
      <c r="Y661" s="23" t="str">
        <f t="shared" si="308"/>
        <v/>
      </c>
      <c r="Z661" s="23">
        <f t="shared" si="309"/>
        <v>3</v>
      </c>
      <c r="AA661" s="23">
        <f t="shared" si="310"/>
        <v>0</v>
      </c>
      <c r="AB661" s="24">
        <f t="shared" si="311"/>
        <v>2</v>
      </c>
      <c r="AC661" s="24">
        <f t="shared" si="312"/>
        <v>0</v>
      </c>
      <c r="AD661" s="24">
        <f t="shared" si="313"/>
        <v>2</v>
      </c>
      <c r="AE661" s="24">
        <f t="shared" si="314"/>
        <v>1</v>
      </c>
      <c r="AF661" s="24">
        <f t="shared" si="315"/>
        <v>1</v>
      </c>
      <c r="AG661" s="24">
        <f t="shared" si="316"/>
        <v>0</v>
      </c>
      <c r="AH661" s="24">
        <f t="shared" si="317"/>
        <v>1</v>
      </c>
      <c r="AI661" s="24">
        <f t="shared" si="318"/>
        <v>1</v>
      </c>
      <c r="AJ661" s="24">
        <f t="shared" si="319"/>
        <v>3</v>
      </c>
      <c r="AK661" s="24">
        <f t="shared" si="320"/>
        <v>0</v>
      </c>
      <c r="AL661" s="25">
        <f t="shared" si="321"/>
        <v>20</v>
      </c>
      <c r="AM661" s="25">
        <f t="shared" si="322"/>
        <v>21</v>
      </c>
      <c r="AN661" s="25">
        <f t="shared" si="323"/>
        <v>10</v>
      </c>
      <c r="AO661" s="25">
        <f t="shared" si="324"/>
        <v>11</v>
      </c>
      <c r="AP661" s="25">
        <f t="shared" si="325"/>
        <v>30</v>
      </c>
      <c r="AQ661" s="26">
        <f t="shared" si="326"/>
        <v>0.21336449042659267</v>
      </c>
      <c r="AR661" s="26">
        <f t="shared" si="327"/>
        <v>0.18519672979268673</v>
      </c>
      <c r="AS661" s="26">
        <f t="shared" si="328"/>
        <v>4.3537003359766041E-2</v>
      </c>
      <c r="AT661" s="26">
        <f t="shared" si="329"/>
        <v>4.2226493135329272E-2</v>
      </c>
      <c r="AU661" s="26">
        <f t="shared" si="330"/>
        <v>3.787209736927661E-2</v>
      </c>
      <c r="AV661" s="27">
        <f>(1/(((0-P661)^2+(0-Q661)^2))*CT661)</f>
        <v>1.2307522834231088E-2</v>
      </c>
      <c r="AW661" s="27">
        <f>(1/(((1-P661)^2+(1-Q661)^2))*CT661)</f>
        <v>4.2226493135329272E-2</v>
      </c>
      <c r="AX661" s="27">
        <f>(1/(((2-P661)^2+(2-Q661)^2))*CT661)</f>
        <v>2.168608849477062E-2</v>
      </c>
      <c r="AY661" s="27">
        <f>(1/(((3-P661)^2+(3-Q661)^2))*CT661)</f>
        <v>6.7320479803021499E-3</v>
      </c>
      <c r="AZ661" s="27">
        <f>((1/(((4-P661)^2+(4-Q661)^2))*CT661))</f>
        <v>3.0213862444983504E-3</v>
      </c>
      <c r="BA661" s="27">
        <f>((1/(((5-P661)^2+(5-Q661)^2))*CT661))</f>
        <v>1.6851908463090667E-3</v>
      </c>
      <c r="BB661" s="27">
        <f>((1/(((6-P661)^2+(6-Q661)^2))*CT661))</f>
        <v>1.0685640989156941E-3</v>
      </c>
      <c r="BC661" s="27">
        <f>((1/(((1-P661)^2+(0-Q661)^2))*CT661))</f>
        <v>4.3537003359766041E-2</v>
      </c>
      <c r="BD661" s="27">
        <f>((1/(((2-P661)^2+(0-Q661)^2))*CT661))</f>
        <v>0.21336449042659267</v>
      </c>
      <c r="BE661" s="27">
        <f>((1/(((2-P661)^2+(1-Q661)^2))*CT661))</f>
        <v>0.18519672979268673</v>
      </c>
      <c r="BF661" s="27">
        <f>((1/(((3-P661)^2+(0-Q661)^2))*CT661))</f>
        <v>3.787209736927661E-2</v>
      </c>
      <c r="BG661" s="27">
        <f>((1/(((3-P661)^2+(1-Q661)^2))*CT661))</f>
        <v>3.6876539784234157E-2</v>
      </c>
      <c r="BH661" s="27">
        <f>((1/(((3-P661)^2+(2-Q661)^2))*CT661))</f>
        <v>1.474266104071463E-2</v>
      </c>
      <c r="BI661" s="27">
        <f>((1/(((4-P661)^2+(0-Q661)^2))*CT661))</f>
        <v>1.1347838085703561E-2</v>
      </c>
      <c r="BJ661" s="27">
        <f>((1/(((4-P661)^2+(1-Q661)^2))*CT661))</f>
        <v>1.1256778823209707E-2</v>
      </c>
      <c r="BK661" s="27">
        <f>((1/(((4-P661)^2+(2-Q661)^2))*CT661))</f>
        <v>7.7191341801054088E-3</v>
      </c>
      <c r="BL661" s="27">
        <f>((1/(((4-P661)^2+(3-Q661)^2))*CT661))</f>
        <v>4.7559924780462498E-3</v>
      </c>
      <c r="BM661" s="27">
        <f>((1/(((5-P661)^2+(0-Q661)^2))*CT661))</f>
        <v>5.2675837593076603E-3</v>
      </c>
      <c r="BN661" s="27">
        <f>((1/(((5-P661)^2+(1-Q661)^2))*CT661))</f>
        <v>5.2478780510190788E-3</v>
      </c>
      <c r="BO661" s="27">
        <f>((1/(((5-P661)^2+(2-Q661)^2))*CT661))</f>
        <v>4.3240240958632237E-3</v>
      </c>
      <c r="BP661" s="27">
        <f>((1/(((5-P661)^2+(3-Q661)^2))*CT661))</f>
        <v>3.2053449338563019E-3</v>
      </c>
      <c r="BQ661" s="27">
        <f>((1/(((5-P661)^2+(4-Q661)^2))*CT661))</f>
        <v>2.3111140788264714E-3</v>
      </c>
      <c r="BR661" s="27">
        <f>((1/(((6-P661)^2+(0-Q661)^2))*CT661))</f>
        <v>3.0160616544090421E-3</v>
      </c>
      <c r="BS661" s="27">
        <f>(1/(((6-P661)^2+(1-Q661)^2))*CT661)</f>
        <v>3.0095910541996975E-3</v>
      </c>
      <c r="BT661" s="27">
        <f>(1/(((6-P661)^2+(2-Q661)^2))*CT661)</f>
        <v>2.6810808389935519E-3</v>
      </c>
      <c r="BU661" s="27">
        <f>(1/(((6-P661)^2+(3-Q661)^2))*CT661)</f>
        <v>2.2041154018015191E-3</v>
      </c>
      <c r="BV661" s="27">
        <f>((1/(((6-P661)^2+(4-Q661)^2))*CT661))</f>
        <v>1.7409179778290823E-3</v>
      </c>
      <c r="BW661" s="27">
        <f>((1/(((6-P661)^2+(5-Q661)^2))*CT661))</f>
        <v>1.3603175937743214E-3</v>
      </c>
      <c r="BX661" s="27">
        <f>((1/(((0-P661)^2+(1-Q661)^2))*CT661))</f>
        <v>1.2200483217086512E-2</v>
      </c>
      <c r="BY661" s="27">
        <f>((1/(((0-P661)^2+(2-Q661)^2))*CT661))</f>
        <v>8.1514995598345862E-3</v>
      </c>
      <c r="BZ661" s="27">
        <f>((1/(((1-P661)^2+(2-Q661)^2))*CT661))</f>
        <v>1.5529237279416628E-2</v>
      </c>
      <c r="CA661" s="27">
        <f>((1/(((0-P661)^2+(3-Q661)^2))*CT661))</f>
        <v>4.9166707290537034E-3</v>
      </c>
      <c r="CB661" s="27">
        <f>((1/(((1-P661)^2+(3-Q661)^2))*CT661))</f>
        <v>6.8914420381305866E-3</v>
      </c>
      <c r="CC661" s="27">
        <f>((1/(((2-P661)^2+(3-Q661)^2))*CT661))</f>
        <v>7.8848584124690552E-3</v>
      </c>
      <c r="CD661" s="27">
        <f>((1/(((0-P661)^2+(4-Q661)^2))*CT661))</f>
        <v>3.085443549768464E-3</v>
      </c>
      <c r="CE661" s="27">
        <f>((1/(((1-P661)^2+(4-Q661)^2))*CT661))</f>
        <v>3.761939096523852E-3</v>
      </c>
      <c r="CF661" s="27">
        <f>((1/(((2-P661)^2+(4-Q661)^2))*CT661))</f>
        <v>4.0397804120211704E-3</v>
      </c>
      <c r="CG661" s="27">
        <f>((1/(((3-P661)^2+(4-Q661)^2))*CT661))</f>
        <v>3.7139369014132875E-3</v>
      </c>
      <c r="CH661" s="27">
        <f>((1/(((0-P661)^2+(5-Q661)^2))*CT661))</f>
        <v>2.0626409271714795E-3</v>
      </c>
      <c r="CI661" s="27">
        <f>((1/(((1-P661)^2+(5-Q661)^2))*CT661))</f>
        <v>2.3444833475833771E-3</v>
      </c>
      <c r="CJ661" s="27">
        <f>((1/(((2-P661)^2+(5-Q661)^2))*CT661))</f>
        <v>2.4494731561726657E-3</v>
      </c>
      <c r="CK661" s="27">
        <f>((1/(((3-P661)^2+(5-Q661)^2))*CT661))</f>
        <v>2.3257495888909623E-3</v>
      </c>
      <c r="CL661" s="27">
        <f>(1/(((4-P661)^2+(5-Q661)^2))*CT661)</f>
        <v>2.0338152222500092E-3</v>
      </c>
      <c r="CM661" s="27">
        <f>(1/(((0-P661)^2+(6-Q661)^2))*CT661)</f>
        <v>1.458729182964906E-3</v>
      </c>
      <c r="CN661" s="27">
        <f>(1/(((1-P661)^2+(6-Q661)^2))*CT661)</f>
        <v>1.594270689938893E-3</v>
      </c>
      <c r="CO661" s="27">
        <f>((1/(((2-P661)^2+(6-Q661)^2))*CT661))</f>
        <v>1.6421334588120865E-3</v>
      </c>
      <c r="CP661" s="27">
        <f>((1/(((3-P661)^2+(6-Q661)^2))*CT661))</f>
        <v>1.5855857541155118E-3</v>
      </c>
      <c r="CQ661" s="27">
        <f>((1/(((4-P661)^2+(6-Q661)^2))*CT661))</f>
        <v>1.4442527129311718E-3</v>
      </c>
      <c r="CR661" s="27">
        <f>((1/(((5-P661)^2+(6-Q661)^2)))*CT661)</f>
        <v>1.2592595751701428E-3</v>
      </c>
      <c r="CS661" s="21">
        <f t="shared" si="331"/>
        <v>0.78014027322629098</v>
      </c>
      <c r="CT661" s="28">
        <v>0.05</v>
      </c>
    </row>
    <row r="662" spans="8:98" x14ac:dyDescent="0.25">
      <c r="H662" s="2">
        <v>45017</v>
      </c>
      <c r="I662" s="1" t="s">
        <v>24</v>
      </c>
      <c r="J662" s="1" t="s">
        <v>23</v>
      </c>
      <c r="K662"/>
      <c r="L662"/>
      <c r="M662"/>
      <c r="N662"/>
      <c r="P662" s="10">
        <f>SUMIF(team,spi_matches[[#This Row],[team1]],Mxg)+SUMIF(team,spi_matches[[#This Row],[team2]],Vnxg)</f>
        <v>1.0543505648174574</v>
      </c>
      <c r="Q662" s="10">
        <f>SUMIF(team,spi_matches[[#This Row],[team1]],Mnxg)+SUMIF(team,spi_matches[[#This Row],[team2]],Vxg)</f>
        <v>1.5945835454184318</v>
      </c>
      <c r="R662" s="10" t="str">
        <f t="shared" si="301"/>
        <v/>
      </c>
      <c r="S662" s="21">
        <f t="shared" si="302"/>
        <v>0.1523418917966205</v>
      </c>
      <c r="T662" s="21">
        <f t="shared" si="303"/>
        <v>0.21628970578427861</v>
      </c>
      <c r="U662" s="21">
        <f t="shared" si="304"/>
        <v>0.49044341938107922</v>
      </c>
      <c r="V662" s="22">
        <f t="shared" si="305"/>
        <v>0</v>
      </c>
      <c r="W662" s="22">
        <f t="shared" si="306"/>
        <v>3</v>
      </c>
      <c r="X662" s="23" t="str">
        <f t="shared" si="307"/>
        <v/>
      </c>
      <c r="Y662" s="23" t="str">
        <f t="shared" si="308"/>
        <v/>
      </c>
      <c r="Z662" s="23">
        <f t="shared" si="309"/>
        <v>0</v>
      </c>
      <c r="AA662" s="23">
        <f t="shared" si="310"/>
        <v>3</v>
      </c>
      <c r="AB662" s="24">
        <f t="shared" si="311"/>
        <v>1</v>
      </c>
      <c r="AC662" s="24">
        <f t="shared" si="312"/>
        <v>2</v>
      </c>
      <c r="AD662" s="24">
        <f t="shared" si="313"/>
        <v>1</v>
      </c>
      <c r="AE662" s="24">
        <f t="shared" si="314"/>
        <v>1</v>
      </c>
      <c r="AF662" s="24">
        <f t="shared" si="315"/>
        <v>2</v>
      </c>
      <c r="AG662" s="24">
        <f t="shared" si="316"/>
        <v>2</v>
      </c>
      <c r="AH662" s="24">
        <f t="shared" si="317"/>
        <v>2</v>
      </c>
      <c r="AI662" s="24">
        <f t="shared" si="318"/>
        <v>1</v>
      </c>
      <c r="AJ662" s="24">
        <f t="shared" si="319"/>
        <v>0</v>
      </c>
      <c r="AK662" s="24">
        <f t="shared" si="320"/>
        <v>2</v>
      </c>
      <c r="AL662" s="25">
        <f t="shared" si="321"/>
        <v>12</v>
      </c>
      <c r="AM662" s="25">
        <f t="shared" si="322"/>
        <v>11</v>
      </c>
      <c r="AN662" s="25">
        <f t="shared" si="323"/>
        <v>22</v>
      </c>
      <c r="AO662" s="25">
        <f t="shared" si="324"/>
        <v>21</v>
      </c>
      <c r="AP662" s="25">
        <f t="shared" si="325"/>
        <v>2</v>
      </c>
      <c r="AQ662" s="26">
        <f t="shared" si="326"/>
        <v>0.29883486877094789</v>
      </c>
      <c r="AR662" s="26">
        <f t="shared" si="327"/>
        <v>0.14025891601507046</v>
      </c>
      <c r="AS662" s="26">
        <f t="shared" si="328"/>
        <v>4.7231508329276271E-2</v>
      </c>
      <c r="AT662" s="26">
        <f t="shared" si="329"/>
        <v>4.0071087817026868E-2</v>
      </c>
      <c r="AU662" s="26">
        <f t="shared" si="330"/>
        <v>3.9184412037359423E-2</v>
      </c>
      <c r="AV662" s="27">
        <f>(1/(((0-P662)^2+(0-Q662)^2))*CT662)</f>
        <v>1.3682317078256621E-2</v>
      </c>
      <c r="AW662" s="27">
        <f>(1/(((1-P662)^2+(1-Q662)^2))*CT662)</f>
        <v>0.14025891601507046</v>
      </c>
      <c r="AX662" s="27">
        <f>(1/(((2-P662)^2+(2-Q662)^2))*CT662)</f>
        <v>4.7231508329276271E-2</v>
      </c>
      <c r="AY662" s="27">
        <f>(1/(((3-P662)^2+(3-Q662)^2))*CT662)</f>
        <v>8.6794297379321483E-3</v>
      </c>
      <c r="AZ662" s="27">
        <f>((1/(((4-P662)^2+(4-Q662)^2))*CT662))</f>
        <v>3.4571263642587122E-3</v>
      </c>
      <c r="BA662" s="27">
        <f>((1/(((5-P662)^2+(5-Q662)^2))*CT662))</f>
        <v>1.8406029933991333E-3</v>
      </c>
      <c r="BB662" s="27">
        <f>((1/(((6-P662)^2+(6-Q662)^2))*CT662))</f>
        <v>1.1398052660852663E-3</v>
      </c>
      <c r="BC662" s="27">
        <f>((1/(((1-P662)^2+(0-Q662)^2))*CT662))</f>
        <v>1.9641343819848372E-2</v>
      </c>
      <c r="BD662" s="27">
        <f>((1/(((2-P662)^2+(0-Q662)^2))*CT662))</f>
        <v>1.4547784147916699E-2</v>
      </c>
      <c r="BE662" s="27">
        <f>((1/(((2-P662)^2+(1-Q662)^2))*CT662))</f>
        <v>4.0071087817026868E-2</v>
      </c>
      <c r="BF662" s="27">
        <f>((1/(((3-P662)^2+(0-Q662)^2))*CT662))</f>
        <v>7.9010804849605851E-3</v>
      </c>
      <c r="BG662" s="27">
        <f>((1/(((3-P662)^2+(1-Q662)^2))*CT662))</f>
        <v>1.2079975281792546E-2</v>
      </c>
      <c r="BH662" s="27">
        <f>((1/(((3-P662)^2+(2-Q662)^2))*CT662))</f>
        <v>1.2658502725816279E-2</v>
      </c>
      <c r="BI662" s="27">
        <f>((1/(((4-P662)^2+(0-Q662)^2))*CT662))</f>
        <v>4.4565078037203561E-3</v>
      </c>
      <c r="BJ662" s="27">
        <f>((1/(((4-P662)^2+(1-Q662)^2))*CT662))</f>
        <v>5.5368654433129039E-3</v>
      </c>
      <c r="BK662" s="27">
        <f>((1/(((4-P662)^2+(2-Q662)^2))*CT662))</f>
        <v>5.6553325265986925E-3</v>
      </c>
      <c r="BL662" s="27">
        <f>((1/(((4-P662)^2+(3-Q662)^2))*CT662))</f>
        <v>4.6939339139894674E-3</v>
      </c>
      <c r="BM662" s="27">
        <f>((1/(((5-P662)^2+(0-Q662)^2))*CT662))</f>
        <v>2.7607765860048761E-3</v>
      </c>
      <c r="BN662" s="27">
        <f>((1/(((5-P662)^2+(1-Q662)^2))*CT662))</f>
        <v>3.1403723073656388E-3</v>
      </c>
      <c r="BO662" s="27">
        <f>((1/(((5-P662)^2+(2-Q662)^2))*CT662))</f>
        <v>3.1781320176251966E-3</v>
      </c>
      <c r="BP662" s="27">
        <f>((1/(((5-P662)^2+(3-Q662)^2))*CT662))</f>
        <v>2.8500836273208027E-3</v>
      </c>
      <c r="BQ662" s="27">
        <f>((1/(((5-P662)^2+(4-Q662)^2))*CT662))</f>
        <v>2.3414621954844709E-3</v>
      </c>
      <c r="BR662" s="27">
        <f>((1/(((6-P662)^2+(0-Q662)^2))*CT662))</f>
        <v>1.8517047428914402E-3</v>
      </c>
      <c r="BS662" s="27">
        <f>(1/(((6-P662)^2+(1-Q662)^2))*CT662)</f>
        <v>2.0150745365862485E-3</v>
      </c>
      <c r="BT662" s="27">
        <f>(1/(((6-P662)^2+(2-Q662)^2))*CT662)</f>
        <v>2.0305549100517162E-3</v>
      </c>
      <c r="BU662" s="27">
        <f>(1/(((6-P662)^2+(3-Q662)^2))*CT662)</f>
        <v>1.8914573042643447E-3</v>
      </c>
      <c r="BV662" s="27">
        <f>((1/(((6-P662)^2+(4-Q662)^2))*CT662))</f>
        <v>1.6531397593493834E-3</v>
      </c>
      <c r="BW662" s="27">
        <f>((1/(((6-P662)^2+(5-Q662)^2))*CT662))</f>
        <v>1.3867198446935473E-3</v>
      </c>
      <c r="BX662" s="27">
        <f>((1/(((0-P662)^2+(1-Q662)^2))*CT662))</f>
        <v>3.4125390331195597E-2</v>
      </c>
      <c r="BY662" s="27">
        <f>((1/(((0-P662)^2+(2-Q662)^2))*CT662))</f>
        <v>3.9184412037359423E-2</v>
      </c>
      <c r="BZ662" s="27">
        <f>((1/(((1-P662)^2+(2-Q662)^2))*CT662))</f>
        <v>0.29883486877094789</v>
      </c>
      <c r="CA662" s="27">
        <f>((1/(((0-P662)^2+(3-Q662)^2))*CT662))</f>
        <v>1.6197739283374708E-2</v>
      </c>
      <c r="CB662" s="27">
        <f>((1/(((1-P662)^2+(3-Q662)^2))*CT662))</f>
        <v>2.5276149583973423E-2</v>
      </c>
      <c r="CC662" s="27">
        <f>((1/(((2-P662)^2+(3-Q662)^2))*CT662))</f>
        <v>1.7424952597563458E-2</v>
      </c>
      <c r="CD662" s="27">
        <f>((1/(((0-P662)^2+(4-Q662)^2))*CT662))</f>
        <v>7.2488104857270814E-3</v>
      </c>
      <c r="CE662" s="27">
        <f>((1/(((1-P662)^2+(4-Q662)^2))*CT662))</f>
        <v>8.6370967081025578E-3</v>
      </c>
      <c r="CF662" s="27">
        <f>((1/(((2-P662)^2+(4-Q662)^2))*CT662))</f>
        <v>7.4847148938670394E-3</v>
      </c>
      <c r="CG662" s="27">
        <f>((1/(((3-P662)^2+(4-Q662)^2))*CT662))</f>
        <v>5.2237979275134867E-3</v>
      </c>
      <c r="CH662" s="27">
        <f>((1/(((0-P662)^2+(5-Q662)^2))*CT662))</f>
        <v>3.9343695716971315E-3</v>
      </c>
      <c r="CI662" s="27">
        <f>((1/(((1-P662)^2+(5-Q662)^2))*CT662))</f>
        <v>4.3104134920900761E-3</v>
      </c>
      <c r="CJ662" s="27">
        <f>((1/(((2-P662)^2+(5-Q662)^2))*CT662))</f>
        <v>4.0028455161148042E-3</v>
      </c>
      <c r="CK662" s="27">
        <f>((1/(((3-P662)^2+(5-Q662)^2))*CT662))</f>
        <v>3.250465330133713E-3</v>
      </c>
      <c r="CL662" s="27">
        <f>(1/(((4-P662)^2+(5-Q662)^2))*CT662)</f>
        <v>2.4662479388948885E-3</v>
      </c>
      <c r="CM662" s="27">
        <f>(1/(((0-P662)^2+(6-Q662)^2))*CT662)</f>
        <v>2.4367244490242999E-3</v>
      </c>
      <c r="CN662" s="27">
        <f>(1/(((1-P662)^2+(6-Q662)^2))*CT662)</f>
        <v>2.5759057443749305E-3</v>
      </c>
      <c r="CO662" s="27">
        <f>((1/(((2-P662)^2+(6-Q662)^2))*CT662))</f>
        <v>2.4628179759471152E-3</v>
      </c>
      <c r="CP662" s="27">
        <f>((1/(((3-P662)^2+(6-Q662)^2))*CT662))</f>
        <v>2.1558000245204172E-3</v>
      </c>
      <c r="CQ662" s="27">
        <f>((1/(((4-P662)^2+(6-Q662)^2))*CT662))</f>
        <v>1.7803386337516037E-3</v>
      </c>
      <c r="CR662" s="27">
        <f>((1/(((5-P662)^2+(6-Q662)^2)))*CT662)</f>
        <v>1.4295580849056605E-3</v>
      </c>
      <c r="CS662" s="21">
        <f t="shared" si="331"/>
        <v>0.85907501696197852</v>
      </c>
      <c r="CT662" s="28">
        <v>0.05</v>
      </c>
    </row>
    <row r="663" spans="8:98" x14ac:dyDescent="0.25">
      <c r="H663" s="2">
        <v>45017</v>
      </c>
      <c r="I663" s="1" t="s">
        <v>13</v>
      </c>
      <c r="J663" s="1" t="s">
        <v>14</v>
      </c>
      <c r="K663"/>
      <c r="L663"/>
      <c r="M663"/>
      <c r="N663"/>
      <c r="P663" s="10">
        <f>SUMIF(team,spi_matches[[#This Row],[team1]],Mxg)+SUMIF(team,spi_matches[[#This Row],[team2]],Vnxg)</f>
        <v>1.3647505884036413</v>
      </c>
      <c r="Q663" s="10">
        <f>SUMIF(team,spi_matches[[#This Row],[team1]],Mnxg)+SUMIF(team,spi_matches[[#This Row],[team2]],Vxg)</f>
        <v>0.90807124243679138</v>
      </c>
      <c r="R663" s="10" t="str">
        <f t="shared" si="301"/>
        <v/>
      </c>
      <c r="S663" s="21">
        <f t="shared" si="302"/>
        <v>0.3118112221693195</v>
      </c>
      <c r="T663" s="21">
        <f t="shared" si="303"/>
        <v>0.41615554033740709</v>
      </c>
      <c r="U663" s="21">
        <f t="shared" si="304"/>
        <v>0.15243629616714069</v>
      </c>
      <c r="V663" s="22">
        <f t="shared" si="305"/>
        <v>1</v>
      </c>
      <c r="W663" s="22">
        <f t="shared" si="306"/>
        <v>1</v>
      </c>
      <c r="X663" s="23" t="str">
        <f t="shared" si="307"/>
        <v/>
      </c>
      <c r="Y663" s="23" t="str">
        <f t="shared" si="308"/>
        <v/>
      </c>
      <c r="Z663" s="23">
        <f t="shared" si="309"/>
        <v>1</v>
      </c>
      <c r="AA663" s="23">
        <f t="shared" si="310"/>
        <v>1</v>
      </c>
      <c r="AB663" s="24">
        <f t="shared" si="311"/>
        <v>1</v>
      </c>
      <c r="AC663" s="24">
        <f t="shared" si="312"/>
        <v>1</v>
      </c>
      <c r="AD663" s="24">
        <f t="shared" si="313"/>
        <v>2</v>
      </c>
      <c r="AE663" s="24">
        <f t="shared" si="314"/>
        <v>1</v>
      </c>
      <c r="AF663" s="24">
        <f t="shared" si="315"/>
        <v>1</v>
      </c>
      <c r="AG663" s="24">
        <f t="shared" si="316"/>
        <v>0</v>
      </c>
      <c r="AH663" s="24">
        <f t="shared" si="317"/>
        <v>2</v>
      </c>
      <c r="AI663" s="24">
        <f t="shared" si="318"/>
        <v>0</v>
      </c>
      <c r="AJ663" s="24">
        <f t="shared" si="319"/>
        <v>1</v>
      </c>
      <c r="AK663" s="24">
        <f t="shared" si="320"/>
        <v>2</v>
      </c>
      <c r="AL663" s="25">
        <f t="shared" si="321"/>
        <v>11</v>
      </c>
      <c r="AM663" s="25">
        <f t="shared" si="322"/>
        <v>21</v>
      </c>
      <c r="AN663" s="25">
        <f t="shared" si="323"/>
        <v>10</v>
      </c>
      <c r="AO663" s="25">
        <f t="shared" si="324"/>
        <v>20</v>
      </c>
      <c r="AP663" s="25">
        <f t="shared" si="325"/>
        <v>12</v>
      </c>
      <c r="AQ663" s="26">
        <f t="shared" si="326"/>
        <v>0.35337215361929747</v>
      </c>
      <c r="AR663" s="26">
        <f t="shared" si="327"/>
        <v>0.12136137027768526</v>
      </c>
      <c r="AS663" s="26">
        <f t="shared" si="328"/>
        <v>5.2211884808749533E-2</v>
      </c>
      <c r="AT663" s="26">
        <f t="shared" si="329"/>
        <v>4.0712130188666956E-2</v>
      </c>
      <c r="AU663" s="26">
        <f t="shared" si="330"/>
        <v>3.7725843783172827E-2</v>
      </c>
      <c r="AV663" s="27">
        <f>(1/(((0-P663)^2+(0-Q663)^2))*CT663)</f>
        <v>1.8607160620441418E-2</v>
      </c>
      <c r="AW663" s="27">
        <f>(1/(((1-P663)^2+(1-Q663)^2))*CT663)</f>
        <v>0.35337215361929747</v>
      </c>
      <c r="AX663" s="27">
        <f>(1/(((2-P663)^2+(2-Q663)^2))*CT663)</f>
        <v>3.1331261022415506E-2</v>
      </c>
      <c r="AY663" s="27">
        <f>(1/(((3-P663)^2+(3-Q663)^2))*CT663)</f>
        <v>7.0919907863849704E-3</v>
      </c>
      <c r="AZ663" s="27">
        <f>((1/(((4-P663)^2+(4-Q663)^2))*CT663))</f>
        <v>3.0294652632340095E-3</v>
      </c>
      <c r="BA663" s="27">
        <f>((1/(((5-P663)^2+(5-Q663)^2))*CT663))</f>
        <v>1.6689520605524524E-3</v>
      </c>
      <c r="BB663" s="27">
        <f>((1/(((6-P663)^2+(6-Q663)^2))*CT663))</f>
        <v>1.0545569650812791E-3</v>
      </c>
      <c r="BC663" s="27">
        <f>((1/(((1-P663)^2+(0-Q663)^2))*CT663))</f>
        <v>5.2211884808749533E-2</v>
      </c>
      <c r="BD663" s="27">
        <f>((1/(((2-P663)^2+(0-Q663)^2))*CT663))</f>
        <v>4.0712130188666956E-2</v>
      </c>
      <c r="BE663" s="27">
        <f>((1/(((2-P663)^2+(1-Q663)^2))*CT663))</f>
        <v>0.12136137027768526</v>
      </c>
      <c r="BF663" s="27">
        <f>((1/(((3-P663)^2+(0-Q663)^2))*CT663))</f>
        <v>1.4291291893291026E-2</v>
      </c>
      <c r="BG663" s="27">
        <f>((1/(((3-P663)^2+(1-Q663)^2))*CT663))</f>
        <v>1.8639387806150026E-2</v>
      </c>
      <c r="BH663" s="27">
        <f>((1/(((3-P663)^2+(2-Q663)^2))*CT663))</f>
        <v>1.2932096755109052E-2</v>
      </c>
      <c r="BI663" s="27">
        <f>((1/(((4-P663)^2+(0-Q663)^2))*CT663))</f>
        <v>6.4357246828699102E-3</v>
      </c>
      <c r="BJ663" s="27">
        <f>((1/(((4-P663)^2+(1-Q663)^2))*CT663))</f>
        <v>7.1911504873596148E-3</v>
      </c>
      <c r="BK663" s="27">
        <f>((1/(((4-P663)^2+(2-Q663)^2))*CT663))</f>
        <v>6.1448856831217979E-3</v>
      </c>
      <c r="BL663" s="27">
        <f>((1/(((4-P663)^2+(3-Q663)^2))*CT663))</f>
        <v>4.4166859118892361E-3</v>
      </c>
      <c r="BM663" s="27">
        <f>((1/(((5-P663)^2+(0-Q663)^2))*CT663))</f>
        <v>3.5613469918595909E-3</v>
      </c>
      <c r="BN663" s="27">
        <f>((1/(((5-P663)^2+(1-Q663)^2))*CT663))</f>
        <v>3.7811502936699994E-3</v>
      </c>
      <c r="BO663" s="27">
        <f>((1/(((5-P663)^2+(2-Q663)^2))*CT663))</f>
        <v>3.470451642113721E-3</v>
      </c>
      <c r="BP663" s="27">
        <f>((1/(((5-P663)^2+(3-Q663)^2))*CT663))</f>
        <v>2.8423295755998345E-3</v>
      </c>
      <c r="BQ663" s="27">
        <f>((1/(((5-P663)^2+(4-Q663)^2))*CT663))</f>
        <v>2.1953837315898026E-3</v>
      </c>
      <c r="BR663" s="27">
        <f>((1/(((6-P663)^2+(0-Q663)^2))*CT663))</f>
        <v>2.2411343593239596E-3</v>
      </c>
      <c r="BS663" s="27">
        <f>(1/(((6-P663)^2+(1-Q663)^2))*CT663)</f>
        <v>2.3262318742476324E-3</v>
      </c>
      <c r="BT663" s="27">
        <f>(1/(((6-P663)^2+(2-Q663)^2))*CT663)</f>
        <v>2.2047949818448159E-3</v>
      </c>
      <c r="BU663" s="27">
        <f>(1/(((6-P663)^2+(3-Q663)^2))*CT663)</f>
        <v>1.9333606891025444E-3</v>
      </c>
      <c r="BV663" s="27">
        <f>((1/(((6-P663)^2+(4-Q663)^2))*CT663))</f>
        <v>1.6105362285276413E-3</v>
      </c>
      <c r="BW663" s="27">
        <f>((1/(((6-P663)^2+(5-Q663)^2))*CT663))</f>
        <v>1.3078933065475691E-3</v>
      </c>
      <c r="BX663" s="27">
        <f>((1/(((0-P663)^2+(1-Q663)^2))*CT663))</f>
        <v>2.6723747665039294E-2</v>
      </c>
      <c r="BY663" s="27">
        <f>((1/(((0-P663)^2+(2-Q663)^2))*CT663))</f>
        <v>1.6367401924737752E-2</v>
      </c>
      <c r="BZ663" s="27">
        <f>((1/(((1-P663)^2+(2-Q663)^2))*CT663))</f>
        <v>3.7725843783172827E-2</v>
      </c>
      <c r="CA663" s="27">
        <f>((1/(((0-P663)^2+(3-Q663)^2))*CT663))</f>
        <v>8.0144772295036148E-3</v>
      </c>
      <c r="CB663" s="27">
        <f>((1/(((1-P663)^2+(3-Q663)^2))*CT663))</f>
        <v>1.1088419477593824E-2</v>
      </c>
      <c r="CC663" s="27">
        <f>((1/(((2-P663)^2+(3-Q663)^2))*CT663))</f>
        <v>1.0460890644896047E-2</v>
      </c>
      <c r="CD663" s="27">
        <f>((1/(((0-P663)^2+(4-Q663)^2))*CT663))</f>
        <v>4.3772995446750831E-3</v>
      </c>
      <c r="CE663" s="27">
        <f>((1/(((1-P663)^2+(4-Q663)^2))*CT663))</f>
        <v>5.1583263503432114E-3</v>
      </c>
      <c r="CF663" s="27">
        <f>((1/(((2-P663)^2+(4-Q663)^2))*CT663))</f>
        <v>5.0182839888539494E-3</v>
      </c>
      <c r="CG663" s="27">
        <f>((1/(((3-P663)^2+(4-Q663)^2))*CT663))</f>
        <v>4.0869493304233175E-3</v>
      </c>
      <c r="CH663" s="27">
        <f>((1/(((0-P663)^2+(5-Q663)^2))*CT663))</f>
        <v>2.6872437699716539E-3</v>
      </c>
      <c r="CI663" s="27">
        <f>((1/(((1-P663)^2+(5-Q663)^2))*CT663))</f>
        <v>2.9626251888046915E-3</v>
      </c>
      <c r="CJ663" s="27">
        <f>((1/(((2-P663)^2+(5-Q663)^2))*CT663))</f>
        <v>2.9158900824395682E-3</v>
      </c>
      <c r="CK663" s="27">
        <f>((1/(((3-P663)^2+(5-Q663)^2))*CT663))</f>
        <v>2.5749408738275949E-3</v>
      </c>
      <c r="CL663" s="27">
        <f>(1/(((4-P663)^2+(5-Q663)^2))*CT663)</f>
        <v>2.1107359257011063E-3</v>
      </c>
      <c r="CM663" s="27">
        <f>(1/(((0-P663)^2+(6-Q663)^2))*CT663)</f>
        <v>1.7991900495055711E-3</v>
      </c>
      <c r="CN663" s="27">
        <f>(1/(((1-P663)^2+(6-Q663)^2))*CT663)</f>
        <v>1.9185917379099422E-3</v>
      </c>
      <c r="CO663" s="27">
        <f>((1/(((2-P663)^2+(6-Q663)^2))*CT663))</f>
        <v>1.8988822212577085E-3</v>
      </c>
      <c r="CP663" s="27">
        <f>((1/(((3-P663)^2+(6-Q663)^2))*CT663))</f>
        <v>1.7481430021296985E-3</v>
      </c>
      <c r="CQ663" s="27">
        <f>((1/(((4-P663)^2+(6-Q663)^2))*CT663))</f>
        <v>1.52103849028271E-3</v>
      </c>
      <c r="CR663" s="27">
        <f>((1/(((5-P663)^2+(6-Q663)^2)))*CT663)</f>
        <v>1.2773748860715516E-3</v>
      </c>
      <c r="CS663" s="21">
        <f t="shared" si="331"/>
        <v>0.88040305867386737</v>
      </c>
      <c r="CT663" s="28">
        <v>0.05</v>
      </c>
    </row>
    <row r="664" spans="8:98" x14ac:dyDescent="0.25">
      <c r="H664" s="2">
        <v>45017</v>
      </c>
      <c r="I664" s="1" t="s">
        <v>21</v>
      </c>
      <c r="J664" s="1" t="s">
        <v>11</v>
      </c>
      <c r="K664"/>
      <c r="L664"/>
      <c r="M664"/>
      <c r="N664"/>
      <c r="P664" s="10">
        <f>SUMIF(team,spi_matches[[#This Row],[team1]],Mxg)+SUMIF(team,spi_matches[[#This Row],[team2]],Vnxg)</f>
        <v>1.6066464877637363</v>
      </c>
      <c r="Q664" s="10">
        <f>SUMIF(team,spi_matches[[#This Row],[team1]],Mnxg)+SUMIF(team,spi_matches[[#This Row],[team2]],Vxg)</f>
        <v>1.0168035897606018</v>
      </c>
      <c r="R664" s="10" t="str">
        <f t="shared" si="301"/>
        <v/>
      </c>
      <c r="S664" s="21">
        <f t="shared" si="302"/>
        <v>0.51968885717090318</v>
      </c>
      <c r="T664" s="21">
        <f t="shared" si="303"/>
        <v>0.20906413471242749</v>
      </c>
      <c r="U664" s="21">
        <f t="shared" si="304"/>
        <v>0.14706172097817263</v>
      </c>
      <c r="V664" s="22">
        <f t="shared" si="305"/>
        <v>3</v>
      </c>
      <c r="W664" s="22">
        <f t="shared" si="306"/>
        <v>0</v>
      </c>
      <c r="X664" s="23" t="str">
        <f t="shared" si="307"/>
        <v/>
      </c>
      <c r="Y664" s="23" t="str">
        <f t="shared" si="308"/>
        <v/>
      </c>
      <c r="Z664" s="23">
        <f t="shared" si="309"/>
        <v>3</v>
      </c>
      <c r="AA664" s="23">
        <f t="shared" si="310"/>
        <v>0</v>
      </c>
      <c r="AB664" s="24">
        <f t="shared" si="311"/>
        <v>2</v>
      </c>
      <c r="AC664" s="24">
        <f t="shared" si="312"/>
        <v>1</v>
      </c>
      <c r="AD664" s="24">
        <f t="shared" si="313"/>
        <v>1</v>
      </c>
      <c r="AE664" s="24">
        <f t="shared" si="314"/>
        <v>1</v>
      </c>
      <c r="AF664" s="24">
        <f t="shared" si="315"/>
        <v>2</v>
      </c>
      <c r="AG664" s="24">
        <f t="shared" si="316"/>
        <v>2</v>
      </c>
      <c r="AH664" s="24">
        <f t="shared" si="317"/>
        <v>2</v>
      </c>
      <c r="AI664" s="24">
        <f t="shared" si="318"/>
        <v>0</v>
      </c>
      <c r="AJ664" s="24">
        <f t="shared" si="319"/>
        <v>1</v>
      </c>
      <c r="AK664" s="24">
        <f t="shared" si="320"/>
        <v>2</v>
      </c>
      <c r="AL664" s="25">
        <f t="shared" si="321"/>
        <v>21</v>
      </c>
      <c r="AM664" s="25">
        <f t="shared" si="322"/>
        <v>11</v>
      </c>
      <c r="AN664" s="25">
        <f t="shared" si="323"/>
        <v>22</v>
      </c>
      <c r="AO664" s="25">
        <f t="shared" si="324"/>
        <v>20</v>
      </c>
      <c r="AP664" s="25">
        <f t="shared" si="325"/>
        <v>12</v>
      </c>
      <c r="AQ664" s="26">
        <f t="shared" si="326"/>
        <v>0.32256119530921717</v>
      </c>
      <c r="AR664" s="26">
        <f t="shared" si="327"/>
        <v>0.1357580363955164</v>
      </c>
      <c r="AS664" s="26">
        <f t="shared" si="328"/>
        <v>4.4587037090631554E-2</v>
      </c>
      <c r="AT664" s="26">
        <f t="shared" si="329"/>
        <v>4.2065711621271741E-2</v>
      </c>
      <c r="AU664" s="26">
        <f t="shared" si="330"/>
        <v>3.7461738203898559E-2</v>
      </c>
      <c r="AV664" s="27">
        <f>(1/(((0-P664)^2+(0-Q664)^2))*CT664)</f>
        <v>1.3830483996665692E-2</v>
      </c>
      <c r="AW664" s="27">
        <f>(1/(((1-P664)^2+(1-Q664)^2))*CT664)</f>
        <v>0.1357580363955164</v>
      </c>
      <c r="AX664" s="27">
        <f>(1/(((2-P664)^2+(2-Q664)^2))*CT664)</f>
        <v>4.4587037090631554E-2</v>
      </c>
      <c r="AY664" s="27">
        <f>(1/(((3-P664)^2+(3-Q664)^2))*CT664)</f>
        <v>8.5113597545567899E-3</v>
      </c>
      <c r="AZ664" s="27">
        <f>((1/(((4-P664)^2+(4-Q664)^2))*CT664))</f>
        <v>3.4181953057085498E-3</v>
      </c>
      <c r="BA664" s="27">
        <f>((1/(((5-P664)^2+(5-Q664)^2))*CT664))</f>
        <v>1.8261036749532664E-3</v>
      </c>
      <c r="BB664" s="27">
        <f>((1/(((6-P664)^2+(6-Q664)^2))*CT664))</f>
        <v>1.1329184943952211E-3</v>
      </c>
      <c r="BC664" s="27">
        <f>((1/(((1-P664)^2+(0-Q664)^2))*CT664))</f>
        <v>3.5665640296212345E-2</v>
      </c>
      <c r="BD664" s="27">
        <f>((1/(((2-P664)^2+(0-Q664)^2))*CT664))</f>
        <v>4.2065711621271741E-2</v>
      </c>
      <c r="BE664" s="27">
        <f>((1/(((2-P664)^2+(1-Q664)^2))*CT664))</f>
        <v>0.32256119530921717</v>
      </c>
      <c r="BF664" s="27">
        <f>((1/(((3-P664)^2+(0-Q664)^2))*CT664))</f>
        <v>1.6804895049632895E-2</v>
      </c>
      <c r="BG664" s="27">
        <f>((1/(((3-P664)^2+(1-Q664)^2))*CT664))</f>
        <v>2.5750413785836743E-2</v>
      </c>
      <c r="BH664" s="27">
        <f>((1/(((3-P664)^2+(2-Q664)^2))*CT664))</f>
        <v>1.7193302146920067E-2</v>
      </c>
      <c r="BI664" s="27">
        <f>((1/(((4-P664)^2+(0-Q664)^2))*CT664))</f>
        <v>7.3942286193136239E-3</v>
      </c>
      <c r="BJ664" s="27">
        <f>((1/(((4-P664)^2+(1-Q664)^2))*CT664))</f>
        <v>8.7284051039634488E-3</v>
      </c>
      <c r="BK664" s="27">
        <f>((1/(((4-P664)^2+(2-Q664)^2))*CT664))</f>
        <v>7.4684649121783998E-3</v>
      </c>
      <c r="BL664" s="27">
        <f>((1/(((4-P664)^2+(3-Q664)^2))*CT664))</f>
        <v>5.1753356969160263E-3</v>
      </c>
      <c r="BM664" s="27">
        <f>((1/(((5-P664)^2+(0-Q664)^2))*CT664))</f>
        <v>3.9844645411473076E-3</v>
      </c>
      <c r="BN664" s="27">
        <f>((1/(((5-P664)^2+(1-Q664)^2))*CT664))</f>
        <v>4.3421132178184003E-3</v>
      </c>
      <c r="BO664" s="27">
        <f>((1/(((5-P664)^2+(2-Q664)^2))*CT664))</f>
        <v>4.0059213157018509E-3</v>
      </c>
      <c r="BP664" s="27">
        <f>((1/(((5-P664)^2+(3-Q664)^2))*CT664))</f>
        <v>3.236682527525455E-3</v>
      </c>
      <c r="BQ664" s="27">
        <f>((1/(((5-P664)^2+(4-Q664)^2))*CT664))</f>
        <v>2.4492624409323534E-3</v>
      </c>
      <c r="BR664" s="27">
        <f>((1/(((6-P664)^2+(0-Q664)^2))*CT664))</f>
        <v>2.4587610905690521E-3</v>
      </c>
      <c r="BS664" s="27">
        <f>(1/(((6-P664)^2+(1-Q664)^2))*CT664)</f>
        <v>2.5904269551945669E-3</v>
      </c>
      <c r="BT664" s="27">
        <f>(1/(((6-P664)^2+(2-Q664)^2))*CT664)</f>
        <v>2.4669149376777342E-3</v>
      </c>
      <c r="BU664" s="27">
        <f>(1/(((6-P664)^2+(3-Q664)^2))*CT664)</f>
        <v>2.1519608825563102E-3</v>
      </c>
      <c r="BV664" s="27">
        <f>((1/(((6-P664)^2+(4-Q664)^2))*CT664))</f>
        <v>1.7729857735433803E-3</v>
      </c>
      <c r="BW664" s="27">
        <f>((1/(((6-P664)^2+(5-Q664)^2))*CT664))</f>
        <v>1.4217709467744099E-3</v>
      </c>
      <c r="BX664" s="27">
        <f>((1/(((0-P664)^2+(1-Q664)^2))*CT664))</f>
        <v>1.9367869182605014E-2</v>
      </c>
      <c r="BY664" s="27">
        <f>((1/(((0-P664)^2+(2-Q664)^2))*CT664))</f>
        <v>1.4092493644452045E-2</v>
      </c>
      <c r="BZ664" s="27">
        <f>((1/(((1-P664)^2+(2-Q664)^2))*CT664))</f>
        <v>3.7461738203898559E-2</v>
      </c>
      <c r="CA664" s="27">
        <f>((1/(((0-P664)^2+(3-Q664)^2))*CT664))</f>
        <v>7.6753264007900406E-3</v>
      </c>
      <c r="CB664" s="27">
        <f>((1/(((1-P664)^2+(3-Q664)^2))*CT664))</f>
        <v>1.1624965690909374E-2</v>
      </c>
      <c r="CC664" s="27">
        <f>((1/(((2-P664)^2+(3-Q664)^2))*CT664))</f>
        <v>1.2231533175432949E-2</v>
      </c>
      <c r="CD664" s="27">
        <f>((1/(((0-P664)^2+(4-Q664)^2))*CT664))</f>
        <v>4.3551071600964461E-3</v>
      </c>
      <c r="CE664" s="27">
        <f>((1/(((1-P664)^2+(4-Q664)^2))*CT664))</f>
        <v>5.3952094608861077E-3</v>
      </c>
      <c r="CF664" s="27">
        <f>((1/(((2-P664)^2+(4-Q664)^2))*CT664))</f>
        <v>5.5223064798515849E-3</v>
      </c>
      <c r="CG664" s="27">
        <f>((1/(((3-P664)^2+(4-Q664)^2))*CT664))</f>
        <v>4.6121653954088633E-3</v>
      </c>
      <c r="CH664" s="27">
        <f>((1/(((0-P664)^2+(5-Q664)^2))*CT664))</f>
        <v>2.7104433510353231E-3</v>
      </c>
      <c r="CI664" s="27">
        <f>((1/(((1-P664)^2+(5-Q664)^2))*CT664))</f>
        <v>3.0799796290595085E-3</v>
      </c>
      <c r="CJ664" s="27">
        <f>((1/(((2-P664)^2+(5-Q664)^2))*CT664))</f>
        <v>3.1209855098633852E-3</v>
      </c>
      <c r="CK664" s="27">
        <f>((1/(((3-P664)^2+(5-Q664)^2))*CT664))</f>
        <v>2.8078391822173505E-3</v>
      </c>
      <c r="CL664" s="27">
        <f>(1/(((4-P664)^2+(5-Q664)^2))*CT664)</f>
        <v>2.3154585683526018E-3</v>
      </c>
      <c r="CM664" s="27">
        <f>(1/(((0-P664)^2+(6-Q664)^2))*CT664)</f>
        <v>1.8239149200234284E-3</v>
      </c>
      <c r="CN664" s="27">
        <f>(1/(((1-P664)^2+(6-Q664)^2))*CT664)</f>
        <v>1.9841060073914874E-3</v>
      </c>
      <c r="CO664" s="27">
        <f>((1/(((2-P664)^2+(6-Q664)^2))*CT664))</f>
        <v>2.0010426674055073E-3</v>
      </c>
      <c r="CP664" s="27">
        <f>((1/(((3-P664)^2+(6-Q664)^2))*CT664))</f>
        <v>1.867505666629056E-3</v>
      </c>
      <c r="CQ664" s="27">
        <f>((1/(((4-P664)^2+(6-Q664)^2))*CT664))</f>
        <v>1.6361049088136678E-3</v>
      </c>
      <c r="CR664" s="27">
        <f>((1/(((5-P664)^2+(6-Q664)^2)))*CT664)</f>
        <v>1.3756257730503417E-3</v>
      </c>
      <c r="CS664" s="21">
        <f t="shared" si="331"/>
        <v>0.87581471286150359</v>
      </c>
      <c r="CT664" s="28">
        <v>0.05</v>
      </c>
    </row>
    <row r="665" spans="8:98" x14ac:dyDescent="0.25">
      <c r="H665" s="2">
        <v>45017</v>
      </c>
      <c r="I665" s="1" t="s">
        <v>6</v>
      </c>
      <c r="J665" s="1" t="s">
        <v>8</v>
      </c>
      <c r="K665"/>
      <c r="L665"/>
      <c r="M665"/>
      <c r="N665"/>
      <c r="P665" s="10">
        <f>SUMIF(team,spi_matches[[#This Row],[team1]],Mxg)+SUMIF(team,spi_matches[[#This Row],[team2]],Vnxg)</f>
        <v>2.3291737968431105</v>
      </c>
      <c r="Q665" s="10">
        <f>SUMIF(team,spi_matches[[#This Row],[team1]],Mnxg)+SUMIF(team,spi_matches[[#This Row],[team2]],Vxg)</f>
        <v>0.64966243989649142</v>
      </c>
      <c r="R665" s="10" t="str">
        <f t="shared" si="301"/>
        <v/>
      </c>
      <c r="S665" s="21">
        <f t="shared" si="302"/>
        <v>0.59216954416153955</v>
      </c>
      <c r="T665" s="21">
        <f t="shared" si="303"/>
        <v>7.5940218899406081E-2</v>
      </c>
      <c r="U665" s="21">
        <f t="shared" si="304"/>
        <v>8.7228175586356538E-2</v>
      </c>
      <c r="V665" s="22">
        <f t="shared" si="305"/>
        <v>3</v>
      </c>
      <c r="W665" s="22">
        <f t="shared" si="306"/>
        <v>0</v>
      </c>
      <c r="X665" s="23" t="str">
        <f t="shared" si="307"/>
        <v/>
      </c>
      <c r="Y665" s="23" t="str">
        <f t="shared" si="308"/>
        <v/>
      </c>
      <c r="Z665" s="23">
        <f t="shared" si="309"/>
        <v>3</v>
      </c>
      <c r="AA665" s="23">
        <f t="shared" si="310"/>
        <v>0</v>
      </c>
      <c r="AB665" s="24">
        <f t="shared" si="311"/>
        <v>2</v>
      </c>
      <c r="AC665" s="24">
        <f t="shared" si="312"/>
        <v>1</v>
      </c>
      <c r="AD665" s="24">
        <f t="shared" si="313"/>
        <v>2</v>
      </c>
      <c r="AE665" s="24">
        <f t="shared" si="314"/>
        <v>0</v>
      </c>
      <c r="AF665" s="24">
        <f t="shared" si="315"/>
        <v>3</v>
      </c>
      <c r="AG665" s="24">
        <f t="shared" si="316"/>
        <v>1</v>
      </c>
      <c r="AH665" s="24">
        <f t="shared" si="317"/>
        <v>3</v>
      </c>
      <c r="AI665" s="24">
        <f t="shared" si="318"/>
        <v>0</v>
      </c>
      <c r="AJ665" s="24">
        <f t="shared" si="319"/>
        <v>1</v>
      </c>
      <c r="AK665" s="24">
        <f t="shared" si="320"/>
        <v>1</v>
      </c>
      <c r="AL665" s="25">
        <f t="shared" si="321"/>
        <v>21</v>
      </c>
      <c r="AM665" s="25">
        <f t="shared" si="322"/>
        <v>20</v>
      </c>
      <c r="AN665" s="25">
        <f t="shared" si="323"/>
        <v>31</v>
      </c>
      <c r="AO665" s="25">
        <f t="shared" si="324"/>
        <v>30</v>
      </c>
      <c r="AP665" s="25">
        <f t="shared" si="325"/>
        <v>11</v>
      </c>
      <c r="AQ665" s="26">
        <f t="shared" si="326"/>
        <v>0.216364237847254</v>
      </c>
      <c r="AR665" s="26">
        <f t="shared" si="327"/>
        <v>9.4265513168831278E-2</v>
      </c>
      <c r="AS665" s="26">
        <f t="shared" si="328"/>
        <v>8.72990069996709E-2</v>
      </c>
      <c r="AT665" s="26">
        <f t="shared" si="329"/>
        <v>5.733490741638763E-2</v>
      </c>
      <c r="AU665" s="26">
        <f t="shared" si="330"/>
        <v>2.6462875872797255E-2</v>
      </c>
      <c r="AV665" s="27">
        <f>(1/(((0-P665)^2+(0-Q665)^2))*CT665)</f>
        <v>8.551230279585131E-3</v>
      </c>
      <c r="AW665" s="27">
        <f>(1/(((1-P665)^2+(1-Q665)^2))*CT665)</f>
        <v>2.6462875872797255E-2</v>
      </c>
      <c r="AX665" s="27">
        <f>(1/(((2-P665)^2+(2-Q665)^2))*CT665)</f>
        <v>2.5883039831623125E-2</v>
      </c>
      <c r="AY665" s="27">
        <f>(1/(((3-P665)^2+(3-Q665)^2))*CT665)</f>
        <v>8.3694692963921808E-3</v>
      </c>
      <c r="AZ665" s="27">
        <f>((1/(((4-P665)^2+(4-Q665)^2))*CT665))</f>
        <v>3.5672442021850905E-3</v>
      </c>
      <c r="BA665" s="27">
        <f>((1/(((5-P665)^2+(5-Q665)^2))*CT665))</f>
        <v>1.9187413429376039E-3</v>
      </c>
      <c r="BB665" s="27">
        <f>((1/(((6-P665)^2+(6-Q665)^2))*CT665))</f>
        <v>1.187618073885685E-3</v>
      </c>
      <c r="BC665" s="27">
        <f>((1/(((1-P665)^2+(0-Q665)^2))*CT665))</f>
        <v>2.2843940176837954E-2</v>
      </c>
      <c r="BD665" s="27">
        <f>((1/(((2-P665)^2+(0-Q665)^2))*CT665))</f>
        <v>9.4265513168831278E-2</v>
      </c>
      <c r="BE665" s="27">
        <f>((1/(((2-P665)^2+(1-Q665)^2))*CT665))</f>
        <v>0.216364237847254</v>
      </c>
      <c r="BF665" s="27">
        <f>((1/(((3-P665)^2+(0-Q665)^2))*CT665))</f>
        <v>5.733490741638763E-2</v>
      </c>
      <c r="BG665" s="27">
        <f>((1/(((3-P665)^2+(1-Q665)^2))*CT665))</f>
        <v>8.72990069996709E-2</v>
      </c>
      <c r="BH665" s="27">
        <f>((1/(((3-P665)^2+(2-Q665)^2))*CT665))</f>
        <v>2.1993303011301535E-2</v>
      </c>
      <c r="BI665" s="27">
        <f>((1/(((4-P665)^2+(0-Q665)^2))*CT665))</f>
        <v>1.5558286616546173E-2</v>
      </c>
      <c r="BJ665" s="27">
        <f>((1/(((4-P665)^2+(1-Q665)^2))*CT665))</f>
        <v>1.715620992589173E-2</v>
      </c>
      <c r="BK665" s="27">
        <f>((1/(((4-P665)^2+(2-Q665)^2))*CT665))</f>
        <v>1.0834067800797537E-2</v>
      </c>
      <c r="BL665" s="27">
        <f>((1/(((4-P665)^2+(3-Q665)^2))*CT665))</f>
        <v>6.0126890484282491E-3</v>
      </c>
      <c r="BM665" s="27">
        <f>((1/(((5-P665)^2+(0-Q665)^2))*CT665))</f>
        <v>6.6178061742861397E-3</v>
      </c>
      <c r="BN665" s="27">
        <f>((1/(((5-P665)^2+(1-Q665)^2))*CT665))</f>
        <v>6.8908024059721566E-3</v>
      </c>
      <c r="BO665" s="27">
        <f>((1/(((5-P665)^2+(2-Q665)^2))*CT665))</f>
        <v>5.5823981238739898E-3</v>
      </c>
      <c r="BP665" s="27">
        <f>((1/(((5-P665)^2+(3-Q665)^2))*CT665))</f>
        <v>3.9502585797460002E-3</v>
      </c>
      <c r="BQ665" s="27">
        <f>((1/(((5-P665)^2+(4-Q665)^2))*CT665))</f>
        <v>2.7235972020308702E-3</v>
      </c>
      <c r="BR665" s="27">
        <f>((1/(((6-P665)^2+(0-Q665)^2))*CT665))</f>
        <v>3.5978920181978357E-3</v>
      </c>
      <c r="BS665" s="27">
        <f>(1/(((6-P665)^2+(1-Q665)^2))*CT665)</f>
        <v>3.6770920655151591E-3</v>
      </c>
      <c r="BT665" s="27">
        <f>(1/(((6-P665)^2+(2-Q665)^2))*CT665)</f>
        <v>3.2683206527984233E-3</v>
      </c>
      <c r="BU665" s="27">
        <f>(1/(((6-P665)^2+(3-Q665)^2))*CT665)</f>
        <v>2.6317103029252012E-3</v>
      </c>
      <c r="BV665" s="27">
        <f>((1/(((6-P665)^2+(4-Q665)^2))*CT665))</f>
        <v>2.024313889966948E-3</v>
      </c>
      <c r="BW665" s="27">
        <f>((1/(((6-P665)^2+(5-Q665)^2))*CT665))</f>
        <v>1.5431907342799631E-3</v>
      </c>
      <c r="BX665" s="27">
        <f>((1/(((0-P665)^2+(1-Q665)^2))*CT665))</f>
        <v>9.0126027122074768E-3</v>
      </c>
      <c r="BY665" s="27">
        <f>((1/(((0-P665)^2+(2-Q665)^2))*CT665))</f>
        <v>6.8980149575906553E-3</v>
      </c>
      <c r="BZ665" s="27">
        <f>((1/(((1-P665)^2+(2-Q665)^2))*CT665))</f>
        <v>1.3927132374871684E-2</v>
      </c>
      <c r="CA665" s="27">
        <f>((1/(((0-P665)^2+(3-Q665)^2))*CT665))</f>
        <v>4.5665698570304556E-3</v>
      </c>
      <c r="CB665" s="27">
        <f>((1/(((1-P665)^2+(3-Q665)^2))*CT665))</f>
        <v>6.857967730070743E-3</v>
      </c>
      <c r="CC665" s="27">
        <f>((1/(((2-P665)^2+(3-Q665)^2))*CT665))</f>
        <v>8.8771441747012066E-3</v>
      </c>
      <c r="CD665" s="27">
        <f>((1/(((0-P665)^2+(4-Q665)^2))*CT665))</f>
        <v>3.0030368493852728E-3</v>
      </c>
      <c r="CE665" s="27">
        <f>((1/(((1-P665)^2+(4-Q665)^2))*CT665))</f>
        <v>3.8486807274297572E-3</v>
      </c>
      <c r="CF665" s="27">
        <f>((1/(((2-P665)^2+(4-Q665)^2))*CT665))</f>
        <v>4.4118488598873812E-3</v>
      </c>
      <c r="CG665" s="27">
        <f>((1/(((3-P665)^2+(4-Q665)^2))*CT665))</f>
        <v>4.2827397780048383E-3</v>
      </c>
      <c r="CH665" s="27">
        <f>((1/(((0-P665)^2+(5-Q665)^2))*CT665))</f>
        <v>2.0533469843875404E-3</v>
      </c>
      <c r="CI665" s="27">
        <f>((1/(((1-P665)^2+(5-Q665)^2))*CT665))</f>
        <v>2.4163764751444893E-3</v>
      </c>
      <c r="CJ665" s="27">
        <f>((1/(((2-P665)^2+(5-Q665)^2))*CT665))</f>
        <v>2.6269068862691328E-3</v>
      </c>
      <c r="CK665" s="27">
        <f>((1/(((3-P665)^2+(5-Q665)^2))*CT665))</f>
        <v>2.5805859334548601E-3</v>
      </c>
      <c r="CL665" s="27">
        <f>(1/(((4-P665)^2+(5-Q665)^2))*CT665)</f>
        <v>2.3023334931638294E-3</v>
      </c>
      <c r="CM665" s="27">
        <f>(1/(((0-P665)^2+(6-Q665)^2))*CT665)</f>
        <v>1.4683786457566842E-3</v>
      </c>
      <c r="CN665" s="27">
        <f>(1/(((1-P665)^2+(6-Q665)^2))*CT665)</f>
        <v>1.645125665972512E-3</v>
      </c>
      <c r="CO665" s="27">
        <f>((1/(((2-P665)^2+(6-Q665)^2))*CT665))</f>
        <v>1.7400705331217245E-3</v>
      </c>
      <c r="CP665" s="27">
        <f>((1/(((3-P665)^2+(6-Q665)^2))*CT665))</f>
        <v>1.7196242256760535E-3</v>
      </c>
      <c r="CQ665" s="27">
        <f>((1/(((4-P665)^2+(6-Q665)^2))*CT665))</f>
        <v>1.5914559335602448E-3</v>
      </c>
      <c r="CR665" s="27">
        <f>((1/(((5-P665)^2+(6-Q665)^2)))*CT665)</f>
        <v>1.3982327886699927E-3</v>
      </c>
      <c r="CS665" s="21">
        <f t="shared" si="331"/>
        <v>0.75533793864730214</v>
      </c>
      <c r="CT665" s="28">
        <v>0.05</v>
      </c>
    </row>
    <row r="666" spans="8:98" x14ac:dyDescent="0.25">
      <c r="H666" s="2">
        <v>45017</v>
      </c>
      <c r="I666" s="1" t="s">
        <v>22</v>
      </c>
      <c r="J666" s="1" t="s">
        <v>19</v>
      </c>
      <c r="K666"/>
      <c r="L666"/>
      <c r="M666"/>
      <c r="N666"/>
      <c r="P666" s="10">
        <f>SUMIF(team,spi_matches[[#This Row],[team1]],Mxg)+SUMIF(team,spi_matches[[#This Row],[team2]],Vnxg)</f>
        <v>2.0999535526960331</v>
      </c>
      <c r="Q666" s="10">
        <f>SUMIF(team,spi_matches[[#This Row],[team1]],Mnxg)+SUMIF(team,spi_matches[[#This Row],[team2]],Vxg)</f>
        <v>1.7755246206640729</v>
      </c>
      <c r="R666" s="10" t="str">
        <f t="shared" si="301"/>
        <v/>
      </c>
      <c r="S666" s="21">
        <f t="shared" si="302"/>
        <v>0.29906366335460971</v>
      </c>
      <c r="T666" s="21">
        <f t="shared" si="303"/>
        <v>0.89396936991103526</v>
      </c>
      <c r="U666" s="21">
        <f t="shared" si="304"/>
        <v>0.18823978445486145</v>
      </c>
      <c r="V666" s="22">
        <f t="shared" si="305"/>
        <v>1</v>
      </c>
      <c r="W666" s="22">
        <f t="shared" si="306"/>
        <v>1</v>
      </c>
      <c r="X666" s="23" t="str">
        <f t="shared" si="307"/>
        <v/>
      </c>
      <c r="Y666" s="23" t="str">
        <f t="shared" si="308"/>
        <v/>
      </c>
      <c r="Z666" s="23">
        <f t="shared" si="309"/>
        <v>1</v>
      </c>
      <c r="AA666" s="23">
        <f t="shared" si="310"/>
        <v>1</v>
      </c>
      <c r="AB666" s="24">
        <f t="shared" si="311"/>
        <v>2</v>
      </c>
      <c r="AC666" s="24">
        <f t="shared" si="312"/>
        <v>2</v>
      </c>
      <c r="AD666" s="24">
        <f t="shared" si="313"/>
        <v>2</v>
      </c>
      <c r="AE666" s="24">
        <f t="shared" si="314"/>
        <v>1</v>
      </c>
      <c r="AF666" s="24">
        <f t="shared" si="315"/>
        <v>3</v>
      </c>
      <c r="AG666" s="24">
        <f t="shared" si="316"/>
        <v>2</v>
      </c>
      <c r="AH666" s="24">
        <f t="shared" si="317"/>
        <v>1</v>
      </c>
      <c r="AI666" s="24">
        <f t="shared" si="318"/>
        <v>2</v>
      </c>
      <c r="AJ666" s="24">
        <f t="shared" si="319"/>
        <v>3</v>
      </c>
      <c r="AK666" s="24">
        <f t="shared" si="320"/>
        <v>1</v>
      </c>
      <c r="AL666" s="25">
        <f t="shared" si="321"/>
        <v>22</v>
      </c>
      <c r="AM666" s="25">
        <f t="shared" si="322"/>
        <v>21</v>
      </c>
      <c r="AN666" s="25">
        <f t="shared" si="323"/>
        <v>32</v>
      </c>
      <c r="AO666" s="25">
        <f t="shared" si="324"/>
        <v>12</v>
      </c>
      <c r="AP666" s="25">
        <f t="shared" si="325"/>
        <v>31</v>
      </c>
      <c r="AQ666" s="26">
        <f t="shared" si="326"/>
        <v>0.8280900242975241</v>
      </c>
      <c r="AR666" s="26">
        <f t="shared" si="327"/>
        <v>8.1775623559764754E-2</v>
      </c>
      <c r="AS666" s="26">
        <f t="shared" si="328"/>
        <v>5.810758900475084E-2</v>
      </c>
      <c r="AT666" s="26">
        <f t="shared" si="329"/>
        <v>3.9673502498963391E-2</v>
      </c>
      <c r="AU666" s="26">
        <f t="shared" si="330"/>
        <v>3.5422755310607359E-2</v>
      </c>
      <c r="AV666" s="27">
        <f>(1/(((0-P666)^2+(0-Q666)^2))*CT666)</f>
        <v>6.6117515720493002E-3</v>
      </c>
      <c r="AW666" s="27">
        <f>(1/(((1-P666)^2+(1-Q666)^2))*CT666)</f>
        <v>2.7603930442215298E-2</v>
      </c>
      <c r="AX666" s="27">
        <f>(1/(((2-P666)^2+(2-Q666)^2))*CT666)</f>
        <v>0.8280900242975241</v>
      </c>
      <c r="AY666" s="27">
        <f>(1/(((3-P666)^2+(3-Q666)^2))*CT666)</f>
        <v>2.1650424298420994E-2</v>
      </c>
      <c r="AZ666" s="27">
        <f>((1/(((4-P666)^2+(4-Q666)^2))*CT666))</f>
        <v>5.8421676151649794E-3</v>
      </c>
      <c r="BA666" s="27">
        <f>((1/(((5-P666)^2+(5-Q666)^2))*CT666))</f>
        <v>2.6585123544359632E-3</v>
      </c>
      <c r="BB666" s="27">
        <f>((1/(((6-P666)^2+(6-Q666)^2))*CT666))</f>
        <v>1.5125593312246544E-3</v>
      </c>
      <c r="BC666" s="27">
        <f>((1/(((1-P666)^2+(0-Q666)^2))*CT666))</f>
        <v>1.1461618886761308E-2</v>
      </c>
      <c r="BD666" s="27">
        <f>((1/(((2-P666)^2+(0-Q666)^2))*CT666))</f>
        <v>1.581038470898425E-2</v>
      </c>
      <c r="BE666" s="27">
        <f>((1/(((2-P666)^2+(1-Q666)^2))*CT666))</f>
        <v>8.1775623559764754E-2</v>
      </c>
      <c r="BF666" s="27">
        <f>((1/(((3-P666)^2+(0-Q666)^2))*CT666))</f>
        <v>1.2618069529261517E-2</v>
      </c>
      <c r="BG666" s="27">
        <f>((1/(((3-P666)^2+(1-Q666)^2))*CT666))</f>
        <v>3.5422755310607359E-2</v>
      </c>
      <c r="BH666" s="27">
        <f>((1/(((3-P666)^2+(2-Q666)^2))*CT666))</f>
        <v>5.810758900475084E-2</v>
      </c>
      <c r="BI666" s="27">
        <f>((1/(((4-P666)^2+(0-Q666)^2))*CT666))</f>
        <v>7.3935358411257729E-3</v>
      </c>
      <c r="BJ666" s="27">
        <f>((1/(((4-P666)^2+(1-Q666)^2))*CT666))</f>
        <v>1.1871930535480189E-2</v>
      </c>
      <c r="BK666" s="27">
        <f>((1/(((4-P666)^2+(2-Q666)^2))*CT666))</f>
        <v>1.3659091005933236E-2</v>
      </c>
      <c r="BL666" s="27">
        <f>((1/(((4-P666)^2+(3-Q666)^2))*CT666))</f>
        <v>9.7856617990285458E-3</v>
      </c>
      <c r="BM666" s="27">
        <f>((1/(((5-P666)^2+(0-Q666)^2))*CT666))</f>
        <v>4.3242281814994737E-3</v>
      </c>
      <c r="BN666" s="27">
        <f>((1/(((5-P666)^2+(1-Q666)^2))*CT666))</f>
        <v>5.5483378869204446E-3</v>
      </c>
      <c r="BO666" s="27">
        <f>((1/(((5-P666)^2+(2-Q666)^2))*CT666))</f>
        <v>5.9097054270252584E-3</v>
      </c>
      <c r="BP666" s="27">
        <f>((1/(((5-P666)^2+(3-Q666)^2))*CT666))</f>
        <v>5.0456075742630361E-3</v>
      </c>
      <c r="BQ666" s="27">
        <f>((1/(((5-P666)^2+(4-Q666)^2))*CT666))</f>
        <v>3.7429183676277403E-3</v>
      </c>
      <c r="BR666" s="27">
        <f>((1/(((6-P666)^2+(0-Q666)^2))*CT666))</f>
        <v>2.722888880673166E-3</v>
      </c>
      <c r="BS666" s="27">
        <f>(1/(((6-P666)^2+(1-Q666)^2))*CT666)</f>
        <v>3.1621951768113828E-3</v>
      </c>
      <c r="BT666" s="27">
        <f>(1/(((6-P666)^2+(2-Q666)^2))*CT666)</f>
        <v>3.2763786267280778E-3</v>
      </c>
      <c r="BU666" s="27">
        <f>(1/(((6-P666)^2+(3-Q666)^2))*CT666)</f>
        <v>2.9922735465129266E-3</v>
      </c>
      <c r="BV666" s="27">
        <f>((1/(((6-P666)^2+(4-Q666)^2))*CT666))</f>
        <v>2.4803244536768677E-3</v>
      </c>
      <c r="BW666" s="27">
        <f>((1/(((6-P666)^2+(5-Q666)^2))*CT666))</f>
        <v>1.9525450511735836E-3</v>
      </c>
      <c r="BX666" s="27">
        <f>((1/(((0-P666)^2+(1-Q666)^2))*CT666))</f>
        <v>9.9775637303409839E-3</v>
      </c>
      <c r="BY666" s="27">
        <f>((1/(((0-P666)^2+(2-Q666)^2))*CT666))</f>
        <v>1.121027440990139E-2</v>
      </c>
      <c r="BZ666" s="27">
        <f>((1/(((1-P666)^2+(2-Q666)^2))*CT666))</f>
        <v>3.9673502498963391E-2</v>
      </c>
      <c r="CA666" s="27">
        <f>((1/(((0-P666)^2+(3-Q666)^2))*CT666))</f>
        <v>8.4614611812058541E-3</v>
      </c>
      <c r="CB666" s="27">
        <f>((1/(((1-P666)^2+(3-Q666)^2))*CT666))</f>
        <v>1.845537534728189E-2</v>
      </c>
      <c r="CC666" s="27">
        <f>((1/(((2-P666)^2+(3-Q666)^2))*CT666))</f>
        <v>3.3127266995483622E-2</v>
      </c>
      <c r="CD666" s="27">
        <f>((1/(((0-P666)^2+(4-Q666)^2))*CT666))</f>
        <v>5.3429674092700108E-3</v>
      </c>
      <c r="CE666" s="27">
        <f>((1/(((1-P666)^2+(4-Q666)^2))*CT666))</f>
        <v>8.1192707474571288E-3</v>
      </c>
      <c r="CF666" s="27">
        <f>((1/(((2-P666)^2+(4-Q666)^2))*CT666))</f>
        <v>1.0084139181397066E-2</v>
      </c>
      <c r="CG666" s="27">
        <f>((1/(((3-P666)^2+(4-Q666)^2))*CT666))</f>
        <v>8.6830062125931359E-3</v>
      </c>
      <c r="CH666" s="27">
        <f>((1/(((0-P666)^2+(5-Q666)^2))*CT666))</f>
        <v>3.3767706715264441E-3</v>
      </c>
      <c r="CI666" s="27">
        <f>((1/(((1-P666)^2+(5-Q666)^2))*CT666))</f>
        <v>4.30769363153402E-3</v>
      </c>
      <c r="CJ666" s="27">
        <f>((1/(((2-P666)^2+(5-Q666)^2))*CT666))</f>
        <v>4.8043513503805771E-3</v>
      </c>
      <c r="CK666" s="27">
        <f>((1/(((3-P666)^2+(5-Q666)^2))*CT666))</f>
        <v>4.4613678684650654E-3</v>
      </c>
      <c r="CL666" s="27">
        <f>(1/(((4-P666)^2+(5-Q666)^2))*CT666)</f>
        <v>3.5695372332946724E-3</v>
      </c>
      <c r="CM666" s="27">
        <f>(1/(((0-P666)^2+(6-Q666)^2))*CT666)</f>
        <v>2.2465854777842533E-3</v>
      </c>
      <c r="CN666" s="27">
        <f>(1/(((1-P666)^2+(6-Q666)^2))*CT666)</f>
        <v>2.6238331091115071E-3</v>
      </c>
      <c r="CO666" s="27">
        <f>((1/(((2-P666)^2+(6-Q666)^2))*CT666))</f>
        <v>2.8001505225800482E-3</v>
      </c>
      <c r="CP666" s="27">
        <f>((1/(((3-P666)^2+(6-Q666)^2))*CT666))</f>
        <v>2.6800632899290772E-3</v>
      </c>
      <c r="CQ666" s="27">
        <f>((1/(((4-P666)^2+(6-Q666)^2))*CT666))</f>
        <v>2.3303104371151118E-3</v>
      </c>
      <c r="CR666" s="27">
        <f>((1/(((5-P666)^2+(6-Q666)^2)))*CT666)</f>
        <v>1.9042931492461845E-3</v>
      </c>
      <c r="CS666" s="21">
        <f t="shared" si="331"/>
        <v>1.3812728177205063</v>
      </c>
      <c r="CT666" s="28">
        <v>0.05</v>
      </c>
    </row>
    <row r="667" spans="8:98" x14ac:dyDescent="0.25">
      <c r="H667" s="2">
        <v>45017</v>
      </c>
      <c r="I667" s="1" t="s">
        <v>12</v>
      </c>
      <c r="J667" s="1" t="s">
        <v>17</v>
      </c>
      <c r="K667"/>
      <c r="L667"/>
      <c r="M667"/>
      <c r="N667"/>
      <c r="P667" s="10">
        <f>SUMIF(team,spi_matches[[#This Row],[team1]],Mxg)+SUMIF(team,spi_matches[[#This Row],[team2]],Vnxg)</f>
        <v>1.5896900882330884</v>
      </c>
      <c r="Q667" s="10">
        <f>SUMIF(team,spi_matches[[#This Row],[team1]],Mnxg)+SUMIF(team,spi_matches[[#This Row],[team2]],Vxg)</f>
        <v>0.85139777414134921</v>
      </c>
      <c r="R667" s="10" t="str">
        <f t="shared" si="301"/>
        <v/>
      </c>
      <c r="S667" s="21">
        <f t="shared" si="302"/>
        <v>0.48177578307167568</v>
      </c>
      <c r="T667" s="21">
        <f t="shared" si="303"/>
        <v>0.19775848728673937</v>
      </c>
      <c r="U667" s="21">
        <f t="shared" si="304"/>
        <v>0.13128428879597512</v>
      </c>
      <c r="V667" s="22">
        <f t="shared" si="305"/>
        <v>3</v>
      </c>
      <c r="W667" s="22">
        <f t="shared" si="306"/>
        <v>0</v>
      </c>
      <c r="X667" s="23" t="str">
        <f t="shared" si="307"/>
        <v/>
      </c>
      <c r="Y667" s="23" t="str">
        <f t="shared" si="308"/>
        <v/>
      </c>
      <c r="Z667" s="23">
        <f t="shared" si="309"/>
        <v>3</v>
      </c>
      <c r="AA667" s="23">
        <f t="shared" si="310"/>
        <v>0</v>
      </c>
      <c r="AB667" s="24">
        <f t="shared" si="311"/>
        <v>2</v>
      </c>
      <c r="AC667" s="24">
        <f t="shared" si="312"/>
        <v>1</v>
      </c>
      <c r="AD667" s="24">
        <f t="shared" si="313"/>
        <v>1</v>
      </c>
      <c r="AE667" s="24">
        <f t="shared" si="314"/>
        <v>1</v>
      </c>
      <c r="AF667" s="24">
        <f t="shared" si="315"/>
        <v>2</v>
      </c>
      <c r="AG667" s="24">
        <f t="shared" si="316"/>
        <v>0</v>
      </c>
      <c r="AH667" s="24">
        <f t="shared" si="317"/>
        <v>1</v>
      </c>
      <c r="AI667" s="24">
        <f t="shared" si="318"/>
        <v>0</v>
      </c>
      <c r="AJ667" s="24">
        <f t="shared" si="319"/>
        <v>2</v>
      </c>
      <c r="AK667" s="24">
        <f t="shared" si="320"/>
        <v>2</v>
      </c>
      <c r="AL667" s="25">
        <f t="shared" si="321"/>
        <v>21</v>
      </c>
      <c r="AM667" s="25">
        <f t="shared" si="322"/>
        <v>11</v>
      </c>
      <c r="AN667" s="25">
        <f t="shared" si="323"/>
        <v>20</v>
      </c>
      <c r="AO667" s="25">
        <f t="shared" si="324"/>
        <v>10</v>
      </c>
      <c r="AP667" s="25">
        <f t="shared" si="325"/>
        <v>22</v>
      </c>
      <c r="AQ667" s="26">
        <f t="shared" si="326"/>
        <v>0.26255423387792859</v>
      </c>
      <c r="AR667" s="26">
        <f t="shared" si="327"/>
        <v>0.13520199738628028</v>
      </c>
      <c r="AS667" s="26">
        <f t="shared" si="328"/>
        <v>5.5976474166694393E-2</v>
      </c>
      <c r="AT667" s="26">
        <f t="shared" si="329"/>
        <v>4.6615153877275259E-2</v>
      </c>
      <c r="AU667" s="26">
        <f t="shared" si="330"/>
        <v>3.36102527556831E-2</v>
      </c>
      <c r="AV667" s="27">
        <f>(1/(((0-P667)^2+(0-Q667)^2))*CT667)</f>
        <v>1.5375188045774511E-2</v>
      </c>
      <c r="AW667" s="27">
        <f>(1/(((1-P667)^2+(1-Q667)^2))*CT667)</f>
        <v>0.13520199738628028</v>
      </c>
      <c r="AX667" s="27">
        <f>(1/(((2-P667)^2+(2-Q667)^2))*CT667)</f>
        <v>3.36102527556831E-2</v>
      </c>
      <c r="AY667" s="27">
        <f>(1/(((3-P667)^2+(3-Q667)^2))*CT667)</f>
        <v>7.5694891531168877E-3</v>
      </c>
      <c r="AZ667" s="27">
        <f>((1/(((4-P667)^2+(4-Q667)^2))*CT667))</f>
        <v>3.1799960749390177E-3</v>
      </c>
      <c r="BA667" s="27">
        <f>((1/(((5-P667)^2+(5-Q667)^2))*CT667))</f>
        <v>1.7336362176333241E-3</v>
      </c>
      <c r="BB667" s="27">
        <f>((1/(((6-P667)^2+(6-Q667)^2))*CT667))</f>
        <v>1.0879276533122548E-3</v>
      </c>
      <c r="BC667" s="27">
        <f>((1/(((1-P667)^2+(0-Q667)^2))*CT667))</f>
        <v>4.6615153877275259E-2</v>
      </c>
      <c r="BD667" s="27">
        <f>((1/(((2-P667)^2+(0-Q667)^2))*CT667))</f>
        <v>5.5976474166694393E-2</v>
      </c>
      <c r="BE667" s="27">
        <f>((1/(((2-P667)^2+(1-Q667)^2))*CT667))</f>
        <v>0.26255423387792859</v>
      </c>
      <c r="BF667" s="27">
        <f>((1/(((3-P667)^2+(0-Q667)^2))*CT667))</f>
        <v>1.842399511883502E-2</v>
      </c>
      <c r="BG667" s="27">
        <f>((1/(((3-P667)^2+(1-Q667)^2))*CT667))</f>
        <v>2.4862551501781311E-2</v>
      </c>
      <c r="BH667" s="27">
        <f>((1/(((3-P667)^2+(2-Q667)^2))*CT667))</f>
        <v>1.5113680020764001E-2</v>
      </c>
      <c r="BI667" s="27">
        <f>((1/(((4-P667)^2+(0-Q667)^2))*CT667))</f>
        <v>7.6517275901608799E-3</v>
      </c>
      <c r="BJ667" s="27">
        <f>((1/(((4-P667)^2+(1-Q667)^2))*CT667))</f>
        <v>8.5738638050460569E-3</v>
      </c>
      <c r="BK667" s="27">
        <f>((1/(((4-P667)^2+(2-Q667)^2))*CT667))</f>
        <v>7.0137235272553352E-3</v>
      </c>
      <c r="BL667" s="27">
        <f>((1/(((4-P667)^2+(3-Q667)^2))*CT667))</f>
        <v>4.7956637704592324E-3</v>
      </c>
      <c r="BM667" s="27">
        <f>((1/(((5-P667)^2+(0-Q667)^2))*CT667))</f>
        <v>4.046914466516424E-3</v>
      </c>
      <c r="BN667" s="27">
        <f>((1/(((5-P667)^2+(1-Q667)^2))*CT667))</f>
        <v>4.2909997003845119E-3</v>
      </c>
      <c r="BO667" s="27">
        <f>((1/(((5-P667)^2+(2-Q667)^2))*CT667))</f>
        <v>3.861152711409624E-3</v>
      </c>
      <c r="BP667" s="27">
        <f>((1/(((5-P667)^2+(3-Q667)^2))*CT667))</f>
        <v>3.0775470672493796E-3</v>
      </c>
      <c r="BQ667" s="27">
        <f>((1/(((5-P667)^2+(4-Q667)^2))*CT667))</f>
        <v>2.3208415168652595E-3</v>
      </c>
      <c r="BR667" s="27">
        <f>((1/(((6-P667)^2+(0-Q667)^2))*CT667))</f>
        <v>2.4782273247206037E-3</v>
      </c>
      <c r="BS667" s="27">
        <f>(1/(((6-P667)^2+(1-Q667)^2))*CT667)</f>
        <v>2.5676688402584739E-3</v>
      </c>
      <c r="BT667" s="27">
        <f>(1/(((6-P667)^2+(2-Q667)^2))*CT667)</f>
        <v>2.4073042706107637E-3</v>
      </c>
      <c r="BU667" s="27">
        <f>(1/(((6-P667)^2+(3-Q667)^2))*CT667)</f>
        <v>2.0775054939049021E-3</v>
      </c>
      <c r="BV667" s="27">
        <f>((1/(((6-P667)^2+(4-Q667)^2))*CT667))</f>
        <v>1.7027345869561929E-3</v>
      </c>
      <c r="BW667" s="27">
        <f>((1/(((6-P667)^2+(5-Q667)^2))*CT667))</f>
        <v>1.3638198365994965E-3</v>
      </c>
      <c r="BX667" s="27">
        <f>((1/(((0-P667)^2+(1-Q667)^2))*CT667))</f>
        <v>1.9614018105839404E-2</v>
      </c>
      <c r="BY667" s="27">
        <f>((1/(((0-P667)^2+(2-Q667)^2))*CT667))</f>
        <v>1.2999162477386693E-2</v>
      </c>
      <c r="BZ667" s="27">
        <f>((1/(((1-P667)^2+(2-Q667)^2))*CT667))</f>
        <v>2.9993614837958815E-2</v>
      </c>
      <c r="CA667" s="27">
        <f>((1/(((0-P667)^2+(3-Q667)^2))*CT667))</f>
        <v>6.9992660973933396E-3</v>
      </c>
      <c r="CB667" s="27">
        <f>((1/(((1-P667)^2+(3-Q667)^2))*CT667))</f>
        <v>1.007206375256582E-2</v>
      </c>
      <c r="CC667" s="27">
        <f>((1/(((2-P667)^2+(3-Q667)^2))*CT667))</f>
        <v>1.0449657653857251E-2</v>
      </c>
      <c r="CD667" s="27">
        <f>((1/(((0-P667)^2+(4-Q667)^2))*CT667))</f>
        <v>4.0190307364420677E-3</v>
      </c>
      <c r="CE667" s="27">
        <f>((1/(((1-P667)^2+(4-Q667)^2))*CT667))</f>
        <v>4.8726150413531122E-3</v>
      </c>
      <c r="CF667" s="27">
        <f>((1/(((2-P667)^2+(4-Q667)^2))*CT667))</f>
        <v>4.9593087721517401E-3</v>
      </c>
      <c r="CG667" s="27">
        <f>((1/(((3-P667)^2+(4-Q667)^2))*CT667))</f>
        <v>4.2007381452699409E-3</v>
      </c>
      <c r="CH667" s="27">
        <f>((1/(((0-P667)^2+(5-Q667)^2))*CT667))</f>
        <v>2.533182794078763E-3</v>
      </c>
      <c r="CI667" s="27">
        <f>((1/(((1-P667)^2+(5-Q667)^2))*CT667))</f>
        <v>2.8476017918359652E-3</v>
      </c>
      <c r="CJ667" s="27">
        <f>((1/(((2-P667)^2+(5-Q667)^2))*CT667))</f>
        <v>2.8769933464308228E-3</v>
      </c>
      <c r="CK667" s="27">
        <f>((1/(((3-P667)^2+(5-Q667)^2))*CT667))</f>
        <v>2.6041836921106365E-3</v>
      </c>
      <c r="CL667" s="27">
        <f>(1/(((4-P667)^2+(5-Q667)^2))*CT667)</f>
        <v>2.1719776886729106E-3</v>
      </c>
      <c r="CM667" s="27">
        <f>(1/(((0-P667)^2+(6-Q667)^2))*CT667)</f>
        <v>1.7220465674278873E-3</v>
      </c>
      <c r="CN667" s="27">
        <f>(1/(((1-P667)^2+(6-Q667)^2))*CT667)</f>
        <v>1.8617924942945321E-3</v>
      </c>
      <c r="CO667" s="27">
        <f>((1/(((2-P667)^2+(6-Q667)^2))*CT667))</f>
        <v>1.8743117220102622E-3</v>
      </c>
      <c r="CP667" s="27">
        <f>((1/(((3-P667)^2+(6-Q667)^2))*CT667))</f>
        <v>1.754565796988477E-3</v>
      </c>
      <c r="CQ667" s="27">
        <f>((1/(((4-P667)^2+(6-Q667)^2))*CT667))</f>
        <v>1.5471398624458332E-3</v>
      </c>
      <c r="CR667" s="27">
        <f>((1/(((5-P667)^2+(6-Q667)^2)))*CT667)</f>
        <v>1.3110174194608025E-3</v>
      </c>
      <c r="CS667" s="21">
        <f t="shared" si="331"/>
        <v>0.81081855915439027</v>
      </c>
      <c r="CT667" s="28">
        <v>0.05</v>
      </c>
    </row>
    <row r="668" spans="8:98" x14ac:dyDescent="0.25">
      <c r="H668" s="2">
        <v>45017</v>
      </c>
      <c r="I668" s="1" t="s">
        <v>20</v>
      </c>
      <c r="J668" s="1" t="s">
        <v>7</v>
      </c>
      <c r="K668"/>
      <c r="L668"/>
      <c r="M668"/>
      <c r="N668"/>
      <c r="P668" s="10">
        <f>SUMIF(team,spi_matches[[#This Row],[team1]],Mxg)+SUMIF(team,spi_matches[[#This Row],[team2]],Vnxg)</f>
        <v>1.5648548423882398</v>
      </c>
      <c r="Q668" s="10">
        <f>SUMIF(team,spi_matches[[#This Row],[team1]],Mnxg)+SUMIF(team,spi_matches[[#This Row],[team2]],Vxg)</f>
        <v>1.327871219243334</v>
      </c>
      <c r="R668" s="10" t="str">
        <f t="shared" si="301"/>
        <v/>
      </c>
      <c r="S668" s="21">
        <f t="shared" si="302"/>
        <v>0.33343556928947299</v>
      </c>
      <c r="T668" s="21">
        <f t="shared" si="303"/>
        <v>0.22438247887736062</v>
      </c>
      <c r="U668" s="21">
        <f t="shared" si="304"/>
        <v>0.19634852901392086</v>
      </c>
      <c r="V668" s="22">
        <f t="shared" si="305"/>
        <v>3</v>
      </c>
      <c r="W668" s="22">
        <f t="shared" si="306"/>
        <v>0</v>
      </c>
      <c r="X668" s="23" t="str">
        <f t="shared" si="307"/>
        <v/>
      </c>
      <c r="Y668" s="23" t="str">
        <f t="shared" si="308"/>
        <v/>
      </c>
      <c r="Z668" s="23">
        <f t="shared" si="309"/>
        <v>3</v>
      </c>
      <c r="AA668" s="23">
        <f t="shared" si="310"/>
        <v>0</v>
      </c>
      <c r="AB668" s="24">
        <f t="shared" si="311"/>
        <v>2</v>
      </c>
      <c r="AC668" s="24">
        <f t="shared" si="312"/>
        <v>1</v>
      </c>
      <c r="AD668" s="24">
        <f t="shared" si="313"/>
        <v>1</v>
      </c>
      <c r="AE668" s="24">
        <f t="shared" si="314"/>
        <v>1</v>
      </c>
      <c r="AF668" s="24">
        <f t="shared" si="315"/>
        <v>2</v>
      </c>
      <c r="AG668" s="24">
        <f t="shared" si="316"/>
        <v>2</v>
      </c>
      <c r="AH668" s="24">
        <f t="shared" si="317"/>
        <v>1</v>
      </c>
      <c r="AI668" s="24">
        <f t="shared" si="318"/>
        <v>2</v>
      </c>
      <c r="AJ668" s="24">
        <f t="shared" si="319"/>
        <v>2</v>
      </c>
      <c r="AK668" s="24">
        <f t="shared" si="320"/>
        <v>0</v>
      </c>
      <c r="AL668" s="25">
        <f t="shared" si="321"/>
        <v>21</v>
      </c>
      <c r="AM668" s="25">
        <f t="shared" si="322"/>
        <v>11</v>
      </c>
      <c r="AN668" s="25">
        <f t="shared" si="323"/>
        <v>22</v>
      </c>
      <c r="AO668" s="25">
        <f t="shared" si="324"/>
        <v>12</v>
      </c>
      <c r="AP668" s="25">
        <f t="shared" si="325"/>
        <v>20</v>
      </c>
      <c r="AQ668" s="26">
        <f t="shared" si="326"/>
        <v>0.16843475741897584</v>
      </c>
      <c r="AR668" s="26">
        <f t="shared" si="327"/>
        <v>0.11721665873061693</v>
      </c>
      <c r="AS668" s="26">
        <f t="shared" si="328"/>
        <v>7.7989930444115063E-2</v>
      </c>
      <c r="AT668" s="26">
        <f t="shared" si="329"/>
        <v>6.486614752672927E-2</v>
      </c>
      <c r="AU668" s="26">
        <f t="shared" si="330"/>
        <v>2.5606971217750109E-2</v>
      </c>
      <c r="AV668" s="27">
        <f>(1/(((0-P668)^2+(0-Q668)^2))*CT668)</f>
        <v>1.1870809544850904E-2</v>
      </c>
      <c r="AW668" s="27">
        <f>(1/(((1-P668)^2+(1-Q668)^2))*CT668)</f>
        <v>0.11721665873061693</v>
      </c>
      <c r="AX668" s="27">
        <f>(1/(((2-P668)^2+(2-Q668)^2))*CT668)</f>
        <v>7.7989930444115063E-2</v>
      </c>
      <c r="AY668" s="27">
        <f>(1/(((3-P668)^2+(3-Q668)^2))*CT668)</f>
        <v>1.0297269223232545E-2</v>
      </c>
      <c r="AZ668" s="27">
        <f>((1/(((4-P668)^2+(4-Q668)^2))*CT668))</f>
        <v>3.8254949493899621E-3</v>
      </c>
      <c r="BA668" s="27">
        <f>((1/(((5-P668)^2+(5-Q668)^2))*CT668))</f>
        <v>1.9774763829270795E-3</v>
      </c>
      <c r="BB668" s="27">
        <f>((1/(((6-P668)^2+(6-Q668)^2))*CT668))</f>
        <v>1.2048396022281476E-3</v>
      </c>
      <c r="BC668" s="27">
        <f>((1/(((1-P668)^2+(0-Q668)^2))*CT668))</f>
        <v>2.401187568362545E-2</v>
      </c>
      <c r="BD668" s="27">
        <f>((1/(((2-P668)^2+(0-Q668)^2))*CT668))</f>
        <v>2.5606971217750109E-2</v>
      </c>
      <c r="BE668" s="27">
        <f>((1/(((2-P668)^2+(1-Q668)^2))*CT668))</f>
        <v>0.16843475741897584</v>
      </c>
      <c r="BF668" s="27">
        <f>((1/(((3-P668)^2+(0-Q668)^2))*CT668))</f>
        <v>1.3079132208494978E-2</v>
      </c>
      <c r="BG668" s="27">
        <f>((1/(((3-P668)^2+(1-Q668)^2))*CT668))</f>
        <v>2.3071870410161444E-2</v>
      </c>
      <c r="BH668" s="27">
        <f>((1/(((3-P668)^2+(2-Q668)^2))*CT668))</f>
        <v>1.9909224120876725E-2</v>
      </c>
      <c r="BI668" s="27">
        <f>((1/(((4-P668)^2+(0-Q668)^2))*CT668))</f>
        <v>6.4992681254785901E-3</v>
      </c>
      <c r="BJ668" s="27">
        <f>((1/(((4-P668)^2+(1-Q668)^2))*CT668))</f>
        <v>8.2816674949675543E-3</v>
      </c>
      <c r="BK668" s="27">
        <f>((1/(((4-P668)^2+(2-Q668)^2))*CT668))</f>
        <v>7.8349163855437193E-3</v>
      </c>
      <c r="BL668" s="27">
        <f>((1/(((4-P668)^2+(3-Q668)^2))*CT668))</f>
        <v>5.7300373590449876E-3</v>
      </c>
      <c r="BM668" s="27">
        <f>((1/(((5-P668)^2+(0-Q668)^2))*CT668))</f>
        <v>3.6863738611840878E-3</v>
      </c>
      <c r="BN668" s="27">
        <f>((1/(((5-P668)^2+(1-Q668)^2))*CT668))</f>
        <v>4.198956011959314E-3</v>
      </c>
      <c r="BO668" s="27">
        <f>((1/(((5-P668)^2+(2-Q668)^2))*CT668))</f>
        <v>4.0809732504744709E-3</v>
      </c>
      <c r="BP668" s="27">
        <f>((1/(((5-P668)^2+(3-Q668)^2))*CT668))</f>
        <v>3.4255404524467627E-3</v>
      </c>
      <c r="BQ668" s="27">
        <f>((1/(((5-P668)^2+(4-Q668)^2))*CT668))</f>
        <v>2.6398466030806869E-3</v>
      </c>
      <c r="BR668" s="27">
        <f>((1/(((6-P668)^2+(0-Q668)^2))*CT668))</f>
        <v>2.332769086134702E-3</v>
      </c>
      <c r="BS668" s="27">
        <f>(1/(((6-P668)^2+(1-Q668)^2))*CT668)</f>
        <v>2.5280599351088433E-3</v>
      </c>
      <c r="BT668" s="27">
        <f>(1/(((6-P668)^2+(2-Q668)^2))*CT668)</f>
        <v>2.484809160567886E-3</v>
      </c>
      <c r="BU668" s="27">
        <f>(1/(((6-P668)^2+(3-Q668)^2))*CT668)</f>
        <v>2.2255331004839831E-3</v>
      </c>
      <c r="BV668" s="27">
        <f>((1/(((6-P668)^2+(4-Q668)^2))*CT668))</f>
        <v>1.8649211648061733E-3</v>
      </c>
      <c r="BW668" s="27">
        <f>((1/(((6-P668)^2+(5-Q668)^2))*CT668))</f>
        <v>1.5080662383067287E-3</v>
      </c>
      <c r="BX668" s="27">
        <f>((1/(((0-P668)^2+(1-Q668)^2))*CT668))</f>
        <v>1.9559747527139619E-2</v>
      </c>
      <c r="BY668" s="27">
        <f>((1/(((0-P668)^2+(2-Q668)^2))*CT668))</f>
        <v>1.7238242094922123E-2</v>
      </c>
      <c r="BZ668" s="27">
        <f>((1/(((1-P668)^2+(2-Q668)^2))*CT668))</f>
        <v>6.486614752672927E-2</v>
      </c>
      <c r="CA668" s="27">
        <f>((1/(((0-P668)^2+(3-Q668)^2))*CT668))</f>
        <v>9.5332786349797884E-3</v>
      </c>
      <c r="CB668" s="27">
        <f>((1/(((1-P668)^2+(3-Q668)^2))*CT668))</f>
        <v>1.6050974544200864E-2</v>
      </c>
      <c r="CC668" s="27">
        <f>((1/(((2-P668)^2+(3-Q668)^2))*CT668))</f>
        <v>1.6748365373687006E-2</v>
      </c>
      <c r="CD668" s="27">
        <f>((1/(((0-P668)^2+(4-Q668)^2))*CT668))</f>
        <v>5.214284733965441E-3</v>
      </c>
      <c r="CE668" s="27">
        <f>((1/(((1-P668)^2+(4-Q668)^2))*CT668))</f>
        <v>6.7030119939823166E-3</v>
      </c>
      <c r="CF668" s="27">
        <f>((1/(((2-P668)^2+(4-Q668)^2))*CT668))</f>
        <v>6.8216327620661977E-3</v>
      </c>
      <c r="CG668" s="27">
        <f>((1/(((3-P668)^2+(4-Q668)^2))*CT668))</f>
        <v>5.4348335045145569E-3</v>
      </c>
      <c r="CH668" s="27">
        <f>((1/(((0-P668)^2+(5-Q668)^2))*CT668))</f>
        <v>3.1380817881940127E-3</v>
      </c>
      <c r="CI668" s="27">
        <f>((1/(((1-P668)^2+(5-Q668)^2))*CT668))</f>
        <v>3.6222458933653254E-3</v>
      </c>
      <c r="CJ668" s="27">
        <f>((1/(((2-P668)^2+(5-Q668)^2))*CT668))</f>
        <v>3.6566063189018929E-3</v>
      </c>
      <c r="CK668" s="27">
        <f>((1/(((3-P668)^2+(5-Q668)^2))*CT668))</f>
        <v>3.2166397741273515E-3</v>
      </c>
      <c r="CL668" s="27">
        <f>(1/(((4-P668)^2+(5-Q668)^2))*CT668)</f>
        <v>2.5753997570612704E-3</v>
      </c>
      <c r="CM668" s="27">
        <f>(1/(((0-P668)^2+(6-Q668)^2))*CT668)</f>
        <v>2.0595152096955509E-3</v>
      </c>
      <c r="CN668" s="27">
        <f>(1/(((1-P668)^2+(6-Q668)^2))*CT668)</f>
        <v>2.2575556432990547E-3</v>
      </c>
      <c r="CO668" s="27">
        <f>((1/(((2-P668)^2+(6-Q668)^2))*CT668))</f>
        <v>2.2708549886925789E-3</v>
      </c>
      <c r="CP668" s="27">
        <f>((1/(((3-P668)^2+(6-Q668)^2))*CT668))</f>
        <v>2.0930635525782033E-3</v>
      </c>
      <c r="CQ668" s="27">
        <f>((1/(((4-P668)^2+(6-Q668)^2))*CT668))</f>
        <v>1.8012358384024902E-3</v>
      </c>
      <c r="CR668" s="27">
        <f>((1/(((5-P668)^2+(6-Q668)^2)))*CT668)</f>
        <v>1.4868115534158949E-3</v>
      </c>
      <c r="CS668" s="21">
        <f t="shared" si="331"/>
        <v>0.75416657718075442</v>
      </c>
      <c r="CT668" s="28">
        <v>0.05</v>
      </c>
    </row>
    <row r="669" spans="8:98" x14ac:dyDescent="0.25">
      <c r="H669" s="2">
        <v>45017</v>
      </c>
      <c r="I669" s="1" t="s">
        <v>10</v>
      </c>
      <c r="J669" s="1" t="s">
        <v>28</v>
      </c>
      <c r="K669"/>
      <c r="L669"/>
      <c r="M669"/>
      <c r="N669"/>
      <c r="P669" s="10">
        <f>SUMIF(team,spi_matches[[#This Row],[team1]],Mxg)+SUMIF(team,spi_matches[[#This Row],[team2]],Vnxg)</f>
        <v>0.8577446291586005</v>
      </c>
      <c r="Q669" s="10">
        <f>SUMIF(team,spi_matches[[#This Row],[team1]],Mnxg)+SUMIF(team,spi_matches[[#This Row],[team2]],Vxg)</f>
        <v>1.7214463959186117</v>
      </c>
      <c r="R669" s="10" t="str">
        <f t="shared" si="301"/>
        <v/>
      </c>
      <c r="S669" s="21">
        <f t="shared" si="302"/>
        <v>0.12431789763098733</v>
      </c>
      <c r="T669" s="21">
        <f t="shared" si="303"/>
        <v>0.15641769869215996</v>
      </c>
      <c r="U669" s="21">
        <f t="shared" si="304"/>
        <v>0.74362967545919068</v>
      </c>
      <c r="V669" s="22">
        <f t="shared" si="305"/>
        <v>0</v>
      </c>
      <c r="W669" s="22">
        <f t="shared" si="306"/>
        <v>3</v>
      </c>
      <c r="X669" s="23" t="str">
        <f t="shared" si="307"/>
        <v/>
      </c>
      <c r="Y669" s="23" t="str">
        <f t="shared" si="308"/>
        <v/>
      </c>
      <c r="Z669" s="23">
        <f t="shared" si="309"/>
        <v>0</v>
      </c>
      <c r="AA669" s="23">
        <f t="shared" si="310"/>
        <v>3</v>
      </c>
      <c r="AB669" s="24">
        <f t="shared" si="311"/>
        <v>1</v>
      </c>
      <c r="AC669" s="24">
        <f t="shared" si="312"/>
        <v>2</v>
      </c>
      <c r="AD669" s="24">
        <f t="shared" si="313"/>
        <v>1</v>
      </c>
      <c r="AE669" s="24">
        <f t="shared" si="314"/>
        <v>1</v>
      </c>
      <c r="AF669" s="24">
        <f t="shared" si="315"/>
        <v>0</v>
      </c>
      <c r="AG669" s="24">
        <f t="shared" si="316"/>
        <v>2</v>
      </c>
      <c r="AH669" s="24">
        <f t="shared" si="317"/>
        <v>0</v>
      </c>
      <c r="AI669" s="24">
        <f t="shared" si="318"/>
        <v>1</v>
      </c>
      <c r="AJ669" s="24">
        <f t="shared" si="319"/>
        <v>2</v>
      </c>
      <c r="AK669" s="24">
        <f t="shared" si="320"/>
        <v>2</v>
      </c>
      <c r="AL669" s="25">
        <f t="shared" si="321"/>
        <v>12</v>
      </c>
      <c r="AM669" s="25">
        <f t="shared" si="322"/>
        <v>11</v>
      </c>
      <c r="AN669" s="25">
        <f t="shared" si="323"/>
        <v>2</v>
      </c>
      <c r="AO669" s="25">
        <f t="shared" si="324"/>
        <v>1</v>
      </c>
      <c r="AP669" s="25">
        <f t="shared" si="325"/>
        <v>22</v>
      </c>
      <c r="AQ669" s="26">
        <f t="shared" si="326"/>
        <v>0.5110974545328445</v>
      </c>
      <c r="AR669" s="26">
        <f t="shared" si="327"/>
        <v>9.2469044921342239E-2</v>
      </c>
      <c r="AS669" s="26">
        <f t="shared" si="328"/>
        <v>6.1476571904739569E-2</v>
      </c>
      <c r="AT669" s="26">
        <f t="shared" si="329"/>
        <v>3.9802238564531772E-2</v>
      </c>
      <c r="AU669" s="26">
        <f t="shared" si="330"/>
        <v>3.6170565969892141E-2</v>
      </c>
      <c r="AV669" s="27">
        <f>(1/(((0-P669)^2+(0-Q669)^2))*CT669)</f>
        <v>1.3516788438202289E-2</v>
      </c>
      <c r="AW669" s="27">
        <f>(1/(((1-P669)^2+(1-Q669)^2))*CT669)</f>
        <v>9.2469044921342239E-2</v>
      </c>
      <c r="AX669" s="27">
        <f>(1/(((2-P669)^2+(2-Q669)^2))*CT669)</f>
        <v>3.6170565969892141E-2</v>
      </c>
      <c r="AY669" s="27">
        <f>(1/(((3-P669)^2+(3-Q669)^2))*CT669)</f>
        <v>8.0334740178310826E-3</v>
      </c>
      <c r="AZ669" s="27">
        <f>((1/(((4-P669)^2+(4-Q669)^2))*CT669))</f>
        <v>3.3188244633291044E-3</v>
      </c>
      <c r="BA669" s="27">
        <f>((1/(((5-P669)^2+(5-Q669)^2))*CT669))</f>
        <v>1.7916527640977422E-3</v>
      </c>
      <c r="BB669" s="27">
        <f>((1/(((6-P669)^2+(6-Q669)^2))*CT669))</f>
        <v>1.1173481174653588E-3</v>
      </c>
      <c r="BC669" s="27">
        <f>((1/(((1-P669)^2+(0-Q669)^2))*CT669))</f>
        <v>1.675819835655044E-2</v>
      </c>
      <c r="BD669" s="27">
        <f>((1/(((2-P669)^2+(0-Q669)^2))*CT669))</f>
        <v>1.1714745864434118E-2</v>
      </c>
      <c r="BE669" s="27">
        <f>((1/(((2-P669)^2+(1-Q669)^2))*CT669))</f>
        <v>2.7393774368902103E-2</v>
      </c>
      <c r="BF669" s="27">
        <f>((1/(((3-P669)^2+(0-Q669)^2))*CT669))</f>
        <v>6.6202053874193428E-3</v>
      </c>
      <c r="BG669" s="27">
        <f>((1/(((3-P669)^2+(1-Q669)^2))*CT669))</f>
        <v>9.7852279917082924E-3</v>
      </c>
      <c r="BH669" s="27">
        <f>((1/(((3-P669)^2+(2-Q669)^2))*CT669))</f>
        <v>1.0713864389474302E-2</v>
      </c>
      <c r="BI669" s="27">
        <f>((1/(((4-P669)^2+(0-Q669)^2))*CT669))</f>
        <v>3.8949465882155056E-3</v>
      </c>
      <c r="BJ669" s="27">
        <f>((1/(((4-P669)^2+(1-Q669)^2))*CT669))</f>
        <v>4.8103501566968071E-3</v>
      </c>
      <c r="BK669" s="27">
        <f>((1/(((4-P669)^2+(2-Q669)^2))*CT669))</f>
        <v>5.0244384031660032E-3</v>
      </c>
      <c r="BL669" s="27">
        <f>((1/(((4-P669)^2+(3-Q669)^2))*CT669))</f>
        <v>4.3446268797396907E-3</v>
      </c>
      <c r="BM669" s="27">
        <f>((1/(((5-P669)^2+(0-Q669)^2))*CT669))</f>
        <v>2.4848847873504775E-3</v>
      </c>
      <c r="BN669" s="27">
        <f>((1/(((5-P669)^2+(1-Q669)^2))*CT669))</f>
        <v>2.8282519468309118E-3</v>
      </c>
      <c r="BO669" s="27">
        <f>((1/(((5-P669)^2+(2-Q669)^2))*CT669))</f>
        <v>2.9009266815299903E-3</v>
      </c>
      <c r="BP669" s="27">
        <f>((1/(((5-P669)^2+(3-Q669)^2))*CT669))</f>
        <v>2.6605680946332096E-3</v>
      </c>
      <c r="BQ669" s="27">
        <f>((1/(((5-P669)^2+(4-Q669)^2))*CT669))</f>
        <v>2.2371278487350278E-3</v>
      </c>
      <c r="BR669" s="27">
        <f>((1/(((6-P669)^2+(0-Q669)^2))*CT669))</f>
        <v>1.7003235515744859E-3</v>
      </c>
      <c r="BS669" s="27">
        <f>(1/(((6-P669)^2+(1-Q669)^2))*CT669)</f>
        <v>1.8543741302578247E-3</v>
      </c>
      <c r="BT669" s="27">
        <f>(1/(((6-P669)^2+(2-Q669)^2))*CT669)</f>
        <v>1.8853423464390813E-3</v>
      </c>
      <c r="BU669" s="27">
        <f>(1/(((6-P669)^2+(3-Q669)^2))*CT669)</f>
        <v>1.7807859848308271E-3</v>
      </c>
      <c r="BV669" s="27">
        <f>((1/(((6-P669)^2+(4-Q669)^2))*CT669))</f>
        <v>1.5805480397179312E-3</v>
      </c>
      <c r="BW669" s="27">
        <f>((1/(((6-P669)^2+(5-Q669)^2))*CT669))</f>
        <v>1.3443858327809768E-3</v>
      </c>
      <c r="BX669" s="27">
        <f>((1/(((0-P669)^2+(1-Q669)^2))*CT669))</f>
        <v>3.9802238564531772E-2</v>
      </c>
      <c r="BY669" s="27">
        <f>((1/(((0-P669)^2+(2-Q669)^2))*CT669))</f>
        <v>6.1476571904739569E-2</v>
      </c>
      <c r="BZ669" s="27">
        <f>((1/(((1-P669)^2+(2-Q669)^2))*CT669))</f>
        <v>0.5110974545328445</v>
      </c>
      <c r="CA669" s="27">
        <f>((1/(((0-P669)^2+(3-Q669)^2))*CT669))</f>
        <v>2.1093262376929468E-2</v>
      </c>
      <c r="CB669" s="27">
        <f>((1/(((1-P669)^2+(3-Q669)^2))*CT669))</f>
        <v>3.0212650367180457E-2</v>
      </c>
      <c r="CC669" s="27">
        <f>((1/(((2-P669)^2+(3-Q669)^2))*CT669))</f>
        <v>1.701000424268926E-2</v>
      </c>
      <c r="CD669" s="27">
        <f>((1/(((0-P669)^2+(4-Q669)^2))*CT669))</f>
        <v>8.4352133117772884E-3</v>
      </c>
      <c r="CE669" s="27">
        <f>((1/(((1-P669)^2+(4-Q669)^2))*CT669))</f>
        <v>9.5931669933705457E-3</v>
      </c>
      <c r="CF669" s="27">
        <f>((1/(((2-P669)^2+(4-Q669)^2))*CT669))</f>
        <v>7.6963881291605323E-3</v>
      </c>
      <c r="CG669" s="27">
        <f>((1/(((3-P669)^2+(4-Q669)^2))*CT669))</f>
        <v>5.1119179804906476E-3</v>
      </c>
      <c r="CH669" s="27">
        <f>((1/(((0-P669)^2+(5-Q669)^2))*CT669))</f>
        <v>4.3536411948902213E-3</v>
      </c>
      <c r="CI669" s="27">
        <f>((1/(((1-P669)^2+(5-Q669)^2))*CT669))</f>
        <v>4.6428918242712057E-3</v>
      </c>
      <c r="CJ669" s="27">
        <f>((1/(((2-P669)^2+(5-Q669)^2))*CT669))</f>
        <v>4.1481172999526241E-3</v>
      </c>
      <c r="CK669" s="27">
        <f>((1/(((3-P669)^2+(5-Q669)^2))*CT669))</f>
        <v>3.2598409134737259E-3</v>
      </c>
      <c r="CL669" s="27">
        <f>(1/(((4-P669)^2+(5-Q669)^2))*CT669)</f>
        <v>2.424514845620303E-3</v>
      </c>
      <c r="CM669" s="27">
        <f>(1/(((0-P669)^2+(6-Q669)^2))*CT669)</f>
        <v>2.6258095198180512E-3</v>
      </c>
      <c r="CN669" s="27">
        <f>(1/(((1-P669)^2+(6-Q669)^2))*CT669)</f>
        <v>2.7283257320004561E-3</v>
      </c>
      <c r="CO669" s="27">
        <f>((1/(((2-P669)^2+(6-Q669)^2))*CT669))</f>
        <v>2.549619642550936E-3</v>
      </c>
      <c r="CP669" s="27">
        <f>((1/(((3-P669)^2+(6-Q669)^2))*CT669))</f>
        <v>2.1838563296433348E-3</v>
      </c>
      <c r="CQ669" s="27">
        <f>((1/(((4-P669)^2+(6-Q669)^2))*CT669))</f>
        <v>1.774321257481252E-3</v>
      </c>
      <c r="CR669" s="27">
        <f>((1/(((5-P669)^2+(6-Q669)^2)))*CT669)</f>
        <v>1.4098684957745116E-3</v>
      </c>
      <c r="CS669" s="21">
        <f t="shared" si="331"/>
        <v>1.0243652717823377</v>
      </c>
      <c r="CT669" s="28">
        <v>0.05</v>
      </c>
    </row>
    <row r="670" spans="8:98" x14ac:dyDescent="0.25">
      <c r="H670" s="2">
        <v>45017</v>
      </c>
      <c r="I670" s="1" t="s">
        <v>27</v>
      </c>
      <c r="J670" s="1" t="s">
        <v>5</v>
      </c>
      <c r="K670"/>
      <c r="L670"/>
      <c r="M670"/>
      <c r="N670"/>
      <c r="P670" s="10">
        <f>SUMIF(team,spi_matches[[#This Row],[team1]],Mxg)+SUMIF(team,spi_matches[[#This Row],[team2]],Vnxg)</f>
        <v>1.5444482356085065</v>
      </c>
      <c r="Q670" s="10">
        <f>SUMIF(team,spi_matches[[#This Row],[team1]],Mnxg)+SUMIF(team,spi_matches[[#This Row],[team2]],Vxg)</f>
        <v>0.97309815359186236</v>
      </c>
      <c r="R670" s="10" t="str">
        <f t="shared" si="301"/>
        <v/>
      </c>
      <c r="S670" s="21">
        <f t="shared" si="302"/>
        <v>0.43663648979915304</v>
      </c>
      <c r="T670" s="21">
        <f t="shared" si="303"/>
        <v>0.23709411893685331</v>
      </c>
      <c r="U670" s="21">
        <f t="shared" si="304"/>
        <v>0.1467510834766006</v>
      </c>
      <c r="V670" s="22">
        <f t="shared" si="305"/>
        <v>3</v>
      </c>
      <c r="W670" s="22">
        <f t="shared" si="306"/>
        <v>0</v>
      </c>
      <c r="X670" s="23" t="str">
        <f t="shared" si="307"/>
        <v/>
      </c>
      <c r="Y670" s="23" t="str">
        <f t="shared" si="308"/>
        <v/>
      </c>
      <c r="Z670" s="23">
        <f t="shared" si="309"/>
        <v>3</v>
      </c>
      <c r="AA670" s="23">
        <f t="shared" si="310"/>
        <v>0</v>
      </c>
      <c r="AB670" s="24">
        <f t="shared" si="311"/>
        <v>2</v>
      </c>
      <c r="AC670" s="24">
        <f t="shared" si="312"/>
        <v>1</v>
      </c>
      <c r="AD670" s="24">
        <f t="shared" si="313"/>
        <v>1</v>
      </c>
      <c r="AE670" s="24">
        <f t="shared" si="314"/>
        <v>1</v>
      </c>
      <c r="AF670" s="24">
        <f t="shared" si="315"/>
        <v>2</v>
      </c>
      <c r="AG670" s="24">
        <f t="shared" si="316"/>
        <v>0</v>
      </c>
      <c r="AH670" s="24">
        <f t="shared" si="317"/>
        <v>1</v>
      </c>
      <c r="AI670" s="24">
        <f t="shared" si="318"/>
        <v>0</v>
      </c>
      <c r="AJ670" s="24">
        <f t="shared" si="319"/>
        <v>2</v>
      </c>
      <c r="AK670" s="24">
        <f t="shared" si="320"/>
        <v>2</v>
      </c>
      <c r="AL670" s="25">
        <f t="shared" si="321"/>
        <v>21</v>
      </c>
      <c r="AM670" s="25">
        <f t="shared" si="322"/>
        <v>11</v>
      </c>
      <c r="AN670" s="25">
        <f t="shared" si="323"/>
        <v>20</v>
      </c>
      <c r="AO670" s="25">
        <f t="shared" si="324"/>
        <v>10</v>
      </c>
      <c r="AP670" s="25">
        <f t="shared" si="325"/>
        <v>22</v>
      </c>
      <c r="AQ670" s="26">
        <f t="shared" si="326"/>
        <v>0.24009474786387683</v>
      </c>
      <c r="AR670" s="26">
        <f t="shared" si="327"/>
        <v>0.168266550300746</v>
      </c>
      <c r="AS670" s="26">
        <f t="shared" si="328"/>
        <v>4.3310763963337592E-2</v>
      </c>
      <c r="AT670" s="26">
        <f t="shared" si="329"/>
        <v>4.0214135517318131E-2</v>
      </c>
      <c r="AU670" s="26">
        <f t="shared" si="330"/>
        <v>3.9617930629315123E-2</v>
      </c>
      <c r="AV670" s="27">
        <f>(1/(((0-P670)^2+(0-Q670)^2))*CT670)</f>
        <v>1.500491995270831E-2</v>
      </c>
      <c r="AW670" s="27">
        <f>(1/(((1-P670)^2+(1-Q670)^2))*CT670)</f>
        <v>0.168266550300746</v>
      </c>
      <c r="AX670" s="27">
        <f>(1/(((2-P670)^2+(2-Q670)^2))*CT670)</f>
        <v>3.9617930629315123E-2</v>
      </c>
      <c r="AY670" s="27">
        <f>(1/(((3-P670)^2+(3-Q670)^2))*CT670)</f>
        <v>8.0295976960566735E-3</v>
      </c>
      <c r="AZ670" s="27">
        <f>((1/(((4-P670)^2+(4-Q670)^2))*CT670))</f>
        <v>3.2912342226907479E-3</v>
      </c>
      <c r="BA670" s="27">
        <f>((1/(((5-P670)^2+(5-Q670)^2))*CT670))</f>
        <v>1.7757714573915315E-3</v>
      </c>
      <c r="BB670" s="27">
        <f>((1/(((6-P670)^2+(6-Q670)^2))*CT670))</f>
        <v>1.1081146779449266E-3</v>
      </c>
      <c r="BC670" s="27">
        <f>((1/(((1-P670)^2+(0-Q670)^2))*CT670))</f>
        <v>4.0214135517318131E-2</v>
      </c>
      <c r="BD670" s="27">
        <f>((1/(((2-P670)^2+(0-Q670)^2))*CT670))</f>
        <v>4.3310763963337592E-2</v>
      </c>
      <c r="BE670" s="27">
        <f>((1/(((2-P670)^2+(1-Q670)^2))*CT670))</f>
        <v>0.24009474786387683</v>
      </c>
      <c r="BF670" s="27">
        <f>((1/(((3-P670)^2+(0-Q670)^2))*CT670))</f>
        <v>1.6310281815015207E-2</v>
      </c>
      <c r="BG670" s="27">
        <f>((1/(((3-P670)^2+(1-Q670)^2))*CT670))</f>
        <v>2.3592087357031184E-2</v>
      </c>
      <c r="BH670" s="27">
        <f>((1/(((3-P670)^2+(2-Q670)^2))*CT670))</f>
        <v>1.57571714447013E-2</v>
      </c>
      <c r="BI670" s="27">
        <f>((1/(((4-P670)^2+(0-Q670)^2))*CT670))</f>
        <v>7.1667588116533475E-3</v>
      </c>
      <c r="BJ670" s="27">
        <f>((1/(((4-P670)^2+(1-Q670)^2))*CT670))</f>
        <v>8.2912439706726588E-3</v>
      </c>
      <c r="BK670" s="27">
        <f>((1/(((4-P670)^2+(2-Q670)^2))*CT670))</f>
        <v>7.0578983271937417E-3</v>
      </c>
      <c r="BL670" s="27">
        <f>((1/(((4-P670)^2+(3-Q670)^2))*CT670))</f>
        <v>4.9319073437991395E-3</v>
      </c>
      <c r="BM670" s="27">
        <f>((1/(((5-P670)^2+(0-Q670)^2))*CT670))</f>
        <v>3.8796507468484322E-3</v>
      </c>
      <c r="BN670" s="27">
        <f>((1/(((5-P670)^2+(1-Q670)^2))*CT670))</f>
        <v>4.1870570392824723E-3</v>
      </c>
      <c r="BO670" s="27">
        <f>((1/(((5-P670)^2+(2-Q670)^2))*CT670))</f>
        <v>3.8475255190281777E-3</v>
      </c>
      <c r="BP670" s="27">
        <f>((1/(((5-P670)^2+(3-Q670)^2))*CT670))</f>
        <v>3.1154260831429224E-3</v>
      </c>
      <c r="BQ670" s="27">
        <f>((1/(((5-P670)^2+(4-Q670)^2))*CT670))</f>
        <v>2.3693344303361489E-3</v>
      </c>
      <c r="BR670" s="27">
        <f>((1/(((6-P670)^2+(0-Q670)^2))*CT670))</f>
        <v>2.403977732135177E-3</v>
      </c>
      <c r="BS670" s="27">
        <f>(1/(((6-P670)^2+(1-Q670)^2))*CT670)</f>
        <v>2.518553524646095E-3</v>
      </c>
      <c r="BT670" s="27">
        <f>(1/(((6-P670)^2+(2-Q670)^2))*CT670)</f>
        <v>2.3916042529133564E-3</v>
      </c>
      <c r="BU670" s="27">
        <f>(1/(((6-P670)^2+(3-Q670)^2))*CT670)</f>
        <v>2.086787608499994E-3</v>
      </c>
      <c r="BV670" s="27">
        <f>((1/(((6-P670)^2+(4-Q670)^2))*CT670))</f>
        <v>1.7233014575640318E-3</v>
      </c>
      <c r="BW670" s="27">
        <f>((1/(((6-P670)^2+(5-Q670)^2))*CT670))</f>
        <v>1.3862749901571954E-3</v>
      </c>
      <c r="BX670" s="27">
        <f>((1/(((0-P670)^2+(1-Q670)^2))*CT670))</f>
        <v>2.0955187207221563E-2</v>
      </c>
      <c r="BY670" s="27">
        <f>((1/(((0-P670)^2+(2-Q670)^2))*CT670))</f>
        <v>1.4535527025197774E-2</v>
      </c>
      <c r="BZ670" s="27">
        <f>((1/(((1-P670)^2+(2-Q670)^2))*CT670))</f>
        <v>3.7010957103987684E-2</v>
      </c>
      <c r="CA670" s="27">
        <f>((1/(((0-P670)^2+(3-Q670)^2))*CT670))</f>
        <v>7.699828117454329E-3</v>
      </c>
      <c r="CB670" s="27">
        <f>((1/(((1-P670)^2+(3-Q670)^2))*CT670))</f>
        <v>1.1351369206646636E-2</v>
      </c>
      <c r="CC670" s="27">
        <f>((1/(((2-P670)^2+(3-Q670)^2))*CT670))</f>
        <v>1.1585180547954575E-2</v>
      </c>
      <c r="CD670" s="27">
        <f>((1/(((0-P670)^2+(4-Q670)^2))*CT670))</f>
        <v>4.3299583668146863E-3</v>
      </c>
      <c r="CE670" s="27">
        <f>((1/(((1-P670)^2+(4-Q670)^2))*CT670))</f>
        <v>5.2862176732728292E-3</v>
      </c>
      <c r="CF670" s="27">
        <f>((1/(((2-P670)^2+(4-Q670)^2))*CT670))</f>
        <v>5.3363716796091332E-3</v>
      </c>
      <c r="CG670" s="27">
        <f>((1/(((3-P670)^2+(4-Q670)^2))*CT670))</f>
        <v>4.4323232315733848E-3</v>
      </c>
      <c r="CH670" s="27">
        <f>((1/(((0-P670)^2+(5-Q670)^2))*CT670))</f>
        <v>2.6879901219955416E-3</v>
      </c>
      <c r="CI670" s="27">
        <f>((1/(((1-P670)^2+(5-Q670)^2))*CT670))</f>
        <v>3.0280343238761344E-3</v>
      </c>
      <c r="CJ670" s="27">
        <f>((1/(((2-P670)^2+(5-Q670)^2))*CT670))</f>
        <v>3.0444243823393668E-3</v>
      </c>
      <c r="CK670" s="27">
        <f>((1/(((3-P670)^2+(5-Q670)^2))*CT670))</f>
        <v>2.7270888590935141E-3</v>
      </c>
      <c r="CL670" s="27">
        <f>(1/(((4-P670)^2+(5-Q670)^2))*CT670)</f>
        <v>2.2476281170006147E-3</v>
      </c>
      <c r="CM670" s="27">
        <f>(1/(((0-P670)^2+(6-Q670)^2))*CT670)</f>
        <v>1.8079872339171457E-3</v>
      </c>
      <c r="CN670" s="27">
        <f>(1/(((1-P670)^2+(6-Q670)^2))*CT670)</f>
        <v>1.9557097412675885E-3</v>
      </c>
      <c r="CO670" s="27">
        <f>((1/(((2-P670)^2+(6-Q670)^2))*CT670))</f>
        <v>1.9625336944449055E-3</v>
      </c>
      <c r="CP670" s="27">
        <f>((1/(((3-P670)^2+(6-Q670)^2))*CT670))</f>
        <v>1.8255921881554225E-3</v>
      </c>
      <c r="CQ670" s="27">
        <f>((1/(((4-P670)^2+(6-Q670)^2))*CT670))</f>
        <v>1.5974708003410965E-3</v>
      </c>
      <c r="CR670" s="27">
        <f>((1/(((5-P670)^2+(6-Q670)^2)))*CT670)</f>
        <v>1.3437038544366871E-3</v>
      </c>
      <c r="CS670" s="21">
        <f t="shared" si="331"/>
        <v>0.82048169221260736</v>
      </c>
      <c r="CT670" s="28">
        <v>0.05</v>
      </c>
    </row>
    <row r="671" spans="8:98" x14ac:dyDescent="0.25">
      <c r="H671" s="2">
        <v>45017</v>
      </c>
      <c r="I671" s="1" t="s">
        <v>25</v>
      </c>
      <c r="J671" s="1" t="s">
        <v>15</v>
      </c>
      <c r="K671"/>
      <c r="L671"/>
      <c r="M671"/>
      <c r="N671"/>
      <c r="P671" s="10">
        <f>SUMIF(team,spi_matches[[#This Row],[team1]],Mxg)+SUMIF(team,spi_matches[[#This Row],[team2]],Vnxg)</f>
        <v>0.99494766873818585</v>
      </c>
      <c r="Q671" s="10">
        <f>SUMIF(team,spi_matches[[#This Row],[team1]],Mnxg)+SUMIF(team,spi_matches[[#This Row],[team2]],Vxg)</f>
        <v>1.0279689771854446</v>
      </c>
      <c r="R671" s="10" t="str">
        <f t="shared" si="301"/>
        <v/>
      </c>
      <c r="S671" s="21">
        <f t="shared" si="302"/>
        <v>0.19646278827027272</v>
      </c>
      <c r="T671" s="21">
        <f t="shared" si="303"/>
        <v>61.95899845085458</v>
      </c>
      <c r="U671" s="21">
        <f t="shared" si="304"/>
        <v>0.20629041289912867</v>
      </c>
      <c r="V671" s="22">
        <f t="shared" si="305"/>
        <v>1</v>
      </c>
      <c r="W671" s="22">
        <f t="shared" si="306"/>
        <v>1</v>
      </c>
      <c r="X671" s="23" t="str">
        <f t="shared" si="307"/>
        <v/>
      </c>
      <c r="Y671" s="23" t="str">
        <f t="shared" si="308"/>
        <v/>
      </c>
      <c r="Z671" s="23">
        <f t="shared" si="309"/>
        <v>1</v>
      </c>
      <c r="AA671" s="23">
        <f t="shared" si="310"/>
        <v>1</v>
      </c>
      <c r="AB671" s="24">
        <f t="shared" si="311"/>
        <v>1</v>
      </c>
      <c r="AC671" s="24">
        <f t="shared" si="312"/>
        <v>1</v>
      </c>
      <c r="AD671" s="24">
        <f t="shared" si="313"/>
        <v>1</v>
      </c>
      <c r="AE671" s="24">
        <f t="shared" si="314"/>
        <v>2</v>
      </c>
      <c r="AF671" s="24">
        <f t="shared" si="315"/>
        <v>0</v>
      </c>
      <c r="AG671" s="24">
        <f t="shared" si="316"/>
        <v>1</v>
      </c>
      <c r="AH671" s="24">
        <f t="shared" si="317"/>
        <v>2</v>
      </c>
      <c r="AI671" s="24">
        <f t="shared" si="318"/>
        <v>1</v>
      </c>
      <c r="AJ671" s="24">
        <f t="shared" si="319"/>
        <v>1</v>
      </c>
      <c r="AK671" s="24">
        <f t="shared" si="320"/>
        <v>0</v>
      </c>
      <c r="AL671" s="25">
        <f t="shared" si="321"/>
        <v>11</v>
      </c>
      <c r="AM671" s="25">
        <f t="shared" si="322"/>
        <v>12</v>
      </c>
      <c r="AN671" s="25">
        <f t="shared" si="323"/>
        <v>1</v>
      </c>
      <c r="AO671" s="25">
        <f t="shared" si="324"/>
        <v>21</v>
      </c>
      <c r="AP671" s="25">
        <f t="shared" si="325"/>
        <v>10</v>
      </c>
      <c r="AQ671" s="26">
        <f t="shared" si="326"/>
        <v>61.897295512675896</v>
      </c>
      <c r="AR671" s="26">
        <f t="shared" si="327"/>
        <v>5.291734176346144E-2</v>
      </c>
      <c r="AS671" s="26">
        <f t="shared" si="328"/>
        <v>5.0469205785885068E-2</v>
      </c>
      <c r="AT671" s="26">
        <f t="shared" si="329"/>
        <v>4.9460267195481904E-2</v>
      </c>
      <c r="AU671" s="26">
        <f t="shared" si="330"/>
        <v>4.7315071083876101E-2</v>
      </c>
      <c r="AV671" s="27">
        <f>(1/(((0-P671)^2+(0-Q671)^2))*CT671)</f>
        <v>2.4430272826010617E-2</v>
      </c>
      <c r="AW671" s="27">
        <f>(1/(((1-P671)^2+(1-Q671)^2))*CT671)</f>
        <v>61.897295512675896</v>
      </c>
      <c r="AX671" s="27">
        <f>(1/(((2-P671)^2+(2-Q671)^2))*CT671)</f>
        <v>2.5575781195098807E-2</v>
      </c>
      <c r="AY671" s="27">
        <f>(1/(((3-P671)^2+(3-Q671)^2))*CT671)</f>
        <v>6.3217988777096463E-3</v>
      </c>
      <c r="AZ671" s="27">
        <f>((1/(((4-P671)^2+(4-Q671)^2))*CT671))</f>
        <v>2.799033652679187E-3</v>
      </c>
      <c r="BA671" s="27">
        <f>((1/(((5-P671)^2+(5-Q671)^2))*CT671))</f>
        <v>1.5714634990195799E-3</v>
      </c>
      <c r="BB671" s="27">
        <f>((1/(((6-P671)^2+(6-Q671)^2))*CT671))</f>
        <v>1.0045881281668804E-3</v>
      </c>
      <c r="BC671" s="27">
        <f>((1/(((1-P671)^2+(0-Q671)^2))*CT671))</f>
        <v>4.7315071083876101E-2</v>
      </c>
      <c r="BD671" s="27">
        <f>((1/(((2-P671)^2+(0-Q671)^2))*CT671))</f>
        <v>2.4191397616198557E-2</v>
      </c>
      <c r="BE671" s="27">
        <f>((1/(((2-P671)^2+(1-Q671)^2))*CT671))</f>
        <v>4.9460267195481904E-2</v>
      </c>
      <c r="BF671" s="27">
        <f>((1/(((3-P671)^2+(0-Q671)^2))*CT671))</f>
        <v>9.8484227886481077E-3</v>
      </c>
      <c r="BG671" s="27">
        <f>((1/(((3-P671)^2+(1-Q671)^2))*CT671))</f>
        <v>1.2434664805622294E-2</v>
      </c>
      <c r="BH671" s="27">
        <f>((1/(((3-P671)^2+(2-Q671)^2))*CT671))</f>
        <v>1.0070332895930612E-2</v>
      </c>
      <c r="BI671" s="27">
        <f>((1/(((4-P671)^2+(0-Q671)^2))*CT671))</f>
        <v>4.9568458331795406E-3</v>
      </c>
      <c r="BJ671" s="27">
        <f>((1/(((4-P671)^2+(1-Q671)^2))*CT671))</f>
        <v>5.5364107840554788E-3</v>
      </c>
      <c r="BK671" s="27">
        <f>((1/(((4-P671)^2+(2-Q671)^2))*CT671))</f>
        <v>5.0124389572686195E-3</v>
      </c>
      <c r="BL671" s="27">
        <f>((1/(((4-P671)^2+(3-Q671)^2))*CT671))</f>
        <v>3.8701949408408778E-3</v>
      </c>
      <c r="BM671" s="27">
        <f>((1/(((5-P671)^2+(0-Q671)^2))*CT671))</f>
        <v>2.9244615567338081E-3</v>
      </c>
      <c r="BN671" s="27">
        <f>((1/(((5-P671)^2+(1-Q671)^2))*CT671))</f>
        <v>3.1169686549558078E-3</v>
      </c>
      <c r="BO671" s="27">
        <f>((1/(((5-P671)^2+(2-Q671)^2))*CT671))</f>
        <v>2.9437239198382122E-3</v>
      </c>
      <c r="BP671" s="27">
        <f>((1/(((5-P671)^2+(3-Q671)^2))*CT671))</f>
        <v>2.5088624901249386E-3</v>
      </c>
      <c r="BQ671" s="27">
        <f>((1/(((5-P671)^2+(4-Q671)^2))*CT671))</f>
        <v>2.0101785328323356E-3</v>
      </c>
      <c r="BR671" s="27">
        <f>((1/(((6-P671)^2+(0-Q671)^2))*CT671))</f>
        <v>1.9151754207367172E-3</v>
      </c>
      <c r="BS671" s="27">
        <f>(1/(((6-P671)^2+(1-Q671)^2))*CT671)</f>
        <v>1.9959019261575842E-3</v>
      </c>
      <c r="BT671" s="27">
        <f>(1/(((6-P671)^2+(2-Q671)^2))*CT671)</f>
        <v>1.9234177269551733E-3</v>
      </c>
      <c r="BU671" s="27">
        <f>(1/(((6-P671)^2+(3-Q671)^2))*CT671)</f>
        <v>1.7277450340888326E-3</v>
      </c>
      <c r="BV671" s="27">
        <f>((1/(((6-P671)^2+(4-Q671)^2))*CT671))</f>
        <v>1.4756437369522427E-3</v>
      </c>
      <c r="BW671" s="27">
        <f>((1/(((6-P671)^2+(5-Q671)^2))*CT671))</f>
        <v>1.2246623697949304E-3</v>
      </c>
      <c r="BX671" s="27">
        <f>((1/(((0-P671)^2+(1-Q671)^2))*CT671))</f>
        <v>5.0469205785885068E-2</v>
      </c>
      <c r="BY671" s="27">
        <f>((1/(((0-P671)^2+(2-Q671)^2))*CT671))</f>
        <v>2.5842929520262299E-2</v>
      </c>
      <c r="BZ671" s="27">
        <f>((1/(((1-P671)^2+(2-Q671)^2))*CT671))</f>
        <v>5.291734176346144E-2</v>
      </c>
      <c r="CA671" s="27">
        <f>((1/(((0-P671)^2+(3-Q671)^2))*CT671))</f>
        <v>1.0248364568170572E-2</v>
      </c>
      <c r="CB671" s="27">
        <f>((1/(((1-P671)^2+(3-Q671)^2))*CT671))</f>
        <v>1.2857000721549683E-2</v>
      </c>
      <c r="CC671" s="27">
        <f>((1/(((2-P671)^2+(3-Q671)^2))*CT671))</f>
        <v>1.0206088392248801E-2</v>
      </c>
      <c r="CD671" s="27">
        <f>((1/(((0-P671)^2+(4-Q671)^2))*CT671))</f>
        <v>5.0901520576779853E-3</v>
      </c>
      <c r="CE671" s="27">
        <f>((1/(((1-P671)^2+(4-Q671)^2))*CT671))</f>
        <v>5.6605948577974474E-3</v>
      </c>
      <c r="CF671" s="27">
        <f>((1/(((2-P671)^2+(4-Q671)^2))*CT671))</f>
        <v>5.0797012289534827E-3</v>
      </c>
      <c r="CG671" s="27">
        <f>((1/(((3-P671)^2+(4-Q671)^2))*CT671))</f>
        <v>3.8900808631888214E-3</v>
      </c>
      <c r="CH671" s="27">
        <f>((1/(((0-P671)^2+(5-Q671)^2))*CT671))</f>
        <v>2.9820567303125759E-3</v>
      </c>
      <c r="CI671" s="27">
        <f>((1/(((1-P671)^2+(5-Q671)^2))*CT671))</f>
        <v>3.1691590679488301E-3</v>
      </c>
      <c r="CJ671" s="27">
        <f>((1/(((2-P671)^2+(5-Q671)^2))*CT671))</f>
        <v>2.9784667632488542E-3</v>
      </c>
      <c r="CK671" s="27">
        <f>((1/(((3-P671)^2+(5-Q671)^2))*CT671))</f>
        <v>2.5256013519614723E-3</v>
      </c>
      <c r="CL671" s="27">
        <f>(1/(((4-P671)^2+(5-Q671)^2))*CT671)</f>
        <v>2.0155300654997824E-3</v>
      </c>
      <c r="CM671" s="27">
        <f>(1/(((0-P671)^2+(6-Q671)^2))*CT671)</f>
        <v>1.9446919228323816E-3</v>
      </c>
      <c r="CN671" s="27">
        <f>(1/(((1-P671)^2+(6-Q671)^2))*CT671)</f>
        <v>2.0225622467330766E-3</v>
      </c>
      <c r="CO671" s="27">
        <f>((1/(((2-P671)^2+(6-Q671)^2))*CT671))</f>
        <v>1.9431645600765024E-3</v>
      </c>
      <c r="CP671" s="27">
        <f>((1/(((3-P671)^2+(6-Q671)^2))*CT671))</f>
        <v>1.7396552150644312E-3</v>
      </c>
      <c r="CQ671" s="27">
        <f>((1/(((4-P671)^2+(6-Q671)^2))*CT671))</f>
        <v>1.4814186251985604E-3</v>
      </c>
      <c r="CR671" s="27">
        <f>((1/(((5-P671)^2+(6-Q671)^2)))*CT671)</f>
        <v>1.2266465910565653E-3</v>
      </c>
      <c r="CS671" s="21">
        <f t="shared" si="331"/>
        <v>62.361751652023969</v>
      </c>
      <c r="CT671" s="28">
        <v>0.05</v>
      </c>
    </row>
    <row r="672" spans="8:98" x14ac:dyDescent="0.25">
      <c r="H672" s="2">
        <v>45024</v>
      </c>
      <c r="I672" s="1" t="s">
        <v>17</v>
      </c>
      <c r="J672" s="1" t="s">
        <v>25</v>
      </c>
      <c r="K672"/>
      <c r="L672"/>
      <c r="M672"/>
      <c r="N672"/>
      <c r="P672" s="10">
        <f>SUMIF(team,spi_matches[[#This Row],[team1]],Mxg)+SUMIF(team,spi_matches[[#This Row],[team2]],Vnxg)</f>
        <v>1.2387686934186086</v>
      </c>
      <c r="Q672" s="10">
        <f>SUMIF(team,spi_matches[[#This Row],[team1]],Mnxg)+SUMIF(team,spi_matches[[#This Row],[team2]],Vxg)</f>
        <v>0.99248643832251426</v>
      </c>
      <c r="R672" s="10" t="str">
        <f t="shared" si="301"/>
        <v/>
      </c>
      <c r="S672" s="21">
        <f t="shared" si="302"/>
        <v>0.25537289057753554</v>
      </c>
      <c r="T672" s="21">
        <f t="shared" si="303"/>
        <v>0.94007784429625796</v>
      </c>
      <c r="U672" s="21">
        <f t="shared" si="304"/>
        <v>0.17449145785660114</v>
      </c>
      <c r="V672" s="22">
        <f t="shared" si="305"/>
        <v>1</v>
      </c>
      <c r="W672" s="22">
        <f t="shared" si="306"/>
        <v>1</v>
      </c>
      <c r="X672" s="23" t="str">
        <f t="shared" si="307"/>
        <v/>
      </c>
      <c r="Y672" s="23" t="str">
        <f t="shared" si="308"/>
        <v/>
      </c>
      <c r="Z672" s="23">
        <f t="shared" si="309"/>
        <v>1</v>
      </c>
      <c r="AA672" s="23">
        <f t="shared" si="310"/>
        <v>1</v>
      </c>
      <c r="AB672" s="24">
        <f t="shared" si="311"/>
        <v>1</v>
      </c>
      <c r="AC672" s="24">
        <f t="shared" si="312"/>
        <v>1</v>
      </c>
      <c r="AD672" s="24">
        <f t="shared" si="313"/>
        <v>2</v>
      </c>
      <c r="AE672" s="24">
        <f t="shared" si="314"/>
        <v>1</v>
      </c>
      <c r="AF672" s="24">
        <f t="shared" si="315"/>
        <v>1</v>
      </c>
      <c r="AG672" s="24">
        <f t="shared" si="316"/>
        <v>0</v>
      </c>
      <c r="AH672" s="24">
        <f t="shared" si="317"/>
        <v>1</v>
      </c>
      <c r="AI672" s="24">
        <f t="shared" si="318"/>
        <v>2</v>
      </c>
      <c r="AJ672" s="24">
        <f t="shared" si="319"/>
        <v>0</v>
      </c>
      <c r="AK672" s="24">
        <f t="shared" si="320"/>
        <v>1</v>
      </c>
      <c r="AL672" s="25">
        <f t="shared" si="321"/>
        <v>11</v>
      </c>
      <c r="AM672" s="25">
        <f t="shared" si="322"/>
        <v>21</v>
      </c>
      <c r="AN672" s="25">
        <f t="shared" si="323"/>
        <v>10</v>
      </c>
      <c r="AO672" s="25">
        <f t="shared" si="324"/>
        <v>12</v>
      </c>
      <c r="AP672" s="25">
        <f t="shared" si="325"/>
        <v>1</v>
      </c>
      <c r="AQ672" s="26">
        <f t="shared" si="326"/>
        <v>0.87616398832391007</v>
      </c>
      <c r="AR672" s="26">
        <f t="shared" si="327"/>
        <v>8.6276876659259594E-2</v>
      </c>
      <c r="AS672" s="26">
        <f t="shared" si="328"/>
        <v>4.798281128821099E-2</v>
      </c>
      <c r="AT672" s="26">
        <f t="shared" si="329"/>
        <v>4.6637698677169867E-2</v>
      </c>
      <c r="AU672" s="26">
        <f t="shared" si="330"/>
        <v>3.2581688349235333E-2</v>
      </c>
      <c r="AV672" s="27">
        <f>(1/(((0-P672)^2+(0-Q672)^2))*CT672)</f>
        <v>1.9844599276409056E-2</v>
      </c>
      <c r="AW672" s="27">
        <f>(1/(((1-P672)^2+(1-Q672)^2))*CT672)</f>
        <v>0.87616398832391007</v>
      </c>
      <c r="AX672" s="27">
        <f>(1/(((2-P672)^2+(2-Q672)^2))*CT672)</f>
        <v>3.1356677787542316E-2</v>
      </c>
      <c r="AY672" s="27">
        <f>(1/(((3-P672)^2+(3-Q672)^2))*CT672)</f>
        <v>7.0106105718303405E-3</v>
      </c>
      <c r="AZ672" s="27">
        <f>((1/(((4-P672)^2+(4-Q672)^2))*CT672))</f>
        <v>2.9994835815298666E-3</v>
      </c>
      <c r="BA672" s="27">
        <f>((1/(((5-P672)^2+(5-Q672)^2))*CT672))</f>
        <v>1.655244054291643E-3</v>
      </c>
      <c r="BB672" s="27">
        <f>((1/(((6-P672)^2+(6-Q672)^2))*CT672))</f>
        <v>1.0472407007446314E-3</v>
      </c>
      <c r="BC672" s="27">
        <f>((1/(((1-P672)^2+(0-Q672)^2))*CT672))</f>
        <v>4.798281128821099E-2</v>
      </c>
      <c r="BD672" s="27">
        <f>((1/(((2-P672)^2+(0-Q672)^2))*CT672))</f>
        <v>3.1959042674122348E-2</v>
      </c>
      <c r="BE672" s="27">
        <f>((1/(((2-P672)^2+(1-Q672)^2))*CT672))</f>
        <v>8.6276876659259594E-2</v>
      </c>
      <c r="BF672" s="27">
        <f>((1/(((3-P672)^2+(0-Q672)^2))*CT672))</f>
        <v>1.2234017037803266E-2</v>
      </c>
      <c r="BG672" s="27">
        <f>((1/(((3-P672)^2+(1-Q672)^2))*CT672))</f>
        <v>1.6118673832070936E-2</v>
      </c>
      <c r="BH672" s="27">
        <f>((1/(((3-P672)^2+(2-Q672)^2))*CT672))</f>
        <v>1.2144708695964731E-2</v>
      </c>
      <c r="BI672" s="27">
        <f>((1/(((4-P672)^2+(0-Q672)^2))*CT672))</f>
        <v>5.8075869827976471E-3</v>
      </c>
      <c r="BJ672" s="27">
        <f>((1/(((4-P672)^2+(1-Q672)^2))*CT672))</f>
        <v>6.5578459613512829E-3</v>
      </c>
      <c r="BK672" s="27">
        <f>((1/(((4-P672)^2+(2-Q672)^2))*CT672))</f>
        <v>5.7873840755074341E-3</v>
      </c>
      <c r="BL672" s="27">
        <f>((1/(((4-P672)^2+(3-Q672)^2))*CT672))</f>
        <v>4.2901850156532766E-3</v>
      </c>
      <c r="BM672" s="27">
        <f>((1/(((5-P672)^2+(0-Q672)^2))*CT672))</f>
        <v>3.304279842220083E-3</v>
      </c>
      <c r="BN672" s="27">
        <f>((1/(((5-P672)^2+(1-Q672)^2))*CT672))</f>
        <v>3.5343388671304887E-3</v>
      </c>
      <c r="BO672" s="27">
        <f>((1/(((5-P672)^2+(2-Q672)^2))*CT672))</f>
        <v>3.2977300463508832E-3</v>
      </c>
      <c r="BP672" s="27">
        <f>((1/(((5-P672)^2+(3-Q672)^2))*CT672))</f>
        <v>2.7507332346093372E-3</v>
      </c>
      <c r="BQ672" s="27">
        <f>((1/(((5-P672)^2+(4-Q672)^2))*CT672))</f>
        <v>2.1559159478246087E-3</v>
      </c>
      <c r="BR672" s="27">
        <f>((1/(((6-P672)^2+(0-Q672)^2))*CT672))</f>
        <v>2.113775855253013E-3</v>
      </c>
      <c r="BS672" s="27">
        <f>(1/(((6-P672)^2+(1-Q672)^2))*CT672)</f>
        <v>2.2056183266378391E-3</v>
      </c>
      <c r="BT672" s="27">
        <f>(1/(((6-P672)^2+(2-Q672)^2))*CT672)</f>
        <v>2.11109358667479E-3</v>
      </c>
      <c r="BU672" s="27">
        <f>(1/(((6-P672)^2+(3-Q672)^2))*CT672)</f>
        <v>1.8726988565485572E-3</v>
      </c>
      <c r="BV672" s="27">
        <f>((1/(((6-P672)^2+(4-Q672)^2))*CT672))</f>
        <v>1.5765678440303995E-3</v>
      </c>
      <c r="BW672" s="27">
        <f>((1/(((6-P672)^2+(5-Q672)^2))*CT672))</f>
        <v>1.2910059475140384E-3</v>
      </c>
      <c r="BX672" s="27">
        <f>((1/(((0-P672)^2+(1-Q672)^2))*CT672))</f>
        <v>3.2581688349235333E-2</v>
      </c>
      <c r="BY672" s="27">
        <f>((1/(((0-P672)^2+(2-Q672)^2))*CT672))</f>
        <v>1.9610677435717934E-2</v>
      </c>
      <c r="BZ672" s="27">
        <f>((1/(((1-P672)^2+(2-Q672)^2))*CT672))</f>
        <v>4.6637698677169867E-2</v>
      </c>
      <c r="CA672" s="27">
        <f>((1/(((0-P672)^2+(3-Q672)^2))*CT672))</f>
        <v>8.9852772305978792E-3</v>
      </c>
      <c r="CB672" s="27">
        <f>((1/(((1-P672)^2+(3-Q672)^2))*CT672))</f>
        <v>1.223354965132778E-2</v>
      </c>
      <c r="CC672" s="27">
        <f>((1/(((2-P672)^2+(3-Q672)^2))*CT672))</f>
        <v>1.0846966264838963E-2</v>
      </c>
      <c r="CD672" s="27">
        <f>((1/(((0-P672)^2+(4-Q672)^2))*CT672))</f>
        <v>4.7260383172360275E-3</v>
      </c>
      <c r="CE672" s="27">
        <f>((1/(((1-P672)^2+(4-Q672)^2))*CT672))</f>
        <v>5.4932086670809628E-3</v>
      </c>
      <c r="CF672" s="27">
        <f>((1/(((2-P672)^2+(4-Q672)^2))*CT672))</f>
        <v>5.1950151944326201E-3</v>
      </c>
      <c r="CG672" s="27">
        <f>((1/(((3-P672)^2+(4-Q672)^2))*CT672))</f>
        <v>4.1162177737417175E-3</v>
      </c>
      <c r="CH672" s="27">
        <f>((1/(((0-P672)^2+(5-Q672)^2))*CT672))</f>
        <v>2.8417627785968982E-3</v>
      </c>
      <c r="CI672" s="27">
        <f>((1/(((1-P672)^2+(5-Q672)^2))*CT672))</f>
        <v>3.1022805576938722E-3</v>
      </c>
      <c r="CJ672" s="27">
        <f>((1/(((2-P672)^2+(5-Q672)^2))*CT672))</f>
        <v>3.0048730538678042E-3</v>
      </c>
      <c r="CK672" s="27">
        <f>((1/(((3-P672)^2+(5-Q672)^2))*CT672))</f>
        <v>2.6093172602073642E-3</v>
      </c>
      <c r="CL672" s="27">
        <f>(1/(((4-P672)^2+(5-Q672)^2))*CT672)</f>
        <v>2.111079669000105E-3</v>
      </c>
      <c r="CM672" s="27">
        <f>(1/(((0-P672)^2+(6-Q672)^2))*CT672)</f>
        <v>1.8790112230007571E-3</v>
      </c>
      <c r="CN672" s="27">
        <f>(1/(((1-P672)^2+(6-Q672)^2))*CT672)</f>
        <v>1.9894794291086411E-3</v>
      </c>
      <c r="CO672" s="27">
        <f>((1/(((2-P672)^2+(6-Q672)^2))*CT672))</f>
        <v>1.9489632651136513E-3</v>
      </c>
      <c r="CP672" s="27">
        <f>((1/(((3-P672)^2+(6-Q672)^2))*CT672))</f>
        <v>1.774488882626104E-3</v>
      </c>
      <c r="CQ672" s="27">
        <f>((1/(((4-P672)^2+(6-Q672)^2))*CT672))</f>
        <v>1.5290711409580949E-3</v>
      </c>
      <c r="CR672" s="27">
        <f>((1/(((5-P672)^2+(6-Q672)^2)))*CT672)</f>
        <v>1.2747930350487469E-3</v>
      </c>
      <c r="CS672" s="21">
        <f t="shared" si="331"/>
        <v>1.3699421927303945</v>
      </c>
      <c r="CT672" s="28">
        <v>0.05</v>
      </c>
    </row>
    <row r="673" spans="8:98" x14ac:dyDescent="0.25">
      <c r="H673" s="2">
        <v>45024</v>
      </c>
      <c r="I673" s="1" t="s">
        <v>28</v>
      </c>
      <c r="J673" s="1" t="s">
        <v>27</v>
      </c>
      <c r="K673"/>
      <c r="L673"/>
      <c r="M673"/>
      <c r="N673"/>
      <c r="P673" s="10">
        <f>SUMIF(team,spi_matches[[#This Row],[team1]],Mxg)+SUMIF(team,spi_matches[[#This Row],[team2]],Vnxg)</f>
        <v>1.779479705658241</v>
      </c>
      <c r="Q673" s="10">
        <f>SUMIF(team,spi_matches[[#This Row],[team1]],Mnxg)+SUMIF(team,spi_matches[[#This Row],[team2]],Vxg)</f>
        <v>1.0309660534158933</v>
      </c>
      <c r="R673" s="10" t="str">
        <f t="shared" si="301"/>
        <v/>
      </c>
      <c r="S673" s="21">
        <f t="shared" si="302"/>
        <v>1.2231388035407806</v>
      </c>
      <c r="T673" s="21">
        <f t="shared" si="303"/>
        <v>0.16065395728960941</v>
      </c>
      <c r="U673" s="21">
        <f t="shared" si="304"/>
        <v>0.13624504640133633</v>
      </c>
      <c r="V673" s="22">
        <f t="shared" si="305"/>
        <v>3</v>
      </c>
      <c r="W673" s="22">
        <f t="shared" si="306"/>
        <v>0</v>
      </c>
      <c r="X673" s="23" t="str">
        <f t="shared" si="307"/>
        <v/>
      </c>
      <c r="Y673" s="23" t="str">
        <f t="shared" si="308"/>
        <v/>
      </c>
      <c r="Z673" s="23">
        <f t="shared" si="309"/>
        <v>3</v>
      </c>
      <c r="AA673" s="23">
        <f t="shared" si="310"/>
        <v>0</v>
      </c>
      <c r="AB673" s="24">
        <f t="shared" si="311"/>
        <v>2</v>
      </c>
      <c r="AC673" s="24">
        <f t="shared" si="312"/>
        <v>1</v>
      </c>
      <c r="AD673" s="24">
        <f t="shared" si="313"/>
        <v>1</v>
      </c>
      <c r="AE673" s="24">
        <f t="shared" si="314"/>
        <v>1</v>
      </c>
      <c r="AF673" s="24">
        <f t="shared" si="315"/>
        <v>2</v>
      </c>
      <c r="AG673" s="24">
        <f t="shared" si="316"/>
        <v>2</v>
      </c>
      <c r="AH673" s="24">
        <f t="shared" si="317"/>
        <v>2</v>
      </c>
      <c r="AI673" s="24">
        <f t="shared" si="318"/>
        <v>0</v>
      </c>
      <c r="AJ673" s="24">
        <f t="shared" si="319"/>
        <v>3</v>
      </c>
      <c r="AK673" s="24">
        <f t="shared" si="320"/>
        <v>1</v>
      </c>
      <c r="AL673" s="25">
        <f t="shared" si="321"/>
        <v>21</v>
      </c>
      <c r="AM673" s="25">
        <f t="shared" si="322"/>
        <v>11</v>
      </c>
      <c r="AN673" s="25">
        <f t="shared" si="323"/>
        <v>22</v>
      </c>
      <c r="AO673" s="25">
        <f t="shared" si="324"/>
        <v>20</v>
      </c>
      <c r="AP673" s="25">
        <f t="shared" si="325"/>
        <v>31</v>
      </c>
      <c r="AQ673" s="26">
        <f t="shared" si="326"/>
        <v>1.0083064958495989</v>
      </c>
      <c r="AR673" s="26">
        <f t="shared" si="327"/>
        <v>8.2162853915143996E-2</v>
      </c>
      <c r="AS673" s="26">
        <f t="shared" si="328"/>
        <v>5.0624914457965402E-2</v>
      </c>
      <c r="AT673" s="26">
        <f t="shared" si="329"/>
        <v>4.498343785564566E-2</v>
      </c>
      <c r="AU673" s="26">
        <f t="shared" si="330"/>
        <v>3.3542894009034853E-2</v>
      </c>
      <c r="AV673" s="27">
        <f>(1/(((0-P673)^2+(0-Q673)^2))*CT673)</f>
        <v>1.1821898765039701E-2</v>
      </c>
      <c r="AW673" s="27">
        <f>(1/(((1-P673)^2+(1-Q673)^2))*CT673)</f>
        <v>8.2162853915143996E-2</v>
      </c>
      <c r="AX673" s="27">
        <f>(1/(((2-P673)^2+(2-Q673)^2))*CT673)</f>
        <v>5.0624914457965402E-2</v>
      </c>
      <c r="AY673" s="27">
        <f>(1/(((3-P673)^2+(3-Q673)^2))*CT673)</f>
        <v>9.3166003955741841E-3</v>
      </c>
      <c r="AZ673" s="27">
        <f>((1/(((4-P673)^2+(4-Q673)^2))*CT673))</f>
        <v>3.6374554143597175E-3</v>
      </c>
      <c r="BA673" s="27">
        <f>((1/(((5-P673)^2+(5-Q673)^2))*CT673))</f>
        <v>1.9138769580996082E-3</v>
      </c>
      <c r="BB673" s="27">
        <f>((1/(((6-P673)^2+(6-Q673)^2))*CT673))</f>
        <v>1.1763573834267871E-3</v>
      </c>
      <c r="BC673" s="27">
        <f>((1/(((1-P673)^2+(0-Q673)^2))*CT673))</f>
        <v>2.9931523591276071E-2</v>
      </c>
      <c r="BD673" s="27">
        <f>((1/(((2-P673)^2+(0-Q673)^2))*CT673))</f>
        <v>4.498343785564566E-2</v>
      </c>
      <c r="BE673" s="27">
        <f>((1/(((2-P673)^2+(1-Q673)^2))*CT673))</f>
        <v>1.0083064958495989</v>
      </c>
      <c r="BF673" s="27">
        <f>((1/(((3-P673)^2+(0-Q673)^2))*CT673))</f>
        <v>1.9588172063468728E-2</v>
      </c>
      <c r="BG673" s="27">
        <f>((1/(((3-P673)^2+(1-Q673)^2))*CT673))</f>
        <v>3.3542894009034853E-2</v>
      </c>
      <c r="BH673" s="27">
        <f>((1/(((3-P673)^2+(2-Q673)^2))*CT673))</f>
        <v>2.0587174388911292E-2</v>
      </c>
      <c r="BI673" s="27">
        <f>((1/(((4-P673)^2+(0-Q673)^2))*CT673))</f>
        <v>8.342229791842206E-3</v>
      </c>
      <c r="BJ673" s="27">
        <f>((1/(((4-P673)^2+(1-Q673)^2))*CT673))</f>
        <v>1.0138554964161554E-2</v>
      </c>
      <c r="BK673" s="27">
        <f>((1/(((4-P673)^2+(2-Q673)^2))*CT673))</f>
        <v>8.5182689745058934E-3</v>
      </c>
      <c r="BL673" s="27">
        <f>((1/(((4-P673)^2+(3-Q673)^2))*CT673))</f>
        <v>5.6767832231994263E-3</v>
      </c>
      <c r="BM673" s="27">
        <f>((1/(((5-P673)^2+(0-Q673)^2))*CT673))</f>
        <v>4.3726773547515399E-3</v>
      </c>
      <c r="BN673" s="27">
        <f>((1/(((5-P673)^2+(1-Q673)^2))*CT673))</f>
        <v>4.8203411318432721E-3</v>
      </c>
      <c r="BO673" s="27">
        <f>((1/(((5-P673)^2+(2-Q673)^2))*CT673))</f>
        <v>4.4205625005690604E-3</v>
      </c>
      <c r="BP673" s="27">
        <f>((1/(((5-P673)^2+(3-Q673)^2))*CT673))</f>
        <v>3.5090561882303393E-3</v>
      </c>
      <c r="BQ673" s="27">
        <f>((1/(((5-P673)^2+(4-Q673)^2))*CT673))</f>
        <v>2.6059428417152964E-3</v>
      </c>
      <c r="BR673" s="27">
        <f>((1/(((6-P673)^2+(0-Q673)^2))*CT673))</f>
        <v>2.6489108325333396E-3</v>
      </c>
      <c r="BS673" s="27">
        <f>(1/(((6-P673)^2+(1-Q673)^2))*CT673)</f>
        <v>2.8068205028677108E-3</v>
      </c>
      <c r="BT673" s="27">
        <f>(1/(((6-P673)^2+(2-Q673)^2))*CT673)</f>
        <v>2.6664080827363545E-3</v>
      </c>
      <c r="BU673" s="27">
        <f>(1/(((6-P673)^2+(3-Q673)^2))*CT673)</f>
        <v>2.3052218647866877E-3</v>
      </c>
      <c r="BV673" s="27">
        <f>((1/(((6-P673)^2+(4-Q673)^2))*CT673))</f>
        <v>1.8777259324606454E-3</v>
      </c>
      <c r="BW673" s="27">
        <f>((1/(((6-P673)^2+(5-Q673)^2))*CT673))</f>
        <v>1.4896015966419549E-3</v>
      </c>
      <c r="BX673" s="27">
        <f>((1/(((0-P673)^2+(1-Q673)^2))*CT673))</f>
        <v>1.5785285170216299E-2</v>
      </c>
      <c r="BY673" s="27">
        <f>((1/(((0-P673)^2+(2-Q673)^2))*CT673))</f>
        <v>1.217856263341939E-2</v>
      </c>
      <c r="BZ673" s="27">
        <f>((1/(((1-P673)^2+(2-Q673)^2))*CT673))</f>
        <v>3.2328657766063439E-2</v>
      </c>
      <c r="CA673" s="27">
        <f>((1/(((0-P673)^2+(3-Q673)^2))*CT673))</f>
        <v>7.0985997003925301E-3</v>
      </c>
      <c r="CB673" s="27">
        <f>((1/(((1-P673)^2+(3-Q673)^2))*CT673))</f>
        <v>1.1149059302175156E-2</v>
      </c>
      <c r="CC673" s="27">
        <f>((1/(((2-P673)^2+(3-Q673)^2))*CT673))</f>
        <v>1.2736504525013091E-2</v>
      </c>
      <c r="CD673" s="27">
        <f>((1/(((0-P673)^2+(4-Q673)^2))*CT673))</f>
        <v>4.1730268468453185E-3</v>
      </c>
      <c r="CE673" s="27">
        <f>((1/(((1-P673)^2+(4-Q673)^2))*CT673))</f>
        <v>5.3063058766020469E-3</v>
      </c>
      <c r="CF673" s="27">
        <f>((1/(((2-P673)^2+(4-Q673)^2))*CT673))</f>
        <v>5.6409267345761196E-3</v>
      </c>
      <c r="CG673" s="27">
        <f>((1/(((3-P673)^2+(4-Q673)^2))*CT673))</f>
        <v>4.8520925163673114E-3</v>
      </c>
      <c r="CH673" s="27">
        <f>((1/(((0-P673)^2+(5-Q673)^2))*CT673))</f>
        <v>2.6427370712176915E-3</v>
      </c>
      <c r="CI673" s="27">
        <f>((1/(((1-P673)^2+(5-Q673)^2))*CT673))</f>
        <v>3.0560817128693673E-3</v>
      </c>
      <c r="CJ673" s="27">
        <f>((1/(((2-P673)^2+(5-Q673)^2))*CT673))</f>
        <v>3.1641845356322786E-3</v>
      </c>
      <c r="CK673" s="27">
        <f>((1/(((3-P673)^2+(5-Q673)^2))*CT673))</f>
        <v>2.8997441991636215E-3</v>
      </c>
      <c r="CL673" s="27">
        <f>(1/(((4-P673)^2+(5-Q673)^2))*CT673)</f>
        <v>2.4173343160535754E-3</v>
      </c>
      <c r="CM673" s="27">
        <f>(1/(((0-P673)^2+(6-Q673)^2))*CT673)</f>
        <v>1.7948264667955319E-3</v>
      </c>
      <c r="CN673" s="27">
        <f>(1/(((1-P673)^2+(6-Q673)^2))*CT673)</f>
        <v>1.9763715317478304E-3</v>
      </c>
      <c r="CO673" s="27">
        <f>((1/(((2-P673)^2+(6-Q673)^2))*CT673))</f>
        <v>2.0210245108293833E-3</v>
      </c>
      <c r="CP673" s="27">
        <f>((1/(((3-P673)^2+(6-Q673)^2))*CT673))</f>
        <v>1.909784226130618E-3</v>
      </c>
      <c r="CQ673" s="27">
        <f>((1/(((4-P673)^2+(6-Q673)^2))*CT673))</f>
        <v>1.6879341451503348E-3</v>
      </c>
      <c r="CR673" s="27">
        <f>((1/(((5-P673)^2+(6-Q673)^2)))*CT673)</f>
        <v>1.426002614075432E-3</v>
      </c>
      <c r="CS673" s="21">
        <f t="shared" si="331"/>
        <v>1.5200378072317264</v>
      </c>
      <c r="CT673" s="28">
        <v>0.05</v>
      </c>
    </row>
    <row r="674" spans="8:98" x14ac:dyDescent="0.25">
      <c r="H674" s="2">
        <v>45024</v>
      </c>
      <c r="I674" s="1" t="s">
        <v>23</v>
      </c>
      <c r="J674" s="1" t="s">
        <v>21</v>
      </c>
      <c r="K674"/>
      <c r="L674"/>
      <c r="M674"/>
      <c r="N674"/>
      <c r="P674" s="10">
        <f>SUMIF(team,spi_matches[[#This Row],[team1]],Mxg)+SUMIF(team,spi_matches[[#This Row],[team2]],Vnxg)</f>
        <v>1.4355849064448019</v>
      </c>
      <c r="Q674" s="10">
        <f>SUMIF(team,spi_matches[[#This Row],[team1]],Mnxg)+SUMIF(team,spi_matches[[#This Row],[team2]],Vxg)</f>
        <v>1.2476205703003806</v>
      </c>
      <c r="R674" s="10" t="str">
        <f t="shared" si="301"/>
        <v/>
      </c>
      <c r="S674" s="21">
        <f t="shared" si="302"/>
        <v>0.29086313875163983</v>
      </c>
      <c r="T674" s="21">
        <f t="shared" si="303"/>
        <v>0.28511770641388162</v>
      </c>
      <c r="U674" s="21">
        <f t="shared" si="304"/>
        <v>0.19858325967576493</v>
      </c>
      <c r="V674" s="22">
        <f t="shared" si="305"/>
        <v>3</v>
      </c>
      <c r="W674" s="22">
        <f t="shared" si="306"/>
        <v>0</v>
      </c>
      <c r="X674" s="23" t="str">
        <f t="shared" si="307"/>
        <v/>
      </c>
      <c r="Y674" s="23" t="str">
        <f t="shared" si="308"/>
        <v/>
      </c>
      <c r="Z674" s="23">
        <f t="shared" si="309"/>
        <v>3</v>
      </c>
      <c r="AA674" s="23">
        <f t="shared" si="310"/>
        <v>0</v>
      </c>
      <c r="AB674" s="24">
        <f t="shared" si="311"/>
        <v>1</v>
      </c>
      <c r="AC674" s="24">
        <f t="shared" si="312"/>
        <v>1</v>
      </c>
      <c r="AD674" s="24">
        <f t="shared" si="313"/>
        <v>2</v>
      </c>
      <c r="AE674" s="24">
        <f t="shared" si="314"/>
        <v>1</v>
      </c>
      <c r="AF674" s="24">
        <f t="shared" si="315"/>
        <v>1</v>
      </c>
      <c r="AG674" s="24">
        <f t="shared" si="316"/>
        <v>2</v>
      </c>
      <c r="AH674" s="24">
        <f t="shared" si="317"/>
        <v>2</v>
      </c>
      <c r="AI674" s="24">
        <f t="shared" si="318"/>
        <v>2</v>
      </c>
      <c r="AJ674" s="24">
        <f t="shared" si="319"/>
        <v>1</v>
      </c>
      <c r="AK674" s="24">
        <f t="shared" si="320"/>
        <v>0</v>
      </c>
      <c r="AL674" s="25">
        <f t="shared" si="321"/>
        <v>11</v>
      </c>
      <c r="AM674" s="25">
        <f t="shared" si="322"/>
        <v>21</v>
      </c>
      <c r="AN674" s="25">
        <f t="shared" si="323"/>
        <v>12</v>
      </c>
      <c r="AO674" s="25">
        <f t="shared" si="324"/>
        <v>22</v>
      </c>
      <c r="AP674" s="25">
        <f t="shared" si="325"/>
        <v>10</v>
      </c>
      <c r="AQ674" s="26">
        <f t="shared" si="326"/>
        <v>0.19916338824988136</v>
      </c>
      <c r="AR674" s="26">
        <f t="shared" si="327"/>
        <v>0.13162039232009098</v>
      </c>
      <c r="AS674" s="26">
        <f t="shared" si="328"/>
        <v>6.6154278234552416E-2</v>
      </c>
      <c r="AT674" s="26">
        <f t="shared" si="329"/>
        <v>5.6520217247973042E-2</v>
      </c>
      <c r="AU674" s="26">
        <f t="shared" si="330"/>
        <v>2.8632107399668507E-2</v>
      </c>
      <c r="AV674" s="27">
        <f>(1/(((0-P674)^2+(0-Q674)^2))*CT674)</f>
        <v>1.3821848657138419E-2</v>
      </c>
      <c r="AW674" s="27">
        <f>(1/(((1-P674)^2+(1-Q674)^2))*CT674)</f>
        <v>0.19916338824988136</v>
      </c>
      <c r="AX674" s="27">
        <f>(1/(((2-P674)^2+(2-Q674)^2))*CT674)</f>
        <v>5.6520217247973042E-2</v>
      </c>
      <c r="AY674" s="27">
        <f>(1/(((3-P674)^2+(3-Q674)^2))*CT674)</f>
        <v>9.0608792767435265E-3</v>
      </c>
      <c r="AZ674" s="27">
        <f>((1/(((4-P674)^2+(4-Q674)^2))*CT674))</f>
        <v>3.533115143472835E-3</v>
      </c>
      <c r="BA674" s="27">
        <f>((1/(((5-P674)^2+(5-Q674)^2))*CT674))</f>
        <v>1.8666881270573853E-3</v>
      </c>
      <c r="BB674" s="27">
        <f>((1/(((6-P674)^2+(6-Q674)^2))*CT674))</f>
        <v>1.1515697116150447E-3</v>
      </c>
      <c r="BC674" s="27">
        <f>((1/(((1-P674)^2+(0-Q674)^2))*CT674))</f>
        <v>2.8632107399668507E-2</v>
      </c>
      <c r="BD674" s="27">
        <f>((1/(((2-P674)^2+(0-Q674)^2))*CT674))</f>
        <v>2.6664938988106113E-2</v>
      </c>
      <c r="BE674" s="27">
        <f>((1/(((2-P674)^2+(1-Q674)^2))*CT674))</f>
        <v>0.13162039232009098</v>
      </c>
      <c r="BF674" s="27">
        <f>((1/(((3-P674)^2+(0-Q674)^2))*CT674))</f>
        <v>1.2487663211549153E-2</v>
      </c>
      <c r="BG674" s="27">
        <f>((1/(((3-P674)^2+(1-Q674)^2))*CT674))</f>
        <v>1.9930557697519391E-2</v>
      </c>
      <c r="BH674" s="27">
        <f>((1/(((3-P674)^2+(2-Q674)^2))*CT674))</f>
        <v>1.659217118526864E-2</v>
      </c>
      <c r="BI674" s="27">
        <f>((1/(((4-P674)^2+(0-Q674)^2))*CT674))</f>
        <v>6.1479578407299404E-3</v>
      </c>
      <c r="BJ674" s="27">
        <f>((1/(((4-P674)^2+(1-Q674)^2))*CT674))</f>
        <v>7.5329104735593292E-3</v>
      </c>
      <c r="BK674" s="27">
        <f>((1/(((4-P674)^2+(2-Q674)^2))*CT674))</f>
        <v>7.0005464559327619E-3</v>
      </c>
      <c r="BL674" s="27">
        <f>((1/(((4-P674)^2+(3-Q674)^2))*CT674))</f>
        <v>5.1829270365633361E-3</v>
      </c>
      <c r="BM674" s="27">
        <f>((1/(((5-P674)^2+(0-Q674)^2))*CT674))</f>
        <v>3.5059150281624334E-3</v>
      </c>
      <c r="BN674" s="27">
        <f>((1/(((5-P674)^2+(1-Q674)^2))*CT674))</f>
        <v>3.9165398191980125E-3</v>
      </c>
      <c r="BO674" s="27">
        <f>((1/(((5-P674)^2+(2-Q674)^2))*CT674))</f>
        <v>3.7675767537411193E-3</v>
      </c>
      <c r="BP674" s="27">
        <f>((1/(((5-P674)^2+(3-Q674)^2))*CT674))</f>
        <v>3.1693935719984655E-3</v>
      </c>
      <c r="BQ674" s="27">
        <f>((1/(((5-P674)^2+(4-Q674)^2))*CT674))</f>
        <v>2.4654045211800575E-3</v>
      </c>
      <c r="BR674" s="27">
        <f>((1/(((6-P674)^2+(0-Q674)^2))*CT674))</f>
        <v>2.2330956877984203E-3</v>
      </c>
      <c r="BS674" s="27">
        <f>(1/(((6-P674)^2+(1-Q674)^2))*CT674)</f>
        <v>2.3928939366123694E-3</v>
      </c>
      <c r="BT674" s="27">
        <f>(1/(((6-P674)^2+(2-Q674)^2))*CT674)</f>
        <v>2.3364529705176564E-3</v>
      </c>
      <c r="BU674" s="27">
        <f>(1/(((6-P674)^2+(3-Q674)^2))*CT674)</f>
        <v>2.0916372367070458E-3</v>
      </c>
      <c r="BV674" s="27">
        <f>((1/(((6-P674)^2+(4-Q674)^2))*CT674))</f>
        <v>1.7599760396333174E-3</v>
      </c>
      <c r="BW674" s="27">
        <f>((1/(((6-P674)^2+(5-Q674)^2))*CT674))</f>
        <v>1.4320805771028278E-3</v>
      </c>
      <c r="BX674" s="27">
        <f>((1/(((0-P674)^2+(1-Q674)^2))*CT674))</f>
        <v>2.3560234422563012E-2</v>
      </c>
      <c r="BY674" s="27">
        <f>((1/(((0-P674)^2+(2-Q674)^2))*CT674))</f>
        <v>1.9033271007710118E-2</v>
      </c>
      <c r="BZ674" s="27">
        <f>((1/(((1-P674)^2+(2-Q674)^2))*CT674))</f>
        <v>6.6154278234552416E-2</v>
      </c>
      <c r="CA674" s="27">
        <f>((1/(((0-P674)^2+(3-Q674)^2))*CT674))</f>
        <v>9.7432883416419588E-3</v>
      </c>
      <c r="CB674" s="27">
        <f>((1/(((1-P674)^2+(3-Q674)^2))*CT674))</f>
        <v>1.5334752072656188E-2</v>
      </c>
      <c r="CC674" s="27">
        <f>((1/(((2-P674)^2+(3-Q674)^2))*CT674))</f>
        <v>1.4751881916416455E-2</v>
      </c>
      <c r="CD674" s="27">
        <f>((1/(((0-P674)^2+(4-Q674)^2))*CT674))</f>
        <v>5.1886076799380751E-3</v>
      </c>
      <c r="CE674" s="27">
        <f>((1/(((1-P674)^2+(4-Q674)^2))*CT674))</f>
        <v>6.4388790969696881E-3</v>
      </c>
      <c r="CF674" s="27">
        <f>((1/(((2-P674)^2+(4-Q674)^2))*CT674))</f>
        <v>6.3337985916099588E-3</v>
      </c>
      <c r="CG674" s="27">
        <f>((1/(((3-P674)^2+(4-Q674)^2))*CT674))</f>
        <v>4.9885328047793061E-3</v>
      </c>
      <c r="CH674" s="27">
        <f>((1/(((0-P674)^2+(5-Q674)^2))*CT674))</f>
        <v>3.0976524896000018E-3</v>
      </c>
      <c r="CI674" s="27">
        <f>((1/(((1-P674)^2+(5-Q674)^2))*CT674))</f>
        <v>3.503833222764605E-3</v>
      </c>
      <c r="CJ674" s="27">
        <f>((1/(((2-P674)^2+(5-Q674)^2))*CT674))</f>
        <v>3.4724836755821472E-3</v>
      </c>
      <c r="CK674" s="27">
        <f>((1/(((3-P674)^2+(5-Q674)^2))*CT674))</f>
        <v>3.025215906188523E-3</v>
      </c>
      <c r="CL674" s="27">
        <f>(1/(((4-P674)^2+(5-Q674)^2))*CT674)</f>
        <v>2.4205366669296283E-3</v>
      </c>
      <c r="CM674" s="27">
        <f>(1/(((0-P674)^2+(6-Q674)^2))*CT674)</f>
        <v>2.0287255966595281E-3</v>
      </c>
      <c r="CN674" s="27">
        <f>(1/(((1-P674)^2+(6-Q674)^2))*CT674)</f>
        <v>2.1954046755301021E-3</v>
      </c>
      <c r="CO674" s="27">
        <f>((1/(((2-P674)^2+(6-Q674)^2))*CT674))</f>
        <v>2.1830558101381243E-3</v>
      </c>
      <c r="CP674" s="27">
        <f>((1/(((3-P674)^2+(6-Q674)^2))*CT674))</f>
        <v>1.9974029903121774E-3</v>
      </c>
      <c r="CQ674" s="27">
        <f>((1/(((4-P674)^2+(6-Q674)^2))*CT674))</f>
        <v>1.7145991420750191E-3</v>
      </c>
      <c r="CR674" s="27">
        <f>((1/(((5-P674)^2+(6-Q674)^2)))*CT674)</f>
        <v>1.4168253311479233E-3</v>
      </c>
      <c r="CS674" s="21">
        <f t="shared" si="331"/>
        <v>0.77456410484128657</v>
      </c>
      <c r="CT674" s="28">
        <v>0.05</v>
      </c>
    </row>
    <row r="675" spans="8:98" x14ac:dyDescent="0.25">
      <c r="H675" s="2">
        <v>45024</v>
      </c>
      <c r="I675" s="1" t="s">
        <v>7</v>
      </c>
      <c r="J675" s="1" t="s">
        <v>10</v>
      </c>
      <c r="K675"/>
      <c r="L675"/>
      <c r="M675"/>
      <c r="N675"/>
      <c r="P675" s="10">
        <f>SUMIF(team,spi_matches[[#This Row],[team1]],Mxg)+SUMIF(team,spi_matches[[#This Row],[team2]],Vnxg)</f>
        <v>1.9743767772705998</v>
      </c>
      <c r="Q675" s="10">
        <f>SUMIF(team,spi_matches[[#This Row],[team1]],Mnxg)+SUMIF(team,spi_matches[[#This Row],[team2]],Vxg)</f>
        <v>0.84631026794386</v>
      </c>
      <c r="R675" s="10" t="str">
        <f t="shared" si="301"/>
        <v/>
      </c>
      <c r="S675" s="21">
        <f t="shared" si="302"/>
        <v>2.3286970428292757</v>
      </c>
      <c r="T675" s="21">
        <f t="shared" si="303"/>
        <v>0.1151771493807736</v>
      </c>
      <c r="U675" s="21">
        <f t="shared" si="304"/>
        <v>0.11085884462844472</v>
      </c>
      <c r="V675" s="22">
        <f t="shared" si="305"/>
        <v>3</v>
      </c>
      <c r="W675" s="22">
        <f t="shared" si="306"/>
        <v>0</v>
      </c>
      <c r="X675" s="23" t="str">
        <f t="shared" si="307"/>
        <v/>
      </c>
      <c r="Y675" s="23" t="str">
        <f t="shared" si="308"/>
        <v/>
      </c>
      <c r="Z675" s="23">
        <f t="shared" si="309"/>
        <v>3</v>
      </c>
      <c r="AA675" s="23">
        <f t="shared" si="310"/>
        <v>0</v>
      </c>
      <c r="AB675" s="24">
        <f t="shared" si="311"/>
        <v>2</v>
      </c>
      <c r="AC675" s="24">
        <f t="shared" si="312"/>
        <v>1</v>
      </c>
      <c r="AD675" s="24">
        <f t="shared" si="313"/>
        <v>2</v>
      </c>
      <c r="AE675" s="24">
        <f t="shared" si="314"/>
        <v>0</v>
      </c>
      <c r="AF675" s="24">
        <f t="shared" si="315"/>
        <v>1</v>
      </c>
      <c r="AG675" s="24">
        <f t="shared" si="316"/>
        <v>1</v>
      </c>
      <c r="AH675" s="24">
        <f t="shared" si="317"/>
        <v>3</v>
      </c>
      <c r="AI675" s="24">
        <f t="shared" si="318"/>
        <v>1</v>
      </c>
      <c r="AJ675" s="24">
        <f t="shared" si="319"/>
        <v>2</v>
      </c>
      <c r="AK675" s="24">
        <f t="shared" si="320"/>
        <v>2</v>
      </c>
      <c r="AL675" s="25">
        <f t="shared" si="321"/>
        <v>21</v>
      </c>
      <c r="AM675" s="25">
        <f t="shared" si="322"/>
        <v>20</v>
      </c>
      <c r="AN675" s="25">
        <f t="shared" si="323"/>
        <v>11</v>
      </c>
      <c r="AO675" s="25">
        <f t="shared" si="324"/>
        <v>31</v>
      </c>
      <c r="AP675" s="25">
        <f t="shared" si="325"/>
        <v>22</v>
      </c>
      <c r="AQ675" s="26">
        <f t="shared" si="326"/>
        <v>2.0595554835857648</v>
      </c>
      <c r="AR675" s="26">
        <f t="shared" si="327"/>
        <v>6.9744965896066144E-2</v>
      </c>
      <c r="AS675" s="26">
        <f t="shared" si="328"/>
        <v>5.1385843421980597E-2</v>
      </c>
      <c r="AT675" s="26">
        <f t="shared" si="329"/>
        <v>4.6488987608215647E-2</v>
      </c>
      <c r="AU675" s="26">
        <f t="shared" si="330"/>
        <v>3.7547218986620605E-2</v>
      </c>
      <c r="AV675" s="27">
        <f>(1/(((0-P675)^2+(0-Q675)^2))*CT675)</f>
        <v>1.0835633834601602E-2</v>
      </c>
      <c r="AW675" s="27">
        <f>(1/(((1-P675)^2+(1-Q675)^2))*CT675)</f>
        <v>5.1385843421980597E-2</v>
      </c>
      <c r="AX675" s="27">
        <f>(1/(((2-P675)^2+(2-Q675)^2))*CT675)</f>
        <v>3.7547218986620605E-2</v>
      </c>
      <c r="AY675" s="27">
        <f>(1/(((3-P675)^2+(3-Q675)^2))*CT675)</f>
        <v>8.7869100309407935E-3</v>
      </c>
      <c r="AZ675" s="27">
        <f>((1/(((4-P675)^2+(4-Q675)^2))*CT675))</f>
        <v>3.5589953820963603E-3</v>
      </c>
      <c r="BA675" s="27">
        <f>((1/(((5-P675)^2+(5-Q675)^2))*CT675))</f>
        <v>1.8933990382145216E-3</v>
      </c>
      <c r="BB675" s="27">
        <f>((1/(((6-P675)^2+(6-Q675)^2))*CT675))</f>
        <v>1.1691486863191242E-3</v>
      </c>
      <c r="BC675" s="27">
        <f>((1/(((1-P675)^2+(0-Q675)^2))*CT675))</f>
        <v>3.0018290017224121E-2</v>
      </c>
      <c r="BD675" s="27">
        <f>((1/(((2-P675)^2+(0-Q675)^2))*CT675))</f>
        <v>6.9744965896066144E-2</v>
      </c>
      <c r="BE675" s="27">
        <f>((1/(((2-P675)^2+(1-Q675)^2))*CT675))</f>
        <v>2.0595554835857648</v>
      </c>
      <c r="BF675" s="27">
        <f>((1/(((3-P675)^2+(0-Q675)^2))*CT675))</f>
        <v>2.82782387477515E-2</v>
      </c>
      <c r="BG675" s="27">
        <f>((1/(((3-P675)^2+(1-Q675)^2))*CT675))</f>
        <v>4.6488987608215647E-2</v>
      </c>
      <c r="BH675" s="27">
        <f>((1/(((3-P675)^2+(2-Q675)^2))*CT675))</f>
        <v>2.098280968631596E-2</v>
      </c>
      <c r="BI675" s="27">
        <f>((1/(((4-P675)^2+(0-Q675)^2))*CT675))</f>
        <v>1.037475587324601E-2</v>
      </c>
      <c r="BJ675" s="27">
        <f>((1/(((4-P675)^2+(1-Q675)^2))*CT675))</f>
        <v>1.2116013325819363E-2</v>
      </c>
      <c r="BK675" s="27">
        <f>((1/(((4-P675)^2+(2-Q675)^2))*CT675))</f>
        <v>9.2010719557111854E-3</v>
      </c>
      <c r="BL675" s="27">
        <f>((1/(((4-P675)^2+(3-Q675)^2))*CT675))</f>
        <v>5.7198232206417806E-3</v>
      </c>
      <c r="BM675" s="27">
        <f>((1/(((5-P675)^2+(0-Q675)^2))*CT675))</f>
        <v>5.0655292282736908E-3</v>
      </c>
      <c r="BN675" s="27">
        <f>((1/(((5-P675)^2+(1-Q675)^2))*CT675))</f>
        <v>5.4478002341445024E-3</v>
      </c>
      <c r="BO675" s="27">
        <f>((1/(((5-P675)^2+(2-Q675)^2))*CT675))</f>
        <v>4.7685371686716754E-3</v>
      </c>
      <c r="BP675" s="27">
        <f>((1/(((5-P675)^2+(3-Q675)^2))*CT675))</f>
        <v>3.6250862309355689E-3</v>
      </c>
      <c r="BQ675" s="27">
        <f>((1/(((5-P675)^2+(4-Q675)^2))*CT675))</f>
        <v>2.617779829124616E-3</v>
      </c>
      <c r="BR675" s="27">
        <f>((1/(((6-P675)^2+(0-Q675)^2))*CT675))</f>
        <v>2.9547538424138492E-3</v>
      </c>
      <c r="BS675" s="27">
        <f>(1/(((6-P675)^2+(1-Q675)^2))*CT675)</f>
        <v>3.0808546522138841E-3</v>
      </c>
      <c r="BT675" s="27">
        <f>(1/(((6-P675)^2+(2-Q675)^2))*CT675)</f>
        <v>2.8511729361475413E-3</v>
      </c>
      <c r="BU675" s="27">
        <f>(1/(((6-P675)^2+(3-Q675)^2))*CT675)</f>
        <v>2.3987693208021065E-3</v>
      </c>
      <c r="BV675" s="27">
        <f>((1/(((6-P675)^2+(4-Q675)^2))*CT675))</f>
        <v>1.9119434369027273E-3</v>
      </c>
      <c r="BW675" s="27">
        <f>((1/(((6-P675)^2+(5-Q675)^2))*CT675))</f>
        <v>1.494376032889059E-3</v>
      </c>
      <c r="BX675" s="27">
        <f>((1/(((0-P675)^2+(1-Q675)^2))*CT675))</f>
        <v>1.2749299183096773E-2</v>
      </c>
      <c r="BY675" s="27">
        <f>((1/(((0-P675)^2+(2-Q675)^2))*CT675))</f>
        <v>9.561758492310047E-3</v>
      </c>
      <c r="BZ675" s="27">
        <f>((1/(((1-P675)^2+(2-Q675)^2))*CT675))</f>
        <v>2.1925880769231514E-2</v>
      </c>
      <c r="CA675" s="27">
        <f>((1/(((0-P675)^2+(3-Q675)^2))*CT675))</f>
        <v>5.8571718427104097E-3</v>
      </c>
      <c r="CB675" s="27">
        <f>((1/(((1-P675)^2+(3-Q675)^2))*CT675))</f>
        <v>8.9480821367724193E-3</v>
      </c>
      <c r="CC675" s="27">
        <f>((1/(((2-P675)^2+(3-Q675)^2))*CT675))</f>
        <v>1.0778101285692853E-2</v>
      </c>
      <c r="CD675" s="27">
        <f>((1/(((0-P675)^2+(4-Q675)^2))*CT675))</f>
        <v>3.6116931233964368E-3</v>
      </c>
      <c r="CE675" s="27">
        <f>((1/(((1-P675)^2+(4-Q675)^2))*CT675))</f>
        <v>4.589189930104565E-3</v>
      </c>
      <c r="CF675" s="27">
        <f>((1/(((2-P675)^2+(4-Q675)^2))*CT675))</f>
        <v>5.0269366006839246E-3</v>
      </c>
      <c r="CG675" s="27">
        <f>((1/(((3-P675)^2+(4-Q675)^2))*CT675))</f>
        <v>4.5464208991703751E-3</v>
      </c>
      <c r="CH675" s="27">
        <f>((1/(((0-P675)^2+(5-Q675)^2))*CT675))</f>
        <v>2.3639206647707769E-3</v>
      </c>
      <c r="CI675" s="27">
        <f>((1/(((1-P675)^2+(5-Q675)^2))*CT675))</f>
        <v>2.7468681111181615E-3</v>
      </c>
      <c r="CJ675" s="27">
        <f>((1/(((2-P675)^2+(5-Q675)^2))*CT675))</f>
        <v>2.8979131938598112E-3</v>
      </c>
      <c r="CK675" s="27">
        <f>((1/(((3-P675)^2+(5-Q675)^2))*CT675))</f>
        <v>2.7314879517536688E-3</v>
      </c>
      <c r="CL675" s="27">
        <f>(1/(((4-P675)^2+(5-Q675)^2))*CT675)</f>
        <v>2.3412308541863268E-3</v>
      </c>
      <c r="CM675" s="27">
        <f>(1/(((0-P675)^2+(6-Q675)^2))*CT675)</f>
        <v>1.6415681019804011E-3</v>
      </c>
      <c r="CN675" s="27">
        <f>(1/(((1-P675)^2+(6-Q675)^2))*CT675)</f>
        <v>1.8175256611226353E-3</v>
      </c>
      <c r="CO675" s="27">
        <f>((1/(((2-P675)^2+(6-Q675)^2))*CT675))</f>
        <v>1.8824468843050856E-3</v>
      </c>
      <c r="CP675" s="27">
        <f>((1/(((3-P675)^2+(6-Q675)^2))*CT675))</f>
        <v>1.8107792964941211E-3</v>
      </c>
      <c r="CQ675" s="27">
        <f>((1/(((4-P675)^2+(6-Q675)^2))*CT675))</f>
        <v>1.6305942638681651E-3</v>
      </c>
      <c r="CR675" s="27">
        <f>((1/(((5-P675)^2+(6-Q675)^2)))*CT675)</f>
        <v>1.3999753818162671E-3</v>
      </c>
      <c r="CS675" s="21">
        <f t="shared" si="331"/>
        <v>2.5547330368384951</v>
      </c>
      <c r="CT675" s="28">
        <v>0.05</v>
      </c>
    </row>
    <row r="676" spans="8:98" x14ac:dyDescent="0.25">
      <c r="H676" s="2">
        <v>45024</v>
      </c>
      <c r="I676" s="1" t="s">
        <v>8</v>
      </c>
      <c r="J676" s="1" t="s">
        <v>13</v>
      </c>
      <c r="K676"/>
      <c r="L676"/>
      <c r="M676"/>
      <c r="N676"/>
      <c r="P676" s="10">
        <f>SUMIF(team,spi_matches[[#This Row],[team1]],Mxg)+SUMIF(team,spi_matches[[#This Row],[team2]],Vnxg)</f>
        <v>1.2021980543672353</v>
      </c>
      <c r="Q676" s="10">
        <f>SUMIF(team,spi_matches[[#This Row],[team1]],Mnxg)+SUMIF(team,spi_matches[[#This Row],[team2]],Vxg)</f>
        <v>1.4938126197295918</v>
      </c>
      <c r="R676" s="10" t="str">
        <f t="shared" si="301"/>
        <v/>
      </c>
      <c r="S676" s="21">
        <f t="shared" si="302"/>
        <v>0.18301121000033604</v>
      </c>
      <c r="T676" s="21">
        <f t="shared" si="303"/>
        <v>0.26086910436235911</v>
      </c>
      <c r="U676" s="21">
        <f t="shared" si="304"/>
        <v>0.33621383171666092</v>
      </c>
      <c r="V676" s="22">
        <f t="shared" si="305"/>
        <v>0</v>
      </c>
      <c r="W676" s="22">
        <f t="shared" si="306"/>
        <v>3</v>
      </c>
      <c r="X676" s="23" t="str">
        <f t="shared" si="307"/>
        <v/>
      </c>
      <c r="Y676" s="23" t="str">
        <f t="shared" si="308"/>
        <v/>
      </c>
      <c r="Z676" s="23">
        <f t="shared" si="309"/>
        <v>0</v>
      </c>
      <c r="AA676" s="23">
        <f t="shared" si="310"/>
        <v>3</v>
      </c>
      <c r="AB676" s="24">
        <f t="shared" si="311"/>
        <v>1</v>
      </c>
      <c r="AC676" s="24">
        <f t="shared" si="312"/>
        <v>1</v>
      </c>
      <c r="AD676" s="24">
        <f t="shared" si="313"/>
        <v>1</v>
      </c>
      <c r="AE676" s="24">
        <f t="shared" si="314"/>
        <v>2</v>
      </c>
      <c r="AF676" s="24">
        <f t="shared" si="315"/>
        <v>2</v>
      </c>
      <c r="AG676" s="24">
        <f t="shared" si="316"/>
        <v>1</v>
      </c>
      <c r="AH676" s="24">
        <f t="shared" si="317"/>
        <v>2</v>
      </c>
      <c r="AI676" s="24">
        <f t="shared" si="318"/>
        <v>2</v>
      </c>
      <c r="AJ676" s="24">
        <f t="shared" si="319"/>
        <v>0</v>
      </c>
      <c r="AK676" s="24">
        <f t="shared" si="320"/>
        <v>1</v>
      </c>
      <c r="AL676" s="25">
        <f t="shared" si="321"/>
        <v>11</v>
      </c>
      <c r="AM676" s="25">
        <f t="shared" si="322"/>
        <v>12</v>
      </c>
      <c r="AN676" s="25">
        <f t="shared" si="323"/>
        <v>21</v>
      </c>
      <c r="AO676" s="25">
        <f t="shared" si="324"/>
        <v>22</v>
      </c>
      <c r="AP676" s="25">
        <f t="shared" si="325"/>
        <v>1</v>
      </c>
      <c r="AQ676" s="26">
        <f t="shared" si="326"/>
        <v>0.17560190219733782</v>
      </c>
      <c r="AR676" s="26">
        <f t="shared" si="327"/>
        <v>0.16828799974016184</v>
      </c>
      <c r="AS676" s="26">
        <f t="shared" si="328"/>
        <v>5.6796312149083587E-2</v>
      </c>
      <c r="AT676" s="26">
        <f t="shared" si="329"/>
        <v>5.6009003928583045E-2</v>
      </c>
      <c r="AU676" s="26">
        <f t="shared" si="330"/>
        <v>2.9601018551082089E-2</v>
      </c>
      <c r="AV676" s="27">
        <f>(1/(((0-P676)^2+(0-Q676)^2))*CT676)</f>
        <v>1.3598943159461408E-2</v>
      </c>
      <c r="AW676" s="27">
        <f>(1/(((1-P676)^2+(1-Q676)^2))*CT676)</f>
        <v>0.17560190219733782</v>
      </c>
      <c r="AX676" s="27">
        <f>(1/(((2-P676)^2+(2-Q676)^2))*CT676)</f>
        <v>5.6009003928583045E-2</v>
      </c>
      <c r="AY676" s="27">
        <f>(1/(((3-P676)^2+(3-Q676)^2))*CT676)</f>
        <v>9.0897650031634986E-3</v>
      </c>
      <c r="AZ676" s="27">
        <f>((1/(((4-P676)^2+(4-Q676)^2))*CT676))</f>
        <v>3.5439199278102388E-3</v>
      </c>
      <c r="BA676" s="27">
        <f>((1/(((5-P676)^2+(5-Q676)^2))*CT676))</f>
        <v>1.8714921525082081E-3</v>
      </c>
      <c r="BB676" s="27">
        <f>((1/(((6-P676)^2+(6-Q676)^2))*CT676))</f>
        <v>1.1540779934948544E-3</v>
      </c>
      <c r="BC676" s="27">
        <f>((1/(((1-P676)^2+(0-Q676)^2))*CT676))</f>
        <v>2.2003553876204063E-2</v>
      </c>
      <c r="BD676" s="27">
        <f>((1/(((2-P676)^2+(0-Q676)^2))*CT676))</f>
        <v>1.7433970049026581E-2</v>
      </c>
      <c r="BE676" s="27">
        <f>((1/(((2-P676)^2+(1-Q676)^2))*CT676))</f>
        <v>5.6796312149083587E-2</v>
      </c>
      <c r="BF676" s="27">
        <f>((1/(((3-P676)^2+(0-Q676)^2))*CT676))</f>
        <v>9.1515288536696219E-3</v>
      </c>
      <c r="BG676" s="27">
        <f>((1/(((3-P676)^2+(1-Q676)^2))*CT676))</f>
        <v>1.4384586787693825E-2</v>
      </c>
      <c r="BH676" s="27">
        <f>((1/(((3-P676)^2+(2-Q676)^2))*CT676))</f>
        <v>1.4333557654883134E-2</v>
      </c>
      <c r="BI676" s="27">
        <f>((1/(((4-P676)^2+(0-Q676)^2))*CT676))</f>
        <v>4.9705881007823206E-3</v>
      </c>
      <c r="BJ676" s="27">
        <f>((1/(((4-P676)^2+(1-Q676)^2))*CT676))</f>
        <v>6.1945996584770839E-3</v>
      </c>
      <c r="BK676" s="27">
        <f>((1/(((4-P676)^2+(2-Q676)^2))*CT676))</f>
        <v>6.185117046794854E-3</v>
      </c>
      <c r="BL676" s="27">
        <f>((1/(((4-P676)^2+(3-Q676)^2))*CT676))</f>
        <v>4.9523111495405787E-3</v>
      </c>
      <c r="BM676" s="27">
        <f>((1/(((5-P676)^2+(0-Q676)^2))*CT676))</f>
        <v>3.0021418911407439E-3</v>
      </c>
      <c r="BN676" s="27">
        <f>((1/(((5-P676)^2+(1-Q676)^2))*CT676))</f>
        <v>3.4089784465070037E-3</v>
      </c>
      <c r="BO676" s="27">
        <f>((1/(((5-P676)^2+(2-Q676)^2))*CT676))</f>
        <v>3.4061046960856957E-3</v>
      </c>
      <c r="BP676" s="27">
        <f>((1/(((5-P676)^2+(3-Q676)^2))*CT676))</f>
        <v>2.9954648585230129E-3</v>
      </c>
      <c r="BQ676" s="27">
        <f>((1/(((5-P676)^2+(4-Q676)^2))*CT676))</f>
        <v>2.4149602183642848E-3</v>
      </c>
      <c r="BR676" s="27">
        <f>((1/(((6-P676)^2+(0-Q676)^2))*CT676))</f>
        <v>1.9801682465113101E-3</v>
      </c>
      <c r="BS676" s="27">
        <f>(1/(((6-P676)^2+(1-Q676)^2))*CT676)</f>
        <v>2.1493585459607715E-3</v>
      </c>
      <c r="BT676" s="27">
        <f>(1/(((6-P676)^2+(2-Q676)^2))*CT676)</f>
        <v>2.1482157897971255E-3</v>
      </c>
      <c r="BU676" s="27">
        <f>(1/(((6-P676)^2+(3-Q676)^2))*CT676)</f>
        <v>1.9772611852277933E-3</v>
      </c>
      <c r="BV676" s="27">
        <f>((1/(((6-P676)^2+(4-Q676)^2))*CT676))</f>
        <v>1.7064917067151641E-3</v>
      </c>
      <c r="BW676" s="27">
        <f>((1/(((6-P676)^2+(5-Q676)^2))*CT676))</f>
        <v>1.4159390893474667E-3</v>
      </c>
      <c r="BX676" s="27">
        <f>((1/(((0-P676)^2+(1-Q676)^2))*CT676))</f>
        <v>2.9601018551082089E-2</v>
      </c>
      <c r="BY676" s="27">
        <f>((1/(((0-P676)^2+(2-Q676)^2))*CT676))</f>
        <v>2.9385735411427395E-2</v>
      </c>
      <c r="BZ676" s="27">
        <f>((1/(((1-P676)^2+(2-Q676)^2))*CT676))</f>
        <v>0.16828799974016184</v>
      </c>
      <c r="CA676" s="27">
        <f>((1/(((0-P676)^2+(3-Q676)^2))*CT676))</f>
        <v>1.3463006910604387E-2</v>
      </c>
      <c r="CB676" s="27">
        <f>((1/(((1-P676)^2+(3-Q676)^2))*CT676))</f>
        <v>2.1649853239247618E-2</v>
      </c>
      <c r="CC676" s="27">
        <f>((1/(((2-P676)^2+(3-Q676)^2))*CT676))</f>
        <v>1.7211180401449259E-2</v>
      </c>
      <c r="CD676" s="27">
        <f>((1/(((0-P676)^2+(4-Q676)^2))*CT676))</f>
        <v>6.4714402714804546E-3</v>
      </c>
      <c r="CE676" s="27">
        <f>((1/(((1-P676)^2+(4-Q676)^2))*CT676))</f>
        <v>7.9090656903182573E-3</v>
      </c>
      <c r="CF676" s="27">
        <f>((1/(((2-P676)^2+(4-Q676)^2))*CT676))</f>
        <v>7.2280833398158774E-3</v>
      </c>
      <c r="CG676" s="27">
        <f>((1/(((3-P676)^2+(4-Q676)^2))*CT676))</f>
        <v>5.2559284919313689E-3</v>
      </c>
      <c r="CH676" s="27">
        <f>((1/(((0-P676)^2+(5-Q676)^2))*CT676))</f>
        <v>3.6393730385633153E-3</v>
      </c>
      <c r="CI676" s="27">
        <f>((1/(((1-P676)^2+(5-Q676)^2))*CT676))</f>
        <v>4.0537580205659588E-3</v>
      </c>
      <c r="CJ676" s="27">
        <f>((1/(((2-P676)^2+(5-Q676)^2))*CT676))</f>
        <v>3.8670245075989478E-3</v>
      </c>
      <c r="CK676" s="27">
        <f>((1/(((3-P676)^2+(5-Q676)^2))*CT676))</f>
        <v>3.2205202727474732E-3</v>
      </c>
      <c r="CL676" s="27">
        <f>(1/(((4-P676)^2+(5-Q676)^2))*CT676)</f>
        <v>2.4849603153678209E-3</v>
      </c>
      <c r="CM676" s="27">
        <f>(1/(((0-P676)^2+(6-Q676)^2))*CT676)</f>
        <v>2.2987443708168526E-3</v>
      </c>
      <c r="CN676" s="27">
        <f>(1/(((1-P676)^2+(6-Q676)^2))*CT676)</f>
        <v>2.4574119742264448E-3</v>
      </c>
      <c r="CO676" s="27">
        <f>((1/(((2-P676)^2+(6-Q676)^2))*CT676))</f>
        <v>2.3875223136297467E-3</v>
      </c>
      <c r="CP676" s="27">
        <f>((1/(((3-P676)^2+(6-Q676)^2))*CT676))</f>
        <v>2.1242412146064873E-3</v>
      </c>
      <c r="CQ676" s="27">
        <f>((1/(((4-P676)^2+(6-Q676)^2))*CT676))</f>
        <v>1.7772456825470989E-3</v>
      </c>
      <c r="CR676" s="27">
        <f>((1/(((5-P676)^2+(6-Q676)^2)))*CT676)</f>
        <v>1.4397179584722179E-3</v>
      </c>
      <c r="CS676" s="21">
        <f t="shared" si="331"/>
        <v>0.78009414607935612</v>
      </c>
      <c r="CT676" s="28">
        <v>0.05</v>
      </c>
    </row>
    <row r="677" spans="8:98" x14ac:dyDescent="0.25">
      <c r="H677" s="2">
        <v>45024</v>
      </c>
      <c r="I677" s="1" t="s">
        <v>19</v>
      </c>
      <c r="J677" s="1" t="s">
        <v>6</v>
      </c>
      <c r="K677"/>
      <c r="L677"/>
      <c r="M677"/>
      <c r="N677"/>
      <c r="P677" s="10">
        <f>SUMIF(team,spi_matches[[#This Row],[team1]],Mxg)+SUMIF(team,spi_matches[[#This Row],[team2]],Vnxg)</f>
        <v>2.2218577156169732</v>
      </c>
      <c r="Q677" s="10">
        <f>SUMIF(team,spi_matches[[#This Row],[team1]],Mnxg)+SUMIF(team,spi_matches[[#This Row],[team2]],Vxg)</f>
        <v>1.0278321463211606</v>
      </c>
      <c r="R677" s="10" t="str">
        <f t="shared" si="301"/>
        <v/>
      </c>
      <c r="S677" s="21">
        <f t="shared" si="302"/>
        <v>1.2985599068713147</v>
      </c>
      <c r="T677" s="21">
        <f t="shared" si="303"/>
        <v>0.11080363297160022</v>
      </c>
      <c r="U677" s="21">
        <f t="shared" si="304"/>
        <v>0.11126320645294921</v>
      </c>
      <c r="V677" s="22">
        <f t="shared" si="305"/>
        <v>3</v>
      </c>
      <c r="W677" s="22">
        <f t="shared" si="306"/>
        <v>0</v>
      </c>
      <c r="X677" s="23" t="str">
        <f t="shared" si="307"/>
        <v/>
      </c>
      <c r="Y677" s="23" t="str">
        <f t="shared" si="308"/>
        <v/>
      </c>
      <c r="Z677" s="23">
        <f t="shared" si="309"/>
        <v>3</v>
      </c>
      <c r="AA677" s="23">
        <f t="shared" si="310"/>
        <v>0</v>
      </c>
      <c r="AB677" s="24">
        <f t="shared" si="311"/>
        <v>2</v>
      </c>
      <c r="AC677" s="24">
        <f t="shared" si="312"/>
        <v>1</v>
      </c>
      <c r="AD677" s="24">
        <f t="shared" si="313"/>
        <v>3</v>
      </c>
      <c r="AE677" s="24">
        <f t="shared" si="314"/>
        <v>1</v>
      </c>
      <c r="AF677" s="24">
        <f t="shared" si="315"/>
        <v>2</v>
      </c>
      <c r="AG677" s="24">
        <f t="shared" si="316"/>
        <v>2</v>
      </c>
      <c r="AH677" s="24">
        <f t="shared" si="317"/>
        <v>2</v>
      </c>
      <c r="AI677" s="24">
        <f t="shared" si="318"/>
        <v>0</v>
      </c>
      <c r="AJ677" s="24">
        <f t="shared" si="319"/>
        <v>1</v>
      </c>
      <c r="AK677" s="24">
        <f t="shared" si="320"/>
        <v>1</v>
      </c>
      <c r="AL677" s="25">
        <f t="shared" si="321"/>
        <v>21</v>
      </c>
      <c r="AM677" s="25">
        <f t="shared" si="322"/>
        <v>31</v>
      </c>
      <c r="AN677" s="25">
        <f t="shared" si="323"/>
        <v>22</v>
      </c>
      <c r="AO677" s="25">
        <f t="shared" si="324"/>
        <v>20</v>
      </c>
      <c r="AP677" s="25">
        <f t="shared" si="325"/>
        <v>11</v>
      </c>
      <c r="AQ677" s="26">
        <f t="shared" si="326"/>
        <v>1.0000905212408684</v>
      </c>
      <c r="AR677" s="26">
        <f t="shared" si="327"/>
        <v>8.2470139942615567E-2</v>
      </c>
      <c r="AS677" s="26">
        <f t="shared" si="328"/>
        <v>5.0285056850222422E-2</v>
      </c>
      <c r="AT677" s="26">
        <f t="shared" si="329"/>
        <v>4.522186796768439E-2</v>
      </c>
      <c r="AU677" s="26">
        <f t="shared" si="330"/>
        <v>3.347367942027088E-2</v>
      </c>
      <c r="AV677" s="27">
        <f>(1/(((0-P677)^2+(0-Q677)^2))*CT677)</f>
        <v>8.3429407448362275E-3</v>
      </c>
      <c r="AW677" s="27">
        <f>(1/(((1-P677)^2+(1-Q677)^2))*CT677)</f>
        <v>3.347367942027088E-2</v>
      </c>
      <c r="AX677" s="27">
        <f>(1/(((2-P677)^2+(2-Q677)^2))*CT677)</f>
        <v>5.0285056850222422E-2</v>
      </c>
      <c r="AY677" s="27">
        <f>(1/(((3-P677)^2+(3-Q677)^2))*CT677)</f>
        <v>1.1123590648106559E-2</v>
      </c>
      <c r="AZ677" s="27">
        <f>((1/(((4-P677)^2+(4-Q677)^2))*CT677))</f>
        <v>4.1682048266593174E-3</v>
      </c>
      <c r="BA677" s="27">
        <f>((1/(((5-P677)^2+(5-Q677)^2))*CT677))</f>
        <v>2.1280044008219357E-3</v>
      </c>
      <c r="BB677" s="27">
        <f>((1/(((6-P677)^2+(6-Q677)^2))*CT677))</f>
        <v>1.2821560806828679E-3</v>
      </c>
      <c r="BC677" s="27">
        <f>((1/(((1-P677)^2+(0-Q677)^2))*CT677))</f>
        <v>1.9612648634392531E-2</v>
      </c>
      <c r="BD677" s="27">
        <f>((1/(((2-P677)^2+(0-Q677)^2))*CT677))</f>
        <v>4.522186796768439E-2</v>
      </c>
      <c r="BE677" s="27">
        <f>((1/(((2-P677)^2+(1-Q677)^2))*CT677))</f>
        <v>1.0000905212408684</v>
      </c>
      <c r="BF677" s="27">
        <f>((1/(((3-P677)^2+(0-Q677)^2))*CT677))</f>
        <v>3.0085243485158959E-2</v>
      </c>
      <c r="BG677" s="27">
        <f>((1/(((3-P677)^2+(1-Q677)^2))*CT677))</f>
        <v>8.2470139942615567E-2</v>
      </c>
      <c r="BH677" s="27">
        <f>((1/(((3-P677)^2+(2-Q677)^2))*CT677))</f>
        <v>3.2245254818804074E-2</v>
      </c>
      <c r="BI677" s="27">
        <f>((1/(((4-P677)^2+(0-Q677)^2))*CT677))</f>
        <v>1.1853315960733824E-2</v>
      </c>
      <c r="BJ677" s="27">
        <f>((1/(((4-P677)^2+(1-Q677)^2))*CT677))</f>
        <v>1.5809953672466327E-2</v>
      </c>
      <c r="BK677" s="27">
        <f>((1/(((4-P677)^2+(2-Q677)^2))*CT677))</f>
        <v>1.2174631988458938E-2</v>
      </c>
      <c r="BL677" s="27">
        <f>((1/(((4-P677)^2+(3-Q677)^2))*CT677))</f>
        <v>7.0909553745492869E-3</v>
      </c>
      <c r="BM677" s="27">
        <f>((1/(((5-P677)^2+(0-Q677)^2))*CT677))</f>
        <v>5.6983216393949321E-3</v>
      </c>
      <c r="BN677" s="27">
        <f>((1/(((5-P677)^2+(1-Q677)^2))*CT677))</f>
        <v>6.4776495601662782E-3</v>
      </c>
      <c r="BO677" s="27">
        <f>((1/(((5-P677)^2+(2-Q677)^2))*CT677))</f>
        <v>5.771549452815973E-3</v>
      </c>
      <c r="BP677" s="27">
        <f>((1/(((5-P677)^2+(3-Q677)^2))*CT677))</f>
        <v>4.3075521244375073E-3</v>
      </c>
      <c r="BQ677" s="27">
        <f>((1/(((5-P677)^2+(4-Q677)^2))*CT677))</f>
        <v>3.0208092123049039E-3</v>
      </c>
      <c r="BR677" s="27">
        <f>((1/(((6-P677)^2+(0-Q677)^2))*CT677))</f>
        <v>3.261408823131333E-3</v>
      </c>
      <c r="BS677" s="27">
        <f>(1/(((6-P677)^2+(1-Q677)^2))*CT677)</f>
        <v>3.502594152720992E-3</v>
      </c>
      <c r="BT677" s="27">
        <f>(1/(((6-P677)^2+(2-Q677)^2))*CT677)</f>
        <v>3.2852656357058711E-3</v>
      </c>
      <c r="BU677" s="27">
        <f>(1/(((6-P677)^2+(3-Q677)^2))*CT677)</f>
        <v>2.7527271707774117E-3</v>
      </c>
      <c r="BV677" s="27">
        <f>((1/(((6-P677)^2+(4-Q677)^2))*CT677))</f>
        <v>2.1637396222427959E-3</v>
      </c>
      <c r="BW677" s="27">
        <f>((1/(((6-P677)^2+(5-Q677)^2))*CT677))</f>
        <v>1.663756391884216E-3</v>
      </c>
      <c r="BX677" s="27">
        <f>((1/(((0-P677)^2+(1-Q677)^2))*CT677))</f>
        <v>1.0126733360491696E-2</v>
      </c>
      <c r="BY677" s="27">
        <f>((1/(((0-P677)^2+(2-Q677)^2))*CT677))</f>
        <v>8.5008539319493242E-3</v>
      </c>
      <c r="BZ677" s="27">
        <f>((1/(((1-P677)^2+(2-Q677)^2))*CT677))</f>
        <v>2.0508221514157689E-2</v>
      </c>
      <c r="CA677" s="27">
        <f>((1/(((0-P677)^2+(3-Q677)^2))*CT677))</f>
        <v>5.6650177017728547E-3</v>
      </c>
      <c r="CB677" s="27">
        <f>((1/(((1-P677)^2+(3-Q677)^2))*CT677))</f>
        <v>9.2895667800204987E-3</v>
      </c>
      <c r="CC677" s="27">
        <f>((1/(((2-P677)^2+(3-Q677)^2))*CT677))</f>
        <v>1.2694650603441895E-2</v>
      </c>
      <c r="CD677" s="27">
        <f>((1/(((0-P677)^2+(4-Q677)^2))*CT677))</f>
        <v>3.6309677650507039E-3</v>
      </c>
      <c r="CE677" s="27">
        <f>((1/(((1-P677)^2+(4-Q677)^2))*CT677))</f>
        <v>4.8418093595759722E-3</v>
      </c>
      <c r="CF677" s="27">
        <f>((1/(((2-P677)^2+(4-Q677)^2))*CT677))</f>
        <v>5.6287273877581798E-3</v>
      </c>
      <c r="CG677" s="27">
        <f>((1/(((3-P677)^2+(4-Q677)^2))*CT677))</f>
        <v>5.2970101581829541E-3</v>
      </c>
      <c r="CH677" s="27">
        <f>((1/(((0-P677)^2+(5-Q677)^2))*CT677))</f>
        <v>2.413736769100604E-3</v>
      </c>
      <c r="CI677" s="27">
        <f>((1/(((1-P677)^2+(5-Q677)^2))*CT677))</f>
        <v>2.8950173375142029E-3</v>
      </c>
      <c r="CJ677" s="27">
        <f>((1/(((2-P677)^2+(5-Q677)^2))*CT677))</f>
        <v>3.1590908743047391E-3</v>
      </c>
      <c r="CK677" s="27">
        <f>((1/(((3-P677)^2+(5-Q677)^2))*CT677))</f>
        <v>3.0518280595795326E-3</v>
      </c>
      <c r="CL677" s="27">
        <f>(1/(((4-P677)^2+(5-Q677)^2))*CT677)</f>
        <v>2.6399284238814908E-3</v>
      </c>
      <c r="CM677" s="27">
        <f>(1/(((0-P677)^2+(6-Q677)^2))*CT677)</f>
        <v>1.685822961046243E-3</v>
      </c>
      <c r="CN677" s="27">
        <f>(1/(((1-P677)^2+(6-Q677)^2))*CT677)</f>
        <v>1.9072766441222023E-3</v>
      </c>
      <c r="CO677" s="27">
        <f>((1/(((2-P677)^2+(6-Q677)^2))*CT677))</f>
        <v>2.0184344415933569E-3</v>
      </c>
      <c r="CP677" s="27">
        <f>((1/(((3-P677)^2+(6-Q677)^2))*CT677))</f>
        <v>1.9741030388321693E-3</v>
      </c>
      <c r="CQ677" s="27">
        <f>((1/(((4-P677)^2+(6-Q677)^2))*CT677))</f>
        <v>1.7931273850044669E-3</v>
      </c>
      <c r="CR677" s="27">
        <f>((1/(((5-P677)^2+(6-Q677)^2)))*CT677)</f>
        <v>1.5412819555684668E-3</v>
      </c>
      <c r="CS677" s="21">
        <f t="shared" si="331"/>
        <v>1.520626746295864</v>
      </c>
      <c r="CT677" s="28">
        <v>0.05</v>
      </c>
    </row>
    <row r="678" spans="8:98" x14ac:dyDescent="0.25">
      <c r="H678" s="2">
        <v>45024</v>
      </c>
      <c r="I678" s="1" t="s">
        <v>14</v>
      </c>
      <c r="J678" s="1" t="s">
        <v>24</v>
      </c>
      <c r="K678"/>
      <c r="L678"/>
      <c r="M678"/>
      <c r="N678"/>
      <c r="P678" s="10">
        <f>SUMIF(team,spi_matches[[#This Row],[team1]],Mxg)+SUMIF(team,spi_matches[[#This Row],[team2]],Vnxg)</f>
        <v>1.4539247806001852</v>
      </c>
      <c r="Q678" s="10">
        <f>SUMIF(team,spi_matches[[#This Row],[team1]],Mnxg)+SUMIF(team,spi_matches[[#This Row],[team2]],Vxg)</f>
        <v>1.0824107598236428</v>
      </c>
      <c r="R678" s="10" t="str">
        <f t="shared" si="301"/>
        <v/>
      </c>
      <c r="S678" s="21">
        <f t="shared" si="302"/>
        <v>0.33957523235251175</v>
      </c>
      <c r="T678" s="21">
        <f t="shared" si="303"/>
        <v>0.30847125050527674</v>
      </c>
      <c r="U678" s="21">
        <f t="shared" si="304"/>
        <v>0.16824031379763926</v>
      </c>
      <c r="V678" s="22">
        <f t="shared" si="305"/>
        <v>3</v>
      </c>
      <c r="W678" s="22">
        <f t="shared" si="306"/>
        <v>0</v>
      </c>
      <c r="X678" s="23" t="str">
        <f t="shared" si="307"/>
        <v/>
      </c>
      <c r="Y678" s="23" t="str">
        <f t="shared" si="308"/>
        <v/>
      </c>
      <c r="Z678" s="23">
        <f t="shared" si="309"/>
        <v>3</v>
      </c>
      <c r="AA678" s="23">
        <f t="shared" si="310"/>
        <v>0</v>
      </c>
      <c r="AB678" s="24">
        <f t="shared" si="311"/>
        <v>1</v>
      </c>
      <c r="AC678" s="24">
        <f t="shared" si="312"/>
        <v>1</v>
      </c>
      <c r="AD678" s="24">
        <f t="shared" si="313"/>
        <v>2</v>
      </c>
      <c r="AE678" s="24">
        <f t="shared" si="314"/>
        <v>1</v>
      </c>
      <c r="AF678" s="24">
        <f t="shared" si="315"/>
        <v>1</v>
      </c>
      <c r="AG678" s="24">
        <f t="shared" si="316"/>
        <v>2</v>
      </c>
      <c r="AH678" s="24">
        <f t="shared" si="317"/>
        <v>2</v>
      </c>
      <c r="AI678" s="24">
        <f t="shared" si="318"/>
        <v>2</v>
      </c>
      <c r="AJ678" s="24">
        <f t="shared" si="319"/>
        <v>1</v>
      </c>
      <c r="AK678" s="24">
        <f t="shared" si="320"/>
        <v>0</v>
      </c>
      <c r="AL678" s="25">
        <f t="shared" si="321"/>
        <v>11</v>
      </c>
      <c r="AM678" s="25">
        <f t="shared" si="322"/>
        <v>21</v>
      </c>
      <c r="AN678" s="25">
        <f t="shared" si="323"/>
        <v>12</v>
      </c>
      <c r="AO678" s="25">
        <f t="shared" si="324"/>
        <v>22</v>
      </c>
      <c r="AP678" s="25">
        <f t="shared" si="325"/>
        <v>10</v>
      </c>
      <c r="AQ678" s="26">
        <f t="shared" si="326"/>
        <v>0.23491908753403493</v>
      </c>
      <c r="AR678" s="26">
        <f t="shared" si="327"/>
        <v>0.1639399740779523</v>
      </c>
      <c r="AS678" s="26">
        <f t="shared" si="328"/>
        <v>4.7709116973500297E-2</v>
      </c>
      <c r="AT678" s="26">
        <f t="shared" si="329"/>
        <v>4.3853180435176997E-2</v>
      </c>
      <c r="AU678" s="26">
        <f t="shared" si="330"/>
        <v>3.6293405076639869E-2</v>
      </c>
      <c r="AV678" s="27">
        <f>(1/(((0-P678)^2+(0-Q678)^2))*CT678)</f>
        <v>1.5218336002817393E-2</v>
      </c>
      <c r="AW678" s="27">
        <f>(1/(((1-P678)^2+(1-Q678)^2))*CT678)</f>
        <v>0.23491908753403493</v>
      </c>
      <c r="AX678" s="27">
        <f>(1/(((2-P678)^2+(2-Q678)^2))*CT678)</f>
        <v>4.3853180435176997E-2</v>
      </c>
      <c r="AY678" s="27">
        <f>(1/(((3-P678)^2+(3-Q678)^2))*CT678)</f>
        <v>8.2406302560268981E-3</v>
      </c>
      <c r="AZ678" s="27">
        <f>((1/(((4-P678)^2+(4-Q678)^2))*CT678))</f>
        <v>3.3344835084595814E-3</v>
      </c>
      <c r="BA678" s="27">
        <f>((1/(((5-P678)^2+(5-Q678)^2))*CT678))</f>
        <v>1.7906927366360213E-3</v>
      </c>
      <c r="BB678" s="27">
        <f>((1/(((6-P678)^2+(6-Q678)^2))*CT678))</f>
        <v>1.1148400321249472E-3</v>
      </c>
      <c r="BC678" s="27">
        <f>((1/(((1-P678)^2+(0-Q678)^2))*CT678))</f>
        <v>3.6293405076639869E-2</v>
      </c>
      <c r="BD678" s="27">
        <f>((1/(((2-P678)^2+(0-Q678)^2))*CT678))</f>
        <v>3.4017974594558235E-2</v>
      </c>
      <c r="BE678" s="27">
        <f>((1/(((2-P678)^2+(1-Q678)^2))*CT678))</f>
        <v>0.1639399740779523</v>
      </c>
      <c r="BF678" s="27">
        <f>((1/(((3-P678)^2+(0-Q678)^2))*CT678))</f>
        <v>1.4037209014348677E-2</v>
      </c>
      <c r="BG678" s="27">
        <f>((1/(((3-P678)^2+(1-Q678)^2))*CT678))</f>
        <v>2.0858188320970243E-2</v>
      </c>
      <c r="BH678" s="27">
        <f>((1/(((3-P678)^2+(2-Q678)^2))*CT678))</f>
        <v>1.5468772179549426E-2</v>
      </c>
      <c r="BI678" s="27">
        <f>((1/(((4-P678)^2+(0-Q678)^2))*CT678))</f>
        <v>6.5324363563906279E-3</v>
      </c>
      <c r="BJ678" s="27">
        <f>((1/(((4-P678)^2+(1-Q678)^2))*CT678))</f>
        <v>7.7050025063849018E-3</v>
      </c>
      <c r="BK678" s="27">
        <f>((1/(((4-P678)^2+(2-Q678)^2))*CT678))</f>
        <v>6.8264333906847829E-3</v>
      </c>
      <c r="BL678" s="27">
        <f>((1/(((4-P678)^2+(3-Q678)^2))*CT678))</f>
        <v>4.9214305827949877E-3</v>
      </c>
      <c r="BM678" s="27">
        <f>((1/(((5-P678)^2+(0-Q678)^2))*CT678))</f>
        <v>3.6373523309924712E-3</v>
      </c>
      <c r="BN678" s="27">
        <f>((1/(((5-P678)^2+(1-Q678)^2))*CT678))</f>
        <v>3.9741075779765852E-3</v>
      </c>
      <c r="BO678" s="27">
        <f>((1/(((5-P678)^2+(2-Q678)^2))*CT678))</f>
        <v>3.7267211827794948E-3</v>
      </c>
      <c r="BP678" s="27">
        <f>((1/(((5-P678)^2+(3-Q678)^2))*CT678))</f>
        <v>3.0765826732740142E-3</v>
      </c>
      <c r="BQ678" s="27">
        <f>((1/(((5-P678)^2+(4-Q678)^2))*CT678))</f>
        <v>2.3711317813471795E-3</v>
      </c>
      <c r="BR678" s="27">
        <f>((1/(((6-P678)^2+(0-Q678)^2))*CT678))</f>
        <v>2.2895436635729858E-3</v>
      </c>
      <c r="BS678" s="27">
        <f>(1/(((6-P678)^2+(1-Q678)^2))*CT678)</f>
        <v>2.4185444585265322E-3</v>
      </c>
      <c r="BT678" s="27">
        <f>(1/(((6-P678)^2+(2-Q678)^2))*CT678)</f>
        <v>2.32463317054484E-3</v>
      </c>
      <c r="BU678" s="27">
        <f>(1/(((6-P678)^2+(3-Q678)^2))*CT678)</f>
        <v>2.0538985373192392E-3</v>
      </c>
      <c r="BV678" s="27">
        <f>((1/(((6-P678)^2+(4-Q678)^2))*CT678))</f>
        <v>1.713553671927155E-3</v>
      </c>
      <c r="BW678" s="27">
        <f>((1/(((6-P678)^2+(5-Q678)^2))*CT678))</f>
        <v>1.3883372039771745E-3</v>
      </c>
      <c r="BX678" s="27">
        <f>((1/(((0-P678)^2+(1-Q678)^2))*CT678))</f>
        <v>2.3577245269056593E-2</v>
      </c>
      <c r="BY678" s="27">
        <f>((1/(((0-P678)^2+(2-Q678)^2))*CT678))</f>
        <v>1.6915509135271522E-2</v>
      </c>
      <c r="BZ678" s="27">
        <f>((1/(((1-P678)^2+(2-Q678)^2))*CT678))</f>
        <v>4.7709116973500297E-2</v>
      </c>
      <c r="CA678" s="27">
        <f>((1/(((0-P678)^2+(3-Q678)^2))*CT678))</f>
        <v>8.6340191491536735E-3</v>
      </c>
      <c r="CB678" s="27">
        <f>((1/(((1-P678)^2+(3-Q678)^2))*CT678))</f>
        <v>1.2875991172884869E-2</v>
      </c>
      <c r="CC678" s="27">
        <f>((1/(((2-P678)^2+(3-Q678)^2))*CT678))</f>
        <v>1.2577519531484661E-2</v>
      </c>
      <c r="CD678" s="27">
        <f>((1/(((0-P678)^2+(4-Q678)^2))*CT678))</f>
        <v>4.7053401905641709E-3</v>
      </c>
      <c r="CE678" s="27">
        <f>((1/(((1-P678)^2+(4-Q678)^2))*CT678))</f>
        <v>5.7350139022938618E-3</v>
      </c>
      <c r="CF678" s="27">
        <f>((1/(((2-P678)^2+(4-Q678)^2))*CT678))</f>
        <v>5.6750306390442543E-3</v>
      </c>
      <c r="CG678" s="27">
        <f>((1/(((3-P678)^2+(4-Q678)^2))*CT678))</f>
        <v>4.5860302576202642E-3</v>
      </c>
      <c r="CH678" s="27">
        <f>((1/(((0-P678)^2+(5-Q678)^2))*CT678))</f>
        <v>2.8634583827501108E-3</v>
      </c>
      <c r="CI678" s="27">
        <f>((1/(((1-P678)^2+(5-Q678)^2))*CT678))</f>
        <v>3.2146995276145216E-3</v>
      </c>
      <c r="CJ678" s="27">
        <f>((1/(((2-P678)^2+(5-Q678)^2))*CT678))</f>
        <v>3.1957655135457091E-3</v>
      </c>
      <c r="CK678" s="27">
        <f>((1/(((3-P678)^2+(5-Q678)^2))*CT678))</f>
        <v>2.8188302762365675E-3</v>
      </c>
      <c r="CL678" s="27">
        <f>(1/(((4-P678)^2+(5-Q678)^2))*CT678)</f>
        <v>2.290425549446608E-3</v>
      </c>
      <c r="CM678" s="27">
        <f>(1/(((0-P678)^2+(6-Q678)^2))*CT678)</f>
        <v>1.90138785017374E-3</v>
      </c>
      <c r="CN678" s="27">
        <f>(1/(((1-P678)^2+(6-Q678)^2))*CT678)</f>
        <v>2.0501271134098355E-3</v>
      </c>
      <c r="CO678" s="27">
        <f>((1/(((2-P678)^2+(6-Q678)^2))*CT678))</f>
        <v>2.0424100665944575E-3</v>
      </c>
      <c r="CP678" s="27">
        <f>((1/(((3-P678)^2+(6-Q678)^2))*CT678))</f>
        <v>1.8816068494999642E-3</v>
      </c>
      <c r="CQ678" s="27">
        <f>((1/(((4-P678)^2+(6-Q678)^2))*CT678))</f>
        <v>1.6305136698052396E-3</v>
      </c>
      <c r="CR678" s="27">
        <f>((1/(((5-P678)^2+(6-Q678)^2)))*CT678)</f>
        <v>1.3602727776883526E-3</v>
      </c>
      <c r="CS678" s="21">
        <f t="shared" si="331"/>
        <v>0.81628679665542769</v>
      </c>
      <c r="CT678" s="28">
        <v>0.05</v>
      </c>
    </row>
    <row r="679" spans="8:98" x14ac:dyDescent="0.25">
      <c r="H679" s="2">
        <v>45024</v>
      </c>
      <c r="I679" s="1" t="s">
        <v>5</v>
      </c>
      <c r="J679" s="1" t="s">
        <v>20</v>
      </c>
      <c r="K679"/>
      <c r="L679"/>
      <c r="M679"/>
      <c r="N679"/>
      <c r="P679" s="10">
        <f>SUMIF(team,spi_matches[[#This Row],[team1]],Mxg)+SUMIF(team,spi_matches[[#This Row],[team2]],Vnxg)</f>
        <v>1.5222831091906626</v>
      </c>
      <c r="Q679" s="10">
        <f>SUMIF(team,spi_matches[[#This Row],[team1]],Mnxg)+SUMIF(team,spi_matches[[#This Row],[team2]],Vxg)</f>
        <v>0.85770782188365424</v>
      </c>
      <c r="R679" s="10" t="str">
        <f t="shared" si="301"/>
        <v/>
      </c>
      <c r="S679" s="21">
        <f t="shared" si="302"/>
        <v>0.41292081416291881</v>
      </c>
      <c r="T679" s="21">
        <f t="shared" si="303"/>
        <v>0.23291430901049703</v>
      </c>
      <c r="U679" s="21">
        <f t="shared" si="304"/>
        <v>0.13601910779125181</v>
      </c>
      <c r="V679" s="22">
        <f t="shared" si="305"/>
        <v>3</v>
      </c>
      <c r="W679" s="22">
        <f t="shared" si="306"/>
        <v>0</v>
      </c>
      <c r="X679" s="23" t="str">
        <f t="shared" si="307"/>
        <v/>
      </c>
      <c r="Y679" s="23" t="str">
        <f t="shared" si="308"/>
        <v/>
      </c>
      <c r="Z679" s="23">
        <f t="shared" si="309"/>
        <v>3</v>
      </c>
      <c r="AA679" s="23">
        <f t="shared" si="310"/>
        <v>0</v>
      </c>
      <c r="AB679" s="24">
        <f t="shared" si="311"/>
        <v>2</v>
      </c>
      <c r="AC679" s="24">
        <f t="shared" si="312"/>
        <v>1</v>
      </c>
      <c r="AD679" s="24">
        <f t="shared" si="313"/>
        <v>1</v>
      </c>
      <c r="AE679" s="24">
        <f t="shared" si="314"/>
        <v>1</v>
      </c>
      <c r="AF679" s="24">
        <f t="shared" si="315"/>
        <v>2</v>
      </c>
      <c r="AG679" s="24">
        <f t="shared" si="316"/>
        <v>0</v>
      </c>
      <c r="AH679" s="24">
        <f t="shared" si="317"/>
        <v>1</v>
      </c>
      <c r="AI679" s="24">
        <f t="shared" si="318"/>
        <v>0</v>
      </c>
      <c r="AJ679" s="24">
        <f t="shared" si="319"/>
        <v>2</v>
      </c>
      <c r="AK679" s="24">
        <f t="shared" si="320"/>
        <v>2</v>
      </c>
      <c r="AL679" s="25">
        <f t="shared" si="321"/>
        <v>21</v>
      </c>
      <c r="AM679" s="25">
        <f t="shared" si="322"/>
        <v>11</v>
      </c>
      <c r="AN679" s="25">
        <f t="shared" si="323"/>
        <v>20</v>
      </c>
      <c r="AO679" s="25">
        <f t="shared" si="324"/>
        <v>10</v>
      </c>
      <c r="AP679" s="25">
        <f t="shared" si="325"/>
        <v>22</v>
      </c>
      <c r="AQ679" s="26">
        <f t="shared" si="326"/>
        <v>0.2012392378938985</v>
      </c>
      <c r="AR679" s="26">
        <f t="shared" si="327"/>
        <v>0.17063290914031104</v>
      </c>
      <c r="AS679" s="26">
        <f t="shared" si="328"/>
        <v>5.1873885200865701E-2</v>
      </c>
      <c r="AT679" s="26">
        <f t="shared" si="329"/>
        <v>4.958141613975748E-2</v>
      </c>
      <c r="AU679" s="26">
        <f t="shared" si="330"/>
        <v>3.2614831892784989E-2</v>
      </c>
      <c r="AV679" s="27">
        <f>(1/(((0-P679)^2+(0-Q679)^2))*CT679)</f>
        <v>1.6377287785730166E-2</v>
      </c>
      <c r="AW679" s="27">
        <f>(1/(((1-P679)^2+(1-Q679)^2))*CT679)</f>
        <v>0.17063290914031104</v>
      </c>
      <c r="AX679" s="27">
        <f>(1/(((2-P679)^2+(2-Q679)^2))*CT679)</f>
        <v>3.2614831892784989E-2</v>
      </c>
      <c r="AY679" s="27">
        <f>(1/(((3-P679)^2+(3-Q679)^2))*CT679)</f>
        <v>7.3821844126969616E-3</v>
      </c>
      <c r="AZ679" s="27">
        <f>((1/(((4-P679)^2+(4-Q679)^2))*CT679))</f>
        <v>3.1224471801460231E-3</v>
      </c>
      <c r="BA679" s="27">
        <f>((1/(((5-P679)^2+(5-Q679)^2))*CT679))</f>
        <v>1.7092206043889998E-3</v>
      </c>
      <c r="BB679" s="27">
        <f>((1/(((6-P679)^2+(6-Q679)^2))*CT679))</f>
        <v>1.0754279944388673E-3</v>
      </c>
      <c r="BC679" s="27">
        <f>((1/(((1-P679)^2+(0-Q679)^2))*CT679))</f>
        <v>4.958141613975748E-2</v>
      </c>
      <c r="BD679" s="27">
        <f>((1/(((2-P679)^2+(0-Q679)^2))*CT679))</f>
        <v>5.1873885200865701E-2</v>
      </c>
      <c r="BE679" s="27">
        <f>((1/(((2-P679)^2+(1-Q679)^2))*CT679))</f>
        <v>0.2012392378938985</v>
      </c>
      <c r="BF679" s="27">
        <f>((1/(((3-P679)^2+(0-Q679)^2))*CT679))</f>
        <v>1.7127335370273847E-2</v>
      </c>
      <c r="BG679" s="27">
        <f>((1/(((3-P679)^2+(1-Q679)^2))*CT679))</f>
        <v>2.2687113717260482E-2</v>
      </c>
      <c r="BH679" s="27">
        <f>((1/(((3-P679)^2+(2-Q679)^2))*CT679))</f>
        <v>1.4332895599872851E-2</v>
      </c>
      <c r="BI679" s="27">
        <f>((1/(((4-P679)^2+(0-Q679)^2))*CT679))</f>
        <v>7.2729984114597267E-3</v>
      </c>
      <c r="BJ679" s="27">
        <f>((1/(((4-P679)^2+(1-Q679)^2))*CT679))</f>
        <v>8.1177686192208231E-3</v>
      </c>
      <c r="BK679" s="27">
        <f>((1/(((4-P679)^2+(2-Q679)^2))*CT679))</f>
        <v>6.7168979480271068E-3</v>
      </c>
      <c r="BL679" s="27">
        <f>((1/(((4-P679)^2+(3-Q679)^2))*CT679))</f>
        <v>4.6604851624541558E-3</v>
      </c>
      <c r="BM679" s="27">
        <f>((1/(((5-P679)^2+(0-Q679)^2))*CT679))</f>
        <v>3.8970622251026906E-3</v>
      </c>
      <c r="BN679" s="27">
        <f>((1/(((5-P679)^2+(1-Q679)^2))*CT679))</f>
        <v>4.127196281238755E-3</v>
      </c>
      <c r="BO679" s="27">
        <f>((1/(((5-P679)^2+(2-Q679)^2))*CT679))</f>
        <v>3.7315253506057851E-3</v>
      </c>
      <c r="BP679" s="27">
        <f>((1/(((5-P679)^2+(3-Q679)^2))*CT679))</f>
        <v>2.9968957166918854E-3</v>
      </c>
      <c r="BQ679" s="27">
        <f>((1/(((5-P679)^2+(4-Q679)^2))*CT679))</f>
        <v>2.2759845267465765E-3</v>
      </c>
      <c r="BR679" s="27">
        <f>((1/(((6-P679)^2+(0-Q679)^2))*CT679))</f>
        <v>2.4055102046244112E-3</v>
      </c>
      <c r="BS679" s="27">
        <f>(1/(((6-P679)^2+(1-Q679)^2))*CT679)</f>
        <v>2.4912562364204482E-3</v>
      </c>
      <c r="BT679" s="27">
        <f>(1/(((6-P679)^2+(2-Q679)^2))*CT679)</f>
        <v>2.3413961679718148E-3</v>
      </c>
      <c r="BU679" s="27">
        <f>(1/(((6-P679)^2+(3-Q679)^2))*CT679)</f>
        <v>2.0292731309544021E-3</v>
      </c>
      <c r="BV679" s="27">
        <f>((1/(((6-P679)^2+(4-Q679)^2))*CT679))</f>
        <v>1.670902477583276E-3</v>
      </c>
      <c r="BW679" s="27">
        <f>((1/(((6-P679)^2+(5-Q679)^2))*CT679))</f>
        <v>1.3437777818881532E-3</v>
      </c>
      <c r="BX679" s="27">
        <f>((1/(((0-P679)^2+(1-Q679)^2))*CT679))</f>
        <v>2.138952398033904E-2</v>
      </c>
      <c r="BY679" s="27">
        <f>((1/(((0-P679)^2+(2-Q679)^2))*CT679))</f>
        <v>1.3803852233025649E-2</v>
      </c>
      <c r="BZ679" s="27">
        <f>((1/(((1-P679)^2+(2-Q679)^2))*CT679))</f>
        <v>3.1693489648410483E-2</v>
      </c>
      <c r="CA679" s="27">
        <f>((1/(((0-P679)^2+(3-Q679)^2))*CT679))</f>
        <v>7.2392826912662999E-3</v>
      </c>
      <c r="CB679" s="27">
        <f>((1/(((1-P679)^2+(3-Q679)^2))*CT679))</f>
        <v>1.0283420482846365E-2</v>
      </c>
      <c r="CC679" s="27">
        <f>((1/(((2-P679)^2+(3-Q679)^2))*CT679))</f>
        <v>1.0378548842361373E-2</v>
      </c>
      <c r="CD679" s="27">
        <f>((1/(((0-P679)^2+(4-Q679)^2))*CT679))</f>
        <v>4.1012698689359079E-3</v>
      </c>
      <c r="CE679" s="27">
        <f>((1/(((1-P679)^2+(4-Q679)^2))*CT679))</f>
        <v>4.927671743155523E-3</v>
      </c>
      <c r="CF679" s="27">
        <f>((1/(((2-P679)^2+(4-Q679)^2))*CT679))</f>
        <v>4.9494103149748184E-3</v>
      </c>
      <c r="CG679" s="27">
        <f>((1/(((3-P679)^2+(4-Q679)^2))*CT679))</f>
        <v>4.146745926603284E-3</v>
      </c>
      <c r="CH679" s="27">
        <f>((1/(((0-P679)^2+(5-Q679)^2))*CT679))</f>
        <v>2.5672714521308045E-3</v>
      </c>
      <c r="CI679" s="27">
        <f>((1/(((1-P679)^2+(5-Q679)^2))*CT679))</f>
        <v>2.8683928356198467E-3</v>
      </c>
      <c r="CJ679" s="27">
        <f>((1/(((2-P679)^2+(5-Q679)^2))*CT679))</f>
        <v>2.8757451624904112E-3</v>
      </c>
      <c r="CK679" s="27">
        <f>((1/(((3-P679)^2+(5-Q679)^2))*CT679))</f>
        <v>2.5850171159142736E-3</v>
      </c>
      <c r="CL679" s="27">
        <f>(1/(((4-P679)^2+(5-Q679)^2))*CT679)</f>
        <v>2.1461377769016366E-3</v>
      </c>
      <c r="CM679" s="27">
        <f>(1/(((0-P679)^2+(6-Q679)^2))*CT679)</f>
        <v>1.7384946168308457E-3</v>
      </c>
      <c r="CN679" s="27">
        <f>(1/(((1-P679)^2+(6-Q679)^2))*CT679)</f>
        <v>1.8715412636894681E-3</v>
      </c>
      <c r="CO679" s="27">
        <f>((1/(((2-P679)^2+(6-Q679)^2))*CT679))</f>
        <v>1.8746684925602436E-3</v>
      </c>
      <c r="CP679" s="27">
        <f>((1/(((3-P679)^2+(6-Q679)^2))*CT679))</f>
        <v>1.7466140804764992E-3</v>
      </c>
      <c r="CQ679" s="27">
        <f>((1/(((4-P679)^2+(6-Q679)^2))*CT679))</f>
        <v>1.5345778837093514E-3</v>
      </c>
      <c r="CR679" s="27">
        <f>((1/(((5-P679)^2+(6-Q679)^2)))*CT679)</f>
        <v>1.2974313790096951E-3</v>
      </c>
      <c r="CS679" s="21">
        <f t="shared" si="331"/>
        <v>0.78185423096466777</v>
      </c>
      <c r="CT679" s="28">
        <v>0.05</v>
      </c>
    </row>
    <row r="680" spans="8:98" x14ac:dyDescent="0.25">
      <c r="H680" s="2">
        <v>45024</v>
      </c>
      <c r="I680" s="1" t="s">
        <v>11</v>
      </c>
      <c r="J680" s="1" t="s">
        <v>22</v>
      </c>
      <c r="K680"/>
      <c r="L680"/>
      <c r="M680"/>
      <c r="N680"/>
      <c r="P680" s="10">
        <f>SUMIF(team,spi_matches[[#This Row],[team1]],Mxg)+SUMIF(team,spi_matches[[#This Row],[team2]],Vnxg)</f>
        <v>0.54412742883135323</v>
      </c>
      <c r="Q680" s="10">
        <f>SUMIF(team,spi_matches[[#This Row],[team1]],Mnxg)+SUMIF(team,spi_matches[[#This Row],[team2]],Vxg)</f>
        <v>2.4168513440309765</v>
      </c>
      <c r="R680" s="10" t="str">
        <f t="shared" si="301"/>
        <v/>
      </c>
      <c r="S680" s="21">
        <f t="shared" si="302"/>
        <v>8.0415001089822594E-2</v>
      </c>
      <c r="T680" s="21">
        <f t="shared" si="303"/>
        <v>6.6886116254538608E-2</v>
      </c>
      <c r="U680" s="21">
        <f t="shared" si="304"/>
        <v>0.54620262567854294</v>
      </c>
      <c r="V680" s="22">
        <f t="shared" si="305"/>
        <v>0</v>
      </c>
      <c r="W680" s="22">
        <f t="shared" si="306"/>
        <v>3</v>
      </c>
      <c r="X680" s="23" t="str">
        <f t="shared" si="307"/>
        <v/>
      </c>
      <c r="Y680" s="23" t="str">
        <f t="shared" si="308"/>
        <v/>
      </c>
      <c r="Z680" s="23">
        <f t="shared" si="309"/>
        <v>0</v>
      </c>
      <c r="AA680" s="23">
        <f t="shared" si="310"/>
        <v>3</v>
      </c>
      <c r="AB680" s="24">
        <f t="shared" si="311"/>
        <v>1</v>
      </c>
      <c r="AC680" s="24">
        <f t="shared" si="312"/>
        <v>2</v>
      </c>
      <c r="AD680" s="24">
        <f t="shared" si="313"/>
        <v>0</v>
      </c>
      <c r="AE680" s="24">
        <f t="shared" si="314"/>
        <v>2</v>
      </c>
      <c r="AF680" s="24">
        <f t="shared" si="315"/>
        <v>1</v>
      </c>
      <c r="AG680" s="24">
        <f t="shared" si="316"/>
        <v>3</v>
      </c>
      <c r="AH680" s="24">
        <f t="shared" si="317"/>
        <v>0</v>
      </c>
      <c r="AI680" s="24">
        <f t="shared" si="318"/>
        <v>3</v>
      </c>
      <c r="AJ680" s="24">
        <f t="shared" si="319"/>
        <v>1</v>
      </c>
      <c r="AK680" s="24">
        <f t="shared" si="320"/>
        <v>1</v>
      </c>
      <c r="AL680" s="25">
        <f t="shared" si="321"/>
        <v>12</v>
      </c>
      <c r="AM680" s="25">
        <f t="shared" si="322"/>
        <v>2</v>
      </c>
      <c r="AN680" s="25">
        <f t="shared" si="323"/>
        <v>13</v>
      </c>
      <c r="AO680" s="25">
        <f t="shared" si="324"/>
        <v>3</v>
      </c>
      <c r="AP680" s="25">
        <f t="shared" si="325"/>
        <v>11</v>
      </c>
      <c r="AQ680" s="26">
        <f t="shared" si="326"/>
        <v>0.13103245782598627</v>
      </c>
      <c r="AR680" s="26">
        <f t="shared" si="327"/>
        <v>0.10641927407489526</v>
      </c>
      <c r="AS680" s="26">
        <f t="shared" si="328"/>
        <v>9.1260500899860861E-2</v>
      </c>
      <c r="AT680" s="26">
        <f t="shared" si="329"/>
        <v>7.8599419493082939E-2</v>
      </c>
      <c r="AU680" s="26">
        <f t="shared" si="330"/>
        <v>2.2570433531827586E-2</v>
      </c>
      <c r="AV680" s="27">
        <f>(1/(((0-P680)^2+(0-Q680)^2))*CT680)</f>
        <v>8.1469778972381394E-3</v>
      </c>
      <c r="AW680" s="27">
        <f>(1/(((1-P680)^2+(1-Q680)^2))*CT680)</f>
        <v>2.2570433531827586E-2</v>
      </c>
      <c r="AX680" s="27">
        <f>(1/(((2-P680)^2+(2-Q680)^2))*CT680)</f>
        <v>2.1802357399195102E-2</v>
      </c>
      <c r="AY680" s="27">
        <f>(1/(((3-P680)^2+(3-Q680)^2))*CT680)</f>
        <v>7.8476027676546538E-3</v>
      </c>
      <c r="AZ680" s="27">
        <f>((1/(((4-P680)^2+(4-Q680)^2))*CT680))</f>
        <v>3.4603477277907421E-3</v>
      </c>
      <c r="BA680" s="27">
        <f>((1/(((5-P680)^2+(5-Q680)^2))*CT680))</f>
        <v>1.8848395208622304E-3</v>
      </c>
      <c r="BB680" s="27">
        <f>((1/(((6-P680)^2+(6-Q680)^2))*CT680))</f>
        <v>1.1735574099701483E-3</v>
      </c>
      <c r="BC680" s="27">
        <f>((1/(((1-P680)^2+(0-Q680)^2))*CT680))</f>
        <v>8.2658424264434299E-3</v>
      </c>
      <c r="BD680" s="27">
        <f>((1/(((2-P680)^2+(0-Q680)^2))*CT680))</f>
        <v>6.2808267983310295E-3</v>
      </c>
      <c r="BE680" s="27">
        <f>((1/(((2-P680)^2+(1-Q680)^2))*CT680))</f>
        <v>1.2115242098316364E-2</v>
      </c>
      <c r="BF680" s="27">
        <f>((1/(((3-P680)^2+(0-Q680)^2))*CT680))</f>
        <v>4.2114198443281847E-3</v>
      </c>
      <c r="BG680" s="27">
        <f>((1/(((3-P680)^2+(1-Q680)^2))*CT680))</f>
        <v>6.2198509697430652E-3</v>
      </c>
      <c r="BH680" s="27">
        <f>((1/(((3-P680)^2+(2-Q680)^2))*CT680))</f>
        <v>8.0579201640312449E-3</v>
      </c>
      <c r="BI680" s="27">
        <f>((1/(((4-P680)^2+(0-Q680)^2))*CT680))</f>
        <v>2.8114802967308633E-3</v>
      </c>
      <c r="BJ680" s="27">
        <f>((1/(((4-P680)^2+(1-Q680)^2))*CT680))</f>
        <v>3.5840950297056418E-3</v>
      </c>
      <c r="BK680" s="27">
        <f>((1/(((4-P680)^2+(2-Q680)^2))*CT680))</f>
        <v>4.1264951431970289E-3</v>
      </c>
      <c r="BL680" s="27">
        <f>((1/(((4-P680)^2+(3-Q680)^2))*CT680))</f>
        <v>4.0706278077754067E-3</v>
      </c>
      <c r="BM680" s="27">
        <f>((1/(((5-P680)^2+(0-Q680)^2))*CT680))</f>
        <v>1.9458303564138472E-3</v>
      </c>
      <c r="BN680" s="27">
        <f>((1/(((5-P680)^2+(1-Q680)^2))*CT680))</f>
        <v>2.2870454139384019E-3</v>
      </c>
      <c r="BO680" s="27">
        <f>((1/(((5-P680)^2+(2-Q680)^2))*CT680))</f>
        <v>2.4964344159299793E-3</v>
      </c>
      <c r="BP680" s="27">
        <f>((1/(((5-P680)^2+(3-Q680)^2))*CT680))</f>
        <v>2.4758771911326267E-3</v>
      </c>
      <c r="BQ680" s="27">
        <f>((1/(((5-P680)^2+(4-Q680)^2))*CT680))</f>
        <v>2.2360199522921029E-3</v>
      </c>
      <c r="BR680" s="27">
        <f>((1/(((6-P680)^2+(0-Q680)^2))*CT680))</f>
        <v>1.40419003834788E-3</v>
      </c>
      <c r="BS680" s="27">
        <f>(1/(((6-P680)^2+(1-Q680)^2))*CT680)</f>
        <v>1.5736129904704106E-3</v>
      </c>
      <c r="BT680" s="27">
        <f>(1/(((6-P680)^2+(2-Q680)^2))*CT680)</f>
        <v>1.6699893578835711E-3</v>
      </c>
      <c r="BU680" s="27">
        <f>(1/(((6-P680)^2+(3-Q680)^2))*CT680)</f>
        <v>1.6607649795543765E-3</v>
      </c>
      <c r="BV680" s="27">
        <f>((1/(((6-P680)^2+(4-Q680)^2))*CT680))</f>
        <v>1.5492872340296417E-3</v>
      </c>
      <c r="BW680" s="27">
        <f>((1/(((6-P680)^2+(5-Q680)^2))*CT680))</f>
        <v>1.3721485812275096E-3</v>
      </c>
      <c r="BX680" s="27">
        <f>((1/(((0-P680)^2+(1-Q680)^2))*CT680))</f>
        <v>2.1705699977333279E-2</v>
      </c>
      <c r="BY680" s="27">
        <f>((1/(((0-P680)^2+(2-Q680)^2))*CT680))</f>
        <v>0.10641927407489526</v>
      </c>
      <c r="BZ680" s="27">
        <f>((1/(((1-P680)^2+(2-Q680)^2))*CT680))</f>
        <v>0.13103245782598627</v>
      </c>
      <c r="CA680" s="27">
        <f>((1/(((0-P680)^2+(3-Q680)^2))*CT680))</f>
        <v>7.8599419493082939E-2</v>
      </c>
      <c r="CB680" s="27">
        <f>((1/(((1-P680)^2+(3-Q680)^2))*CT680))</f>
        <v>9.1260500899860861E-2</v>
      </c>
      <c r="CC680" s="27">
        <f>((1/(((2-P680)^2+(3-Q680)^2))*CT680))</f>
        <v>2.0328283082448512E-2</v>
      </c>
      <c r="CD680" s="27">
        <f>((1/(((0-P680)^2+(4-Q680)^2))*CT680))</f>
        <v>1.7841631306544443E-2</v>
      </c>
      <c r="CE680" s="27">
        <f>((1/(((1-P680)^2+(4-Q680)^2))*CT680))</f>
        <v>1.8421773721580246E-2</v>
      </c>
      <c r="CF680" s="27">
        <f>((1/(((2-P680)^2+(4-Q680)^2))*CT680))</f>
        <v>1.0808649991361883E-2</v>
      </c>
      <c r="CG680" s="27">
        <f>((1/(((3-P680)^2+(4-Q680)^2))*CT680))</f>
        <v>5.8563989294736695E-3</v>
      </c>
      <c r="CH680" s="27">
        <f>((1/(((0-P680)^2+(5-Q680)^2))*CT680))</f>
        <v>7.1749067979498538E-3</v>
      </c>
      <c r="CI680" s="27">
        <f>((1/(((1-P680)^2+(5-Q680)^2))*CT680))</f>
        <v>7.2669382658909799E-3</v>
      </c>
      <c r="CJ680" s="27">
        <f>((1/(((2-P680)^2+(5-Q680)^2))*CT680))</f>
        <v>5.6868446271918635E-3</v>
      </c>
      <c r="CK680" s="27">
        <f>((1/(((3-P680)^2+(5-Q680)^2))*CT680))</f>
        <v>3.935778465540711E-3</v>
      </c>
      <c r="CL680" s="27">
        <f>(1/(((4-P680)^2+(5-Q680)^2))*CT680)</f>
        <v>2.6859031469784194E-3</v>
      </c>
      <c r="CM680" s="27">
        <f>(1/(((0-P680)^2+(6-Q680)^2))*CT680)</f>
        <v>3.8066151351422543E-3</v>
      </c>
      <c r="CN680" s="27">
        <f>(1/(((1-P680)^2+(6-Q680)^2))*CT680)</f>
        <v>3.832364969895417E-3</v>
      </c>
      <c r="CO680" s="27">
        <f>((1/(((2-P680)^2+(6-Q680)^2))*CT680))</f>
        <v>3.3425768431345768E-3</v>
      </c>
      <c r="CP680" s="27">
        <f>((1/(((3-P680)^2+(6-Q680)^2))*CT680))</f>
        <v>2.6496714090569837E-3</v>
      </c>
      <c r="CQ680" s="27">
        <f>((1/(((4-P680)^2+(6-Q680)^2))*CT680))</f>
        <v>2.0175926396045559E-3</v>
      </c>
      <c r="CR680" s="27">
        <f>((1/(((5-P680)^2+(6-Q680)^2)))*CT680)</f>
        <v>1.5293440755900106E-3</v>
      </c>
      <c r="CS680" s="21">
        <f t="shared" si="331"/>
        <v>0.69350374302290418</v>
      </c>
      <c r="CT680" s="28">
        <v>0.05</v>
      </c>
    </row>
    <row r="681" spans="8:98" x14ac:dyDescent="0.25">
      <c r="H681" s="2">
        <v>45024</v>
      </c>
      <c r="I681" s="1" t="s">
        <v>15</v>
      </c>
      <c r="J681" s="1" t="s">
        <v>12</v>
      </c>
      <c r="K681"/>
      <c r="L681"/>
      <c r="M681"/>
      <c r="N681"/>
      <c r="P681" s="10">
        <f>SUMIF(team,spi_matches[[#This Row],[team1]],Mxg)+SUMIF(team,spi_matches[[#This Row],[team2]],Vnxg)</f>
        <v>0.59561840212367068</v>
      </c>
      <c r="Q681" s="10">
        <f>SUMIF(team,spi_matches[[#This Row],[team1]],Mnxg)+SUMIF(team,spi_matches[[#This Row],[team2]],Vxg)</f>
        <v>1.6353524059192468</v>
      </c>
      <c r="R681" s="10" t="str">
        <f t="shared" si="301"/>
        <v/>
      </c>
      <c r="S681" s="21">
        <f t="shared" si="302"/>
        <v>0.10847526681611024</v>
      </c>
      <c r="T681" s="21">
        <f t="shared" si="303"/>
        <v>0.1405247333990651</v>
      </c>
      <c r="U681" s="21">
        <f t="shared" si="304"/>
        <v>0.45546378285335276</v>
      </c>
      <c r="V681" s="22">
        <f t="shared" si="305"/>
        <v>0</v>
      </c>
      <c r="W681" s="22">
        <f t="shared" si="306"/>
        <v>3</v>
      </c>
      <c r="X681" s="23" t="str">
        <f t="shared" si="307"/>
        <v/>
      </c>
      <c r="Y681" s="23" t="str">
        <f t="shared" si="308"/>
        <v/>
      </c>
      <c r="Z681" s="23">
        <f t="shared" si="309"/>
        <v>0</v>
      </c>
      <c r="AA681" s="23">
        <f t="shared" si="310"/>
        <v>3</v>
      </c>
      <c r="AB681" s="24">
        <f t="shared" si="311"/>
        <v>1</v>
      </c>
      <c r="AC681" s="24">
        <f t="shared" si="312"/>
        <v>2</v>
      </c>
      <c r="AD681" s="24">
        <f t="shared" si="313"/>
        <v>0</v>
      </c>
      <c r="AE681" s="24">
        <f t="shared" si="314"/>
        <v>2</v>
      </c>
      <c r="AF681" s="24">
        <f t="shared" si="315"/>
        <v>1</v>
      </c>
      <c r="AG681" s="24">
        <f t="shared" si="316"/>
        <v>1</v>
      </c>
      <c r="AH681" s="24">
        <f t="shared" si="317"/>
        <v>0</v>
      </c>
      <c r="AI681" s="24">
        <f t="shared" si="318"/>
        <v>1</v>
      </c>
      <c r="AJ681" s="24">
        <f t="shared" si="319"/>
        <v>1</v>
      </c>
      <c r="AK681" s="24">
        <f t="shared" si="320"/>
        <v>3</v>
      </c>
      <c r="AL681" s="25">
        <f t="shared" si="321"/>
        <v>12</v>
      </c>
      <c r="AM681" s="25">
        <f t="shared" si="322"/>
        <v>2</v>
      </c>
      <c r="AN681" s="25">
        <f t="shared" si="323"/>
        <v>11</v>
      </c>
      <c r="AO681" s="25">
        <f t="shared" si="324"/>
        <v>1</v>
      </c>
      <c r="AP681" s="25">
        <f t="shared" si="325"/>
        <v>13</v>
      </c>
      <c r="AQ681" s="26">
        <f t="shared" si="326"/>
        <v>0.16863841821120953</v>
      </c>
      <c r="AR681" s="26">
        <f t="shared" si="327"/>
        <v>0.1025159150755129</v>
      </c>
      <c r="AS681" s="26">
        <f t="shared" si="328"/>
        <v>8.8152769165153244E-2</v>
      </c>
      <c r="AT681" s="26">
        <f t="shared" si="329"/>
        <v>6.5925317949595497E-2</v>
      </c>
      <c r="AU681" s="26">
        <f t="shared" si="330"/>
        <v>2.4681759163846868E-2</v>
      </c>
      <c r="AV681" s="27">
        <f>(1/(((0-P681)^2+(0-Q681)^2))*CT681)</f>
        <v>1.6506341820328518E-2</v>
      </c>
      <c r="AW681" s="27">
        <f>(1/(((1-P681)^2+(1-Q681)^2))*CT681)</f>
        <v>8.8152769165153244E-2</v>
      </c>
      <c r="AX681" s="27">
        <f>(1/(((2-P681)^2+(2-Q681)^2))*CT681)</f>
        <v>2.3750085936047143E-2</v>
      </c>
      <c r="AY681" s="27">
        <f>(1/(((3-P681)^2+(3-Q681)^2))*CT681)</f>
        <v>6.5416651069965222E-3</v>
      </c>
      <c r="AZ681" s="27">
        <f>((1/(((4-P681)^2+(4-Q681)^2))*CT681))</f>
        <v>2.9101284288147278E-3</v>
      </c>
      <c r="BA681" s="27">
        <f>((1/(((5-P681)^2+(5-Q681)^2))*CT681))</f>
        <v>1.6276343302454232E-3</v>
      </c>
      <c r="BB681" s="27">
        <f>((1/(((6-P681)^2+(6-Q681)^2))*CT681))</f>
        <v>1.0361086114795005E-3</v>
      </c>
      <c r="BC681" s="27">
        <f>((1/(((1-P681)^2+(0-Q681)^2))*CT681))</f>
        <v>1.7618649466911492E-2</v>
      </c>
      <c r="BD681" s="27">
        <f>((1/(((2-P681)^2+(0-Q681)^2))*CT681))</f>
        <v>1.0760405201429088E-2</v>
      </c>
      <c r="BE681" s="27">
        <f>((1/(((2-P681)^2+(1-Q681)^2))*CT681))</f>
        <v>2.1044122202848486E-2</v>
      </c>
      <c r="BF681" s="27">
        <f>((1/(((3-P681)^2+(0-Q681)^2))*CT681))</f>
        <v>5.9133609644189972E-3</v>
      </c>
      <c r="BG681" s="27">
        <f>((1/(((3-P681)^2+(1-Q681)^2))*CT681))</f>
        <v>8.0844357249996272E-3</v>
      </c>
      <c r="BH681" s="27">
        <f>((1/(((3-P681)^2+(2-Q681)^2))*CT681))</f>
        <v>8.4544879262898782E-3</v>
      </c>
      <c r="BI681" s="27">
        <f>((1/(((4-P681)^2+(0-Q681)^2))*CT681))</f>
        <v>3.5052810252470239E-3</v>
      </c>
      <c r="BJ681" s="27">
        <f>((1/(((4-P681)^2+(1-Q681)^2))*CT681))</f>
        <v>4.1689294421744776E-3</v>
      </c>
      <c r="BK681" s="27">
        <f>((1/(((4-P681)^2+(2-Q681)^2))*CT681))</f>
        <v>4.2651991899847422E-3</v>
      </c>
      <c r="BL681" s="27">
        <f>((1/(((4-P681)^2+(3-Q681)^2))*CT681))</f>
        <v>3.7168981083004296E-3</v>
      </c>
      <c r="BM681" s="27">
        <f>((1/(((5-P681)^2+(0-Q681)^2))*CT681))</f>
        <v>2.2652155347326775E-3</v>
      </c>
      <c r="BN681" s="27">
        <f>((1/(((5-P681)^2+(1-Q681)^2))*CT681))</f>
        <v>2.5249656050683571E-3</v>
      </c>
      <c r="BO681" s="27">
        <f>((1/(((5-P681)^2+(2-Q681)^2))*CT681))</f>
        <v>2.5599613176222761E-3</v>
      </c>
      <c r="BP681" s="27">
        <f>((1/(((5-P681)^2+(3-Q681)^2))*CT681))</f>
        <v>2.3517414766987734E-3</v>
      </c>
      <c r="BQ681" s="27">
        <f>((1/(((5-P681)^2+(4-Q681)^2))*CT681))</f>
        <v>2.0007894711971379E-3</v>
      </c>
      <c r="BR681" s="27">
        <f>((1/(((6-P681)^2+(0-Q681)^2))*CT681))</f>
        <v>1.5682969180990738E-3</v>
      </c>
      <c r="BS681" s="27">
        <f>(1/(((6-P681)^2+(1-Q681)^2))*CT681)</f>
        <v>1.6885609341279332E-3</v>
      </c>
      <c r="BT681" s="27">
        <f>(1/(((6-P681)^2+(2-Q681)^2))*CT681)</f>
        <v>1.7041402376892193E-3</v>
      </c>
      <c r="BU681" s="27">
        <f>(1/(((6-P681)^2+(3-Q681)^2))*CT681)</f>
        <v>1.6092899280643119E-3</v>
      </c>
      <c r="BV681" s="27">
        <f>((1/(((6-P681)^2+(4-Q681)^2))*CT681))</f>
        <v>1.4368270798320974E-3</v>
      </c>
      <c r="BW681" s="27">
        <f>((1/(((6-P681)^2+(5-Q681)^2))*CT681))</f>
        <v>1.2337090603741262E-3</v>
      </c>
      <c r="BX681" s="27">
        <f>((1/(((0-P681)^2+(1-Q681)^2))*CT681))</f>
        <v>6.5925317949595497E-2</v>
      </c>
      <c r="BY681" s="27">
        <f>((1/(((0-P681)^2+(2-Q681)^2))*CT681))</f>
        <v>0.1025159150755129</v>
      </c>
      <c r="BZ681" s="27">
        <f>((1/(((1-P681)^2+(2-Q681)^2))*CT681))</f>
        <v>0.16863841821120953</v>
      </c>
      <c r="CA681" s="27">
        <f>((1/(((0-P681)^2+(3-Q681)^2))*CT681))</f>
        <v>2.2552751977516702E-2</v>
      </c>
      <c r="CB681" s="27">
        <f>((1/(((1-P681)^2+(3-Q681)^2))*CT681))</f>
        <v>2.4681759163846868E-2</v>
      </c>
      <c r="CC681" s="27">
        <f>((1/(((2-P681)^2+(3-Q681)^2))*CT681))</f>
        <v>1.3039337210637676E-2</v>
      </c>
      <c r="CD681" s="27">
        <f>((1/(((0-P681)^2+(4-Q681)^2))*CT681))</f>
        <v>8.4085626055926937E-3</v>
      </c>
      <c r="CE681" s="27">
        <f>((1/(((1-P681)^2+(4-Q681)^2))*CT681))</f>
        <v>8.6879724280040302E-3</v>
      </c>
      <c r="CF681" s="27">
        <f>((1/(((2-P681)^2+(4-Q681)^2))*CT681))</f>
        <v>6.6103937799640066E-3</v>
      </c>
      <c r="CG681" s="27">
        <f>((1/(((3-P681)^2+(4-Q681)^2))*CT681))</f>
        <v>4.3965284927880667E-3</v>
      </c>
      <c r="CH681" s="27">
        <f>((1/(((0-P681)^2+(5-Q681)^2))*CT681))</f>
        <v>4.2824297673197597E-3</v>
      </c>
      <c r="CI681" s="27">
        <f>((1/(((1-P681)^2+(5-Q681)^2))*CT681))</f>
        <v>4.3537403937726074E-3</v>
      </c>
      <c r="CJ681" s="27">
        <f>((1/(((2-P681)^2+(5-Q681)^2))*CT681))</f>
        <v>3.7613382424654309E-3</v>
      </c>
      <c r="CK681" s="27">
        <f>((1/(((3-P681)^2+(5-Q681)^2))*CT681))</f>
        <v>2.9236510227906927E-3</v>
      </c>
      <c r="CL681" s="27">
        <f>(1/(((4-P681)^2+(5-Q681)^2))*CT681)</f>
        <v>2.1823894920585708E-3</v>
      </c>
      <c r="CM681" s="27">
        <f>(1/(((0-P681)^2+(6-Q681)^2))*CT681)</f>
        <v>2.5766674647754824E-3</v>
      </c>
      <c r="CN681" s="27">
        <f>(1/(((1-P681)^2+(6-Q681)^2))*CT681)</f>
        <v>2.6023134539144965E-3</v>
      </c>
      <c r="CO681" s="27">
        <f>((1/(((2-P681)^2+(6-Q681)^2))*CT681))</f>
        <v>2.3784112984432549E-3</v>
      </c>
      <c r="CP681" s="27">
        <f>((1/(((3-P681)^2+(6-Q681)^2))*CT681))</f>
        <v>2.0135958402940166E-3</v>
      </c>
      <c r="CQ681" s="27">
        <f>((1/(((4-P681)^2+(6-Q681)^2))*CT681))</f>
        <v>1.6318557732884044E-3</v>
      </c>
      <c r="CR681" s="27">
        <f>((1/(((5-P681)^2+(6-Q681)^2)))*CT681)</f>
        <v>1.3004332095621935E-3</v>
      </c>
      <c r="CS681" s="21">
        <f t="shared" si="331"/>
        <v>0.70446378306852797</v>
      </c>
      <c r="CT681" s="28">
        <v>0.05</v>
      </c>
    </row>
    <row r="682" spans="8:98" x14ac:dyDescent="0.25">
      <c r="H682" s="2">
        <v>45031</v>
      </c>
      <c r="I682" s="1" t="s">
        <v>22</v>
      </c>
      <c r="J682" s="1" t="s">
        <v>14</v>
      </c>
      <c r="K682"/>
      <c r="L682"/>
      <c r="M682"/>
      <c r="N682"/>
      <c r="P682" s="10">
        <f>SUMIF(team,spi_matches[[#This Row],[team1]],Mxg)+SUMIF(team,spi_matches[[#This Row],[team2]],Vnxg)</f>
        <v>2.4422747502963551</v>
      </c>
      <c r="Q682" s="10">
        <f>SUMIF(team,spi_matches[[#This Row],[team1]],Mnxg)+SUMIF(team,spi_matches[[#This Row],[team2]],Vxg)</f>
        <v>0.70788883967351579</v>
      </c>
      <c r="R682" s="10" t="str">
        <f t="shared" si="301"/>
        <v/>
      </c>
      <c r="S682" s="21">
        <f t="shared" si="302"/>
        <v>0.58335258910841614</v>
      </c>
      <c r="T682" s="21">
        <f t="shared" si="303"/>
        <v>7.3616790076494229E-2</v>
      </c>
      <c r="U682" s="21">
        <f t="shared" si="304"/>
        <v>8.6465075303510774E-2</v>
      </c>
      <c r="V682" s="22">
        <f t="shared" si="305"/>
        <v>3</v>
      </c>
      <c r="W682" s="22">
        <f t="shared" si="306"/>
        <v>0</v>
      </c>
      <c r="X682" s="23" t="str">
        <f t="shared" si="307"/>
        <v/>
      </c>
      <c r="Y682" s="23" t="str">
        <f t="shared" si="308"/>
        <v/>
      </c>
      <c r="Z682" s="23">
        <f t="shared" si="309"/>
        <v>3</v>
      </c>
      <c r="AA682" s="23">
        <f t="shared" si="310"/>
        <v>0</v>
      </c>
      <c r="AB682" s="24">
        <f t="shared" si="311"/>
        <v>2</v>
      </c>
      <c r="AC682" s="24">
        <f t="shared" si="312"/>
        <v>1</v>
      </c>
      <c r="AD682" s="24">
        <f t="shared" si="313"/>
        <v>3</v>
      </c>
      <c r="AE682" s="24">
        <f t="shared" si="314"/>
        <v>1</v>
      </c>
      <c r="AF682" s="24">
        <f t="shared" si="315"/>
        <v>2</v>
      </c>
      <c r="AG682" s="24">
        <f t="shared" si="316"/>
        <v>0</v>
      </c>
      <c r="AH682" s="24">
        <f t="shared" si="317"/>
        <v>3</v>
      </c>
      <c r="AI682" s="24">
        <f t="shared" si="318"/>
        <v>0</v>
      </c>
      <c r="AJ682" s="24">
        <f t="shared" si="319"/>
        <v>2</v>
      </c>
      <c r="AK682" s="24">
        <f t="shared" si="320"/>
        <v>2</v>
      </c>
      <c r="AL682" s="25">
        <f t="shared" si="321"/>
        <v>21</v>
      </c>
      <c r="AM682" s="25">
        <f t="shared" si="322"/>
        <v>31</v>
      </c>
      <c r="AN682" s="25">
        <f t="shared" si="323"/>
        <v>20</v>
      </c>
      <c r="AO682" s="25">
        <f t="shared" si="324"/>
        <v>30</v>
      </c>
      <c r="AP682" s="25">
        <f t="shared" si="325"/>
        <v>22</v>
      </c>
      <c r="AQ682" s="26">
        <f t="shared" si="326"/>
        <v>0.17797655164917767</v>
      </c>
      <c r="AR682" s="26">
        <f t="shared" si="327"/>
        <v>0.12613954969200164</v>
      </c>
      <c r="AS682" s="26">
        <f t="shared" si="328"/>
        <v>7.176550389934748E-2</v>
      </c>
      <c r="AT682" s="26">
        <f t="shared" si="329"/>
        <v>6.1563915774678971E-2</v>
      </c>
      <c r="AU682" s="26">
        <f t="shared" si="330"/>
        <v>2.6807377441500347E-2</v>
      </c>
      <c r="AV682" s="27">
        <f>(1/(((0-P682)^2+(0-Q682)^2))*CT682)</f>
        <v>7.7329801158435574E-3</v>
      </c>
      <c r="AW682" s="27">
        <f>(1/(((1-P682)^2+(1-Q682)^2))*CT682)</f>
        <v>2.3089511635003446E-2</v>
      </c>
      <c r="AX682" s="27">
        <f>(1/(((2-P682)^2+(2-Q682)^2))*CT682)</f>
        <v>2.6807377441500347E-2</v>
      </c>
      <c r="AY682" s="27">
        <f>(1/(((3-P682)^2+(3-Q682)^2))*CT682)</f>
        <v>8.9849987845686315E-3</v>
      </c>
      <c r="AZ682" s="27">
        <f>((1/(((4-P682)^2+(4-Q682)^2))*CT682))</f>
        <v>3.7694587436018639E-3</v>
      </c>
      <c r="BA682" s="27">
        <f>((1/(((5-P682)^2+(5-Q682)^2))*CT682))</f>
        <v>2.0028699792433917E-3</v>
      </c>
      <c r="BB682" s="27">
        <f>((1/(((6-P682)^2+(6-Q682)^2))*CT682))</f>
        <v>1.229593376733013E-3</v>
      </c>
      <c r="BC682" s="27">
        <f>((1/(((1-P682)^2+(0-Q682)^2))*CT682))</f>
        <v>1.9370362007741299E-2</v>
      </c>
      <c r="BD682" s="27">
        <f>((1/(((2-P682)^2+(0-Q682)^2))*CT682))</f>
        <v>7.176550389934748E-2</v>
      </c>
      <c r="BE682" s="27">
        <f>((1/(((2-P682)^2+(1-Q682)^2))*CT682))</f>
        <v>0.17797655164917767</v>
      </c>
      <c r="BF682" s="27">
        <f>((1/(((3-P682)^2+(0-Q682)^2))*CT682))</f>
        <v>6.1563915774678971E-2</v>
      </c>
      <c r="BG682" s="27">
        <f>((1/(((3-P682)^2+(1-Q682)^2))*CT682))</f>
        <v>0.12613954969200164</v>
      </c>
      <c r="BH682" s="27">
        <f>((1/(((3-P682)^2+(2-Q682)^2))*CT682))</f>
        <v>2.524476433880889E-2</v>
      </c>
      <c r="BI682" s="27">
        <f>((1/(((4-P682)^2+(0-Q682)^2))*CT682))</f>
        <v>1.7078750950909174E-2</v>
      </c>
      <c r="BJ682" s="27">
        <f>((1/(((4-P682)^2+(1-Q682)^2))*CT682))</f>
        <v>1.9905751176526786E-2</v>
      </c>
      <c r="BK682" s="27">
        <f>((1/(((4-P682)^2+(2-Q682)^2))*CT682))</f>
        <v>1.2206854810271258E-2</v>
      </c>
      <c r="BL682" s="27">
        <f>((1/(((4-P682)^2+(3-Q682)^2))*CT682))</f>
        <v>6.5101780238358735E-3</v>
      </c>
      <c r="BM682" s="27">
        <f>((1/(((5-P682)^2+(0-Q682)^2))*CT682))</f>
        <v>7.0991818984602814E-3</v>
      </c>
      <c r="BN682" s="27">
        <f>((1/(((5-P682)^2+(1-Q682)^2))*CT682))</f>
        <v>7.5445649344508597E-3</v>
      </c>
      <c r="BO682" s="27">
        <f>((1/(((5-P682)^2+(2-Q682)^2))*CT682))</f>
        <v>6.0890142987966682E-3</v>
      </c>
      <c r="BP682" s="27">
        <f>((1/(((5-P682)^2+(3-Q682)^2))*CT682))</f>
        <v>4.2388212869829429E-3</v>
      </c>
      <c r="BQ682" s="27">
        <f>((1/(((5-P682)^2+(4-Q682)^2))*CT682))</f>
        <v>2.8768775226743317E-3</v>
      </c>
      <c r="BR682" s="27">
        <f>((1/(((6-P682)^2+(0-Q682)^2))*CT682))</f>
        <v>3.7998207142364189E-3</v>
      </c>
      <c r="BS682" s="27">
        <f>(1/(((6-P682)^2+(1-Q682)^2))*CT682)</f>
        <v>3.9238035390488394E-3</v>
      </c>
      <c r="BT682" s="27">
        <f>(1/(((6-P682)^2+(2-Q682)^2))*CT682)</f>
        <v>3.4899238422860645E-3</v>
      </c>
      <c r="BU682" s="27">
        <f>(1/(((6-P682)^2+(3-Q682)^2))*CT682)</f>
        <v>2.7915521453660661E-3</v>
      </c>
      <c r="BV682" s="27">
        <f>((1/(((6-P682)^2+(4-Q682)^2))*CT682))</f>
        <v>2.1280756952811869E-3</v>
      </c>
      <c r="BW682" s="27">
        <f>((1/(((6-P682)^2+(5-Q682)^2))*CT682))</f>
        <v>1.6087709075333551E-3</v>
      </c>
      <c r="BX682" s="27">
        <f>((1/(((0-P682)^2+(1-Q682)^2))*CT682))</f>
        <v>8.2644151550833305E-3</v>
      </c>
      <c r="BY682" s="27">
        <f>((1/(((0-P682)^2+(2-Q682)^2))*CT682))</f>
        <v>6.5494256542647086E-3</v>
      </c>
      <c r="BZ682" s="27">
        <f>((1/(((1-P682)^2+(2-Q682)^2))*CT682))</f>
        <v>1.3334372681962621E-2</v>
      </c>
      <c r="CA682" s="27">
        <f>((1/(((0-P682)^2+(3-Q682)^2))*CT682))</f>
        <v>4.4569319646789131E-3</v>
      </c>
      <c r="CB682" s="27">
        <f>((1/(((1-P682)^2+(3-Q682)^2))*CT682))</f>
        <v>6.8176270864881679E-3</v>
      </c>
      <c r="CC682" s="27">
        <f>((1/(((2-P682)^2+(3-Q682)^2))*CT682))</f>
        <v>9.1753548428205583E-3</v>
      </c>
      <c r="CD682" s="27">
        <f>((1/(((0-P682)^2+(4-Q682)^2))*CT682))</f>
        <v>2.9757119094691665E-3</v>
      </c>
      <c r="CE682" s="27">
        <f>((1/(((1-P682)^2+(4-Q682)^2))*CT682))</f>
        <v>3.8705225527468344E-3</v>
      </c>
      <c r="CF682" s="27">
        <f>((1/(((2-P682)^2+(4-Q682)^2))*CT682))</f>
        <v>4.5316113598354614E-3</v>
      </c>
      <c r="CG682" s="27">
        <f>((1/(((3-P682)^2+(4-Q682)^2))*CT682))</f>
        <v>4.4846856901510834E-3</v>
      </c>
      <c r="CH682" s="27">
        <f>((1/(((0-P682)^2+(5-Q682)^2))*CT682))</f>
        <v>2.0502790616175165E-3</v>
      </c>
      <c r="CI682" s="27">
        <f>((1/(((1-P682)^2+(5-Q682)^2))*CT682))</f>
        <v>2.4387418925760945E-3</v>
      </c>
      <c r="CJ682" s="27">
        <f>((1/(((2-P682)^2+(5-Q682)^2))*CT682))</f>
        <v>2.6855983204573139E-3</v>
      </c>
      <c r="CK682" s="27">
        <f>((1/(((3-P682)^2+(5-Q682)^2))*CT682))</f>
        <v>2.6690473620013724E-3</v>
      </c>
      <c r="CL682" s="27">
        <f>(1/(((4-P682)^2+(5-Q682)^2))*CT682)</f>
        <v>2.39822805487022E-3</v>
      </c>
      <c r="CM682" s="27">
        <f>(1/(((0-P682)^2+(6-Q682)^2))*CT682)</f>
        <v>1.4718372845000864E-3</v>
      </c>
      <c r="CN682" s="27">
        <f>(1/(((1-P682)^2+(6-Q682)^2))*CT682)</f>
        <v>1.6618695699933891E-3</v>
      </c>
      <c r="CO682" s="27">
        <f>((1/(((2-P682)^2+(6-Q682)^2))*CT682))</f>
        <v>1.772920920769026E-3</v>
      </c>
      <c r="CP682" s="27">
        <f>((1/(((3-P682)^2+(6-Q682)^2))*CT682))</f>
        <v>1.7656927184114793E-3</v>
      </c>
      <c r="CQ682" s="27">
        <f>((1/(((4-P682)^2+(6-Q682)^2))*CT682))</f>
        <v>1.6429561539743698E-3</v>
      </c>
      <c r="CR682" s="27">
        <f>((1/(((5-P682)^2+(6-Q682)^2)))*CT682)</f>
        <v>1.4472450668390653E-3</v>
      </c>
      <c r="CS682" s="21">
        <f t="shared" si="331"/>
        <v>0.74343445448842083</v>
      </c>
      <c r="CT682" s="28">
        <v>0.05</v>
      </c>
    </row>
    <row r="683" spans="8:98" x14ac:dyDescent="0.25">
      <c r="H683" s="2">
        <v>45031</v>
      </c>
      <c r="I683" s="1" t="s">
        <v>11</v>
      </c>
      <c r="J683" s="1" t="s">
        <v>13</v>
      </c>
      <c r="K683"/>
      <c r="L683"/>
      <c r="M683"/>
      <c r="N683"/>
      <c r="P683" s="10">
        <f>SUMIF(team,spi_matches[[#This Row],[team1]],Mxg)+SUMIF(team,spi_matches[[#This Row],[team2]],Vnxg)</f>
        <v>1.0370078768815016</v>
      </c>
      <c r="Q683" s="10">
        <f>SUMIF(team,spi_matches[[#This Row],[team1]],Mnxg)+SUMIF(team,spi_matches[[#This Row],[team2]],Vxg)</f>
        <v>1.1017851911194771</v>
      </c>
      <c r="R683" s="10" t="str">
        <f t="shared" si="301"/>
        <v/>
      </c>
      <c r="S683" s="21">
        <f t="shared" si="302"/>
        <v>0.19559484833416535</v>
      </c>
      <c r="T683" s="21">
        <f t="shared" si="303"/>
        <v>4.32557999275084</v>
      </c>
      <c r="U683" s="21">
        <f t="shared" si="304"/>
        <v>0.21558956563021134</v>
      </c>
      <c r="V683" s="22">
        <f t="shared" si="305"/>
        <v>1</v>
      </c>
      <c r="W683" s="22">
        <f t="shared" si="306"/>
        <v>1</v>
      </c>
      <c r="X683" s="23" t="str">
        <f t="shared" si="307"/>
        <v/>
      </c>
      <c r="Y683" s="23" t="str">
        <f t="shared" si="308"/>
        <v/>
      </c>
      <c r="Z683" s="23">
        <f t="shared" si="309"/>
        <v>1</v>
      </c>
      <c r="AA683" s="23">
        <f t="shared" si="310"/>
        <v>1</v>
      </c>
      <c r="AB683" s="24">
        <f t="shared" si="311"/>
        <v>1</v>
      </c>
      <c r="AC683" s="24">
        <f t="shared" si="312"/>
        <v>1</v>
      </c>
      <c r="AD683" s="24">
        <f t="shared" si="313"/>
        <v>1</v>
      </c>
      <c r="AE683" s="24">
        <f t="shared" si="314"/>
        <v>2</v>
      </c>
      <c r="AF683" s="24">
        <f t="shared" si="315"/>
        <v>2</v>
      </c>
      <c r="AG683" s="24">
        <f t="shared" si="316"/>
        <v>1</v>
      </c>
      <c r="AH683" s="24">
        <f t="shared" si="317"/>
        <v>0</v>
      </c>
      <c r="AI683" s="24">
        <f t="shared" si="318"/>
        <v>1</v>
      </c>
      <c r="AJ683" s="24">
        <f t="shared" si="319"/>
        <v>1</v>
      </c>
      <c r="AK683" s="24">
        <f t="shared" si="320"/>
        <v>0</v>
      </c>
      <c r="AL683" s="25">
        <f t="shared" si="321"/>
        <v>11</v>
      </c>
      <c r="AM683" s="25">
        <f t="shared" si="322"/>
        <v>12</v>
      </c>
      <c r="AN683" s="25">
        <f t="shared" si="323"/>
        <v>21</v>
      </c>
      <c r="AO683" s="25">
        <f t="shared" si="324"/>
        <v>1</v>
      </c>
      <c r="AP683" s="25">
        <f t="shared" si="325"/>
        <v>10</v>
      </c>
      <c r="AQ683" s="26">
        <f t="shared" si="326"/>
        <v>4.2626443372569334</v>
      </c>
      <c r="AR683" s="26">
        <f t="shared" si="327"/>
        <v>6.1868980798943707E-2</v>
      </c>
      <c r="AS683" s="26">
        <f t="shared" si="328"/>
        <v>5.3321158800680418E-2</v>
      </c>
      <c r="AT683" s="26">
        <f t="shared" si="329"/>
        <v>4.6051304980710167E-2</v>
      </c>
      <c r="AU683" s="26">
        <f t="shared" si="330"/>
        <v>4.1142098387045016E-2</v>
      </c>
      <c r="AV683" s="27">
        <f>(1/(((0-P683)^2+(0-Q683)^2))*CT683)</f>
        <v>2.1840585232107787E-2</v>
      </c>
      <c r="AW683" s="27">
        <f>(1/(((1-P683)^2+(1-Q683)^2))*CT683)</f>
        <v>4.2626443372569334</v>
      </c>
      <c r="AX683" s="27">
        <f>(1/(((2-P683)^2+(2-Q683)^2))*CT683)</f>
        <v>2.8832674480778323E-2</v>
      </c>
      <c r="AY683" s="27">
        <f>(1/(((3-P683)^2+(3-Q683)^2))*CT683)</f>
        <v>6.7055071670908128E-3</v>
      </c>
      <c r="AZ683" s="27">
        <f>((1/(((4-P683)^2+(4-Q683)^2))*CT683))</f>
        <v>2.9105351441342381E-3</v>
      </c>
      <c r="BA683" s="27">
        <f>((1/(((5-P683)^2+(5-Q683)^2))*CT683))</f>
        <v>1.6180504392509867E-3</v>
      </c>
      <c r="BB683" s="27">
        <f>((1/(((6-P683)^2+(6-Q683)^2))*CT683))</f>
        <v>1.0283030305448251E-3</v>
      </c>
      <c r="BC683" s="27">
        <f>((1/(((1-P683)^2+(0-Q683)^2))*CT683))</f>
        <v>4.1142098387045016E-2</v>
      </c>
      <c r="BD683" s="27">
        <f>((1/(((2-P683)^2+(0-Q683)^2))*CT683))</f>
        <v>2.3350470935268028E-2</v>
      </c>
      <c r="BE683" s="27">
        <f>((1/(((2-P683)^2+(1-Q683)^2))*CT683))</f>
        <v>5.3321158800680418E-2</v>
      </c>
      <c r="BF683" s="27">
        <f>((1/(((3-P683)^2+(0-Q683)^2))*CT683))</f>
        <v>9.8672486362843849E-3</v>
      </c>
      <c r="BG683" s="27">
        <f>((1/(((3-P683)^2+(1-Q683)^2))*CT683))</f>
        <v>1.2940969017378602E-2</v>
      </c>
      <c r="BH683" s="27">
        <f>((1/(((3-P683)^2+(2-Q683)^2))*CT683))</f>
        <v>1.0729319211059685E-2</v>
      </c>
      <c r="BI683" s="27">
        <f>((1/(((4-P683)^2+(0-Q683)^2))*CT683))</f>
        <v>5.0033758131688777E-3</v>
      </c>
      <c r="BJ683" s="27">
        <f>((1/(((4-P683)^2+(1-Q683)^2))*CT683))</f>
        <v>5.6884875800480607E-3</v>
      </c>
      <c r="BK683" s="27">
        <f>((1/(((4-P683)^2+(2-Q683)^2))*CT683))</f>
        <v>5.2158788820434662E-3</v>
      </c>
      <c r="BL683" s="27">
        <f>((1/(((4-P683)^2+(3-Q683)^2))*CT683))</f>
        <v>4.0379431686157242E-3</v>
      </c>
      <c r="BM683" s="27">
        <f>((1/(((5-P683)^2+(0-Q683)^2))*CT683))</f>
        <v>2.9552159758765087E-3</v>
      </c>
      <c r="BN683" s="27">
        <f>((1/(((5-P683)^2+(1-Q683)^2))*CT683))</f>
        <v>3.1815385664815546E-3</v>
      </c>
      <c r="BO683" s="27">
        <f>((1/(((5-P683)^2+(2-Q683)^2))*CT683))</f>
        <v>3.028083094725775E-3</v>
      </c>
      <c r="BP683" s="27">
        <f>((1/(((5-P683)^2+(3-Q683)^2))*CT683))</f>
        <v>2.5895296164016994E-3</v>
      </c>
      <c r="BQ683" s="27">
        <f>((1/(((5-P683)^2+(4-Q683)^2))*CT683))</f>
        <v>2.0742622692876229E-3</v>
      </c>
      <c r="BR683" s="27">
        <f>((1/(((6-P683)^2+(0-Q683)^2))*CT683))</f>
        <v>1.9345936018328623E-3</v>
      </c>
      <c r="BS683" s="27">
        <f>(1/(((6-P683)^2+(1-Q683)^2))*CT683)</f>
        <v>2.0290848174224579E-3</v>
      </c>
      <c r="BT683" s="27">
        <f>(1/(((6-P683)^2+(2-Q683)^2))*CT683)</f>
        <v>1.9655570981997423E-3</v>
      </c>
      <c r="BU683" s="27">
        <f>(1/(((6-P683)^2+(3-Q683)^2))*CT683)</f>
        <v>1.770882494981494E-3</v>
      </c>
      <c r="BV683" s="27">
        <f>((1/(((6-P683)^2+(4-Q683)^2))*CT683))</f>
        <v>1.5137322813897998E-3</v>
      </c>
      <c r="BW683" s="27">
        <f>((1/(((6-P683)^2+(5-Q683)^2))*CT683))</f>
        <v>1.2554180859736305E-3</v>
      </c>
      <c r="BX683" s="27">
        <f>((1/(((0-P683)^2+(1-Q683)^2))*CT683))</f>
        <v>4.6051304980710167E-2</v>
      </c>
      <c r="BY683" s="27">
        <f>((1/(((0-P683)^2+(2-Q683)^2))*CT683))</f>
        <v>2.6565008688751224E-2</v>
      </c>
      <c r="BZ683" s="27">
        <f>((1/(((1-P683)^2+(2-Q683)^2))*CT683))</f>
        <v>6.1868980798943707E-2</v>
      </c>
      <c r="CA683" s="27">
        <f>((1/(((0-P683)^2+(3-Q683)^2))*CT683))</f>
        <v>1.0686946678662051E-2</v>
      </c>
      <c r="CB683" s="27">
        <f>((1/(((1-P683)^2+(3-Q683)^2))*CT683))</f>
        <v>1.3871206785337143E-2</v>
      </c>
      <c r="CC683" s="27">
        <f>((1/(((2-P683)^2+(3-Q683)^2))*CT683))</f>
        <v>1.1036130926765829E-2</v>
      </c>
      <c r="CD683" s="27">
        <f>((1/(((0-P683)^2+(4-Q683)^2))*CT683))</f>
        <v>5.2770256876498254E-3</v>
      </c>
      <c r="CE683" s="27">
        <f>((1/(((1-P683)^2+(4-Q683)^2))*CT683))</f>
        <v>5.951659199370493E-3</v>
      </c>
      <c r="CF683" s="27">
        <f>((1/(((2-P683)^2+(4-Q683)^2))*CT683))</f>
        <v>5.3607788584738129E-3</v>
      </c>
      <c r="CG683" s="27">
        <f>((1/(((3-P683)^2+(4-Q683)^2))*CT683))</f>
        <v>4.0806375924691838E-3</v>
      </c>
      <c r="CH683" s="27">
        <f>((1/(((0-P683)^2+(5-Q683)^2))*CT683))</f>
        <v>3.07286424251281E-3</v>
      </c>
      <c r="CI683" s="27">
        <f>((1/(((1-P683)^2+(5-Q683)^2))*CT683))</f>
        <v>3.2900260018435949E-3</v>
      </c>
      <c r="CJ683" s="27">
        <f>((1/(((2-P683)^2+(5-Q683)^2))*CT683))</f>
        <v>3.101076642417505E-3</v>
      </c>
      <c r="CK683" s="27">
        <f>((1/(((3-P683)^2+(5-Q683)^2))*CT683))</f>
        <v>2.624752274544236E-3</v>
      </c>
      <c r="CL683" s="27">
        <f>(1/(((4-P683)^2+(5-Q683)^2))*CT683)</f>
        <v>2.0854708525125418E-3</v>
      </c>
      <c r="CM683" s="27">
        <f>(1/(((0-P683)^2+(6-Q683)^2))*CT683)</f>
        <v>1.9945832185506362E-3</v>
      </c>
      <c r="CN683" s="27">
        <f>(1/(((1-P683)^2+(6-Q683)^2))*CT683)</f>
        <v>2.0838649014916235E-3</v>
      </c>
      <c r="CO683" s="27">
        <f>((1/(((2-P683)^2+(6-Q683)^2))*CT683))</f>
        <v>2.006431645280781E-3</v>
      </c>
      <c r="CP683" s="27">
        <f>((1/(((3-P683)^2+(6-Q683)^2))*CT683))</f>
        <v>1.7955999361937902E-3</v>
      </c>
      <c r="CQ683" s="27">
        <f>((1/(((4-P683)^2+(6-Q683)^2))*CT683))</f>
        <v>1.5257005492298318E-3</v>
      </c>
      <c r="CR683" s="27">
        <f>((1/(((5-P683)^2+(6-Q683)^2)))*CT683)</f>
        <v>1.2595151685005762E-3</v>
      </c>
      <c r="CS683" s="21">
        <f t="shared" si="331"/>
        <v>4.7367644067152188</v>
      </c>
      <c r="CT683" s="28">
        <v>0.05</v>
      </c>
    </row>
    <row r="684" spans="8:98" x14ac:dyDescent="0.25">
      <c r="H684" s="2">
        <v>45031</v>
      </c>
      <c r="I684" s="1" t="s">
        <v>17</v>
      </c>
      <c r="J684" s="1" t="s">
        <v>20</v>
      </c>
      <c r="K684"/>
      <c r="L684"/>
      <c r="M684"/>
      <c r="N684"/>
      <c r="P684" s="10">
        <f>SUMIF(team,spi_matches[[#This Row],[team1]],Mxg)+SUMIF(team,spi_matches[[#This Row],[team2]],Vnxg)</f>
        <v>1.2410816881906075</v>
      </c>
      <c r="Q684" s="10">
        <f>SUMIF(team,spi_matches[[#This Row],[team1]],Mnxg)+SUMIF(team,spi_matches[[#This Row],[team2]],Vxg)</f>
        <v>1.1569982467439592</v>
      </c>
      <c r="R684" s="10" t="str">
        <f t="shared" si="301"/>
        <v/>
      </c>
      <c r="S684" s="21">
        <f t="shared" si="302"/>
        <v>0.23485406810351198</v>
      </c>
      <c r="T684" s="21">
        <f t="shared" si="303"/>
        <v>0.67402583097753122</v>
      </c>
      <c r="U684" s="21">
        <f t="shared" si="304"/>
        <v>0.20373532670329741</v>
      </c>
      <c r="V684" s="22">
        <f t="shared" si="305"/>
        <v>1</v>
      </c>
      <c r="W684" s="22">
        <f t="shared" si="306"/>
        <v>1</v>
      </c>
      <c r="X684" s="23" t="str">
        <f t="shared" si="307"/>
        <v/>
      </c>
      <c r="Y684" s="23" t="str">
        <f t="shared" si="308"/>
        <v/>
      </c>
      <c r="Z684" s="23">
        <f t="shared" si="309"/>
        <v>1</v>
      </c>
      <c r="AA684" s="23">
        <f t="shared" si="310"/>
        <v>1</v>
      </c>
      <c r="AB684" s="24">
        <f t="shared" si="311"/>
        <v>1</v>
      </c>
      <c r="AC684" s="24">
        <f t="shared" si="312"/>
        <v>1</v>
      </c>
      <c r="AD684" s="24">
        <f t="shared" si="313"/>
        <v>2</v>
      </c>
      <c r="AE684" s="24">
        <f t="shared" si="314"/>
        <v>1</v>
      </c>
      <c r="AF684" s="24">
        <f t="shared" si="315"/>
        <v>1</v>
      </c>
      <c r="AG684" s="24">
        <f t="shared" si="316"/>
        <v>2</v>
      </c>
      <c r="AH684" s="24">
        <f t="shared" si="317"/>
        <v>2</v>
      </c>
      <c r="AI684" s="24">
        <f t="shared" si="318"/>
        <v>2</v>
      </c>
      <c r="AJ684" s="24">
        <f t="shared" si="319"/>
        <v>1</v>
      </c>
      <c r="AK684" s="24">
        <f t="shared" si="320"/>
        <v>0</v>
      </c>
      <c r="AL684" s="25">
        <f t="shared" si="321"/>
        <v>11</v>
      </c>
      <c r="AM684" s="25">
        <f t="shared" si="322"/>
        <v>21</v>
      </c>
      <c r="AN684" s="25">
        <f t="shared" si="323"/>
        <v>12</v>
      </c>
      <c r="AO684" s="25">
        <f t="shared" si="324"/>
        <v>22</v>
      </c>
      <c r="AP684" s="25">
        <f t="shared" si="325"/>
        <v>10</v>
      </c>
      <c r="AQ684" s="26">
        <f t="shared" si="326"/>
        <v>0.60409214536028211</v>
      </c>
      <c r="AR684" s="26">
        <f t="shared" si="327"/>
        <v>8.3249327341714516E-2</v>
      </c>
      <c r="AS684" s="26">
        <f t="shared" si="328"/>
        <v>6.5038760676349366E-2</v>
      </c>
      <c r="AT684" s="26">
        <f t="shared" si="329"/>
        <v>3.8861846570924119E-2</v>
      </c>
      <c r="AU684" s="26">
        <f t="shared" si="330"/>
        <v>3.5796994072061099E-2</v>
      </c>
      <c r="AV684" s="27">
        <f>(1/(((0-P684)^2+(0-Q684)^2))*CT684)</f>
        <v>1.7367571487504386E-2</v>
      </c>
      <c r="AW684" s="27">
        <f>(1/(((1-P684)^2+(1-Q684)^2))*CT684)</f>
        <v>0.60409214536028211</v>
      </c>
      <c r="AX684" s="27">
        <f>(1/(((2-P684)^2+(2-Q684)^2))*CT684)</f>
        <v>3.8861846570924119E-2</v>
      </c>
      <c r="AY684" s="27">
        <f>(1/(((3-P684)^2+(3-Q684)^2))*CT684)</f>
        <v>7.7036271767521982E-3</v>
      </c>
      <c r="AZ684" s="27">
        <f>((1/(((4-P684)^2+(4-Q684)^2))*CT684))</f>
        <v>3.1858722174861543E-3</v>
      </c>
      <c r="BA684" s="27">
        <f>((1/(((5-P684)^2+(5-Q684)^2))*CT684))</f>
        <v>1.7302158002602307E-3</v>
      </c>
      <c r="BB684" s="27">
        <f>((1/(((6-P684)^2+(6-Q684)^2))*CT684))</f>
        <v>1.0845523643221271E-3</v>
      </c>
      <c r="BC684" s="27">
        <f>((1/(((1-P684)^2+(0-Q684)^2))*CT684))</f>
        <v>3.5796994072061099E-2</v>
      </c>
      <c r="BD684" s="27">
        <f>((1/(((2-P684)^2+(0-Q684)^2))*CT684))</f>
        <v>2.6115088872219819E-2</v>
      </c>
      <c r="BE684" s="27">
        <f>((1/(((2-P684)^2+(1-Q684)^2))*CT684))</f>
        <v>8.3249327341714516E-2</v>
      </c>
      <c r="BF684" s="27">
        <f>((1/(((3-P684)^2+(0-Q684)^2))*CT684))</f>
        <v>1.128047218336934E-2</v>
      </c>
      <c r="BG684" s="27">
        <f>((1/(((3-P684)^2+(1-Q684)^2))*CT684))</f>
        <v>1.6033647175038225E-2</v>
      </c>
      <c r="BH684" s="27">
        <f>((1/(((3-P684)^2+(2-Q684)^2))*CT684))</f>
        <v>1.3142519429214765E-2</v>
      </c>
      <c r="BI684" s="27">
        <f>((1/(((4-P684)^2+(0-Q684)^2))*CT684))</f>
        <v>5.5864204077623152E-3</v>
      </c>
      <c r="BJ684" s="27">
        <f>((1/(((4-P684)^2+(1-Q684)^2))*CT684))</f>
        <v>6.5476918744858852E-3</v>
      </c>
      <c r="BK684" s="27">
        <f>((1/(((4-P684)^2+(2-Q684)^2))*CT684))</f>
        <v>6.0079673766124777E-3</v>
      </c>
      <c r="BL684" s="27">
        <f>((1/(((4-P684)^2+(3-Q684)^2))*CT684))</f>
        <v>4.5420332738623642E-3</v>
      </c>
      <c r="BM684" s="27">
        <f>((1/(((5-P684)^2+(0-Q684)^2))*CT684))</f>
        <v>3.2324565912681632E-3</v>
      </c>
      <c r="BN684" s="27">
        <f>((1/(((5-P684)^2+(1-Q684)^2))*CT684))</f>
        <v>3.5325415156134674E-3</v>
      </c>
      <c r="BO684" s="27">
        <f>((1/(((5-P684)^2+(2-Q684)^2))*CT684))</f>
        <v>3.3692452580678166E-3</v>
      </c>
      <c r="BP684" s="27">
        <f>((1/(((5-P684)^2+(3-Q684)^2))*CT684))</f>
        <v>2.852884342443161E-3</v>
      </c>
      <c r="BQ684" s="27">
        <f>((1/(((5-P684)^2+(4-Q684)^2))*CT684))</f>
        <v>2.2510227229687809E-3</v>
      </c>
      <c r="BR684" s="27">
        <f>((1/(((6-P684)^2+(0-Q684)^2))*CT684))</f>
        <v>2.0845538012417768E-3</v>
      </c>
      <c r="BS684" s="27">
        <f>(1/(((6-P684)^2+(1-Q684)^2))*CT684)</f>
        <v>2.2053681180507719E-3</v>
      </c>
      <c r="BT684" s="27">
        <f>(1/(((6-P684)^2+(2-Q684)^2))*CT684)</f>
        <v>2.1405983112463231E-3</v>
      </c>
      <c r="BU684" s="27">
        <f>(1/(((6-P684)^2+(3-Q684)^2))*CT684)</f>
        <v>1.9198310086002127E-3</v>
      </c>
      <c r="BV684" s="27">
        <f>((1/(((6-P684)^2+(4-Q684)^2))*CT684))</f>
        <v>1.627076507265296E-3</v>
      </c>
      <c r="BW684" s="27">
        <f>((1/(((6-P684)^2+(5-Q684)^2))*CT684))</f>
        <v>1.3363279204054094E-3</v>
      </c>
      <c r="BX684" s="27">
        <f>((1/(((0-P684)^2+(1-Q684)^2))*CT684))</f>
        <v>3.1950265832949992E-2</v>
      </c>
      <c r="BY684" s="27">
        <f>((1/(((0-P684)^2+(2-Q684)^2))*CT684))</f>
        <v>2.2212984456498549E-2</v>
      </c>
      <c r="BZ684" s="27">
        <f>((1/(((1-P684)^2+(2-Q684)^2))*CT684))</f>
        <v>6.5038760676349366E-2</v>
      </c>
      <c r="CA684" s="27">
        <f>((1/(((0-P684)^2+(3-Q684)^2))*CT684))</f>
        <v>1.012773254425943E-2</v>
      </c>
      <c r="CB684" s="27">
        <f>((1/(((1-P684)^2+(3-Q684)^2))*CT684))</f>
        <v>1.4472719005189195E-2</v>
      </c>
      <c r="CC684" s="27">
        <f>((1/(((2-P684)^2+(3-Q684)^2))*CT684))</f>
        <v>1.2586176079741175E-2</v>
      </c>
      <c r="CD684" s="27">
        <f>((1/(((0-P684)^2+(4-Q684)^2))*CT684))</f>
        <v>5.195915784269884E-3</v>
      </c>
      <c r="CE684" s="27">
        <f>((1/(((1-P684)^2+(4-Q684)^2))*CT684))</f>
        <v>6.141918095802331E-3</v>
      </c>
      <c r="CF684" s="27">
        <f>((1/(((2-P684)^2+(4-Q684)^2))*CT684))</f>
        <v>5.7745949417110712E-3</v>
      </c>
      <c r="CG684" s="27">
        <f>((1/(((3-P684)^2+(4-Q684)^2))*CT684))</f>
        <v>4.4736914121617189E-3</v>
      </c>
      <c r="CH684" s="27">
        <f>((1/(((0-P684)^2+(5-Q684)^2))*CT684))</f>
        <v>3.0658020014194438E-3</v>
      </c>
      <c r="CI684" s="27">
        <f>((1/(((1-P684)^2+(5-Q684)^2))*CT684))</f>
        <v>3.3722757314187282E-3</v>
      </c>
      <c r="CJ684" s="27">
        <f>((1/(((2-P684)^2+(5-Q684)^2))*CT684))</f>
        <v>3.2584711577048481E-3</v>
      </c>
      <c r="CK684" s="27">
        <f>((1/(((3-P684)^2+(5-Q684)^2))*CT684))</f>
        <v>2.7991671308398559E-3</v>
      </c>
      <c r="CL684" s="27">
        <f>(1/(((4-P684)^2+(5-Q684)^2))*CT684)</f>
        <v>2.2341084011024319E-3</v>
      </c>
      <c r="CM684" s="27">
        <f>(1/(((0-P684)^2+(6-Q684)^2))*CT684)</f>
        <v>2.0004041025286821E-3</v>
      </c>
      <c r="CN684" s="27">
        <f>(1/(((1-P684)^2+(6-Q684)^2))*CT684)</f>
        <v>2.1265025433102173E-3</v>
      </c>
      <c r="CO684" s="27">
        <f>((1/(((2-P684)^2+(6-Q684)^2))*CT684))</f>
        <v>2.0806784755037274E-3</v>
      </c>
      <c r="CP684" s="27">
        <f>((1/(((3-P684)^2+(6-Q684)^2))*CT684))</f>
        <v>1.8833484403670568E-3</v>
      </c>
      <c r="CQ684" s="27">
        <f>((1/(((4-P684)^2+(6-Q684)^2))*CT684))</f>
        <v>1.6094612510145292E-3</v>
      </c>
      <c r="CR684" s="27">
        <f>((1/(((5-P684)^2+(6-Q684)^2)))*CT684)</f>
        <v>1.3303486391551672E-3</v>
      </c>
      <c r="CS684" s="21">
        <f t="shared" si="331"/>
        <v>1.11261522578434</v>
      </c>
      <c r="CT684" s="28">
        <v>0.05</v>
      </c>
    </row>
    <row r="685" spans="8:98" x14ac:dyDescent="0.25">
      <c r="H685" s="2">
        <v>45031</v>
      </c>
      <c r="I685" s="1" t="s">
        <v>28</v>
      </c>
      <c r="J685" s="1" t="s">
        <v>24</v>
      </c>
      <c r="K685"/>
      <c r="L685"/>
      <c r="M685"/>
      <c r="N685"/>
      <c r="P685" s="10">
        <f>SUMIF(team,spi_matches[[#This Row],[team1]],Mxg)+SUMIF(team,spi_matches[[#This Row],[team2]],Vnxg)</f>
        <v>2.1331426877264685</v>
      </c>
      <c r="Q685" s="10">
        <f>SUMIF(team,spi_matches[[#This Row],[team1]],Mnxg)+SUMIF(team,spi_matches[[#This Row],[team2]],Vxg)</f>
        <v>0.51313764328030098</v>
      </c>
      <c r="R685" s="10" t="str">
        <f t="shared" si="301"/>
        <v/>
      </c>
      <c r="S685" s="21">
        <f t="shared" si="302"/>
        <v>0.60159685430328091</v>
      </c>
      <c r="T685" s="21">
        <f t="shared" si="303"/>
        <v>7.8974436647241505E-2</v>
      </c>
      <c r="U685" s="21">
        <f t="shared" si="304"/>
        <v>8.6714680087895096E-2</v>
      </c>
      <c r="V685" s="22">
        <f t="shared" si="305"/>
        <v>3</v>
      </c>
      <c r="W685" s="22">
        <f t="shared" si="306"/>
        <v>0</v>
      </c>
      <c r="X685" s="23" t="str">
        <f t="shared" si="307"/>
        <v/>
      </c>
      <c r="Y685" s="23" t="str">
        <f t="shared" si="308"/>
        <v/>
      </c>
      <c r="Z685" s="23">
        <f t="shared" si="309"/>
        <v>3</v>
      </c>
      <c r="AA685" s="23">
        <f t="shared" si="310"/>
        <v>0</v>
      </c>
      <c r="AB685" s="24">
        <f t="shared" si="311"/>
        <v>2</v>
      </c>
      <c r="AC685" s="24">
        <f t="shared" si="312"/>
        <v>1</v>
      </c>
      <c r="AD685" s="24">
        <f t="shared" si="313"/>
        <v>2</v>
      </c>
      <c r="AE685" s="24">
        <f t="shared" si="314"/>
        <v>0</v>
      </c>
      <c r="AF685" s="24">
        <f t="shared" si="315"/>
        <v>3</v>
      </c>
      <c r="AG685" s="24">
        <f t="shared" si="316"/>
        <v>1</v>
      </c>
      <c r="AH685" s="24">
        <f t="shared" si="317"/>
        <v>3</v>
      </c>
      <c r="AI685" s="24">
        <f t="shared" si="318"/>
        <v>0</v>
      </c>
      <c r="AJ685" s="24">
        <f t="shared" si="319"/>
        <v>1</v>
      </c>
      <c r="AK685" s="24">
        <f t="shared" si="320"/>
        <v>1</v>
      </c>
      <c r="AL685" s="25">
        <f t="shared" si="321"/>
        <v>21</v>
      </c>
      <c r="AM685" s="25">
        <f t="shared" si="322"/>
        <v>20</v>
      </c>
      <c r="AN685" s="25">
        <f t="shared" si="323"/>
        <v>31</v>
      </c>
      <c r="AO685" s="25">
        <f t="shared" si="324"/>
        <v>30</v>
      </c>
      <c r="AP685" s="25">
        <f t="shared" si="325"/>
        <v>11</v>
      </c>
      <c r="AQ685" s="26">
        <f t="shared" si="326"/>
        <v>0.19626166304238438</v>
      </c>
      <c r="AR685" s="26">
        <f t="shared" si="327"/>
        <v>0.17791237996103004</v>
      </c>
      <c r="AS685" s="26">
        <f t="shared" si="328"/>
        <v>5.0582889180219061E-2</v>
      </c>
      <c r="AT685" s="26">
        <f t="shared" si="329"/>
        <v>4.927313062167895E-2</v>
      </c>
      <c r="AU685" s="26">
        <f t="shared" si="330"/>
        <v>3.2872087430208578E-2</v>
      </c>
      <c r="AV685" s="27">
        <f>(1/(((0-P685)^2+(0-Q685)^2))*CT685)</f>
        <v>1.0387218971963999E-2</v>
      </c>
      <c r="AW685" s="27">
        <f>(1/(((1-P685)^2+(1-Q685)^2))*CT685)</f>
        <v>3.2872087430208578E-2</v>
      </c>
      <c r="AX685" s="27">
        <f>(1/(((2-P685)^2+(2-Q685)^2))*CT685)</f>
        <v>2.2436751036516531E-2</v>
      </c>
      <c r="AY685" s="27">
        <f>(1/(((3-P685)^2+(3-Q685)^2))*CT685)</f>
        <v>7.2088427898688509E-3</v>
      </c>
      <c r="AZ685" s="27">
        <f>((1/(((4-P685)^2+(4-Q685)^2))*CT685))</f>
        <v>3.1962431983198732E-3</v>
      </c>
      <c r="BA685" s="27">
        <f>((1/(((5-P685)^2+(5-Q685)^2))*CT685))</f>
        <v>1.7636183736148632E-3</v>
      </c>
      <c r="BB685" s="27">
        <f>((1/(((6-P685)^2+(6-Q685)^2))*CT685))</f>
        <v>1.1096748467487917E-3</v>
      </c>
      <c r="BC685" s="27">
        <f>((1/(((1-P685)^2+(0-Q685)^2))*CT685))</f>
        <v>3.2313882230008292E-2</v>
      </c>
      <c r="BD685" s="27">
        <f>((1/(((2-P685)^2+(0-Q685)^2))*CT685))</f>
        <v>0.17791237996103004</v>
      </c>
      <c r="BE685" s="27">
        <f>((1/(((2-P685)^2+(1-Q685)^2))*CT685))</f>
        <v>0.19626166304238438</v>
      </c>
      <c r="BF685" s="27">
        <f>((1/(((3-P685)^2+(0-Q685)^2))*CT685))</f>
        <v>4.927313062167895E-2</v>
      </c>
      <c r="BG685" s="27">
        <f>((1/(((3-P685)^2+(1-Q685)^2))*CT685))</f>
        <v>5.0582889180219061E-2</v>
      </c>
      <c r="BH685" s="27">
        <f>((1/(((3-P685)^2+(2-Q685)^2))*CT685))</f>
        <v>1.6879339208200596E-2</v>
      </c>
      <c r="BI685" s="27">
        <f>((1/(((4-P685)^2+(0-Q685)^2))*CT685))</f>
        <v>1.3338788131711158E-2</v>
      </c>
      <c r="BJ685" s="27">
        <f>((1/(((4-P685)^2+(1-Q685)^2))*CT685))</f>
        <v>1.3432947852074249E-2</v>
      </c>
      <c r="BK685" s="27">
        <f>((1/(((4-P685)^2+(2-Q685)^2))*CT685))</f>
        <v>8.7782195078233982E-3</v>
      </c>
      <c r="BL685" s="27">
        <f>((1/(((4-P685)^2+(3-Q685)^2))*CT685))</f>
        <v>5.1708229952972954E-3</v>
      </c>
      <c r="BM685" s="27">
        <f>((1/(((5-P685)^2+(0-Q685)^2))*CT685))</f>
        <v>5.8947102720561329E-3</v>
      </c>
      <c r="BN685" s="27">
        <f>((1/(((5-P685)^2+(1-Q685)^2))*CT685))</f>
        <v>5.9130270798816243E-3</v>
      </c>
      <c r="BO685" s="27">
        <f>((1/(((5-P685)^2+(2-Q685)^2))*CT685))</f>
        <v>4.7940336831321035E-3</v>
      </c>
      <c r="BP685" s="27">
        <f>((1/(((5-P685)^2+(3-Q685)^2))*CT685))</f>
        <v>3.4714133756240093E-3</v>
      </c>
      <c r="BQ685" s="27">
        <f>((1/(((5-P685)^2+(4-Q685)^2))*CT685))</f>
        <v>2.4537372448986895E-3</v>
      </c>
      <c r="BR685" s="27">
        <f>((1/(((6-P685)^2+(0-Q685)^2))*CT685))</f>
        <v>3.2860372427873279E-3</v>
      </c>
      <c r="BS685" s="27">
        <f>(1/(((6-P685)^2+(1-Q685)^2))*CT685)</f>
        <v>3.2917214908311171E-3</v>
      </c>
      <c r="BT685" s="27">
        <f>(1/(((6-P685)^2+(2-Q685)^2))*CT685)</f>
        <v>2.9131850224025741E-3</v>
      </c>
      <c r="BU685" s="27">
        <f>(1/(((6-P685)^2+(3-Q685)^2))*CT685)</f>
        <v>2.3655123602081178E-3</v>
      </c>
      <c r="BV685" s="27">
        <f>((1/(((6-P685)^2+(4-Q685)^2))*CT685))</f>
        <v>1.8442838285036005E-3</v>
      </c>
      <c r="BW685" s="27">
        <f>((1/(((6-P685)^2+(5-Q685)^2))*CT685))</f>
        <v>1.4251299725282955E-3</v>
      </c>
      <c r="BX685" s="27">
        <f>((1/(((0-P685)^2+(1-Q685)^2))*CT685))</f>
        <v>1.0444229247469303E-2</v>
      </c>
      <c r="BY685" s="27">
        <f>((1/(((0-P685)^2+(2-Q685)^2))*CT685))</f>
        <v>7.3952929380754571E-3</v>
      </c>
      <c r="BZ685" s="27">
        <f>((1/(((1-P685)^2+(2-Q685)^2))*CT685))</f>
        <v>1.430708490688453E-2</v>
      </c>
      <c r="CA685" s="27">
        <f>((1/(((0-P685)^2+(3-Q685)^2))*CT685))</f>
        <v>4.657756394068297E-3</v>
      </c>
      <c r="CB685" s="27">
        <f>((1/(((1-P685)^2+(3-Q685)^2))*CT685))</f>
        <v>6.6947876921000932E-3</v>
      </c>
      <c r="CC685" s="27">
        <f>((1/(((2-P685)^2+(3-Q685)^2))*CT685))</f>
        <v>8.0616407802806492E-3</v>
      </c>
      <c r="CD685" s="27">
        <f>((1/(((0-P685)^2+(4-Q685)^2))*CT685))</f>
        <v>2.992487631356012E-3</v>
      </c>
      <c r="CE685" s="27">
        <f>((1/(((1-P685)^2+(4-Q685)^2))*CT685))</f>
        <v>3.7196232931349994E-3</v>
      </c>
      <c r="CF685" s="27">
        <f>((1/(((2-P685)^2+(4-Q685)^2))*CT685))</f>
        <v>4.106460457128867E-3</v>
      </c>
      <c r="CG685" s="27">
        <f>((1/(((3-P685)^2+(4-Q685)^2))*CT685))</f>
        <v>3.8730714860553575E-3</v>
      </c>
      <c r="CH685" s="27">
        <f>((1/(((0-P685)^2+(5-Q685)^2))*CT685))</f>
        <v>2.0257487630491286E-3</v>
      </c>
      <c r="CI685" s="27">
        <f>((1/(((1-P685)^2+(5-Q685)^2))*CT685))</f>
        <v>2.3347088953728024E-3</v>
      </c>
      <c r="CJ685" s="27">
        <f>((1/(((2-P685)^2+(5-Q685)^2))*CT685))</f>
        <v>2.4814313519900232E-3</v>
      </c>
      <c r="CK685" s="27">
        <f>((1/(((3-P685)^2+(5-Q685)^2))*CT685))</f>
        <v>2.3942489670931797E-3</v>
      </c>
      <c r="CL685" s="27">
        <f>(1/(((4-P685)^2+(5-Q685)^2))*CT685)</f>
        <v>2.1171109535982079E-3</v>
      </c>
      <c r="CM685" s="27">
        <f>(1/(((0-P685)^2+(6-Q685)^2))*CT685)</f>
        <v>1.4427534373168704E-3</v>
      </c>
      <c r="CN685" s="27">
        <f>(1/(((1-P685)^2+(6-Q685)^2))*CT685)</f>
        <v>1.5928806709491834E-3</v>
      </c>
      <c r="CO685" s="27">
        <f>((1/(((2-P685)^2+(6-Q685)^2))*CT685))</f>
        <v>1.6598399939201473E-3</v>
      </c>
      <c r="CP685" s="27">
        <f>((1/(((3-P685)^2+(6-Q685)^2))*CT685))</f>
        <v>1.6203726145113625E-3</v>
      </c>
      <c r="CQ685" s="27">
        <f>((1/(((4-P685)^2+(6-Q685)^2))*CT685))</f>
        <v>1.4885021509038728E-3</v>
      </c>
      <c r="CR685" s="27">
        <f>((1/(((5-P685)^2+(6-Q685)^2)))*CT685)</f>
        <v>1.3046474626367092E-3</v>
      </c>
      <c r="CS685" s="21">
        <f t="shared" si="331"/>
        <v>0.76728597103841745</v>
      </c>
      <c r="CT685" s="28">
        <v>0.05</v>
      </c>
    </row>
    <row r="686" spans="8:98" x14ac:dyDescent="0.25">
      <c r="H686" s="2">
        <v>45031</v>
      </c>
      <c r="I686" s="1" t="s">
        <v>21</v>
      </c>
      <c r="J686" s="1" t="s">
        <v>6</v>
      </c>
      <c r="K686"/>
      <c r="L686"/>
      <c r="M686"/>
      <c r="N686"/>
      <c r="P686" s="10">
        <f>SUMIF(team,spi_matches[[#This Row],[team1]],Mxg)+SUMIF(team,spi_matches[[#This Row],[team2]],Vnxg)</f>
        <v>1.2277265359762417</v>
      </c>
      <c r="Q686" s="10">
        <f>SUMIF(team,spi_matches[[#This Row],[team1]],Mnxg)+SUMIF(team,spi_matches[[#This Row],[team2]],Vxg)</f>
        <v>1.2637904952273828</v>
      </c>
      <c r="R686" s="10" t="str">
        <f t="shared" si="301"/>
        <v/>
      </c>
      <c r="S686" s="21">
        <f t="shared" si="302"/>
        <v>0.21705636911682882</v>
      </c>
      <c r="T686" s="21">
        <f t="shared" si="303"/>
        <v>0.48603453469843488</v>
      </c>
      <c r="U686" s="21">
        <f t="shared" si="304"/>
        <v>0.23152718955942914</v>
      </c>
      <c r="V686" s="22">
        <f t="shared" si="305"/>
        <v>1</v>
      </c>
      <c r="W686" s="22">
        <f t="shared" si="306"/>
        <v>1</v>
      </c>
      <c r="X686" s="23" t="str">
        <f t="shared" si="307"/>
        <v/>
      </c>
      <c r="Y686" s="23" t="str">
        <f t="shared" si="308"/>
        <v/>
      </c>
      <c r="Z686" s="23">
        <f t="shared" si="309"/>
        <v>1</v>
      </c>
      <c r="AA686" s="23">
        <f t="shared" si="310"/>
        <v>1</v>
      </c>
      <c r="AB686" s="24">
        <f t="shared" si="311"/>
        <v>1</v>
      </c>
      <c r="AC686" s="24">
        <f t="shared" si="312"/>
        <v>1</v>
      </c>
      <c r="AD686" s="24">
        <f t="shared" si="313"/>
        <v>1</v>
      </c>
      <c r="AE686" s="24">
        <f t="shared" si="314"/>
        <v>2</v>
      </c>
      <c r="AF686" s="24">
        <f t="shared" si="315"/>
        <v>2</v>
      </c>
      <c r="AG686" s="24">
        <f t="shared" si="316"/>
        <v>1</v>
      </c>
      <c r="AH686" s="24">
        <f t="shared" si="317"/>
        <v>2</v>
      </c>
      <c r="AI686" s="24">
        <f t="shared" si="318"/>
        <v>2</v>
      </c>
      <c r="AJ686" s="24">
        <f t="shared" si="319"/>
        <v>0</v>
      </c>
      <c r="AK686" s="24">
        <f t="shared" si="320"/>
        <v>1</v>
      </c>
      <c r="AL686" s="25">
        <f t="shared" si="321"/>
        <v>11</v>
      </c>
      <c r="AM686" s="25">
        <f t="shared" si="322"/>
        <v>12</v>
      </c>
      <c r="AN686" s="25">
        <f t="shared" si="323"/>
        <v>21</v>
      </c>
      <c r="AO686" s="25">
        <f t="shared" si="324"/>
        <v>22</v>
      </c>
      <c r="AP686" s="25">
        <f t="shared" si="325"/>
        <v>1</v>
      </c>
      <c r="AQ686" s="26">
        <f t="shared" si="326"/>
        <v>0.41170968019564014</v>
      </c>
      <c r="AR686" s="26">
        <f t="shared" si="327"/>
        <v>8.4194387920583924E-2</v>
      </c>
      <c r="AS686" s="26">
        <f t="shared" si="328"/>
        <v>7.5076007482162893E-2</v>
      </c>
      <c r="AT686" s="26">
        <f t="shared" si="329"/>
        <v>4.3920878751662833E-2</v>
      </c>
      <c r="AU686" s="26">
        <f t="shared" si="330"/>
        <v>3.1707823868348022E-2</v>
      </c>
      <c r="AV686" s="27">
        <f>(1/(((0-P686)^2+(0-Q686)^2))*CT686)</f>
        <v>1.6105762740548809E-2</v>
      </c>
      <c r="AW686" s="27">
        <f>(1/(((1-P686)^2+(1-Q686)^2))*CT686)</f>
        <v>0.41170968019564014</v>
      </c>
      <c r="AX686" s="27">
        <f>(1/(((2-P686)^2+(2-Q686)^2))*CT686)</f>
        <v>4.3920878751662833E-2</v>
      </c>
      <c r="AY686" s="27">
        <f>(1/(((3-P686)^2+(3-Q686)^2))*CT686)</f>
        <v>8.1229797352643622E-3</v>
      </c>
      <c r="AZ686" s="27">
        <f>((1/(((4-P686)^2+(4-Q686)^2))*CT686))</f>
        <v>3.29547000580148E-3</v>
      </c>
      <c r="BA686" s="27">
        <f>((1/(((5-P686)^2+(5-Q686)^2))*CT686))</f>
        <v>1.7737221155908263E-3</v>
      </c>
      <c r="BB686" s="27">
        <f>((1/(((6-P686)^2+(6-Q686)^2))*CT686))</f>
        <v>1.1060411539263902E-3</v>
      </c>
      <c r="BC686" s="27">
        <f>((1/(((1-P686)^2+(0-Q686)^2))*CT686))</f>
        <v>3.0320932681853298E-2</v>
      </c>
      <c r="BD686" s="27">
        <f>((1/(((2-P686)^2+(0-Q686)^2))*CT686))</f>
        <v>2.2793864805800996E-2</v>
      </c>
      <c r="BE686" s="27">
        <f>((1/(((2-P686)^2+(1-Q686)^2))*CT686))</f>
        <v>7.5076007482162893E-2</v>
      </c>
      <c r="BF686" s="27">
        <f>((1/(((3-P686)^2+(0-Q686)^2))*CT686))</f>
        <v>1.0552709455215841E-2</v>
      </c>
      <c r="BG686" s="27">
        <f>((1/(((3-P686)^2+(1-Q686)^2))*CT686))</f>
        <v>1.557371062838808E-2</v>
      </c>
      <c r="BH686" s="27">
        <f>((1/(((3-P686)^2+(2-Q686)^2))*CT686))</f>
        <v>1.3576045268960344E-2</v>
      </c>
      <c r="BI686" s="27">
        <f>((1/(((4-P686)^2+(0-Q686)^2))*CT686))</f>
        <v>5.3863832763111387E-3</v>
      </c>
      <c r="BJ686" s="27">
        <f>((1/(((4-P686)^2+(1-Q686)^2))*CT686))</f>
        <v>6.4473821022205365E-3</v>
      </c>
      <c r="BK686" s="27">
        <f>((1/(((4-P686)^2+(2-Q686)^2))*CT686))</f>
        <v>6.0771767948883263E-3</v>
      </c>
      <c r="BL686" s="27">
        <f>((1/(((4-P686)^2+(3-Q686)^2))*CT686))</f>
        <v>4.6729305602028108E-3</v>
      </c>
      <c r="BM686" s="27">
        <f>((1/(((5-P686)^2+(0-Q686)^2))*CT686))</f>
        <v>3.1591157843340791E-3</v>
      </c>
      <c r="BN686" s="27">
        <f>((1/(((5-P686)^2+(1-Q686)^2))*CT686))</f>
        <v>3.4965933533898891E-3</v>
      </c>
      <c r="BO686" s="27">
        <f>((1/(((5-P686)^2+(2-Q686)^2))*CT686))</f>
        <v>3.3847702145186386E-3</v>
      </c>
      <c r="BP686" s="27">
        <f>((1/(((5-P686)^2+(3-Q686)^2))*CT686))</f>
        <v>2.8994801497488057E-3</v>
      </c>
      <c r="BQ686" s="27">
        <f>((1/(((5-P686)^2+(4-Q686)^2))*CT686))</f>
        <v>2.3023554963852045E-3</v>
      </c>
      <c r="BR686" s="27">
        <f>((1/(((6-P686)^2+(0-Q686)^2))*CT686))</f>
        <v>2.0515547139501669E-3</v>
      </c>
      <c r="BS686" s="27">
        <f>(1/(((6-P686)^2+(1-Q686)^2))*CT686)</f>
        <v>2.1887413434822068E-3</v>
      </c>
      <c r="BT686" s="27">
        <f>(1/(((6-P686)^2+(2-Q686)^2))*CT686)</f>
        <v>2.1443951229200317E-3</v>
      </c>
      <c r="BU686" s="27">
        <f>(1/(((6-P686)^2+(3-Q686)^2))*CT686)</f>
        <v>1.9388098083910855E-3</v>
      </c>
      <c r="BV686" s="27">
        <f>((1/(((6-P686)^2+(4-Q686)^2))*CT686))</f>
        <v>1.6522678971470613E-3</v>
      </c>
      <c r="BW686" s="27">
        <f>((1/(((6-P686)^2+(5-Q686)^2))*CT686))</f>
        <v>1.3611421765573496E-3</v>
      </c>
      <c r="BX686" s="27">
        <f>((1/(((0-P686)^2+(1-Q686)^2))*CT686))</f>
        <v>3.1707823868348022E-2</v>
      </c>
      <c r="BY686" s="27">
        <f>((1/(((0-P686)^2+(2-Q686)^2))*CT686))</f>
        <v>2.4398374130307217E-2</v>
      </c>
      <c r="BZ686" s="27">
        <f>((1/(((1-P686)^2+(2-Q686)^2))*CT686))</f>
        <v>8.4194387920583924E-2</v>
      </c>
      <c r="CA686" s="27">
        <f>((1/(((0-P686)^2+(3-Q686)^2))*CT686))</f>
        <v>1.1057700228102998E-2</v>
      </c>
      <c r="CB686" s="27">
        <f>((1/(((1-P686)^2+(3-Q686)^2))*CT686))</f>
        <v>1.6306388856099984E-2</v>
      </c>
      <c r="CC686" s="27">
        <f>((1/(((2-P686)^2+(3-Q686)^2))*CT686))</f>
        <v>1.3847232767447952E-2</v>
      </c>
      <c r="CD686" s="27">
        <f>((1/(((0-P686)^2+(4-Q686)^2))*CT686))</f>
        <v>5.5591659860802249E-3</v>
      </c>
      <c r="CE686" s="27">
        <f>((1/(((1-P686)^2+(4-Q686)^2))*CT686))</f>
        <v>6.6324416501473641E-3</v>
      </c>
      <c r="CF686" s="27">
        <f>((1/(((2-P686)^2+(4-Q686)^2))*CT686))</f>
        <v>6.185631730706769E-3</v>
      </c>
      <c r="CG686" s="27">
        <f>((1/(((3-P686)^2+(4-Q686)^2))*CT686))</f>
        <v>4.7046444512667514E-3</v>
      </c>
      <c r="CH686" s="27">
        <f>((1/(((0-P686)^2+(5-Q686)^2))*CT686))</f>
        <v>3.2327780081554064E-3</v>
      </c>
      <c r="CI686" s="27">
        <f>((1/(((1-P686)^2+(5-Q686)^2))*CT686))</f>
        <v>3.5685938744992596E-3</v>
      </c>
      <c r="CJ686" s="27">
        <f>((1/(((2-P686)^2+(5-Q686)^2))*CT686))</f>
        <v>3.4350880221438156E-3</v>
      </c>
      <c r="CK686" s="27">
        <f>((1/(((3-P686)^2+(5-Q686)^2))*CT686))</f>
        <v>2.923939897380305E-3</v>
      </c>
      <c r="CL686" s="27">
        <f>(1/(((4-P686)^2+(5-Q686)^2))*CT686)</f>
        <v>2.3100277504159903E-3</v>
      </c>
      <c r="CM686" s="27">
        <f>(1/(((0-P686)^2+(6-Q686)^2))*CT686)</f>
        <v>2.0886425826931337E-3</v>
      </c>
      <c r="CN686" s="27">
        <f>(1/(((1-P686)^2+(6-Q686)^2))*CT686)</f>
        <v>2.223849106385763E-3</v>
      </c>
      <c r="CO686" s="27">
        <f>((1/(((2-P686)^2+(6-Q686)^2))*CT686))</f>
        <v>2.1712615765972212E-3</v>
      </c>
      <c r="CP686" s="27">
        <f>((1/(((3-P686)^2+(6-Q686)^2))*CT686))</f>
        <v>1.9552151169878805E-3</v>
      </c>
      <c r="CQ686" s="27">
        <f>((1/(((4-P686)^2+(6-Q686)^2))*CT686))</f>
        <v>1.66018196092905E-3</v>
      </c>
      <c r="CR686" s="27">
        <f>((1/(((5-P686)^2+(6-Q686)^2)))*CT686)</f>
        <v>1.3638200741501131E-3</v>
      </c>
      <c r="CS686" s="21">
        <f t="shared" si="331"/>
        <v>0.93461809337469282</v>
      </c>
      <c r="CT686" s="28">
        <v>0.05</v>
      </c>
    </row>
    <row r="687" spans="8:98" x14ac:dyDescent="0.25">
      <c r="H687" s="2">
        <v>45031</v>
      </c>
      <c r="I687" s="1" t="s">
        <v>8</v>
      </c>
      <c r="J687" s="1" t="s">
        <v>19</v>
      </c>
      <c r="K687"/>
      <c r="L687"/>
      <c r="M687"/>
      <c r="N687"/>
      <c r="P687" s="10">
        <f>SUMIF(team,spi_matches[[#This Row],[team1]],Mxg)+SUMIF(team,spi_matches[[#This Row],[team2]],Vnxg)</f>
        <v>1.2779296455790277</v>
      </c>
      <c r="Q687" s="10">
        <f>SUMIF(team,spi_matches[[#This Row],[team1]],Mnxg)+SUMIF(team,spi_matches[[#This Row],[team2]],Vxg)</f>
        <v>2.7219277795565486</v>
      </c>
      <c r="R687" s="10" t="str">
        <f t="shared" si="301"/>
        <v/>
      </c>
      <c r="S687" s="21">
        <f t="shared" si="302"/>
        <v>0.10370881698082447</v>
      </c>
      <c r="T687" s="21">
        <f t="shared" si="303"/>
        <v>9.6023163054012248E-2</v>
      </c>
      <c r="U687" s="21">
        <f t="shared" si="304"/>
        <v>0.68967734488167931</v>
      </c>
      <c r="V687" s="22">
        <f t="shared" si="305"/>
        <v>0</v>
      </c>
      <c r="W687" s="22">
        <f t="shared" si="306"/>
        <v>3</v>
      </c>
      <c r="X687" s="23" t="str">
        <f t="shared" si="307"/>
        <v/>
      </c>
      <c r="Y687" s="23" t="str">
        <f t="shared" si="308"/>
        <v/>
      </c>
      <c r="Z687" s="23">
        <f t="shared" si="309"/>
        <v>0</v>
      </c>
      <c r="AA687" s="23">
        <f t="shared" si="310"/>
        <v>3</v>
      </c>
      <c r="AB687" s="24">
        <f t="shared" si="311"/>
        <v>1</v>
      </c>
      <c r="AC687" s="24">
        <f t="shared" si="312"/>
        <v>3</v>
      </c>
      <c r="AD687" s="24">
        <f t="shared" si="313"/>
        <v>1</v>
      </c>
      <c r="AE687" s="24">
        <f t="shared" si="314"/>
        <v>2</v>
      </c>
      <c r="AF687" s="24">
        <f t="shared" si="315"/>
        <v>2</v>
      </c>
      <c r="AG687" s="24">
        <f t="shared" si="316"/>
        <v>3</v>
      </c>
      <c r="AH687" s="24">
        <f t="shared" si="317"/>
        <v>2</v>
      </c>
      <c r="AI687" s="24">
        <f t="shared" si="318"/>
        <v>2</v>
      </c>
      <c r="AJ687" s="24">
        <f t="shared" si="319"/>
        <v>0</v>
      </c>
      <c r="AK687" s="24">
        <f t="shared" si="320"/>
        <v>3</v>
      </c>
      <c r="AL687" s="25">
        <f t="shared" si="321"/>
        <v>13</v>
      </c>
      <c r="AM687" s="25">
        <f t="shared" si="322"/>
        <v>12</v>
      </c>
      <c r="AN687" s="25">
        <f t="shared" si="323"/>
        <v>23</v>
      </c>
      <c r="AO687" s="25">
        <f t="shared" si="324"/>
        <v>22</v>
      </c>
      <c r="AP687" s="25">
        <f t="shared" si="325"/>
        <v>3</v>
      </c>
      <c r="AQ687" s="26">
        <f t="shared" si="326"/>
        <v>0.32348002884408694</v>
      </c>
      <c r="AR687" s="26">
        <f t="shared" si="327"/>
        <v>8.3552713964159642E-2</v>
      </c>
      <c r="AS687" s="26">
        <f t="shared" si="328"/>
        <v>8.3512920001438895E-2</v>
      </c>
      <c r="AT687" s="26">
        <f t="shared" si="329"/>
        <v>4.7958625949329918E-2</v>
      </c>
      <c r="AU687" s="26">
        <f t="shared" si="330"/>
        <v>2.9232443631132102E-2</v>
      </c>
      <c r="AV687" s="27">
        <f>(1/(((0-P687)^2+(0-Q687)^2))*CT687)</f>
        <v>5.5297531032229338E-3</v>
      </c>
      <c r="AW687" s="27">
        <f>(1/(((1-P687)^2+(1-Q687)^2))*CT687)</f>
        <v>1.6435041243219848E-2</v>
      </c>
      <c r="AX687" s="27">
        <f>(1/(((2-P687)^2+(2-Q687)^2))*CT687)</f>
        <v>4.7958625949329918E-2</v>
      </c>
      <c r="AY687" s="27">
        <f>(1/(((3-P687)^2+(3-Q687)^2))*CT687)</f>
        <v>1.6431960942293166E-2</v>
      </c>
      <c r="AZ687" s="27">
        <f>((1/(((4-P687)^2+(4-Q687)^2))*CT687))</f>
        <v>5.5290556426671753E-3</v>
      </c>
      <c r="BA687" s="27">
        <f>((1/(((5-P687)^2+(5-Q687)^2))*CT687))</f>
        <v>2.6255787034007759E-3</v>
      </c>
      <c r="BB687" s="27">
        <f>((1/(((6-P687)^2+(6-Q687)^2))*CT687))</f>
        <v>1.513147469878434E-3</v>
      </c>
      <c r="BC687" s="27">
        <f>((1/(((1-P687)^2+(0-Q687)^2))*CT687))</f>
        <v>6.6790132902527612E-3</v>
      </c>
      <c r="BD687" s="27">
        <f>((1/(((2-P687)^2+(0-Q687)^2))*CT687))</f>
        <v>6.3049504537501608E-3</v>
      </c>
      <c r="BE687" s="27">
        <f>((1/(((2-P687)^2+(1-Q687)^2))*CT687))</f>
        <v>1.4341355159450613E-2</v>
      </c>
      <c r="BF687" s="27">
        <f>((1/(((3-P687)^2+(0-Q687)^2))*CT687))</f>
        <v>4.8195478658958797E-3</v>
      </c>
      <c r="BG687" s="27">
        <f>((1/(((3-P687)^2+(1-Q687)^2))*CT687))</f>
        <v>8.4309047794732857E-3</v>
      </c>
      <c r="BH687" s="27">
        <f>((1/(((3-P687)^2+(2-Q687)^2))*CT687))</f>
        <v>1.4340182295003102E-2</v>
      </c>
      <c r="BI687" s="27">
        <f>((1/(((4-P687)^2+(0-Q687)^2))*CT687))</f>
        <v>3.3741475048333831E-3</v>
      </c>
      <c r="BJ687" s="27">
        <f>((1/(((4-P687)^2+(1-Q687)^2))*CT687))</f>
        <v>4.8194154001413563E-3</v>
      </c>
      <c r="BK687" s="27">
        <f>((1/(((4-P687)^2+(2-Q687)^2))*CT687))</f>
        <v>6.3044970709090252E-3</v>
      </c>
      <c r="BL687" s="27">
        <f>((1/(((4-P687)^2+(3-Q687)^2))*CT687))</f>
        <v>6.6782501590625272E-3</v>
      </c>
      <c r="BM687" s="27">
        <f>((1/(((5-P687)^2+(0-Q687)^2))*CT687))</f>
        <v>2.351535947236973E-3</v>
      </c>
      <c r="BN687" s="27">
        <f>((1/(((5-P687)^2+(1-Q687)^2))*CT687))</f>
        <v>2.9728560993303997E-3</v>
      </c>
      <c r="BO687" s="27">
        <f>((1/(((5-P687)^2+(2-Q687)^2))*CT687))</f>
        <v>3.4782639081390853E-3</v>
      </c>
      <c r="BP687" s="27">
        <f>((1/(((5-P687)^2+(3-Q687)^2))*CT687))</f>
        <v>3.5890838174365684E-3</v>
      </c>
      <c r="BQ687" s="27">
        <f>((1/(((5-P687)^2+(4-Q687)^2))*CT687))</f>
        <v>3.2284566346083192E-3</v>
      </c>
      <c r="BR687" s="27">
        <f>((1/(((6-P687)^2+(0-Q687)^2))*CT687))</f>
        <v>1.6831140986379228E-3</v>
      </c>
      <c r="BS687" s="27">
        <f>(1/(((6-P687)^2+(1-Q687)^2))*CT687)</f>
        <v>1.9791803127352128E-3</v>
      </c>
      <c r="BT687" s="27">
        <f>(1/(((6-P687)^2+(2-Q687)^2))*CT687)</f>
        <v>2.19114418697963E-3</v>
      </c>
      <c r="BU687" s="27">
        <f>(1/(((6-P687)^2+(3-Q687)^2))*CT687)</f>
        <v>2.2346096475328141E-3</v>
      </c>
      <c r="BV687" s="27">
        <f>((1/(((6-P687)^2+(4-Q687)^2))*CT687))</f>
        <v>2.0893037771867891E-3</v>
      </c>
      <c r="BW687" s="27">
        <f>((1/(((6-P687)^2+(5-Q687)^2))*CT687))</f>
        <v>1.8190045722286793E-3</v>
      </c>
      <c r="BX687" s="27">
        <f>((1/(((0-P687)^2+(1-Q687)^2))*CT687))</f>
        <v>1.0873963364301287E-2</v>
      </c>
      <c r="BY687" s="27">
        <f>((1/(((0-P687)^2+(2-Q687)^2))*CT687))</f>
        <v>2.3209568640275919E-2</v>
      </c>
      <c r="BZ687" s="27">
        <f>((1/(((1-P687)^2+(2-Q687)^2))*CT687))</f>
        <v>8.3552713964159642E-2</v>
      </c>
      <c r="CA687" s="27">
        <f>((1/(((0-P687)^2+(3-Q687)^2))*CT687))</f>
        <v>2.9232443631132102E-2</v>
      </c>
      <c r="CB687" s="27">
        <f>((1/(((1-P687)^2+(3-Q687)^2))*CT687))</f>
        <v>0.32348002884408694</v>
      </c>
      <c r="CC687" s="27">
        <f>((1/(((2-P687)^2+(3-Q687)^2))*CT687))</f>
        <v>8.3512920001438895E-2</v>
      </c>
      <c r="CD687" s="27">
        <f>((1/(((0-P687)^2+(4-Q687)^2))*CT687))</f>
        <v>1.5306562373394065E-2</v>
      </c>
      <c r="CE687" s="27">
        <f>((1/(((1-P687)^2+(4-Q687)^2))*CT687))</f>
        <v>2.9227571030646566E-2</v>
      </c>
      <c r="CF687" s="27">
        <f>((1/(((2-P687)^2+(4-Q687)^2))*CT687))</f>
        <v>2.320342604166074E-2</v>
      </c>
      <c r="CG687" s="27">
        <f>((1/(((3-P687)^2+(4-Q687)^2))*CT687))</f>
        <v>1.0871940721679558E-2</v>
      </c>
      <c r="CH687" s="27">
        <f>((1/(((0-P687)^2+(5-Q687)^2))*CT687))</f>
        <v>7.3284584987621283E-3</v>
      </c>
      <c r="CI687" s="27">
        <f>((1/(((1-P687)^2+(5-Q687)^2))*CT687))</f>
        <v>9.4933261291218901E-3</v>
      </c>
      <c r="CJ687" s="27">
        <f>((1/(((2-P687)^2+(5-Q687)^2))*CT687))</f>
        <v>8.7550362321523849E-3</v>
      </c>
      <c r="CK687" s="27">
        <f>((1/(((3-P687)^2+(5-Q687)^2))*CT687))</f>
        <v>6.1311030837977853E-3</v>
      </c>
      <c r="CL687" s="27">
        <f>(1/(((4-P687)^2+(5-Q687)^2))*CT687)</f>
        <v>3.968480720951479E-3</v>
      </c>
      <c r="CM687" s="27">
        <f>(1/(((0-P687)^2+(6-Q687)^2))*CT687)</f>
        <v>4.0391436116889584E-3</v>
      </c>
      <c r="CN687" s="27">
        <f>(1/(((1-P687)^2+(6-Q687)^2))*CT687)</f>
        <v>4.6197901736626489E-3</v>
      </c>
      <c r="CO687" s="27">
        <f>((1/(((2-P687)^2+(6-Q687)^2))*CT687))</f>
        <v>4.437682174499696E-3</v>
      </c>
      <c r="CP687" s="27">
        <f>((1/(((3-P687)^2+(6-Q687)^2))*CT687))</f>
        <v>3.6466315461788947E-3</v>
      </c>
      <c r="CQ687" s="27">
        <f>((1/(((4-P687)^2+(6-Q687)^2))*CT687))</f>
        <v>2.7539978483370614E-3</v>
      </c>
      <c r="CR687" s="27">
        <f>((1/(((5-P687)^2+(6-Q687)^2)))*CT687)</f>
        <v>2.0325562497506794E-3</v>
      </c>
      <c r="CS687" s="21">
        <f t="shared" si="331"/>
        <v>0.88940932491651603</v>
      </c>
      <c r="CT687" s="28">
        <v>0.05</v>
      </c>
    </row>
    <row r="688" spans="8:98" x14ac:dyDescent="0.25">
      <c r="H688" s="2">
        <v>45031</v>
      </c>
      <c r="I688" s="1" t="s">
        <v>15</v>
      </c>
      <c r="J688" s="1" t="s">
        <v>5</v>
      </c>
      <c r="K688"/>
      <c r="L688"/>
      <c r="M688"/>
      <c r="N688"/>
      <c r="P688" s="10">
        <f>SUMIF(team,spi_matches[[#This Row],[team1]],Mxg)+SUMIF(team,spi_matches[[#This Row],[team2]],Vnxg)</f>
        <v>1.2135363808096775</v>
      </c>
      <c r="Q688" s="10">
        <f>SUMIF(team,spi_matches[[#This Row],[team1]],Mnxg)+SUMIF(team,spi_matches[[#This Row],[team2]],Vxg)</f>
        <v>1.5211926333621102</v>
      </c>
      <c r="R688" s="10" t="str">
        <f t="shared" si="301"/>
        <v/>
      </c>
      <c r="S688" s="21">
        <f t="shared" si="302"/>
        <v>0.18177428937308412</v>
      </c>
      <c r="T688" s="21">
        <f t="shared" si="303"/>
        <v>0.24573731001933849</v>
      </c>
      <c r="U688" s="21">
        <f t="shared" si="304"/>
        <v>0.35137455817893359</v>
      </c>
      <c r="V688" s="22">
        <f t="shared" si="305"/>
        <v>0</v>
      </c>
      <c r="W688" s="22">
        <f t="shared" si="306"/>
        <v>3</v>
      </c>
      <c r="X688" s="23" t="str">
        <f t="shared" si="307"/>
        <v/>
      </c>
      <c r="Y688" s="23" t="str">
        <f t="shared" si="308"/>
        <v/>
      </c>
      <c r="Z688" s="23">
        <f t="shared" si="309"/>
        <v>0</v>
      </c>
      <c r="AA688" s="23">
        <f t="shared" si="310"/>
        <v>3</v>
      </c>
      <c r="AB688" s="24">
        <f t="shared" si="311"/>
        <v>1</v>
      </c>
      <c r="AC688" s="24">
        <f t="shared" si="312"/>
        <v>2</v>
      </c>
      <c r="AD688" s="24">
        <f t="shared" si="313"/>
        <v>1</v>
      </c>
      <c r="AE688" s="24">
        <f t="shared" si="314"/>
        <v>1</v>
      </c>
      <c r="AF688" s="24">
        <f t="shared" si="315"/>
        <v>2</v>
      </c>
      <c r="AG688" s="24">
        <f t="shared" si="316"/>
        <v>2</v>
      </c>
      <c r="AH688" s="24">
        <f t="shared" si="317"/>
        <v>2</v>
      </c>
      <c r="AI688" s="24">
        <f t="shared" si="318"/>
        <v>1</v>
      </c>
      <c r="AJ688" s="24">
        <f t="shared" si="319"/>
        <v>0</v>
      </c>
      <c r="AK688" s="24">
        <f t="shared" si="320"/>
        <v>2</v>
      </c>
      <c r="AL688" s="25">
        <f t="shared" si="321"/>
        <v>12</v>
      </c>
      <c r="AM688" s="25">
        <f t="shared" si="322"/>
        <v>11</v>
      </c>
      <c r="AN688" s="25">
        <f t="shared" si="323"/>
        <v>22</v>
      </c>
      <c r="AO688" s="25">
        <f t="shared" si="324"/>
        <v>21</v>
      </c>
      <c r="AP688" s="25">
        <f t="shared" si="325"/>
        <v>2</v>
      </c>
      <c r="AQ688" s="26">
        <f t="shared" si="326"/>
        <v>0.18191457651592854</v>
      </c>
      <c r="AR688" s="26">
        <f t="shared" si="327"/>
        <v>0.15760960596745616</v>
      </c>
      <c r="AS688" s="26">
        <f t="shared" si="328"/>
        <v>5.8977459286004834E-2</v>
      </c>
      <c r="AT688" s="26">
        <f t="shared" si="329"/>
        <v>5.6169249202672425E-2</v>
      </c>
      <c r="AU688" s="26">
        <f t="shared" si="330"/>
        <v>2.9378462630405829E-2</v>
      </c>
      <c r="AV688" s="27">
        <f>(1/(((0-P688)^2+(0-Q688)^2))*CT688)</f>
        <v>1.3204117573466479E-2</v>
      </c>
      <c r="AW688" s="27">
        <f>(1/(((1-P688)^2+(1-Q688)^2))*CT688)</f>
        <v>0.15760960596745616</v>
      </c>
      <c r="AX688" s="27">
        <f>(1/(((2-P688)^2+(2-Q688)^2))*CT688)</f>
        <v>5.8977459286004834E-2</v>
      </c>
      <c r="AY688" s="27">
        <f>(1/(((3-P688)^2+(3-Q688)^2))*CT688)</f>
        <v>9.2965772865940943E-3</v>
      </c>
      <c r="AZ688" s="27">
        <f>((1/(((4-P688)^2+(4-Q688)^2))*CT688))</f>
        <v>3.5948295090432189E-3</v>
      </c>
      <c r="BA688" s="27">
        <f>((1/(((5-P688)^2+(5-Q688)^2))*CT688))</f>
        <v>1.8911165133152514E-3</v>
      </c>
      <c r="BB688" s="27">
        <f>((1/(((6-P688)^2+(6-Q688)^2))*CT688))</f>
        <v>1.1636038834584581E-3</v>
      </c>
      <c r="BC688" s="27">
        <f>((1/(((1-P688)^2+(0-Q688)^2))*CT688))</f>
        <v>2.1189809375279318E-2</v>
      </c>
      <c r="BD688" s="27">
        <f>((1/(((2-P688)^2+(0-Q688)^2))*CT688))</f>
        <v>1.7049995741459455E-2</v>
      </c>
      <c r="BE688" s="27">
        <f>((1/(((2-P688)^2+(1-Q688)^2))*CT688))</f>
        <v>5.6169249202672425E-2</v>
      </c>
      <c r="BF688" s="27">
        <f>((1/(((3-P688)^2+(0-Q688)^2))*CT688))</f>
        <v>9.0818614260173899E-3</v>
      </c>
      <c r="BG688" s="27">
        <f>((1/(((3-P688)^2+(1-Q688)^2))*CT688))</f>
        <v>1.4437956248641321E-2</v>
      </c>
      <c r="BH688" s="27">
        <f>((1/(((3-P688)^2+(2-Q688)^2))*CT688))</f>
        <v>1.4616853860223229E-2</v>
      </c>
      <c r="BI688" s="27">
        <f>((1/(((4-P688)^2+(0-Q688)^2))*CT688))</f>
        <v>4.9611017234511175E-3</v>
      </c>
      <c r="BJ688" s="27">
        <f>((1/(((4-P688)^2+(1-Q688)^2))*CT688))</f>
        <v>6.2219845330114898E-3</v>
      </c>
      <c r="BK688" s="27">
        <f>((1/(((4-P688)^2+(2-Q688)^2))*CT688))</f>
        <v>6.2549758368608058E-3</v>
      </c>
      <c r="BL688" s="27">
        <f>((1/(((4-P688)^2+(3-Q688)^2))*CT688))</f>
        <v>5.0244940423246065E-3</v>
      </c>
      <c r="BM688" s="27">
        <f>((1/(((5-P688)^2+(0-Q688)^2))*CT688))</f>
        <v>3.0027624632898414E-3</v>
      </c>
      <c r="BN688" s="27">
        <f>((1/(((5-P688)^2+(1-Q688)^2))*CT688))</f>
        <v>3.4225598097091421E-3</v>
      </c>
      <c r="BO688" s="27">
        <f>((1/(((5-P688)^2+(2-Q688)^2))*CT688))</f>
        <v>3.43251865230542E-3</v>
      </c>
      <c r="BP688" s="27">
        <f>((1/(((5-P688)^2+(3-Q688)^2))*CT688))</f>
        <v>3.0258691294434534E-3</v>
      </c>
      <c r="BQ688" s="27">
        <f>((1/(((5-P688)^2+(4-Q688)^2))*CT688))</f>
        <v>2.4411925621698749E-3</v>
      </c>
      <c r="BR688" s="27">
        <f>((1/(((6-P688)^2+(0-Q688)^2))*CT688))</f>
        <v>1.9822186262996853E-3</v>
      </c>
      <c r="BS688" s="27">
        <f>(1/(((6-P688)^2+(1-Q688)^2))*CT688)</f>
        <v>2.1568573899346205E-3</v>
      </c>
      <c r="BT688" s="27">
        <f>(1/(((6-P688)^2+(2-Q688)^2))*CT688)</f>
        <v>2.1608081673239669E-3</v>
      </c>
      <c r="BU688" s="27">
        <f>(1/(((6-P688)^2+(3-Q688)^2))*CT688)</f>
        <v>1.9922616409613725E-3</v>
      </c>
      <c r="BV688" s="27">
        <f>((1/(((6-P688)^2+(4-Q688)^2))*CT688))</f>
        <v>1.7208907917693795E-3</v>
      </c>
      <c r="BW688" s="27">
        <f>((1/(((6-P688)^2+(5-Q688)^2))*CT688))</f>
        <v>1.4280681499362147E-3</v>
      </c>
      <c r="BX688" s="27">
        <f>((1/(((0-P688)^2+(1-Q688)^2))*CT688))</f>
        <v>2.8664591628989385E-2</v>
      </c>
      <c r="BY688" s="27">
        <f>((1/(((0-P688)^2+(2-Q688)^2))*CT688))</f>
        <v>2.9378462630405829E-2</v>
      </c>
      <c r="BZ688" s="27">
        <f>((1/(((1-P688)^2+(2-Q688)^2))*CT688))</f>
        <v>0.18191457651592854</v>
      </c>
      <c r="CA688" s="27">
        <f>((1/(((0-P688)^2+(3-Q688)^2))*CT688))</f>
        <v>1.3662912755699237E-2</v>
      </c>
      <c r="CB688" s="27">
        <f>((1/(((1-P688)^2+(3-Q688)^2))*CT688))</f>
        <v>2.2396727433386242E-2</v>
      </c>
      <c r="CC688" s="27">
        <f>((1/(((2-P688)^2+(3-Q688)^2))*CT688))</f>
        <v>1.7822794183017351E-2</v>
      </c>
      <c r="CD688" s="27">
        <f>((1/(((0-P688)^2+(4-Q688)^2))*CT688))</f>
        <v>6.5641292711464353E-3</v>
      </c>
      <c r="CE688" s="27">
        <f>((1/(((1-P688)^2+(4-Q688)^2))*CT688))</f>
        <v>8.077435143850056E-3</v>
      </c>
      <c r="CF688" s="27">
        <f>((1/(((2-P688)^2+(4-Q688)^2))*CT688))</f>
        <v>7.3931567033319965E-3</v>
      </c>
      <c r="CG688" s="27">
        <f>((1/(((3-P688)^2+(4-Q688)^2))*CT688))</f>
        <v>5.3556481204713197E-3</v>
      </c>
      <c r="CH688" s="27">
        <f>((1/(((0-P688)^2+(5-Q688)^2))*CT688))</f>
        <v>3.6833033212613298E-3</v>
      </c>
      <c r="CI688" s="27">
        <f>((1/(((1-P688)^2+(5-Q688)^2))*CT688))</f>
        <v>4.1160060139700336E-3</v>
      </c>
      <c r="CJ688" s="27">
        <f>((1/(((2-P688)^2+(5-Q688)^2))*CT688))</f>
        <v>3.9306242559551448E-3</v>
      </c>
      <c r="CK688" s="27">
        <f>((1/(((3-P688)^2+(5-Q688)^2))*CT688))</f>
        <v>3.2693514803933837E-3</v>
      </c>
      <c r="CL688" s="27">
        <f>(1/(((4-P688)^2+(5-Q688)^2))*CT688)</f>
        <v>2.516802146560753E-3</v>
      </c>
      <c r="CM688" s="27">
        <f>(1/(((0-P688)^2+(6-Q688)^2))*CT688)</f>
        <v>2.3220835841441644E-3</v>
      </c>
      <c r="CN688" s="27">
        <f>(1/(((1-P688)^2+(6-Q688)^2))*CT688)</f>
        <v>2.4869048031904025E-3</v>
      </c>
      <c r="CO688" s="27">
        <f>((1/(((2-P688)^2+(6-Q688)^2))*CT688))</f>
        <v>2.4180007054587127E-3</v>
      </c>
      <c r="CP688" s="27">
        <f>((1/(((3-P688)^2+(6-Q688)^2))*CT688))</f>
        <v>2.150429632882582E-3</v>
      </c>
      <c r="CQ688" s="27">
        <f>((1/(((4-P688)^2+(6-Q688)^2))*CT688))</f>
        <v>1.7970036448067017E-3</v>
      </c>
      <c r="CR688" s="27">
        <f>((1/(((5-P688)^2+(6-Q688)^2)))*CT688)</f>
        <v>1.4536142040839847E-3</v>
      </c>
      <c r="CS688" s="21">
        <f t="shared" si="331"/>
        <v>0.77888615757135626</v>
      </c>
      <c r="CT688" s="28">
        <v>0.05</v>
      </c>
    </row>
    <row r="689" spans="8:98" x14ac:dyDescent="0.25">
      <c r="H689" s="2">
        <v>45031</v>
      </c>
      <c r="I689" s="1" t="s">
        <v>12</v>
      </c>
      <c r="J689" s="1" t="s">
        <v>27</v>
      </c>
      <c r="K689"/>
      <c r="L689"/>
      <c r="M689"/>
      <c r="N689"/>
      <c r="P689" s="10">
        <f>SUMIF(team,spi_matches[[#This Row],[team1]],Mxg)+SUMIF(team,spi_matches[[#This Row],[team2]],Vnxg)</f>
        <v>1.4595133173502939</v>
      </c>
      <c r="Q689" s="10">
        <f>SUMIF(team,spi_matches[[#This Row],[team1]],Mnxg)+SUMIF(team,spi_matches[[#This Row],[team2]],Vxg)</f>
        <v>1.153793293184308</v>
      </c>
      <c r="R689" s="10" t="str">
        <f t="shared" si="301"/>
        <v/>
      </c>
      <c r="S689" s="21">
        <f t="shared" si="302"/>
        <v>0.32748386873042412</v>
      </c>
      <c r="T689" s="21">
        <f t="shared" si="303"/>
        <v>0.29202822368838793</v>
      </c>
      <c r="U689" s="21">
        <f t="shared" si="304"/>
        <v>0.17871555374835515</v>
      </c>
      <c r="V689" s="22">
        <f t="shared" si="305"/>
        <v>3</v>
      </c>
      <c r="W689" s="22">
        <f t="shared" si="306"/>
        <v>0</v>
      </c>
      <c r="X689" s="23" t="str">
        <f t="shared" si="307"/>
        <v/>
      </c>
      <c r="Y689" s="23" t="str">
        <f t="shared" si="308"/>
        <v/>
      </c>
      <c r="Z689" s="23">
        <f t="shared" si="309"/>
        <v>3</v>
      </c>
      <c r="AA689" s="23">
        <f t="shared" si="310"/>
        <v>0</v>
      </c>
      <c r="AB689" s="24">
        <f t="shared" si="311"/>
        <v>1</v>
      </c>
      <c r="AC689" s="24">
        <f t="shared" si="312"/>
        <v>1</v>
      </c>
      <c r="AD689" s="24">
        <f t="shared" si="313"/>
        <v>2</v>
      </c>
      <c r="AE689" s="24">
        <f t="shared" si="314"/>
        <v>1</v>
      </c>
      <c r="AF689" s="24">
        <f t="shared" si="315"/>
        <v>1</v>
      </c>
      <c r="AG689" s="24">
        <f t="shared" si="316"/>
        <v>2</v>
      </c>
      <c r="AH689" s="24">
        <f t="shared" si="317"/>
        <v>2</v>
      </c>
      <c r="AI689" s="24">
        <f t="shared" si="318"/>
        <v>2</v>
      </c>
      <c r="AJ689" s="24">
        <f t="shared" si="319"/>
        <v>1</v>
      </c>
      <c r="AK689" s="24">
        <f t="shared" si="320"/>
        <v>0</v>
      </c>
      <c r="AL689" s="25">
        <f t="shared" si="321"/>
        <v>11</v>
      </c>
      <c r="AM689" s="25">
        <f t="shared" si="322"/>
        <v>21</v>
      </c>
      <c r="AN689" s="25">
        <f t="shared" si="323"/>
        <v>12</v>
      </c>
      <c r="AO689" s="25">
        <f t="shared" si="324"/>
        <v>22</v>
      </c>
      <c r="AP689" s="25">
        <f t="shared" si="325"/>
        <v>10</v>
      </c>
      <c r="AQ689" s="26">
        <f t="shared" si="326"/>
        <v>0.21294277620201651</v>
      </c>
      <c r="AR689" s="26">
        <f t="shared" si="327"/>
        <v>0.15833897041567771</v>
      </c>
      <c r="AS689" s="26">
        <f t="shared" si="328"/>
        <v>5.3924734991124185E-2</v>
      </c>
      <c r="AT689" s="26">
        <f t="shared" si="329"/>
        <v>4.959374565223075E-2</v>
      </c>
      <c r="AU689" s="26">
        <f t="shared" si="330"/>
        <v>3.2417192100004516E-2</v>
      </c>
      <c r="AV689" s="27">
        <f>(1/(((0-P689)^2+(0-Q689)^2))*CT689)</f>
        <v>1.4444946765876283E-2</v>
      </c>
      <c r="AW689" s="27">
        <f>(1/(((1-P689)^2+(1-Q689)^2))*CT689)</f>
        <v>0.21294277620201651</v>
      </c>
      <c r="AX689" s="27">
        <f>(1/(((2-P689)^2+(2-Q689)^2))*CT689)</f>
        <v>4.959374565223075E-2</v>
      </c>
      <c r="AY689" s="27">
        <f>(1/(((3-P689)^2+(3-Q689)^2))*CT689)</f>
        <v>8.6481573604419108E-3</v>
      </c>
      <c r="AZ689" s="27">
        <f>((1/(((4-P689)^2+(4-Q689)^2))*CT689))</f>
        <v>3.435253832892721E-3</v>
      </c>
      <c r="BA689" s="27">
        <f>((1/(((5-P689)^2+(5-Q689)^2))*CT689))</f>
        <v>1.829601727675067E-3</v>
      </c>
      <c r="BB689" s="27">
        <f>((1/(((6-P689)^2+(6-Q689)^2))*CT689))</f>
        <v>1.1337421472546894E-3</v>
      </c>
      <c r="BC689" s="27">
        <f>((1/(((1-P689)^2+(0-Q689)^2))*CT689))</f>
        <v>3.2417192100004516E-2</v>
      </c>
      <c r="BD689" s="27">
        <f>((1/(((2-P689)^2+(0-Q689)^2))*CT689))</f>
        <v>3.0800223991808758E-2</v>
      </c>
      <c r="BE689" s="27">
        <f>((1/(((2-P689)^2+(1-Q689)^2))*CT689))</f>
        <v>0.15833897041567771</v>
      </c>
      <c r="BF689" s="27">
        <f>((1/(((3-P689)^2+(0-Q689)^2))*CT689))</f>
        <v>1.3497687719742963E-2</v>
      </c>
      <c r="BG689" s="27">
        <f>((1/(((3-P689)^2+(1-Q689)^2))*CT689))</f>
        <v>2.0861569498511038E-2</v>
      </c>
      <c r="BH689" s="27">
        <f>((1/(((3-P689)^2+(2-Q689)^2))*CT689))</f>
        <v>1.6185603500244779E-2</v>
      </c>
      <c r="BI689" s="27">
        <f>((1/(((4-P689)^2+(0-Q689)^2))*CT689))</f>
        <v>6.4223505624626462E-3</v>
      </c>
      <c r="BJ689" s="27">
        <f>((1/(((4-P689)^2+(1-Q689)^2))*CT689))</f>
        <v>7.7187593322116015E-3</v>
      </c>
      <c r="BK689" s="27">
        <f>((1/(((4-P689)^2+(2-Q689)^2))*CT689))</f>
        <v>6.9733661168495317E-3</v>
      </c>
      <c r="BL689" s="27">
        <f>((1/(((4-P689)^2+(3-Q689)^2))*CT689))</f>
        <v>5.0696818703357214E-3</v>
      </c>
      <c r="BM689" s="27">
        <f>((1/(((5-P689)^2+(0-Q689)^2))*CT689))</f>
        <v>3.6058685013474682E-3</v>
      </c>
      <c r="BN689" s="27">
        <f>((1/(((5-P689)^2+(1-Q689)^2))*CT689))</f>
        <v>3.981304327719387E-3</v>
      </c>
      <c r="BO689" s="27">
        <f>((1/(((5-P689)^2+(2-Q689)^2))*CT689))</f>
        <v>3.7732683097452327E-3</v>
      </c>
      <c r="BP689" s="27">
        <f>((1/(((5-P689)^2+(3-Q689)^2))*CT689))</f>
        <v>3.1360693144125589E-3</v>
      </c>
      <c r="BQ689" s="27">
        <f>((1/(((5-P689)^2+(4-Q689)^2))*CT689))</f>
        <v>2.4229573971340391E-3</v>
      </c>
      <c r="BR689" s="27">
        <f>((1/(((6-P689)^2+(0-Q689)^2))*CT689))</f>
        <v>2.2781888910692778E-3</v>
      </c>
      <c r="BS689" s="27">
        <f>(1/(((6-P689)^2+(1-Q689)^2))*CT689)</f>
        <v>2.4225191536616144E-3</v>
      </c>
      <c r="BT689" s="27">
        <f>(1/(((6-P689)^2+(2-Q689)^2))*CT689)</f>
        <v>2.3438871423771628E-3</v>
      </c>
      <c r="BU689" s="27">
        <f>(1/(((6-P689)^2+(3-Q689)^2))*CT689)</f>
        <v>2.0812088942953918E-3</v>
      </c>
      <c r="BV689" s="27">
        <f>((1/(((6-P689)^2+(4-Q689)^2))*CT689))</f>
        <v>1.7411342875666685E-3</v>
      </c>
      <c r="BW689" s="27">
        <f>((1/(((6-P689)^2+(5-Q689)^2))*CT689))</f>
        <v>1.4120574032460355E-3</v>
      </c>
      <c r="BX689" s="27">
        <f>((1/(((0-P689)^2+(1-Q689)^2))*CT689))</f>
        <v>2.3214443649468907E-2</v>
      </c>
      <c r="BY689" s="27">
        <f>((1/(((0-P689)^2+(2-Q689)^2))*CT689))</f>
        <v>1.7567005478288999E-2</v>
      </c>
      <c r="BZ689" s="27">
        <f>((1/(((1-P689)^2+(2-Q689)^2))*CT689))</f>
        <v>5.3924734991124185E-2</v>
      </c>
      <c r="CA689" s="27">
        <f>((1/(((0-P689)^2+(3-Q689)^2))*CT689))</f>
        <v>9.0274570194932204E-3</v>
      </c>
      <c r="CB689" s="27">
        <f>((1/(((1-P689)^2+(3-Q689)^2))*CT689))</f>
        <v>1.3813560118596288E-2</v>
      </c>
      <c r="CC689" s="27">
        <f>((1/(((2-P689)^2+(3-Q689)^2))*CT689))</f>
        <v>1.3511304019414444E-2</v>
      </c>
      <c r="CD689" s="27">
        <f>((1/(((0-P689)^2+(4-Q689)^2))*CT689))</f>
        <v>4.8870735406392344E-3</v>
      </c>
      <c r="CE689" s="27">
        <f>((1/(((1-P689)^2+(4-Q689)^2))*CT689))</f>
        <v>6.0153667789202654E-3</v>
      </c>
      <c r="CF689" s="27">
        <f>((1/(((2-P689)^2+(4-Q689)^2))*CT689))</f>
        <v>5.957332295471688E-3</v>
      </c>
      <c r="CG689" s="27">
        <f>((1/(((3-P689)^2+(4-Q689)^2))*CT689))</f>
        <v>4.7737291356034087E-3</v>
      </c>
      <c r="CH689" s="27">
        <f>((1/(((0-P689)^2+(5-Q689)^2))*CT689))</f>
        <v>2.9544741843556101E-3</v>
      </c>
      <c r="CI689" s="27">
        <f>((1/(((1-P689)^2+(5-Q689)^2))*CT689))</f>
        <v>3.3323428454348583E-3</v>
      </c>
      <c r="CJ689" s="27">
        <f>((1/(((2-P689)^2+(5-Q689)^2))*CT689))</f>
        <v>3.3144559850140777E-3</v>
      </c>
      <c r="CK689" s="27">
        <f>((1/(((3-P689)^2+(5-Q689)^2))*CT689))</f>
        <v>2.912665713583795E-3</v>
      </c>
      <c r="CL689" s="27">
        <f>(1/(((4-P689)^2+(5-Q689)^2))*CT689)</f>
        <v>2.3532314693023963E-3</v>
      </c>
      <c r="CM689" s="27">
        <f>(1/(((0-P689)^2+(6-Q689)^2))*CT689)</f>
        <v>1.9519127882977631E-3</v>
      </c>
      <c r="CN689" s="27">
        <f>(1/(((1-P689)^2+(6-Q689)^2))*CT689)</f>
        <v>2.1099831293869809E-3</v>
      </c>
      <c r="CO689" s="27">
        <f>((1/(((2-P689)^2+(6-Q689)^2))*CT689))</f>
        <v>2.1027977670229469E-3</v>
      </c>
      <c r="CP689" s="27">
        <f>((1/(((3-P689)^2+(6-Q689)^2))*CT689))</f>
        <v>1.9335763419245464E-3</v>
      </c>
      <c r="CQ689" s="27">
        <f>((1/(((4-P689)^2+(6-Q689)^2))*CT689))</f>
        <v>1.6700182803560091E-3</v>
      </c>
      <c r="CR689" s="27">
        <f>((1/(((5-P689)^2+(6-Q689)^2)))*CT689)</f>
        <v>1.3880882166555919E-3</v>
      </c>
      <c r="CS689" s="21">
        <f t="shared" si="331"/>
        <v>0.79822764616716713</v>
      </c>
      <c r="CT689" s="28">
        <v>0.05</v>
      </c>
    </row>
    <row r="690" spans="8:98" x14ac:dyDescent="0.25">
      <c r="H690" s="2">
        <v>45031</v>
      </c>
      <c r="I690" s="1" t="s">
        <v>25</v>
      </c>
      <c r="J690" s="1" t="s">
        <v>7</v>
      </c>
      <c r="K690"/>
      <c r="L690"/>
      <c r="M690"/>
      <c r="N690"/>
      <c r="P690" s="10">
        <f>SUMIF(team,spi_matches[[#This Row],[team1]],Mxg)+SUMIF(team,spi_matches[[#This Row],[team2]],Vnxg)</f>
        <v>1.1793431523347548</v>
      </c>
      <c r="Q690" s="10">
        <f>SUMIF(team,spi_matches[[#This Row],[team1]],Mnxg)+SUMIF(team,spi_matches[[#This Row],[team2]],Vxg)</f>
        <v>1.4324841774971651</v>
      </c>
      <c r="R690" s="10" t="str">
        <f t="shared" si="301"/>
        <v/>
      </c>
      <c r="S690" s="21">
        <f t="shared" si="302"/>
        <v>0.1860340673217776</v>
      </c>
      <c r="T690" s="21">
        <f t="shared" si="303"/>
        <v>0.30790472019776238</v>
      </c>
      <c r="U690" s="21">
        <f t="shared" si="304"/>
        <v>0.30571764109264227</v>
      </c>
      <c r="V690" s="22">
        <f t="shared" si="305"/>
        <v>1</v>
      </c>
      <c r="W690" s="22">
        <f t="shared" si="306"/>
        <v>1</v>
      </c>
      <c r="X690" s="23" t="str">
        <f t="shared" si="307"/>
        <v/>
      </c>
      <c r="Y690" s="23" t="str">
        <f t="shared" si="308"/>
        <v/>
      </c>
      <c r="Z690" s="23">
        <f t="shared" si="309"/>
        <v>1</v>
      </c>
      <c r="AA690" s="23">
        <f t="shared" si="310"/>
        <v>1</v>
      </c>
      <c r="AB690" s="24">
        <f t="shared" si="311"/>
        <v>1</v>
      </c>
      <c r="AC690" s="24">
        <f t="shared" si="312"/>
        <v>1</v>
      </c>
      <c r="AD690" s="24">
        <f t="shared" si="313"/>
        <v>1</v>
      </c>
      <c r="AE690" s="24">
        <f t="shared" si="314"/>
        <v>2</v>
      </c>
      <c r="AF690" s="24">
        <f t="shared" si="315"/>
        <v>2</v>
      </c>
      <c r="AG690" s="24">
        <f t="shared" si="316"/>
        <v>1</v>
      </c>
      <c r="AH690" s="24">
        <f t="shared" si="317"/>
        <v>2</v>
      </c>
      <c r="AI690" s="24">
        <f t="shared" si="318"/>
        <v>2</v>
      </c>
      <c r="AJ690" s="24">
        <f t="shared" si="319"/>
        <v>0</v>
      </c>
      <c r="AK690" s="24">
        <f t="shared" si="320"/>
        <v>1</v>
      </c>
      <c r="AL690" s="25">
        <f t="shared" si="321"/>
        <v>11</v>
      </c>
      <c r="AM690" s="25">
        <f t="shared" si="322"/>
        <v>12</v>
      </c>
      <c r="AN690" s="25">
        <f t="shared" si="323"/>
        <v>21</v>
      </c>
      <c r="AO690" s="25">
        <f t="shared" si="324"/>
        <v>22</v>
      </c>
      <c r="AP690" s="25">
        <f t="shared" si="325"/>
        <v>1</v>
      </c>
      <c r="AQ690" s="26">
        <f t="shared" si="326"/>
        <v>0.22809539470811441</v>
      </c>
      <c r="AR690" s="26">
        <f t="shared" si="327"/>
        <v>0.14114797195035961</v>
      </c>
      <c r="AS690" s="26">
        <f t="shared" si="328"/>
        <v>5.8104386769587894E-2</v>
      </c>
      <c r="AT690" s="26">
        <f t="shared" si="329"/>
        <v>5.0223400192459945E-2</v>
      </c>
      <c r="AU690" s="26">
        <f t="shared" si="330"/>
        <v>3.1687830059829968E-2</v>
      </c>
      <c r="AV690" s="27">
        <f>(1/(((0-P690)^2+(0-Q690)^2))*CT690)</f>
        <v>1.4522804506038239E-2</v>
      </c>
      <c r="AW690" s="27">
        <f>(1/(((1-P690)^2+(1-Q690)^2))*CT690)</f>
        <v>0.22809539470811441</v>
      </c>
      <c r="AX690" s="27">
        <f>(1/(((2-P690)^2+(2-Q690)^2))*CT690)</f>
        <v>5.0223400192459945E-2</v>
      </c>
      <c r="AY690" s="27">
        <f>(1/(((3-P690)^2+(3-Q690)^2))*CT690)</f>
        <v>8.6626629294266743E-3</v>
      </c>
      <c r="AZ690" s="27">
        <f>((1/(((4-P690)^2+(4-Q690)^2))*CT690))</f>
        <v>3.4368412421249498E-3</v>
      </c>
      <c r="BA690" s="27">
        <f>((1/(((5-P690)^2+(5-Q690)^2))*CT690))</f>
        <v>1.8298537638952363E-3</v>
      </c>
      <c r="BB690" s="27">
        <f>((1/(((6-P690)^2+(6-Q690)^2))*CT690))</f>
        <v>1.1337628557029429E-3</v>
      </c>
      <c r="BC690" s="27">
        <f>((1/(((1-P690)^2+(0-Q690)^2))*CT690))</f>
        <v>2.3990309238537035E-2</v>
      </c>
      <c r="BD690" s="27">
        <f>((1/(((2-P690)^2+(0-Q690)^2))*CT690))</f>
        <v>1.8345334616177131E-2</v>
      </c>
      <c r="BE690" s="27">
        <f>((1/(((2-P690)^2+(1-Q690)^2))*CT690))</f>
        <v>5.8104386769587894E-2</v>
      </c>
      <c r="BF690" s="27">
        <f>((1/(((3-P690)^2+(0-Q690)^2))*CT690))</f>
        <v>9.3165347689650475E-3</v>
      </c>
      <c r="BG690" s="27">
        <f>((1/(((3-P690)^2+(1-Q690)^2))*CT690))</f>
        <v>1.427823281507732E-2</v>
      </c>
      <c r="BH690" s="27">
        <f>((1/(((3-P690)^2+(2-Q690)^2))*CT690))</f>
        <v>1.3748102341475174E-2</v>
      </c>
      <c r="BI690" s="27">
        <f>((1/(((4-P690)^2+(0-Q690)^2))*CT690))</f>
        <v>4.9959453052482432E-3</v>
      </c>
      <c r="BJ690" s="27">
        <f>((1/(((4-P690)^2+(1-Q690)^2))*CT690))</f>
        <v>6.1401318454980709E-3</v>
      </c>
      <c r="BK690" s="27">
        <f>((1/(((4-P690)^2+(2-Q690)^2))*CT690))</f>
        <v>6.0399755094848852E-3</v>
      </c>
      <c r="BL690" s="27">
        <f>((1/(((4-P690)^2+(3-Q690)^2))*CT690))</f>
        <v>4.801592942943079E-3</v>
      </c>
      <c r="BM690" s="27">
        <f>((1/(((5-P690)^2+(0-Q690)^2))*CT690))</f>
        <v>3.0031058722048126E-3</v>
      </c>
      <c r="BN690" s="27">
        <f>((1/(((5-P690)^2+(1-Q690)^2))*CT690))</f>
        <v>3.3819291042722723E-3</v>
      </c>
      <c r="BO690" s="27">
        <f>((1/(((5-P690)^2+(2-Q690)^2))*CT690))</f>
        <v>3.351320326106895E-3</v>
      </c>
      <c r="BP690" s="27">
        <f>((1/(((5-P690)^2+(3-Q690)^2))*CT690))</f>
        <v>2.9317733075873522E-3</v>
      </c>
      <c r="BQ690" s="27">
        <f>((1/(((5-P690)^2+(4-Q690)^2))*CT690))</f>
        <v>2.3596530016272679E-3</v>
      </c>
      <c r="BR690" s="27">
        <f>((1/(((6-P690)^2+(0-Q690)^2))*CT690))</f>
        <v>1.9770079228148274E-3</v>
      </c>
      <c r="BS690" s="27">
        <f>(1/(((6-P690)^2+(1-Q690)^2))*CT690)</f>
        <v>2.1344011024455509E-3</v>
      </c>
      <c r="BT690" s="27">
        <f>(1/(((6-P690)^2+(2-Q690)^2))*CT690)</f>
        <v>2.1221684273837259E-3</v>
      </c>
      <c r="BU690" s="27">
        <f>(1/(((6-P690)^2+(3-Q690)^2))*CT690)</f>
        <v>1.9458403895056518E-3</v>
      </c>
      <c r="BV690" s="27">
        <f>((1/(((6-P690)^2+(4-Q690)^2))*CT690))</f>
        <v>1.6761160535258759E-3</v>
      </c>
      <c r="BW690" s="27">
        <f>((1/(((6-P690)^2+(5-Q690)^2))*CT690))</f>
        <v>1.3902056613094992E-3</v>
      </c>
      <c r="BX690" s="27">
        <f>((1/(((0-P690)^2+(1-Q690)^2))*CT690))</f>
        <v>3.1687830059829968E-2</v>
      </c>
      <c r="BY690" s="27">
        <f>((1/(((0-P690)^2+(2-Q690)^2))*CT690))</f>
        <v>2.9189844964618072E-2</v>
      </c>
      <c r="BZ690" s="27">
        <f>((1/(((1-P690)^2+(2-Q690)^2))*CT690))</f>
        <v>0.14114797195035961</v>
      </c>
      <c r="CA690" s="27">
        <f>((1/(((0-P690)^2+(3-Q690)^2))*CT690))</f>
        <v>1.2993911151514367E-2</v>
      </c>
      <c r="CB690" s="27">
        <f>((1/(((1-P690)^2+(3-Q690)^2))*CT690))</f>
        <v>2.0086211465123724E-2</v>
      </c>
      <c r="CC690" s="27">
        <f>((1/(((2-P690)^2+(3-Q690)^2))*CT690))</f>
        <v>1.5971463388142947E-2</v>
      </c>
      <c r="CD690" s="27">
        <f>((1/(((0-P690)^2+(4-Q690)^2))*CT690))</f>
        <v>6.2633191283838268E-3</v>
      </c>
      <c r="CE690" s="27">
        <f>((1/(((1-P690)^2+(4-Q690)^2))*CT690))</f>
        <v>7.5479656630191225E-3</v>
      </c>
      <c r="CF690" s="27">
        <f>((1/(((2-P690)^2+(4-Q690)^2))*CT690))</f>
        <v>6.881729749789566E-3</v>
      </c>
      <c r="CG690" s="27">
        <f>((1/(((3-P690)^2+(4-Q690)^2))*CT690))</f>
        <v>5.0469727529097973E-3</v>
      </c>
      <c r="CH690" s="27">
        <f>((1/(((0-P690)^2+(5-Q690)^2))*CT690))</f>
        <v>3.5415732569188669E-3</v>
      </c>
      <c r="CI690" s="27">
        <f>((1/(((1-P690)^2+(5-Q690)^2))*CT690))</f>
        <v>3.9187001051356777E-3</v>
      </c>
      <c r="CJ690" s="27">
        <f>((1/(((2-P690)^2+(5-Q690)^2))*CT690))</f>
        <v>3.7311631838358346E-3</v>
      </c>
      <c r="CK690" s="27">
        <f>((1/(((3-P690)^2+(5-Q690)^2))*CT690))</f>
        <v>3.1168260261977411E-3</v>
      </c>
      <c r="CL690" s="27">
        <f>(1/(((4-P690)^2+(5-Q690)^2))*CT690)</f>
        <v>2.4174122300933722E-3</v>
      </c>
      <c r="CM690" s="27">
        <f>(1/(((0-P690)^2+(6-Q690)^2))*CT690)</f>
        <v>2.246882904537356E-3</v>
      </c>
      <c r="CN690" s="27">
        <f>(1/(((1-P690)^2+(6-Q690)^2))*CT690)</f>
        <v>2.3929897168942791E-3</v>
      </c>
      <c r="CO690" s="27">
        <f>((1/(((2-P690)^2+(6-Q690)^2))*CT690))</f>
        <v>2.3217285731248131E-3</v>
      </c>
      <c r="CP690" s="27">
        <f>((1/(((3-P690)^2+(6-Q690)^2))*CT690))</f>
        <v>2.0680819060761536E-3</v>
      </c>
      <c r="CQ690" s="27">
        <f>((1/(((4-P690)^2+(6-Q690)^2))*CT690))</f>
        <v>1.7350083060295848E-3</v>
      </c>
      <c r="CR690" s="27">
        <f>((1/(((5-P690)^2+(6-Q690)^2)))*CT690)</f>
        <v>1.4100546101076649E-3</v>
      </c>
      <c r="CS690" s="21">
        <f t="shared" si="331"/>
        <v>0.79965642861218222</v>
      </c>
      <c r="CT690" s="28">
        <v>0.05</v>
      </c>
    </row>
    <row r="691" spans="8:98" x14ac:dyDescent="0.25">
      <c r="H691" s="2">
        <v>45031</v>
      </c>
      <c r="I691" s="1" t="s">
        <v>10</v>
      </c>
      <c r="J691" s="1" t="s">
        <v>23</v>
      </c>
      <c r="K691"/>
      <c r="L691"/>
      <c r="M691"/>
      <c r="N691"/>
      <c r="P691" s="10">
        <f>SUMIF(team,spi_matches[[#This Row],[team1]],Mxg)+SUMIF(team,spi_matches[[#This Row],[team2]],Vnxg)</f>
        <v>1.5429422705683802</v>
      </c>
      <c r="Q691" s="10">
        <f>SUMIF(team,spi_matches[[#This Row],[team1]],Mnxg)+SUMIF(team,spi_matches[[#This Row],[team2]],Vxg)</f>
        <v>1.3780970632638945</v>
      </c>
      <c r="R691" s="10" t="str">
        <f t="shared" si="301"/>
        <v/>
      </c>
      <c r="S691" s="21">
        <f t="shared" si="302"/>
        <v>0.30172750737380705</v>
      </c>
      <c r="T691" s="21">
        <f t="shared" si="303"/>
        <v>0.22744274843507115</v>
      </c>
      <c r="U691" s="21">
        <f t="shared" si="304"/>
        <v>0.20969726486218154</v>
      </c>
      <c r="V691" s="22">
        <f t="shared" si="305"/>
        <v>3</v>
      </c>
      <c r="W691" s="22">
        <f t="shared" si="306"/>
        <v>0</v>
      </c>
      <c r="X691" s="23" t="str">
        <f t="shared" si="307"/>
        <v/>
      </c>
      <c r="Y691" s="23" t="str">
        <f t="shared" si="308"/>
        <v/>
      </c>
      <c r="Z691" s="23">
        <f t="shared" si="309"/>
        <v>3</v>
      </c>
      <c r="AA691" s="23">
        <f t="shared" si="310"/>
        <v>0</v>
      </c>
      <c r="AB691" s="24">
        <f t="shared" si="311"/>
        <v>2</v>
      </c>
      <c r="AC691" s="24">
        <f t="shared" si="312"/>
        <v>1</v>
      </c>
      <c r="AD691" s="24">
        <f t="shared" si="313"/>
        <v>1</v>
      </c>
      <c r="AE691" s="24">
        <f t="shared" si="314"/>
        <v>1</v>
      </c>
      <c r="AF691" s="24">
        <f t="shared" si="315"/>
        <v>2</v>
      </c>
      <c r="AG691" s="24">
        <f t="shared" si="316"/>
        <v>2</v>
      </c>
      <c r="AH691" s="24">
        <f t="shared" si="317"/>
        <v>1</v>
      </c>
      <c r="AI691" s="24">
        <f t="shared" si="318"/>
        <v>2</v>
      </c>
      <c r="AJ691" s="24">
        <f t="shared" si="319"/>
        <v>2</v>
      </c>
      <c r="AK691" s="24">
        <f t="shared" si="320"/>
        <v>0</v>
      </c>
      <c r="AL691" s="25">
        <f t="shared" si="321"/>
        <v>21</v>
      </c>
      <c r="AM691" s="25">
        <f t="shared" si="322"/>
        <v>11</v>
      </c>
      <c r="AN691" s="25">
        <f t="shared" si="323"/>
        <v>22</v>
      </c>
      <c r="AO691" s="25">
        <f t="shared" si="324"/>
        <v>12</v>
      </c>
      <c r="AP691" s="25">
        <f t="shared" si="325"/>
        <v>20</v>
      </c>
      <c r="AQ691" s="26">
        <f t="shared" si="326"/>
        <v>0.14210231271579929</v>
      </c>
      <c r="AR691" s="26">
        <f t="shared" si="327"/>
        <v>0.11422208973108239</v>
      </c>
      <c r="AS691" s="26">
        <f t="shared" si="328"/>
        <v>8.3939794042793253E-2</v>
      </c>
      <c r="AT691" s="26">
        <f t="shared" si="329"/>
        <v>7.3362235209504092E-2</v>
      </c>
      <c r="AU691" s="26">
        <f t="shared" si="330"/>
        <v>2.3718565552402926E-2</v>
      </c>
      <c r="AV691" s="27">
        <f>(1/(((0-P691)^2+(0-Q691)^2))*CT691)</f>
        <v>1.1682727861847686E-2</v>
      </c>
      <c r="AW691" s="27">
        <f>(1/(((1-P691)^2+(1-Q691)^2))*CT691)</f>
        <v>0.11422208973108239</v>
      </c>
      <c r="AX691" s="27">
        <f>(1/(((2-P691)^2+(2-Q691)^2))*CT691)</f>
        <v>8.3939794042793253E-2</v>
      </c>
      <c r="AY691" s="27">
        <f>(1/(((3-P691)^2+(3-Q691)^2))*CT691)</f>
        <v>1.0518374166552874E-2</v>
      </c>
      <c r="AZ691" s="27">
        <f>((1/(((4-P691)^2+(4-Q691)^2))*CT691))</f>
        <v>3.872514440565019E-3</v>
      </c>
      <c r="BA691" s="27">
        <f>((1/(((5-P691)^2+(5-Q691)^2))*CT691))</f>
        <v>1.9944610603070657E-3</v>
      </c>
      <c r="BB691" s="27">
        <f>((1/(((6-P691)^2+(6-Q691)^2))*CT691))</f>
        <v>1.2127871319228675E-3</v>
      </c>
      <c r="BC691" s="27">
        <f>((1/(((1-P691)^2+(0-Q691)^2))*CT691))</f>
        <v>2.2790071546908514E-2</v>
      </c>
      <c r="BD691" s="27">
        <f>((1/(((2-P691)^2+(0-Q691)^2))*CT691))</f>
        <v>2.3718565552402926E-2</v>
      </c>
      <c r="BE691" s="27">
        <f>((1/(((2-P691)^2+(1-Q691)^2))*CT691))</f>
        <v>0.14210231271579929</v>
      </c>
      <c r="BF691" s="27">
        <f>((1/(((3-P691)^2+(0-Q691)^2))*CT691))</f>
        <v>1.2431104510740067E-2</v>
      </c>
      <c r="BG691" s="27">
        <f>((1/(((3-P691)^2+(1-Q691)^2))*CT691))</f>
        <v>2.2065560507053755E-2</v>
      </c>
      <c r="BH691" s="27">
        <f>((1/(((3-P691)^2+(2-Q691)^2))*CT691))</f>
        <v>1.9922060995709548E-2</v>
      </c>
      <c r="BI691" s="27">
        <f>((1/(((4-P691)^2+(0-Q691)^2))*CT691))</f>
        <v>6.3001776058273506E-3</v>
      </c>
      <c r="BJ691" s="27">
        <f>((1/(((4-P691)^2+(1-Q691)^2))*CT691))</f>
        <v>8.0904969657633417E-3</v>
      </c>
      <c r="BK691" s="27">
        <f>((1/(((4-P691)^2+(2-Q691)^2))*CT691))</f>
        <v>7.7834386486016621E-3</v>
      </c>
      <c r="BL691" s="27">
        <f>((1/(((4-P691)^2+(3-Q691)^2))*CT691))</f>
        <v>5.7685417688647239E-3</v>
      </c>
      <c r="BM691" s="27">
        <f>((1/(((5-P691)^2+(0-Q691)^2))*CT691))</f>
        <v>3.6100041317188888E-3</v>
      </c>
      <c r="BN691" s="27">
        <f>((1/(((5-P691)^2+(1-Q691)^2))*CT691))</f>
        <v>4.1342112022131E-3</v>
      </c>
      <c r="BO691" s="27">
        <f>((1/(((5-P691)^2+(2-Q691)^2))*CT691))</f>
        <v>4.0525169210200865E-3</v>
      </c>
      <c r="BP691" s="27">
        <f>((1/(((5-P691)^2+(3-Q691)^2))*CT691))</f>
        <v>3.4289278926694666E-3</v>
      </c>
      <c r="BQ691" s="27">
        <f>((1/(((5-P691)^2+(4-Q691)^2))*CT691))</f>
        <v>2.6559545779822123E-3</v>
      </c>
      <c r="BR691" s="27">
        <f>((1/(((6-P691)^2+(0-Q691)^2))*CT691))</f>
        <v>2.2973174328036112E-3</v>
      </c>
      <c r="BS691" s="27">
        <f>(1/(((6-P691)^2+(1-Q691)^2))*CT691)</f>
        <v>2.498960308471417E-3</v>
      </c>
      <c r="BT691" s="27">
        <f>(1/(((6-P691)^2+(2-Q691)^2))*CT691)</f>
        <v>2.4688764953092607E-3</v>
      </c>
      <c r="BU691" s="27">
        <f>(1/(((6-P691)^2+(3-Q691)^2))*CT691)</f>
        <v>2.2226239995733867E-3</v>
      </c>
      <c r="BV691" s="27">
        <f>((1/(((6-P691)^2+(4-Q691)^2))*CT691))</f>
        <v>1.8698761690740019E-3</v>
      </c>
      <c r="BW691" s="27">
        <f>((1/(((6-P691)^2+(5-Q691)^2))*CT691))</f>
        <v>1.5159074253004289E-3</v>
      </c>
      <c r="BX691" s="27">
        <f>((1/(((0-P691)^2+(1-Q691)^2))*CT691))</f>
        <v>1.9812743896385852E-2</v>
      </c>
      <c r="BY691" s="27">
        <f>((1/(((0-P691)^2+(2-Q691)^2))*CT691))</f>
        <v>1.8067277469994647E-2</v>
      </c>
      <c r="BZ691" s="27">
        <f>((1/(((1-P691)^2+(2-Q691)^2))*CT691))</f>
        <v>7.3362235209504092E-2</v>
      </c>
      <c r="CA691" s="27">
        <f>((1/(((0-P691)^2+(3-Q691)^2))*CT691))</f>
        <v>9.9775704485712286E-3</v>
      </c>
      <c r="CB691" s="27">
        <f>((1/(((1-P691)^2+(3-Q691)^2))*CT691))</f>
        <v>1.7091940085179304E-2</v>
      </c>
      <c r="CC691" s="27">
        <f>((1/(((2-P691)^2+(3-Q691)^2))*CT691))</f>
        <v>1.7608914366961059E-2</v>
      </c>
      <c r="CD691" s="27">
        <f>((1/(((0-P691)^2+(4-Q691)^2))*CT691))</f>
        <v>5.4024583731398824E-3</v>
      </c>
      <c r="CE691" s="27">
        <f>((1/(((1-P691)^2+(4-Q691)^2))*CT691))</f>
        <v>6.9743164892434794E-3</v>
      </c>
      <c r="CF691" s="27">
        <f>((1/(((2-P691)^2+(4-Q691)^2))*CT691))</f>
        <v>7.0588798898022567E-3</v>
      </c>
      <c r="CG691" s="27">
        <f>((1/(((3-P691)^2+(4-Q691)^2))*CT691))</f>
        <v>5.5571657526299438E-3</v>
      </c>
      <c r="CH691" s="27">
        <f>((1/(((0-P691)^2+(5-Q691)^2))*CT691))</f>
        <v>3.2260454425863728E-3</v>
      </c>
      <c r="CI691" s="27">
        <f>((1/(((1-P691)^2+(5-Q691)^2))*CT691))</f>
        <v>3.7277359500793635E-3</v>
      </c>
      <c r="CJ691" s="27">
        <f>((1/(((2-P691)^2+(5-Q691)^2))*CT691))</f>
        <v>3.7517588288992405E-3</v>
      </c>
      <c r="CK691" s="27">
        <f>((1/(((3-P691)^2+(5-Q691)^2))*CT691))</f>
        <v>3.2805819883072358E-3</v>
      </c>
      <c r="CL691" s="27">
        <f>(1/(((4-P691)^2+(5-Q691)^2))*CT691)</f>
        <v>2.6102417911438212E-3</v>
      </c>
      <c r="CM691" s="27">
        <f>(1/(((0-P691)^2+(6-Q691)^2))*CT691)</f>
        <v>2.1059142084176095E-3</v>
      </c>
      <c r="CN691" s="27">
        <f>(1/(((1-P691)^2+(6-Q691)^2))*CT691)</f>
        <v>2.3087465453939578E-3</v>
      </c>
      <c r="CO691" s="27">
        <f>((1/(((2-P691)^2+(6-Q691)^2))*CT691))</f>
        <v>2.3179388249528511E-3</v>
      </c>
      <c r="CP691" s="27">
        <f>((1/(((3-P691)^2+(6-Q691)^2))*CT691))</f>
        <v>2.1290181613388467E-3</v>
      </c>
      <c r="CQ691" s="27">
        <f>((1/(((4-P691)^2+(6-Q691)^2))*CT691))</f>
        <v>1.8248761645485911E-3</v>
      </c>
      <c r="CR691" s="27">
        <f>((1/(((5-P691)^2+(6-Q691)^2)))*CT691)</f>
        <v>1.5009049751019455E-3</v>
      </c>
      <c r="CS691" s="21">
        <f t="shared" si="331"/>
        <v>0.73886752067105999</v>
      </c>
      <c r="CT691" s="28">
        <v>0.05</v>
      </c>
    </row>
    <row r="692" spans="8:98" x14ac:dyDescent="0.25">
      <c r="H692" s="2">
        <v>45038</v>
      </c>
      <c r="I692" s="1" t="s">
        <v>24</v>
      </c>
      <c r="J692" s="1" t="s">
        <v>21</v>
      </c>
      <c r="K692"/>
      <c r="L692"/>
      <c r="M692"/>
      <c r="N692"/>
      <c r="P692" s="10">
        <f>SUMIF(team,spi_matches[[#This Row],[team1]],Mxg)+SUMIF(team,spi_matches[[#This Row],[team2]],Vnxg)</f>
        <v>0.50724841028263778</v>
      </c>
      <c r="Q692" s="10">
        <f>SUMIF(team,spi_matches[[#This Row],[team1]],Mnxg)+SUMIF(team,spi_matches[[#This Row],[team2]],Vxg)</f>
        <v>1.4703646815476388</v>
      </c>
      <c r="R692" s="10" t="str">
        <f t="shared" si="301"/>
        <v/>
      </c>
      <c r="S692" s="21">
        <f t="shared" si="302"/>
        <v>0.10912715653921037</v>
      </c>
      <c r="T692" s="21">
        <f t="shared" si="303"/>
        <v>0.15939678387016254</v>
      </c>
      <c r="U692" s="21">
        <f t="shared" si="304"/>
        <v>0.39497372089321992</v>
      </c>
      <c r="V692" s="22">
        <f t="shared" si="305"/>
        <v>0</v>
      </c>
      <c r="W692" s="22">
        <f t="shared" si="306"/>
        <v>3</v>
      </c>
      <c r="X692" s="23" t="str">
        <f t="shared" si="307"/>
        <v/>
      </c>
      <c r="Y692" s="23" t="str">
        <f t="shared" si="308"/>
        <v/>
      </c>
      <c r="Z692" s="23">
        <f t="shared" si="309"/>
        <v>0</v>
      </c>
      <c r="AA692" s="23">
        <f t="shared" si="310"/>
        <v>3</v>
      </c>
      <c r="AB692" s="24">
        <f t="shared" si="311"/>
        <v>1</v>
      </c>
      <c r="AC692" s="24">
        <f t="shared" si="312"/>
        <v>1</v>
      </c>
      <c r="AD692" s="24">
        <f t="shared" si="313"/>
        <v>0</v>
      </c>
      <c r="AE692" s="24">
        <f t="shared" si="314"/>
        <v>1</v>
      </c>
      <c r="AF692" s="24">
        <f t="shared" si="315"/>
        <v>1</v>
      </c>
      <c r="AG692" s="24">
        <f t="shared" si="316"/>
        <v>2</v>
      </c>
      <c r="AH692" s="24">
        <f t="shared" si="317"/>
        <v>0</v>
      </c>
      <c r="AI692" s="24">
        <f t="shared" si="318"/>
        <v>2</v>
      </c>
      <c r="AJ692" s="24">
        <f t="shared" si="319"/>
        <v>1</v>
      </c>
      <c r="AK692" s="24">
        <f t="shared" si="320"/>
        <v>0</v>
      </c>
      <c r="AL692" s="25">
        <f t="shared" si="321"/>
        <v>11</v>
      </c>
      <c r="AM692" s="25">
        <f t="shared" si="322"/>
        <v>1</v>
      </c>
      <c r="AN692" s="25">
        <f t="shared" si="323"/>
        <v>12</v>
      </c>
      <c r="AO692" s="25">
        <f t="shared" si="324"/>
        <v>2</v>
      </c>
      <c r="AP692" s="25">
        <f t="shared" si="325"/>
        <v>10</v>
      </c>
      <c r="AQ692" s="26">
        <f t="shared" si="326"/>
        <v>0.10774769200464168</v>
      </c>
      <c r="AR692" s="26">
        <f t="shared" si="327"/>
        <v>0.10448362571614196</v>
      </c>
      <c r="AS692" s="26">
        <f t="shared" si="328"/>
        <v>9.5544255481221474E-2</v>
      </c>
      <c r="AT692" s="26">
        <f t="shared" si="329"/>
        <v>9.2968854714770385E-2</v>
      </c>
      <c r="AU692" s="26">
        <f t="shared" si="330"/>
        <v>2.0791953655751788E-2</v>
      </c>
      <c r="AV692" s="27">
        <f>(1/(((0-P692)^2+(0-Q692)^2))*CT692)</f>
        <v>2.0667363669156474E-2</v>
      </c>
      <c r="AW692" s="27">
        <f>(1/(((1-P692)^2+(1-Q692)^2))*CT692)</f>
        <v>0.10774769200464168</v>
      </c>
      <c r="AX692" s="27">
        <f>(1/(((2-P692)^2+(2-Q692)^2))*CT692)</f>
        <v>1.9929681076643353E-2</v>
      </c>
      <c r="AY692" s="27">
        <f>(1/(((3-P692)^2+(3-Q692)^2))*CT692)</f>
        <v>5.8454955816800913E-3</v>
      </c>
      <c r="AZ692" s="27">
        <f>((1/(((4-P692)^2+(4-Q692)^2))*CT692))</f>
        <v>2.6884078551397336E-3</v>
      </c>
      <c r="BA692" s="27">
        <f>((1/(((5-P692)^2+(5-Q692)^2))*CT692))</f>
        <v>1.531715283330587E-3</v>
      </c>
      <c r="BB692" s="27">
        <f>((1/(((6-P692)^2+(6-Q692)^2))*CT692))</f>
        <v>9.8642839957057316E-4</v>
      </c>
      <c r="BC692" s="27">
        <f>((1/(((1-P692)^2+(0-Q692)^2))*CT692))</f>
        <v>2.0791953655751788E-2</v>
      </c>
      <c r="BD692" s="27">
        <f>((1/(((2-P692)^2+(0-Q692)^2))*CT692))</f>
        <v>1.1388796271451807E-2</v>
      </c>
      <c r="BE692" s="27">
        <f>((1/(((2-P692)^2+(1-Q692)^2))*CT692))</f>
        <v>2.0411910373412171E-2</v>
      </c>
      <c r="BF692" s="27">
        <f>((1/(((3-P692)^2+(0-Q692)^2))*CT692))</f>
        <v>5.9695912948996791E-3</v>
      </c>
      <c r="BG692" s="27">
        <f>((1/(((3-P692)^2+(1-Q692)^2))*CT692))</f>
        <v>7.7699432659723055E-3</v>
      </c>
      <c r="BH692" s="27">
        <f>((1/(((3-P692)^2+(2-Q692)^2))*CT692))</f>
        <v>7.6990306533689101E-3</v>
      </c>
      <c r="BI692" s="27">
        <f>((1/(((4-P692)^2+(0-Q692)^2))*CT692))</f>
        <v>3.4815823683607069E-3</v>
      </c>
      <c r="BJ692" s="27">
        <f>((1/(((4-P692)^2+(1-Q692)^2))*CT692))</f>
        <v>4.0255844891435091E-3</v>
      </c>
      <c r="BK692" s="27">
        <f>((1/(((4-P692)^2+(2-Q692)^2))*CT692))</f>
        <v>4.0064657183436769E-3</v>
      </c>
      <c r="BL692" s="27">
        <f>((1/(((4-P692)^2+(3-Q692)^2))*CT692))</f>
        <v>3.4390029168326697E-3</v>
      </c>
      <c r="BM692" s="27">
        <f>((1/(((5-P692)^2+(0-Q692)^2))*CT692))</f>
        <v>2.2374579040679125E-3</v>
      </c>
      <c r="BN692" s="27">
        <f>((1/(((5-P692)^2+(1-Q692)^2))*CT692))</f>
        <v>2.4502525493747909E-3</v>
      </c>
      <c r="BO692" s="27">
        <f>((1/(((5-P692)^2+(2-Q692)^2))*CT692))</f>
        <v>2.4431562540198444E-3</v>
      </c>
      <c r="BP692" s="27">
        <f>((1/(((5-P692)^2+(3-Q692)^2))*CT692))</f>
        <v>2.2197951421790521E-3</v>
      </c>
      <c r="BQ692" s="27">
        <f>((1/(((5-P692)^2+(4-Q692)^2))*CT692))</f>
        <v>1.8808396527290169E-3</v>
      </c>
      <c r="BR692" s="27">
        <f>((1/(((6-P692)^2+(0-Q692)^2))*CT692))</f>
        <v>1.5464415421080409E-3</v>
      </c>
      <c r="BS692" s="27">
        <f>(1/(((6-P692)^2+(1-Q692)^2))*CT692)</f>
        <v>1.645193439568217E-3</v>
      </c>
      <c r="BT692" s="27">
        <f>(1/(((6-P692)^2+(2-Q692)^2))*CT692)</f>
        <v>1.6419911737686815E-3</v>
      </c>
      <c r="BU692" s="27">
        <f>(1/(((6-P692)^2+(3-Q692)^2))*CT692)</f>
        <v>1.5379833801952866E-3</v>
      </c>
      <c r="BV692" s="27">
        <f>((1/(((6-P692)^2+(4-Q692)^2))*CT692))</f>
        <v>1.367264279927714E-3</v>
      </c>
      <c r="BW692" s="27">
        <f>((1/(((6-P692)^2+(5-Q692)^2))*CT692))</f>
        <v>1.1729202137345735E-3</v>
      </c>
      <c r="BX692" s="27">
        <f>((1/(((0-P692)^2+(1-Q692)^2))*CT692))</f>
        <v>0.10448362571614196</v>
      </c>
      <c r="BY692" s="27">
        <f>((1/(((0-P692)^2+(2-Q692)^2))*CT692))</f>
        <v>9.2968854714770385E-2</v>
      </c>
      <c r="BZ692" s="27">
        <f>((1/(((1-P692)^2+(2-Q692)^2))*CT692))</f>
        <v>9.5544255481221474E-2</v>
      </c>
      <c r="CA692" s="27">
        <f>((1/(((0-P692)^2+(3-Q692)^2))*CT692))</f>
        <v>1.9252352916327764E-2</v>
      </c>
      <c r="CB692" s="27">
        <f>((1/(((1-P692)^2+(3-Q692)^2))*CT692))</f>
        <v>1.9360421980889563E-2</v>
      </c>
      <c r="CC692" s="27">
        <f>((1/(((2-P692)^2+(3-Q692)^2))*CT692))</f>
        <v>1.0945489998221185E-2</v>
      </c>
      <c r="CD692" s="27">
        <f>((1/(((0-P692)^2+(4-Q692)^2))*CT692))</f>
        <v>7.5116176999357178E-3</v>
      </c>
      <c r="CE692" s="27">
        <f>((1/(((1-P692)^2+(4-Q692)^2))*CT692))</f>
        <v>7.5280128950738394E-3</v>
      </c>
      <c r="CF692" s="27">
        <f>((1/(((2-P692)^2+(4-Q692)^2))*CT692))</f>
        <v>5.7955142155258444E-3</v>
      </c>
      <c r="CG692" s="27">
        <f>((1/(((3-P692)^2+(4-Q692)^2))*CT692))</f>
        <v>3.9642062832114487E-3</v>
      </c>
      <c r="CH692" s="27">
        <f>((1/(((0-P692)^2+(5-Q692)^2))*CT692))</f>
        <v>3.9321696238339091E-3</v>
      </c>
      <c r="CI692" s="27">
        <f>((1/(((1-P692)^2+(5-Q692)^2))*CT692))</f>
        <v>3.9366577252246786E-3</v>
      </c>
      <c r="CJ692" s="27">
        <f>((1/(((2-P692)^2+(5-Q692)^2))*CT692))</f>
        <v>3.4044563321884848E-3</v>
      </c>
      <c r="CK692" s="27">
        <f>((1/(((3-P692)^2+(5-Q692)^2))*CT692))</f>
        <v>2.6777868414302125E-3</v>
      </c>
      <c r="CL692" s="27">
        <f>(1/(((4-P692)^2+(5-Q692)^2))*CT692)</f>
        <v>2.0277691509065694E-3</v>
      </c>
      <c r="CM692" s="27">
        <f>(1/(((0-P692)^2+(6-Q692)^2))*CT692)</f>
        <v>2.4067507933526171E-3</v>
      </c>
      <c r="CN692" s="27">
        <f>(1/(((1-P692)^2+(6-Q692)^2))*CT692)</f>
        <v>2.4084314080797357E-3</v>
      </c>
      <c r="CO692" s="27">
        <f>((1/(((2-P692)^2+(6-Q692)^2))*CT692))</f>
        <v>2.1981980254582385E-3</v>
      </c>
      <c r="CP692" s="27">
        <f>((1/(((3-P692)^2+(6-Q692)^2))*CT692))</f>
        <v>1.870458997409641E-3</v>
      </c>
      <c r="CQ692" s="27">
        <f>((1/(((4-P692)^2+(6-Q692)^2))*CT692))</f>
        <v>1.5282616948725227E-3</v>
      </c>
      <c r="CR692" s="27">
        <f>((1/(((5-P692)^2+(6-Q692)^2)))*CT692)</f>
        <v>1.2284283991442491E-3</v>
      </c>
      <c r="CS692" s="21">
        <f t="shared" si="331"/>
        <v>0.66349766130259302</v>
      </c>
      <c r="CT692" s="28">
        <v>0.05</v>
      </c>
    </row>
    <row r="693" spans="8:98" x14ac:dyDescent="0.25">
      <c r="H693" s="2">
        <v>45038</v>
      </c>
      <c r="I693" s="1" t="s">
        <v>14</v>
      </c>
      <c r="J693" s="1" t="s">
        <v>15</v>
      </c>
      <c r="K693"/>
      <c r="L693"/>
      <c r="M693"/>
      <c r="N693"/>
      <c r="P693" s="10">
        <f>SUMIF(team,spi_matches[[#This Row],[team1]],Mxg)+SUMIF(team,spi_matches[[#This Row],[team2]],Vnxg)</f>
        <v>1.0664293030323302</v>
      </c>
      <c r="Q693" s="10">
        <f>SUMIF(team,spi_matches[[#This Row],[team1]],Mnxg)+SUMIF(team,spi_matches[[#This Row],[team2]],Vxg)</f>
        <v>1.1592623792308352</v>
      </c>
      <c r="R693" s="10" t="str">
        <f t="shared" si="301"/>
        <v/>
      </c>
      <c r="S693" s="21">
        <f t="shared" si="302"/>
        <v>0.19480755393832841</v>
      </c>
      <c r="T693" s="21">
        <f t="shared" si="303"/>
        <v>1.7436726628973991</v>
      </c>
      <c r="U693" s="21">
        <f t="shared" si="304"/>
        <v>0.22488243417274292</v>
      </c>
      <c r="V693" s="22">
        <f t="shared" si="305"/>
        <v>1</v>
      </c>
      <c r="W693" s="22">
        <f t="shared" si="306"/>
        <v>1</v>
      </c>
      <c r="X693" s="23" t="str">
        <f t="shared" si="307"/>
        <v/>
      </c>
      <c r="Y693" s="23" t="str">
        <f t="shared" si="308"/>
        <v/>
      </c>
      <c r="Z693" s="23">
        <f t="shared" si="309"/>
        <v>1</v>
      </c>
      <c r="AA693" s="23">
        <f t="shared" si="310"/>
        <v>1</v>
      </c>
      <c r="AB693" s="24">
        <f t="shared" si="311"/>
        <v>1</v>
      </c>
      <c r="AC693" s="24">
        <f t="shared" si="312"/>
        <v>1</v>
      </c>
      <c r="AD693" s="24">
        <f t="shared" si="313"/>
        <v>1</v>
      </c>
      <c r="AE693" s="24">
        <f t="shared" si="314"/>
        <v>2</v>
      </c>
      <c r="AF693" s="24">
        <f t="shared" si="315"/>
        <v>2</v>
      </c>
      <c r="AG693" s="24">
        <f t="shared" si="316"/>
        <v>1</v>
      </c>
      <c r="AH693" s="24">
        <f t="shared" si="317"/>
        <v>0</v>
      </c>
      <c r="AI693" s="24">
        <f t="shared" si="318"/>
        <v>1</v>
      </c>
      <c r="AJ693" s="24">
        <f t="shared" si="319"/>
        <v>1</v>
      </c>
      <c r="AK693" s="24">
        <f t="shared" si="320"/>
        <v>0</v>
      </c>
      <c r="AL693" s="25">
        <f t="shared" si="321"/>
        <v>11</v>
      </c>
      <c r="AM693" s="25">
        <f t="shared" si="322"/>
        <v>12</v>
      </c>
      <c r="AN693" s="25">
        <f t="shared" si="323"/>
        <v>21</v>
      </c>
      <c r="AO693" s="25">
        <f t="shared" si="324"/>
        <v>1</v>
      </c>
      <c r="AP693" s="25">
        <f t="shared" si="325"/>
        <v>10</v>
      </c>
      <c r="AQ693" s="26">
        <f t="shared" si="326"/>
        <v>1.6791281629887636</v>
      </c>
      <c r="AR693" s="26">
        <f t="shared" si="327"/>
        <v>7.0298512864147761E-2</v>
      </c>
      <c r="AS693" s="26">
        <f t="shared" si="328"/>
        <v>5.5746409478703164E-2</v>
      </c>
      <c r="AT693" s="26">
        <f t="shared" si="329"/>
        <v>4.3005722820059565E-2</v>
      </c>
      <c r="AU693" s="26">
        <f t="shared" si="330"/>
        <v>3.7083676869743294E-2</v>
      </c>
      <c r="AV693" s="27">
        <f>(1/(((0-P693)^2+(0-Q693)^2))*CT693)</f>
        <v>2.0151858584290638E-2</v>
      </c>
      <c r="AW693" s="27">
        <f>(1/(((1-P693)^2+(1-Q693)^2))*CT693)</f>
        <v>1.6791281629887636</v>
      </c>
      <c r="AX693" s="27">
        <f>(1/(((2-P693)^2+(2-Q693)^2))*CT693)</f>
        <v>3.1677768804865968E-2</v>
      </c>
      <c r="AY693" s="27">
        <f>(1/(((3-P693)^2+(3-Q693)^2))*CT693)</f>
        <v>7.0155641130581108E-3</v>
      </c>
      <c r="AZ693" s="27">
        <f>((1/(((4-P693)^2+(4-Q693)^2))*CT693))</f>
        <v>2.9983879591420422E-3</v>
      </c>
      <c r="BA693" s="27">
        <f>((1/(((5-P693)^2+(5-Q693)^2))*CT693))</f>
        <v>1.6543011023215364E-3</v>
      </c>
      <c r="BB693" s="27">
        <f>((1/(((6-P693)^2+(6-Q693)^2))*CT693))</f>
        <v>1.0466193449574853E-3</v>
      </c>
      <c r="BC693" s="27">
        <f>((1/(((1-P693)^2+(0-Q693)^2))*CT693))</f>
        <v>3.7083676869743294E-2</v>
      </c>
      <c r="BD693" s="27">
        <f>((1/(((2-P693)^2+(0-Q693)^2))*CT693))</f>
        <v>2.2568844464427917E-2</v>
      </c>
      <c r="BE693" s="27">
        <f>((1/(((2-P693)^2+(1-Q693)^2))*CT693))</f>
        <v>5.5746409478703164E-2</v>
      </c>
      <c r="BF693" s="27">
        <f>((1/(((3-P693)^2+(0-Q693)^2))*CT693))</f>
        <v>9.8375139704881022E-3</v>
      </c>
      <c r="BG693" s="27">
        <f>((1/(((3-P693)^2+(1-Q693)^2))*CT693))</f>
        <v>1.3283528441571428E-2</v>
      </c>
      <c r="BH693" s="27">
        <f>((1/(((3-P693)^2+(2-Q693)^2))*CT693))</f>
        <v>1.1247239228944699E-2</v>
      </c>
      <c r="BI693" s="27">
        <f>((1/(((4-P693)^2+(0-Q693)^2))*CT693))</f>
        <v>5.0252638617821841E-3</v>
      </c>
      <c r="BJ693" s="27">
        <f>((1/(((4-P693)^2+(1-Q693)^2))*CT693))</f>
        <v>5.7929362176186707E-3</v>
      </c>
      <c r="BK693" s="27">
        <f>((1/(((4-P693)^2+(2-Q693)^2))*CT693))</f>
        <v>5.3690255954722509E-3</v>
      </c>
      <c r="BL693" s="27">
        <f>((1/(((4-P693)^2+(3-Q693)^2))*CT693))</f>
        <v>4.168698204399481E-3</v>
      </c>
      <c r="BM693" s="27">
        <f>((1/(((5-P693)^2+(0-Q693)^2))*CT693))</f>
        <v>2.9732052910160043E-3</v>
      </c>
      <c r="BN693" s="27">
        <f>((1/(((5-P693)^2+(1-Q693)^2))*CT693))</f>
        <v>3.2261513514445003E-3</v>
      </c>
      <c r="BO693" s="27">
        <f>((1/(((5-P693)^2+(2-Q693)^2))*CT693))</f>
        <v>3.090269585179706E-3</v>
      </c>
      <c r="BP693" s="27">
        <f>((1/(((5-P693)^2+(3-Q693)^2))*CT693))</f>
        <v>2.6509316670778695E-3</v>
      </c>
      <c r="BQ693" s="27">
        <f>((1/(((5-P693)^2+(4-Q693)^2))*CT693))</f>
        <v>2.123794389951915E-3</v>
      </c>
      <c r="BR693" s="27">
        <f>((1/(((6-P693)^2+(0-Q693)^2))*CT693))</f>
        <v>1.9467365796678458E-3</v>
      </c>
      <c r="BS693" s="27">
        <f>(1/(((6-P693)^2+(1-Q693)^2))*CT693)</f>
        <v>2.052083156982003E-3</v>
      </c>
      <c r="BT693" s="27">
        <f>(1/(((6-P693)^2+(2-Q693)^2))*CT693)</f>
        <v>1.9962502778969739E-3</v>
      </c>
      <c r="BU693" s="27">
        <f>(1/(((6-P693)^2+(3-Q693)^2))*CT693)</f>
        <v>1.8032031141216459E-3</v>
      </c>
      <c r="BV693" s="27">
        <f>((1/(((6-P693)^2+(4-Q693)^2))*CT693))</f>
        <v>1.5427380057435925E-3</v>
      </c>
      <c r="BW693" s="27">
        <f>((1/(((6-P693)^2+(5-Q693)^2))*CT693))</f>
        <v>1.279054186095185E-3</v>
      </c>
      <c r="BX693" s="27">
        <f>((1/(((0-P693)^2+(1-Q693)^2))*CT693))</f>
        <v>4.3005722820059565E-2</v>
      </c>
      <c r="BY693" s="27">
        <f>((1/(((0-P693)^2+(2-Q693)^2))*CT693))</f>
        <v>2.7113332349558879E-2</v>
      </c>
      <c r="BZ693" s="27">
        <f>((1/(((1-P693)^2+(2-Q693)^2))*CT693))</f>
        <v>7.0298512864147761E-2</v>
      </c>
      <c r="CA693" s="27">
        <f>((1/(((0-P693)^2+(3-Q693)^2))*CT693))</f>
        <v>1.1048291881477639E-2</v>
      </c>
      <c r="CB693" s="27">
        <f>((1/(((1-P693)^2+(3-Q693)^2))*CT693))</f>
        <v>1.4737403748828273E-2</v>
      </c>
      <c r="CC693" s="27">
        <f>((1/(((2-P693)^2+(3-Q693)^2))*CT693))</f>
        <v>1.1737449495422193E-2</v>
      </c>
      <c r="CD693" s="27">
        <f>((1/(((0-P693)^2+(4-Q693)^2))*CT693))</f>
        <v>5.4306142059296122E-3</v>
      </c>
      <c r="CE693" s="27">
        <f>((1/(((1-P693)^2+(4-Q693)^2))*CT693))</f>
        <v>6.1925616051533468E-3</v>
      </c>
      <c r="CF693" s="27">
        <f>((1/(((2-P693)^2+(4-Q693)^2))*CT693))</f>
        <v>5.5920001888515279E-3</v>
      </c>
      <c r="CG693" s="27">
        <f>((1/(((3-P693)^2+(4-Q693)^2))*CT693))</f>
        <v>4.23424311545931E-3</v>
      </c>
      <c r="CH693" s="27">
        <f>((1/(((0-P693)^2+(5-Q693)^2))*CT693))</f>
        <v>3.1469228551639465E-3</v>
      </c>
      <c r="CI693" s="27">
        <f>((1/(((1-P693)^2+(5-Q693)^2))*CT693))</f>
        <v>3.3885260238452155E-3</v>
      </c>
      <c r="CJ693" s="27">
        <f>((1/(((2-P693)^2+(5-Q693)^2))*CT693))</f>
        <v>3.2004465841042463E-3</v>
      </c>
      <c r="CK693" s="27">
        <f>((1/(((3-P693)^2+(5-Q693)^2))*CT693))</f>
        <v>2.7041701006168778E-3</v>
      </c>
      <c r="CL693" s="27">
        <f>(1/(((4-P693)^2+(5-Q693)^2))*CT693)</f>
        <v>2.1406764810746695E-3</v>
      </c>
      <c r="CM693" s="27">
        <f>(1/(((0-P693)^2+(6-Q693)^2))*CT693)</f>
        <v>2.0350010269024532E-3</v>
      </c>
      <c r="CN693" s="27">
        <f>(1/(((1-P693)^2+(6-Q693)^2))*CT693)</f>
        <v>2.1333648670437398E-3</v>
      </c>
      <c r="CO693" s="27">
        <f>((1/(((2-P693)^2+(6-Q693)^2))*CT693))</f>
        <v>2.0572495554219126E-3</v>
      </c>
      <c r="CP693" s="27">
        <f>((1/(((3-P693)^2+(6-Q693)^2))*CT693))</f>
        <v>1.8401677169313079E-3</v>
      </c>
      <c r="CQ693" s="27">
        <f>((1/(((4-P693)^2+(6-Q693)^2))*CT693))</f>
        <v>1.5606185890792714E-3</v>
      </c>
      <c r="CR693" s="27">
        <f>((1/(((5-P693)^2+(6-Q693)^2)))*CT693)</f>
        <v>1.2851580976712153E-3</v>
      </c>
      <c r="CS693" s="21">
        <f t="shared" si="331"/>
        <v>2.1633626510084709</v>
      </c>
      <c r="CT693" s="28">
        <v>0.05</v>
      </c>
    </row>
    <row r="694" spans="8:98" x14ac:dyDescent="0.25">
      <c r="H694" s="2">
        <v>45038</v>
      </c>
      <c r="I694" s="1" t="s">
        <v>7</v>
      </c>
      <c r="J694" s="1" t="s">
        <v>12</v>
      </c>
      <c r="K694"/>
      <c r="L694"/>
      <c r="M694"/>
      <c r="N694"/>
      <c r="P694" s="10">
        <f>SUMIF(team,spi_matches[[#This Row],[team1]],Mxg)+SUMIF(team,spi_matches[[#This Row],[team2]],Vnxg)</f>
        <v>1.2015455894184854</v>
      </c>
      <c r="Q694" s="10">
        <f>SUMIF(team,spi_matches[[#This Row],[team1]],Mnxg)+SUMIF(team,spi_matches[[#This Row],[team2]],Vxg)</f>
        <v>1.2742428441528098</v>
      </c>
      <c r="R694" s="10" t="str">
        <f t="shared" si="301"/>
        <v/>
      </c>
      <c r="S694" s="21">
        <f t="shared" si="302"/>
        <v>0.2095201880344853</v>
      </c>
      <c r="T694" s="21">
        <f t="shared" si="303"/>
        <v>0.50510729368550011</v>
      </c>
      <c r="U694" s="21">
        <f t="shared" si="304"/>
        <v>0.23834543395797719</v>
      </c>
      <c r="V694" s="22">
        <f t="shared" si="305"/>
        <v>1</v>
      </c>
      <c r="W694" s="22">
        <f t="shared" si="306"/>
        <v>1</v>
      </c>
      <c r="X694" s="23" t="str">
        <f t="shared" si="307"/>
        <v/>
      </c>
      <c r="Y694" s="23" t="str">
        <f t="shared" si="308"/>
        <v/>
      </c>
      <c r="Z694" s="23">
        <f t="shared" si="309"/>
        <v>1</v>
      </c>
      <c r="AA694" s="23">
        <f t="shared" si="310"/>
        <v>1</v>
      </c>
      <c r="AB694" s="24">
        <f t="shared" si="311"/>
        <v>1</v>
      </c>
      <c r="AC694" s="24">
        <f t="shared" si="312"/>
        <v>1</v>
      </c>
      <c r="AD694" s="24">
        <f t="shared" si="313"/>
        <v>1</v>
      </c>
      <c r="AE694" s="24">
        <f t="shared" si="314"/>
        <v>2</v>
      </c>
      <c r="AF694" s="24">
        <f t="shared" si="315"/>
        <v>2</v>
      </c>
      <c r="AG694" s="24">
        <f t="shared" si="316"/>
        <v>1</v>
      </c>
      <c r="AH694" s="24">
        <f t="shared" si="317"/>
        <v>2</v>
      </c>
      <c r="AI694" s="24">
        <f t="shared" si="318"/>
        <v>2</v>
      </c>
      <c r="AJ694" s="24">
        <f t="shared" si="319"/>
        <v>0</v>
      </c>
      <c r="AK694" s="24">
        <f t="shared" si="320"/>
        <v>1</v>
      </c>
      <c r="AL694" s="25">
        <f t="shared" si="321"/>
        <v>11</v>
      </c>
      <c r="AM694" s="25">
        <f t="shared" si="322"/>
        <v>12</v>
      </c>
      <c r="AN694" s="25">
        <f t="shared" si="323"/>
        <v>21</v>
      </c>
      <c r="AO694" s="25">
        <f t="shared" si="324"/>
        <v>22</v>
      </c>
      <c r="AP694" s="25">
        <f t="shared" si="325"/>
        <v>1</v>
      </c>
      <c r="AQ694" s="26">
        <f t="shared" si="326"/>
        <v>0.43166798461500627</v>
      </c>
      <c r="AR694" s="26">
        <f t="shared" si="327"/>
        <v>8.812994142739658E-2</v>
      </c>
      <c r="AS694" s="26">
        <f t="shared" si="328"/>
        <v>7.0151947948804513E-2</v>
      </c>
      <c r="AT694" s="26">
        <f t="shared" si="329"/>
        <v>4.2945995851066093E-2</v>
      </c>
      <c r="AU694" s="26">
        <f t="shared" si="330"/>
        <v>3.2918105643090473E-2</v>
      </c>
      <c r="AV694" s="27">
        <f>(1/(((0-P694)^2+(0-Q694)^2))*CT694)</f>
        <v>1.6300414663637883E-2</v>
      </c>
      <c r="AW694" s="27">
        <f>(1/(((1-P694)^2+(1-Q694)^2))*CT694)</f>
        <v>0.43166798461500627</v>
      </c>
      <c r="AX694" s="27">
        <f>(1/(((2-P694)^2+(2-Q694)^2))*CT694)</f>
        <v>4.2945995851066093E-2</v>
      </c>
      <c r="AY694" s="27">
        <f>(1/(((3-P694)^2+(3-Q694)^2))*CT694)</f>
        <v>8.0480617008638605E-3</v>
      </c>
      <c r="AZ694" s="27">
        <f>((1/(((4-P694)^2+(4-Q694)^2))*CT694))</f>
        <v>3.2763039852710995E-3</v>
      </c>
      <c r="BA694" s="27">
        <f>((1/(((5-P694)^2+(5-Q694)^2))*CT694))</f>
        <v>1.7661901702693578E-3</v>
      </c>
      <c r="BB694" s="27">
        <f>((1/(((6-P694)^2+(6-Q694)^2))*CT694))</f>
        <v>1.1023426993856044E-3</v>
      </c>
      <c r="BC694" s="27">
        <f>((1/(((1-P694)^2+(0-Q694)^2))*CT694))</f>
        <v>3.0042381680299064E-2</v>
      </c>
      <c r="BD694" s="27">
        <f>((1/(((2-P694)^2+(0-Q694)^2))*CT694))</f>
        <v>2.2111915490575115E-2</v>
      </c>
      <c r="BE694" s="27">
        <f>((1/(((2-P694)^2+(1-Q694)^2))*CT694))</f>
        <v>7.0151947948804513E-2</v>
      </c>
      <c r="BF694" s="27">
        <f>((1/(((3-P694)^2+(0-Q694)^2))*CT694))</f>
        <v>1.0292019391965772E-2</v>
      </c>
      <c r="BG694" s="27">
        <f>((1/(((3-P694)^2+(1-Q694)^2))*CT694))</f>
        <v>1.5107349481361387E-2</v>
      </c>
      <c r="BH694" s="27">
        <f>((1/(((3-P694)^2+(2-Q694)^2))*CT694))</f>
        <v>1.3293765004730959E-2</v>
      </c>
      <c r="BI694" s="27">
        <f>((1/(((4-P694)^2+(0-Q694)^2))*CT694))</f>
        <v>5.2881838552278626E-3</v>
      </c>
      <c r="BJ694" s="27">
        <f>((1/(((4-P694)^2+(1-Q694)^2))*CT694))</f>
        <v>6.3238657353314898E-3</v>
      </c>
      <c r="BK694" s="27">
        <f>((1/(((4-P694)^2+(2-Q694)^2))*CT694))</f>
        <v>5.9822419273041971E-3</v>
      </c>
      <c r="BL694" s="27">
        <f>((1/(((4-P694)^2+(3-Q694)^2))*CT694))</f>
        <v>4.6255245412448716E-3</v>
      </c>
      <c r="BM694" s="27">
        <f>((1/(((5-P694)^2+(0-Q694)^2))*CT694))</f>
        <v>3.1148862107170812E-3</v>
      </c>
      <c r="BN694" s="27">
        <f>((1/(((5-P694)^2+(1-Q694)^2))*CT694))</f>
        <v>3.447452028776431E-3</v>
      </c>
      <c r="BO694" s="27">
        <f>((1/(((5-P694)^2+(2-Q694)^2))*CT694))</f>
        <v>3.3433680382502526E-3</v>
      </c>
      <c r="BP694" s="27">
        <f>((1/(((5-P694)^2+(3-Q694)^2))*CT694))</f>
        <v>2.8724912062865057E-3</v>
      </c>
      <c r="BQ694" s="27">
        <f>((1/(((5-P694)^2+(4-Q694)^2))*CT694))</f>
        <v>2.2874911584514781E-3</v>
      </c>
      <c r="BR694" s="27">
        <f>((1/(((6-P694)^2+(0-Q694)^2))*CT694))</f>
        <v>2.0284914150201622E-3</v>
      </c>
      <c r="BS694" s="27">
        <f>(1/(((6-P694)^2+(1-Q694)^2))*CT694)</f>
        <v>2.1644671331171317E-3</v>
      </c>
      <c r="BT694" s="27">
        <f>(1/(((6-P694)^2+(2-Q694)^2))*CT694)</f>
        <v>2.1229720359793509E-3</v>
      </c>
      <c r="BU694" s="27">
        <f>(1/(((6-P694)^2+(3-Q694)^2))*CT694)</f>
        <v>1.9228252924424543E-3</v>
      </c>
      <c r="BV694" s="27">
        <f>((1/(((6-P694)^2+(4-Q694)^2))*CT694))</f>
        <v>1.6417710257852726E-3</v>
      </c>
      <c r="BW694" s="27">
        <f>((1/(((6-P694)^2+(5-Q694)^2))*CT694))</f>
        <v>1.3547774328139296E-3</v>
      </c>
      <c r="BX694" s="27">
        <f>((1/(((0-P694)^2+(1-Q694)^2))*CT694))</f>
        <v>3.2918105643090473E-2</v>
      </c>
      <c r="BY694" s="27">
        <f>((1/(((0-P694)^2+(2-Q694)^2))*CT694))</f>
        <v>2.5375104272582084E-2</v>
      </c>
      <c r="BZ694" s="27">
        <f>((1/(((1-P694)^2+(2-Q694)^2))*CT694))</f>
        <v>8.812994142739658E-2</v>
      </c>
      <c r="CA694" s="27">
        <f>((1/(((0-P694)^2+(3-Q694)^2))*CT694))</f>
        <v>1.1307229825151758E-2</v>
      </c>
      <c r="CB694" s="27">
        <f>((1/(((1-P694)^2+(3-Q694)^2))*CT694))</f>
        <v>1.656255233401055E-2</v>
      </c>
      <c r="CC694" s="27">
        <f>((1/(((2-P694)^2+(3-Q694)^2))*CT694))</f>
        <v>1.3828323877396811E-2</v>
      </c>
      <c r="CD694" s="27">
        <f>((1/(((0-P694)^2+(4-Q694)^2))*CT694))</f>
        <v>5.6347781089922831E-3</v>
      </c>
      <c r="CE694" s="27">
        <f>((1/(((1-P694)^2+(4-Q694)^2))*CT694))</f>
        <v>6.6931064923035997E-3</v>
      </c>
      <c r="CF694" s="27">
        <f>((1/(((2-P694)^2+(4-Q694)^2))*CT694))</f>
        <v>6.1978746974154682E-3</v>
      </c>
      <c r="CG694" s="27">
        <f>((1/(((3-P694)^2+(4-Q694)^2))*CT694))</f>
        <v>4.6885884823687149E-3</v>
      </c>
      <c r="CH694" s="27">
        <f>((1/(((0-P694)^2+(5-Q694)^2))*CT694))</f>
        <v>3.2626473843735885E-3</v>
      </c>
      <c r="CI694" s="27">
        <f>((1/(((1-P694)^2+(5-Q694)^2))*CT694))</f>
        <v>3.591467160149939E-3</v>
      </c>
      <c r="CJ694" s="27">
        <f>((1/(((2-P694)^2+(5-Q694)^2))*CT694))</f>
        <v>3.4438117723413356E-3</v>
      </c>
      <c r="CK694" s="27">
        <f>((1/(((3-P694)^2+(5-Q694)^2))*CT694))</f>
        <v>2.9212936901339519E-3</v>
      </c>
      <c r="CL694" s="27">
        <f>(1/(((4-P694)^2+(5-Q694)^2))*CT694)</f>
        <v>2.3028089208810879E-3</v>
      </c>
      <c r="CM694" s="27">
        <f>(1/(((0-P694)^2+(6-Q694)^2))*CT694)</f>
        <v>2.1029174089100154E-3</v>
      </c>
      <c r="CN694" s="27">
        <f>(1/(((1-P694)^2+(6-Q694)^2))*CT694)</f>
        <v>2.2347965462828552E-3</v>
      </c>
      <c r="CO694" s="27">
        <f>((1/(((2-P694)^2+(6-Q694)^2))*CT694))</f>
        <v>2.1767228953941641E-3</v>
      </c>
      <c r="CP694" s="27">
        <f>((1/(((3-P694)^2+(6-Q694)^2))*CT694))</f>
        <v>1.9556292012985607E-3</v>
      </c>
      <c r="CQ694" s="27">
        <f>((1/(((4-P694)^2+(6-Q694)^2))*CT694))</f>
        <v>1.6575980700586604E-3</v>
      </c>
      <c r="CR694" s="27">
        <f>((1/(((5-P694)^2+(6-Q694)^2)))*CT694)</f>
        <v>1.3601357474446641E-3</v>
      </c>
      <c r="CS694" s="21">
        <f t="shared" si="331"/>
        <v>0.95297291567796261</v>
      </c>
      <c r="CT694" s="28">
        <v>0.05</v>
      </c>
    </row>
    <row r="695" spans="8:98" x14ac:dyDescent="0.25">
      <c r="H695" s="2">
        <v>45038</v>
      </c>
      <c r="I695" s="1" t="s">
        <v>23</v>
      </c>
      <c r="J695" s="1" t="s">
        <v>8</v>
      </c>
      <c r="K695"/>
      <c r="L695"/>
      <c r="M695"/>
      <c r="N695"/>
      <c r="P695" s="10">
        <f>SUMIF(team,spi_matches[[#This Row],[team1]],Mxg)+SUMIF(team,spi_matches[[#This Row],[team2]],Vnxg)</f>
        <v>1.801717138848749</v>
      </c>
      <c r="Q695" s="10">
        <f>SUMIF(team,spi_matches[[#This Row],[team1]],Mnxg)+SUMIF(team,spi_matches[[#This Row],[team2]],Vxg)</f>
        <v>1.1743594465804219</v>
      </c>
      <c r="R695" s="10" t="str">
        <f t="shared" si="301"/>
        <v/>
      </c>
      <c r="S695" s="21">
        <f t="shared" si="302"/>
        <v>0.9204355182957471</v>
      </c>
      <c r="T695" s="21">
        <f t="shared" si="303"/>
        <v>0.172054753949061</v>
      </c>
      <c r="U695" s="21">
        <f t="shared" si="304"/>
        <v>0.14909687009271694</v>
      </c>
      <c r="V695" s="22">
        <f t="shared" si="305"/>
        <v>3</v>
      </c>
      <c r="W695" s="22">
        <f t="shared" si="306"/>
        <v>0</v>
      </c>
      <c r="X695" s="23" t="str">
        <f t="shared" si="307"/>
        <v/>
      </c>
      <c r="Y695" s="23" t="str">
        <f t="shared" si="308"/>
        <v/>
      </c>
      <c r="Z695" s="23">
        <f t="shared" si="309"/>
        <v>3</v>
      </c>
      <c r="AA695" s="23">
        <f t="shared" si="310"/>
        <v>0</v>
      </c>
      <c r="AB695" s="24">
        <f t="shared" si="311"/>
        <v>2</v>
      </c>
      <c r="AC695" s="24">
        <f t="shared" si="312"/>
        <v>1</v>
      </c>
      <c r="AD695" s="24">
        <f t="shared" si="313"/>
        <v>1</v>
      </c>
      <c r="AE695" s="24">
        <f t="shared" si="314"/>
        <v>1</v>
      </c>
      <c r="AF695" s="24">
        <f t="shared" si="315"/>
        <v>2</v>
      </c>
      <c r="AG695" s="24">
        <f t="shared" si="316"/>
        <v>2</v>
      </c>
      <c r="AH695" s="24">
        <f t="shared" si="317"/>
        <v>1</v>
      </c>
      <c r="AI695" s="24">
        <f t="shared" si="318"/>
        <v>2</v>
      </c>
      <c r="AJ695" s="24">
        <f t="shared" si="319"/>
        <v>2</v>
      </c>
      <c r="AK695" s="24">
        <f t="shared" si="320"/>
        <v>0</v>
      </c>
      <c r="AL695" s="25">
        <f t="shared" si="321"/>
        <v>21</v>
      </c>
      <c r="AM695" s="25">
        <f t="shared" si="322"/>
        <v>11</v>
      </c>
      <c r="AN695" s="25">
        <f t="shared" si="323"/>
        <v>22</v>
      </c>
      <c r="AO695" s="25">
        <f t="shared" si="324"/>
        <v>12</v>
      </c>
      <c r="AP695" s="25">
        <f t="shared" si="325"/>
        <v>20</v>
      </c>
      <c r="AQ695" s="26">
        <f t="shared" si="326"/>
        <v>0.71718200629810702</v>
      </c>
      <c r="AR695" s="26">
        <f t="shared" si="327"/>
        <v>7.4277474703581689E-2</v>
      </c>
      <c r="AS695" s="26">
        <f t="shared" si="328"/>
        <v>6.9348279909257279E-2</v>
      </c>
      <c r="AT695" s="26">
        <f t="shared" si="329"/>
        <v>3.7752012782463457E-2</v>
      </c>
      <c r="AU695" s="26">
        <f t="shared" si="330"/>
        <v>3.5250087315407602E-2</v>
      </c>
      <c r="AV695" s="27">
        <f>(1/(((0-P695)^2+(0-Q695)^2))*CT695)</f>
        <v>1.0810098493817536E-2</v>
      </c>
      <c r="AW695" s="27">
        <f>(1/(((1-P695)^2+(1-Q695)^2))*CT695)</f>
        <v>7.4277474703581689E-2</v>
      </c>
      <c r="AX695" s="27">
        <f>(1/(((2-P695)^2+(2-Q695)^2))*CT695)</f>
        <v>6.9348279909257279E-2</v>
      </c>
      <c r="AY695" s="27">
        <f>(1/(((3-P695)^2+(3-Q695)^2))*CT695)</f>
        <v>1.0484718506211507E-2</v>
      </c>
      <c r="AZ695" s="27">
        <f>((1/(((4-P695)^2+(4-Q695)^2))*CT695))</f>
        <v>3.9011626173389062E-3</v>
      </c>
      <c r="BA695" s="27">
        <f>((1/(((5-P695)^2+(5-Q695)^2))*CT695))</f>
        <v>2.0108959266545222E-3</v>
      </c>
      <c r="BB695" s="27">
        <f>((1/(((6-P695)^2+(6-Q695)^2))*CT695))</f>
        <v>1.2221237921995884E-3</v>
      </c>
      <c r="BC695" s="27">
        <f>((1/(((1-P695)^2+(0-Q695)^2))*CT695))</f>
        <v>2.4729576143632002E-2</v>
      </c>
      <c r="BD695" s="27">
        <f>((1/(((2-P695)^2+(0-Q695)^2))*CT695))</f>
        <v>3.5250087315407602E-2</v>
      </c>
      <c r="BE695" s="27">
        <f>((1/(((2-P695)^2+(1-Q695)^2))*CT695))</f>
        <v>0.71718200629810702</v>
      </c>
      <c r="BF695" s="27">
        <f>((1/(((3-P695)^2+(0-Q695)^2))*CT695))</f>
        <v>1.7761977195876019E-2</v>
      </c>
      <c r="BG695" s="27">
        <f>((1/(((3-P695)^2+(1-Q695)^2))*CT695))</f>
        <v>3.4099828553443637E-2</v>
      </c>
      <c r="BH695" s="27">
        <f>((1/(((3-P695)^2+(2-Q695)^2))*CT695))</f>
        <v>2.3612035680208976E-2</v>
      </c>
      <c r="BI695" s="27">
        <f>((1/(((4-P695)^2+(0-Q695)^2))*CT695))</f>
        <v>8.0494977819160433E-3</v>
      </c>
      <c r="BJ695" s="27">
        <f>((1/(((4-P695)^2+(1-Q695)^2))*CT695))</f>
        <v>1.0282038888495484E-2</v>
      </c>
      <c r="BK695" s="27">
        <f>((1/(((4-P695)^2+(2-Q695)^2))*CT695))</f>
        <v>9.0676137957668556E-3</v>
      </c>
      <c r="BL695" s="27">
        <f>((1/(((4-P695)^2+(3-Q695)^2))*CT695))</f>
        <v>6.1233905061765228E-3</v>
      </c>
      <c r="BM695" s="27">
        <f>((1/(((5-P695)^2+(0-Q695)^2))*CT695))</f>
        <v>4.3073247358170362E-3</v>
      </c>
      <c r="BN695" s="27">
        <f>((1/(((5-P695)^2+(1-Q695)^2))*CT695))</f>
        <v>4.8735724747553978E-3</v>
      </c>
      <c r="BO695" s="27">
        <f>((1/(((5-P695)^2+(2-Q695)^2))*CT695))</f>
        <v>4.5826592464133734E-3</v>
      </c>
      <c r="BP695" s="27">
        <f>((1/(((5-P695)^2+(3-Q695)^2))*CT695))</f>
        <v>3.6867781992312404E-3</v>
      </c>
      <c r="BQ695" s="27">
        <f>((1/(((5-P695)^2+(4-Q695)^2))*CT695))</f>
        <v>2.7452529666637921E-3</v>
      </c>
      <c r="BR695" s="27">
        <f>((1/(((6-P695)^2+(0-Q695)^2))*CT695))</f>
        <v>2.6309282645271526E-3</v>
      </c>
      <c r="BS695" s="27">
        <f>(1/(((6-P695)^2+(1-Q695)^2))*CT695)</f>
        <v>2.8319016807269583E-3</v>
      </c>
      <c r="BT695" s="27">
        <f>(1/(((6-P695)^2+(2-Q695)^2))*CT695)</f>
        <v>2.7311567342116344E-3</v>
      </c>
      <c r="BU695" s="27">
        <f>(1/(((6-P695)^2+(3-Q695)^2))*CT695)</f>
        <v>2.3856620854566715E-3</v>
      </c>
      <c r="BV695" s="27">
        <f>((1/(((6-P695)^2+(4-Q695)^2))*CT695))</f>
        <v>1.9523758124374039E-3</v>
      </c>
      <c r="BW695" s="27">
        <f>((1/(((6-P695)^2+(5-Q695)^2))*CT695))</f>
        <v>1.5498539364763851E-3</v>
      </c>
      <c r="BX695" s="27">
        <f>((1/(((0-P695)^2+(1-Q695)^2))*CT695))</f>
        <v>1.5259786271309601E-2</v>
      </c>
      <c r="BY695" s="27">
        <f>((1/(((0-P695)^2+(2-Q695)^2))*CT695))</f>
        <v>1.2729555343409794E-2</v>
      </c>
      <c r="BZ695" s="27">
        <f>((1/(((1-P695)^2+(2-Q695)^2))*CT695))</f>
        <v>3.7752012782463457E-2</v>
      </c>
      <c r="CA695" s="27">
        <f>((1/(((0-P695)^2+(3-Q695)^2))*CT695))</f>
        <v>7.5997681465458924E-3</v>
      </c>
      <c r="CB695" s="27">
        <f>((1/(((1-P695)^2+(3-Q695)^2))*CT695))</f>
        <v>1.2576357983124434E-2</v>
      </c>
      <c r="CC695" s="27">
        <f>((1/(((2-P695)^2+(3-Q695)^2))*CT695))</f>
        <v>1.4826766184206308E-2</v>
      </c>
      <c r="CD695" s="27">
        <f>((1/(((0-P695)^2+(4-Q695)^2))*CT695))</f>
        <v>4.4521895979123738E-3</v>
      </c>
      <c r="CE695" s="27">
        <f>((1/(((1-P695)^2+(4-Q695)^2))*CT695))</f>
        <v>5.7957609264942499E-3</v>
      </c>
      <c r="CF695" s="27">
        <f>((1/(((2-P695)^2+(4-Q695)^2))*CT695))</f>
        <v>6.2316473078150338E-3</v>
      </c>
      <c r="CG695" s="27">
        <f>((1/(((3-P695)^2+(4-Q695)^2))*CT695))</f>
        <v>5.3077844318885157E-3</v>
      </c>
      <c r="CH695" s="27">
        <f>((1/(((0-P695)^2+(5-Q695)^2))*CT695))</f>
        <v>2.7961531186018237E-3</v>
      </c>
      <c r="CI695" s="27">
        <f>((1/(((1-P695)^2+(5-Q695)^2))*CT695))</f>
        <v>3.2726205464489416E-3</v>
      </c>
      <c r="CJ695" s="27">
        <f>((1/(((2-P695)^2+(5-Q695)^2))*CT695))</f>
        <v>3.4071917705219058E-3</v>
      </c>
      <c r="CK695" s="27">
        <f>((1/(((3-P695)^2+(5-Q695)^2))*CT695))</f>
        <v>3.1111151980080676E-3</v>
      </c>
      <c r="CL695" s="27">
        <f>(1/(((4-P695)^2+(5-Q695)^2))*CT695)</f>
        <v>2.5683207765694713E-3</v>
      </c>
      <c r="CM695" s="27">
        <f>(1/(((0-P695)^2+(6-Q695)^2))*CT695)</f>
        <v>1.8844463953451183E-3</v>
      </c>
      <c r="CN695" s="27">
        <f>(1/(((1-P695)^2+(6-Q695)^2))*CT695)</f>
        <v>2.0894661671364899E-3</v>
      </c>
      <c r="CO695" s="27">
        <f>((1/(((2-P695)^2+(6-Q695)^2))*CT695))</f>
        <v>2.1435195353614912E-3</v>
      </c>
      <c r="CP695" s="27">
        <f>((1/(((3-P695)^2+(6-Q695)^2))*CT695))</f>
        <v>2.0224337602378246E-3</v>
      </c>
      <c r="CQ695" s="27">
        <f>((1/(((4-P695)^2+(6-Q695)^2))*CT695))</f>
        <v>1.7781410377072902E-3</v>
      </c>
      <c r="CR695" s="27">
        <f>((1/(((5-P695)^2+(6-Q695)^2)))*CT695)</f>
        <v>1.4918328116088329E-3</v>
      </c>
      <c r="CS695" s="21">
        <f t="shared" si="331"/>
        <v>1.2415871423375251</v>
      </c>
      <c r="CT695" s="28">
        <v>0.05</v>
      </c>
    </row>
    <row r="696" spans="8:98" x14ac:dyDescent="0.25">
      <c r="H696" s="2">
        <v>45038</v>
      </c>
      <c r="I696" s="1" t="s">
        <v>20</v>
      </c>
      <c r="J696" s="1" t="s">
        <v>28</v>
      </c>
      <c r="K696"/>
      <c r="L696"/>
      <c r="M696"/>
      <c r="N696"/>
      <c r="P696" s="10">
        <f>SUMIF(team,spi_matches[[#This Row],[team1]],Mxg)+SUMIF(team,spi_matches[[#This Row],[team2]],Vnxg)</f>
        <v>1.1642357936710395</v>
      </c>
      <c r="Q696" s="10">
        <f>SUMIF(team,spi_matches[[#This Row],[team1]],Mnxg)+SUMIF(team,spi_matches[[#This Row],[team2]],Vxg)</f>
        <v>1.7092162050955553</v>
      </c>
      <c r="R696" s="10" t="str">
        <f t="shared" si="301"/>
        <v/>
      </c>
      <c r="S696" s="21">
        <f t="shared" si="302"/>
        <v>0.15581829463751384</v>
      </c>
      <c r="T696" s="21">
        <f t="shared" si="303"/>
        <v>0.18673416691194292</v>
      </c>
      <c r="U696" s="21">
        <f t="shared" si="304"/>
        <v>0.641199223482671</v>
      </c>
      <c r="V696" s="22">
        <f t="shared" si="305"/>
        <v>0</v>
      </c>
      <c r="W696" s="22">
        <f t="shared" si="306"/>
        <v>3</v>
      </c>
      <c r="X696" s="23" t="str">
        <f t="shared" si="307"/>
        <v/>
      </c>
      <c r="Y696" s="23" t="str">
        <f t="shared" si="308"/>
        <v/>
      </c>
      <c r="Z696" s="23">
        <f t="shared" si="309"/>
        <v>0</v>
      </c>
      <c r="AA696" s="23">
        <f t="shared" si="310"/>
        <v>3</v>
      </c>
      <c r="AB696" s="24">
        <f t="shared" si="311"/>
        <v>1</v>
      </c>
      <c r="AC696" s="24">
        <f t="shared" si="312"/>
        <v>2</v>
      </c>
      <c r="AD696" s="24">
        <f t="shared" si="313"/>
        <v>1</v>
      </c>
      <c r="AE696" s="24">
        <f t="shared" si="314"/>
        <v>1</v>
      </c>
      <c r="AF696" s="24">
        <f t="shared" si="315"/>
        <v>2</v>
      </c>
      <c r="AG696" s="24">
        <f t="shared" si="316"/>
        <v>2</v>
      </c>
      <c r="AH696" s="24">
        <f t="shared" si="317"/>
        <v>2</v>
      </c>
      <c r="AI696" s="24">
        <f t="shared" si="318"/>
        <v>1</v>
      </c>
      <c r="AJ696" s="24">
        <f t="shared" si="319"/>
        <v>0</v>
      </c>
      <c r="AK696" s="24">
        <f t="shared" si="320"/>
        <v>2</v>
      </c>
      <c r="AL696" s="25">
        <f t="shared" si="321"/>
        <v>12</v>
      </c>
      <c r="AM696" s="25">
        <f t="shared" si="322"/>
        <v>11</v>
      </c>
      <c r="AN696" s="25">
        <f t="shared" si="323"/>
        <v>22</v>
      </c>
      <c r="AO696" s="25">
        <f t="shared" si="324"/>
        <v>21</v>
      </c>
      <c r="AP696" s="25">
        <f t="shared" si="325"/>
        <v>2</v>
      </c>
      <c r="AQ696" s="26">
        <f t="shared" si="326"/>
        <v>0.44831545391257932</v>
      </c>
      <c r="AR696" s="26">
        <f t="shared" si="327"/>
        <v>9.4346561298320197E-2</v>
      </c>
      <c r="AS696" s="26">
        <f t="shared" si="328"/>
        <v>6.3852310202344553E-2</v>
      </c>
      <c r="AT696" s="26">
        <f t="shared" si="329"/>
        <v>4.1615014313745279E-2</v>
      </c>
      <c r="AU696" s="26">
        <f t="shared" si="330"/>
        <v>3.4722217432392032E-2</v>
      </c>
      <c r="AV696" s="27">
        <f>(1/(((0-P696)^2+(0-Q696)^2))*CT696)</f>
        <v>1.1690806181062463E-2</v>
      </c>
      <c r="AW696" s="27">
        <f>(1/(((1-P696)^2+(1-Q696)^2))*CT696)</f>
        <v>9.4346561298320197E-2</v>
      </c>
      <c r="AX696" s="27">
        <f>(1/(((2-P696)^2+(2-Q696)^2))*CT696)</f>
        <v>6.3852310202344553E-2</v>
      </c>
      <c r="AY696" s="27">
        <f>(1/(((3-P696)^2+(3-Q696)^2))*CT696)</f>
        <v>9.9282130105324239E-3</v>
      </c>
      <c r="AZ696" s="27">
        <f>((1/(((4-P696)^2+(4-Q696)^2))*CT696))</f>
        <v>3.7624398407532737E-3</v>
      </c>
      <c r="BA696" s="27">
        <f>((1/(((5-P696)^2+(5-Q696)^2))*CT696))</f>
        <v>1.9575336539621353E-3</v>
      </c>
      <c r="BB696" s="27">
        <f>((1/(((6-P696)^2+(6-Q696)^2))*CT696))</f>
        <v>1.1963027249678436E-3</v>
      </c>
      <c r="BC696" s="27">
        <f>((1/(((1-P696)^2+(0-Q696)^2))*CT696))</f>
        <v>1.6958388070835561E-2</v>
      </c>
      <c r="BD696" s="27">
        <f>((1/(((2-P696)^2+(0-Q696)^2))*CT696))</f>
        <v>1.3812452906449306E-2</v>
      </c>
      <c r="BE696" s="27">
        <f>((1/(((2-P696)^2+(1-Q696)^2))*CT696))</f>
        <v>4.1615014313745279E-2</v>
      </c>
      <c r="BF696" s="27">
        <f>((1/(((3-P696)^2+(0-Q696)^2))*CT696))</f>
        <v>7.9472932245423285E-3</v>
      </c>
      <c r="BG696" s="27">
        <f>((1/(((3-P696)^2+(1-Q696)^2))*CT696))</f>
        <v>1.2909829486378081E-2</v>
      </c>
      <c r="BH696" s="27">
        <f>((1/(((3-P696)^2+(2-Q696)^2))*CT696))</f>
        <v>1.447351669755049E-2</v>
      </c>
      <c r="BI696" s="27">
        <f>((1/(((4-P696)^2+(0-Q696)^2))*CT696))</f>
        <v>4.5608042765224906E-3</v>
      </c>
      <c r="BJ696" s="27">
        <f>((1/(((4-P696)^2+(1-Q696)^2))*CT696))</f>
        <v>5.8516857983657231E-3</v>
      </c>
      <c r="BK696" s="27">
        <f>((1/(((4-P696)^2+(2-Q696)^2))*CT696))</f>
        <v>6.1530026439953903E-3</v>
      </c>
      <c r="BL696" s="27">
        <f>((1/(((4-P696)^2+(3-Q696)^2))*CT696))</f>
        <v>5.1505604416203082E-3</v>
      </c>
      <c r="BM696" s="27">
        <f>((1/(((5-P696)^2+(0-Q696)^2))*CT696))</f>
        <v>2.8353500195160662E-3</v>
      </c>
      <c r="BN696" s="27">
        <f>((1/(((5-P696)^2+(1-Q696)^2))*CT696))</f>
        <v>3.2859985953932387E-3</v>
      </c>
      <c r="BO696" s="27">
        <f>((1/(((5-P696)^2+(2-Q696)^2))*CT696))</f>
        <v>3.3789166621917624E-3</v>
      </c>
      <c r="BP696" s="27">
        <f>((1/(((5-P696)^2+(3-Q696)^2))*CT696))</f>
        <v>3.0526503080782735E-3</v>
      </c>
      <c r="BQ696" s="27">
        <f>((1/(((5-P696)^2+(4-Q696)^2))*CT696))</f>
        <v>2.5049124537563235E-3</v>
      </c>
      <c r="BR696" s="27">
        <f>((1/(((6-P696)^2+(0-Q696)^2))*CT696))</f>
        <v>1.9007044983860714E-3</v>
      </c>
      <c r="BS696" s="27">
        <f>(1/(((6-P696)^2+(1-Q696)^2))*CT696)</f>
        <v>2.0931359175107985E-3</v>
      </c>
      <c r="BT696" s="27">
        <f>(1/(((6-P696)^2+(2-Q696)^2))*CT696)</f>
        <v>2.1304544882845772E-3</v>
      </c>
      <c r="BU696" s="27">
        <f>(1/(((6-P696)^2+(3-Q696)^2))*CT696)</f>
        <v>1.9959491601513088E-3</v>
      </c>
      <c r="BV696" s="27">
        <f>((1/(((6-P696)^2+(4-Q696)^2))*CT696))</f>
        <v>1.7462791943684696E-3</v>
      </c>
      <c r="BW696" s="27">
        <f>((1/(((6-P696)^2+(5-Q696)^2))*CT696))</f>
        <v>1.4613954798719814E-3</v>
      </c>
      <c r="BX696" s="27">
        <f>((1/(((0-P696)^2+(1-Q696)^2))*CT696))</f>
        <v>2.6904392315492284E-2</v>
      </c>
      <c r="BY696" s="27">
        <f>((1/(((0-P696)^2+(2-Q696)^2))*CT696))</f>
        <v>3.4722217432392032E-2</v>
      </c>
      <c r="BZ696" s="27">
        <f>((1/(((1-P696)^2+(2-Q696)^2))*CT696))</f>
        <v>0.44831545391257932</v>
      </c>
      <c r="CA696" s="27">
        <f>((1/(((0-P696)^2+(3-Q696)^2))*CT696))</f>
        <v>1.6547700895899263E-2</v>
      </c>
      <c r="CB696" s="27">
        <f>((1/(((1-P696)^2+(3-Q696)^2))*CT696))</f>
        <v>2.953169463566209E-2</v>
      </c>
      <c r="CC696" s="27">
        <f>((1/(((2-P696)^2+(3-Q696)^2))*CT696))</f>
        <v>2.1145005303955203E-2</v>
      </c>
      <c r="CD696" s="27">
        <f>((1/(((0-P696)^2+(4-Q696)^2))*CT696))</f>
        <v>7.5721603656054544E-3</v>
      </c>
      <c r="CE696" s="27">
        <f>((1/(((1-P696)^2+(4-Q696)^2))*CT696))</f>
        <v>9.4792771600108357E-3</v>
      </c>
      <c r="CF696" s="27">
        <f>((1/(((2-P696)^2+(4-Q696)^2))*CT696))</f>
        <v>8.4087426521325427E-3</v>
      </c>
      <c r="CG696" s="27">
        <f>((1/(((3-P696)^2+(4-Q696)^2))*CT696))</f>
        <v>5.8019982576137585E-3</v>
      </c>
      <c r="CH696" s="27">
        <f>((1/(((0-P696)^2+(5-Q696)^2))*CT696))</f>
        <v>4.1035058573871477E-3</v>
      </c>
      <c r="CI696" s="27">
        <f>((1/(((1-P696)^2+(5-Q696)^2))*CT696))</f>
        <v>4.6056498103713957E-3</v>
      </c>
      <c r="CJ696" s="27">
        <f>((1/(((2-P696)^2+(5-Q696)^2))*CT696))</f>
        <v>4.3373561642640786E-3</v>
      </c>
      <c r="CK696" s="27">
        <f>((1/(((3-P696)^2+(5-Q696)^2))*CT696))</f>
        <v>3.5213032705904371E-3</v>
      </c>
      <c r="CL696" s="27">
        <f>(1/(((4-P696)^2+(5-Q696)^2))*CT696)</f>
        <v>2.6495938681554846E-3</v>
      </c>
      <c r="CM696" s="27">
        <f>(1/(((0-P696)^2+(6-Q696)^2))*CT696)</f>
        <v>2.5295616516828722E-3</v>
      </c>
      <c r="CN696" s="27">
        <f>(1/(((1-P696)^2+(6-Q696)^2))*CT696)</f>
        <v>2.7118204336589978E-3</v>
      </c>
      <c r="CO696" s="27">
        <f>((1/(((2-P696)^2+(6-Q696)^2))*CT696))</f>
        <v>2.6165232819219991E-3</v>
      </c>
      <c r="CP696" s="27">
        <f>((1/(((3-P696)^2+(6-Q696)^2))*CT696))</f>
        <v>2.295593913693667E-3</v>
      </c>
      <c r="CQ696" s="27">
        <f>((1/(((4-P696)^2+(6-Q696)^2))*CT696))</f>
        <v>1.8901887862309366E-3</v>
      </c>
      <c r="CR696" s="27">
        <f>((1/(((5-P696)^2+(6-Q696)^2)))*CT696)</f>
        <v>1.5094835133711139E-3</v>
      </c>
      <c r="CS696" s="21">
        <f t="shared" si="331"/>
        <v>0.98375168503212784</v>
      </c>
      <c r="CT696" s="28">
        <v>0.05</v>
      </c>
    </row>
    <row r="697" spans="8:98" x14ac:dyDescent="0.25">
      <c r="H697" s="2">
        <v>45038</v>
      </c>
      <c r="I697" s="1" t="s">
        <v>13</v>
      </c>
      <c r="J697" s="1" t="s">
        <v>10</v>
      </c>
      <c r="K697"/>
      <c r="L697"/>
      <c r="M697"/>
      <c r="N697"/>
      <c r="P697" s="10">
        <f>SUMIF(team,spi_matches[[#This Row],[team1]],Mxg)+SUMIF(team,spi_matches[[#This Row],[team2]],Vnxg)</f>
        <v>1.4641704173927035</v>
      </c>
      <c r="Q697" s="10">
        <f>SUMIF(team,spi_matches[[#This Row],[team1]],Mnxg)+SUMIF(team,spi_matches[[#This Row],[team2]],Vxg)</f>
        <v>0.7654844267367642</v>
      </c>
      <c r="R697" s="10" t="str">
        <f t="shared" si="301"/>
        <v/>
      </c>
      <c r="S697" s="21">
        <f t="shared" si="302"/>
        <v>0.37019568899743061</v>
      </c>
      <c r="T697" s="21">
        <f t="shared" si="303"/>
        <v>0.24324547359873275</v>
      </c>
      <c r="U697" s="21">
        <f t="shared" si="304"/>
        <v>0.13061869690838623</v>
      </c>
      <c r="V697" s="22">
        <f t="shared" si="305"/>
        <v>3</v>
      </c>
      <c r="W697" s="22">
        <f t="shared" si="306"/>
        <v>0</v>
      </c>
      <c r="X697" s="23" t="str">
        <f t="shared" si="307"/>
        <v/>
      </c>
      <c r="Y697" s="23" t="str">
        <f t="shared" si="308"/>
        <v/>
      </c>
      <c r="Z697" s="23">
        <f t="shared" si="309"/>
        <v>3</v>
      </c>
      <c r="AA697" s="23">
        <f t="shared" si="310"/>
        <v>0</v>
      </c>
      <c r="AB697" s="24">
        <f t="shared" si="311"/>
        <v>1</v>
      </c>
      <c r="AC697" s="24">
        <f t="shared" si="312"/>
        <v>1</v>
      </c>
      <c r="AD697" s="24">
        <f t="shared" si="313"/>
        <v>2</v>
      </c>
      <c r="AE697" s="24">
        <f t="shared" si="314"/>
        <v>1</v>
      </c>
      <c r="AF697" s="24">
        <f t="shared" si="315"/>
        <v>1</v>
      </c>
      <c r="AG697" s="24">
        <f t="shared" si="316"/>
        <v>0</v>
      </c>
      <c r="AH697" s="24">
        <f t="shared" si="317"/>
        <v>2</v>
      </c>
      <c r="AI697" s="24">
        <f t="shared" si="318"/>
        <v>0</v>
      </c>
      <c r="AJ697" s="24">
        <f t="shared" si="319"/>
        <v>1</v>
      </c>
      <c r="AK697" s="24">
        <f t="shared" si="320"/>
        <v>2</v>
      </c>
      <c r="AL697" s="25">
        <f t="shared" si="321"/>
        <v>11</v>
      </c>
      <c r="AM697" s="25">
        <f t="shared" si="322"/>
        <v>21</v>
      </c>
      <c r="AN697" s="25">
        <f t="shared" si="323"/>
        <v>10</v>
      </c>
      <c r="AO697" s="25">
        <f t="shared" si="324"/>
        <v>20</v>
      </c>
      <c r="AP697" s="25">
        <f t="shared" si="325"/>
        <v>12</v>
      </c>
      <c r="AQ697" s="26">
        <f t="shared" si="326"/>
        <v>0.18487587382133824</v>
      </c>
      <c r="AR697" s="26">
        <f t="shared" si="327"/>
        <v>0.14615143986478504</v>
      </c>
      <c r="AS697" s="26">
        <f t="shared" si="328"/>
        <v>6.2389213604920515E-2</v>
      </c>
      <c r="AT697" s="26">
        <f t="shared" si="329"/>
        <v>5.7268537092202004E-2</v>
      </c>
      <c r="AU697" s="26">
        <f t="shared" si="330"/>
        <v>2.8744174869883395E-2</v>
      </c>
      <c r="AV697" s="27">
        <f>(1/(((0-P697)^2+(0-Q697)^2))*CT697)</f>
        <v>1.8316619048340751E-2</v>
      </c>
      <c r="AW697" s="27">
        <f>(1/(((1-P697)^2+(1-Q697)^2))*CT697)</f>
        <v>0.18487587382133824</v>
      </c>
      <c r="AX697" s="27">
        <f>(1/(((2-P697)^2+(2-Q697)^2))*CT697)</f>
        <v>2.7606890478082798E-2</v>
      </c>
      <c r="AY697" s="27">
        <f>(1/(((3-P697)^2+(3-Q697)^2))*CT697)</f>
        <v>6.8010255937101241E-3</v>
      </c>
      <c r="AZ697" s="27">
        <f>((1/(((4-P697)^2+(4-Q697)^2))*CT697))</f>
        <v>2.9598894723698358E-3</v>
      </c>
      <c r="BA697" s="27">
        <f>((1/(((5-P697)^2+(5-Q697)^2))*CT697))</f>
        <v>1.6429418752810861E-3</v>
      </c>
      <c r="BB697" s="27">
        <f>((1/(((6-P697)^2+(6-Q697)^2))*CT697))</f>
        <v>1.0422333096099287E-3</v>
      </c>
      <c r="BC697" s="27">
        <f>((1/(((1-P697)^2+(0-Q697)^2))*CT697))</f>
        <v>6.2389213604920515E-2</v>
      </c>
      <c r="BD697" s="27">
        <f>((1/(((2-P697)^2+(0-Q697)^2))*CT697))</f>
        <v>5.7268537092202004E-2</v>
      </c>
      <c r="BE697" s="27">
        <f>((1/(((2-P697)^2+(1-Q697)^2))*CT697))</f>
        <v>0.14615143986478504</v>
      </c>
      <c r="BF697" s="27">
        <f>((1/(((3-P697)^2+(0-Q697)^2))*CT697))</f>
        <v>1.6979433985028776E-2</v>
      </c>
      <c r="BG697" s="27">
        <f>((1/(((3-P697)^2+(1-Q697)^2))*CT697))</f>
        <v>2.0714483458732082E-2</v>
      </c>
      <c r="BH697" s="27">
        <f>((1/(((3-P697)^2+(2-Q697)^2))*CT697))</f>
        <v>1.2877301033124736E-2</v>
      </c>
      <c r="BI697" s="27">
        <f>((1/(((4-P697)^2+(0-Q697)^2))*CT697))</f>
        <v>7.126163514774588E-3</v>
      </c>
      <c r="BJ697" s="27">
        <f>((1/(((4-P697)^2+(1-Q697)^2))*CT697))</f>
        <v>7.709589952590027E-3</v>
      </c>
      <c r="BK697" s="27">
        <f>((1/(((4-P697)^2+(2-Q697)^2))*CT697))</f>
        <v>6.2857815184899253E-3</v>
      </c>
      <c r="BL697" s="27">
        <f>((1/(((4-P697)^2+(3-Q697)^2))*CT697))</f>
        <v>4.376945517580195E-3</v>
      </c>
      <c r="BM697" s="27">
        <f>((1/(((5-P697)^2+(0-Q697)^2))*CT697))</f>
        <v>3.8202766892541651E-3</v>
      </c>
      <c r="BN697" s="27">
        <f>((1/(((5-P697)^2+(1-Q697)^2))*CT697))</f>
        <v>3.9818147680211529E-3</v>
      </c>
      <c r="BO697" s="27">
        <f>((1/(((5-P697)^2+(2-Q697)^2))*CT697))</f>
        <v>3.5647778321723726E-3</v>
      </c>
      <c r="BP697" s="27">
        <f>((1/(((5-P697)^2+(3-Q697)^2))*CT697))</f>
        <v>2.8579348015900707E-3</v>
      </c>
      <c r="BQ697" s="27">
        <f>((1/(((5-P697)^2+(4-Q697)^2))*CT697))</f>
        <v>2.1773037841335417E-3</v>
      </c>
      <c r="BR697" s="27">
        <f>((1/(((6-P697)^2+(0-Q697)^2))*CT697))</f>
        <v>2.3629806293762328E-3</v>
      </c>
      <c r="BS697" s="27">
        <f>(1/(((6-P697)^2+(1-Q697)^2))*CT697)</f>
        <v>2.4238020201136057E-3</v>
      </c>
      <c r="BT697" s="27">
        <f>(1/(((6-P697)^2+(2-Q697)^2))*CT697)</f>
        <v>2.2626708626156985E-3</v>
      </c>
      <c r="BU697" s="27">
        <f>(1/(((6-P697)^2+(3-Q697)^2))*CT697)</f>
        <v>1.9556604947628987E-3</v>
      </c>
      <c r="BV697" s="27">
        <f>((1/(((6-P697)^2+(4-Q697)^2))*CT697))</f>
        <v>1.6110406032245764E-3</v>
      </c>
      <c r="BW697" s="27">
        <f>((1/(((6-P697)^2+(5-Q697)^2))*CT697))</f>
        <v>1.2985369699383773E-3</v>
      </c>
      <c r="BX697" s="27">
        <f>((1/(((0-P697)^2+(1-Q697)^2))*CT697))</f>
        <v>2.2739753076179623E-2</v>
      </c>
      <c r="BY697" s="27">
        <f>((1/(((0-P697)^2+(2-Q697)^2))*CT697))</f>
        <v>1.3632061933395926E-2</v>
      </c>
      <c r="BZ697" s="27">
        <f>((1/(((1-P697)^2+(2-Q697)^2))*CT697))</f>
        <v>2.8744174869883395E-2</v>
      </c>
      <c r="CA697" s="27">
        <f>((1/(((0-P697)^2+(3-Q697)^2))*CT697))</f>
        <v>7.0058871859617596E-3</v>
      </c>
      <c r="CB697" s="27">
        <f>((1/(((1-P697)^2+(3-Q697)^2))*CT697))</f>
        <v>9.5996669633678176E-3</v>
      </c>
      <c r="CC697" s="27">
        <f>((1/(((2-P697)^2+(3-Q697)^2))*CT697))</f>
        <v>9.4693863652998804E-3</v>
      </c>
      <c r="CD697" s="27">
        <f>((1/(((0-P697)^2+(4-Q697)^2))*CT697))</f>
        <v>3.9664010907889914E-3</v>
      </c>
      <c r="CE697" s="27">
        <f>((1/(((1-P697)^2+(4-Q697)^2))*CT697))</f>
        <v>4.6827242782524333E-3</v>
      </c>
      <c r="CF697" s="27">
        <f>((1/(((2-P697)^2+(4-Q697)^2))*CT697))</f>
        <v>4.6515070734953947E-3</v>
      </c>
      <c r="CG697" s="27">
        <f>((1/(((3-P697)^2+(4-Q697)^2))*CT697))</f>
        <v>3.8998933260675503E-3</v>
      </c>
      <c r="CH697" s="27">
        <f>((1/(((0-P697)^2+(5-Q697)^2))*CT697))</f>
        <v>2.4906703037910595E-3</v>
      </c>
      <c r="CI697" s="27">
        <f>((1/(((1-P697)^2+(5-Q697)^2))*CT697))</f>
        <v>2.7553406839771243E-3</v>
      </c>
      <c r="CJ697" s="27">
        <f>((1/(((2-P697)^2+(5-Q697)^2))*CT697))</f>
        <v>2.7445028938139224E-3</v>
      </c>
      <c r="CK697" s="27">
        <f>((1/(((3-P697)^2+(5-Q697)^2))*CT697))</f>
        <v>2.4642809078036358E-3</v>
      </c>
      <c r="CL697" s="27">
        <f>(1/(((4-P697)^2+(5-Q697)^2))*CT697)</f>
        <v>2.0524142419392137E-3</v>
      </c>
      <c r="CM697" s="27">
        <f>(1/(((0-P697)^2+(6-Q697)^2))*CT697)</f>
        <v>1.6923939717139467E-3</v>
      </c>
      <c r="CN697" s="27">
        <f>(1/(((1-P697)^2+(6-Q697)^2))*CT697)</f>
        <v>1.810570347466653E-3</v>
      </c>
      <c r="CO697" s="27">
        <f>((1/(((2-P697)^2+(6-Q697)^2))*CT697))</f>
        <v>1.8058842958818791E-3</v>
      </c>
      <c r="CP697" s="27">
        <f>((1/(((3-P697)^2+(6-Q697)^2))*CT697))</f>
        <v>1.6801681736389167E-3</v>
      </c>
      <c r="CQ697" s="27">
        <f>((1/(((4-P697)^2+(6-Q697)^2))*CT697))</f>
        <v>1.4779525704609704E-3</v>
      </c>
      <c r="CR697" s="27">
        <f>((1/(((5-P697)^2+(6-Q697)^2)))*CT697)</f>
        <v>1.2530623552061398E-3</v>
      </c>
      <c r="CS697" s="21">
        <f t="shared" si="331"/>
        <v>0.74405985950454956</v>
      </c>
      <c r="CT697" s="28">
        <v>0.05</v>
      </c>
    </row>
    <row r="698" spans="8:98" x14ac:dyDescent="0.25">
      <c r="H698" s="2">
        <v>45038</v>
      </c>
      <c r="I698" s="1" t="s">
        <v>19</v>
      </c>
      <c r="J698" s="1" t="s">
        <v>25</v>
      </c>
      <c r="K698"/>
      <c r="L698"/>
      <c r="M698"/>
      <c r="N698"/>
      <c r="P698" s="10">
        <f>SUMIF(team,spi_matches[[#This Row],[team1]],Mxg)+SUMIF(team,spi_matches[[#This Row],[team2]],Vnxg)</f>
        <v>2.282951654073881</v>
      </c>
      <c r="Q698" s="10">
        <f>SUMIF(team,spi_matches[[#This Row],[team1]],Mnxg)+SUMIF(team,spi_matches[[#This Row],[team2]],Vxg)</f>
        <v>0.58575341195762887</v>
      </c>
      <c r="R698" s="10" t="str">
        <f t="shared" si="301"/>
        <v/>
      </c>
      <c r="S698" s="21">
        <f t="shared" si="302"/>
        <v>0.58122270748190952</v>
      </c>
      <c r="T698" s="21">
        <f t="shared" si="303"/>
        <v>7.4873595721435329E-2</v>
      </c>
      <c r="U698" s="21">
        <f t="shared" si="304"/>
        <v>8.5732712524794058E-2</v>
      </c>
      <c r="V698" s="22">
        <f t="shared" si="305"/>
        <v>3</v>
      </c>
      <c r="W698" s="22">
        <f t="shared" si="306"/>
        <v>0</v>
      </c>
      <c r="X698" s="23" t="str">
        <f t="shared" si="307"/>
        <v/>
      </c>
      <c r="Y698" s="23" t="str">
        <f t="shared" si="308"/>
        <v/>
      </c>
      <c r="Z698" s="23">
        <f t="shared" si="309"/>
        <v>3</v>
      </c>
      <c r="AA698" s="23">
        <f t="shared" si="310"/>
        <v>0</v>
      </c>
      <c r="AB698" s="24">
        <f t="shared" si="311"/>
        <v>2</v>
      </c>
      <c r="AC698" s="24">
        <f t="shared" si="312"/>
        <v>1</v>
      </c>
      <c r="AD698" s="24">
        <f t="shared" si="313"/>
        <v>2</v>
      </c>
      <c r="AE698" s="24">
        <f t="shared" si="314"/>
        <v>0</v>
      </c>
      <c r="AF698" s="24">
        <f t="shared" si="315"/>
        <v>3</v>
      </c>
      <c r="AG698" s="24">
        <f t="shared" si="316"/>
        <v>1</v>
      </c>
      <c r="AH698" s="24">
        <f t="shared" si="317"/>
        <v>3</v>
      </c>
      <c r="AI698" s="24">
        <f t="shared" si="318"/>
        <v>0</v>
      </c>
      <c r="AJ698" s="24">
        <f t="shared" si="319"/>
        <v>1</v>
      </c>
      <c r="AK698" s="24">
        <f t="shared" si="320"/>
        <v>1</v>
      </c>
      <c r="AL698" s="25">
        <f t="shared" si="321"/>
        <v>21</v>
      </c>
      <c r="AM698" s="25">
        <f t="shared" si="322"/>
        <v>20</v>
      </c>
      <c r="AN698" s="25">
        <f t="shared" si="323"/>
        <v>31</v>
      </c>
      <c r="AO698" s="25">
        <f t="shared" si="324"/>
        <v>30</v>
      </c>
      <c r="AP698" s="25">
        <f t="shared" si="325"/>
        <v>11</v>
      </c>
      <c r="AQ698" s="26">
        <f t="shared" si="326"/>
        <v>0.19867928008335967</v>
      </c>
      <c r="AR698" s="26">
        <f t="shared" si="327"/>
        <v>0.11815618739532326</v>
      </c>
      <c r="AS698" s="26">
        <f t="shared" si="328"/>
        <v>7.2911958335930435E-2</v>
      </c>
      <c r="AT698" s="26">
        <f t="shared" si="329"/>
        <v>5.8324995482557124E-2</v>
      </c>
      <c r="AU698" s="26">
        <f t="shared" si="330"/>
        <v>2.7509329780457826E-2</v>
      </c>
      <c r="AV698" s="27">
        <f>(1/(((0-P698)^2+(0-Q698)^2))*CT698)</f>
        <v>9.000940088763015E-3</v>
      </c>
      <c r="AW698" s="27">
        <f>(1/(((1-P698)^2+(1-Q698)^2))*CT698)</f>
        <v>2.7509329780457826E-2</v>
      </c>
      <c r="AX698" s="27">
        <f>(1/(((2-P698)^2+(2-Q698)^2))*CT698)</f>
        <v>2.4036669762672064E-2</v>
      </c>
      <c r="AY698" s="27">
        <f>(1/(((3-P698)^2+(3-Q698)^2))*CT698)</f>
        <v>7.8830223577145957E-3</v>
      </c>
      <c r="AZ698" s="27">
        <f>((1/(((4-P698)^2+(4-Q698)^2))*CT698))</f>
        <v>3.423406634075957E-3</v>
      </c>
      <c r="BA698" s="27">
        <f>((1/(((5-P698)^2+(5-Q698)^2))*CT698))</f>
        <v>1.8609550474635939E-3</v>
      </c>
      <c r="BB698" s="27">
        <f>((1/(((6-P698)^2+(6-Q698)^2))*CT698))</f>
        <v>1.1592720502882627E-3</v>
      </c>
      <c r="BC698" s="27">
        <f>((1/(((1-P698)^2+(0-Q698)^2))*CT698))</f>
        <v>2.5137350403283756E-2</v>
      </c>
      <c r="BD698" s="27">
        <f>((1/(((2-P698)^2+(0-Q698)^2))*CT698))</f>
        <v>0.11815618739532326</v>
      </c>
      <c r="BE698" s="27">
        <f>((1/(((2-P698)^2+(1-Q698)^2))*CT698))</f>
        <v>0.19867928008335967</v>
      </c>
      <c r="BF698" s="27">
        <f>((1/(((3-P698)^2+(0-Q698)^2))*CT698))</f>
        <v>5.8324995482557124E-2</v>
      </c>
      <c r="BG698" s="27">
        <f>((1/(((3-P698)^2+(1-Q698)^2))*CT698))</f>
        <v>7.2911958335930435E-2</v>
      </c>
      <c r="BH698" s="27">
        <f>((1/(((3-P698)^2+(2-Q698)^2))*CT698))</f>
        <v>1.9886632337201948E-2</v>
      </c>
      <c r="BI698" s="27">
        <f>((1/(((4-P698)^2+(0-Q698)^2))*CT698))</f>
        <v>1.5191279098539165E-2</v>
      </c>
      <c r="BJ698" s="27">
        <f>((1/(((4-P698)^2+(1-Q698)^2))*CT698))</f>
        <v>1.6026384516574062E-2</v>
      </c>
      <c r="BK698" s="27">
        <f>((1/(((4-P698)^2+(2-Q698)^2))*CT698))</f>
        <v>1.0104381424734779E-2</v>
      </c>
      <c r="BL698" s="27">
        <f>((1/(((4-P698)^2+(3-Q698)^2))*CT698))</f>
        <v>5.6968101079023382E-3</v>
      </c>
      <c r="BM698" s="27">
        <f>((1/(((5-P698)^2+(0-Q698)^2))*CT698))</f>
        <v>6.4721075426727899E-3</v>
      </c>
      <c r="BN698" s="27">
        <f>((1/(((5-P698)^2+(1-Q698)^2))*CT698))</f>
        <v>6.6190518992238663E-3</v>
      </c>
      <c r="BO698" s="27">
        <f>((1/(((5-P698)^2+(2-Q698)^2))*CT698))</f>
        <v>5.3291012448378784E-3</v>
      </c>
      <c r="BP698" s="27">
        <f>((1/(((5-P698)^2+(3-Q698)^2))*CT698))</f>
        <v>3.784742526011842E-3</v>
      </c>
      <c r="BQ698" s="27">
        <f>((1/(((5-P698)^2+(4-Q698)^2))*CT698))</f>
        <v>2.6261288346566616E-3</v>
      </c>
      <c r="BR698" s="27">
        <f>((1/(((6-P698)^2+(0-Q698)^2))*CT698))</f>
        <v>3.531184303177544E-3</v>
      </c>
      <c r="BS698" s="27">
        <f>(1/(((6-P698)^2+(1-Q698)^2))*CT698)</f>
        <v>3.5744799922341162E-3</v>
      </c>
      <c r="BT698" s="27">
        <f>(1/(((6-P698)^2+(2-Q698)^2))*CT698)</f>
        <v>3.1612472926233759E-3</v>
      </c>
      <c r="BU698" s="27">
        <f>(1/(((6-P698)^2+(3-Q698)^2))*CT698)</f>
        <v>2.5451723560539884E-3</v>
      </c>
      <c r="BV698" s="27">
        <f>((1/(((6-P698)^2+(4-Q698)^2))*CT698))</f>
        <v>1.9628219407415741E-3</v>
      </c>
      <c r="BW698" s="27">
        <f>((1/(((6-P698)^2+(5-Q698)^2))*CT698))</f>
        <v>1.5014103642694331E-3</v>
      </c>
      <c r="BX698" s="27">
        <f>((1/(((0-P698)^2+(1-Q698)^2))*CT698))</f>
        <v>9.2876925141904057E-3</v>
      </c>
      <c r="BY698" s="27">
        <f>((1/(((0-P698)^2+(2-Q698)^2))*CT698))</f>
        <v>6.9329264784315937E-3</v>
      </c>
      <c r="BZ698" s="27">
        <f>((1/(((1-P698)^2+(2-Q698)^2))*CT698))</f>
        <v>1.3713439304586173E-2</v>
      </c>
      <c r="CA698" s="27">
        <f>((1/(((0-P698)^2+(3-Q698)^2))*CT698))</f>
        <v>4.5287989228996132E-3</v>
      </c>
      <c r="CB698" s="27">
        <f>((1/(((1-P698)^2+(3-Q698)^2))*CT698))</f>
        <v>6.6893645416425578E-3</v>
      </c>
      <c r="CC698" s="27">
        <f>((1/(((2-P698)^2+(3-Q698)^2))*CT698))</f>
        <v>8.4621724096641277E-3</v>
      </c>
      <c r="CD698" s="27">
        <f>((1/(((0-P698)^2+(4-Q698)^2))*CT698))</f>
        <v>2.9640259691525103E-3</v>
      </c>
      <c r="CE698" s="27">
        <f>((1/(((1-P698)^2+(4-Q698)^2))*CT698))</f>
        <v>3.7585380706096575E-3</v>
      </c>
      <c r="CF698" s="27">
        <f>((1/(((2-P698)^2+(4-Q698)^2))*CT698))</f>
        <v>4.2599810537633153E-3</v>
      </c>
      <c r="CG698" s="27">
        <f>((1/(((3-P698)^2+(4-Q698)^2))*CT698))</f>
        <v>4.1080455096176756E-3</v>
      </c>
      <c r="CH698" s="27">
        <f>((1/(((0-P698)^2+(5-Q698)^2))*CT698))</f>
        <v>2.024501226886639E-3</v>
      </c>
      <c r="CI698" s="27">
        <f>((1/(((1-P698)^2+(5-Q698)^2))*CT698))</f>
        <v>2.3661316212762558E-3</v>
      </c>
      <c r="CJ698" s="27">
        <f>((1/(((2-P698)^2+(5-Q698)^2))*CT698))</f>
        <v>2.5555010648477157E-3</v>
      </c>
      <c r="CK698" s="27">
        <f>((1/(((3-P698)^2+(5-Q698)^2))*CT698))</f>
        <v>2.5000335916464671E-3</v>
      </c>
      <c r="CL698" s="27">
        <f>(1/(((4-P698)^2+(5-Q698)^2))*CT698)</f>
        <v>2.2287770096144186E-3</v>
      </c>
      <c r="CM698" s="27">
        <f>(1/(((0-P698)^2+(6-Q698)^2))*CT698)</f>
        <v>1.4481867300902081E-3</v>
      </c>
      <c r="CN698" s="27">
        <f>(1/(((1-P698)^2+(6-Q698)^2))*CT698)</f>
        <v>1.6149854597544704E-3</v>
      </c>
      <c r="CO698" s="27">
        <f>((1/(((2-P698)^2+(6-Q698)^2))*CT698))</f>
        <v>1.7010200274459077E-3</v>
      </c>
      <c r="CP698" s="27">
        <f>((1/(((3-P698)^2+(6-Q698)^2))*CT698))</f>
        <v>1.6762647099441072E-3</v>
      </c>
      <c r="CQ698" s="27">
        <f>((1/(((4-P698)^2+(6-Q698)^2))*CT698))</f>
        <v>1.5497954962863764E-3</v>
      </c>
      <c r="CR698" s="27">
        <f>((1/(((5-P698)^2+(6-Q698)^2)))*CT698)</f>
        <v>1.3625308124438509E-3</v>
      </c>
      <c r="CS698" s="21">
        <f t="shared" si="331"/>
        <v>0.74182901572813886</v>
      </c>
      <c r="CT698" s="28">
        <v>0.05</v>
      </c>
    </row>
    <row r="699" spans="8:98" x14ac:dyDescent="0.25">
      <c r="H699" s="2">
        <v>45038</v>
      </c>
      <c r="I699" s="1" t="s">
        <v>5</v>
      </c>
      <c r="J699" s="1" t="s">
        <v>17</v>
      </c>
      <c r="K699"/>
      <c r="L699"/>
      <c r="M699"/>
      <c r="N699"/>
      <c r="P699" s="10">
        <f>SUMIF(team,spi_matches[[#This Row],[team1]],Mxg)+SUMIF(team,spi_matches[[#This Row],[team2]],Vnxg)</f>
        <v>1.6587138823412331</v>
      </c>
      <c r="Q699" s="10">
        <f>SUMIF(team,spi_matches[[#This Row],[team1]],Mnxg)+SUMIF(team,spi_matches[[#This Row],[team2]],Vxg)</f>
        <v>0.84312325161566315</v>
      </c>
      <c r="R699" s="10" t="str">
        <f t="shared" si="301"/>
        <v/>
      </c>
      <c r="S699" s="21">
        <f t="shared" si="302"/>
        <v>0.58233668197154331</v>
      </c>
      <c r="T699" s="21">
        <f t="shared" si="303"/>
        <v>0.17170313534949691</v>
      </c>
      <c r="U699" s="21">
        <f t="shared" si="304"/>
        <v>0.1265489473125834</v>
      </c>
      <c r="V699" s="22">
        <f t="shared" si="305"/>
        <v>3</v>
      </c>
      <c r="W699" s="22">
        <f t="shared" si="306"/>
        <v>0</v>
      </c>
      <c r="X699" s="23" t="str">
        <f t="shared" si="307"/>
        <v/>
      </c>
      <c r="Y699" s="23" t="str">
        <f t="shared" si="308"/>
        <v/>
      </c>
      <c r="Z699" s="23">
        <f t="shared" si="309"/>
        <v>3</v>
      </c>
      <c r="AA699" s="23">
        <f t="shared" si="310"/>
        <v>0</v>
      </c>
      <c r="AB699" s="24">
        <f t="shared" si="311"/>
        <v>2</v>
      </c>
      <c r="AC699" s="24">
        <f t="shared" si="312"/>
        <v>1</v>
      </c>
      <c r="AD699" s="24">
        <f t="shared" si="313"/>
        <v>1</v>
      </c>
      <c r="AE699" s="24">
        <f t="shared" si="314"/>
        <v>1</v>
      </c>
      <c r="AF699" s="24">
        <f t="shared" si="315"/>
        <v>2</v>
      </c>
      <c r="AG699" s="24">
        <f t="shared" si="316"/>
        <v>0</v>
      </c>
      <c r="AH699" s="24">
        <f t="shared" si="317"/>
        <v>1</v>
      </c>
      <c r="AI699" s="24">
        <f t="shared" si="318"/>
        <v>0</v>
      </c>
      <c r="AJ699" s="24">
        <f t="shared" si="319"/>
        <v>2</v>
      </c>
      <c r="AK699" s="24">
        <f t="shared" si="320"/>
        <v>2</v>
      </c>
      <c r="AL699" s="25">
        <f t="shared" si="321"/>
        <v>21</v>
      </c>
      <c r="AM699" s="25">
        <f t="shared" si="322"/>
        <v>11</v>
      </c>
      <c r="AN699" s="25">
        <f t="shared" si="323"/>
        <v>20</v>
      </c>
      <c r="AO699" s="25">
        <f t="shared" si="324"/>
        <v>10</v>
      </c>
      <c r="AP699" s="25">
        <f t="shared" si="325"/>
        <v>22</v>
      </c>
      <c r="AQ699" s="26">
        <f t="shared" si="326"/>
        <v>0.35439244700346206</v>
      </c>
      <c r="AR699" s="26">
        <f t="shared" si="327"/>
        <v>0.10904785470444811</v>
      </c>
      <c r="AS699" s="26">
        <f t="shared" si="328"/>
        <v>6.0435155004078749E-2</v>
      </c>
      <c r="AT699" s="26">
        <f t="shared" si="329"/>
        <v>4.367724695482024E-2</v>
      </c>
      <c r="AU699" s="26">
        <f t="shared" si="330"/>
        <v>3.4368039879831738E-2</v>
      </c>
      <c r="AV699" s="27">
        <f>(1/(((0-P699)^2+(0-Q699)^2))*CT699)</f>
        <v>1.4441732193580317E-2</v>
      </c>
      <c r="AW699" s="27">
        <f>(1/(((1-P699)^2+(1-Q699)^2))*CT699)</f>
        <v>0.10904785470444811</v>
      </c>
      <c r="AX699" s="27">
        <f>(1/(((2-P699)^2+(2-Q699)^2))*CT699)</f>
        <v>3.4368039879831738E-2</v>
      </c>
      <c r="AY699" s="27">
        <f>(1/(((3-P699)^2+(3-Q699)^2))*CT699)</f>
        <v>7.750537171459515E-3</v>
      </c>
      <c r="AZ699" s="27">
        <f>((1/(((4-P699)^2+(4-Q699)^2))*CT699))</f>
        <v>3.236771487128233E-3</v>
      </c>
      <c r="BA699" s="27">
        <f>((1/(((5-P699)^2+(5-Q699)^2))*CT699))</f>
        <v>1.7578512620495586E-3</v>
      </c>
      <c r="BB699" s="27">
        <f>((1/(((6-P699)^2+(6-Q699)^2))*CT699))</f>
        <v>1.1003486509994509E-3</v>
      </c>
      <c r="BC699" s="27">
        <f>((1/(((1-P699)^2+(0-Q699)^2))*CT699))</f>
        <v>4.367724695482024E-2</v>
      </c>
      <c r="BD699" s="27">
        <f>((1/(((2-P699)^2+(0-Q699)^2))*CT699))</f>
        <v>6.0435155004078749E-2</v>
      </c>
      <c r="BE699" s="27">
        <f>((1/(((2-P699)^2+(1-Q699)^2))*CT699))</f>
        <v>0.35439244700346206</v>
      </c>
      <c r="BF699" s="27">
        <f>((1/(((3-P699)^2+(0-Q699)^2))*CT699))</f>
        <v>1.9921070592026205E-2</v>
      </c>
      <c r="BG699" s="27">
        <f>((1/(((3-P699)^2+(1-Q699)^2))*CT699))</f>
        <v>2.7417409987976201E-2</v>
      </c>
      <c r="BH699" s="27">
        <f>((1/(((3-P699)^2+(2-Q699)^2))*CT699))</f>
        <v>1.593670064704877E-2</v>
      </c>
      <c r="BI699" s="27">
        <f>((1/(((4-P699)^2+(0-Q699)^2))*CT699))</f>
        <v>8.0743127419658275E-3</v>
      </c>
      <c r="BJ699" s="27">
        <f>((1/(((4-P699)^2+(1-Q699)^2))*CT699))</f>
        <v>9.0806215739512031E-3</v>
      </c>
      <c r="BK699" s="27">
        <f>((1/(((4-P699)^2+(2-Q699)^2))*CT699))</f>
        <v>7.3313949660104294E-3</v>
      </c>
      <c r="BL699" s="27">
        <f>((1/(((4-P699)^2+(3-Q699)^2))*CT699))</f>
        <v>4.9340134940521838E-3</v>
      </c>
      <c r="BM699" s="27">
        <f>((1/(((5-P699)^2+(0-Q699)^2))*CT699))</f>
        <v>4.2105086804154349E-3</v>
      </c>
      <c r="BN699" s="27">
        <f>((1/(((5-P699)^2+(1-Q699)^2))*CT699))</f>
        <v>4.4687531770133569E-3</v>
      </c>
      <c r="BO699" s="27">
        <f>((1/(((5-P699)^2+(2-Q699)^2))*CT699))</f>
        <v>3.9991820133860557E-3</v>
      </c>
      <c r="BP699" s="27">
        <f>((1/(((5-P699)^2+(3-Q699)^2))*CT699))</f>
        <v>3.1612935811146828E-3</v>
      </c>
      <c r="BQ699" s="27">
        <f>((1/(((5-P699)^2+(4-Q699)^2))*CT699))</f>
        <v>2.3662966970568159E-3</v>
      </c>
      <c r="BR699" s="27">
        <f>((1/(((6-P699)^2+(0-Q699)^2))*CT699))</f>
        <v>2.5565480337823967E-3</v>
      </c>
      <c r="BS699" s="27">
        <f>(1/(((6-P699)^2+(1-Q699)^2))*CT699)</f>
        <v>2.649515403932812E-3</v>
      </c>
      <c r="BT699" s="27">
        <f>(1/(((6-P699)^2+(2-Q699)^2))*CT699)</f>
        <v>2.4770711192088671E-3</v>
      </c>
      <c r="BU699" s="27">
        <f>(1/(((6-P699)^2+(3-Q699)^2))*CT699)</f>
        <v>2.127760759624175E-3</v>
      </c>
      <c r="BV699" s="27">
        <f>((1/(((6-P699)^2+(4-Q699)^2))*CT699))</f>
        <v>1.735349728835843E-3</v>
      </c>
      <c r="BW699" s="27">
        <f>((1/(((6-P699)^2+(5-Q699)^2))*CT699))</f>
        <v>1.3840298117811735E-3</v>
      </c>
      <c r="BX699" s="27">
        <f>((1/(((0-P699)^2+(1-Q699)^2))*CT699))</f>
        <v>1.801190333282204E-2</v>
      </c>
      <c r="BY699" s="27">
        <f>((1/(((0-P699)^2+(2-Q699)^2))*CT699))</f>
        <v>1.2225848925579505E-2</v>
      </c>
      <c r="BZ699" s="27">
        <f>((1/(((1-P699)^2+(2-Q699)^2))*CT699))</f>
        <v>2.8212440743673635E-2</v>
      </c>
      <c r="CA699" s="27">
        <f>((1/(((0-P699)^2+(3-Q699)^2))*CT699))</f>
        <v>6.7536089806610093E-3</v>
      </c>
      <c r="CB699" s="27">
        <f>((1/(((1-P699)^2+(3-Q699)^2))*CT699))</f>
        <v>9.8308672306617988E-3</v>
      </c>
      <c r="CC699" s="27">
        <f>((1/(((2-P699)^2+(3-Q699)^2))*CT699))</f>
        <v>1.0485271971941382E-2</v>
      </c>
      <c r="CD699" s="27">
        <f>((1/(((0-P699)^2+(4-Q699)^2))*CT699))</f>
        <v>3.9316822871564598E-3</v>
      </c>
      <c r="CE699" s="27">
        <f>((1/(((1-P699)^2+(4-Q699)^2))*CT699))</f>
        <v>4.807796422706432E-3</v>
      </c>
      <c r="CF699" s="27">
        <f>((1/(((2-P699)^2+(4-Q699)^2))*CT699))</f>
        <v>4.9591627730902477E-3</v>
      </c>
      <c r="CG699" s="27">
        <f>((1/(((3-P699)^2+(4-Q699)^2))*CT699))</f>
        <v>4.2499229209215948E-3</v>
      </c>
      <c r="CH699" s="27">
        <f>((1/(((0-P699)^2+(5-Q699)^2))*CT699))</f>
        <v>2.4961364743823588E-3</v>
      </c>
      <c r="CI699" s="27">
        <f>((1/(((1-P699)^2+(5-Q699)^2))*CT699))</f>
        <v>2.8227013393102621E-3</v>
      </c>
      <c r="CJ699" s="27">
        <f>((1/(((2-P699)^2+(5-Q699)^2))*CT699))</f>
        <v>2.874207352149868E-3</v>
      </c>
      <c r="CK699" s="27">
        <f>((1/(((3-P699)^2+(5-Q699)^2))*CT699))</f>
        <v>2.6207273772863179E-3</v>
      </c>
      <c r="CL699" s="27">
        <f>(1/(((4-P699)^2+(5-Q699)^2))*CT699)</f>
        <v>2.1967163936223184E-3</v>
      </c>
      <c r="CM699" s="27">
        <f>(1/(((0-P699)^2+(6-Q699)^2))*CT699)</f>
        <v>1.7038846450087122E-3</v>
      </c>
      <c r="CN699" s="27">
        <f>(1/(((1-P699)^2+(6-Q699)^2))*CT699)</f>
        <v>1.8499825625413009E-3</v>
      </c>
      <c r="CO699" s="27">
        <f>((1/(((2-P699)^2+(6-Q699)^2))*CT699))</f>
        <v>1.8719682996876836E-3</v>
      </c>
      <c r="CP699" s="27">
        <f>((1/(((3-P699)^2+(6-Q699)^2))*CT699))</f>
        <v>1.7610330150805136E-3</v>
      </c>
      <c r="CQ699" s="27">
        <f>((1/(((4-P699)^2+(6-Q699)^2))*CT699))</f>
        <v>1.5588465273618326E-3</v>
      </c>
      <c r="CR699" s="27">
        <f>((1/(((5-P699)^2+(6-Q699)^2)))*CT699)</f>
        <v>1.3242377369381332E-3</v>
      </c>
      <c r="CS699" s="21">
        <f t="shared" si="331"/>
        <v>0.88058876463362379</v>
      </c>
      <c r="CT699" s="28">
        <v>0.05</v>
      </c>
    </row>
    <row r="700" spans="8:98" x14ac:dyDescent="0.25">
      <c r="H700" s="2">
        <v>45038</v>
      </c>
      <c r="I700" s="1" t="s">
        <v>27</v>
      </c>
      <c r="J700" s="1" t="s">
        <v>22</v>
      </c>
      <c r="K700"/>
      <c r="L700"/>
      <c r="M700"/>
      <c r="N700"/>
      <c r="P700" s="10">
        <f>SUMIF(team,spi_matches[[#This Row],[team1]],Mxg)+SUMIF(team,spi_matches[[#This Row],[team2]],Vnxg)</f>
        <v>0.68900837892328848</v>
      </c>
      <c r="Q700" s="10">
        <f>SUMIF(team,spi_matches[[#This Row],[team1]],Mnxg)+SUMIF(team,spi_matches[[#This Row],[team2]],Vxg)</f>
        <v>1.9564989397151757</v>
      </c>
      <c r="R700" s="10" t="str">
        <f t="shared" si="301"/>
        <v/>
      </c>
      <c r="S700" s="21">
        <f t="shared" si="302"/>
        <v>0.10170332548608203</v>
      </c>
      <c r="T700" s="21">
        <f t="shared" si="303"/>
        <v>0.10410400331423812</v>
      </c>
      <c r="U700" s="21">
        <f t="shared" si="304"/>
        <v>0.81136311964119057</v>
      </c>
      <c r="V700" s="22">
        <f t="shared" si="305"/>
        <v>0</v>
      </c>
      <c r="W700" s="22">
        <f t="shared" si="306"/>
        <v>3</v>
      </c>
      <c r="X700" s="23" t="str">
        <f t="shared" si="307"/>
        <v/>
      </c>
      <c r="Y700" s="23" t="str">
        <f t="shared" si="308"/>
        <v/>
      </c>
      <c r="Z700" s="23">
        <f t="shared" si="309"/>
        <v>0</v>
      </c>
      <c r="AA700" s="23">
        <f t="shared" si="310"/>
        <v>3</v>
      </c>
      <c r="AB700" s="24">
        <f t="shared" si="311"/>
        <v>1</v>
      </c>
      <c r="AC700" s="24">
        <f t="shared" si="312"/>
        <v>2</v>
      </c>
      <c r="AD700" s="24">
        <f t="shared" si="313"/>
        <v>0</v>
      </c>
      <c r="AE700" s="24">
        <f t="shared" si="314"/>
        <v>2</v>
      </c>
      <c r="AF700" s="24">
        <f t="shared" si="315"/>
        <v>1</v>
      </c>
      <c r="AG700" s="24">
        <f t="shared" si="316"/>
        <v>1</v>
      </c>
      <c r="AH700" s="24">
        <f t="shared" si="317"/>
        <v>1</v>
      </c>
      <c r="AI700" s="24">
        <f t="shared" si="318"/>
        <v>3</v>
      </c>
      <c r="AJ700" s="24">
        <f t="shared" si="319"/>
        <v>0</v>
      </c>
      <c r="AK700" s="24">
        <f t="shared" si="320"/>
        <v>1</v>
      </c>
      <c r="AL700" s="25">
        <f t="shared" si="321"/>
        <v>12</v>
      </c>
      <c r="AM700" s="25">
        <f t="shared" si="322"/>
        <v>2</v>
      </c>
      <c r="AN700" s="25">
        <f t="shared" si="323"/>
        <v>11</v>
      </c>
      <c r="AO700" s="25">
        <f t="shared" si="324"/>
        <v>13</v>
      </c>
      <c r="AP700" s="25">
        <f t="shared" si="325"/>
        <v>1</v>
      </c>
      <c r="AQ700" s="26">
        <f t="shared" si="326"/>
        <v>0.507057579153674</v>
      </c>
      <c r="AR700" s="26">
        <f t="shared" si="327"/>
        <v>0.10490429939622253</v>
      </c>
      <c r="AS700" s="26">
        <f t="shared" si="328"/>
        <v>4.9426357201281766E-2</v>
      </c>
      <c r="AT700" s="26">
        <f t="shared" si="329"/>
        <v>4.2172374901097598E-2</v>
      </c>
      <c r="AU700" s="26">
        <f t="shared" si="330"/>
        <v>3.598098790181814E-2</v>
      </c>
      <c r="AV700" s="27">
        <f>(1/(((0-P700)^2+(0-Q700)^2))*CT700)</f>
        <v>1.1620824631841881E-2</v>
      </c>
      <c r="AW700" s="27">
        <f>(1/(((1-P700)^2+(1-Q700)^2))*CT700)</f>
        <v>4.9426357201281766E-2</v>
      </c>
      <c r="AX700" s="27">
        <f>(1/(((2-P700)^2+(2-Q700)^2))*CT700)</f>
        <v>2.9059776069454358E-2</v>
      </c>
      <c r="AY700" s="27">
        <f>(1/(((3-P700)^2+(3-Q700)^2))*CT700)</f>
        <v>7.7765616706795063E-3</v>
      </c>
      <c r="AZ700" s="27">
        <f>((1/(((4-P700)^2+(4-Q700)^2))*CT700))</f>
        <v>3.3028235888969415E-3</v>
      </c>
      <c r="BA700" s="27">
        <f>((1/(((5-P700)^2+(5-Q700)^2))*CT700))</f>
        <v>1.7954902517040919E-3</v>
      </c>
      <c r="BB700" s="27">
        <f>((1/(((6-P700)^2+(6-Q700)^2))*CT700))</f>
        <v>1.1221699003796032E-3</v>
      </c>
      <c r="BC700" s="27">
        <f>((1/(((1-P700)^2+(0-Q700)^2))*CT700))</f>
        <v>1.2740139236457238E-2</v>
      </c>
      <c r="BD700" s="27">
        <f>((1/(((2-P700)^2+(0-Q700)^2))*CT700))</f>
        <v>9.0145523388211121E-3</v>
      </c>
      <c r="BE700" s="27">
        <f>((1/(((2-P700)^2+(1-Q700)^2))*CT700))</f>
        <v>1.8985496678363821E-2</v>
      </c>
      <c r="BF700" s="27">
        <f>((1/(((3-P700)^2+(0-Q700)^2))*CT700))</f>
        <v>5.4534129053440605E-3</v>
      </c>
      <c r="BG700" s="27">
        <f>((1/(((3-P700)^2+(1-Q700)^2))*CT700))</f>
        <v>7.9928735611417903E-3</v>
      </c>
      <c r="BH700" s="27">
        <f>((1/(((3-P700)^2+(2-Q700)^2))*CT700))</f>
        <v>9.3587836583972749E-3</v>
      </c>
      <c r="BI700" s="27">
        <f>((1/(((4-P700)^2+(0-Q700)^2))*CT700))</f>
        <v>3.3805360704072147E-3</v>
      </c>
      <c r="BJ700" s="27">
        <f>((1/(((4-P700)^2+(1-Q700)^2))*CT700))</f>
        <v>4.2096203216525126E-3</v>
      </c>
      <c r="BK700" s="27">
        <f>((1/(((4-P700)^2+(2-Q700)^2))*CT700))</f>
        <v>4.5601473996223539E-3</v>
      </c>
      <c r="BL700" s="27">
        <f>((1/(((4-P700)^2+(3-Q700)^2))*CT700))</f>
        <v>4.1488404897542528E-3</v>
      </c>
      <c r="BM700" s="27">
        <f>((1/(((5-P700)^2+(0-Q700)^2))*CT700))</f>
        <v>2.2308942676397326E-3</v>
      </c>
      <c r="BN700" s="27">
        <f>((1/(((5-P700)^2+(1-Q700)^2))*CT700))</f>
        <v>2.5641631863550177E-3</v>
      </c>
      <c r="BO700" s="27">
        <f>((1/(((5-P700)^2+(2-Q700)^2))*CT700))</f>
        <v>2.6901186042649862E-3</v>
      </c>
      <c r="BP700" s="27">
        <f>((1/(((5-P700)^2+(3-Q700)^2))*CT700))</f>
        <v>2.5414842380631934E-3</v>
      </c>
      <c r="BQ700" s="27">
        <f>((1/(((5-P700)^2+(4-Q700)^2))*CT700))</f>
        <v>2.1967839193772075E-3</v>
      </c>
      <c r="BR700" s="27">
        <f>((1/(((6-P700)^2+(0-Q700)^2))*CT700))</f>
        <v>1.5608162645646786E-3</v>
      </c>
      <c r="BS700" s="27">
        <f>(1/(((6-P700)^2+(1-Q700)^2))*CT700)</f>
        <v>1.7169432154287454E-3</v>
      </c>
      <c r="BT700" s="27">
        <f>(1/(((6-P700)^2+(2-Q700)^2))*CT700)</f>
        <v>1.7725138470512066E-3</v>
      </c>
      <c r="BU700" s="27">
        <f>(1/(((6-P700)^2+(3-Q700)^2))*CT700)</f>
        <v>1.7067452283173739E-3</v>
      </c>
      <c r="BV700" s="27">
        <f>((1/(((6-P700)^2+(4-Q700)^2))*CT700))</f>
        <v>1.5440424879906065E-3</v>
      </c>
      <c r="BW700" s="27">
        <f>((1/(((6-P700)^2+(5-Q700)^2))*CT700))</f>
        <v>1.3344175670676548E-3</v>
      </c>
      <c r="BX700" s="27">
        <f>((1/(((0-P700)^2+(1-Q700)^2))*CT700))</f>
        <v>3.598098790181814E-2</v>
      </c>
      <c r="BY700" s="27">
        <f>((1/(((0-P700)^2+(2-Q700)^2))*CT700))</f>
        <v>0.10490429939622253</v>
      </c>
      <c r="BZ700" s="27">
        <f>((1/(((1-P700)^2+(2-Q700)^2))*CT700))</f>
        <v>0.507057579153674</v>
      </c>
      <c r="CA700" s="27">
        <f>((1/(((0-P700)^2+(3-Q700)^2))*CT700))</f>
        <v>3.1976935490921392E-2</v>
      </c>
      <c r="CB700" s="27">
        <f>((1/(((1-P700)^2+(3-Q700)^2))*CT700))</f>
        <v>4.2172374901097598E-2</v>
      </c>
      <c r="CC700" s="27">
        <f>((1/(((2-P700)^2+(3-Q700)^2))*CT700))</f>
        <v>1.7808845945272524E-2</v>
      </c>
      <c r="CD700" s="27">
        <f>((1/(((0-P700)^2+(4-Q700)^2))*CT700))</f>
        <v>1.0751233565720754E-2</v>
      </c>
      <c r="CE700" s="27">
        <f>((1/(((1-P700)^2+(4-Q700)^2))*CT700))</f>
        <v>1.1702442358313858E-2</v>
      </c>
      <c r="CF700" s="27">
        <f>((1/(((2-P700)^2+(4-Q700)^2))*CT700))</f>
        <v>8.4823460801853965E-3</v>
      </c>
      <c r="CG700" s="27">
        <f>((1/(((3-P700)^2+(4-Q700)^2))*CT700))</f>
        <v>5.2539889340693004E-3</v>
      </c>
      <c r="CH700" s="27">
        <f>((1/(((0-P700)^2+(5-Q700)^2))*CT700))</f>
        <v>5.1347189799437962E-3</v>
      </c>
      <c r="CI700" s="27">
        <f>((1/(((1-P700)^2+(5-Q700)^2))*CT700))</f>
        <v>5.3421003654529177E-3</v>
      </c>
      <c r="CJ700" s="27">
        <f>((1/(((2-P700)^2+(5-Q700)^2))*CT700))</f>
        <v>4.5530715301082998E-3</v>
      </c>
      <c r="CK700" s="27">
        <f>((1/(((3-P700)^2+(5-Q700)^2))*CT700))</f>
        <v>3.4238177663392872E-3</v>
      </c>
      <c r="CL700" s="27">
        <f>(1/(((4-P700)^2+(5-Q700)^2))*CT700)</f>
        <v>2.472118921337009E-3</v>
      </c>
      <c r="CM700" s="27">
        <f>(1/(((0-P700)^2+(6-Q700)^2))*CT700)</f>
        <v>2.9718329605281715E-3</v>
      </c>
      <c r="CN700" s="27">
        <f>(1/(((1-P700)^2+(6-Q700)^2))*CT700)</f>
        <v>3.0401389645557117E-3</v>
      </c>
      <c r="CO700" s="27">
        <f>((1/(((2-P700)^2+(6-Q700)^2))*CT700))</f>
        <v>2.7672315730653467E-3</v>
      </c>
      <c r="CP700" s="27">
        <f>((1/(((3-P700)^2+(6-Q700)^2))*CT700))</f>
        <v>2.3051478042758772E-3</v>
      </c>
      <c r="CQ700" s="27">
        <f>((1/(((4-P700)^2+(6-Q700)^2))*CT700))</f>
        <v>1.830659169070344E-3</v>
      </c>
      <c r="CR700" s="27">
        <f>((1/(((5-P700)^2+(6-Q700)^2)))*CT700)</f>
        <v>1.431247879218462E-3</v>
      </c>
      <c r="CS700" s="21">
        <f t="shared" si="331"/>
        <v>1.0171704484415112</v>
      </c>
      <c r="CT700" s="28">
        <v>0.05</v>
      </c>
    </row>
    <row r="701" spans="8:98" x14ac:dyDescent="0.25">
      <c r="H701" s="2">
        <v>45038</v>
      </c>
      <c r="I701" s="1" t="s">
        <v>6</v>
      </c>
      <c r="J701" s="1" t="s">
        <v>11</v>
      </c>
      <c r="K701"/>
      <c r="L701"/>
      <c r="M701"/>
      <c r="N701"/>
      <c r="P701" s="10">
        <f>SUMIF(team,spi_matches[[#This Row],[team1]],Mxg)+SUMIF(team,spi_matches[[#This Row],[team2]],Vnxg)</f>
        <v>2.3842611544752743</v>
      </c>
      <c r="Q701" s="10">
        <f>SUMIF(team,spi_matches[[#This Row],[team1]],Mnxg)+SUMIF(team,spi_matches[[#This Row],[team2]],Vxg)</f>
        <v>0.58837743640675688</v>
      </c>
      <c r="R701" s="10" t="str">
        <f t="shared" si="301"/>
        <v/>
      </c>
      <c r="S701" s="21">
        <f t="shared" si="302"/>
        <v>0.55731337180613327</v>
      </c>
      <c r="T701" s="21">
        <f t="shared" si="303"/>
        <v>7.0286230406984798E-2</v>
      </c>
      <c r="U701" s="21">
        <f t="shared" si="304"/>
        <v>8.3050590931550816E-2</v>
      </c>
      <c r="V701" s="22">
        <f t="shared" si="305"/>
        <v>3</v>
      </c>
      <c r="W701" s="22">
        <f t="shared" si="306"/>
        <v>0</v>
      </c>
      <c r="X701" s="23" t="str">
        <f t="shared" si="307"/>
        <v/>
      </c>
      <c r="Y701" s="23" t="str">
        <f t="shared" si="308"/>
        <v/>
      </c>
      <c r="Z701" s="23">
        <f t="shared" si="309"/>
        <v>3</v>
      </c>
      <c r="AA701" s="23">
        <f t="shared" si="310"/>
        <v>0</v>
      </c>
      <c r="AB701" s="24">
        <f t="shared" si="311"/>
        <v>2</v>
      </c>
      <c r="AC701" s="24">
        <f t="shared" si="312"/>
        <v>1</v>
      </c>
      <c r="AD701" s="24">
        <f t="shared" si="313"/>
        <v>2</v>
      </c>
      <c r="AE701" s="24">
        <f t="shared" si="314"/>
        <v>0</v>
      </c>
      <c r="AF701" s="24">
        <f t="shared" si="315"/>
        <v>3</v>
      </c>
      <c r="AG701" s="24">
        <f t="shared" si="316"/>
        <v>1</v>
      </c>
      <c r="AH701" s="24">
        <f t="shared" si="317"/>
        <v>3</v>
      </c>
      <c r="AI701" s="24">
        <f t="shared" si="318"/>
        <v>0</v>
      </c>
      <c r="AJ701" s="24">
        <f t="shared" si="319"/>
        <v>1</v>
      </c>
      <c r="AK701" s="24">
        <f t="shared" si="320"/>
        <v>1</v>
      </c>
      <c r="AL701" s="25">
        <f t="shared" si="321"/>
        <v>21</v>
      </c>
      <c r="AM701" s="25">
        <f t="shared" si="322"/>
        <v>20</v>
      </c>
      <c r="AN701" s="25">
        <f t="shared" si="323"/>
        <v>31</v>
      </c>
      <c r="AO701" s="25">
        <f t="shared" si="324"/>
        <v>30</v>
      </c>
      <c r="AP701" s="25">
        <f t="shared" si="325"/>
        <v>11</v>
      </c>
      <c r="AQ701" s="26">
        <f t="shared" si="326"/>
        <v>0.15768405283986595</v>
      </c>
      <c r="AR701" s="26">
        <f t="shared" si="327"/>
        <v>0.1012464157669994</v>
      </c>
      <c r="AS701" s="26">
        <f t="shared" si="328"/>
        <v>9.1146492597092343E-2</v>
      </c>
      <c r="AT701" s="26">
        <f t="shared" si="329"/>
        <v>6.8934868935502061E-2</v>
      </c>
      <c r="AU701" s="26">
        <f t="shared" si="330"/>
        <v>2.3973777536043777E-2</v>
      </c>
      <c r="AV701" s="27">
        <f>(1/(((0-P701)^2+(0-Q701)^2))*CT701)</f>
        <v>8.2906513187379106E-3</v>
      </c>
      <c r="AW701" s="27">
        <f>(1/(((1-P701)^2+(1-Q701)^2))*CT701)</f>
        <v>2.3973777536043777E-2</v>
      </c>
      <c r="AX701" s="27">
        <f>(1/(((2-P701)^2+(2-Q701)^2))*CT701)</f>
        <v>2.3360830154564582E-2</v>
      </c>
      <c r="AY701" s="27">
        <f>(1/(((3-P701)^2+(3-Q701)^2))*CT701)</f>
        <v>8.0709498279517046E-3</v>
      </c>
      <c r="AZ701" s="27">
        <f>((1/(((4-P701)^2+(4-Q701)^2))*CT701))</f>
        <v>3.50882596984278E-3</v>
      </c>
      <c r="BA701" s="27">
        <f>((1/(((5-P701)^2+(5-Q701)^2))*CT701))</f>
        <v>1.9008152076353049E-3</v>
      </c>
      <c r="BB701" s="27">
        <f>((1/(((6-P701)^2+(6-Q701)^2))*CT701))</f>
        <v>1.1803803922087336E-3</v>
      </c>
      <c r="BC701" s="27">
        <f>((1/(((1-P701)^2+(0-Q701)^2))*CT701))</f>
        <v>2.2100747169990699E-2</v>
      </c>
      <c r="BD701" s="27">
        <f>((1/(((2-P701)^2+(0-Q701)^2))*CT701))</f>
        <v>0.1012464157669994</v>
      </c>
      <c r="BE701" s="27">
        <f>((1/(((2-P701)^2+(1-Q701)^2))*CT701))</f>
        <v>0.15768405283986595</v>
      </c>
      <c r="BF701" s="27">
        <f>((1/(((3-P701)^2+(0-Q701)^2))*CT701))</f>
        <v>6.8934868935502061E-2</v>
      </c>
      <c r="BG701" s="27">
        <f>((1/(((3-P701)^2+(1-Q701)^2))*CT701))</f>
        <v>9.1146492597092343E-2</v>
      </c>
      <c r="BH701" s="27">
        <f>((1/(((3-P701)^2+(2-Q701)^2))*CT701))</f>
        <v>2.1080923616970892E-2</v>
      </c>
      <c r="BI701" s="27">
        <f>((1/(((4-P701)^2+(0-Q701)^2))*CT701))</f>
        <v>1.6910173019425708E-2</v>
      </c>
      <c r="BJ701" s="27">
        <f>((1/(((4-P701)^2+(1-Q701)^2))*CT701))</f>
        <v>1.7985319399466133E-2</v>
      </c>
      <c r="BK701" s="27">
        <f>((1/(((4-P701)^2+(2-Q701)^2))*CT701))</f>
        <v>1.0861796013230129E-2</v>
      </c>
      <c r="BL701" s="27">
        <f>((1/(((4-P701)^2+(3-Q701)^2))*CT701))</f>
        <v>5.9336367308670795E-3</v>
      </c>
      <c r="BM701" s="27">
        <f>((1/(((5-P701)^2+(0-Q701)^2))*CT701))</f>
        <v>6.955769097662344E-3</v>
      </c>
      <c r="BN701" s="27">
        <f>((1/(((5-P701)^2+(1-Q701)^2))*CT701))</f>
        <v>7.1311184632330358E-3</v>
      </c>
      <c r="BO701" s="27">
        <f>((1/(((5-P701)^2+(2-Q701)^2))*CT701))</f>
        <v>5.6594581962536349E-3</v>
      </c>
      <c r="BP701" s="27">
        <f>((1/(((5-P701)^2+(3-Q701)^2))*CT701))</f>
        <v>3.9500670141497055E-3</v>
      </c>
      <c r="BQ701" s="27">
        <f>((1/(((5-P701)^2+(4-Q701)^2))*CT701))</f>
        <v>2.7054435035149364E-3</v>
      </c>
      <c r="BR701" s="27">
        <f>((1/(((6-P701)^2+(0-Q701)^2))*CT701))</f>
        <v>3.7258503217579538E-3</v>
      </c>
      <c r="BS701" s="27">
        <f>(1/(((6-P701)^2+(1-Q701)^2))*CT701)</f>
        <v>3.7755793992475246E-3</v>
      </c>
      <c r="BT701" s="27">
        <f>(1/(((6-P701)^2+(2-Q701)^2))*CT701)</f>
        <v>3.3186768040797416E-3</v>
      </c>
      <c r="BU701" s="27">
        <f>(1/(((6-P701)^2+(3-Q701)^2))*CT701)</f>
        <v>2.6469744769961152E-3</v>
      </c>
      <c r="BV701" s="27">
        <f>((1/(((6-P701)^2+(4-Q701)^2))*CT701))</f>
        <v>2.0232482623961795E-3</v>
      </c>
      <c r="BW701" s="27">
        <f>((1/(((6-P701)^2+(5-Q701)^2))*CT701))</f>
        <v>1.5367601774315721E-3</v>
      </c>
      <c r="BX701" s="27">
        <f>((1/(((0-P701)^2+(1-Q701)^2))*CT701))</f>
        <v>8.5409723606478787E-3</v>
      </c>
      <c r="BY701" s="27">
        <f>((1/(((0-P701)^2+(2-Q701)^2))*CT701))</f>
        <v>6.5126388377321339E-3</v>
      </c>
      <c r="BZ701" s="27">
        <f>((1/(((1-P701)^2+(2-Q701)^2))*CT701))</f>
        <v>1.2791462406292215E-2</v>
      </c>
      <c r="CA701" s="27">
        <f>((1/(((0-P701)^2+(3-Q701)^2))*CT701))</f>
        <v>4.3475899402475723E-3</v>
      </c>
      <c r="CB701" s="27">
        <f>((1/(((1-P701)^2+(3-Q701)^2))*CT701))</f>
        <v>6.4665465932164995E-3</v>
      </c>
      <c r="CC701" s="27">
        <f>((1/(((2-P701)^2+(3-Q701)^2))*CT701))</f>
        <v>8.3842255487786999E-3</v>
      </c>
      <c r="CD701" s="27">
        <f>((1/(((0-P701)^2+(4-Q701)^2))*CT701))</f>
        <v>2.8861911724258654E-3</v>
      </c>
      <c r="CE701" s="27">
        <f>((1/(((1-P701)^2+(4-Q701)^2))*CT701))</f>
        <v>3.6885812146665326E-3</v>
      </c>
      <c r="CF701" s="27">
        <f>((1/(((2-P701)^2+(4-Q701)^2))*CT701))</f>
        <v>4.2420244093183072E-3</v>
      </c>
      <c r="CG701" s="27">
        <f>((1/(((3-P701)^2+(4-Q701)^2))*CT701))</f>
        <v>4.1603211914406696E-3</v>
      </c>
      <c r="CH701" s="27">
        <f>((1/(((0-P701)^2+(5-Q701)^2))*CT701))</f>
        <v>1.9882996600642912E-3</v>
      </c>
      <c r="CI701" s="27">
        <f>((1/(((1-P701)^2+(5-Q701)^2))*CT701))</f>
        <v>2.3387881964448032E-3</v>
      </c>
      <c r="CJ701" s="27">
        <f>((1/(((2-P701)^2+(5-Q701)^2))*CT701))</f>
        <v>2.5497103931831576E-3</v>
      </c>
      <c r="CK701" s="27">
        <f>((1/(((3-P701)^2+(5-Q701)^2))*CT701))</f>
        <v>2.519964675985776E-3</v>
      </c>
      <c r="CL701" s="27">
        <f>(1/(((4-P701)^2+(5-Q701)^2))*CT701)</f>
        <v>2.2652082577595723E-3</v>
      </c>
      <c r="CM701" s="27">
        <f>(1/(((0-P701)^2+(6-Q701)^2))*CT701)</f>
        <v>1.4297822489203831E-3</v>
      </c>
      <c r="CN701" s="27">
        <f>(1/(((1-P701)^2+(6-Q701)^2))*CT701)</f>
        <v>1.6024697153217628E-3</v>
      </c>
      <c r="CO701" s="27">
        <f>((1/(((2-P701)^2+(6-Q701)^2))*CT701))</f>
        <v>1.6987552815893694E-3</v>
      </c>
      <c r="CP701" s="27">
        <f>((1/(((3-P701)^2+(6-Q701)^2))*CT701))</f>
        <v>1.6854997045503244E-3</v>
      </c>
      <c r="CQ701" s="27">
        <f>((1/(((4-P701)^2+(6-Q701)^2))*CT701))</f>
        <v>1.5675813744105685E-3</v>
      </c>
      <c r="CR701" s="27">
        <f>((1/(((5-P701)^2+(6-Q701)^2)))*CT701)</f>
        <v>1.3839777485544125E-3</v>
      </c>
      <c r="CS701" s="21">
        <f t="shared" si="331"/>
        <v>0.71065019314466904</v>
      </c>
      <c r="CT701" s="28">
        <v>0.05</v>
      </c>
    </row>
    <row r="702" spans="8:98" x14ac:dyDescent="0.25">
      <c r="H702" s="2">
        <v>45041</v>
      </c>
      <c r="I702" s="1" t="s">
        <v>8</v>
      </c>
      <c r="J702" s="1" t="s">
        <v>14</v>
      </c>
      <c r="K702"/>
      <c r="L702"/>
      <c r="M702"/>
      <c r="N702"/>
      <c r="P702" s="10">
        <f>SUMIF(team,spi_matches[[#This Row],[team1]],Mxg)+SUMIF(team,spi_matches[[#This Row],[team2]],Vnxg)</f>
        <v>1.6202508431793499</v>
      </c>
      <c r="Q702" s="10">
        <f>SUMIF(team,spi_matches[[#This Row],[team1]],Mnxg)+SUMIF(team,spi_matches[[#This Row],[team2]],Vxg)</f>
        <v>1.6542919985659914</v>
      </c>
      <c r="R702" s="10" t="str">
        <f t="shared" si="301"/>
        <v/>
      </c>
      <c r="S702" s="21">
        <f t="shared" si="302"/>
        <v>0.23945686804201122</v>
      </c>
      <c r="T702" s="21">
        <f t="shared" si="303"/>
        <v>0.28189522840655123</v>
      </c>
      <c r="U702" s="21">
        <f t="shared" si="304"/>
        <v>0.25639139631250973</v>
      </c>
      <c r="V702" s="22">
        <f t="shared" si="305"/>
        <v>1</v>
      </c>
      <c r="W702" s="22">
        <f t="shared" si="306"/>
        <v>1</v>
      </c>
      <c r="X702" s="23" t="str">
        <f t="shared" si="307"/>
        <v/>
      </c>
      <c r="Y702" s="23" t="str">
        <f t="shared" si="308"/>
        <v/>
      </c>
      <c r="Z702" s="23">
        <f t="shared" si="309"/>
        <v>1</v>
      </c>
      <c r="AA702" s="23">
        <f t="shared" si="310"/>
        <v>1</v>
      </c>
      <c r="AB702" s="24">
        <f t="shared" si="311"/>
        <v>2</v>
      </c>
      <c r="AC702" s="24">
        <f t="shared" si="312"/>
        <v>2</v>
      </c>
      <c r="AD702" s="24">
        <f t="shared" si="313"/>
        <v>1</v>
      </c>
      <c r="AE702" s="24">
        <f t="shared" si="314"/>
        <v>2</v>
      </c>
      <c r="AF702" s="24">
        <f t="shared" si="315"/>
        <v>2</v>
      </c>
      <c r="AG702" s="24">
        <f t="shared" si="316"/>
        <v>1</v>
      </c>
      <c r="AH702" s="24">
        <f t="shared" si="317"/>
        <v>1</v>
      </c>
      <c r="AI702" s="24">
        <f t="shared" si="318"/>
        <v>1</v>
      </c>
      <c r="AJ702" s="24">
        <f t="shared" si="319"/>
        <v>2</v>
      </c>
      <c r="AK702" s="24">
        <f t="shared" si="320"/>
        <v>3</v>
      </c>
      <c r="AL702" s="25">
        <f t="shared" si="321"/>
        <v>22</v>
      </c>
      <c r="AM702" s="25">
        <f t="shared" si="322"/>
        <v>12</v>
      </c>
      <c r="AN702" s="25">
        <f t="shared" si="323"/>
        <v>21</v>
      </c>
      <c r="AO702" s="25">
        <f t="shared" si="324"/>
        <v>11</v>
      </c>
      <c r="AP702" s="25">
        <f t="shared" si="325"/>
        <v>23</v>
      </c>
      <c r="AQ702" s="26">
        <f t="shared" si="326"/>
        <v>0.18959254881967932</v>
      </c>
      <c r="AR702" s="26">
        <f t="shared" si="327"/>
        <v>9.9162054712712139E-2</v>
      </c>
      <c r="AS702" s="26">
        <f t="shared" si="328"/>
        <v>8.7365629685893495E-2</v>
      </c>
      <c r="AT702" s="26">
        <f t="shared" si="329"/>
        <v>6.1515057209216698E-2</v>
      </c>
      <c r="AU702" s="26">
        <f t="shared" si="330"/>
        <v>2.557362344197572E-2</v>
      </c>
      <c r="AV702" s="27">
        <f>(1/(((0-P702)^2+(0-Q702)^2))*CT702)</f>
        <v>9.3250617103168756E-3</v>
      </c>
      <c r="AW702" s="27">
        <f>(1/(((1-P702)^2+(1-Q702)^2))*CT702)</f>
        <v>6.1515057209216698E-2</v>
      </c>
      <c r="AX702" s="27">
        <f>(1/(((2-P702)^2+(2-Q702)^2))*CT702)</f>
        <v>0.18959254881967932</v>
      </c>
      <c r="AY702" s="27">
        <f>(1/(((3-P702)^2+(3-Q702)^2))*CT702)</f>
        <v>1.3460262673978388E-2</v>
      </c>
      <c r="AZ702" s="27">
        <f>((1/(((4-P702)^2+(4-Q702)^2))*CT702))</f>
        <v>4.4780589131184229E-3</v>
      </c>
      <c r="BA702" s="27">
        <f>((1/(((5-P702)^2+(5-Q702)^2))*CT702))</f>
        <v>2.2107786039250185E-3</v>
      </c>
      <c r="BB702" s="27">
        <f>((1/(((6-P702)^2+(6-Q702)^2))*CT702))</f>
        <v>1.3134604763164501E-3</v>
      </c>
      <c r="BC702" s="27">
        <f>((1/(((1-P702)^2+(0-Q702)^2))*CT702))</f>
        <v>1.6018488539553562E-2</v>
      </c>
      <c r="BD702" s="27">
        <f>((1/(((2-P702)^2+(0-Q702)^2))*CT702))</f>
        <v>1.7355739036058995E-2</v>
      </c>
      <c r="BE702" s="27">
        <f>((1/(((2-P702)^2+(1-Q702)^2))*CT702))</f>
        <v>8.7365629685893495E-2</v>
      </c>
      <c r="BF702" s="27">
        <f>((1/(((3-P702)^2+(0-Q702)^2))*CT702))</f>
        <v>1.0774956990536363E-2</v>
      </c>
      <c r="BG702" s="27">
        <f>((1/(((3-P702)^2+(1-Q702)^2))*CT702))</f>
        <v>2.144260939827301E-2</v>
      </c>
      <c r="BH702" s="27">
        <f>((1/(((3-P702)^2+(2-Q702)^2))*CT702))</f>
        <v>2.4713059654596206E-2</v>
      </c>
      <c r="BI702" s="27">
        <f>((1/(((4-P702)^2+(0-Q702)^2))*CT702))</f>
        <v>5.9524602718137318E-3</v>
      </c>
      <c r="BJ702" s="27">
        <f>((1/(((4-P702)^2+(1-Q702)^2))*CT702))</f>
        <v>8.2084229313554025E-3</v>
      </c>
      <c r="BK702" s="27">
        <f>((1/(((4-P702)^2+(2-Q702)^2))*CT702))</f>
        <v>8.6464500063176044E-3</v>
      </c>
      <c r="BL702" s="27">
        <f>((1/(((4-P702)^2+(3-Q702)^2))*CT702))</f>
        <v>6.6897363790990212E-3</v>
      </c>
      <c r="BM702" s="27">
        <f>((1/(((5-P702)^2+(0-Q702)^2))*CT702))</f>
        <v>3.5312264712414271E-3</v>
      </c>
      <c r="BN702" s="27">
        <f>((1/(((5-P702)^2+(1-Q702)^2))*CT702))</f>
        <v>4.2191235991061058E-3</v>
      </c>
      <c r="BO702" s="27">
        <f>((1/(((5-P702)^2+(2-Q702)^2))*CT702))</f>
        <v>4.3319228878689869E-3</v>
      </c>
      <c r="BP702" s="27">
        <f>((1/(((5-P702)^2+(3-Q702)^2))*CT702))</f>
        <v>3.7782515772658344E-3</v>
      </c>
      <c r="BQ702" s="27">
        <f>((1/(((5-P702)^2+(4-Q702)^2))*CT702))</f>
        <v>2.9542009533114603E-3</v>
      </c>
      <c r="BR702" s="27">
        <f>((1/(((6-P702)^2+(0-Q702)^2))*CT702))</f>
        <v>2.2811379639007387E-3</v>
      </c>
      <c r="BS702" s="27">
        <f>(1/(((6-P702)^2+(1-Q702)^2))*CT702)</f>
        <v>2.5496804345304671E-3</v>
      </c>
      <c r="BT702" s="27">
        <f>(1/(((6-P702)^2+(2-Q702)^2))*CT702)</f>
        <v>2.5904431600522011E-3</v>
      </c>
      <c r="BU702" s="27">
        <f>(1/(((6-P702)^2+(3-Q702)^2))*CT702)</f>
        <v>2.3817312408893356E-3</v>
      </c>
      <c r="BV702" s="27">
        <f>((1/(((6-P702)^2+(4-Q702)^2))*CT702))</f>
        <v>2.0255586034090781E-3</v>
      </c>
      <c r="BW702" s="27">
        <f>((1/(((6-P702)^2+(5-Q702)^2))*CT702))</f>
        <v>1.6460382569381941E-3</v>
      </c>
      <c r="BX702" s="27">
        <f>((1/(((0-P702)^2+(1-Q702)^2))*CT702))</f>
        <v>1.6375666626302004E-2</v>
      </c>
      <c r="BY702" s="27">
        <f>((1/(((0-P702)^2+(2-Q702)^2))*CT702))</f>
        <v>1.8216749182059989E-2</v>
      </c>
      <c r="BZ702" s="27">
        <f>((1/(((1-P702)^2+(2-Q702)^2))*CT702))</f>
        <v>9.9162054712712139E-2</v>
      </c>
      <c r="CA702" s="27">
        <f>((1/(((0-P702)^2+(3-Q702)^2))*CT702))</f>
        <v>1.1271052810828667E-2</v>
      </c>
      <c r="CB702" s="27">
        <f>((1/(((1-P702)^2+(3-Q702)^2))*CT702))</f>
        <v>2.2772391733383093E-2</v>
      </c>
      <c r="CC702" s="27">
        <f>((1/(((2-P702)^2+(3-Q702)^2))*CT702))</f>
        <v>2.557362344197572E-2</v>
      </c>
      <c r="CD702" s="27">
        <f>((1/(((0-P702)^2+(4-Q702)^2))*CT702))</f>
        <v>6.1519087206904806E-3</v>
      </c>
      <c r="CE702" s="27">
        <f>((1/(((1-P702)^2+(4-Q702)^2))*CT702))</f>
        <v>8.4932078695770935E-3</v>
      </c>
      <c r="CF702" s="27">
        <f>((1/(((2-P702)^2+(4-Q702)^2))*CT702))</f>
        <v>8.8549559889890776E-3</v>
      </c>
      <c r="CG702" s="27">
        <f>((1/(((3-P702)^2+(4-Q702)^2))*CT702))</f>
        <v>6.751233733247747E-3</v>
      </c>
      <c r="CH702" s="27">
        <f>((1/(((0-P702)^2+(5-Q702)^2))*CT702))</f>
        <v>3.6182134080650929E-3</v>
      </c>
      <c r="CI702" s="27">
        <f>((1/(((1-P702)^2+(5-Q702)^2))*CT702))</f>
        <v>4.3183586815245803E-3</v>
      </c>
      <c r="CJ702" s="27">
        <f>((1/(((2-P702)^2+(5-Q702)^2))*CT702))</f>
        <v>4.4099599480753749E-3</v>
      </c>
      <c r="CK702" s="27">
        <f>((1/(((3-P702)^2+(5-Q702)^2))*CT702))</f>
        <v>3.817531240078097E-3</v>
      </c>
      <c r="CL702" s="27">
        <f>(1/(((4-P702)^2+(5-Q702)^2))*CT702)</f>
        <v>2.9661324481350011E-3</v>
      </c>
      <c r="CM702" s="27">
        <f>(1/(((0-P702)^2+(6-Q702)^2))*CT702)</f>
        <v>2.3244579979288193E-3</v>
      </c>
      <c r="CN702" s="27">
        <f>(1/(((1-P702)^2+(6-Q702)^2))*CT702)</f>
        <v>2.5947217252289649E-3</v>
      </c>
      <c r="CO702" s="27">
        <f>((1/(((2-P702)^2+(6-Q702)^2))*CT702))</f>
        <v>2.627514948447394E-3</v>
      </c>
      <c r="CP702" s="27">
        <f>((1/(((3-P702)^2+(6-Q702)^2))*CT702))</f>
        <v>2.4051313069128975E-3</v>
      </c>
      <c r="CQ702" s="27">
        <f>((1/(((4-P702)^2+(6-Q702)^2))*CT702))</f>
        <v>2.0367939425548136E-3</v>
      </c>
      <c r="CR702" s="27">
        <f>((1/(((5-P702)^2+(6-Q702)^2)))*CT702)</f>
        <v>1.6497358457926881E-3</v>
      </c>
      <c r="CS702" s="21">
        <f t="shared" si="331"/>
        <v>0.77774349276107191</v>
      </c>
      <c r="CT702" s="28">
        <v>0.05</v>
      </c>
    </row>
    <row r="703" spans="8:98" x14ac:dyDescent="0.25">
      <c r="H703" s="2">
        <v>45041</v>
      </c>
      <c r="I703" s="1" t="s">
        <v>10</v>
      </c>
      <c r="J703" s="1" t="s">
        <v>20</v>
      </c>
      <c r="K703"/>
      <c r="L703"/>
      <c r="M703"/>
      <c r="N703"/>
      <c r="P703" s="10">
        <f>SUMIF(team,spi_matches[[#This Row],[team1]],Mxg)+SUMIF(team,spi_matches[[#This Row],[team2]],Vnxg)</f>
        <v>1.1015466875110835</v>
      </c>
      <c r="Q703" s="10">
        <f>SUMIF(team,spi_matches[[#This Row],[team1]],Mnxg)+SUMIF(team,spi_matches[[#This Row],[team2]],Vxg)</f>
        <v>1.0887520517081022</v>
      </c>
      <c r="R703" s="10" t="str">
        <f t="shared" si="301"/>
        <v/>
      </c>
      <c r="S703" s="21">
        <f t="shared" si="302"/>
        <v>0.20946349321911051</v>
      </c>
      <c r="T703" s="21">
        <f t="shared" si="303"/>
        <v>2.812873996978122</v>
      </c>
      <c r="U703" s="21">
        <f t="shared" si="304"/>
        <v>0.20541188448777256</v>
      </c>
      <c r="V703" s="22">
        <f t="shared" si="305"/>
        <v>1</v>
      </c>
      <c r="W703" s="22">
        <f t="shared" si="306"/>
        <v>1</v>
      </c>
      <c r="X703" s="23" t="str">
        <f t="shared" si="307"/>
        <v/>
      </c>
      <c r="Y703" s="23" t="str">
        <f t="shared" si="308"/>
        <v/>
      </c>
      <c r="Z703" s="23">
        <f t="shared" si="309"/>
        <v>1</v>
      </c>
      <c r="AA703" s="23">
        <f t="shared" si="310"/>
        <v>1</v>
      </c>
      <c r="AB703" s="24">
        <f t="shared" si="311"/>
        <v>1</v>
      </c>
      <c r="AC703" s="24">
        <f t="shared" si="312"/>
        <v>1</v>
      </c>
      <c r="AD703" s="24">
        <f t="shared" si="313"/>
        <v>2</v>
      </c>
      <c r="AE703" s="24">
        <f t="shared" si="314"/>
        <v>1</v>
      </c>
      <c r="AF703" s="24">
        <f t="shared" si="315"/>
        <v>1</v>
      </c>
      <c r="AG703" s="24">
        <f t="shared" si="316"/>
        <v>2</v>
      </c>
      <c r="AH703" s="24">
        <f t="shared" si="317"/>
        <v>1</v>
      </c>
      <c r="AI703" s="24">
        <f t="shared" si="318"/>
        <v>0</v>
      </c>
      <c r="AJ703" s="24">
        <f t="shared" si="319"/>
        <v>0</v>
      </c>
      <c r="AK703" s="24">
        <f t="shared" si="320"/>
        <v>1</v>
      </c>
      <c r="AL703" s="25">
        <f t="shared" si="321"/>
        <v>11</v>
      </c>
      <c r="AM703" s="25">
        <f t="shared" si="322"/>
        <v>21</v>
      </c>
      <c r="AN703" s="25">
        <f t="shared" si="323"/>
        <v>12</v>
      </c>
      <c r="AO703" s="25">
        <f t="shared" si="324"/>
        <v>10</v>
      </c>
      <c r="AP703" s="25">
        <f t="shared" si="325"/>
        <v>1</v>
      </c>
      <c r="AQ703" s="26">
        <f t="shared" si="326"/>
        <v>2.7489661042874904</v>
      </c>
      <c r="AR703" s="26">
        <f t="shared" si="327"/>
        <v>6.1342521715782597E-2</v>
      </c>
      <c r="AS703" s="26">
        <f t="shared" si="328"/>
        <v>5.9475340448375748E-2</v>
      </c>
      <c r="AT703" s="26">
        <f t="shared" si="329"/>
        <v>4.1816762365076178E-2</v>
      </c>
      <c r="AU703" s="26">
        <f t="shared" si="330"/>
        <v>4.0940584330611596E-2</v>
      </c>
      <c r="AV703" s="27">
        <f>(1/(((0-P703)^2+(0-Q703)^2))*CT703)</f>
        <v>2.084387568915512E-2</v>
      </c>
      <c r="AW703" s="27">
        <f>(1/(((1-P703)^2+(1-Q703)^2))*CT703)</f>
        <v>2.7489661042874904</v>
      </c>
      <c r="AX703" s="27">
        <f>(1/(((2-P703)^2+(2-Q703)^2))*CT703)</f>
        <v>3.053265104995035E-2</v>
      </c>
      <c r="AY703" s="27">
        <f>(1/(((3-P703)^2+(3-Q703)^2))*CT703)</f>
        <v>6.8899053892109048E-3</v>
      </c>
      <c r="AZ703" s="27">
        <f>((1/(((4-P703)^2+(4-Q703)^2))*CT703))</f>
        <v>2.9627178305669205E-3</v>
      </c>
      <c r="BA703" s="27">
        <f>((1/(((5-P703)^2+(5-Q703)^2))*CT703))</f>
        <v>1.6395701067515899E-3</v>
      </c>
      <c r="BB703" s="27">
        <f>((1/(((6-P703)^2+(6-Q703)^2))*CT703))</f>
        <v>1.0391726249967075E-3</v>
      </c>
      <c r="BC703" s="27">
        <f>((1/(((1-P703)^2+(0-Q703)^2))*CT703))</f>
        <v>4.1816762365076178E-2</v>
      </c>
      <c r="BD703" s="27">
        <f>((1/(((2-P703)^2+(0-Q703)^2))*CT703))</f>
        <v>2.5092851267990286E-2</v>
      </c>
      <c r="BE703" s="27">
        <f>((1/(((2-P703)^2+(1-Q703)^2))*CT703))</f>
        <v>6.1342521715782597E-2</v>
      </c>
      <c r="BF703" s="27">
        <f>((1/(((3-P703)^2+(0-Q703)^2))*CT703))</f>
        <v>1.043948998032493E-2</v>
      </c>
      <c r="BG703" s="27">
        <f>((1/(((3-P703)^2+(1-Q703)^2))*CT703))</f>
        <v>1.3842739094807288E-2</v>
      </c>
      <c r="BH703" s="27">
        <f>((1/(((3-P703)^2+(2-Q703)^2))*CT703))</f>
        <v>1.1275233909588117E-2</v>
      </c>
      <c r="BI703" s="27">
        <f>((1/(((4-P703)^2+(0-Q703)^2))*CT703))</f>
        <v>5.2157153989611585E-3</v>
      </c>
      <c r="BJ703" s="27">
        <f>((1/(((4-P703)^2+(1-Q703)^2))*CT703))</f>
        <v>5.9460749053850317E-3</v>
      </c>
      <c r="BK703" s="27">
        <f>((1/(((4-P703)^2+(2-Q703)^2))*CT703))</f>
        <v>5.4162939550829537E-3</v>
      </c>
      <c r="BL703" s="27">
        <f>((1/(((4-P703)^2+(3-Q703)^2))*CT703))</f>
        <v>4.1480349641067763E-3</v>
      </c>
      <c r="BM703" s="27">
        <f>((1/(((5-P703)^2+(0-Q703)^2))*CT703))</f>
        <v>3.0518846155201838E-3</v>
      </c>
      <c r="BN703" s="27">
        <f>((1/(((5-P703)^2+(1-Q703)^2))*CT703))</f>
        <v>3.2882156915578853E-3</v>
      </c>
      <c r="BO703" s="27">
        <f>((1/(((5-P703)^2+(2-Q703)^2))*CT703))</f>
        <v>3.1194802643217286E-3</v>
      </c>
      <c r="BP703" s="27">
        <f>((1/(((5-P703)^2+(3-Q703)^2))*CT703))</f>
        <v>2.6524063470561845E-3</v>
      </c>
      <c r="BQ703" s="27">
        <f>((1/(((5-P703)^2+(4-Q703)^2))*CT703))</f>
        <v>2.1120838239206286E-3</v>
      </c>
      <c r="BR703" s="27">
        <f>((1/(((6-P703)^2+(0-Q703)^2))*CT703))</f>
        <v>1.9856851256571518E-3</v>
      </c>
      <c r="BS703" s="27">
        <f>(1/(((6-P703)^2+(1-Q703)^2))*CT703)</f>
        <v>2.0830970943853757E-3</v>
      </c>
      <c r="BT703" s="27">
        <f>(1/(((6-P703)^2+(2-Q703)^2))*CT703)</f>
        <v>2.0140810303754773E-3</v>
      </c>
      <c r="BU703" s="27">
        <f>(1/(((6-P703)^2+(3-Q703)^2))*CT703)</f>
        <v>1.8084678092927563E-3</v>
      </c>
      <c r="BV703" s="27">
        <f>((1/(((6-P703)^2+(4-Q703)^2))*CT703))</f>
        <v>1.539873034836825E-3</v>
      </c>
      <c r="BW703" s="27">
        <f>((1/(((6-P703)^2+(5-Q703)^2))*CT703))</f>
        <v>1.2725008250809794E-3</v>
      </c>
      <c r="BX703" s="27">
        <f>((1/(((0-P703)^2+(1-Q703)^2))*CT703))</f>
        <v>4.0940584330611596E-2</v>
      </c>
      <c r="BY703" s="27">
        <f>((1/(((0-P703)^2+(2-Q703)^2))*CT703))</f>
        <v>2.4464497494659673E-2</v>
      </c>
      <c r="BZ703" s="27">
        <f>((1/(((1-P703)^2+(2-Q703)^2))*CT703))</f>
        <v>5.9475340448375748E-2</v>
      </c>
      <c r="CA703" s="27">
        <f>((1/(((0-P703)^2+(3-Q703)^2))*CT703))</f>
        <v>1.027480199471493E-2</v>
      </c>
      <c r="CB703" s="27">
        <f>((1/(((1-P703)^2+(3-Q703)^2))*CT703))</f>
        <v>1.364934124540202E-2</v>
      </c>
      <c r="CC703" s="27">
        <f>((1/(((2-P703)^2+(3-Q703)^2))*CT703))</f>
        <v>1.1210543463390746E-2</v>
      </c>
      <c r="CD703" s="27">
        <f>((1/(((0-P703)^2+(4-Q703)^2))*CT703))</f>
        <v>5.1606139312603116E-3</v>
      </c>
      <c r="CE703" s="27">
        <f>((1/(((1-P703)^2+(4-Q703)^2))*CT703))</f>
        <v>5.8922822365855112E-3</v>
      </c>
      <c r="CF703" s="27">
        <f>((1/(((2-P703)^2+(4-Q703)^2))*CT703))</f>
        <v>5.3864317890145175E-3</v>
      </c>
      <c r="CG703" s="27">
        <f>((1/(((3-P703)^2+(4-Q703)^2))*CT703))</f>
        <v>4.1392477390768765E-3</v>
      </c>
      <c r="CH703" s="27">
        <f>((1/(((0-P703)^2+(5-Q703)^2))*CT703))</f>
        <v>3.0282354579860425E-3</v>
      </c>
      <c r="CI703" s="27">
        <f>((1/(((1-P703)^2+(5-Q703)^2))*CT703))</f>
        <v>3.2662292537007998E-3</v>
      </c>
      <c r="CJ703" s="27">
        <f>((1/(((2-P703)^2+(5-Q703)^2))*CT703))</f>
        <v>3.1046106890016598E-3</v>
      </c>
      <c r="CK703" s="27">
        <f>((1/(((3-P703)^2+(5-Q703)^2))*CT703))</f>
        <v>2.6452247579632979E-3</v>
      </c>
      <c r="CL703" s="27">
        <f>(1/(((4-P703)^2+(5-Q703)^2))*CT703)</f>
        <v>2.1098032664010427E-3</v>
      </c>
      <c r="CM703" s="27">
        <f>(1/(((0-P703)^2+(6-Q703)^2))*CT703)</f>
        <v>1.9736508521106338E-3</v>
      </c>
      <c r="CN703" s="27">
        <f>(1/(((1-P703)^2+(6-Q703)^2))*CT703)</f>
        <v>2.072052034003707E-3</v>
      </c>
      <c r="CO703" s="27">
        <f>((1/(((2-P703)^2+(6-Q703)^2))*CT703))</f>
        <v>2.0058108529498807E-3</v>
      </c>
      <c r="CP703" s="27">
        <f>((1/(((3-P703)^2+(6-Q703)^2))*CT703))</f>
        <v>1.8034602450415647E-3</v>
      </c>
      <c r="CQ703" s="27">
        <f>((1/(((4-P703)^2+(6-Q703)^2))*CT703))</f>
        <v>1.5374497539295132E-3</v>
      </c>
      <c r="CR703" s="27">
        <f>((1/(((5-P703)^2+(6-Q703)^2)))*CT703)</f>
        <v>1.2716726515925164E-3</v>
      </c>
      <c r="CS703" s="21">
        <f t="shared" si="331"/>
        <v>3.2277493746850041</v>
      </c>
      <c r="CT703" s="28">
        <v>0.05</v>
      </c>
    </row>
    <row r="704" spans="8:98" x14ac:dyDescent="0.25">
      <c r="H704" s="2">
        <v>45041</v>
      </c>
      <c r="I704" s="1" t="s">
        <v>28</v>
      </c>
      <c r="J704" s="1" t="s">
        <v>7</v>
      </c>
      <c r="K704"/>
      <c r="L704"/>
      <c r="M704"/>
      <c r="N704"/>
      <c r="P704" s="10">
        <f>SUMIF(team,spi_matches[[#This Row],[team1]],Mxg)+SUMIF(team,spi_matches[[#This Row],[team2]],Vnxg)</f>
        <v>1.9300426937551827</v>
      </c>
      <c r="Q704" s="10">
        <f>SUMIF(team,spi_matches[[#This Row],[team1]],Mnxg)+SUMIF(team,spi_matches[[#This Row],[team2]],Vxg)</f>
        <v>0.9945044629992138</v>
      </c>
      <c r="R704" s="10" t="str">
        <f t="shared" si="301"/>
        <v/>
      </c>
      <c r="S704" s="21">
        <f t="shared" si="302"/>
        <v>10.394016773659992</v>
      </c>
      <c r="T704" s="21">
        <f t="shared" si="303"/>
        <v>0.13422207979749562</v>
      </c>
      <c r="U704" s="21">
        <f t="shared" si="304"/>
        <v>0.12384386849891604</v>
      </c>
      <c r="V704" s="22">
        <f t="shared" si="305"/>
        <v>3</v>
      </c>
      <c r="W704" s="22">
        <f t="shared" si="306"/>
        <v>0</v>
      </c>
      <c r="X704" s="23" t="str">
        <f t="shared" si="307"/>
        <v/>
      </c>
      <c r="Y704" s="23" t="str">
        <f t="shared" si="308"/>
        <v/>
      </c>
      <c r="Z704" s="23">
        <f t="shared" si="309"/>
        <v>3</v>
      </c>
      <c r="AA704" s="23">
        <f t="shared" si="310"/>
        <v>0</v>
      </c>
      <c r="AB704" s="24">
        <f t="shared" si="311"/>
        <v>2</v>
      </c>
      <c r="AC704" s="24">
        <f t="shared" si="312"/>
        <v>1</v>
      </c>
      <c r="AD704" s="24">
        <f t="shared" si="313"/>
        <v>1</v>
      </c>
      <c r="AE704" s="24">
        <f t="shared" si="314"/>
        <v>1</v>
      </c>
      <c r="AF704" s="24">
        <f t="shared" si="315"/>
        <v>2</v>
      </c>
      <c r="AG704" s="24">
        <f t="shared" si="316"/>
        <v>0</v>
      </c>
      <c r="AH704" s="24">
        <f t="shared" si="317"/>
        <v>2</v>
      </c>
      <c r="AI704" s="24">
        <f t="shared" si="318"/>
        <v>2</v>
      </c>
      <c r="AJ704" s="24">
        <f t="shared" si="319"/>
        <v>3</v>
      </c>
      <c r="AK704" s="24">
        <f t="shared" si="320"/>
        <v>1</v>
      </c>
      <c r="AL704" s="25">
        <f t="shared" si="321"/>
        <v>21</v>
      </c>
      <c r="AM704" s="25">
        <f t="shared" si="322"/>
        <v>11</v>
      </c>
      <c r="AN704" s="25">
        <f t="shared" si="323"/>
        <v>20</v>
      </c>
      <c r="AO704" s="25">
        <f t="shared" si="324"/>
        <v>22</v>
      </c>
      <c r="AP704" s="25">
        <f t="shared" si="325"/>
        <v>31</v>
      </c>
      <c r="AQ704" s="26">
        <f t="shared" si="326"/>
        <v>10.153880796349302</v>
      </c>
      <c r="AR704" s="26">
        <f t="shared" si="327"/>
        <v>5.7802825819272978E-2</v>
      </c>
      <c r="AS704" s="26">
        <f t="shared" si="328"/>
        <v>5.0305193984510499E-2</v>
      </c>
      <c r="AT704" s="26">
        <f t="shared" si="329"/>
        <v>4.9216701449845413E-2</v>
      </c>
      <c r="AU704" s="26">
        <f t="shared" si="330"/>
        <v>4.3674269543814093E-2</v>
      </c>
      <c r="AV704" s="27">
        <f>(1/(((0-P704)^2+(0-Q704)^2))*CT704)</f>
        <v>1.0606469602295061E-2</v>
      </c>
      <c r="AW704" s="27">
        <f>(1/(((1-P704)^2+(1-Q704)^2))*CT704)</f>
        <v>5.7802825819272978E-2</v>
      </c>
      <c r="AX704" s="27">
        <f>(1/(((2-P704)^2+(2-Q704)^2))*CT704)</f>
        <v>4.9216701449845413E-2</v>
      </c>
      <c r="AY704" s="27">
        <f>(1/(((3-P704)^2+(3-Q704)^2))*CT704)</f>
        <v>9.6771303155944715E-3</v>
      </c>
      <c r="AZ704" s="27">
        <f>((1/(((4-P704)^2+(4-Q704)^2))*CT704))</f>
        <v>3.754394517109334E-3</v>
      </c>
      <c r="BA704" s="27">
        <f>((1/(((5-P704)^2+(5-Q704)^2))*CT704))</f>
        <v>1.9631992521238215E-3</v>
      </c>
      <c r="BB704" s="27">
        <f>((1/(((6-P704)^2+(6-Q704)^2))*CT704))</f>
        <v>1.2013588412545478E-3</v>
      </c>
      <c r="BC704" s="27">
        <f>((1/(((1-P704)^2+(0-Q704)^2))*CT704))</f>
        <v>2.6968446617253547E-2</v>
      </c>
      <c r="BD704" s="27">
        <f>((1/(((2-P704)^2+(0-Q704)^2))*CT704))</f>
        <v>5.0305193984510499E-2</v>
      </c>
      <c r="BE704" s="27">
        <f>((1/(((2-P704)^2+(1-Q704)^2))*CT704))</f>
        <v>10.153880796349302</v>
      </c>
      <c r="BF704" s="27">
        <f>((1/(((3-P704)^2+(0-Q704)^2))*CT704))</f>
        <v>2.3431849657188173E-2</v>
      </c>
      <c r="BG704" s="27">
        <f>((1/(((3-P704)^2+(1-Q704)^2))*CT704))</f>
        <v>4.3674269543814093E-2</v>
      </c>
      <c r="BH704" s="27">
        <f>((1/(((3-P704)^2+(2-Q704)^2))*CT704))</f>
        <v>2.31929243207054E-2</v>
      </c>
      <c r="BI704" s="27">
        <f>((1/(((4-P704)^2+(0-Q704)^2))*CT704))</f>
        <v>9.4808973991390485E-3</v>
      </c>
      <c r="BJ704" s="27">
        <f>((1/(((4-P704)^2+(1-Q704)^2))*CT704))</f>
        <v>1.166928285989495E-2</v>
      </c>
      <c r="BK704" s="27">
        <f>((1/(((4-P704)^2+(2-Q704)^2))*CT704))</f>
        <v>9.4415430668327582E-3</v>
      </c>
      <c r="BL704" s="27">
        <f>((1/(((4-P704)^2+(3-Q704)^2))*CT704))</f>
        <v>6.0192116874875053E-3</v>
      </c>
      <c r="BM704" s="27">
        <f>((1/(((5-P704)^2+(0-Q704)^2))*CT704))</f>
        <v>4.8013780389363769E-3</v>
      </c>
      <c r="BN704" s="27">
        <f>((1/(((5-P704)^2+(1-Q704)^2))*CT704))</f>
        <v>5.3052266313548726E-3</v>
      </c>
      <c r="BO704" s="27">
        <f>((1/(((5-P704)^2+(2-Q704)^2))*CT704))</f>
        <v>4.7912641974162187E-3</v>
      </c>
      <c r="BP704" s="27">
        <f>((1/(((5-P704)^2+(3-Q704)^2))*CT704))</f>
        <v>3.718398204390014E-3</v>
      </c>
      <c r="BQ704" s="27">
        <f>((1/(((5-P704)^2+(4-Q704)^2))*CT704))</f>
        <v>2.7089051752441002E-3</v>
      </c>
      <c r="BR704" s="27">
        <f>((1/(((6-P704)^2+(0-Q704)^2))*CT704))</f>
        <v>2.8484199208267361E-3</v>
      </c>
      <c r="BS704" s="27">
        <f>(1/(((6-P704)^2+(1-Q704)^2))*CT704)</f>
        <v>3.0184883603318275E-3</v>
      </c>
      <c r="BT704" s="27">
        <f>(1/(((6-P704)^2+(2-Q704)^2))*CT704)</f>
        <v>2.8448573407842954E-3</v>
      </c>
      <c r="BU704" s="27">
        <f>(1/(((6-P704)^2+(3-Q704)^2))*CT704)</f>
        <v>2.4287684919008894E-3</v>
      </c>
      <c r="BV704" s="27">
        <f>((1/(((6-P704)^2+(4-Q704)^2))*CT704))</f>
        <v>1.9533114880203434E-3</v>
      </c>
      <c r="BW704" s="27">
        <f>((1/(((6-P704)^2+(5-Q704)^2))*CT704))</f>
        <v>1.5333403246567249E-3</v>
      </c>
      <c r="BX704" s="27">
        <f>((1/(((0-P704)^2+(1-Q704)^2))*CT704))</f>
        <v>1.3422476471431381E-2</v>
      </c>
      <c r="BY704" s="27">
        <f>((1/(((0-P704)^2+(2-Q704)^2))*CT704))</f>
        <v>1.0557240559386265E-2</v>
      </c>
      <c r="BZ704" s="27">
        <f>((1/(((1-P704)^2+(2-Q704)^2))*CT704))</f>
        <v>2.6652442263406292E-2</v>
      </c>
      <c r="CA704" s="27">
        <f>((1/(((0-P704)^2+(3-Q704)^2))*CT704))</f>
        <v>6.454046996127687E-3</v>
      </c>
      <c r="CB704" s="27">
        <f>((1/(((1-P704)^2+(3-Q704)^2))*CT704))</f>
        <v>1.0231242949417678E-2</v>
      </c>
      <c r="CC704" s="27">
        <f>((1/(((2-P704)^2+(3-Q704)^2))*CT704))</f>
        <v>1.2416479391589167E-2</v>
      </c>
      <c r="CD704" s="27">
        <f>((1/(((0-P704)^2+(4-Q704)^2))*CT704))</f>
        <v>3.9190886212095164E-3</v>
      </c>
      <c r="CE704" s="27">
        <f>((1/(((1-P704)^2+(4-Q704)^2))*CT704))</f>
        <v>5.0515343209622393E-3</v>
      </c>
      <c r="CF704" s="27">
        <f>((1/(((2-P704)^2+(4-Q704)^2))*CT704))</f>
        <v>5.5322601622481114E-3</v>
      </c>
      <c r="CG704" s="27">
        <f>((1/(((3-P704)^2+(4-Q704)^2))*CT704))</f>
        <v>4.9126472079323094E-3</v>
      </c>
      <c r="CH704" s="27">
        <f>((1/(((0-P704)^2+(5-Q704)^2))*CT704))</f>
        <v>2.5292048169672076E-3</v>
      </c>
      <c r="CI704" s="27">
        <f>((1/(((1-P704)^2+(5-Q704)^2))*CT704))</f>
        <v>2.9570097079025673E-3</v>
      </c>
      <c r="CJ704" s="27">
        <f>((1/(((2-P704)^2+(5-Q704)^2))*CT704))</f>
        <v>3.1154805476162045E-3</v>
      </c>
      <c r="CK704" s="27">
        <f>((1/(((3-P704)^2+(5-Q704)^2))*CT704))</f>
        <v>2.908870362285417E-3</v>
      </c>
      <c r="CL704" s="27">
        <f>(1/(((4-P704)^2+(5-Q704)^2))*CT704)</f>
        <v>2.4595747072310627E-3</v>
      </c>
      <c r="CM704" s="27">
        <f>(1/(((0-P704)^2+(6-Q704)^2))*CT704)</f>
        <v>1.7373145410122617E-3</v>
      </c>
      <c r="CN704" s="27">
        <f>(1/(((1-P704)^2+(6-Q704)^2))*CT704)</f>
        <v>1.9290149516991628E-3</v>
      </c>
      <c r="CO704" s="27">
        <f>((1/(((2-P704)^2+(6-Q704)^2))*CT704))</f>
        <v>1.9952210787443484E-3</v>
      </c>
      <c r="CP704" s="27">
        <f>((1/(((3-P704)^2+(6-Q704)^2))*CT704))</f>
        <v>1.9084119364762384E-3</v>
      </c>
      <c r="CQ704" s="27">
        <f>((1/(((4-P704)^2+(6-Q704)^2))*CT704))</f>
        <v>1.7041750586452688E-3</v>
      </c>
      <c r="CR704" s="27">
        <f>((1/(((5-P704)^2+(6-Q704)^2)))*CT704)</f>
        <v>1.4501318466256681E-3</v>
      </c>
      <c r="CS704" s="21">
        <f t="shared" si="331"/>
        <v>10.652082721956406</v>
      </c>
      <c r="CT704" s="28">
        <v>0.05</v>
      </c>
    </row>
    <row r="705" spans="8:98" x14ac:dyDescent="0.25">
      <c r="H705" s="2">
        <v>45041</v>
      </c>
      <c r="I705" s="1" t="s">
        <v>15</v>
      </c>
      <c r="J705" s="1" t="s">
        <v>13</v>
      </c>
      <c r="K705"/>
      <c r="L705"/>
      <c r="M705"/>
      <c r="N705"/>
      <c r="P705" s="10">
        <f>SUMIF(team,spi_matches[[#This Row],[team1]],Mxg)+SUMIF(team,spi_matches[[#This Row],[team2]],Vnxg)</f>
        <v>0.85097697217460821</v>
      </c>
      <c r="Q705" s="10">
        <f>SUMIF(team,spi_matches[[#This Row],[team1]],Mnxg)+SUMIF(team,spi_matches[[#This Row],[team2]],Vxg)</f>
        <v>1.1895272665739245</v>
      </c>
      <c r="R705" s="10" t="str">
        <f t="shared" si="301"/>
        <v/>
      </c>
      <c r="S705" s="21">
        <f t="shared" si="302"/>
        <v>0.15907755944888521</v>
      </c>
      <c r="T705" s="21">
        <f t="shared" si="303"/>
        <v>0.92054867469520929</v>
      </c>
      <c r="U705" s="21">
        <f t="shared" si="304"/>
        <v>0.26104962102401169</v>
      </c>
      <c r="V705" s="22">
        <f t="shared" si="305"/>
        <v>1</v>
      </c>
      <c r="W705" s="22">
        <f t="shared" si="306"/>
        <v>1</v>
      </c>
      <c r="X705" s="23" t="str">
        <f t="shared" si="307"/>
        <v/>
      </c>
      <c r="Y705" s="23" t="str">
        <f t="shared" si="308"/>
        <v/>
      </c>
      <c r="Z705" s="23">
        <f t="shared" si="309"/>
        <v>1</v>
      </c>
      <c r="AA705" s="23">
        <f t="shared" si="310"/>
        <v>1</v>
      </c>
      <c r="AB705" s="24">
        <f t="shared" si="311"/>
        <v>1</v>
      </c>
      <c r="AC705" s="24">
        <f t="shared" si="312"/>
        <v>1</v>
      </c>
      <c r="AD705" s="24">
        <f t="shared" si="313"/>
        <v>1</v>
      </c>
      <c r="AE705" s="24">
        <f t="shared" si="314"/>
        <v>2</v>
      </c>
      <c r="AF705" s="24">
        <f t="shared" si="315"/>
        <v>0</v>
      </c>
      <c r="AG705" s="24">
        <f t="shared" si="316"/>
        <v>1</v>
      </c>
      <c r="AH705" s="24">
        <f t="shared" si="317"/>
        <v>2</v>
      </c>
      <c r="AI705" s="24">
        <f t="shared" si="318"/>
        <v>1</v>
      </c>
      <c r="AJ705" s="24">
        <f t="shared" si="319"/>
        <v>0</v>
      </c>
      <c r="AK705" s="24">
        <f t="shared" si="320"/>
        <v>2</v>
      </c>
      <c r="AL705" s="25">
        <f t="shared" si="321"/>
        <v>11</v>
      </c>
      <c r="AM705" s="25">
        <f t="shared" si="322"/>
        <v>12</v>
      </c>
      <c r="AN705" s="25">
        <f t="shared" si="323"/>
        <v>1</v>
      </c>
      <c r="AO705" s="25">
        <f t="shared" si="324"/>
        <v>21</v>
      </c>
      <c r="AP705" s="25">
        <f t="shared" si="325"/>
        <v>2</v>
      </c>
      <c r="AQ705" s="26">
        <f t="shared" si="326"/>
        <v>0.86016403442334244</v>
      </c>
      <c r="AR705" s="26">
        <f t="shared" si="327"/>
        <v>7.3629687337558591E-2</v>
      </c>
      <c r="AS705" s="26">
        <f t="shared" si="328"/>
        <v>6.578234219050666E-2</v>
      </c>
      <c r="AT705" s="26">
        <f t="shared" si="329"/>
        <v>3.6868411756931611E-2</v>
      </c>
      <c r="AU705" s="26">
        <f t="shared" si="330"/>
        <v>3.6204917722294644E-2</v>
      </c>
      <c r="AV705" s="27">
        <f>(1/(((0-P705)^2+(0-Q705)^2))*CT705)</f>
        <v>2.3373912821310364E-2</v>
      </c>
      <c r="AW705" s="27">
        <f>(1/(((1-P705)^2+(1-Q705)^2))*CT705)</f>
        <v>0.86016403442334244</v>
      </c>
      <c r="AX705" s="27">
        <f>(1/(((2-P705)^2+(2-Q705)^2))*CT705)</f>
        <v>2.5289310085450645E-2</v>
      </c>
      <c r="AY705" s="27">
        <f>(1/(((3-P705)^2+(3-Q705)^2))*CT705)</f>
        <v>6.3322307501406071E-3</v>
      </c>
      <c r="AZ705" s="27">
        <f>((1/(((4-P705)^2+(4-Q705)^2))*CT705))</f>
        <v>2.8066074025843851E-3</v>
      </c>
      <c r="BA705" s="27">
        <f>((1/(((5-P705)^2+(5-Q705)^2))*CT705))</f>
        <v>1.5755924575299792E-3</v>
      </c>
      <c r="BB705" s="27">
        <f>((1/(((6-P705)^2+(6-Q705)^2))*CT705))</f>
        <v>1.0069867548508085E-3</v>
      </c>
      <c r="BC705" s="27">
        <f>((1/(((1-P705)^2+(0-Q705)^2))*CT705))</f>
        <v>3.4790281174968032E-2</v>
      </c>
      <c r="BD705" s="27">
        <f>((1/(((2-P705)^2+(0-Q705)^2))*CT705))</f>
        <v>1.8280004831289606E-2</v>
      </c>
      <c r="BE705" s="27">
        <f>((1/(((2-P705)^2+(1-Q705)^2))*CT705))</f>
        <v>3.6868411756931611E-2</v>
      </c>
      <c r="BF705" s="27">
        <f>((1/(((3-P705)^2+(0-Q705)^2))*CT705))</f>
        <v>8.287372817777262E-3</v>
      </c>
      <c r="BG705" s="27">
        <f>((1/(((3-P705)^2+(1-Q705)^2))*CT705))</f>
        <v>1.0742937376356343E-2</v>
      </c>
      <c r="BH705" s="27">
        <f>((1/(((3-P705)^2+(2-Q705)^2))*CT705))</f>
        <v>9.4783746626974121E-3</v>
      </c>
      <c r="BI705" s="27">
        <f>((1/(((4-P705)^2+(0-Q705)^2))*CT705))</f>
        <v>4.4125481352331273E-3</v>
      </c>
      <c r="BJ705" s="27">
        <f>((1/(((4-P705)^2+(1-Q705)^2))*CT705))</f>
        <v>5.0239811629346001E-3</v>
      </c>
      <c r="BK705" s="27">
        <f>((1/(((4-P705)^2+(2-Q705)^2))*CT705))</f>
        <v>4.7289319097221123E-3</v>
      </c>
      <c r="BL705" s="27">
        <f>((1/(((4-P705)^2+(3-Q705)^2))*CT705))</f>
        <v>3.789556083223896E-3</v>
      </c>
      <c r="BM705" s="27">
        <f>((1/(((5-P705)^2+(0-Q705)^2))*CT705))</f>
        <v>2.6839344275211676E-3</v>
      </c>
      <c r="BN705" s="27">
        <f>((1/(((5-P705)^2+(1-Q705)^2))*CT705))</f>
        <v>2.8984981870139774E-3</v>
      </c>
      <c r="BO705" s="27">
        <f>((1/(((5-P705)^2+(2-Q705)^2))*CT705))</f>
        <v>2.7977884722248463E-3</v>
      </c>
      <c r="BP705" s="27">
        <f>((1/(((5-P705)^2+(3-Q705)^2))*CT705))</f>
        <v>2.4399523334070719E-3</v>
      </c>
      <c r="BQ705" s="27">
        <f>((1/(((5-P705)^2+(4-Q705)^2))*CT705))</f>
        <v>1.9909888584312536E-3</v>
      </c>
      <c r="BR705" s="27">
        <f>((1/(((6-P705)^2+(0-Q705)^2))*CT705))</f>
        <v>1.7903555741557481E-3</v>
      </c>
      <c r="BS705" s="27">
        <f>(1/(((6-P705)^2+(1-Q705)^2))*CT705)</f>
        <v>1.8833555970943355E-3</v>
      </c>
      <c r="BT705" s="27">
        <f>(1/(((6-P705)^2+(2-Q705)^2))*CT705)</f>
        <v>1.8403121274422705E-3</v>
      </c>
      <c r="BU705" s="27">
        <f>(1/(((6-P705)^2+(3-Q705)^2))*CT705)</f>
        <v>1.6784015096013847E-3</v>
      </c>
      <c r="BV705" s="27">
        <f>((1/(((6-P705)^2+(4-Q705)^2))*CT705))</f>
        <v>1.4530155031328555E-3</v>
      </c>
      <c r="BW705" s="27">
        <f>((1/(((6-P705)^2+(5-Q705)^2))*CT705))</f>
        <v>1.2185569477263243E-3</v>
      </c>
      <c r="BX705" s="27">
        <f>((1/(((0-P705)^2+(1-Q705)^2))*CT705))</f>
        <v>6.578234219050666E-2</v>
      </c>
      <c r="BY705" s="27">
        <f>((1/(((0-P705)^2+(2-Q705)^2))*CT705))</f>
        <v>3.6204917722294644E-2</v>
      </c>
      <c r="BZ705" s="27">
        <f>((1/(((1-P705)^2+(2-Q705)^2))*CT705))</f>
        <v>7.3629687337558591E-2</v>
      </c>
      <c r="CA705" s="27">
        <f>((1/(((0-P705)^2+(3-Q705)^2))*CT705))</f>
        <v>1.2493836398039871E-2</v>
      </c>
      <c r="CB705" s="27">
        <f>((1/(((1-P705)^2+(3-Q705)^2))*CT705))</f>
        <v>1.5151426165345708E-2</v>
      </c>
      <c r="CC705" s="27">
        <f>((1/(((2-P705)^2+(3-Q705)^2))*CT705))</f>
        <v>1.0874138414424334E-2</v>
      </c>
      <c r="CD705" s="27">
        <f>((1/(((0-P705)^2+(4-Q705)^2))*CT705))</f>
        <v>5.7985006241125618E-3</v>
      </c>
      <c r="CE705" s="27">
        <f>((1/(((1-P705)^2+(4-Q705)^2))*CT705))</f>
        <v>6.3123623142519849E-3</v>
      </c>
      <c r="CF705" s="27">
        <f>((1/(((2-P705)^2+(4-Q705)^2))*CT705))</f>
        <v>5.4235753186240611E-3</v>
      </c>
      <c r="CG705" s="27">
        <f>((1/(((3-P705)^2+(4-Q705)^2))*CT705))</f>
        <v>3.9945492108854341E-3</v>
      </c>
      <c r="CH705" s="27">
        <f>((1/(((0-P705)^2+(5-Q705)^2))*CT705))</f>
        <v>3.2800082150636679E-3</v>
      </c>
      <c r="CI705" s="27">
        <f>((1/(((1-P705)^2+(5-Q705)^2))*CT705))</f>
        <v>3.4383378054810912E-3</v>
      </c>
      <c r="CJ705" s="27">
        <f>((1/(((2-P705)^2+(5-Q705)^2))*CT705))</f>
        <v>3.1565743509637798E-3</v>
      </c>
      <c r="CK705" s="27">
        <f>((1/(((3-P705)^2+(5-Q705)^2))*CT705))</f>
        <v>2.6126028666016475E-3</v>
      </c>
      <c r="CL705" s="27">
        <f>(1/(((4-P705)^2+(5-Q705)^2))*CT705)</f>
        <v>2.0461573415569375E-3</v>
      </c>
      <c r="CM705" s="27">
        <f>(1/(((0-P705)^2+(6-Q705)^2))*CT705)</f>
        <v>2.095135078537516E-3</v>
      </c>
      <c r="CN705" s="27">
        <f>(1/(((1-P705)^2+(6-Q705)^2))*CT705)</f>
        <v>2.1586284727102552E-3</v>
      </c>
      <c r="CO705" s="27">
        <f>((1/(((2-P705)^2+(6-Q705)^2))*CT705))</f>
        <v>2.0440783554157081E-3</v>
      </c>
      <c r="CP705" s="27">
        <f>((1/(((3-P705)^2+(6-Q705)^2))*CT705))</f>
        <v>1.8012210042125248E-3</v>
      </c>
      <c r="CQ705" s="27">
        <f>((1/(((4-P705)^2+(6-Q705)^2))*CT705))</f>
        <v>1.5125392247530545E-3</v>
      </c>
      <c r="CR705" s="27">
        <f>((1/(((5-P705)^2+(6-Q705)^2)))*CT705)</f>
        <v>1.2390026126717424E-3</v>
      </c>
      <c r="CS705" s="21">
        <f t="shared" si="331"/>
        <v>1.3406758551681064</v>
      </c>
      <c r="CT705" s="28">
        <v>0.05</v>
      </c>
    </row>
    <row r="706" spans="8:98" x14ac:dyDescent="0.25">
      <c r="H706" s="2">
        <v>45041</v>
      </c>
      <c r="I706" s="1" t="s">
        <v>25</v>
      </c>
      <c r="J706" s="1" t="s">
        <v>27</v>
      </c>
      <c r="K706"/>
      <c r="L706"/>
      <c r="M706"/>
      <c r="N706"/>
      <c r="P706" s="10">
        <f>SUMIF(team,spi_matches[[#This Row],[team1]],Mxg)+SUMIF(team,spi_matches[[#This Row],[team2]],Vnxg)</f>
        <v>1.0287801642378132</v>
      </c>
      <c r="Q706" s="10">
        <f>SUMIF(team,spi_matches[[#This Row],[team1]],Mnxg)+SUMIF(team,spi_matches[[#This Row],[team2]],Vxg)</f>
        <v>1.4689457679138447</v>
      </c>
      <c r="R706" s="10" t="str">
        <f t="shared" si="301"/>
        <v/>
      </c>
      <c r="S706" s="21">
        <f t="shared" si="302"/>
        <v>0.15947299930890393</v>
      </c>
      <c r="T706" s="21">
        <f t="shared" si="303"/>
        <v>0.29704924307210373</v>
      </c>
      <c r="U706" s="21">
        <f t="shared" si="304"/>
        <v>0.35962870771923111</v>
      </c>
      <c r="V706" s="22">
        <f t="shared" si="305"/>
        <v>0</v>
      </c>
      <c r="W706" s="22">
        <f t="shared" si="306"/>
        <v>3</v>
      </c>
      <c r="X706" s="23" t="str">
        <f t="shared" si="307"/>
        <v/>
      </c>
      <c r="Y706" s="23" t="str">
        <f t="shared" si="308"/>
        <v/>
      </c>
      <c r="Z706" s="23">
        <f t="shared" si="309"/>
        <v>0</v>
      </c>
      <c r="AA706" s="23">
        <f t="shared" si="310"/>
        <v>3</v>
      </c>
      <c r="AB706" s="24">
        <f t="shared" si="311"/>
        <v>1</v>
      </c>
      <c r="AC706" s="24">
        <f t="shared" si="312"/>
        <v>1</v>
      </c>
      <c r="AD706" s="24">
        <f t="shared" si="313"/>
        <v>1</v>
      </c>
      <c r="AE706" s="24">
        <f t="shared" si="314"/>
        <v>2</v>
      </c>
      <c r="AF706" s="24">
        <f t="shared" si="315"/>
        <v>2</v>
      </c>
      <c r="AG706" s="24">
        <f t="shared" si="316"/>
        <v>1</v>
      </c>
      <c r="AH706" s="24">
        <f t="shared" si="317"/>
        <v>2</v>
      </c>
      <c r="AI706" s="24">
        <f t="shared" si="318"/>
        <v>2</v>
      </c>
      <c r="AJ706" s="24">
        <f t="shared" si="319"/>
        <v>0</v>
      </c>
      <c r="AK706" s="24">
        <f t="shared" si="320"/>
        <v>1</v>
      </c>
      <c r="AL706" s="25">
        <f t="shared" si="321"/>
        <v>11</v>
      </c>
      <c r="AM706" s="25">
        <f t="shared" si="322"/>
        <v>12</v>
      </c>
      <c r="AN706" s="25">
        <f t="shared" si="323"/>
        <v>21</v>
      </c>
      <c r="AO706" s="25">
        <f t="shared" si="324"/>
        <v>22</v>
      </c>
      <c r="AP706" s="25">
        <f t="shared" si="325"/>
        <v>1</v>
      </c>
      <c r="AQ706" s="26">
        <f t="shared" si="326"/>
        <v>0.22651243714708325</v>
      </c>
      <c r="AR706" s="26">
        <f t="shared" si="327"/>
        <v>0.17677408108807655</v>
      </c>
      <c r="AS706" s="26">
        <f t="shared" si="328"/>
        <v>4.2985678536486771E-2</v>
      </c>
      <c r="AT706" s="26">
        <f t="shared" si="329"/>
        <v>4.0806780515683191E-2</v>
      </c>
      <c r="AU706" s="26">
        <f t="shared" si="330"/>
        <v>3.9114486833017686E-2</v>
      </c>
      <c r="AV706" s="27">
        <f>(1/(((0-P706)^2+(0-Q706)^2))*CT706)</f>
        <v>1.5546343781801373E-2</v>
      </c>
      <c r="AW706" s="27">
        <f>(1/(((1-P706)^2+(1-Q706)^2))*CT706)</f>
        <v>0.22651243714708325</v>
      </c>
      <c r="AX706" s="27">
        <f>(1/(((2-P706)^2+(2-Q706)^2))*CT706)</f>
        <v>4.0806780515683191E-2</v>
      </c>
      <c r="AY706" s="27">
        <f>(1/(((3-P706)^2+(3-Q706)^2))*CT706)</f>
        <v>8.0258951300915989E-3</v>
      </c>
      <c r="AZ706" s="27">
        <f>((1/(((4-P706)^2+(4-Q706)^2))*CT706))</f>
        <v>3.2820495934147969E-3</v>
      </c>
      <c r="BA706" s="27">
        <f>((1/(((5-P706)^2+(5-Q706)^2))*CT706))</f>
        <v>1.7706052699459505E-3</v>
      </c>
      <c r="BB706" s="27">
        <f>((1/(((6-P706)^2+(6-Q706)^2))*CT706))</f>
        <v>1.1051316340836268E-3</v>
      </c>
      <c r="BC706" s="27">
        <f>((1/(((1-P706)^2+(0-Q706)^2))*CT706))</f>
        <v>2.3162839748404399E-2</v>
      </c>
      <c r="BD706" s="27">
        <f>((1/(((2-P706)^2+(0-Q706)^2))*CT706))</f>
        <v>1.6123468941185277E-2</v>
      </c>
      <c r="BE706" s="27">
        <f>((1/(((2-P706)^2+(1-Q706)^2))*CT706))</f>
        <v>4.2985678536486771E-2</v>
      </c>
      <c r="BF706" s="27">
        <f>((1/(((3-P706)^2+(0-Q706)^2))*CT706))</f>
        <v>8.2733387896795751E-3</v>
      </c>
      <c r="BG706" s="27">
        <f>((1/(((3-P706)^2+(1-Q706)^2))*CT706))</f>
        <v>1.2178435195515241E-2</v>
      </c>
      <c r="BH706" s="27">
        <f>((1/(((3-P706)^2+(2-Q706)^2))*CT706))</f>
        <v>1.1996949209448998E-2</v>
      </c>
      <c r="BI706" s="27">
        <f>((1/(((4-P706)^2+(0-Q706)^2))*CT706))</f>
        <v>4.5512681775788785E-3</v>
      </c>
      <c r="BJ706" s="27">
        <f>((1/(((4-P706)^2+(1-Q706)^2))*CT706))</f>
        <v>5.5260480274605638E-3</v>
      </c>
      <c r="BK706" s="27">
        <f>((1/(((4-P706)^2+(2-Q706)^2))*CT706))</f>
        <v>5.4883742507890361E-3</v>
      </c>
      <c r="BL706" s="27">
        <f>((1/(((4-P706)^2+(3-Q706)^2))*CT706))</f>
        <v>4.475364489462382E-3</v>
      </c>
      <c r="BM706" s="27">
        <f>((1/(((5-P706)^2+(0-Q706)^2))*CT706))</f>
        <v>2.7888730531044747E-3</v>
      </c>
      <c r="BN706" s="27">
        <f>((1/(((5-P706)^2+(1-Q706)^2))*CT706))</f>
        <v>3.1268571348061834E-3</v>
      </c>
      <c r="BO706" s="27">
        <f>((1/(((5-P706)^2+(2-Q706)^2))*CT706))</f>
        <v>3.114759142779614E-3</v>
      </c>
      <c r="BP706" s="27">
        <f>((1/(((5-P706)^2+(3-Q706)^2))*CT706))</f>
        <v>2.7601870984163006E-3</v>
      </c>
      <c r="BQ706" s="27">
        <f>((1/(((5-P706)^2+(4-Q706)^2))*CT706))</f>
        <v>2.2546061311579969E-3</v>
      </c>
      <c r="BR706" s="27">
        <f>((1/(((6-P706)^2+(0-Q706)^2))*CT706))</f>
        <v>1.8607539520589804E-3</v>
      </c>
      <c r="BS706" s="27">
        <f>(1/(((6-P706)^2+(1-Q706)^2))*CT706)</f>
        <v>2.0053794875307756E-3</v>
      </c>
      <c r="BT706" s="27">
        <f>(1/(((6-P706)^2+(2-Q706)^2))*CT706)</f>
        <v>2.0003964583426696E-3</v>
      </c>
      <c r="BU706" s="27">
        <f>(1/(((6-P706)^2+(3-Q706)^2))*CT706)</f>
        <v>1.8479401241848323E-3</v>
      </c>
      <c r="BV706" s="27">
        <f>((1/(((6-P706)^2+(4-Q706)^2))*CT706))</f>
        <v>1.6067218981222335E-3</v>
      </c>
      <c r="BW706" s="27">
        <f>((1/(((6-P706)^2+(5-Q706)^2))*CT706))</f>
        <v>1.3447594623888302E-3</v>
      </c>
      <c r="BX706" s="27">
        <f>((1/(((0-P706)^2+(1-Q706)^2))*CT706))</f>
        <v>3.9114486833017686E-2</v>
      </c>
      <c r="BY706" s="27">
        <f>((1/(((0-P706)^2+(2-Q706)^2))*CT706))</f>
        <v>3.7302096791357098E-2</v>
      </c>
      <c r="BZ706" s="27">
        <f>((1/(((1-P706)^2+(2-Q706)^2))*CT706))</f>
        <v>0.17677408108807655</v>
      </c>
      <c r="CA706" s="27">
        <f>((1/(((0-P706)^2+(3-Q706)^2))*CT706))</f>
        <v>1.4695009394826162E-2</v>
      </c>
      <c r="CB706" s="27">
        <f>((1/(((1-P706)^2+(3-Q706)^2))*CT706))</f>
        <v>2.132236752340036E-2</v>
      </c>
      <c r="CC706" s="27">
        <f>((1/(((2-P706)^2+(3-Q706)^2))*CT706))</f>
        <v>1.5209611114273207E-2</v>
      </c>
      <c r="CD706" s="27">
        <f>((1/(((0-P706)^2+(4-Q706)^2))*CT706))</f>
        <v>6.6982608877900213E-3</v>
      </c>
      <c r="CE706" s="27">
        <f>((1/(((1-P706)^2+(4-Q706)^2))*CT706))</f>
        <v>7.8038866751588823E-3</v>
      </c>
      <c r="CF706" s="27">
        <f>((1/(((2-P706)^2+(4-Q706)^2))*CT706))</f>
        <v>6.8031806547298223E-3</v>
      </c>
      <c r="CG706" s="27">
        <f>((1/(((3-P706)^2+(4-Q706)^2))*CT706))</f>
        <v>4.8581690736453111E-3</v>
      </c>
      <c r="CH706" s="27">
        <f>((1/(((0-P706)^2+(5-Q706)^2))*CT706))</f>
        <v>3.6963841467441078E-3</v>
      </c>
      <c r="CI706" s="27">
        <f>((1/(((1-P706)^2+(5-Q706)^2))*CT706))</f>
        <v>4.0098892569615362E-3</v>
      </c>
      <c r="CJ706" s="27">
        <f>((1/(((2-P706)^2+(5-Q706)^2))*CT706))</f>
        <v>3.7281126349085706E-3</v>
      </c>
      <c r="CK706" s="27">
        <f>((1/(((3-P706)^2+(5-Q706)^2))*CT706))</f>
        <v>3.0573463462549013E-3</v>
      </c>
      <c r="CL706" s="27">
        <f>(1/(((4-P706)^2+(5-Q706)^2))*CT706)</f>
        <v>2.3478045885642514E-3</v>
      </c>
      <c r="CM706" s="27">
        <f>(1/(((0-P706)^2+(6-Q706)^2))*CT706)</f>
        <v>2.3160113048084209E-3</v>
      </c>
      <c r="CN706" s="27">
        <f>(1/(((1-P706)^2+(6-Q706)^2))*CT706)</f>
        <v>2.4353083767182041E-3</v>
      </c>
      <c r="CO706" s="27">
        <f>((1/(((2-P706)^2+(6-Q706)^2))*CT706))</f>
        <v>2.3284274459175552E-3</v>
      </c>
      <c r="CP706" s="27">
        <f>((1/(((3-P706)^2+(6-Q706)^2))*CT706))</f>
        <v>2.0478240560939964E-3</v>
      </c>
      <c r="CQ706" s="27">
        <f>((1/(((4-P706)^2+(6-Q706)^2))*CT706))</f>
        <v>1.7030784982122243E-3</v>
      </c>
      <c r="CR706" s="27">
        <f>((1/(((5-P706)^2+(6-Q706)^2)))*CT706)</f>
        <v>1.3773710277723205E-3</v>
      </c>
      <c r="CS706" s="21">
        <f t="shared" si="331"/>
        <v>0.81615095010023897</v>
      </c>
      <c r="CT706" s="28">
        <v>0.05</v>
      </c>
    </row>
    <row r="707" spans="8:98" x14ac:dyDescent="0.25">
      <c r="H707" s="2">
        <v>45041</v>
      </c>
      <c r="I707" s="1" t="s">
        <v>21</v>
      </c>
      <c r="J707" s="1" t="s">
        <v>19</v>
      </c>
      <c r="K707"/>
      <c r="L707"/>
      <c r="M707"/>
      <c r="N707"/>
      <c r="P707" s="10">
        <f>SUMIF(team,spi_matches[[#This Row],[team1]],Mxg)+SUMIF(team,spi_matches[[#This Row],[team2]],Vnxg)</f>
        <v>1.2551707158650149</v>
      </c>
      <c r="Q707" s="10">
        <f>SUMIF(team,spi_matches[[#This Row],[team1]],Mnxg)+SUMIF(team,spi_matches[[#This Row],[team2]],Vxg)</f>
        <v>2.138720116071819</v>
      </c>
      <c r="R707" s="10" t="str">
        <f t="shared" ref="R707:R761" si="332">IF(M707="","",(M707-P707)^2+(N707-Q707)^2)</f>
        <v/>
      </c>
      <c r="S707" s="21">
        <f t="shared" ref="S707:S756" si="333">SUM(BC707:BW707)</f>
        <v>0.13201199307534578</v>
      </c>
      <c r="T707" s="21">
        <f t="shared" ref="T707:T756" si="334">SUM(AV707:BB707)</f>
        <v>0.15329185579276347</v>
      </c>
      <c r="U707" s="21">
        <f t="shared" ref="U707:U756" si="335">SUM(BX707:CR707)</f>
        <v>0.84868668265849356</v>
      </c>
      <c r="V707" s="22">
        <f t="shared" ref="V707:V756" si="336">IF(AND(S707&gt;T707,S707&gt;U707),3,IF(AND(T707&gt;S707,T707&gt;U707),1,0))</f>
        <v>0</v>
      </c>
      <c r="W707" s="22">
        <f t="shared" ref="W707:W756" si="337">IF(AND(S707&gt;T707,S707&gt;U707),0,IF(AND(T707&gt;S707,T707&gt;U707),1,3))</f>
        <v>3</v>
      </c>
      <c r="X707" s="23" t="str">
        <f t="shared" ref="X707:X761" si="338">IF(K707="","",IF(K707&gt;L707,3,IF(K707=L707,1,0)))</f>
        <v/>
      </c>
      <c r="Y707" s="23" t="str">
        <f t="shared" ref="Y707:Y761" si="339">IF(K707="","",IF(K707&gt;L707,0,IF(K707=L707,1,3)))</f>
        <v/>
      </c>
      <c r="Z707" s="23">
        <f t="shared" ref="Z707:Z761" si="340">IF(X707="",V707,X707)</f>
        <v>0</v>
      </c>
      <c r="AA707" s="23">
        <f t="shared" ref="AA707:AA761" si="341">IF(Y707="",W707,Y707)</f>
        <v>3</v>
      </c>
      <c r="AB707" s="24">
        <f t="shared" ref="AB707:AB761" si="342">IF(AL707&lt;9,0,ROUND(LEFT(AL707,1),0))</f>
        <v>1</v>
      </c>
      <c r="AC707" s="24">
        <f t="shared" ref="AC707:AC761" si="343">ROUND(RIGHT(AL707,1),0)</f>
        <v>2</v>
      </c>
      <c r="AD707" s="24">
        <f t="shared" ref="AD707:AD761" si="344">IF(AM707&lt;9,0,ROUND(LEFT(AM707,1),1))</f>
        <v>2</v>
      </c>
      <c r="AE707" s="24">
        <f t="shared" ref="AE707:AE761" si="345">ROUND(RIGHT(AM707,1),1)</f>
        <v>2</v>
      </c>
      <c r="AF707" s="24">
        <f t="shared" ref="AF707:AF761" si="346">IF(AN707&lt;9,0,ROUND(LEFT(AN707,1),1))</f>
        <v>1</v>
      </c>
      <c r="AG707" s="24">
        <f t="shared" ref="AG707:AG761" si="347">ROUND(RIGHT(AN707,1),1)</f>
        <v>3</v>
      </c>
      <c r="AH707" s="24">
        <f t="shared" ref="AH707:AH761" si="348">IF(AO707&lt;9,0,ROUND(LEFT(AO707,1),1))</f>
        <v>2</v>
      </c>
      <c r="AI707" s="24">
        <f t="shared" ref="AI707:AI761" si="349">ROUND(RIGHT(AO707,1),1)</f>
        <v>3</v>
      </c>
      <c r="AJ707" s="24">
        <f t="shared" ref="AJ707:AJ761" si="350">IF(AP707&lt;9,0,ROUND(LEFT(AP707,1),1))</f>
        <v>1</v>
      </c>
      <c r="AK707" s="24">
        <f t="shared" ref="AK707:AK761" si="351">ROUND(RIGHT(AP707,1),1)</f>
        <v>1</v>
      </c>
      <c r="AL707" s="25">
        <f t="shared" ref="AL707:AL756" si="352">SUMIFS($AV$1:$CR$1,AV707:CR707,(LARGE(AV707:CR707,1)))</f>
        <v>12</v>
      </c>
      <c r="AM707" s="25">
        <f t="shared" ref="AM707:AM756" si="353">SUMIFS($AV$1:$CR$1,AV707:CR707,(LARGE(AV707:CR707,2)))</f>
        <v>22</v>
      </c>
      <c r="AN707" s="25">
        <f t="shared" ref="AN707:AN756" si="354">SUMIFS($AV$1:$CR$1,AV707:CR707,(LARGE(AV707:CR707,3)))</f>
        <v>13</v>
      </c>
      <c r="AO707" s="25">
        <f t="shared" ref="AO707:AO756" si="355">SUMIFS($AV$1:$CR$1,AV707:CR707,(LARGE(AV707:CR707,4)))</f>
        <v>23</v>
      </c>
      <c r="AP707" s="25">
        <f t="shared" ref="AP707:AP756" si="356">SUMIFS($AV$1:$CR$1,AV707:CR707,(LARGE(AV707:CR707,5)))</f>
        <v>11</v>
      </c>
      <c r="AQ707" s="26">
        <f t="shared" ref="AQ707:AQ756" si="357">SUMIF($AV$1:$CR$1,AL707,AV707:CR707)</f>
        <v>0.592730528710258</v>
      </c>
      <c r="AR707" s="26">
        <f t="shared" ref="AR707:AR756" si="358">SUMIF($AV$1:$CR$1,AM707,AV707:CR707)</f>
        <v>8.7105899554168864E-2</v>
      </c>
      <c r="AS707" s="26">
        <f t="shared" ref="AS707:AS756" si="359">SUMIF($AV$1:$CR$1,AN707,AV707:CR707)</f>
        <v>6.1964385068653809E-2</v>
      </c>
      <c r="AT707" s="26">
        <f t="shared" ref="AT707:AT756" si="360">SUMIF($AV$1:$CR$1,AO707,AV707:CR707)</f>
        <v>3.8563176133227628E-2</v>
      </c>
      <c r="AU707" s="26">
        <f t="shared" ref="AU707:AU756" si="361">SUMIF($AV$1:$CR$1,AP707,AV707:CR707)</f>
        <v>3.6716229741689053E-2</v>
      </c>
      <c r="AV707" s="27">
        <f>(1/(((0-P707)^2+(0-Q707)^2))*CT707)</f>
        <v>8.1306401853459224E-3</v>
      </c>
      <c r="AW707" s="27">
        <f>(1/(((1-P707)^2+(1-Q707)^2))*CT707)</f>
        <v>3.6716229741689053E-2</v>
      </c>
      <c r="AX707" s="27">
        <f>(1/(((2-P707)^2+(2-Q707)^2))*CT707)</f>
        <v>8.7105899554168864E-2</v>
      </c>
      <c r="AY707" s="27">
        <f>(1/(((3-P707)^2+(3-Q707)^2))*CT707)</f>
        <v>1.3205740283363819E-2</v>
      </c>
      <c r="AZ707" s="27">
        <f>((1/(((4-P707)^2+(4-Q707)^2))*CT707))</f>
        <v>4.5460948813671864E-3</v>
      </c>
      <c r="BA707" s="27">
        <f>((1/(((5-P707)^2+(5-Q707)^2))*CT707))</f>
        <v>2.2511703781512714E-3</v>
      </c>
      <c r="BB707" s="27">
        <f>((1/(((6-P707)^2+(6-Q707)^2))*CT707))</f>
        <v>1.3360807686773647E-3</v>
      </c>
      <c r="BC707" s="27">
        <f>((1/(((1-P707)^2+(0-Q707)^2))*CT707))</f>
        <v>1.0777637059555777E-2</v>
      </c>
      <c r="BD707" s="27">
        <f>((1/(((2-P707)^2+(0-Q707)^2))*CT707))</f>
        <v>9.7486897030659315E-3</v>
      </c>
      <c r="BE707" s="27">
        <f>((1/(((2-P707)^2+(1-Q707)^2))*CT707))</f>
        <v>2.7005799516081432E-2</v>
      </c>
      <c r="BF707" s="27">
        <f>((1/(((3-P707)^2+(0-Q707)^2))*CT707))</f>
        <v>6.562926086533279E-3</v>
      </c>
      <c r="BG707" s="27">
        <f>((1/(((3-P707)^2+(1-Q707)^2))*CT707))</f>
        <v>1.1517784280031524E-2</v>
      </c>
      <c r="BH707" s="27">
        <f>((1/(((3-P707)^2+(2-Q707)^2))*CT707))</f>
        <v>1.6320282268261679E-2</v>
      </c>
      <c r="BI707" s="27">
        <f>((1/(((4-P707)^2+(0-Q707)^2))*CT707))</f>
        <v>4.1294290126883629E-3</v>
      </c>
      <c r="BJ707" s="27">
        <f>((1/(((4-P707)^2+(1-Q707)^2))*CT707))</f>
        <v>5.6620195780470476E-3</v>
      </c>
      <c r="BK707" s="27">
        <f>((1/(((4-P707)^2+(2-Q707)^2))*CT707))</f>
        <v>6.6195959820850823E-3</v>
      </c>
      <c r="BL707" s="27">
        <f>((1/(((4-P707)^2+(3-Q707)^2))*CT707))</f>
        <v>6.0416456647074436E-3</v>
      </c>
      <c r="BM707" s="27">
        <f>((1/(((5-P707)^2+(0-Q707)^2))*CT707))</f>
        <v>2.6884799025492373E-3</v>
      </c>
      <c r="BN707" s="27">
        <f>((1/(((5-P707)^2+(1-Q707)^2))*CT707))</f>
        <v>3.2636159966834589E-3</v>
      </c>
      <c r="BO707" s="27">
        <f>((1/(((5-P707)^2+(2-Q707)^2))*CT707))</f>
        <v>3.5604953994264445E-3</v>
      </c>
      <c r="BP707" s="27">
        <f>((1/(((5-P707)^2+(3-Q707)^2))*CT707))</f>
        <v>3.386260722574046E-3</v>
      </c>
      <c r="BQ707" s="27">
        <f>((1/(((5-P707)^2+(4-Q707)^2))*CT707))</f>
        <v>2.8590855365537311E-3</v>
      </c>
      <c r="BR707" s="27">
        <f>((1/(((6-P707)^2+(0-Q707)^2))*CT707))</f>
        <v>1.8458679124352508E-3</v>
      </c>
      <c r="BS707" s="27">
        <f>(1/(((6-P707)^2+(1-Q707)^2))*CT707)</f>
        <v>2.0999502009201149E-3</v>
      </c>
      <c r="BT707" s="27">
        <f>(1/(((6-P707)^2+(2-Q707)^2))*CT707)</f>
        <v>2.2190023801227704E-3</v>
      </c>
      <c r="BU707" s="27">
        <f>(1/(((6-P707)^2+(3-Q707)^2))*CT707)</f>
        <v>2.1500560242594391E-3</v>
      </c>
      <c r="BV707" s="27">
        <f>((1/(((6-P707)^2+(4-Q707)^2))*CT707))</f>
        <v>1.924722728171633E-3</v>
      </c>
      <c r="BW707" s="27">
        <f>((1/(((6-P707)^2+(5-Q707)^2))*CT707))</f>
        <v>1.6286471205920955E-3</v>
      </c>
      <c r="BX707" s="27">
        <f>((1/(((0-P707)^2+(1-Q707)^2))*CT707))</f>
        <v>1.7408640151973305E-2</v>
      </c>
      <c r="BY707" s="27">
        <f>((1/(((0-P707)^2+(2-Q707)^2))*CT707))</f>
        <v>3.1353922643855794E-2</v>
      </c>
      <c r="BZ707" s="27">
        <f>((1/(((1-P707)^2+(2-Q707)^2))*CT707))</f>
        <v>0.592730528710258</v>
      </c>
      <c r="CA707" s="27">
        <f>((1/(((0-P707)^2+(3-Q707)^2))*CT707))</f>
        <v>2.1577239554576081E-2</v>
      </c>
      <c r="CB707" s="27">
        <f>((1/(((1-P707)^2+(3-Q707)^2))*CT707))</f>
        <v>6.1964385068653809E-2</v>
      </c>
      <c r="CC707" s="27">
        <f>((1/(((2-P707)^2+(3-Q707)^2))*CT707))</f>
        <v>3.8563176133227628E-2</v>
      </c>
      <c r="CD707" s="27">
        <f>((1/(((0-P707)^2+(4-Q707)^2))*CT707))</f>
        <v>9.9209964616651467E-3</v>
      </c>
      <c r="CE707" s="27">
        <f>((1/(((1-P707)^2+(4-Q707)^2))*CT707))</f>
        <v>1.4166413250933619E-2</v>
      </c>
      <c r="CF707" s="27">
        <f>((1/(((2-P707)^2+(4-Q707)^2))*CT707))</f>
        <v>1.2440492555891809E-2</v>
      </c>
      <c r="CG707" s="27">
        <f>((1/(((3-P707)^2+(4-Q707)^2))*CT707))</f>
        <v>7.6819169693965132E-3</v>
      </c>
      <c r="CH707" s="27">
        <f>((1/(((0-P707)^2+(5-Q707)^2))*CT707))</f>
        <v>5.1217039260859354E-3</v>
      </c>
      <c r="CI707" s="27">
        <f>((1/(((1-P707)^2+(5-Q707)^2))*CT707))</f>
        <v>6.0591117232486605E-3</v>
      </c>
      <c r="CJ707" s="27">
        <f>((1/(((2-P707)^2+(5-Q707)^2))*CT707))</f>
        <v>5.7197156942338616E-3</v>
      </c>
      <c r="CK707" s="27">
        <f>((1/(((3-P707)^2+(5-Q707)^2))*CT707))</f>
        <v>4.4518238648687432E-3</v>
      </c>
      <c r="CL707" s="27">
        <f>(1/(((4-P707)^2+(5-Q707)^2))*CT707)</f>
        <v>3.1804571597498633E-3</v>
      </c>
      <c r="CM707" s="27">
        <f>(1/(((0-P707)^2+(6-Q707)^2))*CT707)</f>
        <v>3.0330721575373529E-3</v>
      </c>
      <c r="CN707" s="27">
        <f>(1/(((1-P707)^2+(6-Q707)^2))*CT707)</f>
        <v>3.3389885925001494E-3</v>
      </c>
      <c r="CO707" s="27">
        <f>((1/(((2-P707)^2+(6-Q707)^2))*CT707))</f>
        <v>3.2332631899738146E-3</v>
      </c>
      <c r="CP707" s="27">
        <f>((1/(((3-P707)^2+(6-Q707)^2))*CT707))</f>
        <v>2.7849084472344153E-3</v>
      </c>
      <c r="CQ707" s="27">
        <f>((1/(((4-P707)^2+(6-Q707)^2))*CT707))</f>
        <v>2.2278095546169941E-3</v>
      </c>
      <c r="CR707" s="27">
        <f>((1/(((5-P707)^2+(6-Q707)^2)))*CT707)</f>
        <v>1.7281168480119732E-3</v>
      </c>
      <c r="CS707" s="21">
        <f t="shared" ref="CS707:CS761" si="362">SUM(AV707:CR707)</f>
        <v>1.1339905315266028</v>
      </c>
      <c r="CT707" s="28">
        <v>0.05</v>
      </c>
    </row>
    <row r="708" spans="8:98" x14ac:dyDescent="0.25">
      <c r="H708" s="2">
        <v>45041</v>
      </c>
      <c r="I708" s="1" t="s">
        <v>17</v>
      </c>
      <c r="J708" s="1" t="s">
        <v>23</v>
      </c>
      <c r="K708"/>
      <c r="L708"/>
      <c r="M708"/>
      <c r="N708"/>
      <c r="P708" s="10">
        <f>SUMIF(team,spi_matches[[#This Row],[team1]],Mxg)+SUMIF(team,spi_matches[[#This Row],[team2]],Vnxg)</f>
        <v>1.6824772712479041</v>
      </c>
      <c r="Q708" s="10">
        <f>SUMIF(team,spi_matches[[#This Row],[team1]],Mnxg)+SUMIF(team,spi_matches[[#This Row],[team2]],Vxg)</f>
        <v>1.4463432582997511</v>
      </c>
      <c r="R708" s="10" t="str">
        <f t="shared" si="332"/>
        <v/>
      </c>
      <c r="S708" s="21">
        <f t="shared" si="333"/>
        <v>0.33622560644731192</v>
      </c>
      <c r="T708" s="21">
        <f t="shared" si="334"/>
        <v>0.22772686313978954</v>
      </c>
      <c r="U708" s="21">
        <f t="shared" si="335"/>
        <v>0.1999037416133522</v>
      </c>
      <c r="V708" s="22">
        <f t="shared" si="336"/>
        <v>3</v>
      </c>
      <c r="W708" s="22">
        <f t="shared" si="337"/>
        <v>0</v>
      </c>
      <c r="X708" s="23" t="str">
        <f t="shared" si="338"/>
        <v/>
      </c>
      <c r="Y708" s="23" t="str">
        <f t="shared" si="339"/>
        <v/>
      </c>
      <c r="Z708" s="23">
        <f t="shared" si="340"/>
        <v>3</v>
      </c>
      <c r="AA708" s="23">
        <f t="shared" si="341"/>
        <v>0</v>
      </c>
      <c r="AB708" s="24">
        <f t="shared" si="342"/>
        <v>2</v>
      </c>
      <c r="AC708" s="24">
        <f t="shared" si="343"/>
        <v>1</v>
      </c>
      <c r="AD708" s="24">
        <f t="shared" si="344"/>
        <v>2</v>
      </c>
      <c r="AE708" s="24">
        <f t="shared" si="345"/>
        <v>2</v>
      </c>
      <c r="AF708" s="24">
        <f t="shared" si="346"/>
        <v>1</v>
      </c>
      <c r="AG708" s="24">
        <f t="shared" si="347"/>
        <v>1</v>
      </c>
      <c r="AH708" s="24">
        <f t="shared" si="348"/>
        <v>1</v>
      </c>
      <c r="AI708" s="24">
        <f t="shared" si="349"/>
        <v>2</v>
      </c>
      <c r="AJ708" s="24">
        <f t="shared" si="350"/>
        <v>3</v>
      </c>
      <c r="AK708" s="24">
        <f t="shared" si="351"/>
        <v>1</v>
      </c>
      <c r="AL708" s="25">
        <f t="shared" si="352"/>
        <v>21</v>
      </c>
      <c r="AM708" s="25">
        <f t="shared" si="353"/>
        <v>22</v>
      </c>
      <c r="AN708" s="25">
        <f t="shared" si="354"/>
        <v>11</v>
      </c>
      <c r="AO708" s="25">
        <f t="shared" si="355"/>
        <v>12</v>
      </c>
      <c r="AP708" s="25">
        <f t="shared" si="356"/>
        <v>31</v>
      </c>
      <c r="AQ708" s="26">
        <f t="shared" si="357"/>
        <v>0.16664278814169653</v>
      </c>
      <c r="AR708" s="26">
        <f t="shared" si="358"/>
        <v>0.12274261874127648</v>
      </c>
      <c r="AS708" s="26">
        <f t="shared" si="359"/>
        <v>7.5188249195494467E-2</v>
      </c>
      <c r="AT708" s="26">
        <f t="shared" si="360"/>
        <v>6.474075745712024E-2</v>
      </c>
      <c r="AU708" s="26">
        <f t="shared" si="361"/>
        <v>2.5838612249991035E-2</v>
      </c>
      <c r="AV708" s="27">
        <f>(1/(((0-P708)^2+(0-Q708)^2))*CT708)</f>
        <v>1.0157154358389105E-2</v>
      </c>
      <c r="AW708" s="27">
        <f>(1/(((1-P708)^2+(1-Q708)^2))*CT708)</f>
        <v>7.5188249195494467E-2</v>
      </c>
      <c r="AX708" s="27">
        <f>(1/(((2-P708)^2+(2-Q708)^2))*CT708)</f>
        <v>0.12274261874127648</v>
      </c>
      <c r="AY708" s="27">
        <f>(1/(((3-P708)^2+(3-Q708)^2))*CT708)</f>
        <v>1.2049019038200333E-2</v>
      </c>
      <c r="AZ708" s="27">
        <f>((1/(((4-P708)^2+(4-Q708)^2))*CT708))</f>
        <v>4.2044809439482139E-3</v>
      </c>
      <c r="BA708" s="27">
        <f>((1/(((5-P708)^2+(5-Q708)^2))*CT708))</f>
        <v>2.1155573894594162E-3</v>
      </c>
      <c r="BB708" s="27">
        <f>((1/(((6-P708)^2+(6-Q708)^2))*CT708))</f>
        <v>1.2697834730215323E-3</v>
      </c>
      <c r="BC708" s="27">
        <f>((1/(((1-P708)^2+(0-Q708)^2))*CT708))</f>
        <v>1.9548935321578708E-2</v>
      </c>
      <c r="BD708" s="27">
        <f>((1/(((2-P708)^2+(0-Q708)^2))*CT708))</f>
        <v>2.2802630195121458E-2</v>
      </c>
      <c r="BE708" s="27">
        <f>((1/(((2-P708)^2+(1-Q708)^2))*CT708))</f>
        <v>0.16664278814169653</v>
      </c>
      <c r="BF708" s="27">
        <f>((1/(((3-P708)^2+(0-Q708)^2))*CT708))</f>
        <v>1.3062418899099032E-2</v>
      </c>
      <c r="BG708" s="27">
        <f>((1/(((3-P708)^2+(1-Q708)^2))*CT708))</f>
        <v>2.5838612249991035E-2</v>
      </c>
      <c r="BH708" s="27">
        <f>((1/(((3-P708)^2+(2-Q708)^2))*CT708))</f>
        <v>2.4480979627237897E-2</v>
      </c>
      <c r="BI708" s="27">
        <f>((1/(((4-P708)^2+(0-Q708)^2))*CT708))</f>
        <v>6.6998798298769065E-3</v>
      </c>
      <c r="BJ708" s="27">
        <f>((1/(((4-P708)^2+(1-Q708)^2))*CT708))</f>
        <v>8.9764448889548924E-3</v>
      </c>
      <c r="BK708" s="27">
        <f>((1/(((4-P708)^2+(2-Q708)^2))*CT708))</f>
        <v>8.8067747002048332E-3</v>
      </c>
      <c r="BL708" s="27">
        <f>((1/(((4-P708)^2+(3-Q708)^2))*CT708))</f>
        <v>6.4228048670185063E-3</v>
      </c>
      <c r="BM708" s="27">
        <f>((1/(((5-P708)^2+(0-Q708)^2))*CT708))</f>
        <v>3.8174157890307051E-3</v>
      </c>
      <c r="BN708" s="27">
        <f>((1/(((5-P708)^2+(1-Q708)^2))*CT708))</f>
        <v>4.4622221914997415E-3</v>
      </c>
      <c r="BO708" s="27">
        <f>((1/(((5-P708)^2+(2-Q708)^2))*CT708))</f>
        <v>4.4198922989017982E-3</v>
      </c>
      <c r="BP708" s="27">
        <f>((1/(((5-P708)^2+(3-Q708)^2))*CT708))</f>
        <v>3.7258361843928267E-3</v>
      </c>
      <c r="BQ708" s="27">
        <f>((1/(((5-P708)^2+(4-Q708)^2))*CT708))</f>
        <v>2.8527219840678683E-3</v>
      </c>
      <c r="BR708" s="27">
        <f>((1/(((6-P708)^2+(0-Q708)^2))*CT708))</f>
        <v>2.4116246480886255E-3</v>
      </c>
      <c r="BS708" s="27">
        <f>(1/(((6-P708)^2+(1-Q708)^2))*CT708)</f>
        <v>2.6538961442488843E-3</v>
      </c>
      <c r="BT708" s="27">
        <f>(1/(((6-P708)^2+(2-Q708)^2))*CT708)</f>
        <v>2.6388652291347743E-3</v>
      </c>
      <c r="BU708" s="27">
        <f>(1/(((6-P708)^2+(3-Q708)^2))*CT708)</f>
        <v>2.3747495594926174E-3</v>
      </c>
      <c r="BV708" s="27">
        <f>((1/(((6-P708)^2+(4-Q708)^2))*CT708))</f>
        <v>1.9871103884743896E-3</v>
      </c>
      <c r="BW708" s="27">
        <f>((1/(((6-P708)^2+(5-Q708)^2))*CT708))</f>
        <v>1.5990033091998698E-3</v>
      </c>
      <c r="BX708" s="27">
        <f>((1/(((0-P708)^2+(1-Q708)^2))*CT708))</f>
        <v>1.6501911186608511E-2</v>
      </c>
      <c r="BY708" s="27">
        <f>((1/(((0-P708)^2+(2-Q708)^2))*CT708))</f>
        <v>1.5937445877360921E-2</v>
      </c>
      <c r="BZ708" s="27">
        <f>((1/(((1-P708)^2+(2-Q708)^2))*CT708))</f>
        <v>6.474075745712024E-2</v>
      </c>
      <c r="CA708" s="27">
        <f>((1/(((0-P708)^2+(3-Q708)^2))*CT708))</f>
        <v>9.5336536307988641E-3</v>
      </c>
      <c r="CB708" s="27">
        <f>((1/(((1-P708)^2+(3-Q708)^2))*CT708))</f>
        <v>1.7363375000994767E-2</v>
      </c>
      <c r="CC708" s="27">
        <f>((1/(((2-P708)^2+(3-Q708)^2))*CT708))</f>
        <v>1.9883325012256994E-2</v>
      </c>
      <c r="CD708" s="27">
        <f>((1/(((0-P708)^2+(4-Q708)^2))*CT708))</f>
        <v>5.3465114016922922E-3</v>
      </c>
      <c r="CE708" s="27">
        <f>((1/(((1-P708)^2+(4-Q708)^2))*CT708))</f>
        <v>7.1562106521748121E-3</v>
      </c>
      <c r="CF708" s="27">
        <f>((1/(((2-P708)^2+(4-Q708)^2))*CT708))</f>
        <v>7.5506078307749904E-3</v>
      </c>
      <c r="CG708" s="27">
        <f>((1/(((3-P708)^2+(4-Q708)^2))*CT708))</f>
        <v>6.055446896765568E-3</v>
      </c>
      <c r="CH708" s="27">
        <f>((1/(((0-P708)^2+(5-Q708)^2))*CT708))</f>
        <v>3.2343187599854087E-3</v>
      </c>
      <c r="CI708" s="27">
        <f>((1/(((1-P708)^2+(5-Q708)^2))*CT708))</f>
        <v>3.8184695122883607E-3</v>
      </c>
      <c r="CJ708" s="27">
        <f>((1/(((2-P708)^2+(5-Q708)^2))*CT708))</f>
        <v>3.9279467129953987E-3</v>
      </c>
      <c r="CK708" s="27">
        <f>((1/(((3-P708)^2+(5-Q708)^2))*CT708))</f>
        <v>3.4808415646270874E-3</v>
      </c>
      <c r="CL708" s="27">
        <f>(1/(((4-P708)^2+(5-Q708)^2))*CT708)</f>
        <v>2.7778722507261831E-3</v>
      </c>
      <c r="CM708" s="27">
        <f>(1/(((0-P708)^2+(6-Q708)^2))*CT708)</f>
        <v>2.1216539855315407E-3</v>
      </c>
      <c r="CN708" s="27">
        <f>(1/(((1-P708)^2+(6-Q708)^2))*CT708)</f>
        <v>2.3583164792309341E-3</v>
      </c>
      <c r="CO708" s="27">
        <f>((1/(((2-P708)^2+(6-Q708)^2))*CT708))</f>
        <v>2.3996225407749896E-3</v>
      </c>
      <c r="CP708" s="27">
        <f>((1/(((3-P708)^2+(6-Q708)^2))*CT708))</f>
        <v>2.2250251742475108E-3</v>
      </c>
      <c r="CQ708" s="27">
        <f>((1/(((4-P708)^2+(6-Q708)^2))*CT708))</f>
        <v>1.9152170696734153E-3</v>
      </c>
      <c r="CR708" s="27">
        <f>((1/(((5-P708)^2+(6-Q708)^2)))*CT708)</f>
        <v>1.5752126167234174E-3</v>
      </c>
      <c r="CS708" s="21">
        <f t="shared" si="362"/>
        <v>0.76385621120045355</v>
      </c>
      <c r="CT708" s="28">
        <v>0.05</v>
      </c>
    </row>
    <row r="709" spans="8:98" x14ac:dyDescent="0.25">
      <c r="H709" s="2">
        <v>45042</v>
      </c>
      <c r="I709" s="1" t="s">
        <v>11</v>
      </c>
      <c r="J709" s="1" t="s">
        <v>24</v>
      </c>
      <c r="K709"/>
      <c r="L709"/>
      <c r="M709"/>
      <c r="N709"/>
      <c r="P709" s="10">
        <f>SUMIF(team,spi_matches[[#This Row],[team1]],Mxg)+SUMIF(team,spi_matches[[#This Row],[team2]],Vnxg)</f>
        <v>1.5086192057694308</v>
      </c>
      <c r="Q709" s="10">
        <f>SUMIF(team,spi_matches[[#This Row],[team1]],Mnxg)+SUMIF(team,spi_matches[[#This Row],[team2]],Vxg)</f>
        <v>0.94738634279928635</v>
      </c>
      <c r="R709" s="10" t="str">
        <f t="shared" si="332"/>
        <v/>
      </c>
      <c r="S709" s="21">
        <f t="shared" si="333"/>
        <v>0.4014369838022801</v>
      </c>
      <c r="T709" s="21">
        <f t="shared" si="334"/>
        <v>0.25786940481454951</v>
      </c>
      <c r="U709" s="21">
        <f t="shared" si="335"/>
        <v>0.14645022094309154</v>
      </c>
      <c r="V709" s="22">
        <f t="shared" si="336"/>
        <v>3</v>
      </c>
      <c r="W709" s="22">
        <f t="shared" si="337"/>
        <v>0</v>
      </c>
      <c r="X709" s="23" t="str">
        <f t="shared" si="338"/>
        <v/>
      </c>
      <c r="Y709" s="23" t="str">
        <f t="shared" si="339"/>
        <v/>
      </c>
      <c r="Z709" s="23">
        <f t="shared" si="340"/>
        <v>3</v>
      </c>
      <c r="AA709" s="23">
        <f t="shared" si="341"/>
        <v>0</v>
      </c>
      <c r="AB709" s="24">
        <f t="shared" si="342"/>
        <v>2</v>
      </c>
      <c r="AC709" s="24">
        <f t="shared" si="343"/>
        <v>1</v>
      </c>
      <c r="AD709" s="24">
        <f t="shared" si="344"/>
        <v>1</v>
      </c>
      <c r="AE709" s="24">
        <f t="shared" si="345"/>
        <v>1</v>
      </c>
      <c r="AF709" s="24">
        <f t="shared" si="346"/>
        <v>2</v>
      </c>
      <c r="AG709" s="24">
        <f t="shared" si="347"/>
        <v>0</v>
      </c>
      <c r="AH709" s="24">
        <f t="shared" si="348"/>
        <v>1</v>
      </c>
      <c r="AI709" s="24">
        <f t="shared" si="349"/>
        <v>0</v>
      </c>
      <c r="AJ709" s="24">
        <f t="shared" si="350"/>
        <v>2</v>
      </c>
      <c r="AK709" s="24">
        <f t="shared" si="351"/>
        <v>2</v>
      </c>
      <c r="AL709" s="25">
        <f t="shared" si="352"/>
        <v>21</v>
      </c>
      <c r="AM709" s="25">
        <f t="shared" si="353"/>
        <v>11</v>
      </c>
      <c r="AN709" s="25">
        <f t="shared" si="354"/>
        <v>20</v>
      </c>
      <c r="AO709" s="25">
        <f t="shared" si="355"/>
        <v>10</v>
      </c>
      <c r="AP709" s="25">
        <f t="shared" si="356"/>
        <v>22</v>
      </c>
      <c r="AQ709" s="26">
        <f t="shared" si="357"/>
        <v>0.20473068586519805</v>
      </c>
      <c r="AR709" s="26">
        <f t="shared" si="358"/>
        <v>0.19123260218164539</v>
      </c>
      <c r="AS709" s="26">
        <f t="shared" si="359"/>
        <v>4.3898311695910464E-2</v>
      </c>
      <c r="AT709" s="26">
        <f t="shared" si="360"/>
        <v>4.3243827469684873E-2</v>
      </c>
      <c r="AU709" s="26">
        <f t="shared" si="361"/>
        <v>3.7052115978474513E-2</v>
      </c>
      <c r="AV709" s="27">
        <f>(1/(((0-P709)^2+(0-Q709)^2))*CT709)</f>
        <v>1.5755610115537749E-2</v>
      </c>
      <c r="AW709" s="27">
        <f>(1/(((1-P709)^2+(1-Q709)^2))*CT709)</f>
        <v>0.19123260218164539</v>
      </c>
      <c r="AX709" s="27">
        <f>(1/(((2-P709)^2+(2-Q709)^2))*CT709)</f>
        <v>3.7052115978474513E-2</v>
      </c>
      <c r="AY709" s="27">
        <f>(1/(((3-P709)^2+(3-Q709)^2))*CT709)</f>
        <v>7.7670632876290406E-3</v>
      </c>
      <c r="AZ709" s="27">
        <f>((1/(((4-P709)^2+(4-Q709)^2))*CT709))</f>
        <v>3.2205230480850085E-3</v>
      </c>
      <c r="BA709" s="27">
        <f>((1/(((5-P709)^2+(5-Q709)^2))*CT709))</f>
        <v>1.7474319640779772E-3</v>
      </c>
      <c r="BB709" s="27">
        <f>((1/(((6-P709)^2+(6-Q709)^2))*CT709))</f>
        <v>1.0940582390998729E-3</v>
      </c>
      <c r="BC709" s="27">
        <f>((1/(((1-P709)^2+(0-Q709)^2))*CT709))</f>
        <v>4.3243827469684873E-2</v>
      </c>
      <c r="BD709" s="27">
        <f>((1/(((2-P709)^2+(0-Q709)^2))*CT709))</f>
        <v>4.3898311695910464E-2</v>
      </c>
      <c r="BE709" s="27">
        <f>((1/(((2-P709)^2+(1-Q709)^2))*CT709))</f>
        <v>0.20473068586519805</v>
      </c>
      <c r="BF709" s="27">
        <f>((1/(((3-P709)^2+(0-Q709)^2))*CT709))</f>
        <v>1.6016618556794395E-2</v>
      </c>
      <c r="BG709" s="27">
        <f>((1/(((3-P709)^2+(1-Q709)^2))*CT709))</f>
        <v>2.2451881315533696E-2</v>
      </c>
      <c r="BH709" s="27">
        <f>((1/(((3-P709)^2+(2-Q709)^2))*CT709))</f>
        <v>1.5005046866222419E-2</v>
      </c>
      <c r="BI709" s="27">
        <f>((1/(((4-P709)^2+(0-Q709)^2))*CT709))</f>
        <v>7.0377739835534555E-3</v>
      </c>
      <c r="BJ709" s="27">
        <f>((1/(((4-P709)^2+(1-Q709)^2))*CT709))</f>
        <v>8.0518585310781262E-3</v>
      </c>
      <c r="BK709" s="27">
        <f>((1/(((4-P709)^2+(2-Q709)^2))*CT709))</f>
        <v>6.8352945000676318E-3</v>
      </c>
      <c r="BL709" s="27">
        <f>((1/(((4-P709)^2+(3-Q709)^2))*CT709))</f>
        <v>4.7983718912639993E-3</v>
      </c>
      <c r="BM709" s="27">
        <f>((1/(((5-P709)^2+(0-Q709)^2))*CT709))</f>
        <v>3.8205033589993041E-3</v>
      </c>
      <c r="BN709" s="27">
        <f>((1/(((5-P709)^2+(1-Q709)^2))*CT709))</f>
        <v>4.1008789829171657E-3</v>
      </c>
      <c r="BO709" s="27">
        <f>((1/(((5-P709)^2+(2-Q709)^2))*CT709))</f>
        <v>3.7600387314223995E-3</v>
      </c>
      <c r="BP709" s="27">
        <f>((1/(((5-P709)^2+(3-Q709)^2))*CT709))</f>
        <v>3.0482298221045307E-3</v>
      </c>
      <c r="BQ709" s="27">
        <f>((1/(((5-P709)^2+(4-Q709)^2))*CT709))</f>
        <v>2.3246958494508338E-3</v>
      </c>
      <c r="BR709" s="27">
        <f>((1/(((6-P709)^2+(0-Q709)^2))*CT709))</f>
        <v>2.3730374736571124E-3</v>
      </c>
      <c r="BS709" s="27">
        <f>(1/(((6-P709)^2+(1-Q709)^2))*CT709)</f>
        <v>2.4782816241279565E-3</v>
      </c>
      <c r="BT709" s="27">
        <f>(1/(((6-P709)^2+(2-Q709)^2))*CT709)</f>
        <v>2.3495691908522209E-3</v>
      </c>
      <c r="BU709" s="27">
        <f>(1/(((6-P709)^2+(3-Q709)^2))*CT709)</f>
        <v>2.0503799459738736E-3</v>
      </c>
      <c r="BV709" s="27">
        <f>((1/(((6-P709)^2+(4-Q709)^2))*CT709))</f>
        <v>1.6954352885565805E-3</v>
      </c>
      <c r="BW709" s="27">
        <f>((1/(((6-P709)^2+(5-Q709)^2))*CT709))</f>
        <v>1.3662628589111052E-3</v>
      </c>
      <c r="BX709" s="27">
        <f>((1/(((0-P709)^2+(1-Q709)^2))*CT709))</f>
        <v>2.1942334531690064E-2</v>
      </c>
      <c r="BY709" s="27">
        <f>((1/(((0-P709)^2+(2-Q709)^2))*CT709))</f>
        <v>1.4775730624188344E-2</v>
      </c>
      <c r="BZ709" s="27">
        <f>((1/(((1-P709)^2+(2-Q709)^2))*CT709))</f>
        <v>3.6584767796133205E-2</v>
      </c>
      <c r="CA709" s="27">
        <f>((1/(((0-P709)^2+(3-Q709)^2))*CT709))</f>
        <v>7.7051637773410666E-3</v>
      </c>
      <c r="CB709" s="27">
        <f>((1/(((1-P709)^2+(3-Q709)^2))*CT709))</f>
        <v>1.1180888996454363E-2</v>
      </c>
      <c r="CC709" s="27">
        <f>((1/(((2-P709)^2+(3-Q709)^2))*CT709))</f>
        <v>1.1224156045106688E-2</v>
      </c>
      <c r="CD709" s="27">
        <f>((1/(((0-P709)^2+(4-Q709)^2))*CT709))</f>
        <v>4.3124333657782862E-3</v>
      </c>
      <c r="CE709" s="27">
        <f>((1/(((1-P709)^2+(4-Q709)^2))*CT709))</f>
        <v>5.220763298243703E-3</v>
      </c>
      <c r="CF709" s="27">
        <f>((1/(((2-P709)^2+(4-Q709)^2))*CT709))</f>
        <v>5.2301773734006541E-3</v>
      </c>
      <c r="CG709" s="27">
        <f>((1/(((3-P709)^2+(4-Q709)^2))*CT709))</f>
        <v>4.331754594302204E-3</v>
      </c>
      <c r="CH709" s="27">
        <f>((1/(((0-P709)^2+(5-Q709)^2))*CT709))</f>
        <v>2.6738526474326322E-3</v>
      </c>
      <c r="CI709" s="27">
        <f>((1/(((1-P709)^2+(5-Q709)^2))*CT709))</f>
        <v>2.9971758898564142E-3</v>
      </c>
      <c r="CJ709" s="27">
        <f>((1/(((2-P709)^2+(5-Q709)^2))*CT709))</f>
        <v>3.0002761683163267E-3</v>
      </c>
      <c r="CK709" s="27">
        <f>((1/(((3-P709)^2+(5-Q709)^2))*CT709))</f>
        <v>2.6812679038708937E-3</v>
      </c>
      <c r="CL709" s="27">
        <f>(1/(((4-P709)^2+(5-Q709)^2))*CT709)</f>
        <v>2.209392455375765E-3</v>
      </c>
      <c r="CM709" s="27">
        <f>(1/(((0-P709)^2+(6-Q709)^2))*CT709)</f>
        <v>1.798248289710474E-3</v>
      </c>
      <c r="CN709" s="27">
        <f>(1/(((1-P709)^2+(6-Q709)^2))*CT709)</f>
        <v>1.9389165088347779E-3</v>
      </c>
      <c r="CO709" s="27">
        <f>((1/(((2-P709)^2+(6-Q709)^2))*CT709))</f>
        <v>1.9402134965721752E-3</v>
      </c>
      <c r="CP709" s="27">
        <f>((1/(((3-P709)^2+(6-Q709)^2))*CT709))</f>
        <v>1.8015991499873798E-3</v>
      </c>
      <c r="CQ709" s="27">
        <f>((1/(((4-P709)^2+(6-Q709)^2))*CT709))</f>
        <v>1.575503664148463E-3</v>
      </c>
      <c r="CR709" s="27">
        <f>((1/(((5-P709)^2+(6-Q709)^2)))*CT709)</f>
        <v>1.3256043663477188E-3</v>
      </c>
      <c r="CS709" s="21">
        <f t="shared" si="362"/>
        <v>0.80575660955992123</v>
      </c>
      <c r="CT709" s="28">
        <v>0.05</v>
      </c>
    </row>
    <row r="710" spans="8:98" x14ac:dyDescent="0.25">
      <c r="H710" s="2">
        <v>45042</v>
      </c>
      <c r="I710" s="1" t="s">
        <v>12</v>
      </c>
      <c r="J710" s="1" t="s">
        <v>5</v>
      </c>
      <c r="K710"/>
      <c r="L710"/>
      <c r="M710"/>
      <c r="N710"/>
      <c r="P710" s="10">
        <f>SUMIF(team,spi_matches[[#This Row],[team1]],Mxg)+SUMIF(team,spi_matches[[#This Row],[team2]],Vnxg)</f>
        <v>1.7041243791656617</v>
      </c>
      <c r="Q710" s="10">
        <f>SUMIF(team,spi_matches[[#This Row],[team1]],Mnxg)+SUMIF(team,spi_matches[[#This Row],[team2]],Vxg)</f>
        <v>1.1220290981570922</v>
      </c>
      <c r="R710" s="10" t="str">
        <f t="shared" si="332"/>
        <v/>
      </c>
      <c r="S710" s="21">
        <f t="shared" si="333"/>
        <v>0.68434842954415576</v>
      </c>
      <c r="T710" s="21">
        <f t="shared" si="334"/>
        <v>0.18457546030621441</v>
      </c>
      <c r="U710" s="21">
        <f t="shared" si="335"/>
        <v>0.15132122261537509</v>
      </c>
      <c r="V710" s="22">
        <f t="shared" si="336"/>
        <v>3</v>
      </c>
      <c r="W710" s="22">
        <f t="shared" si="337"/>
        <v>0</v>
      </c>
      <c r="X710" s="23" t="str">
        <f t="shared" si="338"/>
        <v/>
      </c>
      <c r="Y710" s="23" t="str">
        <f t="shared" si="339"/>
        <v/>
      </c>
      <c r="Z710" s="23">
        <f t="shared" si="340"/>
        <v>3</v>
      </c>
      <c r="AA710" s="23">
        <f t="shared" si="341"/>
        <v>0</v>
      </c>
      <c r="AB710" s="24">
        <f t="shared" si="342"/>
        <v>2</v>
      </c>
      <c r="AC710" s="24">
        <f t="shared" si="343"/>
        <v>1</v>
      </c>
      <c r="AD710" s="24">
        <f t="shared" si="344"/>
        <v>1</v>
      </c>
      <c r="AE710" s="24">
        <f t="shared" si="345"/>
        <v>1</v>
      </c>
      <c r="AF710" s="24">
        <f t="shared" si="346"/>
        <v>2</v>
      </c>
      <c r="AG710" s="24">
        <f t="shared" si="347"/>
        <v>2</v>
      </c>
      <c r="AH710" s="24">
        <f t="shared" si="348"/>
        <v>1</v>
      </c>
      <c r="AI710" s="24">
        <f t="shared" si="349"/>
        <v>2</v>
      </c>
      <c r="AJ710" s="24">
        <f t="shared" si="350"/>
        <v>2</v>
      </c>
      <c r="AK710" s="24">
        <f t="shared" si="351"/>
        <v>0</v>
      </c>
      <c r="AL710" s="25">
        <f t="shared" si="352"/>
        <v>21</v>
      </c>
      <c r="AM710" s="25">
        <f t="shared" si="353"/>
        <v>11</v>
      </c>
      <c r="AN710" s="25">
        <f t="shared" si="354"/>
        <v>22</v>
      </c>
      <c r="AO710" s="25">
        <f t="shared" si="355"/>
        <v>12</v>
      </c>
      <c r="AP710" s="25">
        <f t="shared" si="356"/>
        <v>20</v>
      </c>
      <c r="AQ710" s="26">
        <f t="shared" si="357"/>
        <v>0.48812163898543837</v>
      </c>
      <c r="AR710" s="26">
        <f t="shared" si="358"/>
        <v>9.7908240927302298E-2</v>
      </c>
      <c r="AS710" s="26">
        <f t="shared" si="359"/>
        <v>5.8249580025053926E-2</v>
      </c>
      <c r="AT710" s="26">
        <f t="shared" si="360"/>
        <v>3.9475012467253844E-2</v>
      </c>
      <c r="AU710" s="26">
        <f t="shared" si="361"/>
        <v>3.7133538022097297E-2</v>
      </c>
      <c r="AV710" s="27">
        <f>(1/(((0-P710)^2+(0-Q710)^2))*CT710)</f>
        <v>1.2010600469176937E-2</v>
      </c>
      <c r="AW710" s="27">
        <f>(1/(((1-P710)^2+(1-Q710)^2))*CT710)</f>
        <v>9.7908240927302298E-2</v>
      </c>
      <c r="AX710" s="27">
        <f>(1/(((2-P710)^2+(2-Q710)^2))*CT710)</f>
        <v>5.8249580025053926E-2</v>
      </c>
      <c r="AY710" s="27">
        <f>(1/(((3-P710)^2+(3-Q710)^2))*CT710)</f>
        <v>9.6041766652552284E-3</v>
      </c>
      <c r="AZ710" s="27">
        <f>((1/(((4-P710)^2+(4-Q710)^2))*CT710))</f>
        <v>3.6890128581159374E-3</v>
      </c>
      <c r="BA710" s="27">
        <f>((1/(((5-P710)^2+(5-Q710)^2))*CT710))</f>
        <v>1.9303935285787813E-3</v>
      </c>
      <c r="BB710" s="27">
        <f>((1/(((6-P710)^2+(6-Q710)^2))*CT710))</f>
        <v>1.1834558327312912E-3</v>
      </c>
      <c r="BC710" s="27">
        <f>((1/(((1-P710)^2+(0-Q710)^2))*CT710))</f>
        <v>2.8494242740687986E-2</v>
      </c>
      <c r="BD710" s="27">
        <f>((1/(((2-P710)^2+(0-Q710)^2))*CT710))</f>
        <v>3.7133538022097297E-2</v>
      </c>
      <c r="BE710" s="27">
        <f>((1/(((2-P710)^2+(1-Q710)^2))*CT710))</f>
        <v>0.48812163898543837</v>
      </c>
      <c r="BF710" s="27">
        <f>((1/(((3-P710)^2+(0-Q710)^2))*CT710))</f>
        <v>1.7016972840911922E-2</v>
      </c>
      <c r="BG710" s="27">
        <f>((1/(((3-P710)^2+(1-Q710)^2))*CT710))</f>
        <v>2.951272033581491E-2</v>
      </c>
      <c r="BH710" s="27">
        <f>((1/(((3-P710)^2+(2-Q710)^2))*CT710))</f>
        <v>2.0407109349259257E-2</v>
      </c>
      <c r="BI710" s="27">
        <f>((1/(((4-P710)^2+(0-Q710)^2))*CT710))</f>
        <v>7.6569746845781177E-3</v>
      </c>
      <c r="BJ710" s="27">
        <f>((1/(((4-P710)^2+(1-Q710)^2))*CT710))</f>
        <v>9.4590627489320872E-3</v>
      </c>
      <c r="BK710" s="27">
        <f>((1/(((4-P710)^2+(2-Q710)^2))*CT710))</f>
        <v>8.2755729090458561E-3</v>
      </c>
      <c r="BL710" s="27">
        <f>((1/(((4-P710)^2+(3-Q710)^2))*CT710))</f>
        <v>5.6832263467717333E-3</v>
      </c>
      <c r="BM710" s="27">
        <f>((1/(((5-P710)^2+(0-Q710)^2))*CT710))</f>
        <v>4.1248185248038086E-3</v>
      </c>
      <c r="BN710" s="27">
        <f>((1/(((5-P710)^2+(1-Q710)^2))*CT710))</f>
        <v>4.5965653396907091E-3</v>
      </c>
      <c r="BO710" s="27">
        <f>((1/(((5-P710)^2+(2-Q710)^2))*CT710))</f>
        <v>4.2978850319454571E-3</v>
      </c>
      <c r="BP710" s="27">
        <f>((1/(((5-P710)^2+(3-Q710)^2))*CT710))</f>
        <v>3.4747387978926307E-3</v>
      </c>
      <c r="BQ710" s="27">
        <f>((1/(((5-P710)^2+(4-Q710)^2))*CT710))</f>
        <v>2.6115780231510759E-3</v>
      </c>
      <c r="BR710" s="27">
        <f>((1/(((6-P710)^2+(0-Q710)^2))*CT710))</f>
        <v>2.5363334012153322E-3</v>
      </c>
      <c r="BS710" s="27">
        <f>(1/(((6-P710)^2+(1-Q710)^2))*CT710)</f>
        <v>2.7071748897006562E-3</v>
      </c>
      <c r="BT710" s="27">
        <f>(1/(((6-P710)^2+(2-Q710)^2))*CT710)</f>
        <v>2.6007287938649044E-3</v>
      </c>
      <c r="BU710" s="27">
        <f>(1/(((6-P710)^2+(3-Q710)^2))*CT710)</f>
        <v>2.2746584517717699E-3</v>
      </c>
      <c r="BV710" s="27">
        <f>((1/(((6-P710)^2+(4-Q710)^2))*CT710))</f>
        <v>1.8700492413486871E-3</v>
      </c>
      <c r="BW710" s="27">
        <f>((1/(((6-P710)^2+(5-Q710)^2))*CT710))</f>
        <v>1.4928400852332361E-3</v>
      </c>
      <c r="BX710" s="27">
        <f>((1/(((0-P710)^2+(1-Q710)^2))*CT710))</f>
        <v>1.7129558729567628E-2</v>
      </c>
      <c r="BY710" s="27">
        <f>((1/(((0-P710)^2+(2-Q710)^2))*CT710))</f>
        <v>1.3605913092703752E-2</v>
      </c>
      <c r="BZ710" s="27">
        <f>((1/(((1-P710)^2+(2-Q710)^2))*CT710))</f>
        <v>3.9475012467253844E-2</v>
      </c>
      <c r="CA710" s="27">
        <f>((1/(((0-P710)^2+(3-Q710)^2))*CT710))</f>
        <v>7.775064754483689E-3</v>
      </c>
      <c r="CB710" s="27">
        <f>((1/(((1-P710)^2+(3-Q710)^2))*CT710))</f>
        <v>1.2429877314790028E-2</v>
      </c>
      <c r="CC710" s="27">
        <f>((1/(((2-P710)^2+(3-Q710)^2))*CT710))</f>
        <v>1.3833871998147252E-2</v>
      </c>
      <c r="CD710" s="27">
        <f>((1/(((0-P710)^2+(4-Q710)^2))*CT710))</f>
        <v>4.4695708175521761E-3</v>
      </c>
      <c r="CE710" s="27">
        <f>((1/(((1-P710)^2+(4-Q710)^2))*CT710))</f>
        <v>5.6957289297151943E-3</v>
      </c>
      <c r="CF710" s="27">
        <f>((1/(((2-P710)^2+(4-Q710)^2))*CT710))</f>
        <v>5.9735308821465966E-3</v>
      </c>
      <c r="CG710" s="27">
        <f>((1/(((3-P710)^2+(4-Q710)^2))*CT710))</f>
        <v>5.019067368408632E-3</v>
      </c>
      <c r="CH710" s="27">
        <f>((1/(((0-P710)^2+(5-Q710)^2))*CT710))</f>
        <v>2.7866488863767043E-3</v>
      </c>
      <c r="CI710" s="27">
        <f>((1/(((1-P710)^2+(5-Q710)^2))*CT710))</f>
        <v>3.2186528488699949E-3</v>
      </c>
      <c r="CJ710" s="27">
        <f>((1/(((2-P710)^2+(5-Q710)^2))*CT710))</f>
        <v>3.3055227149545565E-3</v>
      </c>
      <c r="CK710" s="27">
        <f>((1/(((3-P710)^2+(5-Q710)^2))*CT710))</f>
        <v>2.9907969695576677E-3</v>
      </c>
      <c r="CL710" s="27">
        <f>(1/(((4-P710)^2+(5-Q710)^2))*CT710)</f>
        <v>2.4618774362298364E-3</v>
      </c>
      <c r="CM710" s="27">
        <f>(1/(((0-P710)^2+(6-Q710)^2))*CT710)</f>
        <v>1.8727545659486143E-3</v>
      </c>
      <c r="CN710" s="27">
        <f>(1/(((1-P710)^2+(6-Q710)^2))*CT710)</f>
        <v>2.0584271148065534E-3</v>
      </c>
      <c r="CO710" s="27">
        <f>((1/(((2-P710)^2+(6-Q710)^2))*CT710))</f>
        <v>2.0936145069618771E-3</v>
      </c>
      <c r="CP710" s="27">
        <f>((1/(((3-P710)^2+(6-Q710)^2))*CT710))</f>
        <v>1.96279377242732E-3</v>
      </c>
      <c r="CQ710" s="27">
        <f>((1/(((4-P710)^2+(6-Q710)^2))*CT710))</f>
        <v>1.7202439520893932E-3</v>
      </c>
      <c r="CR710" s="27">
        <f>((1/(((5-P710)^2+(6-Q710)^2)))*CT710)</f>
        <v>1.4426934923837832E-3</v>
      </c>
      <c r="CS710" s="21">
        <f t="shared" si="362"/>
        <v>1.0202451124657452</v>
      </c>
      <c r="CT710" s="28">
        <v>0.05</v>
      </c>
    </row>
    <row r="711" spans="8:98" x14ac:dyDescent="0.25">
      <c r="H711" s="2">
        <v>45042</v>
      </c>
      <c r="I711" s="1" t="s">
        <v>22</v>
      </c>
      <c r="J711" s="1" t="s">
        <v>6</v>
      </c>
      <c r="K711"/>
      <c r="L711"/>
      <c r="M711"/>
      <c r="N711"/>
      <c r="P711" s="10">
        <f>SUMIF(team,spi_matches[[#This Row],[team1]],Mxg)+SUMIF(team,spi_matches[[#This Row],[team2]],Vnxg)</f>
        <v>2.0725093728072599</v>
      </c>
      <c r="Q711" s="10">
        <f>SUMIF(team,spi_matches[[#This Row],[team1]],Mnxg)+SUMIF(team,spi_matches[[#This Row],[team2]],Vxg)</f>
        <v>0.90059499981963687</v>
      </c>
      <c r="R711" s="10" t="str">
        <f t="shared" si="332"/>
        <v/>
      </c>
      <c r="S711" s="21">
        <f t="shared" si="333"/>
        <v>3.580073314063426</v>
      </c>
      <c r="T711" s="21">
        <f t="shared" si="334"/>
        <v>0.11049953759332636</v>
      </c>
      <c r="U711" s="21">
        <f t="shared" si="335"/>
        <v>0.10999002857145952</v>
      </c>
      <c r="V711" s="22">
        <f t="shared" si="336"/>
        <v>3</v>
      </c>
      <c r="W711" s="22">
        <f t="shared" si="337"/>
        <v>0</v>
      </c>
      <c r="X711" s="23" t="str">
        <f t="shared" si="338"/>
        <v/>
      </c>
      <c r="Y711" s="23" t="str">
        <f t="shared" si="339"/>
        <v/>
      </c>
      <c r="Z711" s="23">
        <f t="shared" si="340"/>
        <v>3</v>
      </c>
      <c r="AA711" s="23">
        <f t="shared" si="341"/>
        <v>0</v>
      </c>
      <c r="AB711" s="24">
        <f t="shared" si="342"/>
        <v>2</v>
      </c>
      <c r="AC711" s="24">
        <f t="shared" si="343"/>
        <v>1</v>
      </c>
      <c r="AD711" s="24">
        <f t="shared" si="344"/>
        <v>2</v>
      </c>
      <c r="AE711" s="24">
        <f t="shared" si="345"/>
        <v>0</v>
      </c>
      <c r="AF711" s="24">
        <f t="shared" si="346"/>
        <v>3</v>
      </c>
      <c r="AG711" s="24">
        <f t="shared" si="347"/>
        <v>1</v>
      </c>
      <c r="AH711" s="24">
        <f t="shared" si="348"/>
        <v>1</v>
      </c>
      <c r="AI711" s="24">
        <f t="shared" si="349"/>
        <v>1</v>
      </c>
      <c r="AJ711" s="24">
        <f t="shared" si="350"/>
        <v>2</v>
      </c>
      <c r="AK711" s="24">
        <f t="shared" si="351"/>
        <v>2</v>
      </c>
      <c r="AL711" s="25">
        <f t="shared" si="352"/>
        <v>21</v>
      </c>
      <c r="AM711" s="25">
        <f t="shared" si="353"/>
        <v>20</v>
      </c>
      <c r="AN711" s="25">
        <f t="shared" si="354"/>
        <v>31</v>
      </c>
      <c r="AO711" s="25">
        <f t="shared" si="355"/>
        <v>11</v>
      </c>
      <c r="AP711" s="25">
        <f t="shared" si="356"/>
        <v>22</v>
      </c>
      <c r="AQ711" s="26">
        <f t="shared" si="357"/>
        <v>3.3027360804322186</v>
      </c>
      <c r="AR711" s="26">
        <f t="shared" si="358"/>
        <v>6.1249817507077281E-2</v>
      </c>
      <c r="AS711" s="26">
        <f t="shared" si="359"/>
        <v>5.7463324020231743E-2</v>
      </c>
      <c r="AT711" s="26">
        <f t="shared" si="360"/>
        <v>4.3097588905255904E-2</v>
      </c>
      <c r="AU711" s="26">
        <f t="shared" si="361"/>
        <v>4.1187892984482583E-2</v>
      </c>
      <c r="AV711" s="27">
        <f>(1/(((0-P711)^2+(0-Q711)^2))*CT711)</f>
        <v>9.7916983533580734E-3</v>
      </c>
      <c r="AW711" s="27">
        <f>(1/(((1-P711)^2+(1-Q711)^2))*CT711)</f>
        <v>4.3097588905255904E-2</v>
      </c>
      <c r="AX711" s="27">
        <f>(1/(((2-P711)^2+(2-Q711)^2))*CT711)</f>
        <v>4.1187892984482583E-2</v>
      </c>
      <c r="AY711" s="27">
        <f>(1/(((3-P711)^2+(3-Q711)^2))*CT711)</f>
        <v>9.4917361008389819E-3</v>
      </c>
      <c r="AZ711" s="27">
        <f>((1/(((4-P711)^2+(4-Q711)^2))*CT711))</f>
        <v>3.7533222138249364E-3</v>
      </c>
      <c r="BA711" s="27">
        <f>((1/(((5-P711)^2+(5-Q711)^2))*CT711))</f>
        <v>1.9704182893095705E-3</v>
      </c>
      <c r="BB711" s="27">
        <f>((1/(((6-P711)^2+(6-Q711)^2))*CT711))</f>
        <v>1.206880746256328E-3</v>
      </c>
      <c r="BC711" s="27">
        <f>((1/(((1-P711)^2+(0-Q711)^2))*CT711))</f>
        <v>2.5492675156140523E-2</v>
      </c>
      <c r="BD711" s="27">
        <f>((1/(((2-P711)^2+(0-Q711)^2))*CT711))</f>
        <v>6.1249817507077281E-2</v>
      </c>
      <c r="BE711" s="27">
        <f>((1/(((2-P711)^2+(1-Q711)^2))*CT711))</f>
        <v>3.3027360804322186</v>
      </c>
      <c r="BF711" s="27">
        <f>((1/(((3-P711)^2+(0-Q711)^2))*CT711))</f>
        <v>2.9916648318499325E-2</v>
      </c>
      <c r="BG711" s="27">
        <f>((1/(((3-P711)^2+(1-Q711)^2))*CT711))</f>
        <v>5.7463324020231743E-2</v>
      </c>
      <c r="BH711" s="27">
        <f>((1/(((3-P711)^2+(2-Q711)^2))*CT711))</f>
        <v>2.4167078989012485E-2</v>
      </c>
      <c r="BI711" s="27">
        <f>((1/(((4-P711)^2+(0-Q711)^2))*CT711))</f>
        <v>1.1046570976161374E-2</v>
      </c>
      <c r="BJ711" s="27">
        <f>((1/(((4-P711)^2+(1-Q711)^2))*CT711))</f>
        <v>1.342245315359626E-2</v>
      </c>
      <c r="BK711" s="27">
        <f>((1/(((4-P711)^2+(2-Q711)^2))*CT711))</f>
        <v>1.01545286264589E-2</v>
      </c>
      <c r="BL711" s="27">
        <f>((1/(((4-P711)^2+(3-Q711)^2))*CT711))</f>
        <v>6.1555723864296433E-3</v>
      </c>
      <c r="BM711" s="27">
        <f>((1/(((5-P711)^2+(0-Q711)^2))*CT711))</f>
        <v>5.3297672352513739E-3</v>
      </c>
      <c r="BN711" s="27">
        <f>((1/(((5-P711)^2+(1-Q711)^2))*CT711))</f>
        <v>5.8274496405932791E-3</v>
      </c>
      <c r="BO711" s="27">
        <f>((1/(((5-P711)^2+(2-Q711)^2))*CT711))</f>
        <v>5.1130533279462459E-3</v>
      </c>
      <c r="BP711" s="27">
        <f>((1/(((5-P711)^2+(3-Q711)^2))*CT711))</f>
        <v>3.8527620066110112E-3</v>
      </c>
      <c r="BQ711" s="27">
        <f>((1/(((5-P711)^2+(4-Q711)^2))*CT711))</f>
        <v>2.7508026841972788E-3</v>
      </c>
      <c r="BR711" s="27">
        <f>((1/(((6-P711)^2+(0-Q711)^2))*CT711))</f>
        <v>3.0795280771290547E-3</v>
      </c>
      <c r="BS711" s="27">
        <f>(1/(((6-P711)^2+(1-Q711)^2))*CT711)</f>
        <v>3.2393775667120999E-3</v>
      </c>
      <c r="BT711" s="27">
        <f>(1/(((6-P711)^2+(2-Q711)^2))*CT711)</f>
        <v>3.0059143201870177E-3</v>
      </c>
      <c r="BU711" s="27">
        <f>(1/(((6-P711)^2+(3-Q711)^2))*CT711)</f>
        <v>2.521090944963274E-3</v>
      </c>
      <c r="BV711" s="27">
        <f>((1/(((6-P711)^2+(4-Q711)^2))*CT711))</f>
        <v>1.9974836514470356E-3</v>
      </c>
      <c r="BW711" s="27">
        <f>((1/(((6-P711)^2+(5-Q711)^2))*CT711))</f>
        <v>1.5513350425620672E-3</v>
      </c>
      <c r="BX711" s="27">
        <f>((1/(((0-P711)^2+(1-Q711)^2))*CT711))</f>
        <v>1.161392582375911E-2</v>
      </c>
      <c r="BY711" s="27">
        <f>((1/(((0-P711)^2+(2-Q711)^2))*CT711))</f>
        <v>9.0843246818741504E-3</v>
      </c>
      <c r="BZ711" s="27">
        <f>((1/(((1-P711)^2+(2-Q711)^2))*CT711))</f>
        <v>2.1195711923228978E-2</v>
      </c>
      <c r="CA711" s="27">
        <f>((1/(((0-P711)^2+(3-Q711)^2))*CT711))</f>
        <v>5.7452797221720477E-3</v>
      </c>
      <c r="CB711" s="27">
        <f>((1/(((1-P711)^2+(3-Q711)^2))*CT711))</f>
        <v>8.9964015498782447E-3</v>
      </c>
      <c r="CC711" s="27">
        <f>((1/(((2-P711)^2+(3-Q711)^2))*CT711))</f>
        <v>1.1330779770373322E-2</v>
      </c>
      <c r="CD711" s="27">
        <f>((1/(((0-P711)^2+(4-Q711)^2))*CT711))</f>
        <v>3.5967066223599681E-3</v>
      </c>
      <c r="CE711" s="27">
        <f>((1/(((1-P711)^2+(4-Q711)^2))*CT711))</f>
        <v>4.6483142561995058E-3</v>
      </c>
      <c r="CF711" s="27">
        <f>((1/(((2-P711)^2+(4-Q711)^2))*CT711))</f>
        <v>5.2020643232937765E-3</v>
      </c>
      <c r="CG711" s="27">
        <f>((1/(((3-P711)^2+(4-Q711)^2))*CT711))</f>
        <v>4.7771232120775355E-3</v>
      </c>
      <c r="CH711" s="27">
        <f>((1/(((0-P711)^2+(5-Q711)^2))*CT711))</f>
        <v>2.3696214766449342E-3</v>
      </c>
      <c r="CI711" s="27">
        <f>((1/(((1-P711)^2+(5-Q711)^2))*CT711))</f>
        <v>2.7846779451407154E-3</v>
      </c>
      <c r="CJ711" s="27">
        <f>((1/(((2-P711)^2+(5-Q711)^2))*CT711))</f>
        <v>2.9743529342882362E-3</v>
      </c>
      <c r="CK711" s="27">
        <f>((1/(((3-P711)^2+(5-Q711)^2))*CT711))</f>
        <v>2.8303979867971094E-3</v>
      </c>
      <c r="CL711" s="27">
        <f>(1/(((4-P711)^2+(5-Q711)^2))*CT711)</f>
        <v>2.4366066259065874E-3</v>
      </c>
      <c r="CM711" s="27">
        <f>(1/(((0-P711)^2+(6-Q711)^2))*CT711)</f>
        <v>1.6502071454601542E-3</v>
      </c>
      <c r="CN711" s="27">
        <f>(1/(((1-P711)^2+(6-Q711)^2))*CT711)</f>
        <v>1.8413352557672972E-3</v>
      </c>
      <c r="CO711" s="27">
        <f>((1/(((2-P711)^2+(6-Q711)^2))*CT711))</f>
        <v>1.9223975060224238E-3</v>
      </c>
      <c r="CP711" s="27">
        <f>((1/(((3-P711)^2+(6-Q711)^2))*CT711))</f>
        <v>1.8612151274972925E-3</v>
      </c>
      <c r="CQ711" s="27">
        <f>((1/(((4-P711)^2+(6-Q711)^2))*CT711))</f>
        <v>1.6824168093800516E-3</v>
      </c>
      <c r="CR711" s="27">
        <f>((1/(((5-P711)^2+(6-Q711)^2)))*CT711)</f>
        <v>1.4461678733380771E-3</v>
      </c>
      <c r="CS711" s="21">
        <f t="shared" si="362"/>
        <v>3.8005628802282128</v>
      </c>
      <c r="CT711" s="28">
        <v>0.05</v>
      </c>
    </row>
    <row r="712" spans="8:98" x14ac:dyDescent="0.25">
      <c r="H712" s="2">
        <v>45045</v>
      </c>
      <c r="I712" s="1" t="s">
        <v>27</v>
      </c>
      <c r="J712" s="1" t="s">
        <v>15</v>
      </c>
      <c r="K712"/>
      <c r="L712"/>
      <c r="M712"/>
      <c r="N712"/>
      <c r="P712" s="10">
        <f>SUMIF(team,spi_matches[[#This Row],[team1]],Mxg)+SUMIF(team,spi_matches[[#This Row],[team2]],Vnxg)</f>
        <v>1.266004678293511</v>
      </c>
      <c r="Q712" s="10">
        <f>SUMIF(team,spi_matches[[#This Row],[team1]],Mnxg)+SUMIF(team,spi_matches[[#This Row],[team2]],Vxg)</f>
        <v>0.56388555789067818</v>
      </c>
      <c r="R712" s="10" t="str">
        <f t="shared" si="332"/>
        <v/>
      </c>
      <c r="S712" s="21">
        <f t="shared" si="333"/>
        <v>0.3435270327059135</v>
      </c>
      <c r="T712" s="21">
        <f t="shared" si="334"/>
        <v>0.24749271254699309</v>
      </c>
      <c r="U712" s="21">
        <f t="shared" si="335"/>
        <v>0.12340437399065013</v>
      </c>
      <c r="V712" s="22">
        <f t="shared" si="336"/>
        <v>3</v>
      </c>
      <c r="W712" s="22">
        <f t="shared" si="337"/>
        <v>0</v>
      </c>
      <c r="X712" s="23" t="str">
        <f t="shared" si="338"/>
        <v/>
      </c>
      <c r="Y712" s="23" t="str">
        <f t="shared" si="339"/>
        <v/>
      </c>
      <c r="Z712" s="23">
        <f t="shared" si="340"/>
        <v>3</v>
      </c>
      <c r="AA712" s="23">
        <f t="shared" si="341"/>
        <v>0</v>
      </c>
      <c r="AB712" s="24">
        <f t="shared" si="342"/>
        <v>1</v>
      </c>
      <c r="AC712" s="24">
        <f t="shared" si="343"/>
        <v>1</v>
      </c>
      <c r="AD712" s="24">
        <f t="shared" si="344"/>
        <v>1</v>
      </c>
      <c r="AE712" s="24">
        <f t="shared" si="345"/>
        <v>0</v>
      </c>
      <c r="AF712" s="24">
        <f t="shared" si="346"/>
        <v>2</v>
      </c>
      <c r="AG712" s="24">
        <f t="shared" si="347"/>
        <v>1</v>
      </c>
      <c r="AH712" s="24">
        <f t="shared" si="348"/>
        <v>2</v>
      </c>
      <c r="AI712" s="24">
        <f t="shared" si="349"/>
        <v>0</v>
      </c>
      <c r="AJ712" s="24">
        <f t="shared" si="350"/>
        <v>0</v>
      </c>
      <c r="AK712" s="24">
        <f t="shared" si="351"/>
        <v>1</v>
      </c>
      <c r="AL712" s="25">
        <f t="shared" si="352"/>
        <v>11</v>
      </c>
      <c r="AM712" s="25">
        <f t="shared" si="353"/>
        <v>10</v>
      </c>
      <c r="AN712" s="25">
        <f t="shared" si="354"/>
        <v>21</v>
      </c>
      <c r="AO712" s="25">
        <f t="shared" si="355"/>
        <v>20</v>
      </c>
      <c r="AP712" s="25">
        <f t="shared" si="356"/>
        <v>1</v>
      </c>
      <c r="AQ712" s="26">
        <f t="shared" si="357"/>
        <v>0.19160443366546231</v>
      </c>
      <c r="AR712" s="26">
        <f t="shared" si="358"/>
        <v>0.12862549900307504</v>
      </c>
      <c r="AS712" s="26">
        <f t="shared" si="359"/>
        <v>6.8592286373813913E-2</v>
      </c>
      <c r="AT712" s="26">
        <f t="shared" si="360"/>
        <v>5.8362394082134984E-2</v>
      </c>
      <c r="AU712" s="26">
        <f t="shared" si="361"/>
        <v>2.7886789529764595E-2</v>
      </c>
      <c r="AV712" s="27">
        <f>(1/(((0-P712)^2+(0-Q712)^2))*CT712)</f>
        <v>2.6031704552180679E-2</v>
      </c>
      <c r="AW712" s="27">
        <f>(1/(((1-P712)^2+(1-Q712)^2))*CT712)</f>
        <v>0.19160443366546231</v>
      </c>
      <c r="AX712" s="27">
        <f>(1/(((2-P712)^2+(2-Q712)^2))*CT712)</f>
        <v>1.9222091025039228E-2</v>
      </c>
      <c r="AY712" s="27">
        <f>(1/(((3-P712)^2+(3-Q712)^2))*CT712)</f>
        <v>5.5919696224734231E-3</v>
      </c>
      <c r="AZ712" s="27">
        <f>((1/(((4-P712)^2+(4-Q712)^2))*CT712))</f>
        <v>2.5931440650408572E-3</v>
      </c>
      <c r="BA712" s="27">
        <f>((1/(((5-P712)^2+(5-Q712)^2))*CT712))</f>
        <v>1.4871289403920822E-3</v>
      </c>
      <c r="BB712" s="27">
        <f>((1/(((6-P712)^2+(6-Q712)^2))*CT712))</f>
        <v>9.6224067640450657E-4</v>
      </c>
      <c r="BC712" s="27">
        <f>((1/(((1-P712)^2+(0-Q712)^2))*CT712))</f>
        <v>0.12862549900307504</v>
      </c>
      <c r="BD712" s="27">
        <f>((1/(((2-P712)^2+(0-Q712)^2))*CT712))</f>
        <v>5.8362394082134984E-2</v>
      </c>
      <c r="BE712" s="27">
        <f>((1/(((2-P712)^2+(1-Q712)^2))*CT712))</f>
        <v>6.8592286373813913E-2</v>
      </c>
      <c r="BF712" s="27">
        <f>((1/(((3-P712)^2+(0-Q712)^2))*CT712))</f>
        <v>1.5038920584666602E-2</v>
      </c>
      <c r="BG712" s="27">
        <f>((1/(((3-P712)^2+(1-Q712)^2))*CT712))</f>
        <v>1.5639977319709671E-2</v>
      </c>
      <c r="BH712" s="27">
        <f>((1/(((3-P712)^2+(2-Q712)^2))*CT712))</f>
        <v>9.8635584483566068E-3</v>
      </c>
      <c r="BI712" s="27">
        <f>((1/(((4-P712)^2+(0-Q712)^2))*CT712))</f>
        <v>6.416263561739622E-3</v>
      </c>
      <c r="BJ712" s="27">
        <f>((1/(((4-P712)^2+(1-Q712)^2))*CT712))</f>
        <v>6.5232199929285894E-3</v>
      </c>
      <c r="BK712" s="27">
        <f>((1/(((4-P712)^2+(2-Q712)^2))*CT712))</f>
        <v>5.242653540136556E-3</v>
      </c>
      <c r="BL712" s="27">
        <f>((1/(((4-P712)^2+(3-Q712)^2))*CT712))</f>
        <v>3.7287320597091753E-3</v>
      </c>
      <c r="BM712" s="27">
        <f>((1/(((5-P712)^2+(0-Q712)^2))*CT712))</f>
        <v>3.5061422038586004E-3</v>
      </c>
      <c r="BN712" s="27">
        <f>((1/(((5-P712)^2+(1-Q712)^2))*CT712))</f>
        <v>3.5378400979043261E-3</v>
      </c>
      <c r="BO712" s="27">
        <f>((1/(((5-P712)^2+(2-Q712)^2))*CT712))</f>
        <v>3.123995293170043E-3</v>
      </c>
      <c r="BP712" s="27">
        <f>((1/(((5-P712)^2+(3-Q712)^2))*CT712))</f>
        <v>2.5154227312027175E-3</v>
      </c>
      <c r="BQ712" s="27">
        <f>((1/(((5-P712)^2+(4-Q712)^2))*CT712))</f>
        <v>1.9417774707743648E-3</v>
      </c>
      <c r="BR712" s="27">
        <f>((1/(((6-P712)^2+(0-Q712)^2))*CT712))</f>
        <v>2.1998639171950506E-3</v>
      </c>
      <c r="BS712" s="27">
        <f>(1/(((6-P712)^2+(1-Q712)^2))*CT712)</f>
        <v>2.2123005446672444E-3</v>
      </c>
      <c r="BT712" s="27">
        <f>(1/(((6-P712)^2+(2-Q712)^2))*CT712)</f>
        <v>2.0430564840308377E-3</v>
      </c>
      <c r="BU712" s="27">
        <f>(1/(((6-P712)^2+(3-Q712)^2))*CT712)</f>
        <v>1.7639568057896344E-3</v>
      </c>
      <c r="BV712" s="27">
        <f>((1/(((6-P712)^2+(4-Q712)^2))*CT712))</f>
        <v>1.4612365719982353E-3</v>
      </c>
      <c r="BW712" s="27">
        <f>((1/(((6-P712)^2+(5-Q712)^2))*CT712))</f>
        <v>1.187935619051678E-3</v>
      </c>
      <c r="BX712" s="27">
        <f>((1/(((0-P712)^2+(1-Q712)^2))*CT712))</f>
        <v>2.7886789529764595E-2</v>
      </c>
      <c r="BY712" s="27">
        <f>((1/(((0-P712)^2+(2-Q712)^2))*CT712))</f>
        <v>1.3641848144362168E-2</v>
      </c>
      <c r="BZ712" s="27">
        <f>((1/(((1-P712)^2+(2-Q712)^2))*CT712))</f>
        <v>2.3439149753103117E-2</v>
      </c>
      <c r="CA712" s="27">
        <f>((1/(((0-P712)^2+(3-Q712)^2))*CT712))</f>
        <v>6.6335683266845807E-3</v>
      </c>
      <c r="CB712" s="27">
        <f>((1/(((1-P712)^2+(3-Q712)^2))*CT712))</f>
        <v>8.3258233519614821E-3</v>
      </c>
      <c r="CC712" s="27">
        <f>((1/(((2-P712)^2+(3-Q712)^2))*CT712))</f>
        <v>7.7239131042012342E-3</v>
      </c>
      <c r="CD712" s="27">
        <f>((1/(((0-P712)^2+(4-Q712)^2))*CT712))</f>
        <v>3.7286580085053446E-3</v>
      </c>
      <c r="CE712" s="27">
        <f>((1/(((1-P712)^2+(4-Q712)^2))*CT712))</f>
        <v>4.2095901213282053E-3</v>
      </c>
      <c r="CF712" s="27">
        <f>((1/(((2-P712)^2+(4-Q712)^2))*CT712))</f>
        <v>4.0500155564487349E-3</v>
      </c>
      <c r="CG712" s="27">
        <f>((1/(((3-P712)^2+(4-Q712)^2))*CT712))</f>
        <v>3.3752717064675221E-3</v>
      </c>
      <c r="CH712" s="27">
        <f>((1/(((0-P712)^2+(5-Q712)^2))*CT712))</f>
        <v>2.3494165884541097E-3</v>
      </c>
      <c r="CI712" s="27">
        <f>((1/(((1-P712)^2+(5-Q712)^2))*CT712))</f>
        <v>2.5316622552146108E-3</v>
      </c>
      <c r="CJ712" s="27">
        <f>((1/(((2-P712)^2+(5-Q712)^2))*CT712))</f>
        <v>2.4730608889057628E-3</v>
      </c>
      <c r="CK712" s="27">
        <f>((1/(((3-P712)^2+(5-Q712)^2))*CT712))</f>
        <v>2.2040169327260974E-3</v>
      </c>
      <c r="CL712" s="27">
        <f>(1/(((4-P712)^2+(5-Q712)^2))*CT712)</f>
        <v>1.8413600711505856E-3</v>
      </c>
      <c r="CM712" s="27">
        <f>(1/(((0-P712)^2+(6-Q712)^2))*CT712)</f>
        <v>1.6049247785417803E-3</v>
      </c>
      <c r="CN712" s="27">
        <f>(1/(((1-P712)^2+(6-Q712)^2))*CT712)</f>
        <v>1.6879290180748777E-3</v>
      </c>
      <c r="CO712" s="27">
        <f>((1/(((2-P712)^2+(6-Q712)^2))*CT712))</f>
        <v>1.661676687024825E-3</v>
      </c>
      <c r="CP712" s="27">
        <f>((1/(((3-P712)^2+(6-Q712)^2))*CT712))</f>
        <v>1.5357170937218634E-3</v>
      </c>
      <c r="CQ712" s="27">
        <f>((1/(((4-P712)^2+(6-Q712)^2))*CT712))</f>
        <v>1.3503998433139406E-3</v>
      </c>
      <c r="CR712" s="27">
        <f>((1/(((5-P712)^2+(6-Q712)^2)))*CT712)</f>
        <v>1.149582230694679E-3</v>
      </c>
      <c r="CS712" s="21">
        <f t="shared" si="362"/>
        <v>0.71442411924355709</v>
      </c>
      <c r="CT712" s="28">
        <v>0.05</v>
      </c>
    </row>
    <row r="713" spans="8:98" x14ac:dyDescent="0.25">
      <c r="H713" s="2">
        <v>45045</v>
      </c>
      <c r="I713" s="1" t="s">
        <v>7</v>
      </c>
      <c r="J713" s="1" t="s">
        <v>17</v>
      </c>
      <c r="K713"/>
      <c r="L713"/>
      <c r="M713"/>
      <c r="N713"/>
      <c r="P713" s="10">
        <f>SUMIF(team,spi_matches[[#This Row],[team1]],Mxg)+SUMIF(team,spi_matches[[#This Row],[team2]],Vnxg)</f>
        <v>1.7050292771719193</v>
      </c>
      <c r="Q713" s="10">
        <f>SUMIF(team,spi_matches[[#This Row],[team1]],Mnxg)+SUMIF(team,spi_matches[[#This Row],[team2]],Vxg)</f>
        <v>0.88945174757993017</v>
      </c>
      <c r="R713" s="10" t="str">
        <f t="shared" si="332"/>
        <v/>
      </c>
      <c r="S713" s="21">
        <f t="shared" si="333"/>
        <v>0.72919324736152102</v>
      </c>
      <c r="T713" s="21">
        <f t="shared" si="334"/>
        <v>0.16399032698155</v>
      </c>
      <c r="U713" s="21">
        <f t="shared" si="335"/>
        <v>0.12795819996196989</v>
      </c>
      <c r="V713" s="22">
        <f t="shared" si="336"/>
        <v>3</v>
      </c>
      <c r="W713" s="22">
        <f t="shared" si="337"/>
        <v>0</v>
      </c>
      <c r="X713" s="23" t="str">
        <f t="shared" si="338"/>
        <v/>
      </c>
      <c r="Y713" s="23" t="str">
        <f t="shared" si="339"/>
        <v/>
      </c>
      <c r="Z713" s="23">
        <f t="shared" si="340"/>
        <v>3</v>
      </c>
      <c r="AA713" s="23">
        <f t="shared" si="341"/>
        <v>0</v>
      </c>
      <c r="AB713" s="24">
        <f t="shared" si="342"/>
        <v>2</v>
      </c>
      <c r="AC713" s="24">
        <f t="shared" si="343"/>
        <v>1</v>
      </c>
      <c r="AD713" s="24">
        <f t="shared" si="344"/>
        <v>1</v>
      </c>
      <c r="AE713" s="24">
        <f t="shared" si="345"/>
        <v>1</v>
      </c>
      <c r="AF713" s="24">
        <f t="shared" si="346"/>
        <v>2</v>
      </c>
      <c r="AG713" s="24">
        <f t="shared" si="347"/>
        <v>0</v>
      </c>
      <c r="AH713" s="24">
        <f t="shared" si="348"/>
        <v>1</v>
      </c>
      <c r="AI713" s="24">
        <f t="shared" si="349"/>
        <v>0</v>
      </c>
      <c r="AJ713" s="24">
        <f t="shared" si="350"/>
        <v>2</v>
      </c>
      <c r="AK713" s="24">
        <f t="shared" si="351"/>
        <v>2</v>
      </c>
      <c r="AL713" s="25">
        <f t="shared" si="352"/>
        <v>21</v>
      </c>
      <c r="AM713" s="25">
        <f t="shared" si="353"/>
        <v>11</v>
      </c>
      <c r="AN713" s="25">
        <f t="shared" si="354"/>
        <v>20</v>
      </c>
      <c r="AO713" s="25">
        <f t="shared" si="355"/>
        <v>10</v>
      </c>
      <c r="AP713" s="25">
        <f t="shared" si="356"/>
        <v>22</v>
      </c>
      <c r="AQ713" s="26">
        <f t="shared" si="357"/>
        <v>0.50388676361187723</v>
      </c>
      <c r="AR713" s="26">
        <f t="shared" si="358"/>
        <v>9.8176432114703727E-2</v>
      </c>
      <c r="AS713" s="26">
        <f t="shared" si="359"/>
        <v>5.6939038901124818E-2</v>
      </c>
      <c r="AT713" s="26">
        <f t="shared" si="360"/>
        <v>3.8814129207677676E-2</v>
      </c>
      <c r="AU713" s="26">
        <f t="shared" si="361"/>
        <v>3.7869459704811093E-2</v>
      </c>
      <c r="AV713" s="27">
        <f>(1/(((0-P713)^2+(0-Q713)^2))*CT713)</f>
        <v>1.3519910816364736E-2</v>
      </c>
      <c r="AW713" s="27">
        <f>(1/(((1-P713)^2+(1-Q713)^2))*CT713)</f>
        <v>9.8176432114703727E-2</v>
      </c>
      <c r="AX713" s="27">
        <f>(1/(((2-P713)^2+(2-Q713)^2))*CT713)</f>
        <v>3.7869459704811093E-2</v>
      </c>
      <c r="AY713" s="27">
        <f>(1/(((3-P713)^2+(3-Q713)^2))*CT713)</f>
        <v>8.1547935091280509E-3</v>
      </c>
      <c r="AZ713" s="27">
        <f>((1/(((4-P713)^2+(4-Q713)^2))*CT713))</f>
        <v>3.3461824398320094E-3</v>
      </c>
      <c r="BA713" s="27">
        <f>((1/(((5-P713)^2+(5-Q713)^2))*CT713))</f>
        <v>1.8015785359219137E-3</v>
      </c>
      <c r="BB713" s="27">
        <f>((1/(((6-P713)^2+(6-Q713)^2))*CT713))</f>
        <v>1.1219698607884945E-3</v>
      </c>
      <c r="BC713" s="27">
        <f>((1/(((1-P713)^2+(0-Q713)^2))*CT713))</f>
        <v>3.8814129207677676E-2</v>
      </c>
      <c r="BD713" s="27">
        <f>((1/(((2-P713)^2+(0-Q713)^2))*CT713))</f>
        <v>5.6939038901124818E-2</v>
      </c>
      <c r="BE713" s="27">
        <f>((1/(((2-P713)^2+(1-Q713)^2))*CT713))</f>
        <v>0.50388676361187723</v>
      </c>
      <c r="BF713" s="27">
        <f>((1/(((3-P713)^2+(0-Q713)^2))*CT713))</f>
        <v>2.0258715266423189E-2</v>
      </c>
      <c r="BG713" s="27">
        <f>((1/(((3-P713)^2+(1-Q713)^2))*CT713))</f>
        <v>2.9600334698554789E-2</v>
      </c>
      <c r="BH713" s="27">
        <f>((1/(((3-P713)^2+(2-Q713)^2))*CT713))</f>
        <v>1.718055662123788E-2</v>
      </c>
      <c r="BI713" s="27">
        <f>((1/(((4-P713)^2+(0-Q713)^2))*CT713))</f>
        <v>8.2535285490591258E-3</v>
      </c>
      <c r="BJ713" s="27">
        <f>((1/(((4-P713)^2+(1-Q713)^2))*CT713))</f>
        <v>9.4712907031536519E-3</v>
      </c>
      <c r="BK713" s="27">
        <f>((1/(((4-P713)^2+(2-Q713)^2))*CT713))</f>
        <v>7.6920614994875824E-3</v>
      </c>
      <c r="BL713" s="27">
        <f>((1/(((4-P713)^2+(3-Q713)^2))*CT713))</f>
        <v>5.1433426215045323E-3</v>
      </c>
      <c r="BM713" s="27">
        <f>((1/(((5-P713)^2+(0-Q713)^2))*CT713))</f>
        <v>4.292598457495975E-3</v>
      </c>
      <c r="BN713" s="27">
        <f>((1/(((5-P713)^2+(1-Q713)^2))*CT713))</f>
        <v>4.6002167889079666E-3</v>
      </c>
      <c r="BO713" s="27">
        <f>((1/(((5-P713)^2+(2-Q713)^2))*CT713))</f>
        <v>4.1355981628689135E-3</v>
      </c>
      <c r="BP713" s="27">
        <f>((1/(((5-P713)^2+(3-Q713)^2))*CT713))</f>
        <v>3.2655735550437648E-3</v>
      </c>
      <c r="BQ713" s="27">
        <f>((1/(((5-P713)^2+(4-Q713)^2))*CT713))</f>
        <v>2.4351824450791161E-3</v>
      </c>
      <c r="BR713" s="27">
        <f>((1/(((6-P713)^2+(0-Q713)^2))*CT713))</f>
        <v>2.5990365581906802E-3</v>
      </c>
      <c r="BS713" s="27">
        <f>(1/(((6-P713)^2+(1-Q713)^2))*CT713)</f>
        <v>2.7087065983075233E-3</v>
      </c>
      <c r="BT713" s="27">
        <f>(1/(((6-P713)^2+(2-Q713)^2))*CT713)</f>
        <v>2.5406386675523446E-3</v>
      </c>
      <c r="BU713" s="27">
        <f>(1/(((6-P713)^2+(3-Q713)^2))*CT713)</f>
        <v>2.1832929030553613E-3</v>
      </c>
      <c r="BV713" s="27">
        <f>((1/(((6-P713)^2+(4-Q713)^2))*CT713))</f>
        <v>1.7779494761392348E-3</v>
      </c>
      <c r="BW713" s="27">
        <f>((1/(((6-P713)^2+(5-Q713)^2))*CT713))</f>
        <v>1.4146920687795597E-3</v>
      </c>
      <c r="BX713" s="27">
        <f>((1/(((0-P713)^2+(1-Q713)^2))*CT713))</f>
        <v>1.7127125131916519E-2</v>
      </c>
      <c r="BY713" s="27">
        <f>((1/(((0-P713)^2+(2-Q713)^2))*CT713))</f>
        <v>1.2076004662514126E-2</v>
      </c>
      <c r="BZ713" s="27">
        <f>((1/(((1-P713)^2+(2-Q713)^2))*CT713))</f>
        <v>2.8895325310919463E-2</v>
      </c>
      <c r="CA713" s="27">
        <f>((1/(((0-P713)^2+(3-Q713)^2))*CT713))</f>
        <v>6.7920582391565176E-3</v>
      </c>
      <c r="CB713" s="27">
        <f>((1/(((1-P713)^2+(3-Q713)^2))*CT713))</f>
        <v>1.0097990480632237E-2</v>
      </c>
      <c r="CC713" s="27">
        <f>((1/(((2-P713)^2+(3-Q713)^2))*CT713))</f>
        <v>1.100976826621221E-2</v>
      </c>
      <c r="CD713" s="27">
        <f>((1/(((0-P713)^2+(4-Q713)^2))*CT713))</f>
        <v>3.9737303784475129E-3</v>
      </c>
      <c r="CE713" s="27">
        <f>((1/(((1-P713)^2+(4-Q713)^2))*CT713))</f>
        <v>4.9151755168902345E-3</v>
      </c>
      <c r="CF713" s="27">
        <f>((1/(((2-P713)^2+(4-Q713)^2))*CT713))</f>
        <v>5.1216293983776676E-3</v>
      </c>
      <c r="CG713" s="27">
        <f>((1/(((3-P713)^2+(4-Q713)^2))*CT713))</f>
        <v>4.4043319021436055E-3</v>
      </c>
      <c r="CH713" s="27">
        <f>((1/(((0-P713)^2+(5-Q713)^2))*CT713))</f>
        <v>2.5247766722425883E-3</v>
      </c>
      <c r="CI713" s="27">
        <f>((1/(((1-P713)^2+(5-Q713)^2))*CT713))</f>
        <v>2.8746084496240774E-3</v>
      </c>
      <c r="CJ713" s="27">
        <f>((1/(((2-P713)^2+(5-Q713)^2))*CT713))</f>
        <v>2.9440140389854139E-3</v>
      </c>
      <c r="CK713" s="27">
        <f>((1/(((3-P713)^2+(5-Q713)^2))*CT713))</f>
        <v>2.6919992977132469E-3</v>
      </c>
      <c r="CL713" s="27">
        <f>(1/(((4-P713)^2+(5-Q713)^2))*CT713)</f>
        <v>2.25596162690144E-3</v>
      </c>
      <c r="CM713" s="27">
        <f>(1/(((0-P713)^2+(6-Q713)^2))*CT713)</f>
        <v>1.7226630774170748E-3</v>
      </c>
      <c r="CN713" s="27">
        <f>(1/(((1-P713)^2+(6-Q713)^2))*CT713)</f>
        <v>1.8786561192261891E-3</v>
      </c>
      <c r="CO713" s="27">
        <f>((1/(((2-P713)^2+(6-Q713)^2))*CT713))</f>
        <v>1.9080538487959171E-3</v>
      </c>
      <c r="CP713" s="27">
        <f>((1/(((3-P713)^2+(6-Q713)^2))*CT713))</f>
        <v>1.7989071745434316E-3</v>
      </c>
      <c r="CQ713" s="27">
        <f>((1/(((4-P713)^2+(6-Q713)^2))*CT713))</f>
        <v>1.5931383374301897E-3</v>
      </c>
      <c r="CR713" s="27">
        <f>((1/(((5-P713)^2+(6-Q713)^2)))*CT713)</f>
        <v>1.3522820318802552E-3</v>
      </c>
      <c r="CS713" s="21">
        <f t="shared" si="362"/>
        <v>1.0211417743050404</v>
      </c>
      <c r="CT713" s="28">
        <v>0.05</v>
      </c>
    </row>
    <row r="714" spans="8:98" x14ac:dyDescent="0.25">
      <c r="H714" s="2">
        <v>45045</v>
      </c>
      <c r="I714" s="1" t="s">
        <v>24</v>
      </c>
      <c r="J714" s="1" t="s">
        <v>8</v>
      </c>
      <c r="K714"/>
      <c r="L714"/>
      <c r="M714"/>
      <c r="N714"/>
      <c r="P714" s="10">
        <f>SUMIF(team,spi_matches[[#This Row],[team1]],Mxg)+SUMIF(team,spi_matches[[#This Row],[team2]],Vnxg)</f>
        <v>0.87338064268658477</v>
      </c>
      <c r="Q714" s="10">
        <f>SUMIF(team,spi_matches[[#This Row],[team1]],Mnxg)+SUMIF(team,spi_matches[[#This Row],[team2]],Vxg)</f>
        <v>1.39710355782768</v>
      </c>
      <c r="R714" s="10" t="str">
        <f t="shared" si="332"/>
        <v/>
      </c>
      <c r="S714" s="21">
        <f t="shared" si="333"/>
        <v>0.14601446345758068</v>
      </c>
      <c r="T714" s="21">
        <f t="shared" si="334"/>
        <v>0.34964558067968599</v>
      </c>
      <c r="U714" s="21">
        <f t="shared" si="335"/>
        <v>0.33024667973737898</v>
      </c>
      <c r="V714" s="22">
        <f t="shared" si="336"/>
        <v>1</v>
      </c>
      <c r="W714" s="22">
        <f t="shared" si="337"/>
        <v>1</v>
      </c>
      <c r="X714" s="23" t="str">
        <f t="shared" si="338"/>
        <v/>
      </c>
      <c r="Y714" s="23" t="str">
        <f t="shared" si="339"/>
        <v/>
      </c>
      <c r="Z714" s="23">
        <f t="shared" si="340"/>
        <v>1</v>
      </c>
      <c r="AA714" s="23">
        <f t="shared" si="341"/>
        <v>1</v>
      </c>
      <c r="AB714" s="24">
        <f t="shared" si="342"/>
        <v>1</v>
      </c>
      <c r="AC714" s="24">
        <f t="shared" si="343"/>
        <v>1</v>
      </c>
      <c r="AD714" s="24">
        <f t="shared" si="344"/>
        <v>1</v>
      </c>
      <c r="AE714" s="24">
        <f t="shared" si="345"/>
        <v>2</v>
      </c>
      <c r="AF714" s="24">
        <f t="shared" si="346"/>
        <v>0</v>
      </c>
      <c r="AG714" s="24">
        <f t="shared" si="347"/>
        <v>1</v>
      </c>
      <c r="AH714" s="24">
        <f t="shared" si="348"/>
        <v>0</v>
      </c>
      <c r="AI714" s="24">
        <f t="shared" si="349"/>
        <v>2</v>
      </c>
      <c r="AJ714" s="24">
        <f t="shared" si="350"/>
        <v>2</v>
      </c>
      <c r="AK714" s="24">
        <f t="shared" si="351"/>
        <v>1</v>
      </c>
      <c r="AL714" s="25">
        <f t="shared" si="352"/>
        <v>11</v>
      </c>
      <c r="AM714" s="25">
        <f t="shared" si="353"/>
        <v>12</v>
      </c>
      <c r="AN714" s="25">
        <f t="shared" si="354"/>
        <v>1</v>
      </c>
      <c r="AO714" s="25">
        <f t="shared" si="355"/>
        <v>2</v>
      </c>
      <c r="AP714" s="25">
        <f t="shared" si="356"/>
        <v>21</v>
      </c>
      <c r="AQ714" s="26">
        <f t="shared" si="357"/>
        <v>0.28781335408562331</v>
      </c>
      <c r="AR714" s="26">
        <f t="shared" si="358"/>
        <v>0.13174654921581225</v>
      </c>
      <c r="AS714" s="26">
        <f t="shared" si="359"/>
        <v>5.4319191450102146E-2</v>
      </c>
      <c r="AT714" s="26">
        <f t="shared" si="360"/>
        <v>4.4394018088110859E-2</v>
      </c>
      <c r="AU714" s="26">
        <f t="shared" si="361"/>
        <v>3.5039465358432408E-2</v>
      </c>
      <c r="AV714" s="27">
        <f>(1/(((0-P714)^2+(0-Q714)^2))*CT714)</f>
        <v>1.8418295036496404E-2</v>
      </c>
      <c r="AW714" s="27">
        <f>(1/(((1-P714)^2+(1-Q714)^2))*CT714)</f>
        <v>0.28781335408562331</v>
      </c>
      <c r="AX714" s="27">
        <f>(1/(((2-P714)^2+(2-Q714)^2))*CT714)</f>
        <v>3.0623082414500187E-2</v>
      </c>
      <c r="AY714" s="27">
        <f>(1/(((3-P714)^2+(3-Q714)^2))*CT714)</f>
        <v>7.0504092605544718E-3</v>
      </c>
      <c r="AZ714" s="27">
        <f>((1/(((4-P714)^2+(4-Q714)^2))*CT714))</f>
        <v>3.020998630220068E-3</v>
      </c>
      <c r="BA714" s="27">
        <f>((1/(((5-P714)^2+(5-Q714)^2))*CT714))</f>
        <v>1.6661196188839577E-3</v>
      </c>
      <c r="BB714" s="27">
        <f>((1/(((6-P714)^2+(6-Q714)^2))*CT714))</f>
        <v>1.0533216334075914E-3</v>
      </c>
      <c r="BC714" s="27">
        <f>((1/(((1-P714)^2+(0-Q714)^2))*CT714))</f>
        <v>2.5407397288155248E-2</v>
      </c>
      <c r="BD714" s="27">
        <f>((1/(((2-P714)^2+(0-Q714)^2))*CT714))</f>
        <v>1.5522312493049514E-2</v>
      </c>
      <c r="BE714" s="27">
        <f>((1/(((2-P714)^2+(1-Q714)^2))*CT714))</f>
        <v>3.5039465358432408E-2</v>
      </c>
      <c r="BF714" s="27">
        <f>((1/(((3-P714)^2+(0-Q714)^2))*CT714))</f>
        <v>7.7227135098063464E-3</v>
      </c>
      <c r="BG714" s="27">
        <f>((1/(((3-P714)^2+(1-Q714)^2))*CT714))</f>
        <v>1.0683301560796235E-2</v>
      </c>
      <c r="BH714" s="27">
        <f>((1/(((3-P714)^2+(2-Q714)^2))*CT714))</f>
        <v>1.0233332232626305E-2</v>
      </c>
      <c r="BI714" s="27">
        <f>((1/(((4-P714)^2+(0-Q714)^2))*CT714))</f>
        <v>4.2634298409636303E-3</v>
      </c>
      <c r="BJ714" s="27">
        <f>((1/(((4-P714)^2+(1-Q714)^2))*CT714))</f>
        <v>5.0335030764256539E-3</v>
      </c>
      <c r="BK714" s="27">
        <f>((1/(((4-P714)^2+(2-Q714)^2))*CT714))</f>
        <v>4.9313396145052105E-3</v>
      </c>
      <c r="BL714" s="27">
        <f>((1/(((4-P714)^2+(3-Q714)^2))*CT714))</f>
        <v>4.0502143600319928E-3</v>
      </c>
      <c r="BM714" s="27">
        <f>((1/(((5-P714)^2+(0-Q714)^2))*CT714))</f>
        <v>2.6342290273214742E-3</v>
      </c>
      <c r="BN714" s="27">
        <f>((1/(((5-P714)^2+(1-Q714)^2))*CT714))</f>
        <v>2.9092299502597205E-3</v>
      </c>
      <c r="BO714" s="27">
        <f>((1/(((5-P714)^2+(2-Q714)^2))*CT714))</f>
        <v>2.8748070779987893E-3</v>
      </c>
      <c r="BP714" s="27">
        <f>((1/(((5-P714)^2+(3-Q714)^2))*CT714))</f>
        <v>2.5512463334591935E-3</v>
      </c>
      <c r="BQ714" s="27">
        <f>((1/(((5-P714)^2+(4-Q714)^2))*CT714))</f>
        <v>2.1004822649081361E-3</v>
      </c>
      <c r="BR714" s="27">
        <f>((1/(((6-P714)^2+(0-Q714)^2))*CT714))</f>
        <v>1.7709066984439301E-3</v>
      </c>
      <c r="BS714" s="27">
        <f>(1/(((6-P714)^2+(1-Q714)^2))*CT714)</f>
        <v>1.8910800472109691E-3</v>
      </c>
      <c r="BT714" s="27">
        <f>(1/(((6-P714)^2+(2-Q714)^2))*CT714)</f>
        <v>1.8764746636358368E-3</v>
      </c>
      <c r="BU714" s="27">
        <f>(1/(((6-P714)^2+(3-Q714)^2))*CT714)</f>
        <v>1.7330119658661499E-3</v>
      </c>
      <c r="BV714" s="27">
        <f>((1/(((6-P714)^2+(4-Q714)^2))*CT714))</f>
        <v>1.5125254078790314E-3</v>
      </c>
      <c r="BW714" s="27">
        <f>((1/(((6-P714)^2+(5-Q714)^2))*CT714))</f>
        <v>1.2734606858049544E-3</v>
      </c>
      <c r="BX714" s="27">
        <f>((1/(((0-P714)^2+(1-Q714)^2))*CT714))</f>
        <v>5.4319191450102146E-2</v>
      </c>
      <c r="BY714" s="27">
        <f>((1/(((0-P714)^2+(2-Q714)^2))*CT714))</f>
        <v>4.4394018088110859E-2</v>
      </c>
      <c r="BZ714" s="27">
        <f>((1/(((1-P714)^2+(2-Q714)^2))*CT714))</f>
        <v>0.13174654921581225</v>
      </c>
      <c r="CA714" s="27">
        <f>((1/(((0-P714)^2+(3-Q714)^2))*CT714))</f>
        <v>1.5005683771800957E-2</v>
      </c>
      <c r="CB714" s="27">
        <f>((1/(((1-P714)^2+(3-Q714)^2))*CT714))</f>
        <v>1.9340044454268332E-2</v>
      </c>
      <c r="CC714" s="27">
        <f>((1/(((2-P714)^2+(3-Q714)^2))*CT714))</f>
        <v>1.3025758085485029E-2</v>
      </c>
      <c r="CD714" s="27">
        <f>((1/(((0-P714)^2+(4-Q714)^2))*CT714))</f>
        <v>6.6331791627593575E-3</v>
      </c>
      <c r="CE714" s="27">
        <f>((1/(((1-P714)^2+(4-Q714)^2))*CT714))</f>
        <v>7.362574943027559E-3</v>
      </c>
      <c r="CF714" s="27">
        <f>((1/(((2-P714)^2+(4-Q714)^2))*CT714))</f>
        <v>6.2155494895506178E-3</v>
      </c>
      <c r="CG714" s="27">
        <f>((1/(((3-P714)^2+(4-Q714)^2))*CT714))</f>
        <v>4.4257266578813948E-3</v>
      </c>
      <c r="CH714" s="27">
        <f>((1/(((0-P714)^2+(5-Q714)^2))*CT714))</f>
        <v>3.6380420252137705E-3</v>
      </c>
      <c r="CI714" s="27">
        <f>((1/(((1-P714)^2+(5-Q714)^2))*CT714))</f>
        <v>3.8470726352124044E-3</v>
      </c>
      <c r="CJ714" s="27">
        <f>((1/(((2-P714)^2+(5-Q714)^2))*CT714))</f>
        <v>3.5087389478529645E-3</v>
      </c>
      <c r="CK714" s="27">
        <f>((1/(((3-P714)^2+(5-Q714)^2))*CT714))</f>
        <v>2.8565923242365354E-3</v>
      </c>
      <c r="CL714" s="27">
        <f>(1/(((4-P714)^2+(5-Q714)^2))*CT714)</f>
        <v>2.197163679964247E-3</v>
      </c>
      <c r="CM714" s="27">
        <f>(1/(((0-P714)^2+(6-Q714)^2))*CT714)</f>
        <v>2.2779614685923487E-3</v>
      </c>
      <c r="CN714" s="27">
        <f>(1/(((1-P714)^2+(6-Q714)^2))*CT714)</f>
        <v>2.3581915519085999E-3</v>
      </c>
      <c r="CO714" s="27">
        <f>((1/(((2-P714)^2+(6-Q714)^2))*CT714))</f>
        <v>2.2265836707798174E-3</v>
      </c>
      <c r="CP714" s="27">
        <f>((1/(((3-P714)^2+(6-Q714)^2))*CT714))</f>
        <v>1.9448316946007892E-3</v>
      </c>
      <c r="CQ714" s="27">
        <f>((1/(((4-P714)^2+(6-Q714)^2))*CT714))</f>
        <v>1.6148616746771262E-3</v>
      </c>
      <c r="CR714" s="27">
        <f>((1/(((5-P714)^2+(6-Q714)^2)))*CT714)</f>
        <v>1.3083647455419442E-3</v>
      </c>
      <c r="CS714" s="21">
        <f t="shared" si="362"/>
        <v>0.82590672387464592</v>
      </c>
      <c r="CT714" s="28">
        <v>0.05</v>
      </c>
    </row>
    <row r="715" spans="8:98" x14ac:dyDescent="0.25">
      <c r="H715" s="2">
        <v>45045</v>
      </c>
      <c r="I715" s="1" t="s">
        <v>5</v>
      </c>
      <c r="J715" s="1" t="s">
        <v>25</v>
      </c>
      <c r="K715"/>
      <c r="L715"/>
      <c r="M715"/>
      <c r="N715"/>
      <c r="P715" s="10">
        <f>SUMIF(team,spi_matches[[#This Row],[team1]],Mxg)+SUMIF(team,spi_matches[[#This Row],[team2]],Vnxg)</f>
        <v>1.5199701144186637</v>
      </c>
      <c r="Q715" s="10">
        <f>SUMIF(team,spi_matches[[#This Row],[team1]],Mnxg)+SUMIF(team,spi_matches[[#This Row],[team2]],Vxg)</f>
        <v>0.69319601346220949</v>
      </c>
      <c r="R715" s="10" t="str">
        <f t="shared" si="332"/>
        <v/>
      </c>
      <c r="S715" s="21">
        <f t="shared" si="333"/>
        <v>0.39948068904383771</v>
      </c>
      <c r="T715" s="21">
        <f t="shared" si="334"/>
        <v>0.19313861738556171</v>
      </c>
      <c r="U715" s="21">
        <f t="shared" si="335"/>
        <v>0.12119787286322727</v>
      </c>
      <c r="V715" s="22">
        <f t="shared" si="336"/>
        <v>3</v>
      </c>
      <c r="W715" s="22">
        <f t="shared" si="337"/>
        <v>0</v>
      </c>
      <c r="X715" s="23" t="str">
        <f t="shared" si="338"/>
        <v/>
      </c>
      <c r="Y715" s="23" t="str">
        <f t="shared" si="339"/>
        <v/>
      </c>
      <c r="Z715" s="23">
        <f t="shared" si="340"/>
        <v>3</v>
      </c>
      <c r="AA715" s="23">
        <f t="shared" si="341"/>
        <v>0</v>
      </c>
      <c r="AB715" s="24">
        <f t="shared" si="342"/>
        <v>2</v>
      </c>
      <c r="AC715" s="24">
        <f t="shared" si="343"/>
        <v>1</v>
      </c>
      <c r="AD715" s="24">
        <f t="shared" si="344"/>
        <v>1</v>
      </c>
      <c r="AE715" s="24">
        <f t="shared" si="345"/>
        <v>1</v>
      </c>
      <c r="AF715" s="24">
        <f t="shared" si="346"/>
        <v>2</v>
      </c>
      <c r="AG715" s="24">
        <f t="shared" si="347"/>
        <v>0</v>
      </c>
      <c r="AH715" s="24">
        <f t="shared" si="348"/>
        <v>1</v>
      </c>
      <c r="AI715" s="24">
        <f t="shared" si="349"/>
        <v>0</v>
      </c>
      <c r="AJ715" s="24">
        <f t="shared" si="350"/>
        <v>2</v>
      </c>
      <c r="AK715" s="24">
        <f t="shared" si="351"/>
        <v>2</v>
      </c>
      <c r="AL715" s="25">
        <f t="shared" si="352"/>
        <v>21</v>
      </c>
      <c r="AM715" s="25">
        <f t="shared" si="353"/>
        <v>11</v>
      </c>
      <c r="AN715" s="25">
        <f t="shared" si="354"/>
        <v>20</v>
      </c>
      <c r="AO715" s="25">
        <f t="shared" si="355"/>
        <v>10</v>
      </c>
      <c r="AP715" s="25">
        <f t="shared" si="356"/>
        <v>22</v>
      </c>
      <c r="AQ715" s="26">
        <f t="shared" si="357"/>
        <v>0.15405596517424053</v>
      </c>
      <c r="AR715" s="26">
        <f t="shared" si="358"/>
        <v>0.13717511218430048</v>
      </c>
      <c r="AS715" s="26">
        <f t="shared" si="359"/>
        <v>7.0328492730233422E-2</v>
      </c>
      <c r="AT715" s="26">
        <f t="shared" si="360"/>
        <v>6.6587681870553014E-2</v>
      </c>
      <c r="AU715" s="26">
        <f t="shared" si="361"/>
        <v>2.5797592549426981E-2</v>
      </c>
      <c r="AV715" s="27">
        <f>(1/(((0-P715)^2+(0-Q715)^2))*CT715)</f>
        <v>1.7915818045478371E-2</v>
      </c>
      <c r="AW715" s="27">
        <f>(1/(((1-P715)^2+(1-Q715)^2))*CT715)</f>
        <v>0.13717511218430048</v>
      </c>
      <c r="AX715" s="27">
        <f>(1/(((2-P715)^2+(2-Q715)^2))*CT715)</f>
        <v>2.5797592549426981E-2</v>
      </c>
      <c r="AY715" s="27">
        <f>(1/(((3-P715)^2+(3-Q715)^2))*CT715)</f>
        <v>6.6561649294993204E-3</v>
      </c>
      <c r="AZ715" s="27">
        <f>((1/(((4-P715)^2+(4-Q715)^2))*CT715))</f>
        <v>2.926457964086953E-3</v>
      </c>
      <c r="BA715" s="27">
        <f>((1/(((5-P715)^2+(5-Q715)^2))*CT715))</f>
        <v>1.6308335258552631E-3</v>
      </c>
      <c r="BB715" s="27">
        <f>((1/(((6-P715)^2+(6-Q715)^2))*CT715))</f>
        <v>1.0366381869143127E-3</v>
      </c>
      <c r="BC715" s="27">
        <f>((1/(((1-P715)^2+(0-Q715)^2))*CT715))</f>
        <v>6.6587681870553014E-2</v>
      </c>
      <c r="BD715" s="27">
        <f>((1/(((2-P715)^2+(0-Q715)^2))*CT715))</f>
        <v>7.0328492730233422E-2</v>
      </c>
      <c r="BE715" s="27">
        <f>((1/(((2-P715)^2+(1-Q715)^2))*CT715))</f>
        <v>0.15405596517424053</v>
      </c>
      <c r="BF715" s="27">
        <f>((1/(((3-P715)^2+(0-Q715)^2))*CT715))</f>
        <v>1.8719516376988914E-2</v>
      </c>
      <c r="BG715" s="27">
        <f>((1/(((3-P715)^2+(1-Q715)^2))*CT715))</f>
        <v>2.188550498961581E-2</v>
      </c>
      <c r="BH715" s="27">
        <f>((1/(((3-P715)^2+(2-Q715)^2))*CT715))</f>
        <v>1.2826350054782464E-2</v>
      </c>
      <c r="BI715" s="27">
        <f>((1/(((4-P715)^2+(0-Q715)^2))*CT715))</f>
        <v>7.5402624228057685E-3</v>
      </c>
      <c r="BJ715" s="27">
        <f>((1/(((4-P715)^2+(1-Q715)^2))*CT715))</f>
        <v>8.0068193509916178E-3</v>
      </c>
      <c r="BK715" s="27">
        <f>((1/(((4-P715)^2+(2-Q715)^2))*CT715))</f>
        <v>6.3627115437155345E-3</v>
      </c>
      <c r="BL715" s="27">
        <f>((1/(((4-P715)^2+(3-Q715)^2))*CT715))</f>
        <v>4.3584786386533436E-3</v>
      </c>
      <c r="BM715" s="27">
        <f>((1/(((5-P715)^2+(0-Q715)^2))*CT715))</f>
        <v>3.9710498654527684E-3</v>
      </c>
      <c r="BN715" s="27">
        <f>((1/(((5-P715)^2+(1-Q715)^2))*CT715))</f>
        <v>4.0967700710922801E-3</v>
      </c>
      <c r="BO715" s="27">
        <f>((1/(((5-P715)^2+(2-Q715)^2))*CT715))</f>
        <v>3.6183784104830393E-3</v>
      </c>
      <c r="BP715" s="27">
        <f>((1/(((5-P715)^2+(3-Q715)^2))*CT715))</f>
        <v>2.8682959988266077E-3</v>
      </c>
      <c r="BQ715" s="27">
        <f>((1/(((5-P715)^2+(4-Q715)^2))*CT715))</f>
        <v>2.1696152611047448E-3</v>
      </c>
      <c r="BR715" s="27">
        <f>((1/(((6-P715)^2+(0-Q715)^2))*CT715))</f>
        <v>2.4329493171304064E-3</v>
      </c>
      <c r="BS715" s="27">
        <f>(1/(((6-P715)^2+(1-Q715)^2))*CT715)</f>
        <v>2.4795687918088929E-3</v>
      </c>
      <c r="BT715" s="27">
        <f>(1/(((6-P715)^2+(2-Q715)^2))*CT715)</f>
        <v>2.2958523040282524E-3</v>
      </c>
      <c r="BU715" s="27">
        <f>(1/(((6-P715)^2+(3-Q715)^2))*CT715)</f>
        <v>1.9691231713572319E-3</v>
      </c>
      <c r="BV715" s="27">
        <f>((1/(((6-P715)^2+(4-Q715)^2))*CT715))</f>
        <v>1.6126108552404234E-3</v>
      </c>
      <c r="BW715" s="27">
        <f>((1/(((6-P715)^2+(5-Q715)^2))*CT715))</f>
        <v>1.2946918447326883E-3</v>
      </c>
      <c r="BX715" s="27">
        <f>((1/(((0-P715)^2+(1-Q715)^2))*CT715))</f>
        <v>2.079488156218727E-2</v>
      </c>
      <c r="BY715" s="27">
        <f>((1/(((0-P715)^2+(2-Q715)^2))*CT715))</f>
        <v>1.2443860122496578E-2</v>
      </c>
      <c r="BZ715" s="27">
        <f>((1/(((1-P715)^2+(2-Q715)^2))*CT715))</f>
        <v>2.527670945766864E-2</v>
      </c>
      <c r="CA715" s="27">
        <f>((1/(((0-P715)^2+(3-Q715)^2))*CT715))</f>
        <v>6.5516598937268916E-3</v>
      </c>
      <c r="CB715" s="27">
        <f>((1/(((1-P715)^2+(3-Q715)^2))*CT715))</f>
        <v>8.9418028182740063E-3</v>
      </c>
      <c r="CC715" s="27">
        <f>((1/(((2-P715)^2+(3-Q715)^2))*CT715))</f>
        <v>9.0061313904218534E-3</v>
      </c>
      <c r="CD715" s="27">
        <f>((1/(((0-P715)^2+(4-Q715)^2))*CT715))</f>
        <v>3.7749348354321616E-3</v>
      </c>
      <c r="CE715" s="27">
        <f>((1/(((1-P715)^2+(4-Q715)^2))*CT715))</f>
        <v>4.462165577956651E-3</v>
      </c>
      <c r="CF715" s="27">
        <f>((1/(((2-P715)^2+(4-Q715)^2))*CT715))</f>
        <v>4.4781274076122644E-3</v>
      </c>
      <c r="CG715" s="27">
        <f>((1/(((3-P715)^2+(4-Q715)^2))*CT715))</f>
        <v>3.8093957942060466E-3</v>
      </c>
      <c r="CH715" s="27">
        <f>((1/(((0-P715)^2+(5-Q715)^2))*CT715))</f>
        <v>2.397061808907077E-3</v>
      </c>
      <c r="CI715" s="27">
        <f>((1/(((1-P715)^2+(5-Q715)^2))*CT715))</f>
        <v>2.6568992675376963E-3</v>
      </c>
      <c r="CJ715" s="27">
        <f>((1/(((2-P715)^2+(5-Q715)^2))*CT715))</f>
        <v>2.6625501129170846E-3</v>
      </c>
      <c r="CK715" s="27">
        <f>((1/(((3-P715)^2+(5-Q715)^2))*CT715))</f>
        <v>2.4109109295196774E-3</v>
      </c>
      <c r="CL715" s="27">
        <f>(1/(((4-P715)^2+(5-Q715)^2))*CT715)</f>
        <v>2.0243645380453117E-3</v>
      </c>
      <c r="CM715" s="27">
        <f>(1/(((0-P715)^2+(6-Q715)^2))*CT715)</f>
        <v>1.6408248942479193E-3</v>
      </c>
      <c r="CN715" s="27">
        <f>(1/(((1-P715)^2+(6-Q715)^2))*CT715)</f>
        <v>1.7585486364084071E-3</v>
      </c>
      <c r="CO715" s="27">
        <f>((1/(((2-P715)^2+(6-Q715)^2))*CT715))</f>
        <v>1.7610224092147351E-3</v>
      </c>
      <c r="CP715" s="27">
        <f>((1/(((3-P715)^2+(6-Q715)^2))*CT715))</f>
        <v>1.6473022436669733E-3</v>
      </c>
      <c r="CQ715" s="27">
        <f>((1/(((4-P715)^2+(6-Q715)^2))*CT715))</f>
        <v>1.457185693380857E-3</v>
      </c>
      <c r="CR715" s="27">
        <f>((1/(((5-P715)^2+(6-Q715)^2)))*CT715)</f>
        <v>1.2415334693992093E-3</v>
      </c>
      <c r="CS715" s="21">
        <f t="shared" si="362"/>
        <v>0.71381717929262678</v>
      </c>
      <c r="CT715" s="28">
        <v>0.05</v>
      </c>
    </row>
    <row r="716" spans="8:98" x14ac:dyDescent="0.25">
      <c r="H716" s="2">
        <v>45045</v>
      </c>
      <c r="I716" s="1" t="s">
        <v>13</v>
      </c>
      <c r="J716" s="1" t="s">
        <v>21</v>
      </c>
      <c r="K716"/>
      <c r="L716"/>
      <c r="M716"/>
      <c r="N716"/>
      <c r="P716" s="10">
        <f>SUMIF(team,spi_matches[[#This Row],[team1]],Mxg)+SUMIF(team,spi_matches[[#This Row],[team2]],Vnxg)</f>
        <v>0.95268557266592957</v>
      </c>
      <c r="Q716" s="10">
        <f>SUMIF(team,spi_matches[[#This Row],[team1]],Mnxg)+SUMIF(team,spi_matches[[#This Row],[team2]],Vxg)</f>
        <v>0.9883366243258247</v>
      </c>
      <c r="R716" s="10" t="str">
        <f t="shared" si="332"/>
        <v/>
      </c>
      <c r="S716" s="21">
        <f t="shared" si="333"/>
        <v>0.19410895596928357</v>
      </c>
      <c r="T716" s="21">
        <f t="shared" si="334"/>
        <v>21.116821160944717</v>
      </c>
      <c r="U716" s="21">
        <f t="shared" si="335"/>
        <v>0.20466740442569192</v>
      </c>
      <c r="V716" s="22">
        <f t="shared" si="336"/>
        <v>1</v>
      </c>
      <c r="W716" s="22">
        <f t="shared" si="337"/>
        <v>1</v>
      </c>
      <c r="X716" s="23" t="str">
        <f t="shared" si="338"/>
        <v/>
      </c>
      <c r="Y716" s="23" t="str">
        <f t="shared" si="339"/>
        <v/>
      </c>
      <c r="Z716" s="23">
        <f t="shared" si="340"/>
        <v>1</v>
      </c>
      <c r="AA716" s="23">
        <f t="shared" si="341"/>
        <v>1</v>
      </c>
      <c r="AB716" s="24">
        <f t="shared" si="342"/>
        <v>1</v>
      </c>
      <c r="AC716" s="24">
        <f t="shared" si="343"/>
        <v>1</v>
      </c>
      <c r="AD716" s="24">
        <f t="shared" si="344"/>
        <v>0</v>
      </c>
      <c r="AE716" s="24">
        <f t="shared" si="345"/>
        <v>1</v>
      </c>
      <c r="AF716" s="24">
        <f t="shared" si="346"/>
        <v>1</v>
      </c>
      <c r="AG716" s="24">
        <f t="shared" si="347"/>
        <v>0</v>
      </c>
      <c r="AH716" s="24">
        <f t="shared" si="348"/>
        <v>1</v>
      </c>
      <c r="AI716" s="24">
        <f t="shared" si="349"/>
        <v>2</v>
      </c>
      <c r="AJ716" s="24">
        <f t="shared" si="350"/>
        <v>2</v>
      </c>
      <c r="AK716" s="24">
        <f t="shared" si="351"/>
        <v>1</v>
      </c>
      <c r="AL716" s="25">
        <f t="shared" si="352"/>
        <v>11</v>
      </c>
      <c r="AM716" s="25">
        <f t="shared" si="353"/>
        <v>1</v>
      </c>
      <c r="AN716" s="25">
        <f t="shared" si="354"/>
        <v>10</v>
      </c>
      <c r="AO716" s="25">
        <f t="shared" si="355"/>
        <v>12</v>
      </c>
      <c r="AP716" s="25">
        <f t="shared" si="356"/>
        <v>21</v>
      </c>
      <c r="AQ716" s="26">
        <f t="shared" si="357"/>
        <v>21.055385480918833</v>
      </c>
      <c r="AR716" s="26">
        <f t="shared" si="358"/>
        <v>5.5081497583118769E-2</v>
      </c>
      <c r="AS716" s="26">
        <f t="shared" si="359"/>
        <v>5.1070022272081197E-2</v>
      </c>
      <c r="AT716" s="26">
        <f t="shared" si="360"/>
        <v>4.8747128565183796E-2</v>
      </c>
      <c r="AU716" s="26">
        <f t="shared" si="361"/>
        <v>4.5578704163640162E-2</v>
      </c>
      <c r="AV716" s="27">
        <f>(1/(((0-P716)^2+(0-Q716)^2))*CT716)</f>
        <v>2.6533375957499022E-2</v>
      </c>
      <c r="AW716" s="27">
        <f>(1/(((1-P716)^2+(1-Q716)^2))*CT716)</f>
        <v>21.055385480918833</v>
      </c>
      <c r="AX716" s="27">
        <f>(1/(((2-P716)^2+(2-Q716)^2))*CT716)</f>
        <v>2.3581231711344661E-2</v>
      </c>
      <c r="AY716" s="27">
        <f>(1/(((3-P716)^2+(3-Q716)^2))*CT716)</f>
        <v>6.0692236951267802E-3</v>
      </c>
      <c r="AZ716" s="27">
        <f>((1/(((4-P716)^2+(4-Q716)^2))*CT716))</f>
        <v>2.7238691526149865E-3</v>
      </c>
      <c r="BA716" s="27">
        <f>((1/(((5-P716)^2+(5-Q716)^2))*CT716))</f>
        <v>1.5396839473921567E-3</v>
      </c>
      <c r="BB716" s="27">
        <f>((1/(((6-P716)^2+(6-Q716)^2))*CT716))</f>
        <v>9.8829556190794632E-4</v>
      </c>
      <c r="BC716" s="27">
        <f>((1/(((1-P716)^2+(0-Q716)^2))*CT716))</f>
        <v>5.1070022272081197E-2</v>
      </c>
      <c r="BD716" s="27">
        <f>((1/(((2-P716)^2+(0-Q716)^2))*CT716))</f>
        <v>2.4111761377837108E-2</v>
      </c>
      <c r="BE716" s="27">
        <f>((1/(((2-P716)^2+(1-Q716)^2))*CT716))</f>
        <v>4.5578704163640162E-2</v>
      </c>
      <c r="BF716" s="27">
        <f>((1/(((3-P716)^2+(0-Q716)^2))*CT716))</f>
        <v>9.6743504373814158E-3</v>
      </c>
      <c r="BG716" s="27">
        <f>((1/(((3-P716)^2+(1-Q716)^2))*CT716))</f>
        <v>1.1928526942266947E-2</v>
      </c>
      <c r="BH716" s="27">
        <f>((1/(((3-P716)^2+(2-Q716)^2))*CT716))</f>
        <v>9.5878028113631341E-3</v>
      </c>
      <c r="BI716" s="27">
        <f>((1/(((4-P716)^2+(0-Q716)^2))*CT716))</f>
        <v>4.8719009158782363E-3</v>
      </c>
      <c r="BJ716" s="27">
        <f>((1/(((4-P716)^2+(1-Q716)^2))*CT716))</f>
        <v>5.3842982267866173E-3</v>
      </c>
      <c r="BK716" s="27">
        <f>((1/(((4-P716)^2+(2-Q716)^2))*CT716))</f>
        <v>4.849854327555506E-3</v>
      </c>
      <c r="BL716" s="27">
        <f>((1/(((4-P716)^2+(3-Q716)^2))*CT716))</f>
        <v>3.7501177285519899E-3</v>
      </c>
      <c r="BM716" s="27">
        <f>((1/(((5-P716)^2+(0-Q716)^2))*CT716))</f>
        <v>2.8805886501764117E-3</v>
      </c>
      <c r="BN716" s="27">
        <f>((1/(((5-P716)^2+(1-Q716)^2))*CT716))</f>
        <v>3.0523371849899283E-3</v>
      </c>
      <c r="BO716" s="27">
        <f>((1/(((5-P716)^2+(2-Q716)^2))*CT716))</f>
        <v>2.8728669841316325E-3</v>
      </c>
      <c r="BP716" s="27">
        <f>((1/(((5-P716)^2+(3-Q716)^2))*CT716))</f>
        <v>2.4476755968702666E-3</v>
      </c>
      <c r="BQ716" s="27">
        <f>((1/(((5-P716)^2+(4-Q716)^2))*CT716))</f>
        <v>1.9645693561226589E-3</v>
      </c>
      <c r="BR716" s="27">
        <f>((1/(((6-P716)^2+(0-Q716)^2))*CT716))</f>
        <v>1.890202505731464E-3</v>
      </c>
      <c r="BS716" s="27">
        <f>(1/(((6-P716)^2+(1-Q716)^2))*CT716)</f>
        <v>1.9626685553764084E-3</v>
      </c>
      <c r="BT716" s="27">
        <f>(1/(((6-P716)^2+(2-Q716)^2))*CT716)</f>
        <v>1.886874641240684E-3</v>
      </c>
      <c r="BU716" s="27">
        <f>(1/(((6-P716)^2+(3-Q716)^2))*CT716)</f>
        <v>1.6936422974492861E-3</v>
      </c>
      <c r="BV716" s="27">
        <f>((1/(((6-P716)^2+(4-Q716)^2))*CT716))</f>
        <v>1.4473665494390648E-3</v>
      </c>
      <c r="BW716" s="27">
        <f>((1/(((6-P716)^2+(5-Q716)^2))*CT716))</f>
        <v>1.2028244444134625E-3</v>
      </c>
      <c r="BX716" s="27">
        <f>((1/(((0-P716)^2+(1-Q716)^2))*CT716))</f>
        <v>5.5081497583118769E-2</v>
      </c>
      <c r="BY716" s="27">
        <f>((1/(((0-P716)^2+(2-Q716)^2))*CT716))</f>
        <v>2.5892346233536024E-2</v>
      </c>
      <c r="BZ716" s="27">
        <f>((1/(((1-P716)^2+(2-Q716)^2))*CT716))</f>
        <v>4.8747128565183796E-2</v>
      </c>
      <c r="CA716" s="27">
        <f>((1/(((0-P716)^2+(3-Q716)^2))*CT716))</f>
        <v>1.0092040749039322E-2</v>
      </c>
      <c r="CB716" s="27">
        <f>((1/(((1-P716)^2+(3-Q716)^2))*CT716))</f>
        <v>1.2348642100841389E-2</v>
      </c>
      <c r="CC716" s="27">
        <f>((1/(((2-P716)^2+(3-Q716)^2))*CT716))</f>
        <v>9.7207102934239922E-3</v>
      </c>
      <c r="CD716" s="27">
        <f>((1/(((0-P716)^2+(4-Q716)^2))*CT716))</f>
        <v>5.0111618173614494E-3</v>
      </c>
      <c r="CE716" s="27">
        <f>((1/(((1-P716)^2+(4-Q716)^2))*CT716))</f>
        <v>5.5112482163534576E-3</v>
      </c>
      <c r="CF716" s="27">
        <f>((1/(((2-P716)^2+(4-Q716)^2))*CT716))</f>
        <v>4.9178793822260217E-3</v>
      </c>
      <c r="CG716" s="27">
        <f>((1/(((3-P716)^2+(4-Q716)^2))*CT716))</f>
        <v>3.7702805314285461E-3</v>
      </c>
      <c r="CH716" s="27">
        <f>((1/(((0-P716)^2+(5-Q716)^2))*CT716))</f>
        <v>2.9409943296036141E-3</v>
      </c>
      <c r="CI716" s="27">
        <f>((1/(((1-P716)^2+(5-Q716)^2))*CT716))</f>
        <v>3.1064232598659873E-3</v>
      </c>
      <c r="CJ716" s="27">
        <f>((1/(((2-P716)^2+(5-Q716)^2))*CT716))</f>
        <v>2.9086152839551157E-3</v>
      </c>
      <c r="CK716" s="27">
        <f>((1/(((3-P716)^2+(5-Q716)^2))*CT716))</f>
        <v>2.4648828869513147E-3</v>
      </c>
      <c r="CL716" s="27">
        <f>(1/(((4-P716)^2+(5-Q716)^2))*CT716)</f>
        <v>1.9700886748825748E-3</v>
      </c>
      <c r="CM716" s="27">
        <f>(1/(((0-P716)^2+(6-Q716)^2))*CT716)</f>
        <v>1.9212753881151787E-3</v>
      </c>
      <c r="CN716" s="27">
        <f>(1/(((1-P716)^2+(6-Q716)^2))*CT716)</f>
        <v>1.9905244312200345E-3</v>
      </c>
      <c r="CO716" s="27">
        <f>((1/(((2-P716)^2+(6-Q716)^2))*CT716))</f>
        <v>1.9074041280993819E-3</v>
      </c>
      <c r="CP716" s="27">
        <f>((1/(((3-P716)^2+(6-Q716)^2))*CT716))</f>
        <v>1.7060033416788239E-3</v>
      </c>
      <c r="CQ716" s="27">
        <f>((1/(((4-P716)^2+(6-Q716)^2))*CT716))</f>
        <v>1.4533660607720141E-3</v>
      </c>
      <c r="CR716" s="27">
        <f>((1/(((5-P716)^2+(6-Q716)^2)))*CT716)</f>
        <v>1.204891168035108E-3</v>
      </c>
      <c r="CS716" s="21">
        <f t="shared" si="362"/>
        <v>21.515597521339686</v>
      </c>
      <c r="CT716" s="28">
        <v>0.05</v>
      </c>
    </row>
    <row r="717" spans="8:98" x14ac:dyDescent="0.25">
      <c r="H717" s="2">
        <v>45045</v>
      </c>
      <c r="I717" s="1" t="s">
        <v>20</v>
      </c>
      <c r="J717" s="1" t="s">
        <v>11</v>
      </c>
      <c r="K717"/>
      <c r="L717"/>
      <c r="M717"/>
      <c r="N717"/>
      <c r="P717" s="10">
        <f>SUMIF(team,spi_matches[[#This Row],[team1]],Mxg)+SUMIF(team,spi_matches[[#This Row],[team2]],Vnxg)</f>
        <v>1.7235508705821103</v>
      </c>
      <c r="Q717" s="10">
        <f>SUMIF(team,spi_matches[[#This Row],[team1]],Mnxg)+SUMIF(team,spi_matches[[#This Row],[team2]],Vxg)</f>
        <v>1.1071018813603515</v>
      </c>
      <c r="R717" s="10" t="str">
        <f t="shared" si="332"/>
        <v/>
      </c>
      <c r="S717" s="21">
        <f t="shared" si="333"/>
        <v>0.76878173292205498</v>
      </c>
      <c r="T717" s="21">
        <f t="shared" si="334"/>
        <v>0.17899981595963391</v>
      </c>
      <c r="U717" s="21">
        <f t="shared" si="335"/>
        <v>0.14808027802895635</v>
      </c>
      <c r="V717" s="22">
        <f t="shared" si="336"/>
        <v>3</v>
      </c>
      <c r="W717" s="22">
        <f t="shared" si="337"/>
        <v>0</v>
      </c>
      <c r="X717" s="23" t="str">
        <f t="shared" si="338"/>
        <v/>
      </c>
      <c r="Y717" s="23" t="str">
        <f t="shared" si="339"/>
        <v/>
      </c>
      <c r="Z717" s="23">
        <f t="shared" si="340"/>
        <v>3</v>
      </c>
      <c r="AA717" s="23">
        <f t="shared" si="341"/>
        <v>0</v>
      </c>
      <c r="AB717" s="24">
        <f t="shared" si="342"/>
        <v>2</v>
      </c>
      <c r="AC717" s="24">
        <f t="shared" si="343"/>
        <v>1</v>
      </c>
      <c r="AD717" s="24">
        <f t="shared" si="344"/>
        <v>1</v>
      </c>
      <c r="AE717" s="24">
        <f t="shared" si="345"/>
        <v>1</v>
      </c>
      <c r="AF717" s="24">
        <f t="shared" si="346"/>
        <v>2</v>
      </c>
      <c r="AG717" s="24">
        <f t="shared" si="347"/>
        <v>2</v>
      </c>
      <c r="AH717" s="24">
        <f t="shared" si="348"/>
        <v>2</v>
      </c>
      <c r="AI717" s="24">
        <f t="shared" si="349"/>
        <v>0</v>
      </c>
      <c r="AJ717" s="24">
        <f t="shared" si="350"/>
        <v>1</v>
      </c>
      <c r="AK717" s="24">
        <f t="shared" si="351"/>
        <v>2</v>
      </c>
      <c r="AL717" s="25">
        <f t="shared" si="352"/>
        <v>21</v>
      </c>
      <c r="AM717" s="25">
        <f t="shared" si="353"/>
        <v>11</v>
      </c>
      <c r="AN717" s="25">
        <f t="shared" si="354"/>
        <v>22</v>
      </c>
      <c r="AO717" s="25">
        <f t="shared" si="355"/>
        <v>20</v>
      </c>
      <c r="AP717" s="25">
        <f t="shared" si="356"/>
        <v>12</v>
      </c>
      <c r="AQ717" s="26">
        <f t="shared" si="357"/>
        <v>0.56886099847882898</v>
      </c>
      <c r="AR717" s="26">
        <f t="shared" si="358"/>
        <v>9.3458524711259414E-2</v>
      </c>
      <c r="AS717" s="26">
        <f t="shared" si="359"/>
        <v>5.7228459706631367E-2</v>
      </c>
      <c r="AT717" s="26">
        <f t="shared" si="360"/>
        <v>3.8399546916286061E-2</v>
      </c>
      <c r="AU717" s="26">
        <f t="shared" si="361"/>
        <v>3.785604807792272E-2</v>
      </c>
      <c r="AV717" s="27">
        <f>(1/(((0-P717)^2+(0-Q717)^2))*CT717)</f>
        <v>1.1915252492512372E-2</v>
      </c>
      <c r="AW717" s="27">
        <f>(1/(((1-P717)^2+(1-Q717)^2))*CT717)</f>
        <v>9.3458524711259414E-2</v>
      </c>
      <c r="AX717" s="27">
        <f>(1/(((2-P717)^2+(2-Q717)^2))*CT717)</f>
        <v>5.7228459706631367E-2</v>
      </c>
      <c r="AY717" s="27">
        <f>(1/(((3-P717)^2+(3-Q717)^2))*CT717)</f>
        <v>9.5925365445159103E-3</v>
      </c>
      <c r="AZ717" s="27">
        <f>((1/(((4-P717)^2+(4-Q717)^2))*CT717))</f>
        <v>3.6897427656061668E-3</v>
      </c>
      <c r="BA717" s="27">
        <f>((1/(((5-P717)^2+(5-Q717)^2))*CT717))</f>
        <v>1.9312643951935255E-3</v>
      </c>
      <c r="BB717" s="27">
        <f>((1/(((6-P717)^2+(6-Q717)^2))*CT717))</f>
        <v>1.1840353439151431E-3</v>
      </c>
      <c r="BC717" s="27">
        <f>((1/(((1-P717)^2+(0-Q717)^2))*CT717))</f>
        <v>2.8584488611414452E-2</v>
      </c>
      <c r="BD717" s="27">
        <f>((1/(((2-P717)^2+(0-Q717)^2))*CT717))</f>
        <v>3.8399546916286061E-2</v>
      </c>
      <c r="BE717" s="27">
        <f>((1/(((2-P717)^2+(1-Q717)^2))*CT717))</f>
        <v>0.56886099847882898</v>
      </c>
      <c r="BF717" s="27">
        <f>((1/(((3-P717)^2+(0-Q717)^2))*CT717))</f>
        <v>1.7513153525476416E-2</v>
      </c>
      <c r="BG717" s="27">
        <f>((1/(((3-P717)^2+(1-Q717)^2))*CT717))</f>
        <v>3.0473066449715439E-2</v>
      </c>
      <c r="BH717" s="27">
        <f>((1/(((3-P717)^2+(2-Q717)^2))*CT717))</f>
        <v>2.0605051425862053E-2</v>
      </c>
      <c r="BI717" s="27">
        <f>((1/(((4-P717)^2+(0-Q717)^2))*CT717))</f>
        <v>7.8028741616362977E-3</v>
      </c>
      <c r="BJ717" s="27">
        <f>((1/(((4-P717)^2+(1-Q717)^2))*CT717))</f>
        <v>9.6270639994399752E-3</v>
      </c>
      <c r="BK717" s="27">
        <f>((1/(((4-P717)^2+(2-Q717)^2))*CT717))</f>
        <v>8.361920385113299E-3</v>
      </c>
      <c r="BL717" s="27">
        <f>((1/(((4-P717)^2+(3-Q717)^2))*CT717))</f>
        <v>5.7043217789599695E-3</v>
      </c>
      <c r="BM717" s="27">
        <f>((1/(((5-P717)^2+(0-Q717)^2))*CT717))</f>
        <v>4.1803246675316038E-3</v>
      </c>
      <c r="BN717" s="27">
        <f>((1/(((5-P717)^2+(1-Q717)^2))*CT717))</f>
        <v>4.6526387762277719E-3</v>
      </c>
      <c r="BO717" s="27">
        <f>((1/(((5-P717)^2+(2-Q717)^2))*CT717))</f>
        <v>4.3356162571856769E-3</v>
      </c>
      <c r="BP717" s="27">
        <f>((1/(((5-P717)^2+(3-Q717)^2))*CT717))</f>
        <v>3.4920634025482618E-3</v>
      </c>
      <c r="BQ717" s="27">
        <f>((1/(((5-P717)^2+(4-Q717)^2))*CT717))</f>
        <v>2.6172558874507793E-3</v>
      </c>
      <c r="BR717" s="27">
        <f>((1/(((6-P717)^2+(0-Q717)^2))*CT717))</f>
        <v>2.5623034680550237E-3</v>
      </c>
      <c r="BS717" s="27">
        <f>(1/(((6-P717)^2+(1-Q717)^2))*CT717)</f>
        <v>2.7323168868638912E-3</v>
      </c>
      <c r="BT717" s="27">
        <f>(1/(((6-P717)^2+(2-Q717)^2))*CT717)</f>
        <v>2.619819514255166E-3</v>
      </c>
      <c r="BU717" s="27">
        <f>(1/(((6-P717)^2+(3-Q717)^2))*CT717)</f>
        <v>2.2861239127125866E-3</v>
      </c>
      <c r="BV717" s="27">
        <f>((1/(((6-P717)^2+(4-Q717)^2))*CT717))</f>
        <v>1.8756886111501261E-3</v>
      </c>
      <c r="BW717" s="27">
        <f>((1/(((6-P717)^2+(5-Q717)^2))*CT717))</f>
        <v>1.4950958053409824E-3</v>
      </c>
      <c r="BX717" s="27">
        <f>((1/(((0-P717)^2+(1-Q717)^2))*CT717))</f>
        <v>1.6766716927839705E-2</v>
      </c>
      <c r="BY717" s="27">
        <f>((1/(((0-P717)^2+(2-Q717)^2))*CT717))</f>
        <v>1.3270010070524866E-2</v>
      </c>
      <c r="BZ717" s="27">
        <f>((1/(((1-P717)^2+(2-Q717)^2))*CT717))</f>
        <v>3.785604807792272E-2</v>
      </c>
      <c r="CA717" s="27">
        <f>((1/(((0-P717)^2+(3-Q717)^2))*CT717))</f>
        <v>7.6292887216278665E-3</v>
      </c>
      <c r="CB717" s="27">
        <f>((1/(((1-P717)^2+(3-Q717)^2))*CT717))</f>
        <v>1.2175554499185066E-2</v>
      </c>
      <c r="CC717" s="27">
        <f>((1/(((2-P717)^2+(3-Q717)^2))*CT717))</f>
        <v>1.3663115736115583E-2</v>
      </c>
      <c r="CD717" s="27">
        <f>((1/(((0-P717)^2+(4-Q717)^2))*CT717))</f>
        <v>4.4093704974678049E-3</v>
      </c>
      <c r="CE717" s="27">
        <f>((1/(((1-P717)^2+(4-Q717)^2))*CT717))</f>
        <v>5.6227882422031274E-3</v>
      </c>
      <c r="CF717" s="27">
        <f>((1/(((2-P717)^2+(4-Q717)^2))*CT717))</f>
        <v>5.9204642609928543E-3</v>
      </c>
      <c r="CG717" s="27">
        <f>((1/(((3-P717)^2+(4-Q717)^2))*CT717))</f>
        <v>5.000909212893305E-3</v>
      </c>
      <c r="CH717" s="27">
        <f>((1/(((0-P717)^2+(5-Q717)^2))*CT717))</f>
        <v>2.7585775621536408E-3</v>
      </c>
      <c r="CI717" s="27">
        <f>((1/(((1-P717)^2+(5-Q717)^2))*CT717))</f>
        <v>3.1891453484691606E-3</v>
      </c>
      <c r="CJ717" s="27">
        <f>((1/(((2-P717)^2+(5-Q717)^2))*CT717))</f>
        <v>3.2827613263942119E-3</v>
      </c>
      <c r="CK717" s="27">
        <f>((1/(((3-P717)^2+(5-Q717)^2))*CT717))</f>
        <v>2.97903152498652E-3</v>
      </c>
      <c r="CL717" s="27">
        <f>(1/(((4-P717)^2+(5-Q717)^2))*CT717)</f>
        <v>2.4585879863881057E-3</v>
      </c>
      <c r="CM717" s="27">
        <f>(1/(((0-P717)^2+(6-Q717)^2))*CT717)</f>
        <v>1.8579707963356611E-3</v>
      </c>
      <c r="CN717" s="27">
        <f>(1/(((1-P717)^2+(6-Q717)^2))*CT717)</f>
        <v>2.0438213393849966E-3</v>
      </c>
      <c r="CO717" s="27">
        <f>((1/(((2-P717)^2+(6-Q717)^2))*CT717))</f>
        <v>2.081869421695168E-3</v>
      </c>
      <c r="CP717" s="27">
        <f>((1/(((3-P717)^2+(6-Q717)^2))*CT717))</f>
        <v>1.9554337577699869E-3</v>
      </c>
      <c r="CQ717" s="27">
        <f>((1/(((4-P717)^2+(6-Q717)^2))*CT717))</f>
        <v>1.7168753919374086E-3</v>
      </c>
      <c r="CR717" s="27">
        <f>((1/(((5-P717)^2+(6-Q717)^2)))*CT717)</f>
        <v>1.441937326668579E-3</v>
      </c>
      <c r="CS717" s="21">
        <f t="shared" si="362"/>
        <v>1.0958618269106448</v>
      </c>
      <c r="CT717" s="28">
        <v>0.05</v>
      </c>
    </row>
    <row r="718" spans="8:98" x14ac:dyDescent="0.25">
      <c r="H718" s="2">
        <v>45045</v>
      </c>
      <c r="I718" s="1" t="s">
        <v>6</v>
      </c>
      <c r="J718" s="1" t="s">
        <v>12</v>
      </c>
      <c r="K718"/>
      <c r="L718"/>
      <c r="M718"/>
      <c r="N718"/>
      <c r="P718" s="10">
        <f>SUMIF(team,spi_matches[[#This Row],[team1]],Mxg)+SUMIF(team,spi_matches[[#This Row],[team2]],Vnxg)</f>
        <v>1.7016952213138232</v>
      </c>
      <c r="Q718" s="10">
        <f>SUMIF(team,spi_matches[[#This Row],[team1]],Mnxg)+SUMIF(team,spi_matches[[#This Row],[team2]],Vxg)</f>
        <v>0.92800394223633964</v>
      </c>
      <c r="R718" s="10" t="str">
        <f t="shared" si="332"/>
        <v/>
      </c>
      <c r="S718" s="21">
        <f t="shared" si="333"/>
        <v>0.74997395868252503</v>
      </c>
      <c r="T718" s="21">
        <f t="shared" si="334"/>
        <v>0.16889343097439893</v>
      </c>
      <c r="U718" s="21">
        <f t="shared" si="335"/>
        <v>0.13161547662866149</v>
      </c>
      <c r="V718" s="22">
        <f t="shared" si="336"/>
        <v>3</v>
      </c>
      <c r="W718" s="22">
        <f t="shared" si="337"/>
        <v>0</v>
      </c>
      <c r="X718" s="23" t="str">
        <f t="shared" si="338"/>
        <v/>
      </c>
      <c r="Y718" s="23" t="str">
        <f t="shared" si="339"/>
        <v/>
      </c>
      <c r="Z718" s="23">
        <f t="shared" si="340"/>
        <v>3</v>
      </c>
      <c r="AA718" s="23">
        <f t="shared" si="341"/>
        <v>0</v>
      </c>
      <c r="AB718" s="24">
        <f t="shared" si="342"/>
        <v>2</v>
      </c>
      <c r="AC718" s="24">
        <f t="shared" si="343"/>
        <v>1</v>
      </c>
      <c r="AD718" s="24">
        <f t="shared" si="344"/>
        <v>1</v>
      </c>
      <c r="AE718" s="24">
        <f t="shared" si="345"/>
        <v>1</v>
      </c>
      <c r="AF718" s="24">
        <f t="shared" si="346"/>
        <v>2</v>
      </c>
      <c r="AG718" s="24">
        <f t="shared" si="347"/>
        <v>0</v>
      </c>
      <c r="AH718" s="24">
        <f t="shared" si="348"/>
        <v>2</v>
      </c>
      <c r="AI718" s="24">
        <f t="shared" si="349"/>
        <v>2</v>
      </c>
      <c r="AJ718" s="24">
        <f t="shared" si="350"/>
        <v>1</v>
      </c>
      <c r="AK718" s="24">
        <f t="shared" si="351"/>
        <v>0</v>
      </c>
      <c r="AL718" s="25">
        <f t="shared" si="352"/>
        <v>21</v>
      </c>
      <c r="AM718" s="25">
        <f t="shared" si="353"/>
        <v>11</v>
      </c>
      <c r="AN718" s="25">
        <f t="shared" si="354"/>
        <v>20</v>
      </c>
      <c r="AO718" s="25">
        <f t="shared" si="355"/>
        <v>22</v>
      </c>
      <c r="AP718" s="25">
        <f t="shared" si="356"/>
        <v>10</v>
      </c>
      <c r="AQ718" s="26">
        <f t="shared" si="357"/>
        <v>0.53095931754458969</v>
      </c>
      <c r="AR718" s="26">
        <f t="shared" si="358"/>
        <v>0.10049047068403771</v>
      </c>
      <c r="AS718" s="26">
        <f t="shared" si="359"/>
        <v>5.2621771479229265E-2</v>
      </c>
      <c r="AT718" s="26">
        <f t="shared" si="360"/>
        <v>4.0382461033430572E-2</v>
      </c>
      <c r="AU718" s="26">
        <f t="shared" si="361"/>
        <v>3.6939421184724298E-2</v>
      </c>
      <c r="AV718" s="27">
        <f>(1/(((0-P718)^2+(0-Q718)^2))*CT718)</f>
        <v>1.3308639797928843E-2</v>
      </c>
      <c r="AW718" s="27">
        <f>(1/(((1-P718)^2+(1-Q718)^2))*CT718)</f>
        <v>0.10049047068403771</v>
      </c>
      <c r="AX718" s="27">
        <f>(1/(((2-P718)^2+(2-Q718)^2))*CT718)</f>
        <v>4.0382461033430572E-2</v>
      </c>
      <c r="AY718" s="27">
        <f>(1/(((3-P718)^2+(3-Q718)^2))*CT718)</f>
        <v>8.362933991513468E-3</v>
      </c>
      <c r="AZ718" s="27">
        <f>((1/(((4-P718)^2+(4-Q718)^2))*CT718))</f>
        <v>3.3968857515974202E-3</v>
      </c>
      <c r="BA718" s="27">
        <f>((1/(((5-P718)^2+(5-Q718)^2))*CT718))</f>
        <v>1.8208325327135754E-3</v>
      </c>
      <c r="BB718" s="27">
        <f>((1/(((6-P718)^2+(6-Q718)^2))*CT718))</f>
        <v>1.1312071831773524E-3</v>
      </c>
      <c r="BC718" s="27">
        <f>((1/(((1-P718)^2+(0-Q718)^2))*CT718))</f>
        <v>3.6939421184724298E-2</v>
      </c>
      <c r="BD718" s="27">
        <f>((1/(((2-P718)^2+(0-Q718)^2))*CT718))</f>
        <v>5.2621771479229265E-2</v>
      </c>
      <c r="BE718" s="27">
        <f>((1/(((2-P718)^2+(1-Q718)^2))*CT718))</f>
        <v>0.53095931754458969</v>
      </c>
      <c r="BF718" s="27">
        <f>((1/(((3-P718)^2+(0-Q718)^2))*CT718))</f>
        <v>1.9632583154890592E-2</v>
      </c>
      <c r="BG718" s="27">
        <f>((1/(((3-P718)^2+(1-Q718)^2))*CT718))</f>
        <v>2.9572172332396392E-2</v>
      </c>
      <c r="BH718" s="27">
        <f>((1/(((3-P718)^2+(2-Q718)^2))*CT718))</f>
        <v>1.763810999632252E-2</v>
      </c>
      <c r="BI718" s="27">
        <f>((1/(((4-P718)^2+(0-Q718)^2))*CT718))</f>
        <v>8.1388207101975758E-3</v>
      </c>
      <c r="BJ718" s="27">
        <f>((1/(((4-P718)^2+(1-Q718)^2))*CT718))</f>
        <v>9.4564645673669914E-3</v>
      </c>
      <c r="BK718" s="27">
        <f>((1/(((4-P718)^2+(2-Q718)^2))*CT718))</f>
        <v>7.7743807491266088E-3</v>
      </c>
      <c r="BL718" s="27">
        <f>((1/(((4-P718)^2+(3-Q718)^2))*CT718))</f>
        <v>5.2217289614749961E-3</v>
      </c>
      <c r="BM718" s="27">
        <f>((1/(((5-P718)^2+(0-Q718)^2))*CT718))</f>
        <v>4.2589417032918436E-3</v>
      </c>
      <c r="BN718" s="27">
        <f>((1/(((5-P718)^2+(1-Q718)^2))*CT718))</f>
        <v>4.5939002111213493E-3</v>
      </c>
      <c r="BO718" s="27">
        <f>((1/(((5-P718)^2+(2-Q718)^2))*CT718))</f>
        <v>4.1569705463895268E-3</v>
      </c>
      <c r="BP718" s="27">
        <f>((1/(((5-P718)^2+(3-Q718)^2))*CT718))</f>
        <v>3.2955483171490836E-3</v>
      </c>
      <c r="BQ718" s="27">
        <f>((1/(((5-P718)^2+(4-Q718)^2))*CT718))</f>
        <v>2.4611175190230772E-3</v>
      </c>
      <c r="BR718" s="27">
        <f>((1/(((6-P718)^2+(0-Q718)^2))*CT718))</f>
        <v>2.5857679463108635E-3</v>
      </c>
      <c r="BS718" s="27">
        <f>(1/(((6-P718)^2+(1-Q718)^2))*CT718)</f>
        <v>2.7055387796614096E-3</v>
      </c>
      <c r="BT718" s="27">
        <f>(1/(((6-P718)^2+(2-Q718)^2))*CT718)</f>
        <v>2.5478226933130501E-3</v>
      </c>
      <c r="BU718" s="27">
        <f>(1/(((6-P718)^2+(3-Q718)^2))*CT718)</f>
        <v>2.1960075881739274E-3</v>
      </c>
      <c r="BV718" s="27">
        <f>((1/(((6-P718)^2+(4-Q718)^2))*CT718))</f>
        <v>1.7913067614562664E-3</v>
      </c>
      <c r="BW718" s="27">
        <f>((1/(((6-P718)^2+(5-Q718)^2))*CT718))</f>
        <v>1.426265936315661E-3</v>
      </c>
      <c r="BX718" s="27">
        <f>((1/(((0-P718)^2+(1-Q718)^2))*CT718))</f>
        <v>1.7235732773885449E-2</v>
      </c>
      <c r="BY718" s="27">
        <f>((1/(((0-P718)^2+(2-Q718)^2))*CT718))</f>
        <v>1.2361116141564201E-2</v>
      </c>
      <c r="BZ718" s="27">
        <f>((1/(((1-P718)^2+(2-Q718)^2))*CT718))</f>
        <v>3.0458985264544932E-2</v>
      </c>
      <c r="CA718" s="27">
        <f>((1/(((0-P718)^2+(3-Q718)^2))*CT718))</f>
        <v>6.9551338189474902E-3</v>
      </c>
      <c r="CB718" s="27">
        <f>((1/(((1-P718)^2+(3-Q718)^2))*CT718))</f>
        <v>1.0448133294466644E-2</v>
      </c>
      <c r="CC718" s="27">
        <f>((1/(((2-P718)^2+(3-Q718)^2))*CT718))</f>
        <v>1.1409915488143296E-2</v>
      </c>
      <c r="CD718" s="27">
        <f>((1/(((0-P718)^2+(4-Q718)^2))*CT718))</f>
        <v>4.054187818642088E-3</v>
      </c>
      <c r="CE718" s="27">
        <f>((1/(((1-P718)^2+(4-Q718)^2))*CT718))</f>
        <v>5.0354820395110984E-3</v>
      </c>
      <c r="CF718" s="27">
        <f>((1/(((2-P718)^2+(4-Q718)^2))*CT718))</f>
        <v>5.2487125979272095E-3</v>
      </c>
      <c r="CG718" s="27">
        <f>((1/(((3-P718)^2+(4-Q718)^2))*CT718))</f>
        <v>4.4952891304921557E-3</v>
      </c>
      <c r="CH718" s="27">
        <f>((1/(((0-P718)^2+(5-Q718)^2))*CT718))</f>
        <v>2.5671412008474778E-3</v>
      </c>
      <c r="CI718" s="27">
        <f>((1/(((1-P718)^2+(5-Q718)^2))*CT718))</f>
        <v>2.9285101340161199E-3</v>
      </c>
      <c r="CJ718" s="27">
        <f>((1/(((2-P718)^2+(5-Q718)^2))*CT718))</f>
        <v>2.9993753557098855E-3</v>
      </c>
      <c r="CK718" s="27">
        <f>((1/(((3-P718)^2+(5-Q718)^2))*CT718))</f>
        <v>2.737214210732716E-3</v>
      </c>
      <c r="CL718" s="27">
        <f>(1/(((4-P718)^2+(5-Q718)^2))*CT718)</f>
        <v>2.2869315344086361E-3</v>
      </c>
      <c r="CM718" s="27">
        <f>(1/(((0-P718)^2+(6-Q718)^2))*CT718)</f>
        <v>1.746974463374965E-3</v>
      </c>
      <c r="CN718" s="27">
        <f>(1/(((1-P718)^2+(6-Q718)^2))*CT718)</f>
        <v>1.9071216358683167E-3</v>
      </c>
      <c r="CO718" s="27">
        <f>((1/(((2-P718)^2+(6-Q718)^2))*CT718))</f>
        <v>1.936923711253374E-3</v>
      </c>
      <c r="CP718" s="27">
        <f>((1/(((3-P718)^2+(6-Q718)^2))*CT718))</f>
        <v>1.8241025693461026E-3</v>
      </c>
      <c r="CQ718" s="27">
        <f>((1/(((4-P718)^2+(6-Q718)^2))*CT718))</f>
        <v>1.6125209612907775E-3</v>
      </c>
      <c r="CR718" s="27">
        <f>((1/(((5-P718)^2+(6-Q718)^2)))*CT718)</f>
        <v>1.365972483688576E-3</v>
      </c>
      <c r="CS718" s="21">
        <f t="shared" si="362"/>
        <v>1.0504828662855856</v>
      </c>
      <c r="CT718" s="28">
        <v>0.05</v>
      </c>
    </row>
    <row r="719" spans="8:98" x14ac:dyDescent="0.25">
      <c r="H719" s="2">
        <v>45045</v>
      </c>
      <c r="I719" s="1" t="s">
        <v>14</v>
      </c>
      <c r="J719" s="1" t="s">
        <v>10</v>
      </c>
      <c r="K719"/>
      <c r="L719"/>
      <c r="M719"/>
      <c r="N719"/>
      <c r="P719" s="10">
        <f>SUMIF(team,spi_matches[[#This Row],[team1]],Mxg)+SUMIF(team,spi_matches[[#This Row],[team2]],Vnxg)</f>
        <v>1.4997860695134329</v>
      </c>
      <c r="Q719" s="10">
        <f>SUMIF(team,spi_matches[[#This Row],[team1]],Mnxg)+SUMIF(team,spi_matches[[#This Row],[team2]],Vxg)</f>
        <v>1.2547021712802062</v>
      </c>
      <c r="R719" s="10" t="str">
        <f t="shared" si="332"/>
        <v/>
      </c>
      <c r="S719" s="21">
        <f t="shared" si="333"/>
        <v>0.32295051400766805</v>
      </c>
      <c r="T719" s="21">
        <f t="shared" si="334"/>
        <v>0.25017570809176054</v>
      </c>
      <c r="U719" s="21">
        <f t="shared" si="335"/>
        <v>0.19158484586746505</v>
      </c>
      <c r="V719" s="22">
        <f t="shared" si="336"/>
        <v>3</v>
      </c>
      <c r="W719" s="22">
        <f t="shared" si="337"/>
        <v>0</v>
      </c>
      <c r="X719" s="23" t="str">
        <f t="shared" si="338"/>
        <v/>
      </c>
      <c r="Y719" s="23" t="str">
        <f t="shared" si="339"/>
        <v/>
      </c>
      <c r="Z719" s="23">
        <f t="shared" si="340"/>
        <v>3</v>
      </c>
      <c r="AA719" s="23">
        <f t="shared" si="341"/>
        <v>0</v>
      </c>
      <c r="AB719" s="24">
        <f t="shared" si="342"/>
        <v>1</v>
      </c>
      <c r="AC719" s="24">
        <f t="shared" si="343"/>
        <v>1</v>
      </c>
      <c r="AD719" s="24">
        <f t="shared" si="344"/>
        <v>2</v>
      </c>
      <c r="AE719" s="24">
        <f t="shared" si="345"/>
        <v>1</v>
      </c>
      <c r="AF719" s="24">
        <f t="shared" si="346"/>
        <v>1</v>
      </c>
      <c r="AG719" s="24">
        <f t="shared" si="347"/>
        <v>2</v>
      </c>
      <c r="AH719" s="24">
        <f t="shared" si="348"/>
        <v>2</v>
      </c>
      <c r="AI719" s="24">
        <f t="shared" si="349"/>
        <v>2</v>
      </c>
      <c r="AJ719" s="24">
        <f t="shared" si="350"/>
        <v>1</v>
      </c>
      <c r="AK719" s="24">
        <f t="shared" si="351"/>
        <v>0</v>
      </c>
      <c r="AL719" s="25">
        <f t="shared" si="352"/>
        <v>11</v>
      </c>
      <c r="AM719" s="25">
        <f t="shared" si="353"/>
        <v>21</v>
      </c>
      <c r="AN719" s="25">
        <f t="shared" si="354"/>
        <v>12</v>
      </c>
      <c r="AO719" s="25">
        <f t="shared" si="355"/>
        <v>22</v>
      </c>
      <c r="AP719" s="25">
        <f t="shared" si="356"/>
        <v>10</v>
      </c>
      <c r="AQ719" s="26">
        <f t="shared" si="357"/>
        <v>0.15890201941884163</v>
      </c>
      <c r="AR719" s="26">
        <f t="shared" si="358"/>
        <v>0.15868624429805966</v>
      </c>
      <c r="AS719" s="26">
        <f t="shared" si="359"/>
        <v>6.2092134713700925E-2</v>
      </c>
      <c r="AT719" s="26">
        <f t="shared" si="360"/>
        <v>6.2059160446158293E-2</v>
      </c>
      <c r="AU719" s="26">
        <f t="shared" si="361"/>
        <v>2.7411324102223231E-2</v>
      </c>
      <c r="AV719" s="27">
        <f>(1/(((0-P719)^2+(0-Q719)^2))*CT719)</f>
        <v>1.3076559250898921E-2</v>
      </c>
      <c r="AW719" s="27">
        <f>(1/(((1-P719)^2+(1-Q719)^2))*CT719)</f>
        <v>0.15890201941884163</v>
      </c>
      <c r="AX719" s="27">
        <f>(1/(((2-P719)^2+(2-Q719)^2))*CT719)</f>
        <v>6.2059160446158293E-2</v>
      </c>
      <c r="AY719" s="27">
        <f>(1/(((3-P719)^2+(3-Q719)^2))*CT719)</f>
        <v>9.4398285865648305E-3</v>
      </c>
      <c r="AZ719" s="27">
        <f>((1/(((4-P719)^2+(4-Q719)^2))*CT719))</f>
        <v>3.6264127948445798E-3</v>
      </c>
      <c r="BA719" s="27">
        <f>((1/(((5-P719)^2+(5-Q719)^2))*CT719))</f>
        <v>1.9026777742268356E-3</v>
      </c>
      <c r="BB719" s="27">
        <f>((1/(((6-P719)^2+(6-Q719)^2))*CT719))</f>
        <v>1.169049820225445E-3</v>
      </c>
      <c r="BC719" s="27">
        <f>((1/(((1-P719)^2+(0-Q719)^2))*CT719))</f>
        <v>2.7411324102223231E-2</v>
      </c>
      <c r="BD719" s="27">
        <f>((1/(((2-P719)^2+(0-Q719)^2))*CT719))</f>
        <v>2.7404895880601094E-2</v>
      </c>
      <c r="BE719" s="27">
        <f>((1/(((2-P719)^2+(1-Q719)^2))*CT719))</f>
        <v>0.15868624429805966</v>
      </c>
      <c r="BF719" s="27">
        <f>((1/(((3-P719)^2+(0-Q719)^2))*CT719))</f>
        <v>1.3072170962820215E-2</v>
      </c>
      <c r="BG719" s="27">
        <f>((1/(((3-P719)^2+(1-Q719)^2))*CT719))</f>
        <v>2.1593468097313981E-2</v>
      </c>
      <c r="BH719" s="27">
        <f>((1/(((3-P719)^2+(2-Q719)^2))*CT719))</f>
        <v>1.7818256480525308E-2</v>
      </c>
      <c r="BI719" s="27">
        <f>((1/(((4-P719)^2+(0-Q719)^2))*CT719))</f>
        <v>6.3894928220916448E-3</v>
      </c>
      <c r="BJ719" s="27">
        <f>((1/(((4-P719)^2+(1-Q719)^2))*CT719))</f>
        <v>7.9164743629155567E-3</v>
      </c>
      <c r="BK719" s="27">
        <f>((1/(((4-P719)^2+(2-Q719)^2))*CT719))</f>
        <v>7.3458777351021604E-3</v>
      </c>
      <c r="BL719" s="27">
        <f>((1/(((4-P719)^2+(3-Q719)^2))*CT719))</f>
        <v>5.3780013147365444E-3</v>
      </c>
      <c r="BM719" s="27">
        <f>((1/(((5-P719)^2+(0-Q719)^2))*CT719))</f>
        <v>3.6164337728885384E-3</v>
      </c>
      <c r="BN719" s="27">
        <f>((1/(((5-P719)^2+(1-Q719)^2))*CT719))</f>
        <v>4.0596374527601779E-3</v>
      </c>
      <c r="BO719" s="27">
        <f>((1/(((5-P719)^2+(2-Q719)^2))*CT719))</f>
        <v>3.9041251760095E-3</v>
      </c>
      <c r="BP719" s="27">
        <f>((1/(((5-P719)^2+(3-Q719)^2))*CT719))</f>
        <v>3.2684946641077899E-3</v>
      </c>
      <c r="BQ719" s="27">
        <f>((1/(((5-P719)^2+(4-Q719)^2))*CT719))</f>
        <v>2.5267637689383366E-3</v>
      </c>
      <c r="BR719" s="27">
        <f>((1/(((6-P719)^2+(0-Q719)^2))*CT719))</f>
        <v>2.2908244780126064E-3</v>
      </c>
      <c r="BS719" s="27">
        <f>(1/(((6-P719)^2+(1-Q719)^2))*CT719)</f>
        <v>2.4610176506908426E-3</v>
      </c>
      <c r="BT719" s="27">
        <f>(1/(((6-P719)^2+(2-Q719)^2))*CT719)</f>
        <v>2.4029919048221891E-3</v>
      </c>
      <c r="BU719" s="27">
        <f>(1/(((6-P719)^2+(3-Q719)^2))*CT719)</f>
        <v>2.1461078894750608E-3</v>
      </c>
      <c r="BV719" s="27">
        <f>((1/(((6-P719)^2+(4-Q719)^2))*CT719))</f>
        <v>1.7992999262494962E-3</v>
      </c>
      <c r="BW719" s="27">
        <f>((1/(((6-P719)^2+(5-Q719)^2))*CT719))</f>
        <v>1.4586112673240961E-3</v>
      </c>
      <c r="BX719" s="27">
        <f>((1/(((0-P719)^2+(1-Q719)^2))*CT719))</f>
        <v>2.1605444862566242E-2</v>
      </c>
      <c r="BY719" s="27">
        <f>((1/(((0-P719)^2+(2-Q719)^2))*CT719))</f>
        <v>1.7826410712067184E-2</v>
      </c>
      <c r="BZ719" s="27">
        <f>((1/(((1-P719)^2+(2-Q719)^2))*CT719))</f>
        <v>6.2092134713700925E-2</v>
      </c>
      <c r="CA719" s="27">
        <f>((1/(((0-P719)^2+(3-Q719)^2))*CT719))</f>
        <v>9.4421167518866506E-3</v>
      </c>
      <c r="CB719" s="27">
        <f>((1/(((1-P719)^2+(3-Q719)^2))*CT719))</f>
        <v>1.5170590439482452E-2</v>
      </c>
      <c r="CC719" s="27">
        <f>((1/(((2-P719)^2+(3-Q719)^2))*CT719))</f>
        <v>1.5168621278316705E-2</v>
      </c>
      <c r="CD719" s="27">
        <f>((1/(((0-P719)^2+(4-Q719)^2))*CT719))</f>
        <v>5.1093302546947536E-3</v>
      </c>
      <c r="CE719" s="27">
        <f>((1/(((1-P719)^2+(4-Q719)^2))*CT719))</f>
        <v>6.4214146195253332E-3</v>
      </c>
      <c r="CF719" s="27">
        <f>((1/(((2-P719)^2+(4-Q719)^2))*CT719))</f>
        <v>6.42106178568508E-3</v>
      </c>
      <c r="CG719" s="27">
        <f>((1/(((3-P719)^2+(4-Q719)^2))*CT719))</f>
        <v>5.1086601773802122E-3</v>
      </c>
      <c r="CH719" s="27">
        <f>((1/(((0-P719)^2+(5-Q719)^2))*CT719))</f>
        <v>3.0718919643778963E-3</v>
      </c>
      <c r="CI719" s="27">
        <f>((1/(((1-P719)^2+(5-Q719)^2))*CT719))</f>
        <v>3.5021260150597112E-3</v>
      </c>
      <c r="CJ719" s="27">
        <f>((1/(((2-P719)^2+(5-Q719)^2))*CT719))</f>
        <v>3.5020210648783684E-3</v>
      </c>
      <c r="CK719" s="27">
        <f>((1/(((3-P719)^2+(5-Q719)^2))*CT719))</f>
        <v>3.0716497323564555E-3</v>
      </c>
      <c r="CL719" s="27">
        <f>(1/(((4-P719)^2+(5-Q719)^2))*CT719)</f>
        <v>2.4656868211723505E-3</v>
      </c>
      <c r="CM719" s="27">
        <f>(1/(((0-P719)^2+(6-Q719)^2))*CT719)</f>
        <v>2.0187982630992651E-3</v>
      </c>
      <c r="CN719" s="27">
        <f>(1/(((1-P719)^2+(6-Q719)^2))*CT719)</f>
        <v>2.1960996077705851E-3</v>
      </c>
      <c r="CO719" s="27">
        <f>((1/(((2-P719)^2+(6-Q719)^2))*CT719))</f>
        <v>2.1960583383304148E-3</v>
      </c>
      <c r="CP719" s="27">
        <f>((1/(((3-P719)^2+(6-Q719)^2))*CT719))</f>
        <v>2.0186936424857011E-3</v>
      </c>
      <c r="CQ719" s="27">
        <f>((1/(((4-P719)^2+(6-Q719)^2))*CT719))</f>
        <v>1.737986617038542E-3</v>
      </c>
      <c r="CR719" s="27">
        <f>((1/(((5-P719)^2+(6-Q719)^2)))*CT719)</f>
        <v>1.4380482055902392E-3</v>
      </c>
      <c r="CS719" s="21">
        <f t="shared" si="362"/>
        <v>0.76471106796689348</v>
      </c>
      <c r="CT719" s="28">
        <v>0.05</v>
      </c>
    </row>
    <row r="720" spans="8:98" x14ac:dyDescent="0.25">
      <c r="H720" s="2">
        <v>45045</v>
      </c>
      <c r="I720" s="1" t="s">
        <v>23</v>
      </c>
      <c r="J720" s="1" t="s">
        <v>22</v>
      </c>
      <c r="K720"/>
      <c r="L720"/>
      <c r="M720"/>
      <c r="N720"/>
      <c r="P720" s="10">
        <f>SUMIF(team,spi_matches[[#This Row],[team1]],Mxg)+SUMIF(team,spi_matches[[#This Row],[team2]],Vnxg)</f>
        <v>0.93671668532025065</v>
      </c>
      <c r="Q720" s="10">
        <f>SUMIF(team,spi_matches[[#This Row],[team1]],Mnxg)+SUMIF(team,spi_matches[[#This Row],[team2]],Vxg)</f>
        <v>2.3219419624864468</v>
      </c>
      <c r="R720" s="10" t="str">
        <f t="shared" si="332"/>
        <v/>
      </c>
      <c r="S720" s="21">
        <f t="shared" si="333"/>
        <v>0.10164802669393894</v>
      </c>
      <c r="T720" s="21">
        <f t="shared" si="334"/>
        <v>9.5120423206899174E-2</v>
      </c>
      <c r="U720" s="21">
        <f t="shared" si="335"/>
        <v>0.80595731129729387</v>
      </c>
      <c r="V720" s="22">
        <f t="shared" si="336"/>
        <v>0</v>
      </c>
      <c r="W720" s="22">
        <f t="shared" si="337"/>
        <v>3</v>
      </c>
      <c r="X720" s="23" t="str">
        <f t="shared" si="338"/>
        <v/>
      </c>
      <c r="Y720" s="23" t="str">
        <f t="shared" si="339"/>
        <v/>
      </c>
      <c r="Z720" s="23">
        <f t="shared" si="340"/>
        <v>0</v>
      </c>
      <c r="AA720" s="23">
        <f t="shared" si="341"/>
        <v>3</v>
      </c>
      <c r="AB720" s="24">
        <f t="shared" si="342"/>
        <v>1</v>
      </c>
      <c r="AC720" s="24">
        <f t="shared" si="343"/>
        <v>2</v>
      </c>
      <c r="AD720" s="24">
        <f t="shared" si="344"/>
        <v>1</v>
      </c>
      <c r="AE720" s="24">
        <f t="shared" si="345"/>
        <v>3</v>
      </c>
      <c r="AF720" s="24">
        <f t="shared" si="346"/>
        <v>0</v>
      </c>
      <c r="AG720" s="24">
        <f t="shared" si="347"/>
        <v>2</v>
      </c>
      <c r="AH720" s="24">
        <f t="shared" si="348"/>
        <v>2</v>
      </c>
      <c r="AI720" s="24">
        <f t="shared" si="349"/>
        <v>2</v>
      </c>
      <c r="AJ720" s="24">
        <f t="shared" si="350"/>
        <v>0</v>
      </c>
      <c r="AK720" s="24">
        <f t="shared" si="351"/>
        <v>3</v>
      </c>
      <c r="AL720" s="25">
        <f t="shared" si="352"/>
        <v>12</v>
      </c>
      <c r="AM720" s="25">
        <f t="shared" si="353"/>
        <v>13</v>
      </c>
      <c r="AN720" s="25">
        <f t="shared" si="354"/>
        <v>2</v>
      </c>
      <c r="AO720" s="25">
        <f t="shared" si="355"/>
        <v>22</v>
      </c>
      <c r="AP720" s="25">
        <f t="shared" si="356"/>
        <v>3</v>
      </c>
      <c r="AQ720" s="26">
        <f t="shared" si="357"/>
        <v>0.46446212143031879</v>
      </c>
      <c r="AR720" s="26">
        <f t="shared" si="358"/>
        <v>0.10781264780238871</v>
      </c>
      <c r="AS720" s="26">
        <f t="shared" si="359"/>
        <v>5.0963995400816947E-2</v>
      </c>
      <c r="AT720" s="26">
        <f t="shared" si="360"/>
        <v>4.0511480632207525E-2</v>
      </c>
      <c r="AU720" s="26">
        <f t="shared" si="361"/>
        <v>3.7391540672672918E-2</v>
      </c>
      <c r="AV720" s="27">
        <f>(1/(((0-P720)^2+(0-Q720)^2))*CT720)</f>
        <v>7.9759412105042098E-3</v>
      </c>
      <c r="AW720" s="27">
        <f>(1/(((1-P720)^2+(1-Q720)^2))*CT720)</f>
        <v>2.8546383930013686E-2</v>
      </c>
      <c r="AX720" s="27">
        <f>(1/(((2-P720)^2+(2-Q720)^2))*CT720)</f>
        <v>4.0511480632207525E-2</v>
      </c>
      <c r="AY720" s="27">
        <f>(1/(((3-P720)^2+(3-Q720)^2))*CT720)</f>
        <v>1.0600180662684628E-2</v>
      </c>
      <c r="AZ720" s="27">
        <f>((1/(((4-P720)^2+(4-Q720)^2))*CT720))</f>
        <v>4.0985005949221338E-3</v>
      </c>
      <c r="BA720" s="27">
        <f>((1/(((5-P720)^2+(5-Q720)^2))*CT720))</f>
        <v>2.1112844390936973E-3</v>
      </c>
      <c r="BB720" s="27">
        <f>((1/(((6-P720)^2+(6-Q720)^2))*CT720))</f>
        <v>1.2766517374732979E-3</v>
      </c>
      <c r="BC720" s="27">
        <f>((1/(((1-P720)^2+(0-Q720)^2))*CT720))</f>
        <v>9.2671204286848847E-3</v>
      </c>
      <c r="BD720" s="27">
        <f>((1/(((2-P720)^2+(0-Q720)^2))*CT720))</f>
        <v>7.6663766046093321E-3</v>
      </c>
      <c r="BE720" s="27">
        <f>((1/(((2-P720)^2+(1-Q720)^2))*CT720))</f>
        <v>1.7372560355506224E-2</v>
      </c>
      <c r="BF720" s="27">
        <f>((1/(((3-P720)^2+(0-Q720)^2))*CT720))</f>
        <v>5.1821244615222794E-3</v>
      </c>
      <c r="BG720" s="27">
        <f>((1/(((3-P720)^2+(1-Q720)^2))*CT720))</f>
        <v>8.3268542235799322E-3</v>
      </c>
      <c r="BH720" s="27">
        <f>((1/(((3-P720)^2+(2-Q720)^2))*CT720))</f>
        <v>1.1465826417557711E-2</v>
      </c>
      <c r="BI720" s="27">
        <f>((1/(((4-P720)^2+(0-Q720)^2))*CT720))</f>
        <v>3.3840674660940567E-3</v>
      </c>
      <c r="BJ720" s="27">
        <f>((1/(((4-P720)^2+(1-Q720)^2))*CT720))</f>
        <v>4.4918644714602276E-3</v>
      </c>
      <c r="BK720" s="27">
        <f>((1/(((4-P720)^2+(2-Q720)^2))*CT720))</f>
        <v>5.2701748311787472E-3</v>
      </c>
      <c r="BL720" s="27">
        <f>((1/(((4-P720)^2+(3-Q720)^2))*CT720))</f>
        <v>5.0795109212598694E-3</v>
      </c>
      <c r="BM720" s="27">
        <f>((1/(((5-P720)^2+(0-Q720)^2))*CT720))</f>
        <v>2.2829292922628419E-3</v>
      </c>
      <c r="BN720" s="27">
        <f>((1/(((5-P720)^2+(1-Q720)^2))*CT720))</f>
        <v>2.7385552991278667E-3</v>
      </c>
      <c r="BO720" s="27">
        <f>((1/(((5-P720)^2+(2-Q720)^2))*CT720))</f>
        <v>3.0095249195911614E-3</v>
      </c>
      <c r="BP720" s="27">
        <f>((1/(((5-P720)^2+(3-Q720)^2))*CT720))</f>
        <v>2.9463700548328954E-3</v>
      </c>
      <c r="BQ720" s="27">
        <f>((1/(((5-P720)^2+(4-Q720)^2))*CT720))</f>
        <v>2.5871681536220742E-3</v>
      </c>
      <c r="BR720" s="27">
        <f>((1/(((6-P720)^2+(0-Q720)^2))*CT720))</f>
        <v>1.6114346161818323E-3</v>
      </c>
      <c r="BS720" s="27">
        <f>(1/(((6-P720)^2+(1-Q720)^2))*CT720)</f>
        <v>1.8258591591105368E-3</v>
      </c>
      <c r="BT720" s="27">
        <f>(1/(((6-P720)^2+(2-Q720)^2))*CT720)</f>
        <v>1.9424653758611068E-3</v>
      </c>
      <c r="BU720" s="27">
        <f>(1/(((6-P720)^2+(3-Q720)^2))*CT720)</f>
        <v>1.9159583546817533E-3</v>
      </c>
      <c r="BV720" s="27">
        <f>((1/(((6-P720)^2+(4-Q720)^2))*CT720))</f>
        <v>1.7573014388648429E-3</v>
      </c>
      <c r="BW720" s="27">
        <f>((1/(((6-P720)^2+(5-Q720)^2))*CT720))</f>
        <v>1.5239798483487493E-3</v>
      </c>
      <c r="BX720" s="27">
        <f>((1/(((0-P720)^2+(1-Q720)^2))*CT720))</f>
        <v>1.9047846165139784E-2</v>
      </c>
      <c r="BY720" s="27">
        <f>((1/(((0-P720)^2+(2-Q720)^2))*CT720))</f>
        <v>5.0963995400816947E-2</v>
      </c>
      <c r="BZ720" s="27">
        <f>((1/(((1-P720)^2+(2-Q720)^2))*CT720))</f>
        <v>0.46446212143031879</v>
      </c>
      <c r="CA720" s="27">
        <f>((1/(((0-P720)^2+(3-Q720)^2))*CT720))</f>
        <v>3.7391540672672918E-2</v>
      </c>
      <c r="CB720" s="27">
        <f>((1/(((1-P720)^2+(3-Q720)^2))*CT720))</f>
        <v>0.10781264780238871</v>
      </c>
      <c r="CC720" s="27">
        <f>((1/(((2-P720)^2+(3-Q720)^2))*CT720))</f>
        <v>3.1439934351473194E-2</v>
      </c>
      <c r="CD720" s="27">
        <f>((1/(((0-P720)^2+(4-Q720)^2))*CT720))</f>
        <v>1.3537966279155067E-2</v>
      </c>
      <c r="CE720" s="27">
        <f>((1/(((1-P720)^2+(4-Q720)^2))*CT720))</f>
        <v>1.7731228620465528E-2</v>
      </c>
      <c r="CF720" s="27">
        <f>((1/(((2-P720)^2+(4-Q720)^2))*CT720))</f>
        <v>1.2669613871187275E-2</v>
      </c>
      <c r="CG720" s="27">
        <f>((1/(((3-P720)^2+(4-Q720)^2))*CT720))</f>
        <v>7.0691193468876579E-3</v>
      </c>
      <c r="CH720" s="27">
        <f>((1/(((0-P720)^2+(5-Q720)^2))*CT720))</f>
        <v>6.2116176375069743E-3</v>
      </c>
      <c r="CI720" s="27">
        <f>((1/(((1-P720)^2+(5-Q720)^2))*CT720))</f>
        <v>6.9676703702048707E-3</v>
      </c>
      <c r="CJ720" s="27">
        <f>((1/(((2-P720)^2+(5-Q720)^2))*CT720))</f>
        <v>6.0222343835417726E-3</v>
      </c>
      <c r="CK720" s="27">
        <f>((1/(((3-P720)^2+(5-Q720)^2))*CT720))</f>
        <v>4.3747850765164242E-3</v>
      </c>
      <c r="CL720" s="27">
        <f>(1/(((4-P720)^2+(5-Q720)^2))*CT720)</f>
        <v>3.0201079661281247E-3</v>
      </c>
      <c r="CM720" s="27">
        <f>(1/(((0-P720)^2+(6-Q720)^2))*CT720)</f>
        <v>3.4708847081527552E-3</v>
      </c>
      <c r="CN720" s="27">
        <f>(1/(((1-P720)^2+(6-Q720)^2))*CT720)</f>
        <v>3.6949137214853608E-3</v>
      </c>
      <c r="CO720" s="27">
        <f>((1/(((2-P720)^2+(6-Q720)^2))*CT720))</f>
        <v>3.4109477822573658E-3</v>
      </c>
      <c r="CP720" s="27">
        <f>((1/(((3-P720)^2+(6-Q720)^2))*CT720))</f>
        <v>2.8113185315165987E-3</v>
      </c>
      <c r="CQ720" s="27">
        <f>((1/(((4-P720)^2+(6-Q720)^2))*CT720))</f>
        <v>2.1822801338621124E-3</v>
      </c>
      <c r="CR720" s="27">
        <f>((1/(((5-P720)^2+(6-Q720)^2)))*CT720)</f>
        <v>1.6645370456155968E-3</v>
      </c>
      <c r="CS720" s="21">
        <f t="shared" si="362"/>
        <v>1.0027257611981319</v>
      </c>
      <c r="CT720" s="28">
        <v>0.05</v>
      </c>
    </row>
    <row r="721" spans="8:98" x14ac:dyDescent="0.25">
      <c r="H721" s="2">
        <v>45045</v>
      </c>
      <c r="I721" s="1" t="s">
        <v>19</v>
      </c>
      <c r="J721" s="1" t="s">
        <v>28</v>
      </c>
      <c r="K721"/>
      <c r="L721"/>
      <c r="M721"/>
      <c r="N721"/>
      <c r="P721" s="10">
        <f>SUMIF(team,spi_matches[[#This Row],[team1]],Mxg)+SUMIF(team,spi_matches[[#This Row],[team2]],Vnxg)</f>
        <v>2.041462590493397</v>
      </c>
      <c r="Q721" s="10">
        <f>SUMIF(team,spi_matches[[#This Row],[team1]],Mnxg)+SUMIF(team,spi_matches[[#This Row],[team2]],Vxg)</f>
        <v>1.3829595645895831</v>
      </c>
      <c r="R721" s="10" t="str">
        <f t="shared" si="332"/>
        <v/>
      </c>
      <c r="S721" s="21">
        <f t="shared" si="333"/>
        <v>0.56290285071437796</v>
      </c>
      <c r="T721" s="21">
        <f t="shared" si="334"/>
        <v>0.20203519648349191</v>
      </c>
      <c r="U721" s="21">
        <f t="shared" si="335"/>
        <v>0.1504903639027565</v>
      </c>
      <c r="V721" s="22">
        <f t="shared" si="336"/>
        <v>3</v>
      </c>
      <c r="W721" s="22">
        <f t="shared" si="337"/>
        <v>0</v>
      </c>
      <c r="X721" s="23" t="str">
        <f t="shared" si="338"/>
        <v/>
      </c>
      <c r="Y721" s="23" t="str">
        <f t="shared" si="339"/>
        <v/>
      </c>
      <c r="Z721" s="23">
        <f t="shared" si="340"/>
        <v>3</v>
      </c>
      <c r="AA721" s="23">
        <f t="shared" si="341"/>
        <v>0</v>
      </c>
      <c r="AB721" s="24">
        <f t="shared" si="342"/>
        <v>2</v>
      </c>
      <c r="AC721" s="24">
        <f t="shared" si="343"/>
        <v>1</v>
      </c>
      <c r="AD721" s="24">
        <f t="shared" si="344"/>
        <v>2</v>
      </c>
      <c r="AE721" s="24">
        <f t="shared" si="345"/>
        <v>2</v>
      </c>
      <c r="AF721" s="24">
        <f t="shared" si="346"/>
        <v>3</v>
      </c>
      <c r="AG721" s="24">
        <f t="shared" si="347"/>
        <v>1</v>
      </c>
      <c r="AH721" s="24">
        <f t="shared" si="348"/>
        <v>1</v>
      </c>
      <c r="AI721" s="24">
        <f t="shared" si="349"/>
        <v>1</v>
      </c>
      <c r="AJ721" s="24">
        <f t="shared" si="350"/>
        <v>3</v>
      </c>
      <c r="AK721" s="24">
        <f t="shared" si="351"/>
        <v>2</v>
      </c>
      <c r="AL721" s="25">
        <f t="shared" si="352"/>
        <v>21</v>
      </c>
      <c r="AM721" s="25">
        <f t="shared" si="353"/>
        <v>22</v>
      </c>
      <c r="AN721" s="25">
        <f t="shared" si="354"/>
        <v>31</v>
      </c>
      <c r="AO721" s="25">
        <f t="shared" si="355"/>
        <v>11</v>
      </c>
      <c r="AP721" s="25">
        <f t="shared" si="356"/>
        <v>32</v>
      </c>
      <c r="AQ721" s="26">
        <f t="shared" si="357"/>
        <v>0.33697905463822619</v>
      </c>
      <c r="AR721" s="26">
        <f t="shared" si="358"/>
        <v>0.13073329377945833</v>
      </c>
      <c r="AS721" s="26">
        <f t="shared" si="359"/>
        <v>4.6928440045564242E-2</v>
      </c>
      <c r="AT721" s="26">
        <f t="shared" si="360"/>
        <v>4.0607410337794018E-2</v>
      </c>
      <c r="AU721" s="26">
        <f t="shared" si="361"/>
        <v>3.8475364010753611E-2</v>
      </c>
      <c r="AV721" s="27">
        <f>(1/(((0-P721)^2+(0-Q721)^2))*CT721)</f>
        <v>8.2234858383072994E-3</v>
      </c>
      <c r="AW721" s="27">
        <f>(1/(((1-P721)^2+(1-Q721)^2))*CT721)</f>
        <v>4.0607410337794018E-2</v>
      </c>
      <c r="AX721" s="27">
        <f>(1/(((2-P721)^2+(2-Q721)^2))*CT721)</f>
        <v>0.13073329377945833</v>
      </c>
      <c r="AY721" s="27">
        <f>(1/(((3-P721)^2+(3-Q721)^2))*CT721)</f>
        <v>1.4149820480452283E-2</v>
      </c>
      <c r="AZ721" s="27">
        <f>((1/(((4-P721)^2+(4-Q721)^2))*CT721))</f>
        <v>4.6795581646305205E-3</v>
      </c>
      <c r="BA721" s="27">
        <f>((1/(((5-P721)^2+(5-Q721)^2))*CT721))</f>
        <v>2.289804518793211E-3</v>
      </c>
      <c r="BB721" s="27">
        <f>((1/(((6-P721)^2+(6-Q721)^2))*CT721))</f>
        <v>1.3518233640562435E-3</v>
      </c>
      <c r="BC721" s="27">
        <f>((1/(((1-P721)^2+(0-Q721)^2))*CT721))</f>
        <v>1.6682117172672366E-2</v>
      </c>
      <c r="BD721" s="27">
        <f>((1/(((2-P721)^2+(0-Q721)^2))*CT721))</f>
        <v>2.6119258498986116E-2</v>
      </c>
      <c r="BE721" s="27">
        <f>((1/(((2-P721)^2+(1-Q721)^2))*CT721))</f>
        <v>0.33697905463822619</v>
      </c>
      <c r="BF721" s="27">
        <f>((1/(((3-P721)^2+(0-Q721)^2))*CT721))</f>
        <v>1.7659288674274045E-2</v>
      </c>
      <c r="BG721" s="27">
        <f>((1/(((3-P721)^2+(1-Q721)^2))*CT721))</f>
        <v>4.6928440045564242E-2</v>
      </c>
      <c r="BH721" s="27">
        <f>((1/(((3-P721)^2+(2-Q721)^2))*CT721))</f>
        <v>3.8475364010753611E-2</v>
      </c>
      <c r="BI721" s="27">
        <f>((1/(((4-P721)^2+(0-Q721)^2))*CT721))</f>
        <v>8.6980029919150013E-3</v>
      </c>
      <c r="BJ721" s="27">
        <f>((1/(((4-P721)^2+(1-Q721)^2))*CT721))</f>
        <v>1.2554843282528162E-2</v>
      </c>
      <c r="BK721" s="27">
        <f>((1/(((4-P721)^2+(2-Q721)^2))*CT721))</f>
        <v>1.1857873379403175E-2</v>
      </c>
      <c r="BL721" s="27">
        <f>((1/(((4-P721)^2+(3-Q721)^2))*CT721))</f>
        <v>7.7511105333909619E-3</v>
      </c>
      <c r="BM721" s="27">
        <f>((1/(((5-P721)^2+(0-Q721)^2))*CT721))</f>
        <v>4.6880036260443765E-3</v>
      </c>
      <c r="BN721" s="27">
        <f>((1/(((5-P721)^2+(1-Q721)^2))*CT721))</f>
        <v>5.6182290028224235E-3</v>
      </c>
      <c r="BO721" s="27">
        <f>((1/(((5-P721)^2+(2-Q721)^2))*CT721))</f>
        <v>5.4742432733963543E-3</v>
      </c>
      <c r="BP721" s="27">
        <f>((1/(((5-P721)^2+(3-Q721)^2))*CT721))</f>
        <v>4.3984026020339973E-3</v>
      </c>
      <c r="BQ721" s="27">
        <f>((1/(((5-P721)^2+(4-Q721)^2))*CT721))</f>
        <v>3.2047493371916073E-3</v>
      </c>
      <c r="BR721" s="27">
        <f>((1/(((6-P721)^2+(0-Q721)^2))*CT721))</f>
        <v>2.8437212113083385E-3</v>
      </c>
      <c r="BS721" s="27">
        <f>(1/(((6-P721)^2+(1-Q721)^2))*CT721)</f>
        <v>3.1612203838301193E-3</v>
      </c>
      <c r="BT721" s="27">
        <f>(1/(((6-P721)^2+(2-Q721)^2))*CT721)</f>
        <v>3.1151178102576454E-3</v>
      </c>
      <c r="BU721" s="27">
        <f>(1/(((6-P721)^2+(3-Q721)^2))*CT721)</f>
        <v>2.7345060139108372E-3</v>
      </c>
      <c r="BV721" s="27">
        <f>((1/(((6-P721)^2+(4-Q721)^2))*CT721))</f>
        <v>2.2203552426311771E-3</v>
      </c>
      <c r="BW721" s="27">
        <f>((1/(((6-P721)^2+(5-Q721)^2))*CT721))</f>
        <v>1.7389489832371895E-3</v>
      </c>
      <c r="BX721" s="27">
        <f>((1/(((0-P721)^2+(1-Q721)^2))*CT721))</f>
        <v>1.1589560257784973E-2</v>
      </c>
      <c r="BY721" s="27">
        <f>((1/(((0-P721)^2+(2-Q721)^2))*CT721))</f>
        <v>1.0993097987722234E-2</v>
      </c>
      <c r="BZ721" s="27">
        <f>((1/(((1-P721)^2+(2-Q721)^2))*CT721))</f>
        <v>3.4120767251627264E-2</v>
      </c>
      <c r="CA721" s="27">
        <f>((1/(((0-P721)^2+(3-Q721)^2))*CT721))</f>
        <v>7.3720333572093498E-3</v>
      </c>
      <c r="CB721" s="27">
        <f>((1/(((1-P721)^2+(3-Q721)^2))*CT721))</f>
        <v>1.3515471075533745E-2</v>
      </c>
      <c r="CC721" s="27">
        <f>((1/(((2-P721)^2+(3-Q721)^2))*CT721))</f>
        <v>1.9109213201891587E-2</v>
      </c>
      <c r="CD721" s="27">
        <f>((1/(((0-P721)^2+(4-Q721)^2))*CT721))</f>
        <v>4.5386588738438255E-3</v>
      </c>
      <c r="CE721" s="27">
        <f>((1/(((1-P721)^2+(4-Q721)^2))*CT721))</f>
        <v>6.3023528828363724E-3</v>
      </c>
      <c r="CF721" s="27">
        <f>((1/(((2-P721)^2+(4-Q721)^2))*CT721))</f>
        <v>7.2986096958704179E-3</v>
      </c>
      <c r="CG721" s="27">
        <f>((1/(((3-P721)^2+(4-Q721)^2))*CT721))</f>
        <v>6.4369162970695677E-3</v>
      </c>
      <c r="CH721" s="27">
        <f>((1/(((0-P721)^2+(5-Q721)^2))*CT721))</f>
        <v>2.8984581386805753E-3</v>
      </c>
      <c r="CI721" s="27">
        <f>((1/(((1-P721)^2+(5-Q721)^2))*CT721))</f>
        <v>3.5291728175866396E-3</v>
      </c>
      <c r="CJ721" s="27">
        <f>((1/(((2-P721)^2+(5-Q721)^2))*CT721))</f>
        <v>3.8212566957102978E-3</v>
      </c>
      <c r="CK721" s="27">
        <f>((1/(((3-P721)^2+(5-Q721)^2))*CT721))</f>
        <v>3.5709757011018898E-3</v>
      </c>
      <c r="CL721" s="27">
        <f>(1/(((4-P721)^2+(5-Q721)^2))*CT721)</f>
        <v>2.9552835521170803E-3</v>
      </c>
      <c r="CM721" s="27">
        <f>(1/(((0-P721)^2+(6-Q721)^2))*CT721)</f>
        <v>1.9619667340945507E-3</v>
      </c>
      <c r="CN721" s="27">
        <f>(1/(((1-P721)^2+(6-Q721)^2))*CT721)</f>
        <v>2.231972797793403E-3</v>
      </c>
      <c r="CO721" s="27">
        <f>((1/(((2-P721)^2+(6-Q721)^2))*CT721))</f>
        <v>2.3453498002624505E-3</v>
      </c>
      <c r="CP721" s="27">
        <f>((1/(((3-P721)^2+(6-Q721)^2))*CT721))</f>
        <v>2.2486203912407566E-3</v>
      </c>
      <c r="CQ721" s="27">
        <f>((1/(((4-P721)^2+(6-Q721)^2))*CT721))</f>
        <v>1.9878398930416193E-3</v>
      </c>
      <c r="CR721" s="27">
        <f>((1/(((5-P721)^2+(6-Q721)^2)))*CT721)</f>
        <v>1.6627864997378551E-3</v>
      </c>
      <c r="CS721" s="21">
        <f t="shared" si="362"/>
        <v>0.91542841110062656</v>
      </c>
      <c r="CT721" s="28">
        <v>0.05</v>
      </c>
    </row>
    <row r="722" spans="8:98" x14ac:dyDescent="0.25">
      <c r="H722" s="2">
        <v>45052</v>
      </c>
      <c r="I722" s="1" t="s">
        <v>22</v>
      </c>
      <c r="J722" s="1" t="s">
        <v>8</v>
      </c>
      <c r="K722"/>
      <c r="L722"/>
      <c r="M722"/>
      <c r="N722"/>
      <c r="P722" s="10">
        <f>SUMIF(team,spi_matches[[#This Row],[team1]],Mxg)+SUMIF(team,spi_matches[[#This Row],[team2]],Vnxg)</f>
        <v>2.3963419669625905</v>
      </c>
      <c r="Q722" s="10">
        <f>SUMIF(team,spi_matches[[#This Row],[team1]],Mnxg)+SUMIF(team,spi_matches[[#This Row],[team2]],Vxg)</f>
        <v>0.71489309784259025</v>
      </c>
      <c r="R722" s="10" t="str">
        <f t="shared" si="332"/>
        <v/>
      </c>
      <c r="S722" s="21">
        <f t="shared" si="333"/>
        <v>0.59680713847725331</v>
      </c>
      <c r="T722" s="21">
        <f t="shared" si="334"/>
        <v>7.6162069862543605E-2</v>
      </c>
      <c r="U722" s="21">
        <f t="shared" si="335"/>
        <v>8.8135344465010701E-2</v>
      </c>
      <c r="V722" s="22">
        <f t="shared" si="336"/>
        <v>3</v>
      </c>
      <c r="W722" s="22">
        <f t="shared" si="337"/>
        <v>0</v>
      </c>
      <c r="X722" s="23" t="str">
        <f t="shared" si="338"/>
        <v/>
      </c>
      <c r="Y722" s="23" t="str">
        <f t="shared" si="339"/>
        <v/>
      </c>
      <c r="Z722" s="23">
        <f t="shared" si="340"/>
        <v>3</v>
      </c>
      <c r="AA722" s="23">
        <f t="shared" si="341"/>
        <v>0</v>
      </c>
      <c r="AB722" s="24">
        <f t="shared" si="342"/>
        <v>2</v>
      </c>
      <c r="AC722" s="24">
        <f t="shared" si="343"/>
        <v>1</v>
      </c>
      <c r="AD722" s="24">
        <f t="shared" si="344"/>
        <v>3</v>
      </c>
      <c r="AE722" s="24">
        <f t="shared" si="345"/>
        <v>1</v>
      </c>
      <c r="AF722" s="24">
        <f t="shared" si="346"/>
        <v>2</v>
      </c>
      <c r="AG722" s="24">
        <f t="shared" si="347"/>
        <v>0</v>
      </c>
      <c r="AH722" s="24">
        <f t="shared" si="348"/>
        <v>3</v>
      </c>
      <c r="AI722" s="24">
        <f t="shared" si="349"/>
        <v>0</v>
      </c>
      <c r="AJ722" s="24">
        <f t="shared" si="350"/>
        <v>2</v>
      </c>
      <c r="AK722" s="24">
        <f t="shared" si="351"/>
        <v>2</v>
      </c>
      <c r="AL722" s="25">
        <f t="shared" si="352"/>
        <v>21</v>
      </c>
      <c r="AM722" s="25">
        <f t="shared" si="353"/>
        <v>31</v>
      </c>
      <c r="AN722" s="25">
        <f t="shared" si="354"/>
        <v>20</v>
      </c>
      <c r="AO722" s="25">
        <f t="shared" si="355"/>
        <v>30</v>
      </c>
      <c r="AP722" s="25">
        <f t="shared" si="356"/>
        <v>22</v>
      </c>
      <c r="AQ722" s="26">
        <f t="shared" si="357"/>
        <v>0.20975538708073091</v>
      </c>
      <c r="AR722" s="26">
        <f t="shared" si="358"/>
        <v>0.11218585999942828</v>
      </c>
      <c r="AS722" s="26">
        <f t="shared" si="359"/>
        <v>7.4832476711674686E-2</v>
      </c>
      <c r="AT722" s="26">
        <f t="shared" si="360"/>
        <v>5.7111842984467087E-2</v>
      </c>
      <c r="AU722" s="26">
        <f t="shared" si="361"/>
        <v>2.7645896029605061E-2</v>
      </c>
      <c r="AV722" s="27">
        <f>(1/(((0-P722)^2+(0-Q722)^2))*CT722)</f>
        <v>7.9954880322871454E-3</v>
      </c>
      <c r="AW722" s="27">
        <f>(1/(((1-P722)^2+(1-Q722)^2))*CT722)</f>
        <v>2.4617725685547393E-2</v>
      </c>
      <c r="AX722" s="27">
        <f>(1/(((2-P722)^2+(2-Q722)^2))*CT722)</f>
        <v>2.7645896029605061E-2</v>
      </c>
      <c r="AY722" s="27">
        <f>(1/(((3-P722)^2+(3-Q722)^2))*CT722)</f>
        <v>8.9507620056719882E-3</v>
      </c>
      <c r="AZ722" s="27">
        <f>((1/(((4-P722)^2+(4-Q722)^2))*CT722))</f>
        <v>3.741493775954632E-3</v>
      </c>
      <c r="BA722" s="27">
        <f>((1/(((5-P722)^2+(5-Q722)^2))*CT722))</f>
        <v>1.9887693149959794E-3</v>
      </c>
      <c r="BB722" s="27">
        <f>((1/(((6-P722)^2+(6-Q722)^2))*CT722))</f>
        <v>1.221935018481401E-3</v>
      </c>
      <c r="BC722" s="27">
        <f>((1/(((1-P722)^2+(0-Q722)^2))*CT722))</f>
        <v>2.0318240289835712E-2</v>
      </c>
      <c r="BD722" s="27">
        <f>((1/(((2-P722)^2+(0-Q722)^2))*CT722))</f>
        <v>7.4832476711674686E-2</v>
      </c>
      <c r="BE722" s="27">
        <f>((1/(((2-P722)^2+(1-Q722)^2))*CT722))</f>
        <v>0.20975538708073091</v>
      </c>
      <c r="BF722" s="27">
        <f>((1/(((3-P722)^2+(0-Q722)^2))*CT722))</f>
        <v>5.7111842984467087E-2</v>
      </c>
      <c r="BG722" s="27">
        <f>((1/(((3-P722)^2+(1-Q722)^2))*CT722))</f>
        <v>0.11218585999942828</v>
      </c>
      <c r="BH722" s="27">
        <f>((1/(((3-P722)^2+(2-Q722)^2))*CT722))</f>
        <v>2.4802783509039052E-2</v>
      </c>
      <c r="BI722" s="27">
        <f>((1/(((4-P722)^2+(0-Q722)^2))*CT722))</f>
        <v>1.6219067817993347E-2</v>
      </c>
      <c r="BJ722" s="27">
        <f>((1/(((4-P722)^2+(1-Q722)^2))*CT722))</f>
        <v>1.8846553016642953E-2</v>
      </c>
      <c r="BK722" s="27">
        <f>((1/(((4-P722)^2+(2-Q722)^2))*CT722))</f>
        <v>1.1839310708493908E-2</v>
      </c>
      <c r="BL722" s="27">
        <f>((1/(((4-P722)^2+(3-Q722)^2))*CT722))</f>
        <v>6.4156581960550284E-3</v>
      </c>
      <c r="BM722" s="27">
        <f>((1/(((5-P722)^2+(0-Q722)^2))*CT722))</f>
        <v>6.8586096172820023E-3</v>
      </c>
      <c r="BN722" s="27">
        <f>((1/(((5-P722)^2+(1-Q722)^2))*CT722))</f>
        <v>7.2882885918824835E-3</v>
      </c>
      <c r="BO722" s="27">
        <f>((1/(((5-P722)^2+(2-Q722)^2))*CT722))</f>
        <v>5.930821777674935E-3</v>
      </c>
      <c r="BP722" s="27">
        <f>((1/(((5-P722)^2+(3-Q722)^2))*CT722))</f>
        <v>4.1664067150774201E-3</v>
      </c>
      <c r="BQ722" s="27">
        <f>((1/(((5-P722)^2+(4-Q722)^2))*CT722))</f>
        <v>2.8456039313147427E-3</v>
      </c>
      <c r="BR722" s="27">
        <f>((1/(((6-P722)^2+(0-Q722)^2))*CT722))</f>
        <v>3.7044107356540277E-3</v>
      </c>
      <c r="BS722" s="27">
        <f>(1/(((6-P722)^2+(1-Q722)^2))*CT722)</f>
        <v>3.8262464261665319E-3</v>
      </c>
      <c r="BT722" s="27">
        <f>(1/(((6-P722)^2+(2-Q722)^2))*CT722)</f>
        <v>3.4158019579326941E-3</v>
      </c>
      <c r="BU722" s="27">
        <f>(1/(((6-P722)^2+(3-Q722)^2))*CT722)</f>
        <v>2.7460359254184753E-3</v>
      </c>
      <c r="BV722" s="27">
        <f>((1/(((6-P722)^2+(4-Q722)^2))*CT722))</f>
        <v>2.1027594506752584E-3</v>
      </c>
      <c r="BW722" s="27">
        <f>((1/(((6-P722)^2+(5-Q722)^2))*CT722))</f>
        <v>1.5949730338139668E-3</v>
      </c>
      <c r="BX722" s="27">
        <f>((1/(((0-P722)^2+(1-Q722)^2))*CT722))</f>
        <v>8.5855469859338167E-3</v>
      </c>
      <c r="BY722" s="27">
        <f>((1/(((0-P722)^2+(2-Q722)^2))*CT722))</f>
        <v>6.7622812000083079E-3</v>
      </c>
      <c r="BZ722" s="27">
        <f>((1/(((1-P722)^2+(2-Q722)^2))*CT722))</f>
        <v>1.3883988463143147E-2</v>
      </c>
      <c r="CA722" s="27">
        <f>((1/(((0-P722)^2+(3-Q722)^2))*CT722))</f>
        <v>4.5603093897464446E-3</v>
      </c>
      <c r="CB722" s="27">
        <f>((1/(((1-P722)^2+(3-Q722)^2))*CT722))</f>
        <v>6.9720572354982011E-3</v>
      </c>
      <c r="CC722" s="27">
        <f>((1/(((2-P722)^2+(3-Q722)^2))*CT722))</f>
        <v>9.2957528199364599E-3</v>
      </c>
      <c r="CD722" s="27">
        <f>((1/(((0-P722)^2+(4-Q722)^2))*CT722))</f>
        <v>3.0240017106151918E-3</v>
      </c>
      <c r="CE722" s="27">
        <f>((1/(((1-P722)^2+(4-Q722)^2))*CT722))</f>
        <v>3.9241236944676924E-3</v>
      </c>
      <c r="CF722" s="27">
        <f>((1/(((2-P722)^2+(4-Q722)^2))*CT722))</f>
        <v>4.5666211193922373E-3</v>
      </c>
      <c r="CG722" s="27">
        <f>((1/(((3-P722)^2+(4-Q722)^2))*CT722))</f>
        <v>4.4817604265366155E-3</v>
      </c>
      <c r="CH722" s="27">
        <f>((1/(((0-P722)^2+(5-Q722)^2))*CT722))</f>
        <v>2.0742932190187971E-3</v>
      </c>
      <c r="CI722" s="27">
        <f>((1/(((1-P722)^2+(5-Q722)^2))*CT722))</f>
        <v>2.46160971320359E-3</v>
      </c>
      <c r="CJ722" s="27">
        <f>((1/(((2-P722)^2+(5-Q722)^2))*CT722))</f>
        <v>2.699896544404631E-3</v>
      </c>
      <c r="CK722" s="27">
        <f>((1/(((3-P722)^2+(5-Q722)^2))*CT722))</f>
        <v>2.6700067833840073E-3</v>
      </c>
      <c r="CL722" s="27">
        <f>(1/(((4-P722)^2+(5-Q722)^2))*CT722)</f>
        <v>2.3884749111371482E-3</v>
      </c>
      <c r="CM722" s="27">
        <f>(1/(((0-P722)^2+(6-Q722)^2))*CT722)</f>
        <v>1.4847893814996006E-3</v>
      </c>
      <c r="CN722" s="27">
        <f>(1/(((1-P722)^2+(6-Q722)^2))*CT722)</f>
        <v>1.6732410619331125E-3</v>
      </c>
      <c r="CO722" s="27">
        <f>((1/(((2-P722)^2+(6-Q722)^2))*CT722))</f>
        <v>1.7800282447343935E-3</v>
      </c>
      <c r="CP722" s="27">
        <f>((1/(((3-P722)^2+(6-Q722)^2))*CT722))</f>
        <v>1.7669868760604335E-3</v>
      </c>
      <c r="CQ722" s="27">
        <f>((1/(((4-P722)^2+(6-Q722)^2))*CT722))</f>
        <v>1.6391253152359055E-3</v>
      </c>
      <c r="CR722" s="27">
        <f>((1/(((5-P722)^2+(6-Q722)^2)))*CT722)</f>
        <v>1.4404493691209633E-3</v>
      </c>
      <c r="CS722" s="21">
        <f t="shared" si="362"/>
        <v>0.76110455280480771</v>
      </c>
      <c r="CT722" s="28">
        <v>0.05</v>
      </c>
    </row>
    <row r="723" spans="8:98" x14ac:dyDescent="0.25">
      <c r="H723" s="2">
        <v>45052</v>
      </c>
      <c r="I723" s="1" t="s">
        <v>24</v>
      </c>
      <c r="J723" s="1" t="s">
        <v>12</v>
      </c>
      <c r="K723"/>
      <c r="L723"/>
      <c r="M723"/>
      <c r="N723"/>
      <c r="P723" s="10">
        <f>SUMIF(team,spi_matches[[#This Row],[team1]],Mxg)+SUMIF(team,spi_matches[[#This Row],[team2]],Vnxg)</f>
        <v>0.24590206715729748</v>
      </c>
      <c r="Q723" s="10">
        <f>SUMIF(team,spi_matches[[#This Row],[team1]],Mnxg)+SUMIF(team,spi_matches[[#This Row],[team2]],Vxg)</f>
        <v>1.6754450601675281</v>
      </c>
      <c r="R723" s="10" t="str">
        <f t="shared" si="332"/>
        <v/>
      </c>
      <c r="S723" s="21">
        <f t="shared" si="333"/>
        <v>8.6491639494305717E-2</v>
      </c>
      <c r="T723" s="21">
        <f t="shared" si="334"/>
        <v>9.230330841436947E-2</v>
      </c>
      <c r="U723" s="21">
        <f t="shared" si="335"/>
        <v>0.58840848209410535</v>
      </c>
      <c r="V723" s="22">
        <f t="shared" si="336"/>
        <v>0</v>
      </c>
      <c r="W723" s="22">
        <f t="shared" si="337"/>
        <v>3</v>
      </c>
      <c r="X723" s="23" t="str">
        <f t="shared" si="338"/>
        <v/>
      </c>
      <c r="Y723" s="23" t="str">
        <f t="shared" si="339"/>
        <v/>
      </c>
      <c r="Z723" s="23">
        <f t="shared" si="340"/>
        <v>0</v>
      </c>
      <c r="AA723" s="23">
        <f t="shared" si="341"/>
        <v>3</v>
      </c>
      <c r="AB723" s="24">
        <f t="shared" si="342"/>
        <v>0</v>
      </c>
      <c r="AC723" s="24">
        <f t="shared" si="343"/>
        <v>2</v>
      </c>
      <c r="AD723" s="24">
        <f t="shared" si="344"/>
        <v>0</v>
      </c>
      <c r="AE723" s="24">
        <f t="shared" si="345"/>
        <v>1</v>
      </c>
      <c r="AF723" s="24">
        <f t="shared" si="346"/>
        <v>1</v>
      </c>
      <c r="AG723" s="24">
        <f t="shared" si="347"/>
        <v>2</v>
      </c>
      <c r="AH723" s="24">
        <f t="shared" si="348"/>
        <v>1</v>
      </c>
      <c r="AI723" s="24">
        <f t="shared" si="349"/>
        <v>1</v>
      </c>
      <c r="AJ723" s="24">
        <f t="shared" si="350"/>
        <v>0</v>
      </c>
      <c r="AK723" s="24">
        <f t="shared" si="351"/>
        <v>3</v>
      </c>
      <c r="AL723" s="25">
        <f t="shared" si="352"/>
        <v>2</v>
      </c>
      <c r="AM723" s="25">
        <f t="shared" si="353"/>
        <v>1</v>
      </c>
      <c r="AN723" s="25">
        <f t="shared" si="354"/>
        <v>12</v>
      </c>
      <c r="AO723" s="25">
        <f t="shared" si="355"/>
        <v>11</v>
      </c>
      <c r="AP723" s="25">
        <f t="shared" si="356"/>
        <v>3</v>
      </c>
      <c r="AQ723" s="26">
        <f t="shared" si="357"/>
        <v>0.30156135999284212</v>
      </c>
      <c r="AR723" s="26">
        <f t="shared" si="358"/>
        <v>9.6769101133073118E-2</v>
      </c>
      <c r="AS723" s="26">
        <f t="shared" si="359"/>
        <v>7.4184020145565618E-2</v>
      </c>
      <c r="AT723" s="26">
        <f t="shared" si="360"/>
        <v>4.8785736596960227E-2</v>
      </c>
      <c r="AU723" s="26">
        <f t="shared" si="361"/>
        <v>2.7549520582911505E-2</v>
      </c>
      <c r="AV723" s="27">
        <f>(1/(((0-P723)^2+(0-Q723)^2))*CT723)</f>
        <v>1.7436280999520156E-2</v>
      </c>
      <c r="AW723" s="27">
        <f>(1/(((1-P723)^2+(1-Q723)^2))*CT723)</f>
        <v>4.8785736596960227E-2</v>
      </c>
      <c r="AX723" s="27">
        <f>(1/(((2-P723)^2+(2-Q723)^2))*CT723)</f>
        <v>1.5712422608522601E-2</v>
      </c>
      <c r="AY723" s="27">
        <f>(1/(((3-P723)^2+(3-Q723)^2))*CT723)</f>
        <v>5.3536049584775747E-3</v>
      </c>
      <c r="AZ723" s="27">
        <f>((1/(((4-P723)^2+(4-Q723)^2))*CT723))</f>
        <v>2.5645224937882148E-3</v>
      </c>
      <c r="BA723" s="27">
        <f>((1/(((5-P723)^2+(5-Q723)^2))*CT723))</f>
        <v>1.4857025184772622E-3</v>
      </c>
      <c r="BB723" s="27">
        <f>((1/(((6-P723)^2+(6-Q723)^2))*CT723))</f>
        <v>9.6503823862342179E-4</v>
      </c>
      <c r="BC723" s="27">
        <f>((1/(((1-P723)^2+(0-Q723)^2))*CT723))</f>
        <v>1.4811392431032484E-2</v>
      </c>
      <c r="BD723" s="27">
        <f>((1/(((2-P723)^2+(0-Q723)^2))*CT723))</f>
        <v>8.4976557491653146E-3</v>
      </c>
      <c r="BE723" s="27">
        <f>((1/(((2-P723)^2+(1-Q723)^2))*CT723))</f>
        <v>1.4151935684666063E-2</v>
      </c>
      <c r="BF723" s="27">
        <f>((1/(((3-P723)^2+(0-Q723)^2))*CT723))</f>
        <v>4.8113139440775134E-3</v>
      </c>
      <c r="BG723" s="27">
        <f>((1/(((3-P723)^2+(1-Q723)^2))*CT723))</f>
        <v>6.2179144322064206E-3</v>
      </c>
      <c r="BH723" s="27">
        <f>((1/(((3-P723)^2+(2-Q723)^2))*CT723))</f>
        <v>6.501619727421336E-3</v>
      </c>
      <c r="BI723" s="27">
        <f>((1/(((4-P723)^2+(0-Q723)^2))*CT723))</f>
        <v>2.9585155577492115E-3</v>
      </c>
      <c r="BJ723" s="27">
        <f>((1/(((4-P723)^2+(1-Q723)^2))*CT723))</f>
        <v>3.4365495684034078E-3</v>
      </c>
      <c r="BK723" s="27">
        <f>((1/(((4-P723)^2+(2-Q723)^2))*CT723))</f>
        <v>3.521477123148794E-3</v>
      </c>
      <c r="BL723" s="27">
        <f>((1/(((4-P723)^2+(3-Q723)^2))*CT723))</f>
        <v>3.1550325421971907E-3</v>
      </c>
      <c r="BM723" s="27">
        <f>((1/(((5-P723)^2+(0-Q723)^2))*CT723))</f>
        <v>1.9678405032351066E-3</v>
      </c>
      <c r="BN723" s="27">
        <f>((1/(((5-P723)^2+(1-Q723)^2))*CT723))</f>
        <v>2.1684755265724879E-3</v>
      </c>
      <c r="BO723" s="27">
        <f>((1/(((5-P723)^2+(2-Q723)^2))*CT723))</f>
        <v>2.2019851891397066E-3</v>
      </c>
      <c r="BP723" s="27">
        <f>((1/(((5-P723)^2+(3-Q723)^2))*CT723))</f>
        <v>2.0528912701164512E-3</v>
      </c>
      <c r="BQ723" s="27">
        <f>((1/(((5-P723)^2+(4-Q723)^2))*CT723))</f>
        <v>1.7853952850986788E-3</v>
      </c>
      <c r="BR723" s="27">
        <f>((1/(((6-P723)^2+(0-Q723)^2))*CT723))</f>
        <v>1.3921077835226307E-3</v>
      </c>
      <c r="BS723" s="27">
        <f>(1/(((6-P723)^2+(1-Q723)^2))*CT723)</f>
        <v>1.4896083853942832E-3</v>
      </c>
      <c r="BT723" s="27">
        <f>(1/(((6-P723)^2+(2-Q723)^2))*CT723)</f>
        <v>1.5053449260288316E-3</v>
      </c>
      <c r="BU723" s="27">
        <f>(1/(((6-P723)^2+(3-Q723)^2))*CT723)</f>
        <v>1.4341404496006451E-3</v>
      </c>
      <c r="BV723" s="27">
        <f>((1/(((6-P723)^2+(4-Q723)^2))*CT723))</f>
        <v>1.2982562264874516E-3</v>
      </c>
      <c r="BW723" s="27">
        <f>((1/(((6-P723)^2+(5-Q723)^2))*CT723))</f>
        <v>1.1321871890417228E-3</v>
      </c>
      <c r="BX723" s="27">
        <f>((1/(((0-P723)^2+(1-Q723)^2))*CT723))</f>
        <v>9.6769101133073118E-2</v>
      </c>
      <c r="BY723" s="27">
        <f>((1/(((0-P723)^2+(2-Q723)^2))*CT723))</f>
        <v>0.30156135999284212</v>
      </c>
      <c r="BZ723" s="27">
        <f>((1/(((1-P723)^2+(2-Q723)^2))*CT723))</f>
        <v>7.4184020145565618E-2</v>
      </c>
      <c r="CA723" s="27">
        <f>((1/(((0-P723)^2+(3-Q723)^2))*CT723))</f>
        <v>2.7549520582911505E-2</v>
      </c>
      <c r="CB723" s="27">
        <f>((1/(((1-P723)^2+(3-Q723)^2))*CT723))</f>
        <v>2.1522877165266033E-2</v>
      </c>
      <c r="CC723" s="27">
        <f>((1/(((2-P723)^2+(3-Q723)^2))*CT723))</f>
        <v>1.0349169926673665E-2</v>
      </c>
      <c r="CD723" s="27">
        <f>((1/(((0-P723)^2+(4-Q723)^2))*CT723))</f>
        <v>9.150765923019567E-3</v>
      </c>
      <c r="CE723" s="27">
        <f>((1/(((1-P723)^2+(4-Q723)^2))*CT723))</f>
        <v>8.3720970347668008E-3</v>
      </c>
      <c r="CF723" s="27">
        <f>((1/(((2-P723)^2+(4-Q723)^2))*CT723))</f>
        <v>5.8959377183468061E-3</v>
      </c>
      <c r="CG723" s="27">
        <f>((1/(((3-P723)^2+(4-Q723)^2))*CT723))</f>
        <v>3.8495263000708694E-3</v>
      </c>
      <c r="CH723" s="27">
        <f>((1/(((0-P723)^2+(5-Q723)^2))*CT723))</f>
        <v>4.4991811323252849E-3</v>
      </c>
      <c r="CI723" s="27">
        <f>((1/(((1-P723)^2+(5-Q723)^2))*CT723))</f>
        <v>4.3024338237220589E-3</v>
      </c>
      <c r="CJ723" s="27">
        <f>((1/(((2-P723)^2+(5-Q723)^2))*CT723))</f>
        <v>3.5386893490767612E-3</v>
      </c>
      <c r="CK723" s="27">
        <f>((1/(((3-P723)^2+(5-Q723)^2))*CT723))</f>
        <v>2.6827314388946778E-3</v>
      </c>
      <c r="CL723" s="27">
        <f>(1/(((4-P723)^2+(5-Q723)^2))*CT723)</f>
        <v>1.9883943911624116E-3</v>
      </c>
      <c r="CM723" s="27">
        <f>(1/(((0-P723)^2+(6-Q723)^2))*CT723)</f>
        <v>2.6649265400949841E-3</v>
      </c>
      <c r="CN723" s="27">
        <f>(1/(((1-P723)^2+(6-Q723)^2))*CT723)</f>
        <v>2.5946476719487088E-3</v>
      </c>
      <c r="CO723" s="27">
        <f>((1/(((2-P723)^2+(6-Q723)^2))*CT723))</f>
        <v>2.2958279999175965E-3</v>
      </c>
      <c r="CP723" s="27">
        <f>((1/(((3-P723)^2+(6-Q723)^2))*CT723))</f>
        <v>1.9020931158574125E-3</v>
      </c>
      <c r="CQ723" s="27">
        <f>((1/(((4-P723)^2+(6-Q723)^2))*CT723))</f>
        <v>1.5246214138339587E-3</v>
      </c>
      <c r="CR723" s="27">
        <f>((1/(((5-P723)^2+(6-Q723)^2)))*CT723)</f>
        <v>1.2105592947354272E-3</v>
      </c>
      <c r="CS723" s="21">
        <f t="shared" si="362"/>
        <v>0.76720343000278057</v>
      </c>
      <c r="CT723" s="28">
        <v>0.05</v>
      </c>
    </row>
    <row r="724" spans="8:98" x14ac:dyDescent="0.25">
      <c r="H724" s="2">
        <v>45052</v>
      </c>
      <c r="I724" s="1" t="s">
        <v>21</v>
      </c>
      <c r="J724" s="1" t="s">
        <v>7</v>
      </c>
      <c r="K724"/>
      <c r="L724"/>
      <c r="M724"/>
      <c r="N724"/>
      <c r="P724" s="10">
        <f>SUMIF(team,spi_matches[[#This Row],[team1]],Mxg)+SUMIF(team,spi_matches[[#This Row],[team2]],Vnxg)</f>
        <v>1.4479504595698658</v>
      </c>
      <c r="Q724" s="10">
        <f>SUMIF(team,spi_matches[[#This Row],[team1]],Mnxg)+SUMIF(team,spi_matches[[#This Row],[team2]],Vxg)</f>
        <v>1.2375729276435843</v>
      </c>
      <c r="R724" s="10" t="str">
        <f t="shared" si="332"/>
        <v/>
      </c>
      <c r="S724" s="21">
        <f t="shared" si="333"/>
        <v>0.29949721455041151</v>
      </c>
      <c r="T724" s="21">
        <f t="shared" si="334"/>
        <v>0.28030842876233097</v>
      </c>
      <c r="U724" s="21">
        <f t="shared" si="335"/>
        <v>0.19498700822870427</v>
      </c>
      <c r="V724" s="22">
        <f t="shared" si="336"/>
        <v>3</v>
      </c>
      <c r="W724" s="22">
        <f t="shared" si="337"/>
        <v>0</v>
      </c>
      <c r="X724" s="23" t="str">
        <f t="shared" si="338"/>
        <v/>
      </c>
      <c r="Y724" s="23" t="str">
        <f t="shared" si="339"/>
        <v/>
      </c>
      <c r="Z724" s="23">
        <f t="shared" si="340"/>
        <v>3</v>
      </c>
      <c r="AA724" s="23">
        <f t="shared" si="341"/>
        <v>0</v>
      </c>
      <c r="AB724" s="24">
        <f t="shared" si="342"/>
        <v>1</v>
      </c>
      <c r="AC724" s="24">
        <f t="shared" si="343"/>
        <v>1</v>
      </c>
      <c r="AD724" s="24">
        <f t="shared" si="344"/>
        <v>2</v>
      </c>
      <c r="AE724" s="24">
        <f t="shared" si="345"/>
        <v>1</v>
      </c>
      <c r="AF724" s="24">
        <f t="shared" si="346"/>
        <v>1</v>
      </c>
      <c r="AG724" s="24">
        <f t="shared" si="347"/>
        <v>2</v>
      </c>
      <c r="AH724" s="24">
        <f t="shared" si="348"/>
        <v>2</v>
      </c>
      <c r="AI724" s="24">
        <f t="shared" si="349"/>
        <v>2</v>
      </c>
      <c r="AJ724" s="24">
        <f t="shared" si="350"/>
        <v>1</v>
      </c>
      <c r="AK724" s="24">
        <f t="shared" si="351"/>
        <v>0</v>
      </c>
      <c r="AL724" s="25">
        <f t="shared" si="352"/>
        <v>11</v>
      </c>
      <c r="AM724" s="25">
        <f t="shared" si="353"/>
        <v>21</v>
      </c>
      <c r="AN724" s="25">
        <f t="shared" si="354"/>
        <v>12</v>
      </c>
      <c r="AO724" s="25">
        <f t="shared" si="355"/>
        <v>22</v>
      </c>
      <c r="AP724" s="25">
        <f t="shared" si="356"/>
        <v>10</v>
      </c>
      <c r="AQ724" s="26">
        <f t="shared" si="357"/>
        <v>0.19447647134338097</v>
      </c>
      <c r="AR724" s="26">
        <f t="shared" si="358"/>
        <v>0.13842762074086321</v>
      </c>
      <c r="AS724" s="26">
        <f t="shared" si="359"/>
        <v>6.3942326690261383E-2</v>
      </c>
      <c r="AT724" s="26">
        <f t="shared" si="360"/>
        <v>5.6429986108704311E-2</v>
      </c>
      <c r="AU724" s="26">
        <f t="shared" si="361"/>
        <v>2.8864254529160652E-2</v>
      </c>
      <c r="AV724" s="27">
        <f>(1/(((0-P724)^2+(0-Q724)^2))*CT724)</f>
        <v>1.3781138437285066E-2</v>
      </c>
      <c r="AW724" s="27">
        <f>(1/(((1-P724)^2+(1-Q724)^2))*CT724)</f>
        <v>0.19447647134338097</v>
      </c>
      <c r="AX724" s="27">
        <f>(1/(((2-P724)^2+(2-Q724)^2))*CT724)</f>
        <v>5.6429986108704311E-2</v>
      </c>
      <c r="AY724" s="27">
        <f>(1/(((3-P724)^2+(3-Q724)^2))*CT724)</f>
        <v>9.0661716930987533E-3</v>
      </c>
      <c r="AZ724" s="27">
        <f>((1/(((4-P724)^2+(4-Q724)^2))*CT724))</f>
        <v>3.5350778239830651E-3</v>
      </c>
      <c r="BA724" s="27">
        <f>((1/(((5-P724)^2+(5-Q724)^2))*CT724))</f>
        <v>1.8675591718274036E-3</v>
      </c>
      <c r="BB724" s="27">
        <f>((1/(((6-P724)^2+(6-Q724)^2))*CT724))</f>
        <v>1.152024184051406E-3</v>
      </c>
      <c r="BC724" s="27">
        <f>((1/(((1-P724)^2+(0-Q724)^2))*CT724))</f>
        <v>2.8864254529160652E-2</v>
      </c>
      <c r="BD724" s="27">
        <f>((1/(((2-P724)^2+(0-Q724)^2))*CT724))</f>
        <v>2.7227992478240433E-2</v>
      </c>
      <c r="BE724" s="27">
        <f>((1/(((2-P724)^2+(1-Q724)^2))*CT724))</f>
        <v>0.13842762074086321</v>
      </c>
      <c r="BF724" s="27">
        <f>((1/(((3-P724)^2+(0-Q724)^2))*CT724))</f>
        <v>1.2688923712805165E-2</v>
      </c>
      <c r="BG724" s="27">
        <f>((1/(((3-P724)^2+(1-Q724)^2))*CT724))</f>
        <v>2.0281518247642929E-2</v>
      </c>
      <c r="BH724" s="27">
        <f>((1/(((3-P724)^2+(2-Q724)^2))*CT724))</f>
        <v>1.6721553400960702E-2</v>
      </c>
      <c r="BI724" s="27">
        <f>((1/(((4-P724)^2+(0-Q724)^2))*CT724))</f>
        <v>6.2153929963150584E-3</v>
      </c>
      <c r="BJ724" s="27">
        <f>((1/(((4-P724)^2+(1-Q724)^2))*CT724))</f>
        <v>7.6110477522848457E-3</v>
      </c>
      <c r="BK724" s="27">
        <f>((1/(((4-P724)^2+(2-Q724)^2))*CT724))</f>
        <v>7.0479594920811618E-3</v>
      </c>
      <c r="BL724" s="27">
        <f>((1/(((4-P724)^2+(3-Q724)^2))*CT724))</f>
        <v>5.197988230998353E-3</v>
      </c>
      <c r="BM724" s="27">
        <f>((1/(((5-P724)^2+(0-Q724)^2))*CT724))</f>
        <v>3.5339078878007372E-3</v>
      </c>
      <c r="BN724" s="27">
        <f>((1/(((5-P724)^2+(1-Q724)^2))*CT724))</f>
        <v>3.9452410535476407E-3</v>
      </c>
      <c r="BO724" s="27">
        <f>((1/(((5-P724)^2+(2-Q724)^2))*CT724))</f>
        <v>3.7883520511074738E-3</v>
      </c>
      <c r="BP724" s="27">
        <f>((1/(((5-P724)^2+(3-Q724)^2))*CT724))</f>
        <v>3.1800132103293266E-3</v>
      </c>
      <c r="BQ724" s="27">
        <f>((1/(((5-P724)^2+(4-Q724)^2))*CT724))</f>
        <v>2.4693724637411835E-3</v>
      </c>
      <c r="BR724" s="27">
        <f>((1/(((6-P724)^2+(0-Q724)^2))*CT724))</f>
        <v>2.2469141338768445E-3</v>
      </c>
      <c r="BS724" s="27">
        <f>(1/(((6-P724)^2+(1-Q724)^2))*CT724)</f>
        <v>2.4064381753211572E-3</v>
      </c>
      <c r="BT724" s="27">
        <f>(1/(((6-P724)^2+(2-Q724)^2))*CT724)</f>
        <v>2.3471478567520269E-3</v>
      </c>
      <c r="BU724" s="27">
        <f>(1/(((6-P724)^2+(3-Q724)^2))*CT724)</f>
        <v>2.0984329394596645E-3</v>
      </c>
      <c r="BV724" s="27">
        <f>((1/(((6-P724)^2+(4-Q724)^2))*CT724))</f>
        <v>1.7635341685525502E-3</v>
      </c>
      <c r="BW724" s="27">
        <f>((1/(((6-P724)^2+(5-Q724)^2))*CT724))</f>
        <v>1.4336090285703576E-3</v>
      </c>
      <c r="BX724" s="27">
        <f>((1/(((0-P724)^2+(1-Q724)^2))*CT724))</f>
        <v>2.3223393779095006E-2</v>
      </c>
      <c r="BY724" s="27">
        <f>((1/(((0-P724)^2+(2-Q724)^2))*CT724))</f>
        <v>1.8671656711023724E-2</v>
      </c>
      <c r="BZ724" s="27">
        <f>((1/(((1-P724)^2+(2-Q724)^2))*CT724))</f>
        <v>6.3942326690261383E-2</v>
      </c>
      <c r="CA724" s="27">
        <f>((1/(((0-P724)^2+(3-Q724)^2))*CT724))</f>
        <v>9.610376650434474E-3</v>
      </c>
      <c r="CB724" s="27">
        <f>((1/(((1-P724)^2+(3-Q724)^2))*CT724))</f>
        <v>1.5120317813957909E-2</v>
      </c>
      <c r="CC724" s="27">
        <f>((1/(((2-P724)^2+(3-Q724)^2))*CT724))</f>
        <v>1.465885381612808E-2</v>
      </c>
      <c r="CD724" s="27">
        <f>((1/(((0-P724)^2+(4-Q724)^2))*CT724))</f>
        <v>5.1400330752734737E-3</v>
      </c>
      <c r="CE724" s="27">
        <f>((1/(((1-P724)^2+(4-Q724)^2))*CT724))</f>
        <v>6.3843401274419568E-3</v>
      </c>
      <c r="CF724" s="27">
        <f>((1/(((2-P724)^2+(4-Q724)^2))*CT724))</f>
        <v>6.3005921600687497E-3</v>
      </c>
      <c r="CG724" s="27">
        <f>((1/(((3-P724)^2+(4-Q724)^2))*CT724))</f>
        <v>4.9801485769494069E-3</v>
      </c>
      <c r="CH724" s="27">
        <f>((1/(((0-P724)^2+(5-Q724)^2))*CT724))</f>
        <v>3.0764652973402596E-3</v>
      </c>
      <c r="CI724" s="27">
        <f>((1/(((1-P724)^2+(5-Q724)^2))*CT724))</f>
        <v>3.4827388627711102E-3</v>
      </c>
      <c r="CJ724" s="27">
        <f>((1/(((2-P724)^2+(5-Q724)^2))*CT724))</f>
        <v>3.4576673229258221E-3</v>
      </c>
      <c r="CK724" s="27">
        <f>((1/(((3-P724)^2+(5-Q724)^2))*CT724))</f>
        <v>3.0184642019570229E-3</v>
      </c>
      <c r="CL724" s="27">
        <f>(1/(((4-P724)^2+(5-Q724)^2))*CT724)</f>
        <v>2.4191034472418587E-3</v>
      </c>
      <c r="CM724" s="27">
        <f>(1/(((0-P724)^2+(6-Q724)^2))*CT724)</f>
        <v>2.0179783993769635E-3</v>
      </c>
      <c r="CN724" s="27">
        <f>(1/(((1-P724)^2+(6-Q724)^2))*CT724)</f>
        <v>2.1851837238787155E-3</v>
      </c>
      <c r="CO724" s="27">
        <f>((1/(((2-P724)^2+(6-Q724)^2))*CT724))</f>
        <v>2.1752872277856126E-3</v>
      </c>
      <c r="CP724" s="27">
        <f>((1/(((3-P724)^2+(6-Q724)^2))*CT724))</f>
        <v>1.9928600292774346E-3</v>
      </c>
      <c r="CQ724" s="27">
        <f>((1/(((4-P724)^2+(6-Q724)^2))*CT724))</f>
        <v>1.7127001370366207E-3</v>
      </c>
      <c r="CR724" s="27">
        <f>((1/(((5-P724)^2+(6-Q724)^2)))*CT724)</f>
        <v>1.416520178478676E-3</v>
      </c>
      <c r="CS724" s="21">
        <f t="shared" si="362"/>
        <v>0.77479265154144694</v>
      </c>
      <c r="CT724" s="28">
        <v>0.05</v>
      </c>
    </row>
    <row r="725" spans="8:98" x14ac:dyDescent="0.25">
      <c r="H725" s="2">
        <v>45052</v>
      </c>
      <c r="I725" s="1" t="s">
        <v>19</v>
      </c>
      <c r="J725" s="1" t="s">
        <v>5</v>
      </c>
      <c r="K725"/>
      <c r="L725"/>
      <c r="M725"/>
      <c r="N725"/>
      <c r="P725" s="10">
        <f>SUMIF(team,spi_matches[[#This Row],[team1]],Mxg)+SUMIF(team,spi_matches[[#This Row],[team2]],Vnxg)</f>
        <v>2.5361297129290237</v>
      </c>
      <c r="Q725" s="10">
        <f>SUMIF(team,spi_matches[[#This Row],[team1]],Mnxg)+SUMIF(team,spi_matches[[#This Row],[team2]],Vxg)</f>
        <v>1.0063119741268256</v>
      </c>
      <c r="R725" s="10" t="str">
        <f t="shared" si="332"/>
        <v/>
      </c>
      <c r="S725" s="21">
        <f t="shared" si="333"/>
        <v>0.65500811607795395</v>
      </c>
      <c r="T725" s="21">
        <f t="shared" si="334"/>
        <v>8.7185427289839523E-2</v>
      </c>
      <c r="U725" s="21">
        <f t="shared" si="335"/>
        <v>9.7153574075087373E-2</v>
      </c>
      <c r="V725" s="22">
        <f t="shared" si="336"/>
        <v>3</v>
      </c>
      <c r="W725" s="22">
        <f t="shared" si="337"/>
        <v>0</v>
      </c>
      <c r="X725" s="23" t="str">
        <f t="shared" si="338"/>
        <v/>
      </c>
      <c r="Y725" s="23" t="str">
        <f t="shared" si="339"/>
        <v/>
      </c>
      <c r="Z725" s="23">
        <f t="shared" si="340"/>
        <v>3</v>
      </c>
      <c r="AA725" s="23">
        <f t="shared" si="341"/>
        <v>0</v>
      </c>
      <c r="AB725" s="24">
        <f t="shared" si="342"/>
        <v>3</v>
      </c>
      <c r="AC725" s="24">
        <f t="shared" si="343"/>
        <v>1</v>
      </c>
      <c r="AD725" s="24">
        <f t="shared" si="344"/>
        <v>2</v>
      </c>
      <c r="AE725" s="24">
        <f t="shared" si="345"/>
        <v>1</v>
      </c>
      <c r="AF725" s="24">
        <f t="shared" si="346"/>
        <v>3</v>
      </c>
      <c r="AG725" s="24">
        <f t="shared" si="347"/>
        <v>2</v>
      </c>
      <c r="AH725" s="24">
        <f t="shared" si="348"/>
        <v>3</v>
      </c>
      <c r="AI725" s="24">
        <f t="shared" si="349"/>
        <v>0</v>
      </c>
      <c r="AJ725" s="24">
        <f t="shared" si="350"/>
        <v>2</v>
      </c>
      <c r="AK725" s="24">
        <f t="shared" si="351"/>
        <v>2</v>
      </c>
      <c r="AL725" s="25">
        <f t="shared" si="352"/>
        <v>31</v>
      </c>
      <c r="AM725" s="25">
        <f t="shared" si="353"/>
        <v>21</v>
      </c>
      <c r="AN725" s="25">
        <f t="shared" si="354"/>
        <v>32</v>
      </c>
      <c r="AO725" s="25">
        <f t="shared" si="355"/>
        <v>30</v>
      </c>
      <c r="AP725" s="25">
        <f t="shared" si="356"/>
        <v>22</v>
      </c>
      <c r="AQ725" s="26">
        <f t="shared" si="357"/>
        <v>0.23232529097745058</v>
      </c>
      <c r="AR725" s="26">
        <f t="shared" si="358"/>
        <v>0.17392822205642741</v>
      </c>
      <c r="AS725" s="26">
        <f t="shared" si="359"/>
        <v>4.1576876689719759E-2</v>
      </c>
      <c r="AT725" s="26">
        <f t="shared" si="360"/>
        <v>4.0721936986713975E-2</v>
      </c>
      <c r="AU725" s="26">
        <f t="shared" si="361"/>
        <v>3.9220270836583471E-2</v>
      </c>
      <c r="AV725" s="27">
        <f>(1/(((0-P725)^2+(0-Q725)^2))*CT725)</f>
        <v>6.71626159290229E-3</v>
      </c>
      <c r="AW725" s="27">
        <f>(1/(((1-P725)^2+(1-Q725)^2))*CT725)</f>
        <v>2.1188825893675083E-2</v>
      </c>
      <c r="AX725" s="27">
        <f>(1/(((2-P725)^2+(2-Q725)^2))*CT725)</f>
        <v>3.9220270836583471E-2</v>
      </c>
      <c r="AY725" s="27">
        <f>(1/(((3-P725)^2+(3-Q725)^2))*CT725)</f>
        <v>1.1933266535601146E-2</v>
      </c>
      <c r="AZ725" s="27">
        <f>((1/(((4-P725)^2+(4-Q725)^2))*CT725))</f>
        <v>4.5024422181914776E-3</v>
      </c>
      <c r="BA725" s="27">
        <f>((1/(((5-P725)^2+(5-Q725)^2))*CT725))</f>
        <v>2.2706423235830742E-3</v>
      </c>
      <c r="BB725" s="27">
        <f>((1/(((6-P725)^2+(6-Q725)^2))*CT725))</f>
        <v>1.3537178893029832E-3</v>
      </c>
      <c r="BC725" s="27">
        <f>((1/(((1-P725)^2+(0-Q725)^2))*CT725))</f>
        <v>1.4826419907411216E-2</v>
      </c>
      <c r="BD725" s="27">
        <f>((1/(((2-P725)^2+(0-Q725)^2))*CT725))</f>
        <v>3.8458613880494527E-2</v>
      </c>
      <c r="BE725" s="27">
        <f>((1/(((2-P725)^2+(1-Q725)^2))*CT725))</f>
        <v>0.17392822205642741</v>
      </c>
      <c r="BF725" s="27">
        <f>((1/(((3-P725)^2+(0-Q725)^2))*CT725))</f>
        <v>4.0721936986713975E-2</v>
      </c>
      <c r="BG725" s="27">
        <f>((1/(((3-P725)^2+(1-Q725)^2))*CT725))</f>
        <v>0.23232529097745058</v>
      </c>
      <c r="BH725" s="27">
        <f>((1/(((3-P725)^2+(2-Q725)^2))*CT725))</f>
        <v>4.1576876689719759E-2</v>
      </c>
      <c r="BI725" s="27">
        <f>((1/(((4-P725)^2+(0-Q725)^2))*CT725))</f>
        <v>1.5844947646640215E-2</v>
      </c>
      <c r="BJ725" s="27">
        <f>((1/(((4-P725)^2+(1-Q725)^2))*CT725))</f>
        <v>2.3332256302839603E-2</v>
      </c>
      <c r="BK725" s="27">
        <f>((1/(((4-P725)^2+(2-Q725)^2))*CT725))</f>
        <v>1.5972746098776018E-2</v>
      </c>
      <c r="BL725" s="27">
        <f>((1/(((4-P725)^2+(3-Q725)^2))*CT725))</f>
        <v>8.1729952912039834E-3</v>
      </c>
      <c r="BM725" s="27">
        <f>((1/(((5-P725)^2+(0-Q725)^2))*CT725))</f>
        <v>7.058836237859259E-3</v>
      </c>
      <c r="BN725" s="27">
        <f>((1/(((5-P725)^2+(1-Q725)^2))*CT725))</f>
        <v>8.2362870402854886E-3</v>
      </c>
      <c r="BO725" s="27">
        <f>((1/(((5-P725)^2+(2-Q725)^2))*CT725))</f>
        <v>7.084086865724361E-3</v>
      </c>
      <c r="BP725" s="27">
        <f>((1/(((5-P725)^2+(3-Q725)^2))*CT725))</f>
        <v>4.9773784441015968E-3</v>
      </c>
      <c r="BQ725" s="27">
        <f>((1/(((5-P725)^2+(4-Q725)^2))*CT725))</f>
        <v>3.3260548636664419E-3</v>
      </c>
      <c r="BR725" s="27">
        <f>((1/(((6-P725)^2+(0-Q725)^2))*CT725))</f>
        <v>3.8428840972034688E-3</v>
      </c>
      <c r="BS725" s="27">
        <f>(1/(((6-P725)^2+(1-Q725)^2))*CT725)</f>
        <v>4.1672093739176666E-3</v>
      </c>
      <c r="BT725" s="27">
        <f>(1/(((6-P725)^2+(2-Q725)^2))*CT725)</f>
        <v>3.850355692400856E-3</v>
      </c>
      <c r="BU725" s="27">
        <f>(1/(((6-P725)^2+(3-Q725)^2))*CT725)</f>
        <v>3.130245252160541E-3</v>
      </c>
      <c r="BV725" s="27">
        <f>((1/(((6-P725)^2+(4-Q725)^2))*CT725))</f>
        <v>2.3854318400620086E-3</v>
      </c>
      <c r="BW725" s="27">
        <f>((1/(((6-P725)^2+(5-Q725)^2))*CT725))</f>
        <v>1.7890405328948118E-3</v>
      </c>
      <c r="BX725" s="27">
        <f>((1/(((0-P725)^2+(1-Q725)^2))*CT725))</f>
        <v>7.7736393801882478E-3</v>
      </c>
      <c r="BY725" s="27">
        <f>((1/(((0-P725)^2+(2-Q725)^2))*CT725))</f>
        <v>6.7391168328855477E-3</v>
      </c>
      <c r="BZ725" s="27">
        <f>((1/(((1-P725)^2+(2-Q725)^2))*CT725))</f>
        <v>1.4938258440365174E-2</v>
      </c>
      <c r="CA725" s="27">
        <f>((1/(((0-P725)^2+(3-Q725)^2))*CT725))</f>
        <v>4.8045758633026101E-3</v>
      </c>
      <c r="CB725" s="27">
        <f>((1/(((1-P725)^2+(3-Q725)^2))*CT725))</f>
        <v>7.8932997138618632E-3</v>
      </c>
      <c r="CC725" s="27">
        <f>((1/(((2-P725)^2+(3-Q725)^2))*CT725))</f>
        <v>1.1730956572822747E-2</v>
      </c>
      <c r="CD725" s="27">
        <f>((1/(((0-P725)^2+(4-Q725)^2))*CT725))</f>
        <v>3.2479929852053551E-3</v>
      </c>
      <c r="CE725" s="27">
        <f>((1/(((1-P725)^2+(4-Q725)^2))*CT725))</f>
        <v>4.4162345231505522E-3</v>
      </c>
      <c r="CF725" s="27">
        <f>((1/(((2-P725)^2+(4-Q725)^2))*CT725))</f>
        <v>5.4056373713321573E-3</v>
      </c>
      <c r="CG725" s="27">
        <f>((1/(((3-P725)^2+(4-Q725)^2))*CT725))</f>
        <v>5.4481996059169823E-3</v>
      </c>
      <c r="CH725" s="27">
        <f>((1/(((0-P725)^2+(5-Q725)^2))*CT725))</f>
        <v>2.2339880945274975E-3</v>
      </c>
      <c r="CI725" s="27">
        <f>((1/(((1-P725)^2+(5-Q725)^2))*CT725))</f>
        <v>2.7308617932264049E-3</v>
      </c>
      <c r="CJ725" s="27">
        <f>((1/(((2-P725)^2+(5-Q725)^2))*CT725))</f>
        <v>3.0793905466922093E-3</v>
      </c>
      <c r="CK725" s="27">
        <f>((1/(((3-P725)^2+(5-Q725)^2))*CT725))</f>
        <v>3.0931560184818251E-3</v>
      </c>
      <c r="CL725" s="27">
        <f>(1/(((4-P725)^2+(5-Q725)^2))*CT725)</f>
        <v>2.7635821367919334E-3</v>
      </c>
      <c r="CM725" s="27">
        <f>(1/(((0-P725)^2+(6-Q725)^2))*CT725)</f>
        <v>1.5939367146950729E-3</v>
      </c>
      <c r="CN725" s="27">
        <f>(1/(((1-P725)^2+(6-Q725)^2))*CT725)</f>
        <v>1.8317289796706824E-3</v>
      </c>
      <c r="CO725" s="27">
        <f>((1/(((2-P725)^2+(6-Q725)^2))*CT725))</f>
        <v>1.9822112266234121E-3</v>
      </c>
      <c r="CP725" s="27">
        <f>((1/(((3-P725)^2+(6-Q725)^2))*CT725))</f>
        <v>1.987905918891955E-3</v>
      </c>
      <c r="CQ725" s="27">
        <f>((1/(((4-P725)^2+(6-Q725)^2))*CT725))</f>
        <v>1.8463922534270546E-3</v>
      </c>
      <c r="CR725" s="27">
        <f>((1/(((5-P725)^2+(6-Q725)^2)))*CT725)</f>
        <v>1.6125091030280661E-3</v>
      </c>
      <c r="CS725" s="21">
        <f t="shared" si="362"/>
        <v>0.83934711744288104</v>
      </c>
      <c r="CT725" s="28">
        <v>0.05</v>
      </c>
    </row>
    <row r="726" spans="8:98" x14ac:dyDescent="0.25">
      <c r="H726" s="2">
        <v>45052</v>
      </c>
      <c r="I726" s="1" t="s">
        <v>15</v>
      </c>
      <c r="J726" s="1" t="s">
        <v>17</v>
      </c>
      <c r="K726"/>
      <c r="L726"/>
      <c r="M726"/>
      <c r="N726"/>
      <c r="P726" s="10">
        <f>SUMIF(team,spi_matches[[#This Row],[team1]],Mxg)+SUMIF(team,spi_matches[[#This Row],[team2]],Vnxg)</f>
        <v>1.0991020898771042</v>
      </c>
      <c r="Q726" s="10">
        <f>SUMIF(team,spi_matches[[#This Row],[team1]],Mnxg)+SUMIF(team,spi_matches[[#This Row],[team2]],Vxg)</f>
        <v>1.2505613093463672</v>
      </c>
      <c r="R726" s="10" t="str">
        <f t="shared" si="332"/>
        <v/>
      </c>
      <c r="S726" s="21">
        <f t="shared" si="333"/>
        <v>0.19123066929370738</v>
      </c>
      <c r="T726" s="21">
        <f t="shared" si="334"/>
        <v>0.75653492638106579</v>
      </c>
      <c r="U726" s="21">
        <f t="shared" si="335"/>
        <v>0.24531240040700761</v>
      </c>
      <c r="V726" s="22">
        <f t="shared" si="336"/>
        <v>1</v>
      </c>
      <c r="W726" s="22">
        <f t="shared" si="337"/>
        <v>1</v>
      </c>
      <c r="X726" s="23" t="str">
        <f t="shared" si="338"/>
        <v/>
      </c>
      <c r="Y726" s="23" t="str">
        <f t="shared" si="339"/>
        <v/>
      </c>
      <c r="Z726" s="23">
        <f t="shared" si="340"/>
        <v>1</v>
      </c>
      <c r="AA726" s="23">
        <f t="shared" si="341"/>
        <v>1</v>
      </c>
      <c r="AB726" s="24">
        <f t="shared" si="342"/>
        <v>1</v>
      </c>
      <c r="AC726" s="24">
        <f t="shared" si="343"/>
        <v>1</v>
      </c>
      <c r="AD726" s="24">
        <f t="shared" si="344"/>
        <v>1</v>
      </c>
      <c r="AE726" s="24">
        <f t="shared" si="345"/>
        <v>2</v>
      </c>
      <c r="AF726" s="24">
        <f t="shared" si="346"/>
        <v>2</v>
      </c>
      <c r="AG726" s="24">
        <f t="shared" si="347"/>
        <v>1</v>
      </c>
      <c r="AH726" s="24">
        <f t="shared" si="348"/>
        <v>0</v>
      </c>
      <c r="AI726" s="24">
        <f t="shared" si="349"/>
        <v>1</v>
      </c>
      <c r="AJ726" s="24">
        <f t="shared" si="350"/>
        <v>2</v>
      </c>
      <c r="AK726" s="24">
        <f t="shared" si="351"/>
        <v>2</v>
      </c>
      <c r="AL726" s="25">
        <f t="shared" si="352"/>
        <v>11</v>
      </c>
      <c r="AM726" s="25">
        <f t="shared" si="353"/>
        <v>12</v>
      </c>
      <c r="AN726" s="25">
        <f t="shared" si="354"/>
        <v>21</v>
      </c>
      <c r="AO726" s="25">
        <f t="shared" si="355"/>
        <v>1</v>
      </c>
      <c r="AP726" s="25">
        <f t="shared" si="356"/>
        <v>22</v>
      </c>
      <c r="AQ726" s="26">
        <f t="shared" si="357"/>
        <v>0.68868442223629511</v>
      </c>
      <c r="AR726" s="26">
        <f t="shared" si="358"/>
        <v>8.7492190734324987E-2</v>
      </c>
      <c r="AS726" s="26">
        <f t="shared" si="359"/>
        <v>5.7182197566459814E-2</v>
      </c>
      <c r="AT726" s="26">
        <f t="shared" si="360"/>
        <v>3.9345096966966475E-2</v>
      </c>
      <c r="AU726" s="26">
        <f t="shared" si="361"/>
        <v>3.6409303016269864E-2</v>
      </c>
      <c r="AV726" s="27">
        <f>(1/(((0-P726)^2+(0-Q726)^2))*CT726)</f>
        <v>1.8037980098687477E-2</v>
      </c>
      <c r="AW726" s="27">
        <f>(1/(((1-P726)^2+(1-Q726)^2))*CT726)</f>
        <v>0.68868442223629511</v>
      </c>
      <c r="AX726" s="27">
        <f>(1/(((2-P726)^2+(2-Q726)^2))*CT726)</f>
        <v>3.6409303016269864E-2</v>
      </c>
      <c r="AY726" s="27">
        <f>(1/(((3-P726)^2+(3-Q726)^2))*CT726)</f>
        <v>7.4918167667615554E-3</v>
      </c>
      <c r="AZ726" s="27">
        <f>((1/(((4-P726)^2+(4-Q726)^2))*CT726))</f>
        <v>3.1299645544236861E-3</v>
      </c>
      <c r="BA726" s="27">
        <f>((1/(((5-P726)^2+(5-Q726)^2))*CT726))</f>
        <v>1.7079247194505443E-3</v>
      </c>
      <c r="BB726" s="27">
        <f>((1/(((6-P726)^2+(6-Q726)^2))*CT726))</f>
        <v>1.0735149891773705E-3</v>
      </c>
      <c r="BC726" s="27">
        <f>((1/(((1-P726)^2+(0-Q726)^2))*CT726))</f>
        <v>3.1771755517877247E-2</v>
      </c>
      <c r="BD726" s="27">
        <f>((1/(((2-P726)^2+(0-Q726)^2))*CT726))</f>
        <v>2.1048017561945957E-2</v>
      </c>
      <c r="BE726" s="27">
        <f>((1/(((2-P726)^2+(1-Q726)^2))*CT726))</f>
        <v>5.7182197566459814E-2</v>
      </c>
      <c r="BF726" s="27">
        <f>((1/(((3-P726)^2+(0-Q726)^2))*CT726))</f>
        <v>9.6575128162466779E-3</v>
      </c>
      <c r="BG726" s="27">
        <f>((1/(((3-P726)^2+(1-Q726)^2))*CT726))</f>
        <v>1.3601023844670998E-2</v>
      </c>
      <c r="BH726" s="27">
        <f>((1/(((3-P726)^2+(2-Q726)^2))*CT726))</f>
        <v>1.1975843624243336E-2</v>
      </c>
      <c r="BI726" s="27">
        <f>((1/(((4-P726)^2+(0-Q726)^2))*CT726))</f>
        <v>5.0104657238230566E-3</v>
      </c>
      <c r="BJ726" s="27">
        <f>((1/(((4-P726)^2+(1-Q726)^2))*CT726))</f>
        <v>5.8976245591784047E-3</v>
      </c>
      <c r="BK726" s="27">
        <f>((1/(((4-P726)^2+(2-Q726)^2))*CT726))</f>
        <v>5.569871960836921E-3</v>
      </c>
      <c r="BL726" s="27">
        <f>((1/(((4-P726)^2+(3-Q726)^2))*CT726))</f>
        <v>4.3570158223961908E-3</v>
      </c>
      <c r="BM726" s="27">
        <f>((1/(((5-P726)^2+(0-Q726)^2))*CT726))</f>
        <v>2.9795765354894105E-3</v>
      </c>
      <c r="BN726" s="27">
        <f>((1/(((5-P726)^2+(1-Q726)^2))*CT726))</f>
        <v>3.2722972506384626E-3</v>
      </c>
      <c r="BO726" s="27">
        <f>((1/(((5-P726)^2+(2-Q726)^2))*CT726))</f>
        <v>3.1688363238077163E-3</v>
      </c>
      <c r="BP726" s="27">
        <f>((1/(((5-P726)^2+(3-Q726)^2))*CT726))</f>
        <v>2.7355978621925806E-3</v>
      </c>
      <c r="BQ726" s="27">
        <f>((1/(((5-P726)^2+(4-Q726)^2))*CT726))</f>
        <v>2.1952530392043749E-3</v>
      </c>
      <c r="BR726" s="27">
        <f>((1/(((6-P726)^2+(0-Q726)^2))*CT726))</f>
        <v>1.9544454788014104E-3</v>
      </c>
      <c r="BS726" s="27">
        <f>(1/(((6-P726)^2+(1-Q726)^2))*CT726)</f>
        <v>2.0762756144253013E-3</v>
      </c>
      <c r="BT726" s="27">
        <f>(1/(((6-P726)^2+(2-Q726)^2))*CT726)</f>
        <v>2.0341361671908568E-3</v>
      </c>
      <c r="BU726" s="27">
        <f>(1/(((6-P726)^2+(3-Q726)^2))*CT726)</f>
        <v>1.8464263633817043E-3</v>
      </c>
      <c r="BV726" s="27">
        <f>((1/(((6-P726)^2+(4-Q726)^2))*CT726))</f>
        <v>1.5833701325887611E-3</v>
      </c>
      <c r="BW726" s="27">
        <f>((1/(((6-P726)^2+(5-Q726)^2))*CT726))</f>
        <v>1.3131255283082026E-3</v>
      </c>
      <c r="BX726" s="27">
        <f>((1/(((0-P726)^2+(1-Q726)^2))*CT726))</f>
        <v>3.9345096966966475E-2</v>
      </c>
      <c r="BY726" s="27">
        <f>((1/(((0-P726)^2+(2-Q726)^2))*CT726))</f>
        <v>2.8253635633000953E-2</v>
      </c>
      <c r="BZ726" s="27">
        <f>((1/(((1-P726)^2+(2-Q726)^2))*CT726))</f>
        <v>8.7492190734324987E-2</v>
      </c>
      <c r="CA726" s="27">
        <f>((1/(((0-P726)^2+(3-Q726)^2))*CT726))</f>
        <v>1.1713548993001142E-2</v>
      </c>
      <c r="CB726" s="27">
        <f>((1/(((1-P726)^2+(3-Q726)^2))*CT726))</f>
        <v>1.6284751482379133E-2</v>
      </c>
      <c r="CC726" s="27">
        <f>((1/(((2-P726)^2+(3-Q726)^2))*CT726))</f>
        <v>1.291271364583562E-2</v>
      </c>
      <c r="CD726" s="27">
        <f>((1/(((0-P726)^2+(4-Q726)^2))*CT726))</f>
        <v>5.7029199462792744E-3</v>
      </c>
      <c r="CE726" s="27">
        <f>((1/(((1-P726)^2+(4-Q726)^2))*CT726))</f>
        <v>6.605687942539816E-3</v>
      </c>
      <c r="CF726" s="27">
        <f>((1/(((2-P726)^2+(4-Q726)^2))*CT726))</f>
        <v>5.9729805120171276E-3</v>
      </c>
      <c r="CG726" s="27">
        <f>((1/(((3-P726)^2+(4-Q726)^2))*CT726))</f>
        <v>4.4751435399410164E-3</v>
      </c>
      <c r="CH726" s="27">
        <f>((1/(((0-P726)^2+(5-Q726)^2))*CT726))</f>
        <v>3.2751844211125641E-3</v>
      </c>
      <c r="CI726" s="27">
        <f>((1/(((1-P726)^2+(5-Q726)^2))*CT726))</f>
        <v>3.5541372572270424E-3</v>
      </c>
      <c r="CJ726" s="27">
        <f>((1/(((2-P726)^2+(5-Q726)^2))*CT726))</f>
        <v>3.3624956891899014E-3</v>
      </c>
      <c r="CK726" s="27">
        <f>((1/(((3-P726)^2+(5-Q726)^2))*CT726))</f>
        <v>2.8293820342231769E-3</v>
      </c>
      <c r="CL726" s="27">
        <f>(1/(((4-P726)^2+(5-Q726)^2))*CT726)</f>
        <v>2.2248426735726992E-3</v>
      </c>
      <c r="CM726" s="27">
        <f>(1/(((0-P726)^2+(6-Q726)^2))*CT726)</f>
        <v>2.1039172461329212E-3</v>
      </c>
      <c r="CN726" s="27">
        <f>(1/(((1-P726)^2+(6-Q726)^2))*CT726)</f>
        <v>2.2156256546825609E-3</v>
      </c>
      <c r="CO726" s="27">
        <f>((1/(((2-P726)^2+(6-Q726)^2))*CT726))</f>
        <v>2.1396063239737112E-3</v>
      </c>
      <c r="CP726" s="27">
        <f>((1/(((3-P726)^2+(6-Q726)^2))*CT726))</f>
        <v>1.9105422418728398E-3</v>
      </c>
      <c r="CQ726" s="27">
        <f>((1/(((4-P726)^2+(6-Q726)^2))*CT726))</f>
        <v>1.6143417312891343E-3</v>
      </c>
      <c r="CR726" s="27">
        <f>((1/(((5-P726)^2+(6-Q726)^2)))*CT726)</f>
        <v>1.3236557374455039E-3</v>
      </c>
      <c r="CS726" s="21">
        <f t="shared" si="362"/>
        <v>1.1930779960817808</v>
      </c>
      <c r="CT726" s="28">
        <v>0.05</v>
      </c>
    </row>
    <row r="727" spans="8:98" x14ac:dyDescent="0.25">
      <c r="H727" s="2">
        <v>45052</v>
      </c>
      <c r="I727" s="1" t="s">
        <v>20</v>
      </c>
      <c r="J727" s="1" t="s">
        <v>6</v>
      </c>
      <c r="K727"/>
      <c r="L727"/>
      <c r="M727"/>
      <c r="N727"/>
      <c r="P727" s="10">
        <f>SUMIF(team,spi_matches[[#This Row],[team1]],Mxg)+SUMIF(team,spi_matches[[#This Row],[team2]],Vnxg)</f>
        <v>1.3446309187946159</v>
      </c>
      <c r="Q727" s="10">
        <f>SUMIF(team,spi_matches[[#This Row],[team1]],Mnxg)+SUMIF(team,spi_matches[[#This Row],[team2]],Vxg)</f>
        <v>1.3540887868271327</v>
      </c>
      <c r="R727" s="10" t="str">
        <f t="shared" si="332"/>
        <v/>
      </c>
      <c r="S727" s="21">
        <f t="shared" si="333"/>
        <v>0.234543559372628</v>
      </c>
      <c r="T727" s="21">
        <f t="shared" si="334"/>
        <v>0.29334060421637359</v>
      </c>
      <c r="U727" s="21">
        <f t="shared" si="335"/>
        <v>0.23906611049309637</v>
      </c>
      <c r="V727" s="22">
        <f t="shared" si="336"/>
        <v>1</v>
      </c>
      <c r="W727" s="22">
        <f t="shared" si="337"/>
        <v>1</v>
      </c>
      <c r="X727" s="23" t="str">
        <f t="shared" si="338"/>
        <v/>
      </c>
      <c r="Y727" s="23" t="str">
        <f t="shared" si="339"/>
        <v/>
      </c>
      <c r="Z727" s="23">
        <f t="shared" si="340"/>
        <v>1</v>
      </c>
      <c r="AA727" s="23">
        <f t="shared" si="341"/>
        <v>1</v>
      </c>
      <c r="AB727" s="24">
        <f t="shared" si="342"/>
        <v>1</v>
      </c>
      <c r="AC727" s="24">
        <f t="shared" si="343"/>
        <v>1</v>
      </c>
      <c r="AD727" s="24">
        <f t="shared" si="344"/>
        <v>1</v>
      </c>
      <c r="AE727" s="24">
        <f t="shared" si="345"/>
        <v>2</v>
      </c>
      <c r="AF727" s="24">
        <f t="shared" si="346"/>
        <v>2</v>
      </c>
      <c r="AG727" s="24">
        <f t="shared" si="347"/>
        <v>1</v>
      </c>
      <c r="AH727" s="24">
        <f t="shared" si="348"/>
        <v>2</v>
      </c>
      <c r="AI727" s="24">
        <f t="shared" si="349"/>
        <v>2</v>
      </c>
      <c r="AJ727" s="24">
        <f t="shared" si="350"/>
        <v>0</v>
      </c>
      <c r="AK727" s="24">
        <f t="shared" si="351"/>
        <v>1</v>
      </c>
      <c r="AL727" s="25">
        <f t="shared" si="352"/>
        <v>11</v>
      </c>
      <c r="AM727" s="25">
        <f t="shared" si="353"/>
        <v>12</v>
      </c>
      <c r="AN727" s="25">
        <f t="shared" si="354"/>
        <v>21</v>
      </c>
      <c r="AO727" s="25">
        <f t="shared" si="355"/>
        <v>22</v>
      </c>
      <c r="AP727" s="25">
        <f t="shared" si="356"/>
        <v>1</v>
      </c>
      <c r="AQ727" s="26">
        <f t="shared" si="357"/>
        <v>0.20479269030547825</v>
      </c>
      <c r="AR727" s="26">
        <f t="shared" si="358"/>
        <v>9.3288496184371184E-2</v>
      </c>
      <c r="AS727" s="26">
        <f t="shared" si="359"/>
        <v>9.0108355044451943E-2</v>
      </c>
      <c r="AT727" s="26">
        <f t="shared" si="360"/>
        <v>5.9052100787179457E-2</v>
      </c>
      <c r="AU727" s="26">
        <f t="shared" si="361"/>
        <v>2.5861027701532181E-2</v>
      </c>
      <c r="AV727" s="27">
        <f>(1/(((0-P727)^2+(0-Q727)^2))*CT727)</f>
        <v>1.373027088647861E-2</v>
      </c>
      <c r="AW727" s="27">
        <f>(1/(((1-P727)^2+(1-Q727)^2))*CT727)</f>
        <v>0.20479269030547825</v>
      </c>
      <c r="AX727" s="27">
        <f>(1/(((2-P727)^2+(2-Q727)^2))*CT727)</f>
        <v>5.9052100787179457E-2</v>
      </c>
      <c r="AY727" s="27">
        <f>(1/(((3-P727)^2+(3-Q727)^2))*CT727)</f>
        <v>9.1755400740604186E-3</v>
      </c>
      <c r="AZ727" s="27">
        <f>((1/(((4-P727)^2+(4-Q727)^2))*CT727))</f>
        <v>3.5582551216923244E-3</v>
      </c>
      <c r="BA727" s="27">
        <f>((1/(((5-P727)^2+(5-Q727)^2))*CT727))</f>
        <v>1.8758634814739607E-3</v>
      </c>
      <c r="BB727" s="27">
        <f>((1/(((6-P727)^2+(6-Q727)^2))*CT727))</f>
        <v>1.1558835600106003E-3</v>
      </c>
      <c r="BC727" s="27">
        <f>((1/(((1-P727)^2+(0-Q727)^2))*CT727))</f>
        <v>2.5610464964745911E-2</v>
      </c>
      <c r="BD727" s="27">
        <f>((1/(((2-P727)^2+(0-Q727)^2))*CT727))</f>
        <v>2.2093929400301908E-2</v>
      </c>
      <c r="BE727" s="27">
        <f>((1/(((2-P727)^2+(1-Q727)^2))*CT727))</f>
        <v>9.0108355044451943E-2</v>
      </c>
      <c r="BF727" s="27">
        <f>((1/(((3-P727)^2+(0-Q727)^2))*CT727))</f>
        <v>1.0931821375420335E-2</v>
      </c>
      <c r="BG727" s="27">
        <f>((1/(((3-P727)^2+(1-Q727)^2))*CT727))</f>
        <v>1.7448196611547246E-2</v>
      </c>
      <c r="BH727" s="27">
        <f>((1/(((3-P727)^2+(2-Q727)^2))*CT727))</f>
        <v>1.5835573086188173E-2</v>
      </c>
      <c r="BI727" s="27">
        <f>((1/(((4-P727)^2+(0-Q727)^2))*CT727))</f>
        <v>5.6277524915148789E-3</v>
      </c>
      <c r="BJ727" s="27">
        <f>((1/(((4-P727)^2+(1-Q727)^2))*CT727))</f>
        <v>6.9673167651024704E-3</v>
      </c>
      <c r="BK727" s="27">
        <f>((1/(((4-P727)^2+(2-Q727)^2))*CT727))</f>
        <v>6.6950660184409349E-3</v>
      </c>
      <c r="BL727" s="27">
        <f>((1/(((4-P727)^2+(3-Q727)^2))*CT727))</f>
        <v>5.1229462640975691E-3</v>
      </c>
      <c r="BM727" s="27">
        <f>((1/(((5-P727)^2+(0-Q727)^2))*CT727))</f>
        <v>3.2904955643975292E-3</v>
      </c>
      <c r="BN727" s="27">
        <f>((1/(((5-P727)^2+(1-Q727)^2))*CT727))</f>
        <v>3.7072456367247702E-3</v>
      </c>
      <c r="BO727" s="27">
        <f>((1/(((5-P727)^2+(2-Q727)^2))*CT727))</f>
        <v>3.6287302617815445E-3</v>
      </c>
      <c r="BP727" s="27">
        <f>((1/(((5-P727)^2+(3-Q727)^2))*CT727))</f>
        <v>3.1112430861610103E-3</v>
      </c>
      <c r="BQ727" s="27">
        <f>((1/(((5-P727)^2+(4-Q727)^2))*CT727))</f>
        <v>2.4554858152896399E-3</v>
      </c>
      <c r="BR727" s="27">
        <f>((1/(((6-P727)^2+(0-Q727)^2))*CT727))</f>
        <v>2.1271148769335183E-3</v>
      </c>
      <c r="BS727" s="27">
        <f>(1/(((6-P727)^2+(1-Q727)^2))*CT727)</f>
        <v>2.2938052418577789E-3</v>
      </c>
      <c r="BT727" s="27">
        <f>(1/(((6-P727)^2+(2-Q727)^2))*CT727)</f>
        <v>2.2635022071738568E-3</v>
      </c>
      <c r="BU727" s="27">
        <f>(1/(((6-P727)^2+(3-Q727)^2))*CT727)</f>
        <v>2.050736449893027E-3</v>
      </c>
      <c r="BV727" s="27">
        <f>((1/(((6-P727)^2+(4-Q727)^2))*CT727))</f>
        <v>1.7437820914678751E-3</v>
      </c>
      <c r="BW727" s="27">
        <f>((1/(((6-P727)^2+(5-Q727)^2))*CT727))</f>
        <v>1.4299961191360125E-3</v>
      </c>
      <c r="BX727" s="27">
        <f>((1/(((0-P727)^2+(1-Q727)^2))*CT727))</f>
        <v>2.5861027701532181E-2</v>
      </c>
      <c r="BY727" s="27">
        <f>((1/(((0-P727)^2+(2-Q727)^2))*CT727))</f>
        <v>2.2469551030855187E-2</v>
      </c>
      <c r="BZ727" s="27">
        <f>((1/(((1-P727)^2+(2-Q727)^2))*CT727))</f>
        <v>9.3288496184371184E-2</v>
      </c>
      <c r="CA727" s="27">
        <f>((1/(((0-P727)^2+(3-Q727)^2))*CT727))</f>
        <v>1.1069156475871009E-2</v>
      </c>
      <c r="CB727" s="27">
        <f>((1/(((1-P727)^2+(3-Q727)^2))*CT727))</f>
        <v>1.7681626245760043E-2</v>
      </c>
      <c r="CC727" s="27">
        <f>((1/(((2-P727)^2+(3-Q727)^2))*CT727))</f>
        <v>1.5931013083972947E-2</v>
      </c>
      <c r="CD727" s="27">
        <f>((1/(((0-P727)^2+(4-Q727)^2))*CT727))</f>
        <v>5.6760914855438285E-3</v>
      </c>
      <c r="CE727" s="27">
        <f>((1/(((1-P727)^2+(4-Q727)^2))*CT727))</f>
        <v>7.0228500608168383E-3</v>
      </c>
      <c r="CF727" s="27">
        <f>((1/(((2-P727)^2+(4-Q727)^2))*CT727))</f>
        <v>6.7291537855751664E-3</v>
      </c>
      <c r="CG727" s="27">
        <f>((1/(((3-P727)^2+(4-Q727)^2))*CT727))</f>
        <v>5.1328942545308823E-3</v>
      </c>
      <c r="CH727" s="27">
        <f>((1/(((0-P727)^2+(5-Q727)^2))*CT727))</f>
        <v>3.3111045898014469E-3</v>
      </c>
      <c r="CI727" s="27">
        <f>((1/(((1-P727)^2+(5-Q727)^2))*CT727))</f>
        <v>3.7281607017702737E-3</v>
      </c>
      <c r="CJ727" s="27">
        <f>((1/(((2-P727)^2+(5-Q727)^2))*CT727))</f>
        <v>3.6437366495102388E-3</v>
      </c>
      <c r="CK727" s="27">
        <f>((1/(((3-P727)^2+(5-Q727)^2))*CT727))</f>
        <v>3.1185844151328428E-3</v>
      </c>
      <c r="CL727" s="27">
        <f>(1/(((4-P727)^2+(5-Q727)^2))*CT727)</f>
        <v>2.4577689509870178E-3</v>
      </c>
      <c r="CM727" s="27">
        <f>(1/(((0-P727)^2+(6-Q727)^2))*CT727)</f>
        <v>2.1374350830253995E-3</v>
      </c>
      <c r="CN727" s="27">
        <f>(1/(((1-P727)^2+(6-Q727)^2))*CT727)</f>
        <v>2.3038012082699697E-3</v>
      </c>
      <c r="CO727" s="27">
        <f>((1/(((2-P727)^2+(6-Q727)^2))*CT727))</f>
        <v>2.27128194934643E-3</v>
      </c>
      <c r="CP727" s="27">
        <f>((1/(((3-P727)^2+(6-Q727)^2))*CT727))</f>
        <v>2.0555206152662688E-3</v>
      </c>
      <c r="CQ727" s="27">
        <f>((1/(((4-P727)^2+(6-Q727)^2))*CT727))</f>
        <v>1.7460858717050461E-3</v>
      </c>
      <c r="CR727" s="27">
        <f>((1/(((5-P727)^2+(6-Q727)^2)))*CT727)</f>
        <v>1.4307701494521525E-3</v>
      </c>
      <c r="CS727" s="21">
        <f t="shared" si="362"/>
        <v>0.76695027408209793</v>
      </c>
      <c r="CT727" s="28">
        <v>0.05</v>
      </c>
    </row>
    <row r="728" spans="8:98" x14ac:dyDescent="0.25">
      <c r="H728" s="2">
        <v>45052</v>
      </c>
      <c r="I728" s="1" t="s">
        <v>23</v>
      </c>
      <c r="J728" s="1" t="s">
        <v>14</v>
      </c>
      <c r="K728"/>
      <c r="L728"/>
      <c r="M728"/>
      <c r="N728"/>
      <c r="P728" s="10">
        <f>SUMIF(team,spi_matches[[#This Row],[team1]],Mxg)+SUMIF(team,spi_matches[[#This Row],[team2]],Vnxg)</f>
        <v>1.8476499221825136</v>
      </c>
      <c r="Q728" s="10">
        <f>SUMIF(team,spi_matches[[#This Row],[team1]],Mnxg)+SUMIF(team,spi_matches[[#This Row],[team2]],Vxg)</f>
        <v>1.1673551884113473</v>
      </c>
      <c r="R728" s="10" t="str">
        <f t="shared" si="332"/>
        <v/>
      </c>
      <c r="S728" s="21">
        <f t="shared" si="333"/>
        <v>1.1862560015412251</v>
      </c>
      <c r="T728" s="21">
        <f t="shared" si="334"/>
        <v>0.16510982050815587</v>
      </c>
      <c r="U728" s="21">
        <f t="shared" si="335"/>
        <v>0.14471203709784786</v>
      </c>
      <c r="V728" s="22">
        <f t="shared" si="336"/>
        <v>3</v>
      </c>
      <c r="W728" s="22">
        <f t="shared" si="337"/>
        <v>0</v>
      </c>
      <c r="X728" s="23" t="str">
        <f t="shared" si="338"/>
        <v/>
      </c>
      <c r="Y728" s="23" t="str">
        <f t="shared" si="339"/>
        <v/>
      </c>
      <c r="Z728" s="23">
        <f t="shared" si="340"/>
        <v>3</v>
      </c>
      <c r="AA728" s="23">
        <f t="shared" si="341"/>
        <v>0</v>
      </c>
      <c r="AB728" s="24">
        <f t="shared" si="342"/>
        <v>2</v>
      </c>
      <c r="AC728" s="24">
        <f t="shared" si="343"/>
        <v>1</v>
      </c>
      <c r="AD728" s="24">
        <f t="shared" si="344"/>
        <v>2</v>
      </c>
      <c r="AE728" s="24">
        <f t="shared" si="345"/>
        <v>2</v>
      </c>
      <c r="AF728" s="24">
        <f t="shared" si="346"/>
        <v>1</v>
      </c>
      <c r="AG728" s="24">
        <f t="shared" si="347"/>
        <v>1</v>
      </c>
      <c r="AH728" s="24">
        <f t="shared" si="348"/>
        <v>3</v>
      </c>
      <c r="AI728" s="24">
        <f t="shared" si="349"/>
        <v>1</v>
      </c>
      <c r="AJ728" s="24">
        <f t="shared" si="350"/>
        <v>2</v>
      </c>
      <c r="AK728" s="24">
        <f t="shared" si="351"/>
        <v>0</v>
      </c>
      <c r="AL728" s="25">
        <f t="shared" si="352"/>
        <v>21</v>
      </c>
      <c r="AM728" s="25">
        <f t="shared" si="353"/>
        <v>22</v>
      </c>
      <c r="AN728" s="25">
        <f t="shared" si="354"/>
        <v>11</v>
      </c>
      <c r="AO728" s="25">
        <f t="shared" si="355"/>
        <v>31</v>
      </c>
      <c r="AP728" s="25">
        <f t="shared" si="356"/>
        <v>20</v>
      </c>
      <c r="AQ728" s="26">
        <f t="shared" si="357"/>
        <v>0.97621347891003019</v>
      </c>
      <c r="AR728" s="26">
        <f t="shared" si="358"/>
        <v>6.9782898433956561E-2</v>
      </c>
      <c r="AS728" s="26">
        <f t="shared" si="359"/>
        <v>6.6977608009249109E-2</v>
      </c>
      <c r="AT728" s="26">
        <f t="shared" si="360"/>
        <v>3.687537373416417E-2</v>
      </c>
      <c r="AU728" s="26">
        <f t="shared" si="361"/>
        <v>3.6076892444024559E-2</v>
      </c>
      <c r="AV728" s="27">
        <f>(1/(((0-P728)^2+(0-Q728)^2))*CT728)</f>
        <v>1.0467853662320446E-2</v>
      </c>
      <c r="AW728" s="27">
        <f>(1/(((1-P728)^2+(1-Q728)^2))*CT728)</f>
        <v>6.6977608009249109E-2</v>
      </c>
      <c r="AX728" s="27">
        <f>(1/(((2-P728)^2+(2-Q728)^2))*CT728)</f>
        <v>6.9782898433956561E-2</v>
      </c>
      <c r="AY728" s="27">
        <f>(1/(((3-P728)^2+(3-Q728)^2))*CT728)</f>
        <v>1.0668947927198693E-2</v>
      </c>
      <c r="AZ728" s="27">
        <f>((1/(((4-P728)^2+(4-Q728)^2))*CT728))</f>
        <v>3.9505431546397367E-3</v>
      </c>
      <c r="BA728" s="27">
        <f>((1/(((5-P728)^2+(5-Q728)^2))*CT728))</f>
        <v>2.0303350520716862E-3</v>
      </c>
      <c r="BB728" s="27">
        <f>((1/(((6-P728)^2+(6-Q728)^2))*CT728))</f>
        <v>1.2316342687196413E-3</v>
      </c>
      <c r="BC728" s="27">
        <f>((1/(((1-P728)^2+(0-Q728)^2))*CT728))</f>
        <v>2.4024271896945094E-2</v>
      </c>
      <c r="BD728" s="27">
        <f>((1/(((2-P728)^2+(0-Q728)^2))*CT728))</f>
        <v>3.6076892444024559E-2</v>
      </c>
      <c r="BE728" s="27">
        <f>((1/(((2-P728)^2+(1-Q728)^2))*CT728))</f>
        <v>0.97621347891003019</v>
      </c>
      <c r="BF728" s="27">
        <f>((1/(((3-P728)^2+(0-Q728)^2))*CT728))</f>
        <v>1.8583016467512602E-2</v>
      </c>
      <c r="BG728" s="27">
        <f>((1/(((3-P728)^2+(1-Q728)^2))*CT728))</f>
        <v>3.687537373416417E-2</v>
      </c>
      <c r="BH728" s="27">
        <f>((1/(((3-P728)^2+(2-Q728)^2))*CT728))</f>
        <v>2.4737680594613384E-2</v>
      </c>
      <c r="BI728" s="27">
        <f>((1/(((4-P728)^2+(0-Q728)^2))*CT728))</f>
        <v>8.3398258969792933E-3</v>
      </c>
      <c r="BJ728" s="27">
        <f>((1/(((4-P728)^2+(1-Q728)^2))*CT728))</f>
        <v>1.0728189563128628E-2</v>
      </c>
      <c r="BK728" s="27">
        <f>((1/(((4-P728)^2+(2-Q728)^2))*CT728))</f>
        <v>9.3880701186058006E-3</v>
      </c>
      <c r="BL728" s="27">
        <f>((1/(((4-P728)^2+(3-Q728)^2))*CT728))</f>
        <v>6.2568842440983499E-3</v>
      </c>
      <c r="BM728" s="27">
        <f>((1/(((5-P728)^2+(0-Q728)^2))*CT728))</f>
        <v>4.4247673471095568E-3</v>
      </c>
      <c r="BN728" s="27">
        <f>((1/(((5-P728)^2+(1-Q728)^2))*CT728))</f>
        <v>5.0174009625726301E-3</v>
      </c>
      <c r="BO728" s="27">
        <f>((1/(((5-P728)^2+(2-Q728)^2))*CT728))</f>
        <v>4.7033996682375257E-3</v>
      </c>
      <c r="BP728" s="27">
        <f>((1/(((5-P728)^2+(3-Q728)^2))*CT728))</f>
        <v>3.7605583263506416E-3</v>
      </c>
      <c r="BQ728" s="27">
        <f>((1/(((5-P728)^2+(4-Q728)^2))*CT728))</f>
        <v>2.7837802820909283E-3</v>
      </c>
      <c r="BR728" s="27">
        <f>((1/(((6-P728)^2+(0-Q728)^2))*CT728))</f>
        <v>2.6874887122099399E-3</v>
      </c>
      <c r="BS728" s="27">
        <f>(1/(((6-P728)^2+(1-Q728)^2))*CT728)</f>
        <v>2.8951908048809698E-3</v>
      </c>
      <c r="BT728" s="27">
        <f>(1/(((6-P728)^2+(2-Q728)^2))*CT728)</f>
        <v>2.7877970349813987E-3</v>
      </c>
      <c r="BU728" s="27">
        <f>(1/(((6-P728)^2+(3-Q728)^2))*CT728)</f>
        <v>2.4271139884974244E-3</v>
      </c>
      <c r="BV728" s="27">
        <f>((1/(((6-P728)^2+(4-Q728)^2))*CT728))</f>
        <v>1.9789528237041678E-3</v>
      </c>
      <c r="BW728" s="27">
        <f>((1/(((6-P728)^2+(5-Q728)^2))*CT728))</f>
        <v>1.5658677204876286E-3</v>
      </c>
      <c r="BX728" s="27">
        <f>((1/(((0-P728)^2+(1-Q728)^2))*CT728))</f>
        <v>1.4527206286543441E-2</v>
      </c>
      <c r="BY728" s="27">
        <f>((1/(((0-P728)^2+(2-Q728)^2))*CT728))</f>
        <v>1.2174017498476821E-2</v>
      </c>
      <c r="BZ728" s="27">
        <f>((1/(((1-P728)^2+(2-Q728)^2))*CT728))</f>
        <v>3.5415586287193872E-2</v>
      </c>
      <c r="CA728" s="27">
        <f>((1/(((0-P728)^2+(3-Q728)^2))*CT728))</f>
        <v>7.3829101018838082E-3</v>
      </c>
      <c r="CB728" s="27">
        <f>((1/(((1-P728)^2+(3-Q728)^2))*CT728))</f>
        <v>1.2263626581210347E-2</v>
      </c>
      <c r="CC728" s="27">
        <f>((1/(((2-P728)^2+(3-Q728)^2))*CT728))</f>
        <v>1.4785036429974488E-2</v>
      </c>
      <c r="CD728" s="27">
        <f>((1/(((0-P728)^2+(4-Q728)^2))*CT728))</f>
        <v>4.3715132785539764E-3</v>
      </c>
      <c r="CE728" s="27">
        <f>((1/(((1-P728)^2+(4-Q728)^2))*CT728))</f>
        <v>5.7192617863075943E-3</v>
      </c>
      <c r="CF728" s="27">
        <f>((1/(((2-P728)^2+(4-Q728)^2))*CT728))</f>
        <v>6.2134284013208065E-3</v>
      </c>
      <c r="CG728" s="27">
        <f>((1/(((3-P728)^2+(4-Q728)^2))*CT728))</f>
        <v>5.3465715411545912E-3</v>
      </c>
      <c r="CH728" s="27">
        <f>((1/(((0-P728)^2+(5-Q728)^2))*CT728))</f>
        <v>2.7619767410418973E-3</v>
      </c>
      <c r="CI728" s="27">
        <f>((1/(((1-P728)^2+(5-Q728)^2))*CT728))</f>
        <v>3.2451356009440416E-3</v>
      </c>
      <c r="CJ728" s="27">
        <f>((1/(((2-P728)^2+(5-Q728)^2))*CT728))</f>
        <v>3.3984991471105071E-3</v>
      </c>
      <c r="CK728" s="27">
        <f>((1/(((3-P728)^2+(5-Q728)^2))*CT728))</f>
        <v>3.1216682135392108E-3</v>
      </c>
      <c r="CL728" s="27">
        <f>(1/(((4-P728)^2+(5-Q728)^2))*CT728)</f>
        <v>2.5877536893844973E-3</v>
      </c>
      <c r="CM728" s="27">
        <f>(1/(((0-P728)^2+(6-Q728)^2))*CT728)</f>
        <v>1.8678834032316534E-3</v>
      </c>
      <c r="CN728" s="27">
        <f>(1/(((1-P728)^2+(6-Q728)^2))*CT728)</f>
        <v>2.0770186543879201E-3</v>
      </c>
      <c r="CO728" s="27">
        <f>((1/(((2-P728)^2+(6-Q728)^2))*CT728))</f>
        <v>2.1387934577887608E-3</v>
      </c>
      <c r="CP728" s="27">
        <f>((1/(((3-P728)^2+(6-Q728)^2))*CT728))</f>
        <v>2.0257376797472577E-3</v>
      </c>
      <c r="CQ728" s="27">
        <f>((1/(((4-P728)^2+(6-Q728)^2))*CT728))</f>
        <v>1.7865394926155902E-3</v>
      </c>
      <c r="CR728" s="27">
        <f>((1/(((5-P728)^2+(6-Q728)^2)))*CT728)</f>
        <v>1.5018728254368005E-3</v>
      </c>
      <c r="CS728" s="21">
        <f t="shared" si="362"/>
        <v>1.4960778591472292</v>
      </c>
      <c r="CT728" s="28">
        <v>0.05</v>
      </c>
    </row>
    <row r="729" spans="8:98" x14ac:dyDescent="0.25">
      <c r="H729" s="2">
        <v>45052</v>
      </c>
      <c r="I729" s="1" t="s">
        <v>25</v>
      </c>
      <c r="J729" s="1" t="s">
        <v>11</v>
      </c>
      <c r="K729"/>
      <c r="L729"/>
      <c r="M729"/>
      <c r="N729"/>
      <c r="P729" s="10">
        <f>SUMIF(team,spi_matches[[#This Row],[team1]],Mxg)+SUMIF(team,spi_matches[[#This Row],[team2]],Vnxg)</f>
        <v>1.3380391805286254</v>
      </c>
      <c r="Q729" s="10">
        <f>SUMIF(team,spi_matches[[#This Row],[team1]],Mnxg)+SUMIF(team,spi_matches[[#This Row],[team2]],Vxg)</f>
        <v>1.2117148396141826</v>
      </c>
      <c r="R729" s="10" t="str">
        <f t="shared" si="332"/>
        <v/>
      </c>
      <c r="S729" s="21">
        <f t="shared" si="333"/>
        <v>0.25773814906195275</v>
      </c>
      <c r="T729" s="21">
        <f t="shared" si="334"/>
        <v>0.39148691742923647</v>
      </c>
      <c r="U729" s="21">
        <f t="shared" si="335"/>
        <v>0.20372180436409587</v>
      </c>
      <c r="V729" s="22">
        <f t="shared" si="336"/>
        <v>1</v>
      </c>
      <c r="W729" s="22">
        <f t="shared" si="337"/>
        <v>1</v>
      </c>
      <c r="X729" s="23" t="str">
        <f t="shared" si="338"/>
        <v/>
      </c>
      <c r="Y729" s="23" t="str">
        <f t="shared" si="339"/>
        <v/>
      </c>
      <c r="Z729" s="23">
        <f t="shared" si="340"/>
        <v>1</v>
      </c>
      <c r="AA729" s="23">
        <f t="shared" si="341"/>
        <v>1</v>
      </c>
      <c r="AB729" s="24">
        <f t="shared" si="342"/>
        <v>1</v>
      </c>
      <c r="AC729" s="24">
        <f t="shared" si="343"/>
        <v>1</v>
      </c>
      <c r="AD729" s="24">
        <f t="shared" si="344"/>
        <v>2</v>
      </c>
      <c r="AE729" s="24">
        <f t="shared" si="345"/>
        <v>1</v>
      </c>
      <c r="AF729" s="24">
        <f t="shared" si="346"/>
        <v>1</v>
      </c>
      <c r="AG729" s="24">
        <f t="shared" si="347"/>
        <v>2</v>
      </c>
      <c r="AH729" s="24">
        <f t="shared" si="348"/>
        <v>2</v>
      </c>
      <c r="AI729" s="24">
        <f t="shared" si="349"/>
        <v>2</v>
      </c>
      <c r="AJ729" s="24">
        <f t="shared" si="350"/>
        <v>1</v>
      </c>
      <c r="AK729" s="24">
        <f t="shared" si="351"/>
        <v>0</v>
      </c>
      <c r="AL729" s="25">
        <f t="shared" si="352"/>
        <v>11</v>
      </c>
      <c r="AM729" s="25">
        <f t="shared" si="353"/>
        <v>21</v>
      </c>
      <c r="AN729" s="25">
        <f t="shared" si="354"/>
        <v>12</v>
      </c>
      <c r="AO729" s="25">
        <f t="shared" si="355"/>
        <v>22</v>
      </c>
      <c r="AP729" s="25">
        <f t="shared" si="356"/>
        <v>10</v>
      </c>
      <c r="AQ729" s="26">
        <f t="shared" si="357"/>
        <v>0.3142802781817971</v>
      </c>
      <c r="AR729" s="26">
        <f t="shared" si="358"/>
        <v>0.10351638968330253</v>
      </c>
      <c r="AS729" s="26">
        <f t="shared" si="359"/>
        <v>6.7965812173355941E-2</v>
      </c>
      <c r="AT729" s="26">
        <f t="shared" si="360"/>
        <v>4.7188258341691013E-2</v>
      </c>
      <c r="AU729" s="26">
        <f t="shared" si="361"/>
        <v>3.1595110626556698E-2</v>
      </c>
      <c r="AV729" s="27">
        <f>(1/(((0-P729)^2+(0-Q729)^2))*CT729)</f>
        <v>1.5344004755792368E-2</v>
      </c>
      <c r="AW729" s="27">
        <f>(1/(((1-P729)^2+(1-Q729)^2))*CT729)</f>
        <v>0.3142802781817971</v>
      </c>
      <c r="AX729" s="27">
        <f>(1/(((2-P729)^2+(2-Q729)^2))*CT729)</f>
        <v>4.7188258341691013E-2</v>
      </c>
      <c r="AY729" s="27">
        <f>(1/(((3-P729)^2+(3-Q729)^2))*CT729)</f>
        <v>8.3891525447836596E-3</v>
      </c>
      <c r="AZ729" s="27">
        <f>((1/(((4-P729)^2+(4-Q729)^2))*CT729))</f>
        <v>3.3646085949343889E-3</v>
      </c>
      <c r="BA729" s="27">
        <f>((1/(((5-P729)^2+(5-Q729)^2))*CT729))</f>
        <v>1.8010838670727029E-3</v>
      </c>
      <c r="BB729" s="27">
        <f>((1/(((6-P729)^2+(6-Q729)^2))*CT729))</f>
        <v>1.119531143165203E-3</v>
      </c>
      <c r="BC729" s="27">
        <f>((1/(((1-P729)^2+(0-Q729)^2))*CT729))</f>
        <v>3.1595110626556698E-2</v>
      </c>
      <c r="BD729" s="27">
        <f>((1/(((2-P729)^2+(0-Q729)^2))*CT729))</f>
        <v>2.6226825609594374E-2</v>
      </c>
      <c r="BE729" s="27">
        <f>((1/(((2-P729)^2+(1-Q729)^2))*CT729))</f>
        <v>0.10351638968330253</v>
      </c>
      <c r="BF729" s="27">
        <f>((1/(((3-P729)^2+(0-Q729)^2))*CT729))</f>
        <v>1.1819306579070972E-2</v>
      </c>
      <c r="BG729" s="27">
        <f>((1/(((3-P729)^2+(1-Q729)^2))*CT729))</f>
        <v>1.7813011510652378E-2</v>
      </c>
      <c r="BH729" s="27">
        <f>((1/(((3-P729)^2+(2-Q729)^2))*CT729))</f>
        <v>1.4777565456372444E-2</v>
      </c>
      <c r="BI729" s="27">
        <f>((1/(((4-P729)^2+(0-Q729)^2))*CT729))</f>
        <v>5.8450216427327227E-3</v>
      </c>
      <c r="BJ729" s="27">
        <f>((1/(((4-P729)^2+(1-Q729)^2))*CT729))</f>
        <v>7.0117783791516343E-3</v>
      </c>
      <c r="BK729" s="27">
        <f>((1/(((4-P729)^2+(2-Q729)^2))*CT729))</f>
        <v>6.4872476488011246E-3</v>
      </c>
      <c r="BL729" s="27">
        <f>((1/(((4-P729)^2+(3-Q729)^2))*CT729))</f>
        <v>4.8619218004582049E-3</v>
      </c>
      <c r="BM729" s="27">
        <f>((1/(((5-P729)^2+(0-Q729)^2))*CT729))</f>
        <v>3.3606193453306504E-3</v>
      </c>
      <c r="BN729" s="27">
        <f>((1/(((5-P729)^2+(1-Q729)^2))*CT729))</f>
        <v>3.716151374817895E-3</v>
      </c>
      <c r="BO729" s="27">
        <f>((1/(((5-P729)^2+(2-Q729)^2))*CT729))</f>
        <v>3.5634488545224067E-3</v>
      </c>
      <c r="BP729" s="27">
        <f>((1/(((5-P729)^2+(3-Q729)^2))*CT729))</f>
        <v>3.0106116489177644E-3</v>
      </c>
      <c r="BQ729" s="27">
        <f>((1/(((5-P729)^2+(4-Q729)^2))*CT729))</f>
        <v>2.3602171785760176E-3</v>
      </c>
      <c r="BR729" s="27">
        <f>((1/(((6-P729)^2+(0-Q729)^2))*CT729))</f>
        <v>2.1549744222830462E-3</v>
      </c>
      <c r="BS729" s="27">
        <f>(1/(((6-P729)^2+(1-Q729)^2))*CT729)</f>
        <v>2.2958209507397947E-3</v>
      </c>
      <c r="BT729" s="27">
        <f>(1/(((6-P729)^2+(2-Q729)^2))*CT729)</f>
        <v>2.2366088681688916E-3</v>
      </c>
      <c r="BU729" s="27">
        <f>(1/(((6-P729)^2+(3-Q729)^2))*CT729)</f>
        <v>2.0054675062916405E-3</v>
      </c>
      <c r="BV729" s="27">
        <f>((1/(((6-P729)^2+(4-Q729)^2))*CT729))</f>
        <v>1.6944320356547941E-3</v>
      </c>
      <c r="BW729" s="27">
        <f>((1/(((6-P729)^2+(5-Q729)^2))*CT729))</f>
        <v>1.3856179399567604E-3</v>
      </c>
      <c r="BX729" s="27">
        <f>((1/(((0-P729)^2+(1-Q729)^2))*CT729))</f>
        <v>2.7245402284998756E-2</v>
      </c>
      <c r="BY729" s="27">
        <f>((1/(((0-P729)^2+(2-Q729)^2))*CT729))</f>
        <v>2.0731899554298692E-2</v>
      </c>
      <c r="BZ729" s="27">
        <f>((1/(((1-P729)^2+(2-Q729)^2))*CT729))</f>
        <v>6.7965812173355941E-2</v>
      </c>
      <c r="CA729" s="27">
        <f>((1/(((0-P729)^2+(3-Q729)^2))*CT729))</f>
        <v>1.0023429438574904E-2</v>
      </c>
      <c r="CB729" s="27">
        <f>((1/(((1-P729)^2+(3-Q729)^2))*CT729))</f>
        <v>1.5095550445612813E-2</v>
      </c>
      <c r="CC729" s="27">
        <f>((1/(((2-P729)^2+(3-Q729)^2))*CT729))</f>
        <v>1.3750785391548132E-2</v>
      </c>
      <c r="CD729" s="27">
        <f>((1/(((0-P729)^2+(4-Q729)^2))*CT729))</f>
        <v>5.2274554829675728E-3</v>
      </c>
      <c r="CE729" s="27">
        <f>((1/(((1-P729)^2+(4-Q729)^2))*CT729))</f>
        <v>6.3380958698044977E-3</v>
      </c>
      <c r="CF729" s="27">
        <f>((1/(((2-P729)^2+(4-Q729)^2))*CT729))</f>
        <v>6.0881123276295959E-3</v>
      </c>
      <c r="CG729" s="27">
        <f>((1/(((3-P729)^2+(4-Q729)^2))*CT729))</f>
        <v>4.7453422064950889E-3</v>
      </c>
      <c r="CH729" s="27">
        <f>((1/(((0-P729)^2+(5-Q729)^2))*CT729))</f>
        <v>3.0976145118495461E-3</v>
      </c>
      <c r="CI729" s="27">
        <f>((1/(((1-P729)^2+(5-Q729)^2))*CT729))</f>
        <v>3.4565298302783663E-3</v>
      </c>
      <c r="CJ729" s="27">
        <f>((1/(((2-P729)^2+(5-Q729)^2))*CT729))</f>
        <v>3.3808234029036027E-3</v>
      </c>
      <c r="CK729" s="27">
        <f>((1/(((3-P729)^2+(5-Q729)^2))*CT729))</f>
        <v>2.9217181334215063E-3</v>
      </c>
      <c r="CL729" s="27">
        <f>(1/(((4-P729)^2+(5-Q729)^2))*CT729)</f>
        <v>2.3324006991916795E-3</v>
      </c>
      <c r="CM729" s="27">
        <f>(1/(((0-P729)^2+(6-Q729)^2))*CT729)</f>
        <v>2.0228154466124001E-3</v>
      </c>
      <c r="CN729" s="27">
        <f>(1/(((1-P729)^2+(6-Q729)^2))*CT729)</f>
        <v>2.1699556797622052E-3</v>
      </c>
      <c r="CO729" s="27">
        <f>((1/(((2-P729)^2+(6-Q729)^2))*CT729))</f>
        <v>2.1398735260326203E-3</v>
      </c>
      <c r="CP729" s="27">
        <f>((1/(((3-P729)^2+(6-Q729)^2))*CT729))</f>
        <v>1.9462986204433425E-3</v>
      </c>
      <c r="CQ729" s="27">
        <f>((1/(((4-P729)^2+(6-Q729)^2))*CT729))</f>
        <v>1.6659053378445601E-3</v>
      </c>
      <c r="CR729" s="27">
        <f>((1/(((5-P729)^2+(6-Q729)^2)))*CT729)</f>
        <v>1.3759840004700687E-3</v>
      </c>
      <c r="CS729" s="21">
        <f t="shared" si="362"/>
        <v>0.8529468708552852</v>
      </c>
      <c r="CT729" s="28">
        <v>0.05</v>
      </c>
    </row>
    <row r="730" spans="8:98" x14ac:dyDescent="0.25">
      <c r="H730" s="2">
        <v>45052</v>
      </c>
      <c r="I730" s="1" t="s">
        <v>27</v>
      </c>
      <c r="J730" s="1" t="s">
        <v>10</v>
      </c>
      <c r="K730"/>
      <c r="L730"/>
      <c r="M730"/>
      <c r="N730"/>
      <c r="P730" s="10">
        <f>SUMIF(team,spi_matches[[#This Row],[team1]],Mxg)+SUMIF(team,spi_matches[[#This Row],[team2]],Vnxg)</f>
        <v>1.6993614447746137</v>
      </c>
      <c r="Q730" s="10">
        <f>SUMIF(team,spi_matches[[#This Row],[team1]],Mnxg)+SUMIF(team,spi_matches[[#This Row],[team2]],Vxg)</f>
        <v>0.65932534994004932</v>
      </c>
      <c r="R730" s="10" t="str">
        <f t="shared" si="332"/>
        <v/>
      </c>
      <c r="S730" s="21">
        <f t="shared" si="333"/>
        <v>0.51783098800026806</v>
      </c>
      <c r="T730" s="21">
        <f t="shared" si="334"/>
        <v>0.13691364840450571</v>
      </c>
      <c r="U730" s="21">
        <f t="shared" si="335"/>
        <v>0.11020290955974728</v>
      </c>
      <c r="V730" s="22">
        <f t="shared" si="336"/>
        <v>3</v>
      </c>
      <c r="W730" s="22">
        <f t="shared" si="337"/>
        <v>0</v>
      </c>
      <c r="X730" s="23" t="str">
        <f t="shared" si="338"/>
        <v/>
      </c>
      <c r="Y730" s="23" t="str">
        <f t="shared" si="339"/>
        <v/>
      </c>
      <c r="Z730" s="23">
        <f t="shared" si="340"/>
        <v>3</v>
      </c>
      <c r="AA730" s="23">
        <f t="shared" si="341"/>
        <v>0</v>
      </c>
      <c r="AB730" s="24">
        <f t="shared" si="342"/>
        <v>2</v>
      </c>
      <c r="AC730" s="24">
        <f t="shared" si="343"/>
        <v>1</v>
      </c>
      <c r="AD730" s="24">
        <f t="shared" si="344"/>
        <v>2</v>
      </c>
      <c r="AE730" s="24">
        <f t="shared" si="345"/>
        <v>0</v>
      </c>
      <c r="AF730" s="24">
        <f t="shared" si="346"/>
        <v>1</v>
      </c>
      <c r="AG730" s="24">
        <f t="shared" si="347"/>
        <v>1</v>
      </c>
      <c r="AH730" s="24">
        <f t="shared" si="348"/>
        <v>1</v>
      </c>
      <c r="AI730" s="24">
        <f t="shared" si="349"/>
        <v>0</v>
      </c>
      <c r="AJ730" s="24">
        <f t="shared" si="350"/>
        <v>3</v>
      </c>
      <c r="AK730" s="24">
        <f t="shared" si="351"/>
        <v>1</v>
      </c>
      <c r="AL730" s="25">
        <f t="shared" si="352"/>
        <v>21</v>
      </c>
      <c r="AM730" s="25">
        <f t="shared" si="353"/>
        <v>20</v>
      </c>
      <c r="AN730" s="25">
        <f t="shared" si="354"/>
        <v>11</v>
      </c>
      <c r="AO730" s="25">
        <f t="shared" si="355"/>
        <v>10</v>
      </c>
      <c r="AP730" s="25">
        <f t="shared" si="356"/>
        <v>31</v>
      </c>
      <c r="AQ730" s="26">
        <f t="shared" si="357"/>
        <v>0.2421978879988918</v>
      </c>
      <c r="AR730" s="26">
        <f t="shared" si="358"/>
        <v>9.5221144430366847E-2</v>
      </c>
      <c r="AS730" s="26">
        <f t="shared" si="359"/>
        <v>8.2622006380824675E-2</v>
      </c>
      <c r="AT730" s="26">
        <f t="shared" si="360"/>
        <v>5.412331155940632E-2</v>
      </c>
      <c r="AU730" s="26">
        <f t="shared" si="361"/>
        <v>2.7659152764967245E-2</v>
      </c>
      <c r="AV730" s="27">
        <f>(1/(((0-P730)^2+(0-Q730)^2))*CT730)</f>
        <v>1.504873123612614E-2</v>
      </c>
      <c r="AW730" s="27">
        <f>(1/(((1-P730)^2+(1-Q730)^2))*CT730)</f>
        <v>8.2622006380824675E-2</v>
      </c>
      <c r="AX730" s="27">
        <f>(1/(((2-P730)^2+(2-Q730)^2))*CT730)</f>
        <v>2.6485967976599196E-2</v>
      </c>
      <c r="AY730" s="27">
        <f>(1/(((3-P730)^2+(3-Q730)^2))*CT730)</f>
        <v>6.9730937207856704E-3</v>
      </c>
      <c r="AZ730" s="27">
        <f>((1/(((4-P730)^2+(4-Q730)^2))*CT730))</f>
        <v>3.0389511708423314E-3</v>
      </c>
      <c r="BA730" s="27">
        <f>((1/(((5-P730)^2+(5-Q730)^2))*CT730))</f>
        <v>1.6814821334455777E-3</v>
      </c>
      <c r="BB730" s="27">
        <f>((1/(((6-P730)^2+(6-Q730)^2))*CT730))</f>
        <v>1.0634157858821253E-3</v>
      </c>
      <c r="BC730" s="27">
        <f>((1/(((1-P730)^2+(0-Q730)^2))*CT730))</f>
        <v>5.412331155940632E-2</v>
      </c>
      <c r="BD730" s="27">
        <f>((1/(((2-P730)^2+(0-Q730)^2))*CT730))</f>
        <v>9.5221144430366847E-2</v>
      </c>
      <c r="BE730" s="27">
        <f>((1/(((2-P730)^2+(1-Q730)^2))*CT730))</f>
        <v>0.2421978879988918</v>
      </c>
      <c r="BF730" s="27">
        <f>((1/(((3-P730)^2+(0-Q730)^2))*CT730))</f>
        <v>2.351424570240004E-2</v>
      </c>
      <c r="BG730" s="27">
        <f>((1/(((3-P730)^2+(1-Q730)^2))*CT730))</f>
        <v>2.7659152764967245E-2</v>
      </c>
      <c r="BH730" s="27">
        <f>((1/(((3-P730)^2+(2-Q730)^2))*CT730))</f>
        <v>1.4330469699262311E-2</v>
      </c>
      <c r="BI730" s="27">
        <f>((1/(((4-P730)^2+(0-Q730)^2))*CT730))</f>
        <v>8.7295872238294658E-3</v>
      </c>
      <c r="BJ730" s="27">
        <f>((1/(((4-P730)^2+(1-Q730)^2))*CT730))</f>
        <v>9.2438580007121376E-3</v>
      </c>
      <c r="BK730" s="27">
        <f>((1/(((4-P730)^2+(2-Q730)^2))*CT730))</f>
        <v>7.0518417622793513E-3</v>
      </c>
      <c r="BL730" s="27">
        <f>((1/(((4-P730)^2+(3-Q730)^2))*CT730))</f>
        <v>4.6417947510922408E-3</v>
      </c>
      <c r="BM730" s="27">
        <f>((1/(((5-P730)^2+(0-Q730)^2))*CT730))</f>
        <v>4.4134815024249197E-3</v>
      </c>
      <c r="BN730" s="27">
        <f>((1/(((5-P730)^2+(1-Q730)^2))*CT730))</f>
        <v>4.541213015576368E-3</v>
      </c>
      <c r="BO730" s="27">
        <f>((1/(((5-P730)^2+(2-Q730)^2))*CT730))</f>
        <v>3.939606342333978E-3</v>
      </c>
      <c r="BP730" s="27">
        <f>((1/(((5-P730)^2+(3-Q730)^2))*CT730))</f>
        <v>3.0538131924897731E-3</v>
      </c>
      <c r="BQ730" s="27">
        <f>((1/(((5-P730)^2+(4-Q730)^2))*CT730))</f>
        <v>2.2671293192844224E-3</v>
      </c>
      <c r="BR730" s="27">
        <f>((1/(((6-P730)^2+(0-Q730)^2))*CT730))</f>
        <v>2.6412819189541542E-3</v>
      </c>
      <c r="BS730" s="27">
        <f>(1/(((6-P730)^2+(1-Q730)^2))*CT730)</f>
        <v>2.6865036376070629E-3</v>
      </c>
      <c r="BT730" s="27">
        <f>(1/(((6-P730)^2+(2-Q730)^2))*CT730)</f>
        <v>2.4639158901897228E-3</v>
      </c>
      <c r="BU730" s="27">
        <f>(1/(((6-P730)^2+(3-Q730)^2))*CT730)</f>
        <v>2.085570994581887E-3</v>
      </c>
      <c r="BV730" s="27">
        <f>((1/(((6-P730)^2+(4-Q730)^2))*CT730))</f>
        <v>1.6860222526945392E-3</v>
      </c>
      <c r="BW730" s="27">
        <f>((1/(((6-P730)^2+(5-Q730)^2))*CT730))</f>
        <v>1.3391560409235885E-3</v>
      </c>
      <c r="BX730" s="27">
        <f>((1/(((0-P730)^2+(1-Q730)^2))*CT730))</f>
        <v>1.6645091647421874E-2</v>
      </c>
      <c r="BY730" s="27">
        <f>((1/(((0-P730)^2+(2-Q730)^2))*CT730))</f>
        <v>1.06718168290077E-2</v>
      </c>
      <c r="BZ730" s="27">
        <f>((1/(((1-P730)^2+(2-Q730)^2))*CT730))</f>
        <v>2.1867340097290095E-2</v>
      </c>
      <c r="CA730" s="27">
        <f>((1/(((0-P730)^2+(3-Q730)^2))*CT730))</f>
        <v>5.9761524237731253E-3</v>
      </c>
      <c r="CB730" s="27">
        <f>((1/(((1-P730)^2+(3-Q730)^2))*CT730))</f>
        <v>8.3782066620971367E-3</v>
      </c>
      <c r="CC730" s="27">
        <f>((1/(((2-P730)^2+(3-Q730)^2))*CT730))</f>
        <v>8.9780446900115368E-3</v>
      </c>
      <c r="CD730" s="27">
        <f>((1/(((0-P730)^2+(4-Q730)^2))*CT730))</f>
        <v>3.5592416168959426E-3</v>
      </c>
      <c r="CE730" s="27">
        <f>((1/(((1-P730)^2+(4-Q730)^2))*CT730))</f>
        <v>4.2921352410631563E-3</v>
      </c>
      <c r="CF730" s="27">
        <f>((1/(((2-P730)^2+(4-Q730)^2))*CT730))</f>
        <v>4.4442506125264214E-3</v>
      </c>
      <c r="CG730" s="27">
        <f>((1/(((3-P730)^2+(4-Q730)^2))*CT730))</f>
        <v>3.8905153671564413E-3</v>
      </c>
      <c r="CH730" s="27">
        <f>((1/(((0-P730)^2+(5-Q730)^2))*CT730))</f>
        <v>2.3010420408501428E-3</v>
      </c>
      <c r="CI730" s="27">
        <f>((1/(((1-P730)^2+(5-Q730)^2))*CT730))</f>
        <v>2.5865775555980685E-3</v>
      </c>
      <c r="CJ730" s="27">
        <f>((1/(((2-P730)^2+(5-Q730)^2))*CT730))</f>
        <v>2.6410533846389149E-3</v>
      </c>
      <c r="CK730" s="27">
        <f>((1/(((3-P730)^2+(5-Q730)^2))*CT730))</f>
        <v>2.4350905822993112E-3</v>
      </c>
      <c r="CL730" s="27">
        <f>(1/(((4-P730)^2+(5-Q730)^2))*CT730)</f>
        <v>2.0717321358142038E-3</v>
      </c>
      <c r="CM730" s="27">
        <f>(1/(((0-P730)^2+(6-Q730)^2))*CT730)</f>
        <v>1.5918175465049348E-3</v>
      </c>
      <c r="CN730" s="27">
        <f>(1/(((1-P730)^2+(6-Q730)^2))*CT730)</f>
        <v>1.7234300084922223E-3</v>
      </c>
      <c r="CO730" s="27">
        <f>((1/(((2-P730)^2+(6-Q730)^2))*CT730))</f>
        <v>1.747445891052863E-3</v>
      </c>
      <c r="CP730" s="27">
        <f>((1/(((3-P730)^2+(6-Q730)^2))*CT730))</f>
        <v>1.6548364412314063E-3</v>
      </c>
      <c r="CQ730" s="27">
        <f>((1/(((4-P730)^2+(6-Q730)^2))*CT730))</f>
        <v>1.47860123288992E-3</v>
      </c>
      <c r="CR730" s="27">
        <f>((1/(((5-P730)^2+(6-Q730)^2)))*CT730)</f>
        <v>1.2684875531318732E-3</v>
      </c>
      <c r="CS730" s="21">
        <f t="shared" si="362"/>
        <v>0.76494754596452119</v>
      </c>
      <c r="CT730" s="28">
        <v>0.05</v>
      </c>
    </row>
    <row r="731" spans="8:98" x14ac:dyDescent="0.25">
      <c r="H731" s="2">
        <v>45052</v>
      </c>
      <c r="I731" s="1" t="s">
        <v>28</v>
      </c>
      <c r="J731" s="1" t="s">
        <v>13</v>
      </c>
      <c r="K731"/>
      <c r="L731"/>
      <c r="M731"/>
      <c r="N731"/>
      <c r="P731" s="10">
        <f>SUMIF(team,spi_matches[[#This Row],[team1]],Mxg)+SUMIF(team,spi_matches[[#This Row],[team2]],Vnxg)</f>
        <v>1.6615313588385399</v>
      </c>
      <c r="Q731" s="10">
        <f>SUMIF(team,spi_matches[[#This Row],[team1]],Mnxg)+SUMIF(team,spi_matches[[#This Row],[team2]],Vxg)</f>
        <v>0.66753649160049178</v>
      </c>
      <c r="R731" s="10" t="str">
        <f t="shared" si="332"/>
        <v/>
      </c>
      <c r="S731" s="21">
        <f t="shared" si="333"/>
        <v>0.490170380477575</v>
      </c>
      <c r="T731" s="21">
        <f t="shared" si="334"/>
        <v>0.14592409043599158</v>
      </c>
      <c r="U731" s="21">
        <f t="shared" si="335"/>
        <v>0.11245015461240647</v>
      </c>
      <c r="V731" s="22">
        <f t="shared" si="336"/>
        <v>3</v>
      </c>
      <c r="W731" s="22">
        <f t="shared" si="337"/>
        <v>0</v>
      </c>
      <c r="X731" s="23" t="str">
        <f t="shared" si="338"/>
        <v/>
      </c>
      <c r="Y731" s="23" t="str">
        <f t="shared" si="339"/>
        <v/>
      </c>
      <c r="Z731" s="23">
        <f t="shared" si="340"/>
        <v>3</v>
      </c>
      <c r="AA731" s="23">
        <f t="shared" si="341"/>
        <v>0</v>
      </c>
      <c r="AB731" s="24">
        <f t="shared" si="342"/>
        <v>2</v>
      </c>
      <c r="AC731" s="24">
        <f t="shared" si="343"/>
        <v>1</v>
      </c>
      <c r="AD731" s="24">
        <f t="shared" si="344"/>
        <v>1</v>
      </c>
      <c r="AE731" s="24">
        <f t="shared" si="345"/>
        <v>1</v>
      </c>
      <c r="AF731" s="24">
        <f t="shared" si="346"/>
        <v>2</v>
      </c>
      <c r="AG731" s="24">
        <f t="shared" si="347"/>
        <v>0</v>
      </c>
      <c r="AH731" s="24">
        <f t="shared" si="348"/>
        <v>1</v>
      </c>
      <c r="AI731" s="24">
        <f t="shared" si="349"/>
        <v>0</v>
      </c>
      <c r="AJ731" s="24">
        <f t="shared" si="350"/>
        <v>2</v>
      </c>
      <c r="AK731" s="24">
        <f t="shared" si="351"/>
        <v>2</v>
      </c>
      <c r="AL731" s="25">
        <f t="shared" si="352"/>
        <v>21</v>
      </c>
      <c r="AM731" s="25">
        <f t="shared" si="353"/>
        <v>11</v>
      </c>
      <c r="AN731" s="25">
        <f t="shared" si="354"/>
        <v>20</v>
      </c>
      <c r="AO731" s="25">
        <f t="shared" si="355"/>
        <v>10</v>
      </c>
      <c r="AP731" s="25">
        <f t="shared" si="356"/>
        <v>22</v>
      </c>
      <c r="AQ731" s="26">
        <f t="shared" si="357"/>
        <v>0.22213040292507613</v>
      </c>
      <c r="AR731" s="26">
        <f t="shared" si="358"/>
        <v>9.121495569400126E-2</v>
      </c>
      <c r="AS731" s="26">
        <f t="shared" si="359"/>
        <v>8.9259257097874203E-2</v>
      </c>
      <c r="AT731" s="26">
        <f t="shared" si="360"/>
        <v>5.6610478849705874E-2</v>
      </c>
      <c r="AU731" s="26">
        <f t="shared" si="361"/>
        <v>2.6454746198959968E-2</v>
      </c>
      <c r="AV731" s="27">
        <f>(1/(((0-P731)^2+(0-Q731)^2))*CT731)</f>
        <v>1.559434043499309E-2</v>
      </c>
      <c r="AW731" s="27">
        <f>(1/(((1-P731)^2+(1-Q731)^2))*CT731)</f>
        <v>9.121495569400126E-2</v>
      </c>
      <c r="AX731" s="27">
        <f>(1/(((2-P731)^2+(2-Q731)^2))*CT731)</f>
        <v>2.6454746198959968E-2</v>
      </c>
      <c r="AY731" s="27">
        <f>(1/(((3-P731)^2+(3-Q731)^2))*CT731)</f>
        <v>6.9138274034787079E-3</v>
      </c>
      <c r="AZ731" s="27">
        <f>((1/(((4-P731)^2+(4-Q731)^2))*CT731))</f>
        <v>3.0168190157129201E-3</v>
      </c>
      <c r="BA731" s="27">
        <f>((1/(((5-P731)^2+(5-Q731)^2))*CT731))</f>
        <v>1.6713680623667918E-3</v>
      </c>
      <c r="BB731" s="27">
        <f>((1/(((6-P731)^2+(6-Q731)^2))*CT731))</f>
        <v>1.0580336264788567E-3</v>
      </c>
      <c r="BC731" s="27">
        <f>((1/(((1-P731)^2+(0-Q731)^2))*CT731))</f>
        <v>5.6610478849705874E-2</v>
      </c>
      <c r="BD731" s="27">
        <f>((1/(((2-P731)^2+(0-Q731)^2))*CT731))</f>
        <v>8.9259257097874203E-2</v>
      </c>
      <c r="BE731" s="27">
        <f>((1/(((2-P731)^2+(1-Q731)^2))*CT731))</f>
        <v>0.22213040292507613</v>
      </c>
      <c r="BF731" s="27">
        <f>((1/(((3-P731)^2+(0-Q731)^2))*CT731))</f>
        <v>2.2350331631249679E-2</v>
      </c>
      <c r="BG731" s="27">
        <f>((1/(((3-P731)^2+(1-Q731)^2))*CT731))</f>
        <v>2.6287699160720542E-2</v>
      </c>
      <c r="BH731" s="27">
        <f>((1/(((3-P731)^2+(2-Q731)^2))*CT731))</f>
        <v>1.4017549336986575E-2</v>
      </c>
      <c r="BI731" s="27">
        <f>((1/(((4-P731)^2+(0-Q731)^2))*CT731))</f>
        <v>8.4544567371935674E-3</v>
      </c>
      <c r="BJ731" s="27">
        <f>((1/(((4-P731)^2+(1-Q731)^2))*CT731))</f>
        <v>8.9622316981829552E-3</v>
      </c>
      <c r="BK731" s="27">
        <f>((1/(((4-P731)^2+(2-Q731)^2))*CT731))</f>
        <v>6.9023643842552815E-3</v>
      </c>
      <c r="BL731" s="27">
        <f>((1/(((4-P731)^2+(3-Q731)^2))*CT731))</f>
        <v>4.5834464817896955E-3</v>
      </c>
      <c r="BM731" s="27">
        <f>((1/(((5-P731)^2+(0-Q731)^2))*CT731))</f>
        <v>4.3136999059970411E-3</v>
      </c>
      <c r="BN731" s="27">
        <f>((1/(((5-P731)^2+(1-Q731)^2))*CT731))</f>
        <v>4.4421128870132639E-3</v>
      </c>
      <c r="BO731" s="27">
        <f>((1/(((5-P731)^2+(2-Q731)^2))*CT731))</f>
        <v>3.8697198838298337E-3</v>
      </c>
      <c r="BP731" s="27">
        <f>((1/(((5-P731)^2+(3-Q731)^2))*CT731))</f>
        <v>3.0146344429318236E-3</v>
      </c>
      <c r="BQ731" s="27">
        <f>((1/(((5-P731)^2+(4-Q731)^2))*CT731))</f>
        <v>2.2471217390037553E-3</v>
      </c>
      <c r="BR731" s="27">
        <f>((1/(((6-P731)^2+(0-Q731)^2))*CT731))</f>
        <v>2.5949875580152885E-3</v>
      </c>
      <c r="BS731" s="27">
        <f>(1/(((6-P731)^2+(1-Q731)^2))*CT731)</f>
        <v>2.6409135851930723E-3</v>
      </c>
      <c r="BT731" s="27">
        <f>(1/(((6-P731)^2+(2-Q731)^2))*CT731)</f>
        <v>2.4274473430642741E-3</v>
      </c>
      <c r="BU731" s="27">
        <f>(1/(((6-P731)^2+(3-Q731)^2))*CT731)</f>
        <v>2.0607767435677554E-3</v>
      </c>
      <c r="BV731" s="27">
        <f>((1/(((6-P731)^2+(4-Q731)^2))*CT731))</f>
        <v>1.6706973250318218E-3</v>
      </c>
      <c r="BW731" s="27">
        <f>((1/(((6-P731)^2+(5-Q731)^2))*CT731))</f>
        <v>1.3300507608925158E-3</v>
      </c>
      <c r="BX731" s="27">
        <f>((1/(((0-P731)^2+(1-Q731)^2))*CT731))</f>
        <v>1.7414209692001088E-2</v>
      </c>
      <c r="BY731" s="27">
        <f>((1/(((0-P731)^2+(2-Q731)^2))*CT731))</f>
        <v>1.1022574224555808E-2</v>
      </c>
      <c r="BZ731" s="27">
        <f>((1/(((1-P731)^2+(2-Q731)^2))*CT731))</f>
        <v>2.2592919413978049E-2</v>
      </c>
      <c r="CA731" s="27">
        <f>((1/(((0-P731)^2+(3-Q731)^2))*CT731))</f>
        <v>6.0967635825631555E-3</v>
      </c>
      <c r="CB731" s="27">
        <f>((1/(((1-P731)^2+(3-Q731)^2))*CT731))</f>
        <v>8.5062805386890965E-3</v>
      </c>
      <c r="CC731" s="27">
        <f>((1/(((2-P731)^2+(3-Q731)^2))*CT731))</f>
        <v>9.0009859047037247E-3</v>
      </c>
      <c r="CD731" s="27">
        <f>((1/(((0-P731)^2+(4-Q731)^2))*CT731))</f>
        <v>3.6059427257059012E-3</v>
      </c>
      <c r="CE731" s="27">
        <f>((1/(((1-P731)^2+(4-Q731)^2))*CT731))</f>
        <v>4.3316532855495393E-3</v>
      </c>
      <c r="CF731" s="27">
        <f>((1/(((2-P731)^2+(4-Q731)^2))*CT731))</f>
        <v>4.4563780084383043E-3</v>
      </c>
      <c r="CG731" s="27">
        <f>((1/(((3-P731)^2+(4-Q731)^2))*CT731))</f>
        <v>3.8769273031041339E-3</v>
      </c>
      <c r="CH731" s="27">
        <f>((1/(((0-P731)^2+(5-Q731)^2))*CT731))</f>
        <v>2.3222409858387693E-3</v>
      </c>
      <c r="CI731" s="27">
        <f>((1/(((1-P731)^2+(5-Q731)^2))*CT731))</f>
        <v>2.6031005085086867E-3</v>
      </c>
      <c r="CJ731" s="27">
        <f>((1/(((2-P731)^2+(5-Q731)^2))*CT731))</f>
        <v>2.6476318075903992E-3</v>
      </c>
      <c r="CK731" s="27">
        <f>((1/(((3-P731)^2+(5-Q731)^2))*CT731))</f>
        <v>2.4317010136390336E-3</v>
      </c>
      <c r="CL731" s="27">
        <f>(1/(((4-P731)^2+(5-Q731)^2))*CT731)</f>
        <v>2.0628189736174567E-3</v>
      </c>
      <c r="CM731" s="27">
        <f>(1/(((0-P731)^2+(6-Q731)^2))*CT731)</f>
        <v>1.6027771113947917E-3</v>
      </c>
      <c r="CN731" s="27">
        <f>(1/(((1-P731)^2+(6-Q731)^2))*CT731)</f>
        <v>1.7317342245847908E-3</v>
      </c>
      <c r="CO731" s="27">
        <f>((1/(((2-P731)^2+(6-Q731)^2))*CT731))</f>
        <v>1.7513301648030542E-3</v>
      </c>
      <c r="CP731" s="27">
        <f>((1/(((3-P731)^2+(6-Q731)^2))*CT731))</f>
        <v>1.6541685754946816E-3</v>
      </c>
      <c r="CQ731" s="27">
        <f>((1/(((4-P731)^2+(6-Q731)^2))*CT731))</f>
        <v>1.4747695255312868E-3</v>
      </c>
      <c r="CR731" s="27">
        <f>((1/(((5-P731)^2+(6-Q731)^2)))*CT731)</f>
        <v>1.263247042114725E-3</v>
      </c>
      <c r="CS731" s="21">
        <f t="shared" si="362"/>
        <v>0.74854462552597301</v>
      </c>
      <c r="CT731" s="28">
        <v>0.05</v>
      </c>
    </row>
    <row r="732" spans="8:98" x14ac:dyDescent="0.25">
      <c r="H732" s="2">
        <v>45059</v>
      </c>
      <c r="I732" s="1" t="s">
        <v>14</v>
      </c>
      <c r="J732" s="1" t="s">
        <v>19</v>
      </c>
      <c r="K732"/>
      <c r="L732"/>
      <c r="M732"/>
      <c r="N732"/>
      <c r="P732" s="10">
        <f>SUMIF(team,spi_matches[[#This Row],[team1]],Mxg)+SUMIF(team,spi_matches[[#This Row],[team2]],Vnxg)</f>
        <v>1.0580450429240484</v>
      </c>
      <c r="Q732" s="10">
        <f>SUMIF(team,spi_matches[[#This Row],[team1]],Mnxg)+SUMIF(team,spi_matches[[#This Row],[team2]],Vxg)</f>
        <v>2.4649247679707904</v>
      </c>
      <c r="R732" s="10" t="str">
        <f t="shared" si="332"/>
        <v/>
      </c>
      <c r="S732" s="21">
        <f t="shared" si="333"/>
        <v>0.10253756139301379</v>
      </c>
      <c r="T732" s="21">
        <f t="shared" si="334"/>
        <v>9.6018772315616702E-2</v>
      </c>
      <c r="U732" s="21">
        <f t="shared" si="335"/>
        <v>0.6385248048602532</v>
      </c>
      <c r="V732" s="22">
        <f t="shared" si="336"/>
        <v>0</v>
      </c>
      <c r="W732" s="22">
        <f t="shared" si="337"/>
        <v>3</v>
      </c>
      <c r="X732" s="23" t="str">
        <f t="shared" si="338"/>
        <v/>
      </c>
      <c r="Y732" s="23" t="str">
        <f t="shared" si="339"/>
        <v/>
      </c>
      <c r="Z732" s="23">
        <f t="shared" si="340"/>
        <v>0</v>
      </c>
      <c r="AA732" s="23">
        <f t="shared" si="341"/>
        <v>3</v>
      </c>
      <c r="AB732" s="24">
        <f t="shared" si="342"/>
        <v>1</v>
      </c>
      <c r="AC732" s="24">
        <f t="shared" si="343"/>
        <v>2</v>
      </c>
      <c r="AD732" s="24">
        <f t="shared" si="344"/>
        <v>1</v>
      </c>
      <c r="AE732" s="24">
        <f t="shared" si="345"/>
        <v>3</v>
      </c>
      <c r="AF732" s="24">
        <f t="shared" si="346"/>
        <v>2</v>
      </c>
      <c r="AG732" s="24">
        <f t="shared" si="347"/>
        <v>2</v>
      </c>
      <c r="AH732" s="24">
        <f t="shared" si="348"/>
        <v>2</v>
      </c>
      <c r="AI732" s="24">
        <f t="shared" si="349"/>
        <v>3</v>
      </c>
      <c r="AJ732" s="24">
        <f t="shared" si="350"/>
        <v>0</v>
      </c>
      <c r="AK732" s="24">
        <f t="shared" si="351"/>
        <v>2</v>
      </c>
      <c r="AL732" s="25">
        <f t="shared" si="352"/>
        <v>12</v>
      </c>
      <c r="AM732" s="25">
        <f t="shared" si="353"/>
        <v>13</v>
      </c>
      <c r="AN732" s="25">
        <f t="shared" si="354"/>
        <v>22</v>
      </c>
      <c r="AO732" s="25">
        <f t="shared" si="355"/>
        <v>23</v>
      </c>
      <c r="AP732" s="25">
        <f t="shared" si="356"/>
        <v>2</v>
      </c>
      <c r="AQ732" s="26">
        <f t="shared" si="357"/>
        <v>0.2277652521539292</v>
      </c>
      <c r="AR732" s="26">
        <f t="shared" si="358"/>
        <v>0.17260739256714874</v>
      </c>
      <c r="AS732" s="26">
        <f t="shared" si="359"/>
        <v>4.5313078803855253E-2</v>
      </c>
      <c r="AT732" s="26">
        <f t="shared" si="360"/>
        <v>4.2604511067133123E-2</v>
      </c>
      <c r="AU732" s="26">
        <f t="shared" si="361"/>
        <v>3.7435955893887402E-2</v>
      </c>
      <c r="AV732" s="27">
        <f>(1/(((0-P732)^2+(0-Q732)^2))*CT732)</f>
        <v>6.9489676195302304E-3</v>
      </c>
      <c r="AW732" s="27">
        <f>(1/(((1-P732)^2+(1-Q732)^2))*CT732)</f>
        <v>2.3262589287328862E-2</v>
      </c>
      <c r="AX732" s="27">
        <f>(1/(((2-P732)^2+(2-Q732)^2))*CT732)</f>
        <v>4.5313078803855253E-2</v>
      </c>
      <c r="AY732" s="27">
        <f>(1/(((3-P732)^2+(3-Q732)^2))*CT732)</f>
        <v>1.2322875427177096E-2</v>
      </c>
      <c r="AZ732" s="27">
        <f>((1/(((4-P732)^2+(4-Q732)^2))*CT732))</f>
        <v>4.5406847882978251E-3</v>
      </c>
      <c r="BA732" s="27">
        <f>((1/(((5-P732)^2+(5-Q732)^2))*CT732))</f>
        <v>2.2762849700069701E-3</v>
      </c>
      <c r="BB732" s="27">
        <f>((1/(((6-P732)^2+(6-Q732)^2))*CT732))</f>
        <v>1.3542914194204711E-3</v>
      </c>
      <c r="BC732" s="27">
        <f>((1/(((1-P732)^2+(0-Q732)^2))*CT732))</f>
        <v>8.2247348409092199E-3</v>
      </c>
      <c r="BD732" s="27">
        <f>((1/(((2-P732)^2+(0-Q732)^2))*CT732))</f>
        <v>7.1806754493837239E-3</v>
      </c>
      <c r="BE732" s="27">
        <f>((1/(((2-P732)^2+(1-Q732)^2))*CT732))</f>
        <v>1.6483786109489328E-2</v>
      </c>
      <c r="BF732" s="27">
        <f>((1/(((3-P732)^2+(0-Q732)^2))*CT732))</f>
        <v>5.077666376767714E-3</v>
      </c>
      <c r="BG732" s="27">
        <f>((1/(((3-P732)^2+(1-Q732)^2))*CT732))</f>
        <v>8.4499516353471454E-3</v>
      </c>
      <c r="BH732" s="27">
        <f>((1/(((3-P732)^2+(2-Q732)^2))*CT732))</f>
        <v>1.2539675234044667E-2</v>
      </c>
      <c r="BI732" s="27">
        <f>((1/(((4-P732)^2+(0-Q732)^2))*CT732))</f>
        <v>3.3942135124810503E-3</v>
      </c>
      <c r="BJ732" s="27">
        <f>((1/(((4-P732)^2+(1-Q732)^2))*CT732))</f>
        <v>4.6291566218582087E-3</v>
      </c>
      <c r="BK732" s="27">
        <f>((1/(((4-P732)^2+(2-Q732)^2))*CT732))</f>
        <v>5.6361817559702409E-3</v>
      </c>
      <c r="BL732" s="27">
        <f>((1/(((4-P732)^2+(3-Q732)^2))*CT732))</f>
        <v>5.5919626663545816E-3</v>
      </c>
      <c r="BM732" s="27">
        <f>((1/(((5-P732)^2+(0-Q732)^2))*CT732))</f>
        <v>2.3132230822238706E-3</v>
      </c>
      <c r="BN732" s="27">
        <f>((1/(((5-P732)^2+(1-Q732)^2))*CT732))</f>
        <v>2.8272525839294271E-3</v>
      </c>
      <c r="BO732" s="27">
        <f>((1/(((5-P732)^2+(2-Q732)^2))*CT732))</f>
        <v>3.1735626644581088E-3</v>
      </c>
      <c r="BP732" s="27">
        <f>((1/(((5-P732)^2+(3-Q732)^2))*CT732))</f>
        <v>3.1594948937852308E-3</v>
      </c>
      <c r="BQ732" s="27">
        <f>((1/(((5-P732)^2+(4-Q732)^2))*CT732))</f>
        <v>2.7940039789195563E-3</v>
      </c>
      <c r="BR732" s="27">
        <f>((1/(((6-P732)^2+(0-Q732)^2))*CT732))</f>
        <v>1.6394102198251785E-3</v>
      </c>
      <c r="BS732" s="27">
        <f>(1/(((6-P732)^2+(1-Q732)^2))*CT732)</f>
        <v>1.8818978585227984E-3</v>
      </c>
      <c r="BT732" s="27">
        <f>(1/(((6-P732)^2+(2-Q732)^2))*CT732)</f>
        <v>2.0292970559476439E-3</v>
      </c>
      <c r="BU732" s="27">
        <f>(1/(((6-P732)^2+(3-Q732)^2))*CT732)</f>
        <v>2.0235358014279166E-3</v>
      </c>
      <c r="BV732" s="27">
        <f>((1/(((6-P732)^2+(4-Q732)^2))*CT732))</f>
        <v>1.8671085653551257E-3</v>
      </c>
      <c r="BW732" s="27">
        <f>((1/(((6-P732)^2+(5-Q732)^2))*CT732))</f>
        <v>1.6207704860130515E-3</v>
      </c>
      <c r="BX732" s="27">
        <f>((1/(((0-P732)^2+(1-Q732)^2))*CT732))</f>
        <v>1.5311760198444003E-2</v>
      </c>
      <c r="BY732" s="27">
        <f>((1/(((0-P732)^2+(2-Q732)^2))*CT732))</f>
        <v>3.7435955893887402E-2</v>
      </c>
      <c r="BZ732" s="27">
        <f>((1/(((1-P732)^2+(2-Q732)^2))*CT732))</f>
        <v>0.2277652521539292</v>
      </c>
      <c r="CA732" s="27">
        <f>((1/(((0-P732)^2+(3-Q732)^2))*CT732))</f>
        <v>3.55678271378779E-2</v>
      </c>
      <c r="CB732" s="27">
        <f>((1/(((1-P732)^2+(3-Q732)^2))*CT732))</f>
        <v>0.17260739256714874</v>
      </c>
      <c r="CC732" s="27">
        <f>((1/(((2-P732)^2+(3-Q732)^2))*CT732))</f>
        <v>4.2604511067133123E-2</v>
      </c>
      <c r="CD732" s="27">
        <f>((1/(((0-P732)^2+(4-Q732)^2))*CT732))</f>
        <v>1.4384700419923669E-2</v>
      </c>
      <c r="CE732" s="27">
        <f>((1/(((1-P732)^2+(4-Q732)^2))*CT732))</f>
        <v>2.118801007209822E-2</v>
      </c>
      <c r="CF732" s="27">
        <f>((1/(((2-P732)^2+(4-Q732)^2))*CT732))</f>
        <v>1.5414328950279188E-2</v>
      </c>
      <c r="CG732" s="27">
        <f>((1/(((3-P732)^2+(4-Q732)^2))*CT732))</f>
        <v>8.1597415989122513E-3</v>
      </c>
      <c r="CH732" s="27">
        <f>((1/(((0-P732)^2+(5-Q732)^2))*CT732))</f>
        <v>6.6259693050998479E-3</v>
      </c>
      <c r="CI732" s="27">
        <f>((1/(((1-P732)^2+(5-Q732)^2))*CT732))</f>
        <v>7.7760792032827977E-3</v>
      </c>
      <c r="CJ732" s="27">
        <f>((1/(((2-P732)^2+(5-Q732)^2))*CT732))</f>
        <v>6.8363114926434021E-3</v>
      </c>
      <c r="CK732" s="27">
        <f>((1/(((3-P732)^2+(5-Q732)^2))*CT732))</f>
        <v>4.9030204677055055E-3</v>
      </c>
      <c r="CL732" s="27">
        <f>(1/(((4-P732)^2+(5-Q732)^2))*CT732)</f>
        <v>3.3152749419829036E-3</v>
      </c>
      <c r="CM732" s="27">
        <f>(1/(((0-P732)^2+(6-Q732)^2))*CT732)</f>
        <v>3.6720921019959122E-3</v>
      </c>
      <c r="CN732" s="27">
        <f>(1/(((1-P732)^2+(6-Q732)^2))*CT732)</f>
        <v>3.9999596410106005E-3</v>
      </c>
      <c r="CO732" s="27">
        <f>((1/(((2-P732)^2+(6-Q732)^2))*CT732))</f>
        <v>3.7357938861476967E-3</v>
      </c>
      <c r="CP732" s="27">
        <f>((1/(((3-P732)^2+(6-Q732)^2))*CT732))</f>
        <v>3.0735287755022955E-3</v>
      </c>
      <c r="CQ732" s="27">
        <f>((1/(((4-P732)^2+(6-Q732)^2))*CT732))</f>
        <v>2.3638587704914982E-3</v>
      </c>
      <c r="CR732" s="27">
        <f>((1/(((5-P732)^2+(6-Q732)^2)))*CT732)</f>
        <v>1.7834362147569533E-3</v>
      </c>
      <c r="CS732" s="21">
        <f t="shared" si="362"/>
        <v>0.83708113856888366</v>
      </c>
      <c r="CT732" s="28">
        <v>0.05</v>
      </c>
    </row>
    <row r="733" spans="8:98" x14ac:dyDescent="0.25">
      <c r="H733" s="2">
        <v>45059</v>
      </c>
      <c r="I733" s="1" t="s">
        <v>5</v>
      </c>
      <c r="J733" s="1" t="s">
        <v>21</v>
      </c>
      <c r="K733"/>
      <c r="L733"/>
      <c r="M733"/>
      <c r="N733"/>
      <c r="P733" s="10">
        <f>SUMIF(team,spi_matches[[#This Row],[team1]],Mxg)+SUMIF(team,spi_matches[[#This Row],[team2]],Vnxg)</f>
        <v>1.4165765377131396</v>
      </c>
      <c r="Q733" s="10">
        <f>SUMIF(team,spi_matches[[#This Row],[team1]],Mnxg)+SUMIF(team,spi_matches[[#This Row],[team2]],Vxg)</f>
        <v>1.0228339695686535</v>
      </c>
      <c r="R733" s="10" t="str">
        <f t="shared" si="332"/>
        <v/>
      </c>
      <c r="S733" s="21">
        <f t="shared" si="333"/>
        <v>0.32578816477779082</v>
      </c>
      <c r="T733" s="21">
        <f t="shared" si="334"/>
        <v>0.35608989533994084</v>
      </c>
      <c r="U733" s="21">
        <f t="shared" si="335"/>
        <v>0.16312340780623133</v>
      </c>
      <c r="V733" s="22">
        <f t="shared" si="336"/>
        <v>1</v>
      </c>
      <c r="W733" s="22">
        <f t="shared" si="337"/>
        <v>1</v>
      </c>
      <c r="X733" s="23" t="str">
        <f t="shared" si="338"/>
        <v/>
      </c>
      <c r="Y733" s="23" t="str">
        <f t="shared" si="339"/>
        <v/>
      </c>
      <c r="Z733" s="23">
        <f t="shared" si="340"/>
        <v>1</v>
      </c>
      <c r="AA733" s="23">
        <f t="shared" si="341"/>
        <v>1</v>
      </c>
      <c r="AB733" s="24">
        <f t="shared" si="342"/>
        <v>1</v>
      </c>
      <c r="AC733" s="24">
        <f t="shared" si="343"/>
        <v>1</v>
      </c>
      <c r="AD733" s="24">
        <f t="shared" si="344"/>
        <v>2</v>
      </c>
      <c r="AE733" s="24">
        <f t="shared" si="345"/>
        <v>1</v>
      </c>
      <c r="AF733" s="24">
        <f t="shared" si="346"/>
        <v>1</v>
      </c>
      <c r="AG733" s="24">
        <f t="shared" si="347"/>
        <v>2</v>
      </c>
      <c r="AH733" s="24">
        <f t="shared" si="348"/>
        <v>1</v>
      </c>
      <c r="AI733" s="24">
        <f t="shared" si="349"/>
        <v>0</v>
      </c>
      <c r="AJ733" s="24">
        <f t="shared" si="350"/>
        <v>2</v>
      </c>
      <c r="AK733" s="24">
        <f t="shared" si="351"/>
        <v>2</v>
      </c>
      <c r="AL733" s="25">
        <f t="shared" si="352"/>
        <v>11</v>
      </c>
      <c r="AM733" s="25">
        <f t="shared" si="353"/>
        <v>21</v>
      </c>
      <c r="AN733" s="25">
        <f t="shared" si="354"/>
        <v>12</v>
      </c>
      <c r="AO733" s="25">
        <f t="shared" si="355"/>
        <v>10</v>
      </c>
      <c r="AP733" s="25">
        <f t="shared" si="356"/>
        <v>22</v>
      </c>
      <c r="AQ733" s="26">
        <f t="shared" si="357"/>
        <v>0.28726155534269343</v>
      </c>
      <c r="AR733" s="26">
        <f t="shared" si="358"/>
        <v>0.14666871644436583</v>
      </c>
      <c r="AS733" s="26">
        <f t="shared" si="359"/>
        <v>4.4310941964877767E-2</v>
      </c>
      <c r="AT733" s="26">
        <f t="shared" si="360"/>
        <v>4.0992835285250072E-2</v>
      </c>
      <c r="AU733" s="26">
        <f t="shared" si="361"/>
        <v>3.860299207722552E-2</v>
      </c>
      <c r="AV733" s="27">
        <f>(1/(((0-P733)^2+(0-Q733)^2))*CT733)</f>
        <v>1.6377986011403365E-2</v>
      </c>
      <c r="AW733" s="27">
        <f>(1/(((1-P733)^2+(1-Q733)^2))*CT733)</f>
        <v>0.28726155534269343</v>
      </c>
      <c r="AX733" s="27">
        <f>(1/(((2-P733)^2+(2-Q733)^2))*CT733)</f>
        <v>3.860299207722552E-2</v>
      </c>
      <c r="AY733" s="27">
        <f>(1/(((3-P733)^2+(3-Q733)^2))*CT733)</f>
        <v>7.7925129678888348E-3</v>
      </c>
      <c r="AZ733" s="27">
        <f>((1/(((4-P733)^2+(4-Q733)^2))*CT733))</f>
        <v>3.2180013744184336E-3</v>
      </c>
      <c r="BA733" s="27">
        <f>((1/(((5-P733)^2+(5-Q733)^2))*CT733))</f>
        <v>1.7446664377565762E-3</v>
      </c>
      <c r="BB733" s="27">
        <f>((1/(((6-P733)^2+(6-Q733)^2))*CT733))</f>
        <v>1.0921811285546962E-3</v>
      </c>
      <c r="BC733" s="27">
        <f>((1/(((1-P733)^2+(0-Q733)^2))*CT733))</f>
        <v>4.0992835285250072E-2</v>
      </c>
      <c r="BD733" s="27">
        <f>((1/(((2-P733)^2+(0-Q733)^2))*CT733))</f>
        <v>3.60601471979883E-2</v>
      </c>
      <c r="BE733" s="27">
        <f>((1/(((2-P733)^2+(1-Q733)^2))*CT733))</f>
        <v>0.14666871644436583</v>
      </c>
      <c r="BF733" s="27">
        <f>((1/(((3-P733)^2+(0-Q733)^2))*CT733))</f>
        <v>1.4070954571742214E-2</v>
      </c>
      <c r="BG733" s="27">
        <f>((1/(((3-P733)^2+(1-Q733)^2))*CT733))</f>
        <v>1.9938181659098674E-2</v>
      </c>
      <c r="BH733" s="27">
        <f>((1/(((3-P733)^2+(2-Q733)^2))*CT733))</f>
        <v>1.4442171228931378E-2</v>
      </c>
      <c r="BI733" s="27">
        <f>((1/(((4-P733)^2+(0-Q733)^2))*CT733))</f>
        <v>6.4764606888566504E-3</v>
      </c>
      <c r="BJ733" s="27">
        <f>((1/(((4-P733)^2+(1-Q733)^2))*CT733))</f>
        <v>7.4910876556328748E-3</v>
      </c>
      <c r="BK733" s="27">
        <f>((1/(((4-P733)^2+(2-Q733)^2))*CT733))</f>
        <v>6.5539988504059316E-3</v>
      </c>
      <c r="BL733" s="27">
        <f>((1/(((4-P733)^2+(3-Q733)^2))*CT733))</f>
        <v>4.7244411595421081E-3</v>
      </c>
      <c r="BM733" s="27">
        <f>((1/(((5-P733)^2+(0-Q733)^2))*CT733))</f>
        <v>3.6004603590569489E-3</v>
      </c>
      <c r="BN733" s="27">
        <f>((1/(((5-P733)^2+(1-Q733)^2))*CT733))</f>
        <v>3.8936427800550324E-3</v>
      </c>
      <c r="BO733" s="27">
        <f>((1/(((5-P733)^2+(2-Q733)^2))*CT733))</f>
        <v>3.6242974510342484E-3</v>
      </c>
      <c r="BP733" s="27">
        <f>((1/(((5-P733)^2+(3-Q733)^2))*CT733))</f>
        <v>2.9850551621746677E-3</v>
      </c>
      <c r="BQ733" s="27">
        <f>((1/(((5-P733)^2+(4-Q733)^2))*CT733))</f>
        <v>2.3036759780391989E-3</v>
      </c>
      <c r="BR733" s="27">
        <f>((1/(((6-P733)^2+(0-Q733)^2))*CT733))</f>
        <v>2.2671665352500029E-3</v>
      </c>
      <c r="BS733" s="27">
        <f>(1/(((6-P733)^2+(1-Q733)^2))*CT733)</f>
        <v>2.3800126131604039E-3</v>
      </c>
      <c r="BT733" s="27">
        <f>(1/(((6-P733)^2+(2-Q733)^2))*CT733)</f>
        <v>2.2765949917898098E-3</v>
      </c>
      <c r="BU733" s="27">
        <f>(1/(((6-P733)^2+(3-Q733)^2))*CT733)</f>
        <v>2.0066656499275683E-3</v>
      </c>
      <c r="BV733" s="27">
        <f>((1/(((6-P733)^2+(4-Q733)^2))*CT733))</f>
        <v>1.6738481331253802E-3</v>
      </c>
      <c r="BW733" s="27">
        <f>((1/(((6-P733)^2+(5-Q733)^2))*CT733))</f>
        <v>1.3577503823634645E-3</v>
      </c>
      <c r="BX733" s="27">
        <f>((1/(((0-P733)^2+(1-Q733)^2))*CT733))</f>
        <v>2.4910192809287843E-2</v>
      </c>
      <c r="BY733" s="27">
        <f>((1/(((0-P733)^2+(2-Q733)^2))*CT733))</f>
        <v>1.6883093642785139E-2</v>
      </c>
      <c r="BZ733" s="27">
        <f>((1/(((1-P733)^2+(2-Q733)^2))*CT733))</f>
        <v>4.4310941964877767E-2</v>
      </c>
      <c r="CA733" s="27">
        <f>((1/(((0-P733)^2+(3-Q733)^2))*CT733))</f>
        <v>8.4518356774639491E-3</v>
      </c>
      <c r="CB733" s="27">
        <f>((1/(((1-P733)^2+(3-Q733)^2))*CT733))</f>
        <v>1.2246732898676668E-2</v>
      </c>
      <c r="CC733" s="27">
        <f>((1/(((2-P733)^2+(3-Q733)^2))*CT733))</f>
        <v>1.1765900610619977E-2</v>
      </c>
      <c r="CD733" s="27">
        <f>((1/(((0-P733)^2+(4-Q733)^2))*CT733))</f>
        <v>4.5997285575261563E-3</v>
      </c>
      <c r="CE733" s="27">
        <f>((1/(((1-P733)^2+(4-Q733)^2))*CT733))</f>
        <v>5.532776754318066E-3</v>
      </c>
      <c r="CF733" s="27">
        <f>((1/(((2-P733)^2+(4-Q733)^2))*CT733))</f>
        <v>5.432479409198122E-3</v>
      </c>
      <c r="CG733" s="27">
        <f>((1/(((3-P733)^2+(4-Q733)^2))*CT733))</f>
        <v>4.3972483156140925E-3</v>
      </c>
      <c r="CH733" s="27">
        <f>((1/(((0-P733)^2+(5-Q733)^2))*CT733))</f>
        <v>2.8051216799011751E-3</v>
      </c>
      <c r="CI733" s="27">
        <f>((1/(((1-P733)^2+(5-Q733)^2))*CT733))</f>
        <v>3.1266833974711683E-3</v>
      </c>
      <c r="CJ733" s="27">
        <f>((1/(((2-P733)^2+(5-Q733)^2))*CT733))</f>
        <v>3.0943978423075727E-3</v>
      </c>
      <c r="CK733" s="27">
        <f>((1/(((3-P733)^2+(5-Q733)^2))*CT733))</f>
        <v>2.7285011240963143E-3</v>
      </c>
      <c r="CL733" s="27">
        <f>(1/(((4-P733)^2+(5-Q733)^2))*CT733)</f>
        <v>2.2230198991543596E-3</v>
      </c>
      <c r="CM733" s="27">
        <f>(1/(((0-P733)^2+(6-Q733)^2))*CT733)</f>
        <v>1.867143704737834E-3</v>
      </c>
      <c r="CN733" s="27">
        <f>(1/(((1-P733)^2+(6-Q733)^2))*CT733)</f>
        <v>2.0043520330331964E-3</v>
      </c>
      <c r="CO733" s="27">
        <f>((1/(((2-P733)^2+(6-Q733)^2))*CT733))</f>
        <v>1.9910351943354808E-3</v>
      </c>
      <c r="CP733" s="27">
        <f>((1/(((3-P733)^2+(6-Q733)^2))*CT733))</f>
        <v>1.8328841110981367E-3</v>
      </c>
      <c r="CQ733" s="27">
        <f>((1/(((4-P733)^2+(6-Q733)^2))*CT733))</f>
        <v>1.5900142788637856E-3</v>
      </c>
      <c r="CR733" s="27">
        <f>((1/(((5-P733)^2+(6-Q733)^2)))*CT733)</f>
        <v>1.3293239008644753E-3</v>
      </c>
      <c r="CS733" s="21">
        <f t="shared" si="362"/>
        <v>0.8450014679239628</v>
      </c>
      <c r="CT733" s="28">
        <v>0.05</v>
      </c>
    </row>
    <row r="734" spans="8:98" x14ac:dyDescent="0.25">
      <c r="H734" s="2">
        <v>45059</v>
      </c>
      <c r="I734" s="1" t="s">
        <v>12</v>
      </c>
      <c r="J734" s="1" t="s">
        <v>25</v>
      </c>
      <c r="K734"/>
      <c r="L734"/>
      <c r="M734"/>
      <c r="N734"/>
      <c r="P734" s="10">
        <f>SUMIF(team,spi_matches[[#This Row],[team1]],Mxg)+SUMIF(team,spi_matches[[#This Row],[team2]],Vnxg)</f>
        <v>1.4509463203105191</v>
      </c>
      <c r="Q734" s="10">
        <f>SUMIF(team,spi_matches[[#This Row],[team1]],Mnxg)+SUMIF(team,spi_matches[[#This Row],[team2]],Vxg)</f>
        <v>0.70147053598789544</v>
      </c>
      <c r="R734" s="10" t="str">
        <f t="shared" si="332"/>
        <v/>
      </c>
      <c r="S734" s="21">
        <f t="shared" si="333"/>
        <v>0.36561685751180772</v>
      </c>
      <c r="T734" s="21">
        <f t="shared" si="334"/>
        <v>0.22738208823306805</v>
      </c>
      <c r="U734" s="21">
        <f t="shared" si="335"/>
        <v>0.12553532197590145</v>
      </c>
      <c r="V734" s="22">
        <f t="shared" si="336"/>
        <v>3</v>
      </c>
      <c r="W734" s="22">
        <f t="shared" si="337"/>
        <v>0</v>
      </c>
      <c r="X734" s="23" t="str">
        <f t="shared" si="338"/>
        <v/>
      </c>
      <c r="Y734" s="23" t="str">
        <f t="shared" si="339"/>
        <v/>
      </c>
      <c r="Z734" s="23">
        <f t="shared" si="340"/>
        <v>3</v>
      </c>
      <c r="AA734" s="23">
        <f t="shared" si="341"/>
        <v>0</v>
      </c>
      <c r="AB734" s="24">
        <f t="shared" si="342"/>
        <v>1</v>
      </c>
      <c r="AC734" s="24">
        <f t="shared" si="343"/>
        <v>1</v>
      </c>
      <c r="AD734" s="24">
        <f t="shared" si="344"/>
        <v>2</v>
      </c>
      <c r="AE734" s="24">
        <f t="shared" si="345"/>
        <v>1</v>
      </c>
      <c r="AF734" s="24">
        <f t="shared" si="346"/>
        <v>1</v>
      </c>
      <c r="AG734" s="24">
        <f t="shared" si="347"/>
        <v>0</v>
      </c>
      <c r="AH734" s="24">
        <f t="shared" si="348"/>
        <v>2</v>
      </c>
      <c r="AI734" s="24">
        <f t="shared" si="349"/>
        <v>0</v>
      </c>
      <c r="AJ734" s="24">
        <f t="shared" si="350"/>
        <v>1</v>
      </c>
      <c r="AK734" s="24">
        <f t="shared" si="351"/>
        <v>2</v>
      </c>
      <c r="AL734" s="25">
        <f t="shared" si="352"/>
        <v>11</v>
      </c>
      <c r="AM734" s="25">
        <f t="shared" si="353"/>
        <v>21</v>
      </c>
      <c r="AN734" s="25">
        <f t="shared" si="354"/>
        <v>10</v>
      </c>
      <c r="AO734" s="25">
        <f t="shared" si="355"/>
        <v>20</v>
      </c>
      <c r="AP734" s="25">
        <f t="shared" si="356"/>
        <v>12</v>
      </c>
      <c r="AQ734" s="26">
        <f t="shared" si="357"/>
        <v>0.17095628777263186</v>
      </c>
      <c r="AR734" s="26">
        <f t="shared" si="358"/>
        <v>0.12801481807317022</v>
      </c>
      <c r="AS734" s="26">
        <f t="shared" si="359"/>
        <v>7.1899668672080003E-2</v>
      </c>
      <c r="AT734" s="26">
        <f t="shared" si="360"/>
        <v>6.3010316136540484E-2</v>
      </c>
      <c r="AU734" s="26">
        <f t="shared" si="361"/>
        <v>2.6461587910839003E-2</v>
      </c>
      <c r="AV734" s="27">
        <f>(1/(((0-P734)^2+(0-Q734)^2))*CT734)</f>
        <v>1.9250714916620369E-2</v>
      </c>
      <c r="AW734" s="27">
        <f>(1/(((1-P734)^2+(1-Q734)^2))*CT734)</f>
        <v>0.17095628777263186</v>
      </c>
      <c r="AX734" s="27">
        <f>(1/(((2-P734)^2+(2-Q734)^2))*CT734)</f>
        <v>2.515547704717035E-2</v>
      </c>
      <c r="AY734" s="27">
        <f>(1/(((3-P734)^2+(3-Q734)^2))*CT734)</f>
        <v>6.5080397072827811E-3</v>
      </c>
      <c r="AZ734" s="27">
        <f>((1/(((4-P734)^2+(4-Q734)^2))*CT734))</f>
        <v>2.8772058127237974E-3</v>
      </c>
      <c r="BA734" s="27">
        <f>((1/(((5-P734)^2+(5-Q734)^2))*CT734))</f>
        <v>1.6091068975718067E-3</v>
      </c>
      <c r="BB734" s="27">
        <f>((1/(((6-P734)^2+(6-Q734)^2))*CT734))</f>
        <v>1.0252560790670944E-3</v>
      </c>
      <c r="BC734" s="27">
        <f>((1/(((1-P734)^2+(0-Q734)^2))*CT734))</f>
        <v>7.1899668672080003E-2</v>
      </c>
      <c r="BD734" s="27">
        <f>((1/(((2-P734)^2+(0-Q734)^2))*CT734))</f>
        <v>6.3010316136540484E-2</v>
      </c>
      <c r="BE734" s="27">
        <f>((1/(((2-P734)^2+(1-Q734)^2))*CT734))</f>
        <v>0.12801481807317022</v>
      </c>
      <c r="BF734" s="27">
        <f>((1/(((3-P734)^2+(0-Q734)^2))*CT734))</f>
        <v>1.7291296209309095E-2</v>
      </c>
      <c r="BG734" s="27">
        <f>((1/(((3-P734)^2+(1-Q734)^2))*CT734))</f>
        <v>2.0090914252415631E-2</v>
      </c>
      <c r="BH734" s="27">
        <f>((1/(((3-P734)^2+(2-Q734)^2))*CT734))</f>
        <v>1.2237667032020498E-2</v>
      </c>
      <c r="BI734" s="27">
        <f>((1/(((4-P734)^2+(0-Q734)^2))*CT734))</f>
        <v>7.1533464270495872E-3</v>
      </c>
      <c r="BJ734" s="27">
        <f>((1/(((4-P734)^2+(1-Q734)^2))*CT734))</f>
        <v>7.5909457898799774E-3</v>
      </c>
      <c r="BK734" s="27">
        <f>((1/(((4-P734)^2+(2-Q734)^2))*CT734))</f>
        <v>6.1095913340216074E-3</v>
      </c>
      <c r="BL734" s="27">
        <f>((1/(((4-P734)^2+(3-Q734)^2))*CT734))</f>
        <v>4.2441534642563804E-3</v>
      </c>
      <c r="BM734" s="27">
        <f>((1/(((5-P734)^2+(0-Q734)^2))*CT734))</f>
        <v>3.8203392454713701E-3</v>
      </c>
      <c r="BN734" s="27">
        <f>((1/(((5-P734)^2+(1-Q734)^2))*CT734))</f>
        <v>3.9416938769540567E-3</v>
      </c>
      <c r="BO734" s="27">
        <f>((1/(((5-P734)^2+(2-Q734)^2))*CT734))</f>
        <v>3.5009198480800661E-3</v>
      </c>
      <c r="BP734" s="27">
        <f>((1/(((5-P734)^2+(3-Q734)^2))*CT734))</f>
        <v>2.796573905501358E-3</v>
      </c>
      <c r="BQ734" s="27">
        <f>((1/(((5-P734)^2+(4-Q734)^2))*CT734))</f>
        <v>2.1298275897511086E-3</v>
      </c>
      <c r="BR734" s="27">
        <f>((1/(((6-P734)^2+(0-Q734)^2))*CT734))</f>
        <v>2.3600546261646461E-3</v>
      </c>
      <c r="BS734" s="27">
        <f>(1/(((6-P734)^2+(1-Q734)^2))*CT734)</f>
        <v>2.4058113753846182E-3</v>
      </c>
      <c r="BT734" s="27">
        <f>(1/(((6-P734)^2+(2-Q734)^2))*CT734)</f>
        <v>2.2341308196992598E-3</v>
      </c>
      <c r="BU734" s="27">
        <f>(1/(((6-P734)^2+(3-Q734)^2))*CT734)</f>
        <v>1.9247701968960465E-3</v>
      </c>
      <c r="BV734" s="27">
        <f>((1/(((6-P734)^2+(4-Q734)^2))*CT734))</f>
        <v>1.5835720987723658E-3</v>
      </c>
      <c r="BW734" s="27">
        <f>((1/(((6-P734)^2+(5-Q734)^2))*CT734))</f>
        <v>1.2764465383895327E-3</v>
      </c>
      <c r="BX734" s="27">
        <f>((1/(((0-P734)^2+(1-Q734)^2))*CT734))</f>
        <v>2.2785634346137312E-2</v>
      </c>
      <c r="BY734" s="27">
        <f>((1/(((0-P734)^2+(2-Q734)^2))*CT734))</f>
        <v>1.3187657220073265E-2</v>
      </c>
      <c r="BZ734" s="27">
        <f>((1/(((1-P734)^2+(2-Q734)^2))*CT734))</f>
        <v>2.6461587910839003E-2</v>
      </c>
      <c r="CA734" s="27">
        <f>((1/(((0-P734)^2+(3-Q734)^2))*CT734))</f>
        <v>6.7672891082266101E-3</v>
      </c>
      <c r="CB734" s="27">
        <f>((1/(((1-P734)^2+(3-Q734)^2))*CT734))</f>
        <v>9.1131280889661607E-3</v>
      </c>
      <c r="CC734" s="27">
        <f>((1/(((2-P734)^2+(3-Q734)^2))*CT734))</f>
        <v>8.9530361752931525E-3</v>
      </c>
      <c r="CD734" s="27">
        <f>((1/(((0-P734)^2+(4-Q734)^2))*CT734))</f>
        <v>3.8504361681597904E-3</v>
      </c>
      <c r="CE734" s="27">
        <f>((1/(((1-P734)^2+(4-Q734)^2))*CT734))</f>
        <v>4.5111496275516598E-3</v>
      </c>
      <c r="CF734" s="27">
        <f>((1/(((2-P734)^2+(4-Q734)^2))*CT734))</f>
        <v>4.4715693545394888E-3</v>
      </c>
      <c r="CG734" s="27">
        <f>((1/(((3-P734)^2+(4-Q734)^2))*CT734))</f>
        <v>3.7650988197553297E-3</v>
      </c>
      <c r="CH734" s="27">
        <f>((1/(((0-P734)^2+(5-Q734)^2))*CT734))</f>
        <v>2.429236253510483E-3</v>
      </c>
      <c r="CI734" s="27">
        <f>((1/(((1-P734)^2+(5-Q734)^2))*CT734))</f>
        <v>2.676558063746599E-3</v>
      </c>
      <c r="CJ734" s="27">
        <f>((1/(((2-P734)^2+(5-Q734)^2))*CT734))</f>
        <v>2.6625747513320148E-3</v>
      </c>
      <c r="CK734" s="27">
        <f>((1/(((3-P734)^2+(5-Q734)^2))*CT734))</f>
        <v>2.3949889716018396E-3</v>
      </c>
      <c r="CL734" s="27">
        <f>(1/(((4-P734)^2+(5-Q734)^2))*CT734)</f>
        <v>2.00199957996979E-3</v>
      </c>
      <c r="CM734" s="27">
        <f>(1/(((0-P734)^2+(6-Q734)^2))*CT734)</f>
        <v>1.6567449894409774E-3</v>
      </c>
      <c r="CN734" s="27">
        <f>(1/(((1-P734)^2+(6-Q734)^2))*CT734)</f>
        <v>1.7681735578842471E-3</v>
      </c>
      <c r="CO734" s="27">
        <f>((1/(((2-P734)^2+(6-Q734)^2))*CT734))</f>
        <v>1.7620602365432181E-3</v>
      </c>
      <c r="CP734" s="27">
        <f>((1/(((3-P734)^2+(6-Q734)^2))*CT734))</f>
        <v>1.6407439091850936E-3</v>
      </c>
      <c r="CQ734" s="27">
        <f>((1/(((4-P734)^2+(6-Q734)^2))*CT734))</f>
        <v>1.4462533575355652E-3</v>
      </c>
      <c r="CR734" s="27">
        <f>((1/(((5-P734)^2+(6-Q734)^2)))*CT734)</f>
        <v>1.2294014856098748E-3</v>
      </c>
      <c r="CS734" s="21">
        <f t="shared" si="362"/>
        <v>0.71853426772077744</v>
      </c>
      <c r="CT734" s="28">
        <v>0.05</v>
      </c>
    </row>
    <row r="735" spans="8:98" x14ac:dyDescent="0.25">
      <c r="H735" s="2">
        <v>45059</v>
      </c>
      <c r="I735" s="1" t="s">
        <v>7</v>
      </c>
      <c r="J735" s="1" t="s">
        <v>15</v>
      </c>
      <c r="K735"/>
      <c r="L735"/>
      <c r="M735"/>
      <c r="N735"/>
      <c r="P735" s="10">
        <f>SUMIF(team,spi_matches[[#This Row],[team1]],Mxg)+SUMIF(team,spi_matches[[#This Row],[team2]],Vnxg)</f>
        <v>1.5410200107894971</v>
      </c>
      <c r="Q735" s="10">
        <f>SUMIF(team,spi_matches[[#This Row],[team1]],Mnxg)+SUMIF(team,spi_matches[[#This Row],[team2]],Vxg)</f>
        <v>0.75087047589448885</v>
      </c>
      <c r="R735" s="10" t="str">
        <f t="shared" si="332"/>
        <v/>
      </c>
      <c r="S735" s="21">
        <f t="shared" si="333"/>
        <v>0.41729444827005463</v>
      </c>
      <c r="T735" s="21">
        <f t="shared" si="334"/>
        <v>0.19887301184004347</v>
      </c>
      <c r="U735" s="21">
        <f t="shared" si="335"/>
        <v>0.12499361546381393</v>
      </c>
      <c r="V735" s="22">
        <f t="shared" si="336"/>
        <v>3</v>
      </c>
      <c r="W735" s="22">
        <f t="shared" si="337"/>
        <v>0</v>
      </c>
      <c r="X735" s="23" t="str">
        <f t="shared" si="338"/>
        <v/>
      </c>
      <c r="Y735" s="23" t="str">
        <f t="shared" si="339"/>
        <v/>
      </c>
      <c r="Z735" s="23">
        <f t="shared" si="340"/>
        <v>3</v>
      </c>
      <c r="AA735" s="23">
        <f t="shared" si="341"/>
        <v>0</v>
      </c>
      <c r="AB735" s="24">
        <f t="shared" si="342"/>
        <v>2</v>
      </c>
      <c r="AC735" s="24">
        <f t="shared" si="343"/>
        <v>1</v>
      </c>
      <c r="AD735" s="24">
        <f t="shared" si="344"/>
        <v>1</v>
      </c>
      <c r="AE735" s="24">
        <f t="shared" si="345"/>
        <v>1</v>
      </c>
      <c r="AF735" s="24">
        <f t="shared" si="346"/>
        <v>2</v>
      </c>
      <c r="AG735" s="24">
        <f t="shared" si="347"/>
        <v>0</v>
      </c>
      <c r="AH735" s="24">
        <f t="shared" si="348"/>
        <v>1</v>
      </c>
      <c r="AI735" s="24">
        <f t="shared" si="349"/>
        <v>0</v>
      </c>
      <c r="AJ735" s="24">
        <f t="shared" si="350"/>
        <v>2</v>
      </c>
      <c r="AK735" s="24">
        <f t="shared" si="351"/>
        <v>2</v>
      </c>
      <c r="AL735" s="25">
        <f t="shared" si="352"/>
        <v>21</v>
      </c>
      <c r="AM735" s="25">
        <f t="shared" si="353"/>
        <v>11</v>
      </c>
      <c r="AN735" s="25">
        <f t="shared" si="354"/>
        <v>20</v>
      </c>
      <c r="AO735" s="25">
        <f t="shared" si="355"/>
        <v>10</v>
      </c>
      <c r="AP735" s="25">
        <f t="shared" si="356"/>
        <v>22</v>
      </c>
      <c r="AQ735" s="26">
        <f t="shared" si="357"/>
        <v>0.18333274342699746</v>
      </c>
      <c r="AR735" s="26">
        <f t="shared" si="358"/>
        <v>0.14093710757214256</v>
      </c>
      <c r="AS735" s="26">
        <f t="shared" si="359"/>
        <v>6.4560354785798885E-2</v>
      </c>
      <c r="AT735" s="26">
        <f t="shared" si="360"/>
        <v>5.8376494329956619E-2</v>
      </c>
      <c r="AU735" s="26">
        <f t="shared" si="361"/>
        <v>2.8232841006809967E-2</v>
      </c>
      <c r="AV735" s="27">
        <f>(1/(((0-P735)^2+(0-Q735)^2))*CT735)</f>
        <v>1.7015199518194236E-2</v>
      </c>
      <c r="AW735" s="27">
        <f>(1/(((1-P735)^2+(1-Q735)^2))*CT735)</f>
        <v>0.14093710757214256</v>
      </c>
      <c r="AX735" s="27">
        <f>(1/(((2-P735)^2+(2-Q735)^2))*CT735)</f>
        <v>2.8232841006809967E-2</v>
      </c>
      <c r="AY735" s="27">
        <f>(1/(((3-P735)^2+(3-Q735)^2))*CT735)</f>
        <v>6.9568060848520935E-3</v>
      </c>
      <c r="AZ735" s="27">
        <f>((1/(((4-P735)^2+(4-Q735)^2))*CT735))</f>
        <v>3.0114268135561133E-3</v>
      </c>
      <c r="BA735" s="27">
        <f>((1/(((5-P735)^2+(5-Q735)^2))*CT735))</f>
        <v>1.6655760320252494E-3</v>
      </c>
      <c r="BB735" s="27">
        <f>((1/(((6-P735)^2+(6-Q735)^2))*CT735))</f>
        <v>1.0540548124632323E-3</v>
      </c>
      <c r="BC735" s="27">
        <f>((1/(((1-P735)^2+(0-Q735)^2))*CT735))</f>
        <v>5.8376494329956619E-2</v>
      </c>
      <c r="BD735" s="27">
        <f>((1/(((2-P735)^2+(0-Q735)^2))*CT735))</f>
        <v>6.4560354785798885E-2</v>
      </c>
      <c r="BE735" s="27">
        <f>((1/(((2-P735)^2+(1-Q735)^2))*CT735))</f>
        <v>0.18333274342699746</v>
      </c>
      <c r="BF735" s="27">
        <f>((1/(((3-P735)^2+(0-Q735)^2))*CT735))</f>
        <v>1.8570591278475487E-2</v>
      </c>
      <c r="BG735" s="27">
        <f>((1/(((3-P735)^2+(1-Q735)^2))*CT735))</f>
        <v>2.2823878645712638E-2</v>
      </c>
      <c r="BH735" s="27">
        <f>((1/(((3-P735)^2+(2-Q735)^2))*CT735))</f>
        <v>1.3554002701090166E-2</v>
      </c>
      <c r="BI735" s="27">
        <f>((1/(((4-P735)^2+(0-Q735)^2))*CT735))</f>
        <v>7.5638513186487054E-3</v>
      </c>
      <c r="BJ735" s="27">
        <f>((1/(((4-P735)^2+(1-Q735)^2))*CT735))</f>
        <v>8.1851170869921951E-3</v>
      </c>
      <c r="BK735" s="27">
        <f>((1/(((4-P735)^2+(2-Q735)^2))*CT735))</f>
        <v>6.572973611879529E-3</v>
      </c>
      <c r="BL735" s="27">
        <f>((1/(((4-P735)^2+(3-Q735)^2))*CT735))</f>
        <v>4.5024089764688089E-3</v>
      </c>
      <c r="BM735" s="27">
        <f>((1/(((5-P735)^2+(0-Q735)^2))*CT735))</f>
        <v>3.9909488353990653E-3</v>
      </c>
      <c r="BN735" s="27">
        <f>((1/(((5-P735)^2+(1-Q735)^2))*CT735))</f>
        <v>4.1574481885809375E-3</v>
      </c>
      <c r="BO735" s="27">
        <f>((1/(((5-P735)^2+(2-Q735)^2))*CT735))</f>
        <v>3.6968939883503223E-3</v>
      </c>
      <c r="BP735" s="27">
        <f>((1/(((5-P735)^2+(3-Q735)^2))*CT735))</f>
        <v>2.9371808365599465E-3</v>
      </c>
      <c r="BQ735" s="27">
        <f>((1/(((5-P735)^2+(4-Q735)^2))*CT735))</f>
        <v>2.2201121062932227E-3</v>
      </c>
      <c r="BR735" s="27">
        <f>((1/(((6-P735)^2+(0-Q735)^2))*CT735))</f>
        <v>2.4454291462329557E-3</v>
      </c>
      <c r="BS735" s="27">
        <f>(1/(((6-P735)^2+(1-Q735)^2))*CT735)</f>
        <v>2.5069482497516991E-3</v>
      </c>
      <c r="BT735" s="27">
        <f>(1/(((6-P735)^2+(2-Q735)^2))*CT735)</f>
        <v>2.3317820797808006E-3</v>
      </c>
      <c r="BU735" s="27">
        <f>(1/(((6-P735)^2+(3-Q735)^2))*CT735)</f>
        <v>2.0047242400943067E-3</v>
      </c>
      <c r="BV735" s="27">
        <f>((1/(((6-P735)^2+(4-Q735)^2))*CT735))</f>
        <v>1.6426108924933029E-3</v>
      </c>
      <c r="BW735" s="27">
        <f>((1/(((6-P735)^2+(5-Q735)^2))*CT735))</f>
        <v>1.3179535444975169E-3</v>
      </c>
      <c r="BX735" s="27">
        <f>((1/(((0-P735)^2+(1-Q735)^2))*CT735))</f>
        <v>2.0518644074946506E-2</v>
      </c>
      <c r="BY735" s="27">
        <f>((1/(((0-P735)^2+(2-Q735)^2))*CT735))</f>
        <v>1.2706263179149392E-2</v>
      </c>
      <c r="BZ735" s="27">
        <f>((1/(((1-P735)^2+(2-Q735)^2))*CT735))</f>
        <v>2.6982874001278558E-2</v>
      </c>
      <c r="CA735" s="27">
        <f>((1/(((0-P735)^2+(3-Q735)^2))*CT735))</f>
        <v>6.7264637727834226E-3</v>
      </c>
      <c r="CB735" s="27">
        <f>((1/(((1-P735)^2+(3-Q735)^2))*CT735))</f>
        <v>9.3435479795574341E-3</v>
      </c>
      <c r="CC735" s="27">
        <f>((1/(((2-P735)^2+(3-Q735)^2))*CT735))</f>
        <v>9.4890232225008642E-3</v>
      </c>
      <c r="CD735" s="27">
        <f>((1/(((0-P735)^2+(4-Q735)^2))*CT735))</f>
        <v>3.8665019557046045E-3</v>
      </c>
      <c r="CE735" s="27">
        <f>((1/(((1-P735)^2+(4-Q735)^2))*CT735))</f>
        <v>4.6084880556249387E-3</v>
      </c>
      <c r="CF735" s="27">
        <f>((1/(((2-P735)^2+(4-Q735)^2))*CT735))</f>
        <v>4.643601152779276E-3</v>
      </c>
      <c r="CG735" s="27">
        <f>((1/(((3-P735)^2+(4-Q735)^2))*CT735))</f>
        <v>3.9415188109116683E-3</v>
      </c>
      <c r="CH735" s="27">
        <f>((1/(((0-P735)^2+(5-Q735)^2))*CT735))</f>
        <v>2.4473999436618959E-3</v>
      </c>
      <c r="CI735" s="27">
        <f>((1/(((1-P735)^2+(5-Q735)^2))*CT735))</f>
        <v>2.7251217097233366E-3</v>
      </c>
      <c r="CJ735" s="27">
        <f>((1/(((2-P735)^2+(5-Q735)^2))*CT735))</f>
        <v>2.7373614955692157E-3</v>
      </c>
      <c r="CK735" s="27">
        <f>((1/(((3-P735)^2+(5-Q735)^2))*CT735))</f>
        <v>2.4772435058794231E-3</v>
      </c>
      <c r="CL735" s="27">
        <f>(1/(((4-P735)^2+(5-Q735)^2))*CT735)</f>
        <v>2.074543811034698E-3</v>
      </c>
      <c r="CM735" s="27">
        <f>(1/(((0-P735)^2+(6-Q735)^2))*CT735)</f>
        <v>1.67067051573936E-3</v>
      </c>
      <c r="CN735" s="27">
        <f>(1/(((1-P735)^2+(6-Q735)^2))*CT735)</f>
        <v>1.7955859418469012E-3</v>
      </c>
      <c r="CO735" s="27">
        <f>((1/(((2-P735)^2+(6-Q735)^2))*CT735))</f>
        <v>1.8008917257867768E-3</v>
      </c>
      <c r="CP735" s="27">
        <f>((1/(((3-P735)^2+(6-Q735)^2))*CT735))</f>
        <v>1.6845235500991514E-3</v>
      </c>
      <c r="CQ735" s="27">
        <f>((1/(((4-P735)^2+(6-Q735)^2))*CT735))</f>
        <v>1.4880977471266334E-3</v>
      </c>
      <c r="CR735" s="27">
        <f>((1/(((5-P735)^2+(6-Q735)^2)))*CT735)</f>
        <v>1.2652493121099089E-3</v>
      </c>
      <c r="CS735" s="21">
        <f t="shared" si="362"/>
        <v>0.74116107557391209</v>
      </c>
      <c r="CT735" s="28">
        <v>0.05</v>
      </c>
    </row>
    <row r="736" spans="8:98" x14ac:dyDescent="0.25">
      <c r="H736" s="2">
        <v>45059</v>
      </c>
      <c r="I736" s="1" t="s">
        <v>6</v>
      </c>
      <c r="J736" s="1" t="s">
        <v>27</v>
      </c>
      <c r="K736"/>
      <c r="L736"/>
      <c r="M736"/>
      <c r="N736"/>
      <c r="P736" s="10">
        <f>SUMIF(team,spi_matches[[#This Row],[team1]],Mxg)+SUMIF(team,spi_matches[[#This Row],[team2]],Vnxg)</f>
        <v>2.0750021381844621</v>
      </c>
      <c r="Q736" s="10">
        <f>SUMIF(team,spi_matches[[#This Row],[team1]],Mnxg)+SUMIF(team,spi_matches[[#This Row],[team2]],Vxg)</f>
        <v>0.84560836470641887</v>
      </c>
      <c r="R736" s="10" t="str">
        <f t="shared" si="332"/>
        <v/>
      </c>
      <c r="S736" s="21">
        <f t="shared" si="333"/>
        <v>1.9834650502054891</v>
      </c>
      <c r="T736" s="21">
        <f t="shared" si="334"/>
        <v>0.10559860256500807</v>
      </c>
      <c r="U736" s="21">
        <f t="shared" si="335"/>
        <v>0.10642131856298498</v>
      </c>
      <c r="V736" s="22">
        <f t="shared" si="336"/>
        <v>3</v>
      </c>
      <c r="W736" s="22">
        <f t="shared" si="337"/>
        <v>0</v>
      </c>
      <c r="X736" s="23" t="str">
        <f t="shared" si="338"/>
        <v/>
      </c>
      <c r="Y736" s="23" t="str">
        <f t="shared" si="339"/>
        <v/>
      </c>
      <c r="Z736" s="23">
        <f t="shared" si="340"/>
        <v>3</v>
      </c>
      <c r="AA736" s="23">
        <f t="shared" si="341"/>
        <v>0</v>
      </c>
      <c r="AB736" s="24">
        <f t="shared" si="342"/>
        <v>2</v>
      </c>
      <c r="AC736" s="24">
        <f t="shared" si="343"/>
        <v>1</v>
      </c>
      <c r="AD736" s="24">
        <f t="shared" si="344"/>
        <v>2</v>
      </c>
      <c r="AE736" s="24">
        <f t="shared" si="345"/>
        <v>0</v>
      </c>
      <c r="AF736" s="24">
        <f t="shared" si="346"/>
        <v>3</v>
      </c>
      <c r="AG736" s="24">
        <f t="shared" si="347"/>
        <v>1</v>
      </c>
      <c r="AH736" s="24">
        <f t="shared" si="348"/>
        <v>1</v>
      </c>
      <c r="AI736" s="24">
        <f t="shared" si="349"/>
        <v>1</v>
      </c>
      <c r="AJ736" s="24">
        <f t="shared" si="350"/>
        <v>2</v>
      </c>
      <c r="AK736" s="24">
        <f t="shared" si="351"/>
        <v>2</v>
      </c>
      <c r="AL736" s="25">
        <f t="shared" si="352"/>
        <v>21</v>
      </c>
      <c r="AM736" s="25">
        <f t="shared" si="353"/>
        <v>20</v>
      </c>
      <c r="AN736" s="25">
        <f t="shared" si="354"/>
        <v>31</v>
      </c>
      <c r="AO736" s="25">
        <f t="shared" si="355"/>
        <v>11</v>
      </c>
      <c r="AP736" s="25">
        <f t="shared" si="356"/>
        <v>22</v>
      </c>
      <c r="AQ736" s="26">
        <f t="shared" si="357"/>
        <v>1.6970957184342117</v>
      </c>
      <c r="AR736" s="26">
        <f t="shared" si="358"/>
        <v>6.9379032813684877E-2</v>
      </c>
      <c r="AS736" s="26">
        <f t="shared" si="359"/>
        <v>5.6853209764769042E-2</v>
      </c>
      <c r="AT736" s="26">
        <f t="shared" si="360"/>
        <v>4.2392052114280987E-2</v>
      </c>
      <c r="AU736" s="26">
        <f t="shared" si="361"/>
        <v>3.7362356098399385E-2</v>
      </c>
      <c r="AV736" s="27">
        <f>(1/(((0-P736)^2+(0-Q736)^2))*CT736)</f>
        <v>9.9587957218482803E-3</v>
      </c>
      <c r="AW736" s="27">
        <f>(1/(((1-P736)^2+(1-Q736)^2))*CT736)</f>
        <v>4.2392052114280987E-2</v>
      </c>
      <c r="AX736" s="27">
        <f>(1/(((2-P736)^2+(2-Q736)^2))*CT736)</f>
        <v>3.7362356098399385E-2</v>
      </c>
      <c r="AY736" s="27">
        <f>(1/(((3-P736)^2+(3-Q736)^2))*CT736)</f>
        <v>9.0958301622799699E-3</v>
      </c>
      <c r="AZ736" s="27">
        <f>((1/(((4-P736)^2+(4-Q736)^2))*CT736))</f>
        <v>3.661446982911164E-3</v>
      </c>
      <c r="BA736" s="27">
        <f>((1/(((5-P736)^2+(5-Q736)^2))*CT736))</f>
        <v>1.9368897516956751E-3</v>
      </c>
      <c r="BB736" s="27">
        <f>((1/(((6-P736)^2+(6-Q736)^2))*CT736))</f>
        <v>1.1912317335925991E-3</v>
      </c>
      <c r="BC736" s="27">
        <f>((1/(((1-P736)^2+(0-Q736)^2))*CT736))</f>
        <v>2.6728204207744927E-2</v>
      </c>
      <c r="BD736" s="27">
        <f>((1/(((2-P736)^2+(0-Q736)^2))*CT736))</f>
        <v>6.9379032813684877E-2</v>
      </c>
      <c r="BE736" s="27">
        <f>((1/(((2-P736)^2+(1-Q736)^2))*CT736))</f>
        <v>1.6970957184342117</v>
      </c>
      <c r="BF736" s="27">
        <f>((1/(((3-P736)^2+(0-Q736)^2))*CT736))</f>
        <v>3.1833456506788364E-2</v>
      </c>
      <c r="BG736" s="27">
        <f>((1/(((3-P736)^2+(1-Q736)^2))*CT736))</f>
        <v>5.6853209764769042E-2</v>
      </c>
      <c r="BH736" s="27">
        <f>((1/(((3-P736)^2+(2-Q736)^2))*CT736))</f>
        <v>2.2849401824513602E-2</v>
      </c>
      <c r="BI736" s="27">
        <f>((1/(((4-P736)^2+(0-Q736)^2))*CT736))</f>
        <v>1.1310502004394466E-2</v>
      </c>
      <c r="BJ736" s="27">
        <f>((1/(((4-P736)^2+(1-Q736)^2))*CT736))</f>
        <v>1.340678986776956E-2</v>
      </c>
      <c r="BK736" s="27">
        <f>((1/(((4-P736)^2+(2-Q736)^2))*CT736))</f>
        <v>9.9241067519661667E-3</v>
      </c>
      <c r="BL736" s="27">
        <f>((1/(((4-P736)^2+(3-Q736)^2))*CT736))</f>
        <v>5.990161696455042E-3</v>
      </c>
      <c r="BM736" s="27">
        <f>((1/(((5-P736)^2+(0-Q736)^2))*CT736))</f>
        <v>5.3933557751209941E-3</v>
      </c>
      <c r="BN736" s="27">
        <f>((1/(((5-P736)^2+(1-Q736)^2))*CT736))</f>
        <v>5.8278799062969717E-3</v>
      </c>
      <c r="BO736" s="27">
        <f>((1/(((5-P736)^2+(2-Q736)^2))*CT736))</f>
        <v>5.0565153885160814E-3</v>
      </c>
      <c r="BP736" s="27">
        <f>((1/(((5-P736)^2+(3-Q736)^2))*CT736))</f>
        <v>3.7887353262611801E-3</v>
      </c>
      <c r="BQ736" s="27">
        <f>((1/(((5-P736)^2+(4-Q736)^2))*CT736))</f>
        <v>2.701855768706591E-3</v>
      </c>
      <c r="BR736" s="27">
        <f>((1/(((6-P736)^2+(0-Q736)^2))*CT736))</f>
        <v>3.1016096524523694E-3</v>
      </c>
      <c r="BS736" s="27">
        <f>(1/(((6-P736)^2+(1-Q736)^2))*CT736)</f>
        <v>3.2405572608046199E-3</v>
      </c>
      <c r="BT736" s="27">
        <f>(1/(((6-P736)^2+(2-Q736)^2))*CT736)</f>
        <v>2.9871739836913962E-3</v>
      </c>
      <c r="BU736" s="27">
        <f>(1/(((6-P736)^2+(3-Q736)^2))*CT736)</f>
        <v>2.4941373389493764E-3</v>
      </c>
      <c r="BV736" s="27">
        <f>((1/(((6-P736)^2+(4-Q736)^2))*CT736))</f>
        <v>1.971935819262144E-3</v>
      </c>
      <c r="BW736" s="27">
        <f>((1/(((6-P736)^2+(5-Q736)^2))*CT736))</f>
        <v>1.5307101131300899E-3</v>
      </c>
      <c r="BX736" s="27">
        <f>((1/(((0-P736)^2+(1-Q736)^2))*CT736))</f>
        <v>1.1548755964891338E-2</v>
      </c>
      <c r="BY736" s="27">
        <f>((1/(((0-P736)^2+(2-Q736)^2))*CT736))</f>
        <v>8.8679936554175408E-3</v>
      </c>
      <c r="BZ736" s="27">
        <f>((1/(((1-P736)^2+(2-Q736)^2))*CT736))</f>
        <v>2.0094446755275538E-2</v>
      </c>
      <c r="CA736" s="27">
        <f>((1/(((0-P736)^2+(3-Q736)^2))*CT736))</f>
        <v>5.5884421768608444E-3</v>
      </c>
      <c r="CB736" s="27">
        <f>((1/(((1-P736)^2+(3-Q736)^2))*CT736))</f>
        <v>8.625101966874802E-3</v>
      </c>
      <c r="CC736" s="27">
        <f>((1/(((2-P736)^2+(3-Q736)^2))*CT736))</f>
        <v>1.075956355871344E-2</v>
      </c>
      <c r="CD736" s="27">
        <f>((1/(((0-P736)^2+(4-Q736)^2))*CT736))</f>
        <v>3.5073393448168157E-3</v>
      </c>
      <c r="CE736" s="27">
        <f>((1/(((1-P736)^2+(4-Q736)^2))*CT736))</f>
        <v>4.5021454671138415E-3</v>
      </c>
      <c r="CF736" s="27">
        <f>((1/(((2-P736)^2+(4-Q736)^2))*CT736))</f>
        <v>5.0221921079160268E-3</v>
      </c>
      <c r="CG736" s="27">
        <f>((1/(((3-P736)^2+(4-Q736)^2))*CT736))</f>
        <v>4.6271414129659171E-3</v>
      </c>
      <c r="CH736" s="27">
        <f>((1/(((0-P736)^2+(5-Q736)^2))*CT736))</f>
        <v>2.3186143654378064E-3</v>
      </c>
      <c r="CI736" s="27">
        <f>((1/(((1-P736)^2+(5-Q736)^2))*CT736))</f>
        <v>2.7152369030951258E-3</v>
      </c>
      <c r="CJ736" s="27">
        <f>((1/(((2-P736)^2+(5-Q736)^2))*CT736))</f>
        <v>2.8961003416718926E-3</v>
      </c>
      <c r="CK736" s="27">
        <f>((1/(((3-P736)^2+(5-Q736)^2))*CT736))</f>
        <v>2.7602058619838887E-3</v>
      </c>
      <c r="CL736" s="27">
        <f>(1/(((4-P736)^2+(5-Q736)^2))*CT736)</f>
        <v>2.3849742849053647E-3</v>
      </c>
      <c r="CM736" s="27">
        <f>(1/(((0-P736)^2+(6-Q736)^2))*CT736)</f>
        <v>1.6195178065304379E-3</v>
      </c>
      <c r="CN736" s="27">
        <f>(1/(((1-P736)^2+(6-Q736)^2))*CT736)</f>
        <v>1.8035317151665717E-3</v>
      </c>
      <c r="CO736" s="27">
        <f>((1/(((2-P736)^2+(6-Q736)^2))*CT736))</f>
        <v>1.8815823547890468E-3</v>
      </c>
      <c r="CP736" s="27">
        <f>((1/(((3-P736)^2+(6-Q736)^2))*CT736))</f>
        <v>1.8232621442612548E-3</v>
      </c>
      <c r="CQ736" s="27">
        <f>((1/(((4-P736)^2+(6-Q736)^2))*CT736))</f>
        <v>1.6516165913639568E-3</v>
      </c>
      <c r="CR736" s="27">
        <f>((1/(((5-P736)^2+(6-Q736)^2)))*CT736)</f>
        <v>1.4235537829335222E-3</v>
      </c>
      <c r="CS736" s="21">
        <f t="shared" si="362"/>
        <v>2.1954849713334843</v>
      </c>
      <c r="CT736" s="28">
        <v>0.05</v>
      </c>
    </row>
    <row r="737" spans="8:98" x14ac:dyDescent="0.25">
      <c r="H737" s="2">
        <v>45059</v>
      </c>
      <c r="I737" s="1" t="s">
        <v>13</v>
      </c>
      <c r="J737" s="1" t="s">
        <v>24</v>
      </c>
      <c r="K737"/>
      <c r="L737"/>
      <c r="M737"/>
      <c r="N737"/>
      <c r="P737" s="10">
        <f>SUMIF(team,spi_matches[[#This Row],[team1]],Mxg)+SUMIF(team,spi_matches[[#This Row],[team2]],Vnxg)</f>
        <v>1.4183091284794558</v>
      </c>
      <c r="Q737" s="10">
        <f>SUMIF(team,spi_matches[[#This Row],[team1]],Mnxg)+SUMIF(team,spi_matches[[#This Row],[team2]],Vxg)</f>
        <v>0.59319301528020085</v>
      </c>
      <c r="R737" s="10" t="str">
        <f t="shared" si="332"/>
        <v/>
      </c>
      <c r="S737" s="21">
        <f t="shared" si="333"/>
        <v>0.36551399241843474</v>
      </c>
      <c r="T737" s="21">
        <f t="shared" si="334"/>
        <v>0.2008950020197984</v>
      </c>
      <c r="U737" s="21">
        <f t="shared" si="335"/>
        <v>0.11805436859459183</v>
      </c>
      <c r="V737" s="22">
        <f t="shared" si="336"/>
        <v>3</v>
      </c>
      <c r="W737" s="22">
        <f t="shared" si="337"/>
        <v>0</v>
      </c>
      <c r="X737" s="23" t="str">
        <f t="shared" si="338"/>
        <v/>
      </c>
      <c r="Y737" s="23" t="str">
        <f t="shared" si="339"/>
        <v/>
      </c>
      <c r="Z737" s="23">
        <f t="shared" si="340"/>
        <v>3</v>
      </c>
      <c r="AA737" s="23">
        <f t="shared" si="341"/>
        <v>0</v>
      </c>
      <c r="AB737" s="24">
        <f t="shared" si="342"/>
        <v>1</v>
      </c>
      <c r="AC737" s="24">
        <f t="shared" si="343"/>
        <v>1</v>
      </c>
      <c r="AD737" s="24">
        <f t="shared" si="344"/>
        <v>2</v>
      </c>
      <c r="AE737" s="24">
        <f t="shared" si="345"/>
        <v>1</v>
      </c>
      <c r="AF737" s="24">
        <f t="shared" si="346"/>
        <v>1</v>
      </c>
      <c r="AG737" s="24">
        <f t="shared" si="347"/>
        <v>0</v>
      </c>
      <c r="AH737" s="24">
        <f t="shared" si="348"/>
        <v>2</v>
      </c>
      <c r="AI737" s="24">
        <f t="shared" si="349"/>
        <v>0</v>
      </c>
      <c r="AJ737" s="24">
        <f t="shared" si="350"/>
        <v>1</v>
      </c>
      <c r="AK737" s="24">
        <f t="shared" si="351"/>
        <v>2</v>
      </c>
      <c r="AL737" s="25">
        <f t="shared" si="352"/>
        <v>11</v>
      </c>
      <c r="AM737" s="25">
        <f t="shared" si="353"/>
        <v>21</v>
      </c>
      <c r="AN737" s="25">
        <f t="shared" si="354"/>
        <v>10</v>
      </c>
      <c r="AO737" s="25">
        <f t="shared" si="355"/>
        <v>20</v>
      </c>
      <c r="AP737" s="25">
        <f t="shared" si="356"/>
        <v>12</v>
      </c>
      <c r="AQ737" s="26">
        <f t="shared" si="357"/>
        <v>0.14685389764611823</v>
      </c>
      <c r="AR737" s="26">
        <f t="shared" si="358"/>
        <v>9.923466400095074E-2</v>
      </c>
      <c r="AS737" s="26">
        <f t="shared" si="359"/>
        <v>9.4901784941471556E-2</v>
      </c>
      <c r="AT737" s="26">
        <f t="shared" si="360"/>
        <v>7.2438338753911244E-2</v>
      </c>
      <c r="AU737" s="26">
        <f t="shared" si="361"/>
        <v>2.3211674856863047E-2</v>
      </c>
      <c r="AV737" s="27">
        <f>(1/(((0-P737)^2+(0-Q737)^2))*CT737)</f>
        <v>2.1155256956957264E-2</v>
      </c>
      <c r="AW737" s="27">
        <f>(1/(((1-P737)^2+(1-Q737)^2))*CT737)</f>
        <v>0.14685389764611823</v>
      </c>
      <c r="AX737" s="27">
        <f>(1/(((2-P737)^2+(2-Q737)^2))*CT737)</f>
        <v>2.1575250811900183E-2</v>
      </c>
      <c r="AY737" s="27">
        <f>(1/(((3-P737)^2+(3-Q737)^2))*CT737)</f>
        <v>6.0281157044994801E-3</v>
      </c>
      <c r="AZ737" s="27">
        <f>((1/(((4-P737)^2+(4-Q737)^2))*CT737))</f>
        <v>2.7365079559344262E-3</v>
      </c>
      <c r="BA737" s="27">
        <f>((1/(((5-P737)^2+(5-Q737)^2))*CT737))</f>
        <v>1.5504617642733407E-3</v>
      </c>
      <c r="BB737" s="27">
        <f>((1/(((6-P737)^2+(6-Q737)^2))*CT737))</f>
        <v>9.9551118011549275E-4</v>
      </c>
      <c r="BC737" s="27">
        <f>((1/(((1-P737)^2+(0-Q737)^2))*CT737))</f>
        <v>9.4901784941471556E-2</v>
      </c>
      <c r="BD737" s="27">
        <f>((1/(((2-P737)^2+(0-Q737)^2))*CT737))</f>
        <v>7.2438338753911244E-2</v>
      </c>
      <c r="BE737" s="27">
        <f>((1/(((2-P737)^2+(1-Q737)^2))*CT737))</f>
        <v>9.923466400095074E-2</v>
      </c>
      <c r="BF737" s="27">
        <f>((1/(((3-P737)^2+(0-Q737)^2))*CT737))</f>
        <v>1.7521579783539576E-2</v>
      </c>
      <c r="BG737" s="27">
        <f>((1/(((3-P737)^2+(1-Q737)^2))*CT737))</f>
        <v>1.8745984123731393E-2</v>
      </c>
      <c r="BH737" s="27">
        <f>((1/(((3-P737)^2+(2-Q737)^2))*CT737))</f>
        <v>1.1158592396408387E-2</v>
      </c>
      <c r="BI737" s="27">
        <f>((1/(((4-P737)^2+(0-Q737)^2))*CT737))</f>
        <v>7.1255464325079634E-3</v>
      </c>
      <c r="BJ737" s="27">
        <f>((1/(((4-P737)^2+(1-Q737)^2))*CT737))</f>
        <v>7.3199800823903795E-3</v>
      </c>
      <c r="BK737" s="27">
        <f>((1/(((4-P737)^2+(2-Q737)^2))*CT737))</f>
        <v>5.7842027453237788E-3</v>
      </c>
      <c r="BL737" s="27">
        <f>((1/(((4-P737)^2+(3-Q737)^2))*CT737))</f>
        <v>4.0135344028935762E-3</v>
      </c>
      <c r="BM737" s="27">
        <f>((1/(((5-P737)^2+(0-Q737)^2))*CT737))</f>
        <v>3.7935151891513781E-3</v>
      </c>
      <c r="BN737" s="27">
        <f>((1/(((5-P737)^2+(1-Q737)^2))*CT737))</f>
        <v>3.8479293926762526E-3</v>
      </c>
      <c r="BO737" s="27">
        <f>((1/(((5-P737)^2+(2-Q737)^2))*CT737))</f>
        <v>3.3766409160703118E-3</v>
      </c>
      <c r="BP737" s="27">
        <f>((1/(((5-P737)^2+(3-Q737)^2))*CT737))</f>
        <v>2.685107359516054E-3</v>
      </c>
      <c r="BQ737" s="27">
        <f>((1/(((5-P737)^2+(4-Q737)^2))*CT737))</f>
        <v>2.0462582601485885E-3</v>
      </c>
      <c r="BR737" s="27">
        <f>((1/(((6-P737)^2+(0-Q737)^2))*CT737))</f>
        <v>2.3426040425146713E-3</v>
      </c>
      <c r="BS737" s="27">
        <f>(1/(((6-P737)^2+(1-Q737)^2))*CT737)</f>
        <v>2.3632412198656746E-3</v>
      </c>
      <c r="BT737" s="27">
        <f>(1/(((6-P737)^2+(2-Q737)^2))*CT737)</f>
        <v>2.1766577962371199E-3</v>
      </c>
      <c r="BU737" s="27">
        <f>(1/(((6-P737)^2+(3-Q737)^2))*CT737)</f>
        <v>1.8667435493500369E-3</v>
      </c>
      <c r="BV737" s="27">
        <f>((1/(((6-P737)^2+(4-Q737)^2))*CT737))</f>
        <v>1.5338258413626748E-3</v>
      </c>
      <c r="BW737" s="27">
        <f>((1/(((6-P737)^2+(5-Q737)^2))*CT737))</f>
        <v>1.2372611884133066E-3</v>
      </c>
      <c r="BX737" s="27">
        <f>((1/(((0-P737)^2+(1-Q737)^2))*CT737))</f>
        <v>2.2966408295380492E-2</v>
      </c>
      <c r="BY737" s="27">
        <f>((1/(((0-P737)^2+(2-Q737)^2))*CT737))</f>
        <v>1.2529109267385192E-2</v>
      </c>
      <c r="BZ737" s="27">
        <f>((1/(((1-P737)^2+(2-Q737)^2))*CT737))</f>
        <v>2.3211674856863047E-2</v>
      </c>
      <c r="CA737" s="27">
        <f>((1/(((0-P737)^2+(3-Q737)^2))*CT737))</f>
        <v>6.4067075496231311E-3</v>
      </c>
      <c r="CB737" s="27">
        <f>((1/(((1-P737)^2+(3-Q737)^2))*CT737))</f>
        <v>8.3784339002842094E-3</v>
      </c>
      <c r="CC737" s="27">
        <f>((1/(((2-P737)^2+(3-Q737)^2))*CT737))</f>
        <v>8.1551645558783914E-3</v>
      </c>
      <c r="CD737" s="27">
        <f>((1/(((0-P737)^2+(4-Q737)^2))*CT737))</f>
        <v>3.6716287317675512E-3</v>
      </c>
      <c r="CE737" s="27">
        <f>((1/(((1-P737)^2+(4-Q737)^2))*CT737))</f>
        <v>4.2440079257869134E-3</v>
      </c>
      <c r="CF737" s="27">
        <f>((1/(((2-P737)^2+(4-Q737)^2))*CT737))</f>
        <v>4.1859576170621797E-3</v>
      </c>
      <c r="CG737" s="27">
        <f>((1/(((3-P737)^2+(4-Q737)^2))*CT737))</f>
        <v>3.5440684028026376E-3</v>
      </c>
      <c r="CH737" s="27">
        <f>((1/(((0-P737)^2+(5-Q737)^2))*CT737))</f>
        <v>2.3330091991650942E-3</v>
      </c>
      <c r="CI737" s="27">
        <f>((1/(((1-P737)^2+(5-Q737)^2))*CT737))</f>
        <v>2.5516804175473571E-3</v>
      </c>
      <c r="CJ737" s="27">
        <f>((1/(((2-P737)^2+(5-Q737)^2))*CT737))</f>
        <v>2.5305805385286758E-3</v>
      </c>
      <c r="CK737" s="27">
        <f>((1/(((3-P737)^2+(5-Q737)^2))*CT737))</f>
        <v>2.2808456511202507E-3</v>
      </c>
      <c r="CL737" s="27">
        <f>(1/(((4-P737)^2+(5-Q737)^2))*CT737)</f>
        <v>1.9168048753157353E-3</v>
      </c>
      <c r="CM737" s="27">
        <f>(1/(((0-P737)^2+(6-Q737)^2))*CT737)</f>
        <v>1.600247715584065E-3</v>
      </c>
      <c r="CN737" s="27">
        <f>(1/(((1-P737)^2+(6-Q737)^2))*CT737)</f>
        <v>1.700186160017709E-3</v>
      </c>
      <c r="CO737" s="27">
        <f>((1/(((2-P737)^2+(6-Q737)^2))*CT737))</f>
        <v>1.6907928124913398E-3</v>
      </c>
      <c r="CP737" s="27">
        <f>((1/(((3-P737)^2+(6-Q737)^2))*CT737))</f>
        <v>1.5755322223999259E-3</v>
      </c>
      <c r="CQ737" s="27">
        <f>((1/(((4-P737)^2+(6-Q737)^2))*CT737))</f>
        <v>1.3928085024841228E-3</v>
      </c>
      <c r="CR737" s="27">
        <f>((1/(((5-P737)^2+(6-Q737)^2)))*CT737)</f>
        <v>1.1887193971038201E-3</v>
      </c>
      <c r="CS737" s="21">
        <f t="shared" si="362"/>
        <v>0.68446336303282485</v>
      </c>
      <c r="CT737" s="28">
        <v>0.05</v>
      </c>
    </row>
    <row r="738" spans="8:98" x14ac:dyDescent="0.25">
      <c r="H738" s="2">
        <v>45059</v>
      </c>
      <c r="I738" s="1" t="s">
        <v>8</v>
      </c>
      <c r="J738" s="1" t="s">
        <v>20</v>
      </c>
      <c r="K738"/>
      <c r="L738"/>
      <c r="M738"/>
      <c r="N738"/>
      <c r="P738" s="10">
        <f>SUMIF(team,spi_matches[[#This Row],[team1]],Mxg)+SUMIF(team,spi_matches[[#This Row],[team2]],Vnxg)</f>
        <v>1.3138923989191609</v>
      </c>
      <c r="Q738" s="10">
        <f>SUMIF(team,spi_matches[[#This Row],[team1]],Mnxg)+SUMIF(team,spi_matches[[#This Row],[team2]],Vxg)</f>
        <v>1.5694312327700257</v>
      </c>
      <c r="R738" s="10" t="str">
        <f t="shared" si="332"/>
        <v/>
      </c>
      <c r="S738" s="21">
        <f t="shared" si="333"/>
        <v>0.19313886955872886</v>
      </c>
      <c r="T738" s="21">
        <f t="shared" si="334"/>
        <v>0.22361387634364188</v>
      </c>
      <c r="U738" s="21">
        <f t="shared" si="335"/>
        <v>0.34251242322613634</v>
      </c>
      <c r="V738" s="22">
        <f t="shared" si="336"/>
        <v>0</v>
      </c>
      <c r="W738" s="22">
        <f t="shared" si="337"/>
        <v>3</v>
      </c>
      <c r="X738" s="23" t="str">
        <f t="shared" si="338"/>
        <v/>
      </c>
      <c r="Y738" s="23" t="str">
        <f t="shared" si="339"/>
        <v/>
      </c>
      <c r="Z738" s="23">
        <f t="shared" si="340"/>
        <v>0</v>
      </c>
      <c r="AA738" s="23">
        <f t="shared" si="341"/>
        <v>3</v>
      </c>
      <c r="AB738" s="24">
        <f t="shared" si="342"/>
        <v>1</v>
      </c>
      <c r="AC738" s="24">
        <f t="shared" si="343"/>
        <v>2</v>
      </c>
      <c r="AD738" s="24">
        <f t="shared" si="344"/>
        <v>1</v>
      </c>
      <c r="AE738" s="24">
        <f t="shared" si="345"/>
        <v>1</v>
      </c>
      <c r="AF738" s="24">
        <f t="shared" si="346"/>
        <v>2</v>
      </c>
      <c r="AG738" s="24">
        <f t="shared" si="347"/>
        <v>2</v>
      </c>
      <c r="AH738" s="24">
        <f t="shared" si="348"/>
        <v>2</v>
      </c>
      <c r="AI738" s="24">
        <f t="shared" si="349"/>
        <v>1</v>
      </c>
      <c r="AJ738" s="24">
        <f t="shared" si="350"/>
        <v>0</v>
      </c>
      <c r="AK738" s="24">
        <f t="shared" si="351"/>
        <v>2</v>
      </c>
      <c r="AL738" s="25">
        <f t="shared" si="352"/>
        <v>12</v>
      </c>
      <c r="AM738" s="25">
        <f t="shared" si="353"/>
        <v>11</v>
      </c>
      <c r="AN738" s="25">
        <f t="shared" si="354"/>
        <v>22</v>
      </c>
      <c r="AO738" s="25">
        <f t="shared" si="355"/>
        <v>21</v>
      </c>
      <c r="AP738" s="25">
        <f t="shared" si="356"/>
        <v>2</v>
      </c>
      <c r="AQ738" s="26">
        <f t="shared" si="357"/>
        <v>0.17610724702856473</v>
      </c>
      <c r="AR738" s="26">
        <f t="shared" si="358"/>
        <v>0.11826471593354003</v>
      </c>
      <c r="AS738" s="26">
        <f t="shared" si="359"/>
        <v>7.6204050256849468E-2</v>
      </c>
      <c r="AT738" s="26">
        <f t="shared" si="360"/>
        <v>6.2893432293801704E-2</v>
      </c>
      <c r="AU738" s="26">
        <f t="shared" si="361"/>
        <v>2.6154694461422857E-2</v>
      </c>
      <c r="AV738" s="27">
        <f>(1/(((0-P738)^2+(0-Q738)^2))*CT738)</f>
        <v>1.1934804563276951E-2</v>
      </c>
      <c r="AW738" s="27">
        <f>(1/(((1-P738)^2+(1-Q738)^2))*CT738)</f>
        <v>0.11826471593354003</v>
      </c>
      <c r="AX738" s="27">
        <f>(1/(((2-P738)^2+(2-Q738)^2))*CT738)</f>
        <v>7.6204050256849468E-2</v>
      </c>
      <c r="AY738" s="27">
        <f>(1/(((3-P738)^2+(3-Q738)^2))*CT738)</f>
        <v>1.022602409213458E-2</v>
      </c>
      <c r="AZ738" s="27">
        <f>((1/(((4-P738)^2+(4-Q738)^2))*CT738))</f>
        <v>3.8101512647062928E-3</v>
      </c>
      <c r="BA738" s="27">
        <f>((1/(((5-P738)^2+(5-Q738)^2))*CT738))</f>
        <v>1.9719049829655662E-3</v>
      </c>
      <c r="BB738" s="27">
        <f>((1/(((6-P738)^2+(6-Q738)^2))*CT738))</f>
        <v>1.2022252501690085E-3</v>
      </c>
      <c r="BC738" s="27">
        <f>((1/(((1-P738)^2+(0-Q738)^2))*CT738))</f>
        <v>1.951872422094636E-2</v>
      </c>
      <c r="BD738" s="27">
        <f>((1/(((2-P738)^2+(0-Q738)^2))*CT738))</f>
        <v>1.7042406077388998E-2</v>
      </c>
      <c r="BE738" s="27">
        <f>((1/(((2-P738)^2+(1-Q738)^2))*CT738))</f>
        <v>6.2893432293801704E-2</v>
      </c>
      <c r="BF738" s="27">
        <f>((1/(((3-P738)^2+(0-Q738)^2))*CT738))</f>
        <v>9.4231643191561888E-3</v>
      </c>
      <c r="BG738" s="27">
        <f>((1/(((3-P738)^2+(1-Q738)^2))*CT738))</f>
        <v>1.5786761163308068E-2</v>
      </c>
      <c r="BH738" s="27">
        <f>((1/(((3-P738)^2+(2-Q738)^2))*CT738))</f>
        <v>1.651065034536691E-2</v>
      </c>
      <c r="BI738" s="27">
        <f>((1/(((4-P738)^2+(0-Q738)^2))*CT738))</f>
        <v>5.1662027139664684E-3</v>
      </c>
      <c r="BJ738" s="27">
        <f>((1/(((4-P738)^2+(1-Q738)^2))*CT738))</f>
        <v>6.6318046196291768E-3</v>
      </c>
      <c r="BK738" s="27">
        <f>((1/(((4-P738)^2+(2-Q738)^2))*CT738))</f>
        <v>6.7562422708267889E-3</v>
      </c>
      <c r="BL738" s="27">
        <f>((1/(((4-P738)^2+(3-Q738)^2))*CT738))</f>
        <v>5.3985763275370595E-3</v>
      </c>
      <c r="BM738" s="27">
        <f>((1/(((5-P738)^2+(0-Q738)^2))*CT738))</f>
        <v>3.1151670450914751E-3</v>
      </c>
      <c r="BN738" s="27">
        <f>((1/(((5-P738)^2+(1-Q738)^2))*CT738))</f>
        <v>3.5941122523844697E-3</v>
      </c>
      <c r="BO738" s="27">
        <f>((1/(((5-P738)^2+(2-Q738)^2))*CT738))</f>
        <v>3.6303494779509615E-3</v>
      </c>
      <c r="BP738" s="27">
        <f>((1/(((5-P738)^2+(3-Q738)^2))*CT738))</f>
        <v>3.1981749945428138E-3</v>
      </c>
      <c r="BQ738" s="27">
        <f>((1/(((5-P738)^2+(4-Q738)^2))*CT738))</f>
        <v>2.5647531197842445E-3</v>
      </c>
      <c r="BR738" s="27">
        <f>((1/(((6-P738)^2+(0-Q738)^2))*CT738))</f>
        <v>2.0472741106673854E-3</v>
      </c>
      <c r="BS738" s="27">
        <f>(1/(((6-P738)^2+(1-Q738)^2))*CT738)</f>
        <v>2.2437768020214847E-3</v>
      </c>
      <c r="BT738" s="27">
        <f>(1/(((6-P738)^2+(2-Q738)^2))*CT738)</f>
        <v>2.2578466355958494E-3</v>
      </c>
      <c r="BU738" s="27">
        <f>(1/(((6-P738)^2+(3-Q738)^2))*CT738)</f>
        <v>2.0828012256390344E-3</v>
      </c>
      <c r="BV738" s="27">
        <f>((1/(((6-P738)^2+(4-Q738)^2))*CT738))</f>
        <v>1.7942195926639376E-3</v>
      </c>
      <c r="BW738" s="27">
        <f>((1/(((6-P738)^2+(5-Q738)^2))*CT738))</f>
        <v>1.4824299504594745E-3</v>
      </c>
      <c r="BX738" s="27">
        <f>((1/(((0-P738)^2+(1-Q738)^2))*CT738))</f>
        <v>2.4383521605899815E-2</v>
      </c>
      <c r="BY738" s="27">
        <f>((1/(((0-P738)^2+(2-Q738)^2))*CT738))</f>
        <v>2.6154694461422857E-2</v>
      </c>
      <c r="BZ738" s="27">
        <f>((1/(((1-P738)^2+(2-Q738)^2))*CT738))</f>
        <v>0.17610724702856473</v>
      </c>
      <c r="CA738" s="27">
        <f>((1/(((0-P738)^2+(3-Q738)^2))*CT738))</f>
        <v>1.3252615245468205E-2</v>
      </c>
      <c r="CB738" s="27">
        <f>((1/(((1-P738)^2+(3-Q738)^2))*CT738))</f>
        <v>2.330942089599107E-2</v>
      </c>
      <c r="CC738" s="27">
        <f>((1/(((2-P738)^2+(3-Q738)^2))*CT738))</f>
        <v>1.9862782826972666E-2</v>
      </c>
      <c r="CD738" s="27">
        <f>((1/(((0-P738)^2+(4-Q738)^2))*CT738))</f>
        <v>6.5496653931148181E-3</v>
      </c>
      <c r="CE738" s="27">
        <f>((1/(((1-P738)^2+(4-Q738)^2))*CT738))</f>
        <v>8.3247408544762994E-3</v>
      </c>
      <c r="CF738" s="27">
        <f>((1/(((2-P738)^2+(4-Q738)^2))*CT738))</f>
        <v>7.8389464342549075E-3</v>
      </c>
      <c r="CG738" s="27">
        <f>((1/(((3-P738)^2+(4-Q738)^2))*CT738))</f>
        <v>5.7138786414702922E-3</v>
      </c>
      <c r="CH738" s="27">
        <f>((1/(((0-P738)^2+(5-Q738)^2))*CT738))</f>
        <v>3.70504429778757E-3</v>
      </c>
      <c r="CI738" s="27">
        <f>((1/(((1-P738)^2+(5-Q738)^2))*CT738))</f>
        <v>4.213247451042664E-3</v>
      </c>
      <c r="CJ738" s="27">
        <f>((1/(((2-P738)^2+(5-Q738)^2))*CT738))</f>
        <v>4.0851189412683241E-3</v>
      </c>
      <c r="CK738" s="27">
        <f>((1/(((3-P738)^2+(5-Q738)^2))*CT738))</f>
        <v>3.4219010501879139E-3</v>
      </c>
      <c r="CL738" s="27">
        <f>(1/(((4-P738)^2+(5-Q738)^2))*CT738)</f>
        <v>2.6338001958554867E-3</v>
      </c>
      <c r="CM738" s="27">
        <f>(1/(((0-P738)^2+(6-Q738)^2))*CT738)</f>
        <v>2.3412346904397295E-3</v>
      </c>
      <c r="CN738" s="27">
        <f>(1/(((1-P738)^2+(6-Q738)^2))*CT738)</f>
        <v>2.5344086474690763E-3</v>
      </c>
      <c r="CO738" s="27">
        <f>((1/(((2-P738)^2+(6-Q738)^2))*CT738))</f>
        <v>2.4874776344409035E-3</v>
      </c>
      <c r="CP738" s="27">
        <f>((1/(((3-P738)^2+(6-Q738)^2))*CT738))</f>
        <v>2.2249021471590401E-3</v>
      </c>
      <c r="CQ738" s="27">
        <f>((1/(((4-P738)^2+(6-Q738)^2))*CT738))</f>
        <v>1.8625363505562265E-3</v>
      </c>
      <c r="CR738" s="27">
        <f>((1/(((5-P738)^2+(6-Q738)^2)))*CT738)</f>
        <v>1.5052384322937961E-3</v>
      </c>
      <c r="CS738" s="21">
        <f t="shared" si="362"/>
        <v>0.75926516912850728</v>
      </c>
      <c r="CT738" s="28">
        <v>0.05</v>
      </c>
    </row>
    <row r="739" spans="8:98" x14ac:dyDescent="0.25">
      <c r="H739" s="2">
        <v>45059</v>
      </c>
      <c r="I739" s="1" t="s">
        <v>10</v>
      </c>
      <c r="J739" s="1" t="s">
        <v>22</v>
      </c>
      <c r="K739"/>
      <c r="L739"/>
      <c r="M739"/>
      <c r="N739"/>
      <c r="P739" s="10">
        <f>SUMIF(team,spi_matches[[#This Row],[team1]],Mxg)+SUMIF(team,spi_matches[[#This Row],[team2]],Vnxg)</f>
        <v>0.49697189490900928</v>
      </c>
      <c r="Q739" s="10">
        <f>SUMIF(team,spi_matches[[#This Row],[team1]],Mnxg)+SUMIF(team,spi_matches[[#This Row],[team2]],Vxg)</f>
        <v>2.3281995915791676</v>
      </c>
      <c r="R739" s="10" t="str">
        <f t="shared" si="332"/>
        <v/>
      </c>
      <c r="S739" s="21">
        <f t="shared" si="333"/>
        <v>8.0787503395860605E-2</v>
      </c>
      <c r="T739" s="21">
        <f t="shared" si="334"/>
        <v>6.8464482624875006E-2</v>
      </c>
      <c r="U739" s="21">
        <f t="shared" si="335"/>
        <v>0.55529232868839129</v>
      </c>
      <c r="V739" s="22">
        <f t="shared" si="336"/>
        <v>0</v>
      </c>
      <c r="W739" s="22">
        <f t="shared" si="337"/>
        <v>3</v>
      </c>
      <c r="X739" s="23" t="str">
        <f t="shared" si="338"/>
        <v/>
      </c>
      <c r="Y739" s="23" t="str">
        <f t="shared" si="339"/>
        <v/>
      </c>
      <c r="Z739" s="23">
        <f t="shared" si="340"/>
        <v>0</v>
      </c>
      <c r="AA739" s="23">
        <f t="shared" si="341"/>
        <v>3</v>
      </c>
      <c r="AB739" s="24">
        <f t="shared" si="342"/>
        <v>0</v>
      </c>
      <c r="AC739" s="24">
        <f t="shared" si="343"/>
        <v>2</v>
      </c>
      <c r="AD739" s="24">
        <f t="shared" si="344"/>
        <v>1</v>
      </c>
      <c r="AE739" s="24">
        <f t="shared" si="345"/>
        <v>2</v>
      </c>
      <c r="AF739" s="24">
        <f t="shared" si="346"/>
        <v>0</v>
      </c>
      <c r="AG739" s="24">
        <f t="shared" si="347"/>
        <v>3</v>
      </c>
      <c r="AH739" s="24">
        <f t="shared" si="348"/>
        <v>1</v>
      </c>
      <c r="AI739" s="24">
        <f t="shared" si="349"/>
        <v>3</v>
      </c>
      <c r="AJ739" s="24">
        <f t="shared" si="350"/>
        <v>0</v>
      </c>
      <c r="AK739" s="24">
        <f t="shared" si="351"/>
        <v>1</v>
      </c>
      <c r="AL739" s="25">
        <f t="shared" si="352"/>
        <v>2</v>
      </c>
      <c r="AM739" s="25">
        <f t="shared" si="353"/>
        <v>12</v>
      </c>
      <c r="AN739" s="25">
        <f t="shared" si="354"/>
        <v>3</v>
      </c>
      <c r="AO739" s="25">
        <f t="shared" si="355"/>
        <v>13</v>
      </c>
      <c r="AP739" s="25">
        <f t="shared" si="356"/>
        <v>1</v>
      </c>
      <c r="AQ739" s="26">
        <f t="shared" si="357"/>
        <v>0.14096577038109437</v>
      </c>
      <c r="AR739" s="26">
        <f t="shared" si="358"/>
        <v>0.13859927552941972</v>
      </c>
      <c r="AS739" s="26">
        <f t="shared" si="359"/>
        <v>7.1602785805474925E-2</v>
      </c>
      <c r="AT739" s="26">
        <f t="shared" si="360"/>
        <v>7.0987126496146843E-2</v>
      </c>
      <c r="AU739" s="26">
        <f t="shared" si="361"/>
        <v>2.486207491204934E-2</v>
      </c>
      <c r="AV739" s="27">
        <f>(1/(((0-P739)^2+(0-Q739)^2))*CT739)</f>
        <v>8.822240737886778E-3</v>
      </c>
      <c r="AW739" s="27">
        <f>(1/(((1-P739)^2+(1-Q739)^2))*CT739)</f>
        <v>2.4787430069317475E-2</v>
      </c>
      <c r="AX739" s="27">
        <f>(1/(((2-P739)^2+(2-Q739)^2))*CT739)</f>
        <v>2.1125494908741722E-2</v>
      </c>
      <c r="AY739" s="27">
        <f>(1/(((3-P739)^2+(3-Q739)^2))*CT739)</f>
        <v>7.4443917149378995E-3</v>
      </c>
      <c r="AZ739" s="27">
        <f>((1/(((4-P739)^2+(4-Q739)^2))*CT739))</f>
        <v>3.3187039309314249E-3</v>
      </c>
      <c r="BA739" s="27">
        <f>((1/(((5-P739)^2+(5-Q739)^2))*CT739))</f>
        <v>1.8237672188487573E-3</v>
      </c>
      <c r="BB739" s="27">
        <f>((1/(((6-P739)^2+(6-Q739)^2))*CT739))</f>
        <v>1.142454044210947E-3</v>
      </c>
      <c r="BC739" s="27">
        <f>((1/(((1-P739)^2+(0-Q739)^2))*CT739))</f>
        <v>8.8128234703180874E-3</v>
      </c>
      <c r="BD739" s="27">
        <f>((1/(((2-P739)^2+(0-Q739)^2))*CT739))</f>
        <v>6.5107499840688825E-3</v>
      </c>
      <c r="BE739" s="27">
        <f>((1/(((2-P739)^2+(1-Q739)^2))*CT739))</f>
        <v>1.242789447549543E-2</v>
      </c>
      <c r="BF739" s="27">
        <f>((1/(((3-P739)^2+(0-Q739)^2))*CT739))</f>
        <v>4.2787473726011889E-3</v>
      </c>
      <c r="BG739" s="27">
        <f>((1/(((3-P739)^2+(1-Q739)^2))*CT739))</f>
        <v>6.227220942594057E-3</v>
      </c>
      <c r="BH739" s="27">
        <f>((1/(((3-P739)^2+(2-Q739)^2))*CT739))</f>
        <v>7.8457652271469933E-3</v>
      </c>
      <c r="BI739" s="27">
        <f>((1/(((4-P739)^2+(0-Q739)^2))*CT739))</f>
        <v>2.8261809557583151E-3</v>
      </c>
      <c r="BJ739" s="27">
        <f>((1/(((4-P739)^2+(1-Q739)^2))*CT739))</f>
        <v>3.5624410263389765E-3</v>
      </c>
      <c r="BK739" s="27">
        <f>((1/(((4-P739)^2+(2-Q739)^2))*CT739))</f>
        <v>4.0391242901487955E-3</v>
      </c>
      <c r="BL739" s="27">
        <f>((1/(((4-P739)^2+(3-Q739)^2))*CT739))</f>
        <v>3.9300384942019765E-3</v>
      </c>
      <c r="BM739" s="27">
        <f>((1/(((5-P739)^2+(0-Q739)^2))*CT739))</f>
        <v>1.9456937076337813E-3</v>
      </c>
      <c r="BN739" s="27">
        <f>((1/(((5-P739)^2+(1-Q739)^2))*CT739))</f>
        <v>2.2684608885947676E-3</v>
      </c>
      <c r="BO739" s="27">
        <f>((1/(((5-P739)^2+(2-Q739)^2))*CT739))</f>
        <v>2.45278666668275E-3</v>
      </c>
      <c r="BP739" s="27">
        <f>((1/(((5-P739)^2+(3-Q739)^2))*CT739))</f>
        <v>2.4121288122889782E-3</v>
      </c>
      <c r="BQ739" s="27">
        <f>((1/(((5-P739)^2+(4-Q739)^2))*CT739))</f>
        <v>2.1671122005849979E-3</v>
      </c>
      <c r="BR739" s="27">
        <f>((1/(((6-P739)^2+(0-Q739)^2))*CT739))</f>
        <v>1.4004099187736162E-3</v>
      </c>
      <c r="BS739" s="27">
        <f>(1/(((6-P739)^2+(1-Q739)^2))*CT739)</f>
        <v>1.5601873888161089E-3</v>
      </c>
      <c r="BT739" s="27">
        <f>(1/(((6-P739)^2+(2-Q739)^2))*CT739)</f>
        <v>1.6452221124178116E-3</v>
      </c>
      <c r="BU739" s="27">
        <f>(1/(((6-P739)^2+(3-Q739)^2))*CT739)</f>
        <v>1.6268291925732902E-3</v>
      </c>
      <c r="BV739" s="27">
        <f>((1/(((6-P739)^2+(4-Q739)^2))*CT739))</f>
        <v>1.5115679571256414E-3</v>
      </c>
      <c r="BW739" s="27">
        <f>((1/(((6-P739)^2+(5-Q739)^2))*CT739))</f>
        <v>1.3361183116961479E-3</v>
      </c>
      <c r="BX739" s="27">
        <f>((1/(((0-P739)^2+(1-Q739)^2))*CT739))</f>
        <v>2.486207491204934E-2</v>
      </c>
      <c r="BY739" s="27">
        <f>((1/(((0-P739)^2+(2-Q739)^2))*CT739))</f>
        <v>0.14096577038109437</v>
      </c>
      <c r="BZ739" s="27">
        <f>((1/(((1-P739)^2+(2-Q739)^2))*CT739))</f>
        <v>0.13859927552941972</v>
      </c>
      <c r="CA739" s="27">
        <f>((1/(((0-P739)^2+(3-Q739)^2))*CT739))</f>
        <v>7.1602785805474925E-2</v>
      </c>
      <c r="CB739" s="27">
        <f>((1/(((1-P739)^2+(3-Q739)^2))*CT739))</f>
        <v>7.0987126496146843E-2</v>
      </c>
      <c r="CC739" s="27">
        <f>((1/(((2-P739)^2+(3-Q739)^2))*CT739))</f>
        <v>1.8447398512770306E-2</v>
      </c>
      <c r="CD739" s="27">
        <f>((1/(((0-P739)^2+(4-Q739)^2))*CT739))</f>
        <v>1.6437107827241389E-2</v>
      </c>
      <c r="CE739" s="27">
        <f>((1/(((1-P739)^2+(4-Q739)^2))*CT739))</f>
        <v>1.6404447694017145E-2</v>
      </c>
      <c r="CF739" s="27">
        <f>((1/(((2-P739)^2+(4-Q739)^2))*CT739))</f>
        <v>9.893134185874999E-3</v>
      </c>
      <c r="CG739" s="27">
        <f>((1/(((3-P739)^2+(4-Q739)^2))*CT739))</f>
        <v>5.5187234112622505E-3</v>
      </c>
      <c r="CH739" s="27">
        <f>((1/(((0-P739)^2+(5-Q739)^2))*CT739))</f>
        <v>6.7700237282001382E-3</v>
      </c>
      <c r="CI739" s="27">
        <f>((1/(((1-P739)^2+(5-Q739)^2))*CT739))</f>
        <v>6.7644767643588351E-3</v>
      </c>
      <c r="CJ739" s="27">
        <f>((1/(((2-P739)^2+(5-Q739)^2))*CT739))</f>
        <v>5.3205011884519251E-3</v>
      </c>
      <c r="CK739" s="27">
        <f>((1/(((3-P739)^2+(5-Q739)^2))*CT739))</f>
        <v>3.7303224231386998E-3</v>
      </c>
      <c r="CL739" s="27">
        <f>(1/(((4-P739)^2+(5-Q739)^2))*CT739)</f>
        <v>2.5760284758501338E-3</v>
      </c>
      <c r="CM739" s="27">
        <f>(1/(((0-P739)^2+(6-Q739)^2))*CT739)</f>
        <v>3.6418995080658317E-3</v>
      </c>
      <c r="CN739" s="27">
        <f>(1/(((1-P739)^2+(6-Q739)^2))*CT739)</f>
        <v>3.640293693784344E-3</v>
      </c>
      <c r="CO739" s="27">
        <f>((1/(((2-P739)^2+(6-Q739)^2))*CT739))</f>
        <v>3.1763755469887602E-3</v>
      </c>
      <c r="CP739" s="27">
        <f>((1/(((3-P739)^2+(6-Q739)^2))*CT739))</f>
        <v>2.5319958268009428E-3</v>
      </c>
      <c r="CQ739" s="27">
        <f>((1/(((4-P739)^2+(6-Q739)^2))*CT739))</f>
        <v>1.9414969391823211E-3</v>
      </c>
      <c r="CR739" s="27">
        <f>((1/(((5-P739)^2+(6-Q739)^2)))*CT739)</f>
        <v>1.4810698382177925E-3</v>
      </c>
      <c r="CS739" s="21">
        <f t="shared" si="362"/>
        <v>0.70454431470912693</v>
      </c>
      <c r="CT739" s="28">
        <v>0.05</v>
      </c>
    </row>
    <row r="740" spans="8:98" x14ac:dyDescent="0.25">
      <c r="H740" s="2">
        <v>45059</v>
      </c>
      <c r="I740" s="1" t="s">
        <v>11</v>
      </c>
      <c r="J740" s="1" t="s">
        <v>23</v>
      </c>
      <c r="K740"/>
      <c r="L740"/>
      <c r="M740"/>
      <c r="N740"/>
      <c r="P740" s="10">
        <f>SUMIF(team,spi_matches[[#This Row],[team1]],Mxg)+SUMIF(team,spi_matches[[#This Row],[team2]],Vnxg)</f>
        <v>1.5900978044907241</v>
      </c>
      <c r="Q740" s="10">
        <f>SUMIF(team,spi_matches[[#This Row],[team1]],Mnxg)+SUMIF(team,spi_matches[[#This Row],[team2]],Vxg)</f>
        <v>1.4667488157157029</v>
      </c>
      <c r="R740" s="10" t="str">
        <f t="shared" si="332"/>
        <v/>
      </c>
      <c r="S740" s="21">
        <f t="shared" si="333"/>
        <v>0.28838662450747604</v>
      </c>
      <c r="T740" s="21">
        <f t="shared" si="334"/>
        <v>0.2284779978518833</v>
      </c>
      <c r="U740" s="21">
        <f t="shared" si="335"/>
        <v>0.22017745432673944</v>
      </c>
      <c r="V740" s="22">
        <f t="shared" si="336"/>
        <v>3</v>
      </c>
      <c r="W740" s="22">
        <f t="shared" si="337"/>
        <v>0</v>
      </c>
      <c r="X740" s="23" t="str">
        <f t="shared" si="338"/>
        <v/>
      </c>
      <c r="Y740" s="23" t="str">
        <f t="shared" si="339"/>
        <v/>
      </c>
      <c r="Z740" s="23">
        <f t="shared" si="340"/>
        <v>3</v>
      </c>
      <c r="AA740" s="23">
        <f t="shared" si="341"/>
        <v>0</v>
      </c>
      <c r="AB740" s="24">
        <f t="shared" si="342"/>
        <v>2</v>
      </c>
      <c r="AC740" s="24">
        <f t="shared" si="343"/>
        <v>1</v>
      </c>
      <c r="AD740" s="24">
        <f t="shared" si="344"/>
        <v>2</v>
      </c>
      <c r="AE740" s="24">
        <f t="shared" si="345"/>
        <v>2</v>
      </c>
      <c r="AF740" s="24">
        <f t="shared" si="346"/>
        <v>1</v>
      </c>
      <c r="AG740" s="24">
        <f t="shared" si="347"/>
        <v>1</v>
      </c>
      <c r="AH740" s="24">
        <f t="shared" si="348"/>
        <v>1</v>
      </c>
      <c r="AI740" s="24">
        <f t="shared" si="349"/>
        <v>2</v>
      </c>
      <c r="AJ740" s="24">
        <f t="shared" si="350"/>
        <v>3</v>
      </c>
      <c r="AK740" s="24">
        <f t="shared" si="351"/>
        <v>1</v>
      </c>
      <c r="AL740" s="25">
        <f t="shared" si="352"/>
        <v>21</v>
      </c>
      <c r="AM740" s="25">
        <f t="shared" si="353"/>
        <v>22</v>
      </c>
      <c r="AN740" s="25">
        <f t="shared" si="354"/>
        <v>11</v>
      </c>
      <c r="AO740" s="25">
        <f t="shared" si="355"/>
        <v>12</v>
      </c>
      <c r="AP740" s="25">
        <f t="shared" si="356"/>
        <v>31</v>
      </c>
      <c r="AQ740" s="26">
        <f t="shared" si="357"/>
        <v>0.12957588596791553</v>
      </c>
      <c r="AR740" s="26">
        <f t="shared" si="358"/>
        <v>0.11052737052421846</v>
      </c>
      <c r="AS740" s="26">
        <f t="shared" si="359"/>
        <v>8.8328317994467151E-2</v>
      </c>
      <c r="AT740" s="26">
        <f t="shared" si="360"/>
        <v>7.9042355149490165E-2</v>
      </c>
      <c r="AU740" s="26">
        <f t="shared" si="361"/>
        <v>2.2668759939943536E-2</v>
      </c>
      <c r="AV740" s="27">
        <f>(1/(((0-P740)^2+(0-Q740)^2))*CT740)</f>
        <v>1.0684301482351525E-2</v>
      </c>
      <c r="AW740" s="27">
        <f>(1/(((1-P740)^2+(1-Q740)^2))*CT740)</f>
        <v>8.8328317994467151E-2</v>
      </c>
      <c r="AX740" s="27">
        <f>(1/(((2-P740)^2+(2-Q740)^2))*CT740)</f>
        <v>0.11052737052421846</v>
      </c>
      <c r="AY740" s="27">
        <f>(1/(((3-P740)^2+(3-Q740)^2))*CT740)</f>
        <v>1.1524233378608251E-2</v>
      </c>
      <c r="AZ740" s="27">
        <f>((1/(((4-P740)^2+(4-Q740)^2))*CT740))</f>
        <v>4.0899828439692728E-3</v>
      </c>
      <c r="BA740" s="27">
        <f>((1/(((5-P740)^2+(5-Q740)^2))*CT740))</f>
        <v>2.0737167385875277E-3</v>
      </c>
      <c r="BB740" s="27">
        <f>((1/(((6-P740)^2+(6-Q740)^2))*CT740))</f>
        <v>1.2500748896811117E-3</v>
      </c>
      <c r="BC740" s="27">
        <f>((1/(((1-P740)^2+(0-Q740)^2))*CT740))</f>
        <v>2.000346054051793E-2</v>
      </c>
      <c r="BD740" s="27">
        <f>((1/(((2-P740)^2+(0-Q740)^2))*CT740))</f>
        <v>2.1557560491671762E-2</v>
      </c>
      <c r="BE740" s="27">
        <f>((1/(((2-P740)^2+(1-Q740)^2))*CT740))</f>
        <v>0.12957588596791553</v>
      </c>
      <c r="BF740" s="27">
        <f>((1/(((3-P740)^2+(0-Q740)^2))*CT740))</f>
        <v>1.2079698110271077E-2</v>
      </c>
      <c r="BG740" s="27">
        <f>((1/(((3-P740)^2+(1-Q740)^2))*CT740))</f>
        <v>2.2668759939943536E-2</v>
      </c>
      <c r="BH740" s="27">
        <f>((1/(((3-P740)^2+(2-Q740)^2))*CT740))</f>
        <v>2.2005288935223716E-2</v>
      </c>
      <c r="BI740" s="27">
        <f>((1/(((4-P740)^2+(0-Q740)^2))*CT740))</f>
        <v>6.2822115052508874E-3</v>
      </c>
      <c r="BJ740" s="27">
        <f>((1/(((4-P740)^2+(1-Q740)^2))*CT740))</f>
        <v>8.2980898949156657E-3</v>
      </c>
      <c r="BK740" s="27">
        <f>((1/(((4-P740)^2+(2-Q740)^2))*CT740))</f>
        <v>8.2075048729907448E-3</v>
      </c>
      <c r="BL740" s="27">
        <f>((1/(((4-P740)^2+(3-Q740)^2))*CT740))</f>
        <v>6.1285867321660562E-3</v>
      </c>
      <c r="BM740" s="27">
        <f>((1/(((5-P740)^2+(0-Q740)^2))*CT740))</f>
        <v>3.6287669588512387E-3</v>
      </c>
      <c r="BN740" s="27">
        <f>((1/(((5-P740)^2+(1-Q740)^2))*CT740))</f>
        <v>4.2210879435084199E-3</v>
      </c>
      <c r="BO740" s="27">
        <f>((1/(((5-P740)^2+(2-Q740)^2))*CT740))</f>
        <v>4.1975220184297373E-3</v>
      </c>
      <c r="BP740" s="27">
        <f>((1/(((5-P740)^2+(3-Q740)^2))*CT740))</f>
        <v>3.5769748812446546E-3</v>
      </c>
      <c r="BQ740" s="27">
        <f>((1/(((5-P740)^2+(4-Q740)^2))*CT740))</f>
        <v>2.7708821994953336E-3</v>
      </c>
      <c r="BR740" s="27">
        <f>((1/(((6-P740)^2+(0-Q740)^2))*CT740))</f>
        <v>2.3149659882712769E-3</v>
      </c>
      <c r="BS740" s="27">
        <f>(1/(((6-P740)^2+(1-Q740)^2))*CT740)</f>
        <v>2.5425764817105646E-3</v>
      </c>
      <c r="BT740" s="27">
        <f>(1/(((6-P740)^2+(2-Q740)^2))*CT740)</f>
        <v>2.534007110346498E-3</v>
      </c>
      <c r="BU740" s="27">
        <f>(1/(((6-P740)^2+(3-Q740)^2))*CT740)</f>
        <v>2.293778259210386E-3</v>
      </c>
      <c r="BV740" s="27">
        <f>((1/(((6-P740)^2+(4-Q740)^2))*CT740))</f>
        <v>1.9331442224367387E-3</v>
      </c>
      <c r="BW740" s="27">
        <f>((1/(((6-P740)^2+(5-Q740)^2))*CT740))</f>
        <v>1.5658714531042912E-3</v>
      </c>
      <c r="BX740" s="27">
        <f>((1/(((0-P740)^2+(1-Q740)^2))*CT740))</f>
        <v>1.820654276740814E-2</v>
      </c>
      <c r="BY740" s="27">
        <f>((1/(((0-P740)^2+(2-Q740)^2))*CT740))</f>
        <v>1.7776084841056288E-2</v>
      </c>
      <c r="BZ740" s="27">
        <f>((1/(((1-P740)^2+(2-Q740)^2))*CT740))</f>
        <v>7.9042355149490165E-2</v>
      </c>
      <c r="CA740" s="27">
        <f>((1/(((0-P740)^2+(3-Q740)^2))*CT740))</f>
        <v>1.024743408860884E-2</v>
      </c>
      <c r="CB740" s="27">
        <f>((1/(((1-P740)^2+(3-Q740)^2))*CT740))</f>
        <v>1.8524867656365955E-2</v>
      </c>
      <c r="CC740" s="27">
        <f>((1/(((2-P740)^2+(3-Q740)^2))*CT740))</f>
        <v>1.9850099953490422E-2</v>
      </c>
      <c r="CD740" s="27">
        <f>((1/(((0-P740)^2+(4-Q740)^2))*CT740))</f>
        <v>5.5892321757612618E-3</v>
      </c>
      <c r="CE740" s="27">
        <f>((1/(((1-P740)^2+(4-Q740)^2))*CT740))</f>
        <v>7.3903526833567837E-3</v>
      </c>
      <c r="CF740" s="27">
        <f>((1/(((2-P740)^2+(4-Q740)^2))*CT740))</f>
        <v>7.5925747001277348E-3</v>
      </c>
      <c r="CG740" s="27">
        <f>((1/(((3-P740)^2+(4-Q740)^2))*CT740))</f>
        <v>5.9487085004895348E-3</v>
      </c>
      <c r="CH740" s="27">
        <f>((1/(((0-P740)^2+(5-Q740)^2))*CT740))</f>
        <v>3.3306077950374931E-3</v>
      </c>
      <c r="CI740" s="27">
        <f>((1/(((1-P740)^2+(5-Q740)^2))*CT740))</f>
        <v>3.8964846332225074E-3</v>
      </c>
      <c r="CJ740" s="27">
        <f>((1/(((2-P740)^2+(5-Q740)^2))*CT740))</f>
        <v>3.9519806712621118E-3</v>
      </c>
      <c r="CK740" s="27">
        <f>((1/(((3-P740)^2+(5-Q740)^2))*CT740))</f>
        <v>3.4550219396261754E-3</v>
      </c>
      <c r="CL740" s="27">
        <f>(1/(((4-P740)^2+(5-Q740)^2))*CT740)</f>
        <v>2.7335112176698128E-3</v>
      </c>
      <c r="CM740" s="27">
        <f>(1/(((0-P740)^2+(6-Q740)^2))*CT740)</f>
        <v>2.1664925871125854E-3</v>
      </c>
      <c r="CN740" s="27">
        <f>(1/(((1-P740)^2+(6-Q740)^2))*CT740)</f>
        <v>2.3925068539607432E-3</v>
      </c>
      <c r="CO740" s="27">
        <f>((1/(((2-P740)^2+(6-Q740)^2))*CT740))</f>
        <v>2.4133153873696234E-3</v>
      </c>
      <c r="CP740" s="27">
        <f>((1/(((3-P740)^2+(6-Q740)^2))*CT740))</f>
        <v>2.2184567123261149E-3</v>
      </c>
      <c r="CQ740" s="27">
        <f>((1/(((4-P740)^2+(6-Q740)^2))*CT740))</f>
        <v>1.8969576481584938E-3</v>
      </c>
      <c r="CR740" s="27">
        <f>((1/(((5-P740)^2+(6-Q740)^2)))*CT740)</f>
        <v>1.5538663648386308E-3</v>
      </c>
      <c r="CS740" s="21">
        <f t="shared" si="362"/>
        <v>0.73704207668609878</v>
      </c>
      <c r="CT740" s="28">
        <v>0.05</v>
      </c>
    </row>
    <row r="741" spans="8:98" x14ac:dyDescent="0.25">
      <c r="H741" s="2">
        <v>45059</v>
      </c>
      <c r="I741" s="1" t="s">
        <v>17</v>
      </c>
      <c r="J741" s="1" t="s">
        <v>28</v>
      </c>
      <c r="K741"/>
      <c r="L741"/>
      <c r="M741"/>
      <c r="N741"/>
      <c r="P741" s="10">
        <f>SUMIF(team,spi_matches[[#This Row],[team1]],Mxg)+SUMIF(team,spi_matches[[#This Row],[team2]],Vnxg)</f>
        <v>0.99727962983812435</v>
      </c>
      <c r="Q741" s="10">
        <f>SUMIF(team,spi_matches[[#This Row],[team1]],Mnxg)+SUMIF(team,spi_matches[[#This Row],[team2]],Vxg)</f>
        <v>1.7896925909544685</v>
      </c>
      <c r="R741" s="10" t="str">
        <f t="shared" si="332"/>
        <v/>
      </c>
      <c r="S741" s="21">
        <f t="shared" si="333"/>
        <v>0.13245737342160868</v>
      </c>
      <c r="T741" s="21">
        <f t="shared" si="334"/>
        <v>0.15551862148649753</v>
      </c>
      <c r="U741" s="21">
        <f t="shared" si="335"/>
        <v>1.3504549162014976</v>
      </c>
      <c r="V741" s="22">
        <f t="shared" si="336"/>
        <v>0</v>
      </c>
      <c r="W741" s="22">
        <f t="shared" si="337"/>
        <v>3</v>
      </c>
      <c r="X741" s="23" t="str">
        <f t="shared" si="338"/>
        <v/>
      </c>
      <c r="Y741" s="23" t="str">
        <f t="shared" si="339"/>
        <v/>
      </c>
      <c r="Z741" s="23">
        <f t="shared" si="340"/>
        <v>0</v>
      </c>
      <c r="AA741" s="23">
        <f t="shared" si="341"/>
        <v>3</v>
      </c>
      <c r="AB741" s="24">
        <f t="shared" si="342"/>
        <v>1</v>
      </c>
      <c r="AC741" s="24">
        <f t="shared" si="343"/>
        <v>2</v>
      </c>
      <c r="AD741" s="24">
        <f t="shared" si="344"/>
        <v>1</v>
      </c>
      <c r="AE741" s="24">
        <f t="shared" si="345"/>
        <v>1</v>
      </c>
      <c r="AF741" s="24">
        <f t="shared" si="346"/>
        <v>0</v>
      </c>
      <c r="AG741" s="24">
        <f t="shared" si="347"/>
        <v>2</v>
      </c>
      <c r="AH741" s="24">
        <f t="shared" si="348"/>
        <v>2</v>
      </c>
      <c r="AI741" s="24">
        <f t="shared" si="349"/>
        <v>2</v>
      </c>
      <c r="AJ741" s="24">
        <f t="shared" si="350"/>
        <v>1</v>
      </c>
      <c r="AK741" s="24">
        <f t="shared" si="351"/>
        <v>3</v>
      </c>
      <c r="AL741" s="25">
        <f t="shared" si="352"/>
        <v>12</v>
      </c>
      <c r="AM741" s="25">
        <f t="shared" si="353"/>
        <v>11</v>
      </c>
      <c r="AN741" s="25">
        <f t="shared" si="354"/>
        <v>2</v>
      </c>
      <c r="AO741" s="25">
        <f t="shared" si="355"/>
        <v>22</v>
      </c>
      <c r="AP741" s="25">
        <f t="shared" si="356"/>
        <v>13</v>
      </c>
      <c r="AQ741" s="26">
        <f t="shared" si="357"/>
        <v>1.1302856099269936</v>
      </c>
      <c r="AR741" s="26">
        <f t="shared" si="358"/>
        <v>8.0176800926836864E-2</v>
      </c>
      <c r="AS741" s="26">
        <f t="shared" si="359"/>
        <v>4.8132652061643667E-2</v>
      </c>
      <c r="AT741" s="26">
        <f t="shared" si="360"/>
        <v>4.7633684904354635E-2</v>
      </c>
      <c r="AU741" s="26">
        <f t="shared" si="361"/>
        <v>3.4133154498367645E-2</v>
      </c>
      <c r="AV741" s="27">
        <f>(1/(((0-P741)^2+(0-Q741)^2))*CT741)</f>
        <v>1.1911664344967274E-2</v>
      </c>
      <c r="AW741" s="27">
        <f>(1/(((1-P741)^2+(1-Q741)^2))*CT741)</f>
        <v>8.0176800926836864E-2</v>
      </c>
      <c r="AX741" s="27">
        <f>(1/(((2-P741)^2+(2-Q741)^2))*CT741)</f>
        <v>4.7633684904354635E-2</v>
      </c>
      <c r="AY741" s="27">
        <f>(1/(((3-P741)^2+(3-Q741)^2))*CT741)</f>
        <v>9.1311977525818135E-3</v>
      </c>
      <c r="AZ741" s="27">
        <f>((1/(((4-P741)^2+(4-Q741)^2))*CT741))</f>
        <v>3.5966595326895807E-3</v>
      </c>
      <c r="BA741" s="27">
        <f>((1/(((5-P741)^2+(5-Q741)^2))*CT741))</f>
        <v>1.8991300600871314E-3</v>
      </c>
      <c r="BB741" s="27">
        <f>((1/(((6-P741)^2+(6-Q741)^2))*CT741))</f>
        <v>1.1694839649802472E-3</v>
      </c>
      <c r="BC741" s="27">
        <f>((1/(((1-P741)^2+(0-Q741)^2))*CT741))</f>
        <v>1.5610331310552467E-2</v>
      </c>
      <c r="BD741" s="27">
        <f>((1/(((2-P741)^2+(0-Q741)^2))*CT741))</f>
        <v>1.1880865210950477E-2</v>
      </c>
      <c r="BE741" s="27">
        <f>((1/(((2-P741)^2+(1-Q741)^2))*CT741))</f>
        <v>3.0692498975070905E-2</v>
      </c>
      <c r="BF741" s="27">
        <f>((1/(((3-P741)^2+(0-Q741)^2))*CT741))</f>
        <v>6.9310747370692665E-3</v>
      </c>
      <c r="BG741" s="27">
        <f>((1/(((3-P741)^2+(1-Q741)^2))*CT741))</f>
        <v>1.0788642729316476E-2</v>
      </c>
      <c r="BH741" s="27">
        <f>((1/(((3-P741)^2+(2-Q741)^2))*CT741))</f>
        <v>1.2330097156934346E-2</v>
      </c>
      <c r="BI741" s="27">
        <f>((1/(((4-P741)^2+(0-Q741)^2))*CT741))</f>
        <v>4.0918776486332156E-3</v>
      </c>
      <c r="BJ741" s="27">
        <f>((1/(((4-P741)^2+(1-Q741)^2))*CT741))</f>
        <v>5.1867521170497616E-3</v>
      </c>
      <c r="BK741" s="27">
        <f>((1/(((4-P741)^2+(2-Q741)^2))*CT741))</f>
        <v>5.51842341635983E-3</v>
      </c>
      <c r="BL741" s="27">
        <f>((1/(((4-P741)^2+(3-Q741)^2))*CT741))</f>
        <v>4.7704581270965234E-3</v>
      </c>
      <c r="BM741" s="27">
        <f>((1/(((5-P741)^2+(0-Q741)^2))*CT741))</f>
        <v>2.6008113583313279E-3</v>
      </c>
      <c r="BN741" s="27">
        <f>((1/(((5-P741)^2+(1-Q741)^2))*CT741))</f>
        <v>3.003835642804755E-3</v>
      </c>
      <c r="BO741" s="27">
        <f>((1/(((5-P741)^2+(2-Q741)^2))*CT741))</f>
        <v>3.1121624140687441E-3</v>
      </c>
      <c r="BP741" s="27">
        <f>((1/(((5-P741)^2+(3-Q741)^2))*CT741))</f>
        <v>2.8593299363738819E-3</v>
      </c>
      <c r="BQ741" s="27">
        <f>((1/(((5-P741)^2+(4-Q741)^2))*CT741))</f>
        <v>2.3915172838865997E-3</v>
      </c>
      <c r="BR741" s="27">
        <f>((1/(((6-P741)^2+(0-Q741)^2))*CT741))</f>
        <v>1.7711522092651894E-3</v>
      </c>
      <c r="BS741" s="27">
        <f>(1/(((6-P741)^2+(1-Q741)^2))*CT741)</f>
        <v>1.9492550061994251E-3</v>
      </c>
      <c r="BT741" s="27">
        <f>(1/(((6-P741)^2+(2-Q741)^2))*CT741)</f>
        <v>1.99430106069269E-3</v>
      </c>
      <c r="BU741" s="27">
        <f>(1/(((6-P741)^2+(3-Q741)^2))*CT741)</f>
        <v>1.8873582952094261E-3</v>
      </c>
      <c r="BV741" s="27">
        <f>((1/(((6-P741)^2+(4-Q741)^2))*CT741))</f>
        <v>1.6715325008682413E-3</v>
      </c>
      <c r="BW741" s="27">
        <f>((1/(((6-P741)^2+(5-Q741)^2))*CT741))</f>
        <v>1.4150962848751964E-3</v>
      </c>
      <c r="BX741" s="27">
        <f>((1/(((0-P741)^2+(1-Q741)^2))*CT741))</f>
        <v>3.0898891105279026E-2</v>
      </c>
      <c r="BY741" s="27">
        <f>((1/(((0-P741)^2+(2-Q741)^2))*CT741))</f>
        <v>4.8132652061643667E-2</v>
      </c>
      <c r="BZ741" s="27">
        <f>((1/(((1-P741)^2+(2-Q741)^2))*CT741))</f>
        <v>1.1302856099269936</v>
      </c>
      <c r="CA741" s="27">
        <f>((1/(((0-P741)^2+(3-Q741)^2))*CT741))</f>
        <v>2.0330073507247522E-2</v>
      </c>
      <c r="CB741" s="27">
        <f>((1/(((1-P741)^2+(3-Q741)^2))*CT741))</f>
        <v>3.4133154498367645E-2</v>
      </c>
      <c r="CC741" s="27">
        <f>((1/(((2-P741)^2+(3-Q741)^2))*CT741))</f>
        <v>2.0240520820098085E-2</v>
      </c>
      <c r="CD741" s="27">
        <f>((1/(((0-P741)^2+(4-Q741)^2))*CT741))</f>
        <v>8.5033644799894902E-3</v>
      </c>
      <c r="CE741" s="27">
        <f>((1/(((1-P741)^2+(4-Q741)^2))*CT741))</f>
        <v>1.0234437720803354E-2</v>
      </c>
      <c r="CF741" s="27">
        <f>((1/(((2-P741)^2+(4-Q741)^2))*CT741))</f>
        <v>8.4876573577600516E-3</v>
      </c>
      <c r="CG741" s="27">
        <f>((1/(((3-P741)^2+(4-Q741)^2))*CT741))</f>
        <v>5.6202839135527805E-3</v>
      </c>
      <c r="CH741" s="27">
        <f>((1/(((0-P741)^2+(5-Q741)^2))*CT741))</f>
        <v>4.4245280427673917E-3</v>
      </c>
      <c r="CI741" s="27">
        <f>((1/(((1-P741)^2+(5-Q741)^2))*CT741))</f>
        <v>4.8515046315009518E-3</v>
      </c>
      <c r="CJ741" s="27">
        <f>((1/(((2-P741)^2+(5-Q741)^2))*CT741))</f>
        <v>4.4202717263214361E-3</v>
      </c>
      <c r="CK741" s="27">
        <f>((1/(((3-P741)^2+(5-Q741)^2))*CT741))</f>
        <v>3.4923608869269034E-3</v>
      </c>
      <c r="CL741" s="27">
        <f>(1/(((4-P741)^2+(5-Q741)^2))*CT741)</f>
        <v>2.5876698291815237E-3</v>
      </c>
      <c r="CM741" s="27">
        <f>(1/(((0-P741)^2+(6-Q741)^2))*CT741)</f>
        <v>2.6707611017221787E-3</v>
      </c>
      <c r="CN741" s="27">
        <f>(1/(((1-P741)^2+(6-Q741)^2))*CT741)</f>
        <v>2.8206046034226859E-3</v>
      </c>
      <c r="CO741" s="27">
        <f>((1/(((2-P741)^2+(6-Q741)^2))*CT741))</f>
        <v>2.6692096590953725E-3</v>
      </c>
      <c r="CP741" s="27">
        <f>((1/(((3-P741)^2+(6-Q741)^2))*CT741))</f>
        <v>2.3001643270808584E-3</v>
      </c>
      <c r="CQ741" s="27">
        <f>((1/(((4-P741)^2+(6-Q741)^2))*CT741))</f>
        <v>1.8696468668175045E-3</v>
      </c>
      <c r="CR741" s="27">
        <f>((1/(((5-P741)^2+(6-Q741)^2)))*CT741)</f>
        <v>1.4815491349248261E-3</v>
      </c>
      <c r="CS741" s="21">
        <f t="shared" si="362"/>
        <v>1.638430911109604</v>
      </c>
      <c r="CT741" s="28">
        <v>0.05</v>
      </c>
    </row>
    <row r="742" spans="8:98" x14ac:dyDescent="0.25">
      <c r="H742" s="2">
        <v>45066</v>
      </c>
      <c r="I742" s="1" t="s">
        <v>19</v>
      </c>
      <c r="J742" s="1" t="s">
        <v>17</v>
      </c>
      <c r="K742"/>
      <c r="L742"/>
      <c r="M742"/>
      <c r="N742"/>
      <c r="P742" s="10">
        <f>SUMIF(team,spi_matches[[#This Row],[team1]],Mxg)+SUMIF(team,spi_matches[[#This Row],[team2]],Vnxg)</f>
        <v>2.4216954219964504</v>
      </c>
      <c r="Q742" s="10">
        <f>SUMIF(team,spi_matches[[#This Row],[team1]],Mnxg)+SUMIF(team,spi_matches[[#This Row],[team2]],Vxg)</f>
        <v>0.73568065011108252</v>
      </c>
      <c r="R742" s="10" t="str">
        <f t="shared" si="332"/>
        <v/>
      </c>
      <c r="S742" s="21">
        <f t="shared" si="333"/>
        <v>0.59758557890669128</v>
      </c>
      <c r="T742" s="21">
        <f t="shared" si="334"/>
        <v>7.6069986371120307E-2</v>
      </c>
      <c r="U742" s="21">
        <f t="shared" si="335"/>
        <v>8.8293757627579739E-2</v>
      </c>
      <c r="V742" s="22">
        <f t="shared" si="336"/>
        <v>3</v>
      </c>
      <c r="W742" s="22">
        <f t="shared" si="337"/>
        <v>0</v>
      </c>
      <c r="X742" s="23" t="str">
        <f t="shared" si="338"/>
        <v/>
      </c>
      <c r="Y742" s="23" t="str">
        <f t="shared" si="339"/>
        <v/>
      </c>
      <c r="Z742" s="23">
        <f t="shared" si="340"/>
        <v>3</v>
      </c>
      <c r="AA742" s="23">
        <f t="shared" si="341"/>
        <v>0</v>
      </c>
      <c r="AB742" s="24">
        <f t="shared" si="342"/>
        <v>2</v>
      </c>
      <c r="AC742" s="24">
        <f t="shared" si="343"/>
        <v>1</v>
      </c>
      <c r="AD742" s="24">
        <f t="shared" si="344"/>
        <v>3</v>
      </c>
      <c r="AE742" s="24">
        <f t="shared" si="345"/>
        <v>1</v>
      </c>
      <c r="AF742" s="24">
        <f t="shared" si="346"/>
        <v>2</v>
      </c>
      <c r="AG742" s="24">
        <f t="shared" si="347"/>
        <v>0</v>
      </c>
      <c r="AH742" s="24">
        <f t="shared" si="348"/>
        <v>3</v>
      </c>
      <c r="AI742" s="24">
        <f t="shared" si="349"/>
        <v>0</v>
      </c>
      <c r="AJ742" s="24">
        <f t="shared" si="350"/>
        <v>2</v>
      </c>
      <c r="AK742" s="24">
        <f t="shared" si="351"/>
        <v>2</v>
      </c>
      <c r="AL742" s="25">
        <f t="shared" si="352"/>
        <v>21</v>
      </c>
      <c r="AM742" s="25">
        <f t="shared" si="353"/>
        <v>31</v>
      </c>
      <c r="AN742" s="25">
        <f t="shared" si="354"/>
        <v>20</v>
      </c>
      <c r="AO742" s="25">
        <f t="shared" si="355"/>
        <v>30</v>
      </c>
      <c r="AP742" s="25">
        <f t="shared" si="356"/>
        <v>22</v>
      </c>
      <c r="AQ742" s="26">
        <f t="shared" si="357"/>
        <v>0.20186381045259405</v>
      </c>
      <c r="AR742" s="26">
        <f t="shared" si="358"/>
        <v>0.12367026525708645</v>
      </c>
      <c r="AS742" s="26">
        <f t="shared" si="359"/>
        <v>6.9535898842752061E-2</v>
      </c>
      <c r="AT742" s="26">
        <f t="shared" si="360"/>
        <v>5.7099643878669282E-2</v>
      </c>
      <c r="AU742" s="26">
        <f t="shared" si="361"/>
        <v>2.81479158746408E-2</v>
      </c>
      <c r="AV742" s="27">
        <f>(1/(((0-P742)^2+(0-Q742)^2))*CT742)</f>
        <v>7.8053840071846889E-3</v>
      </c>
      <c r="AW742" s="27">
        <f>(1/(((1-P742)^2+(1-Q742)^2))*CT742)</f>
        <v>2.3911059371650223E-2</v>
      </c>
      <c r="AX742" s="27">
        <f>(1/(((2-P742)^2+(2-Q742)^2))*CT742)</f>
        <v>2.81479158746408E-2</v>
      </c>
      <c r="AY742" s="27">
        <f>(1/(((3-P742)^2+(3-Q742)^2))*CT742)</f>
        <v>9.1548627931435228E-3</v>
      </c>
      <c r="AZ742" s="27">
        <f>((1/(((4-P742)^2+(4-Q742)^2))*CT742))</f>
        <v>3.8031992965654113E-3</v>
      </c>
      <c r="BA742" s="27">
        <f>((1/(((5-P742)^2+(5-Q742)^2))*CT742))</f>
        <v>2.0135249262795266E-3</v>
      </c>
      <c r="BB742" s="27">
        <f>((1/(((6-P742)^2+(6-Q742)^2))*CT742))</f>
        <v>1.2340401016561354E-3</v>
      </c>
      <c r="BC742" s="27">
        <f>((1/(((1-P742)^2+(0-Q742)^2))*CT742))</f>
        <v>1.9512622367486267E-2</v>
      </c>
      <c r="BD742" s="27">
        <f>((1/(((2-P742)^2+(0-Q742)^2))*CT742))</f>
        <v>6.9535898842752061E-2</v>
      </c>
      <c r="BE742" s="27">
        <f>((1/(((2-P742)^2+(1-Q742)^2))*CT742))</f>
        <v>0.20186381045259405</v>
      </c>
      <c r="BF742" s="27">
        <f>((1/(((3-P742)^2+(0-Q742)^2))*CT742))</f>
        <v>5.7099643878669282E-2</v>
      </c>
      <c r="BG742" s="27">
        <f>((1/(((3-P742)^2+(1-Q742)^2))*CT742))</f>
        <v>0.12367026525708645</v>
      </c>
      <c r="BH742" s="27">
        <f>((1/(((3-P742)^2+(2-Q742)^2))*CT742))</f>
        <v>2.5867336936409427E-2</v>
      </c>
      <c r="BI742" s="27">
        <f>((1/(((4-P742)^2+(0-Q742)^2))*CT742))</f>
        <v>1.6489289402428092E-2</v>
      </c>
      <c r="BJ742" s="27">
        <f>((1/(((4-P742)^2+(1-Q742)^2))*CT742))</f>
        <v>1.9524309263087139E-2</v>
      </c>
      <c r="BK742" s="27">
        <f>((1/(((4-P742)^2+(2-Q742)^2))*CT742))</f>
        <v>1.2226287774282064E-2</v>
      </c>
      <c r="BL742" s="27">
        <f>((1/(((4-P742)^2+(3-Q742)^2))*CT742))</f>
        <v>6.5632409634961437E-3</v>
      </c>
      <c r="BM742" s="27">
        <f>((1/(((5-P742)^2+(0-Q742)^2))*CT742))</f>
        <v>6.9551858442213847E-3</v>
      </c>
      <c r="BN742" s="27">
        <f>((1/(((5-P742)^2+(1-Q742)^2))*CT742))</f>
        <v>7.4432239632887115E-3</v>
      </c>
      <c r="BO742" s="27">
        <f>((1/(((5-P742)^2+(2-Q742)^2))*CT742))</f>
        <v>6.0634298436456034E-3</v>
      </c>
      <c r="BP742" s="27">
        <f>((1/(((5-P742)^2+(3-Q742)^2))*CT742))</f>
        <v>4.2463578466658955E-3</v>
      </c>
      <c r="BQ742" s="27">
        <f>((1/(((5-P742)^2+(4-Q742)^2))*CT742))</f>
        <v>2.8895996135875788E-3</v>
      </c>
      <c r="BR742" s="27">
        <f>((1/(((6-P742)^2+(0-Q742)^2))*CT742))</f>
        <v>3.7465841440981517E-3</v>
      </c>
      <c r="BS742" s="27">
        <f>(1/(((6-P742)^2+(1-Q742)^2))*CT742)</f>
        <v>3.8837580732814024E-3</v>
      </c>
      <c r="BT742" s="27">
        <f>(1/(((6-P742)^2+(2-Q742)^2))*CT742)</f>
        <v>3.4715551360309013E-3</v>
      </c>
      <c r="BU742" s="27">
        <f>(1/(((6-P742)^2+(3-Q742)^2))*CT742)</f>
        <v>2.7884038004531379E-3</v>
      </c>
      <c r="BV742" s="27">
        <f>((1/(((6-P742)^2+(4-Q742)^2))*CT742))</f>
        <v>2.1312832574449637E-3</v>
      </c>
      <c r="BW742" s="27">
        <f>((1/(((6-P742)^2+(5-Q742)^2))*CT742))</f>
        <v>1.6134922456826715E-3</v>
      </c>
      <c r="BX742" s="27">
        <f>((1/(((0-P742)^2+(1-Q742)^2))*CT742))</f>
        <v>8.4253473441610986E-3</v>
      </c>
      <c r="BY742" s="27">
        <f>((1/(((0-P742)^2+(2-Q742)^2))*CT742))</f>
        <v>6.6996179466050701E-3</v>
      </c>
      <c r="BZ742" s="27">
        <f>((1/(((1-P742)^2+(2-Q742)^2))*CT742))</f>
        <v>1.38132181940058E-2</v>
      </c>
      <c r="CA742" s="27">
        <f>((1/(((0-P742)^2+(3-Q742)^2))*CT742))</f>
        <v>4.5488658494586883E-3</v>
      </c>
      <c r="CB742" s="27">
        <f>((1/(((1-P742)^2+(3-Q742)^2))*CT742))</f>
        <v>6.994611360018714E-3</v>
      </c>
      <c r="CC742" s="27">
        <f>((1/(((2-P742)^2+(3-Q742)^2))*CT742))</f>
        <v>9.4251255026161912E-3</v>
      </c>
      <c r="CD742" s="27">
        <f>((1/(((0-P742)^2+(4-Q742)^2))*CT742))</f>
        <v>3.0265630174238674E-3</v>
      </c>
      <c r="CE742" s="27">
        <f>((1/(((1-P742)^2+(4-Q742)^2))*CT742))</f>
        <v>3.9441512315968796E-3</v>
      </c>
      <c r="CF742" s="27">
        <f>((1/(((2-P742)^2+(4-Q742)^2))*CT742))</f>
        <v>4.6152676657834606E-3</v>
      </c>
      <c r="CG742" s="27">
        <f>((1/(((3-P742)^2+(4-Q742)^2))*CT742))</f>
        <v>4.5495007047045332E-3</v>
      </c>
      <c r="CH742" s="27">
        <f>((1/(((0-P742)^2+(5-Q742)^2))*CT742))</f>
        <v>2.0790860866361375E-3</v>
      </c>
      <c r="CI742" s="27">
        <f>((1/(((1-P742)^2+(5-Q742)^2))*CT742))</f>
        <v>2.4745569284965107E-3</v>
      </c>
      <c r="CJ742" s="27">
        <f>((1/(((2-P742)^2+(5-Q742)^2))*CT742))</f>
        <v>2.7229783606622883E-3</v>
      </c>
      <c r="CK742" s="27">
        <f>((1/(((3-P742)^2+(5-Q742)^2))*CT742))</f>
        <v>2.6999508394302406E-3</v>
      </c>
      <c r="CL742" s="27">
        <f>(1/(((4-P742)^2+(5-Q742)^2))*CT742)</f>
        <v>2.4183253117405689E-3</v>
      </c>
      <c r="CM742" s="27">
        <f>(1/(((0-P742)^2+(6-Q742)^2))*CT742)</f>
        <v>1.4890849950202102E-3</v>
      </c>
      <c r="CN742" s="27">
        <f>(1/(((1-P742)^2+(6-Q742)^2))*CT742)</f>
        <v>1.6815610323839922E-3</v>
      </c>
      <c r="CO742" s="27">
        <f>((1/(((2-P742)^2+(6-Q742)^2))*CT742))</f>
        <v>1.7927003592038749E-3</v>
      </c>
      <c r="CP742" s="27">
        <f>((1/(((3-P742)^2+(6-Q742)^2))*CT742))</f>
        <v>1.7826904351016003E-3</v>
      </c>
      <c r="CQ742" s="27">
        <f>((1/(((4-P742)^2+(6-Q742)^2))*CT742))</f>
        <v>1.6554042037055163E-3</v>
      </c>
      <c r="CR742" s="27">
        <f>((1/(((5-P742)^2+(6-Q742)^2)))*CT742)</f>
        <v>1.4551502588245214E-3</v>
      </c>
      <c r="CS742" s="21">
        <f t="shared" si="362"/>
        <v>0.76194932290539119</v>
      </c>
      <c r="CT742" s="28">
        <v>0.05</v>
      </c>
    </row>
    <row r="743" spans="8:98" x14ac:dyDescent="0.25">
      <c r="H743" s="2">
        <v>45066</v>
      </c>
      <c r="I743" s="1" t="s">
        <v>24</v>
      </c>
      <c r="J743" s="1" t="s">
        <v>7</v>
      </c>
      <c r="K743"/>
      <c r="L743"/>
      <c r="M743"/>
      <c r="N743"/>
      <c r="P743" s="10">
        <f>SUMIF(team,spi_matches[[#This Row],[team1]],Mxg)+SUMIF(team,spi_matches[[#This Row],[team2]],Vnxg)</f>
        <v>0.76977197212487791</v>
      </c>
      <c r="Q743" s="10">
        <f>SUMIF(team,spi_matches[[#This Row],[team1]],Mnxg)+SUMIF(team,spi_matches[[#This Row],[team2]],Vxg)</f>
        <v>1.5565878922209277</v>
      </c>
      <c r="R743" s="10" t="str">
        <f t="shared" si="332"/>
        <v/>
      </c>
      <c r="S743" s="21">
        <f t="shared" si="333"/>
        <v>0.12579650546538729</v>
      </c>
      <c r="T743" s="21">
        <f t="shared" si="334"/>
        <v>0.1965131428590198</v>
      </c>
      <c r="U743" s="21">
        <f t="shared" si="335"/>
        <v>0.43174550167648745</v>
      </c>
      <c r="V743" s="22">
        <f t="shared" si="336"/>
        <v>0</v>
      </c>
      <c r="W743" s="22">
        <f t="shared" si="337"/>
        <v>3</v>
      </c>
      <c r="X743" s="23" t="str">
        <f t="shared" si="338"/>
        <v/>
      </c>
      <c r="Y743" s="23" t="str">
        <f t="shared" si="339"/>
        <v/>
      </c>
      <c r="Z743" s="23">
        <f t="shared" si="340"/>
        <v>0</v>
      </c>
      <c r="AA743" s="23">
        <f t="shared" si="341"/>
        <v>3</v>
      </c>
      <c r="AB743" s="24">
        <f t="shared" si="342"/>
        <v>1</v>
      </c>
      <c r="AC743" s="24">
        <f t="shared" si="343"/>
        <v>2</v>
      </c>
      <c r="AD743" s="24">
        <f t="shared" si="344"/>
        <v>1</v>
      </c>
      <c r="AE743" s="24">
        <f t="shared" si="345"/>
        <v>1</v>
      </c>
      <c r="AF743" s="24">
        <f t="shared" si="346"/>
        <v>0</v>
      </c>
      <c r="AG743" s="24">
        <f t="shared" si="347"/>
        <v>2</v>
      </c>
      <c r="AH743" s="24">
        <f t="shared" si="348"/>
        <v>0</v>
      </c>
      <c r="AI743" s="24">
        <f t="shared" si="349"/>
        <v>1</v>
      </c>
      <c r="AJ743" s="24">
        <f t="shared" si="350"/>
        <v>2</v>
      </c>
      <c r="AK743" s="24">
        <f t="shared" si="351"/>
        <v>2</v>
      </c>
      <c r="AL743" s="25">
        <f t="shared" si="352"/>
        <v>12</v>
      </c>
      <c r="AM743" s="25">
        <f t="shared" si="353"/>
        <v>11</v>
      </c>
      <c r="AN743" s="25">
        <f t="shared" si="354"/>
        <v>2</v>
      </c>
      <c r="AO743" s="25">
        <f t="shared" si="355"/>
        <v>1</v>
      </c>
      <c r="AP743" s="25">
        <f t="shared" si="356"/>
        <v>22</v>
      </c>
      <c r="AQ743" s="26">
        <f t="shared" si="357"/>
        <v>0.20030507091711486</v>
      </c>
      <c r="AR743" s="26">
        <f t="shared" si="358"/>
        <v>0.13781886833037826</v>
      </c>
      <c r="AS743" s="26">
        <f t="shared" si="359"/>
        <v>6.3358251958588324E-2</v>
      </c>
      <c r="AT743" s="26">
        <f t="shared" si="360"/>
        <v>5.5411548892405953E-2</v>
      </c>
      <c r="AU743" s="26">
        <f t="shared" si="361"/>
        <v>2.9238478598900844E-2</v>
      </c>
      <c r="AV743" s="27">
        <f>(1/(((0-P743)^2+(0-Q743)^2))*CT743)</f>
        <v>1.6580917043264008E-2</v>
      </c>
      <c r="AW743" s="27">
        <f>(1/(((1-P743)^2+(1-Q743)^2))*CT743)</f>
        <v>0.13781886833037826</v>
      </c>
      <c r="AX743" s="27">
        <f>(1/(((2-P743)^2+(2-Q743)^2))*CT743)</f>
        <v>2.9238478598900844E-2</v>
      </c>
      <c r="AY743" s="27">
        <f>(1/(((3-P743)^2+(3-Q743)^2))*CT743)</f>
        <v>7.084806697028408E-3</v>
      </c>
      <c r="AZ743" s="27">
        <f>((1/(((4-P743)^2+(4-Q743)^2))*CT743))</f>
        <v>3.0479189228037988E-3</v>
      </c>
      <c r="BA743" s="27">
        <f>((1/(((5-P743)^2+(5-Q743)^2))*CT743))</f>
        <v>1.6805640286185178E-3</v>
      </c>
      <c r="BB743" s="27">
        <f>((1/(((6-P743)^2+(6-Q743)^2))*CT743))</f>
        <v>1.0615892380259589E-3</v>
      </c>
      <c r="BC743" s="27">
        <f>((1/(((1-P743)^2+(0-Q743)^2))*CT743))</f>
        <v>2.0194099129641711E-2</v>
      </c>
      <c r="BD743" s="27">
        <f>((1/(((2-P743)^2+(0-Q743)^2))*CT743))</f>
        <v>1.2701874489775953E-2</v>
      </c>
      <c r="BE743" s="27">
        <f>((1/(((2-P743)^2+(1-Q743)^2))*CT743))</f>
        <v>2.7423540555876893E-2</v>
      </c>
      <c r="BF743" s="27">
        <f>((1/(((3-P743)^2+(0-Q743)^2))*CT743))</f>
        <v>6.75960408237853E-3</v>
      </c>
      <c r="BG743" s="27">
        <f>((1/(((3-P743)^2+(1-Q743)^2))*CT743))</f>
        <v>9.46305287050897E-3</v>
      </c>
      <c r="BH743" s="27">
        <f>((1/(((3-P743)^2+(2-Q743)^2))*CT743))</f>
        <v>9.6701860176814838E-3</v>
      </c>
      <c r="BI743" s="27">
        <f>((1/(((4-P743)^2+(0-Q743)^2))*CT743))</f>
        <v>3.8888295692032456E-3</v>
      </c>
      <c r="BJ743" s="27">
        <f>((1/(((4-P743)^2+(1-Q743)^2))*CT743))</f>
        <v>4.653689551986793E-3</v>
      </c>
      <c r="BK743" s="27">
        <f>((1/(((4-P743)^2+(2-Q743)^2))*CT743))</f>
        <v>4.7032319834950376E-3</v>
      </c>
      <c r="BL743" s="27">
        <f>((1/(((4-P743)^2+(3-Q743)^2))*CT743))</f>
        <v>3.9943083901605551E-3</v>
      </c>
      <c r="BM743" s="27">
        <f>((1/(((5-P743)^2+(0-Q743)^2))*CT743))</f>
        <v>2.4608969583686641E-3</v>
      </c>
      <c r="BN743" s="27">
        <f>((1/(((5-P743)^2+(1-Q743)^2))*CT743))</f>
        <v>2.7465556579072004E-3</v>
      </c>
      <c r="BO743" s="27">
        <f>((1/(((5-P743)^2+(2-Q743)^2))*CT743))</f>
        <v>2.7637374594420383E-3</v>
      </c>
      <c r="BP743" s="27">
        <f>((1/(((5-P743)^2+(3-Q743)^2))*CT743))</f>
        <v>2.5027194949587051E-3</v>
      </c>
      <c r="BQ743" s="27">
        <f>((1/(((5-P743)^2+(4-Q743)^2))*CT743))</f>
        <v>2.0951103066078002E-3</v>
      </c>
      <c r="BR743" s="27">
        <f>((1/(((6-P743)^2+(0-Q743)^2))*CT743))</f>
        <v>1.6790777889961906E-3</v>
      </c>
      <c r="BS743" s="27">
        <f>(1/(((6-P743)^2+(1-Q743)^2))*CT743)</f>
        <v>1.8073328717942618E-3</v>
      </c>
      <c r="BT743" s="27">
        <f>(1/(((6-P743)^2+(2-Q743)^2))*CT743)</f>
        <v>1.814756908578286E-3</v>
      </c>
      <c r="BU743" s="27">
        <f>(1/(((6-P743)^2+(3-Q743)^2))*CT743)</f>
        <v>1.6984431950113872E-3</v>
      </c>
      <c r="BV743" s="27">
        <f>((1/(((6-P743)^2+(4-Q743)^2))*CT743))</f>
        <v>1.5003504240050014E-3</v>
      </c>
      <c r="BW743" s="27">
        <f>((1/(((6-P743)^2+(5-Q743)^2))*CT743))</f>
        <v>1.2751077590085647E-3</v>
      </c>
      <c r="BX743" s="27">
        <f>((1/(((0-P743)^2+(1-Q743)^2))*CT743))</f>
        <v>5.5411548892405953E-2</v>
      </c>
      <c r="BY743" s="27">
        <f>((1/(((0-P743)^2+(2-Q743)^2))*CT743))</f>
        <v>6.3358251958588324E-2</v>
      </c>
      <c r="BZ743" s="27">
        <f>((1/(((1-P743)^2+(2-Q743)^2))*CT743))</f>
        <v>0.20030507091711486</v>
      </c>
      <c r="CA743" s="27">
        <f>((1/(((0-P743)^2+(3-Q743)^2))*CT743))</f>
        <v>1.868469185001501E-2</v>
      </c>
      <c r="CB743" s="27">
        <f>((1/(((1-P743)^2+(3-Q743)^2))*CT743))</f>
        <v>2.3403380894418544E-2</v>
      </c>
      <c r="CC743" s="27">
        <f>((1/(((2-P743)^2+(3-Q743)^2))*CT743))</f>
        <v>1.3900860953439313E-2</v>
      </c>
      <c r="CD743" s="27">
        <f>((1/(((0-P743)^2+(4-Q743)^2))*CT743))</f>
        <v>7.6186858490031656E-3</v>
      </c>
      <c r="CE743" s="27">
        <f>((1/(((1-P743)^2+(4-Q743)^2))*CT743))</f>
        <v>8.3011419568762082E-3</v>
      </c>
      <c r="CF743" s="27">
        <f>((1/(((2-P743)^2+(4-Q743)^2))*CT743))</f>
        <v>6.6811659289577321E-3</v>
      </c>
      <c r="CG743" s="27">
        <f>((1/(((3-P743)^2+(4-Q743)^2))*CT743))</f>
        <v>4.5686383980662404E-3</v>
      </c>
      <c r="CH743" s="27">
        <f>((1/(((0-P743)^2+(5-Q743)^2))*CT743))</f>
        <v>4.0161817317732901E-3</v>
      </c>
      <c r="CI743" s="27">
        <f>((1/(((1-P743)^2+(5-Q743)^2))*CT743))</f>
        <v>4.1981204231463657E-3</v>
      </c>
      <c r="CJ743" s="27">
        <f>((1/(((2-P743)^2+(5-Q743)^2))*CT743))</f>
        <v>3.7395625225897693E-3</v>
      </c>
      <c r="CK743" s="27">
        <f>((1/(((3-P743)^2+(5-Q743)^2))*CT743))</f>
        <v>2.970708105057283E-3</v>
      </c>
      <c r="CL743" s="27">
        <f>(1/(((4-P743)^2+(5-Q743)^2))*CT743)</f>
        <v>2.2430114435858144E-3</v>
      </c>
      <c r="CM743" s="27">
        <f>(1/(((0-P743)^2+(6-Q743)^2))*CT743)</f>
        <v>2.4586383215389786E-3</v>
      </c>
      <c r="CN743" s="27">
        <f>(1/(((1-P743)^2+(6-Q743)^2))*CT743)</f>
        <v>2.5256459004210983E-3</v>
      </c>
      <c r="CO743" s="27">
        <f>((1/(((2-P743)^2+(6-Q743)^2))*CT743))</f>
        <v>2.352125165018557E-3</v>
      </c>
      <c r="CP743" s="27">
        <f>((1/(((3-P743)^2+(6-Q743)^2))*CT743))</f>
        <v>2.0228314382362551E-3</v>
      </c>
      <c r="CQ743" s="27">
        <f>((1/(((4-P743)^2+(6-Q743)^2))*CT743))</f>
        <v>1.6568204988050919E-3</v>
      </c>
      <c r="CR743" s="27">
        <f>((1/(((5-P743)^2+(6-Q743)^2)))*CT743)</f>
        <v>1.3284185274295881E-3</v>
      </c>
      <c r="CS743" s="21">
        <f t="shared" si="362"/>
        <v>0.75405515000089463</v>
      </c>
      <c r="CT743" s="28">
        <v>0.05</v>
      </c>
    </row>
    <row r="744" spans="8:98" x14ac:dyDescent="0.25">
      <c r="H744" s="2">
        <v>45066</v>
      </c>
      <c r="I744" s="1" t="s">
        <v>28</v>
      </c>
      <c r="J744" s="1" t="s">
        <v>5</v>
      </c>
      <c r="K744"/>
      <c r="L744"/>
      <c r="M744"/>
      <c r="N744"/>
      <c r="P744" s="10">
        <f>SUMIF(team,spi_matches[[#This Row],[team1]],Mxg)+SUMIF(team,spi_matches[[#This Row],[team2]],Vnxg)</f>
        <v>2.0240907674736093</v>
      </c>
      <c r="Q744" s="10">
        <f>SUMIF(team,spi_matches[[#This Row],[team1]],Mnxg)+SUMIF(team,spi_matches[[#This Row],[team2]],Vxg)</f>
        <v>0.99920185838867748</v>
      </c>
      <c r="R744" s="10" t="str">
        <f t="shared" si="332"/>
        <v/>
      </c>
      <c r="S744" s="21">
        <f t="shared" si="333"/>
        <v>86.313623715133417</v>
      </c>
      <c r="T744" s="21">
        <f t="shared" si="334"/>
        <v>0.12457843810997817</v>
      </c>
      <c r="U744" s="21">
        <f t="shared" si="335"/>
        <v>0.11908844268155099</v>
      </c>
      <c r="V744" s="22">
        <f t="shared" si="336"/>
        <v>3</v>
      </c>
      <c r="W744" s="22">
        <f t="shared" si="337"/>
        <v>0</v>
      </c>
      <c r="X744" s="23" t="str">
        <f t="shared" si="338"/>
        <v/>
      </c>
      <c r="Y744" s="23" t="str">
        <f t="shared" si="339"/>
        <v/>
      </c>
      <c r="Z744" s="23">
        <f t="shared" si="340"/>
        <v>3</v>
      </c>
      <c r="AA744" s="23">
        <f t="shared" si="341"/>
        <v>0</v>
      </c>
      <c r="AB744" s="24">
        <f t="shared" si="342"/>
        <v>2</v>
      </c>
      <c r="AC744" s="24">
        <f t="shared" si="343"/>
        <v>1</v>
      </c>
      <c r="AD744" s="24">
        <f t="shared" si="344"/>
        <v>3</v>
      </c>
      <c r="AE744" s="24">
        <f t="shared" si="345"/>
        <v>1</v>
      </c>
      <c r="AF744" s="24">
        <f t="shared" si="346"/>
        <v>2</v>
      </c>
      <c r="AG744" s="24">
        <f t="shared" si="347"/>
        <v>0</v>
      </c>
      <c r="AH744" s="24">
        <f t="shared" si="348"/>
        <v>2</v>
      </c>
      <c r="AI744" s="24">
        <f t="shared" si="349"/>
        <v>2</v>
      </c>
      <c r="AJ744" s="24">
        <f t="shared" si="350"/>
        <v>1</v>
      </c>
      <c r="AK744" s="24">
        <f t="shared" si="351"/>
        <v>1</v>
      </c>
      <c r="AL744" s="25">
        <f t="shared" si="352"/>
        <v>21</v>
      </c>
      <c r="AM744" s="25">
        <f t="shared" si="353"/>
        <v>31</v>
      </c>
      <c r="AN744" s="25">
        <f t="shared" si="354"/>
        <v>20</v>
      </c>
      <c r="AO744" s="25">
        <f t="shared" si="355"/>
        <v>22</v>
      </c>
      <c r="AP744" s="25">
        <f t="shared" si="356"/>
        <v>11</v>
      </c>
      <c r="AQ744" s="26">
        <f t="shared" si="357"/>
        <v>86.058207628904029</v>
      </c>
      <c r="AR744" s="26">
        <f t="shared" si="358"/>
        <v>5.2498979392630665E-2</v>
      </c>
      <c r="AS744" s="26">
        <f t="shared" si="359"/>
        <v>5.005081564792499E-2</v>
      </c>
      <c r="AT744" s="26">
        <f t="shared" si="360"/>
        <v>4.989137224710561E-2</v>
      </c>
      <c r="AU744" s="26">
        <f t="shared" si="361"/>
        <v>4.7675234605935701E-2</v>
      </c>
      <c r="AV744" s="27">
        <f>(1/(((0-P744)^2+(0-Q744)^2))*CT744)</f>
        <v>9.8128728543530226E-3</v>
      </c>
      <c r="AW744" s="27">
        <f>(1/(((1-P744)^2+(1-Q744)^2))*CT744)</f>
        <v>4.7675234605935701E-2</v>
      </c>
      <c r="AX744" s="27">
        <f>(1/(((2-P744)^2+(2-Q744)^2))*CT744)</f>
        <v>4.989137224710561E-2</v>
      </c>
      <c r="AY744" s="27">
        <f>(1/(((3-P744)^2+(3-Q744)^2))*CT744)</f>
        <v>1.0089611828603497E-2</v>
      </c>
      <c r="AZ744" s="27">
        <f>((1/(((4-P744)^2+(4-Q744)^2))*CT744))</f>
        <v>3.8732646782849087E-3</v>
      </c>
      <c r="BA744" s="27">
        <f>((1/(((5-P744)^2+(5-Q744)^2))*CT744))</f>
        <v>2.0110671818251258E-3</v>
      </c>
      <c r="BB744" s="27">
        <f>((1/(((6-P744)^2+(6-Q744)^2))*CT744))</f>
        <v>1.2250147138702953E-3</v>
      </c>
      <c r="BC744" s="27">
        <f>((1/(((1-P744)^2+(0-Q744)^2))*CT744))</f>
        <v>2.4424005576687009E-2</v>
      </c>
      <c r="BD744" s="27">
        <f>((1/(((2-P744)^2+(0-Q744)^2))*CT744))</f>
        <v>5.005081564792499E-2</v>
      </c>
      <c r="BE744" s="27">
        <f>((1/(((2-P744)^2+(1-Q744)^2))*CT744))</f>
        <v>86.058207628904029</v>
      </c>
      <c r="BF744" s="27">
        <f>((1/(((3-P744)^2+(0-Q744)^2))*CT744))</f>
        <v>2.5630468727796802E-2</v>
      </c>
      <c r="BG744" s="27">
        <f>((1/(((3-P744)^2+(1-Q744)^2))*CT744))</f>
        <v>5.2498979392630665E-2</v>
      </c>
      <c r="BH744" s="27">
        <f>((1/(((3-P744)^2+(2-Q744)^2))*CT744))</f>
        <v>2.5588591986549343E-2</v>
      </c>
      <c r="BI744" s="27">
        <f>((1/(((4-P744)^2+(0-Q744)^2))*CT744))</f>
        <v>1.0198625058145444E-2</v>
      </c>
      <c r="BJ744" s="27">
        <f>((1/(((4-P744)^2+(1-Q744)^2))*CT744))</f>
        <v>1.2806662145434605E-2</v>
      </c>
      <c r="BK744" s="27">
        <f>((1/(((4-P744)^2+(2-Q744)^2))*CT744))</f>
        <v>1.0191988078692312E-2</v>
      </c>
      <c r="BL744" s="27">
        <f>((1/(((4-P744)^2+(3-Q744)^2))*CT744))</f>
        <v>6.3231825397813222E-3</v>
      </c>
      <c r="BM744" s="27">
        <f>((1/(((5-P744)^2+(0-Q744)^2))*CT744))</f>
        <v>5.0738549751544841E-3</v>
      </c>
      <c r="BN744" s="27">
        <f>((1/(((5-P744)^2+(1-Q744)^2))*CT744))</f>
        <v>5.6458665882896187E-3</v>
      </c>
      <c r="BO744" s="27">
        <f>((1/(((5-P744)^2+(2-Q744)^2))*CT744))</f>
        <v>5.0722117186377327E-3</v>
      </c>
      <c r="BP744" s="27">
        <f>((1/(((5-P744)^2+(3-Q744)^2))*CT744))</f>
        <v>3.8882580084000744E-3</v>
      </c>
      <c r="BQ744" s="27">
        <f>((1/(((5-P744)^2+(4-Q744)^2))*CT744))</f>
        <v>2.7994227203238359E-3</v>
      </c>
      <c r="BR744" s="27">
        <f>((1/(((6-P744)^2+(0-Q744)^2))*CT744))</f>
        <v>2.9750821555364604E-3</v>
      </c>
      <c r="BS744" s="27">
        <f>(1/(((6-P744)^2+(1-Q744)^2))*CT744)</f>
        <v>3.162984505834856E-3</v>
      </c>
      <c r="BT744" s="27">
        <f>(1/(((6-P744)^2+(2-Q744)^2))*CT744)</f>
        <v>2.974517107494171E-3</v>
      </c>
      <c r="BU744" s="27">
        <f>(1/(((6-P744)^2+(3-Q744)^2))*CT744)</f>
        <v>2.5238443439090635E-3</v>
      </c>
      <c r="BV744" s="27">
        <f>((1/(((6-P744)^2+(4-Q744)^2))*CT744))</f>
        <v>2.0151016788205389E-3</v>
      </c>
      <c r="BW744" s="27">
        <f>((1/(((6-P744)^2+(5-Q744)^2))*CT744))</f>
        <v>1.571623273337013E-3</v>
      </c>
      <c r="BX744" s="27">
        <f>((1/(((0-P744)^2+(1-Q744)^2))*CT744))</f>
        <v>1.2204218344520368E-2</v>
      </c>
      <c r="BY744" s="27">
        <f>((1/(((0-P744)^2+(2-Q744)^2))*CT744))</f>
        <v>9.8067283019078119E-3</v>
      </c>
      <c r="BZ744" s="27">
        <f>((1/(((1-P744)^2+(2-Q744)^2))*CT744))</f>
        <v>2.4385975520731656E-2</v>
      </c>
      <c r="CA744" s="27">
        <f>((1/(((0-P744)^2+(3-Q744)^2))*CT744))</f>
        <v>6.1727353786447817E-3</v>
      </c>
      <c r="CB744" s="27">
        <f>((1/(((1-P744)^2+(3-Q744)^2))*CT744))</f>
        <v>9.8971584219661596E-3</v>
      </c>
      <c r="CC744" s="27">
        <f>((1/(((2-P744)^2+(3-Q744)^2))*CT744))</f>
        <v>1.2488218712646406E-2</v>
      </c>
      <c r="CD744" s="27">
        <f>((1/(((0-P744)^2+(4-Q744)^2))*CT744))</f>
        <v>3.8162890587779812E-3</v>
      </c>
      <c r="CE744" s="27">
        <f>((1/(((1-P744)^2+(4-Q744)^2))*CT744))</f>
        <v>4.9733669304195451E-3</v>
      </c>
      <c r="CF744" s="27">
        <f>((1/(((2-P744)^2+(4-Q744)^2))*CT744))</f>
        <v>5.5522428087883989E-3</v>
      </c>
      <c r="CG744" s="27">
        <f>((1/(((3-P744)^2+(4-Q744)^2))*CT744))</f>
        <v>5.0214978776184395E-3</v>
      </c>
      <c r="CH744" s="27">
        <f>((1/(((0-P744)^2+(5-Q744)^2))*CT744))</f>
        <v>2.4871502371772124E-3</v>
      </c>
      <c r="CI744" s="27">
        <f>((1/(((1-P744)^2+(5-Q744)^2))*CT744))</f>
        <v>2.9316662023460734E-3</v>
      </c>
      <c r="CJ744" s="27">
        <f>((1/(((2-P744)^2+(5-Q744)^2))*CT744))</f>
        <v>3.1236400188714465E-3</v>
      </c>
      <c r="CK744" s="27">
        <f>((1/(((3-P744)^2+(5-Q744)^2))*CT744))</f>
        <v>2.9483244925376348E-3</v>
      </c>
      <c r="CL744" s="27">
        <f>(1/(((4-P744)^2+(5-Q744)^2))*CT744)</f>
        <v>2.5112247899528773E-3</v>
      </c>
      <c r="CM744" s="27">
        <f>(1/(((0-P744)^2+(6-Q744)^2))*CT744)</f>
        <v>1.7179222815882911E-3</v>
      </c>
      <c r="CN744" s="27">
        <f>(1/(((1-P744)^2+(6-Q744)^2))*CT744)</f>
        <v>1.9188890250395646E-3</v>
      </c>
      <c r="CO744" s="27">
        <f>((1/(((2-P744)^2+(6-Q744)^2))*CT744))</f>
        <v>1.9993152410700357E-3</v>
      </c>
      <c r="CP744" s="27">
        <f>((1/(((3-P744)^2+(6-Q744)^2))*CT744))</f>
        <v>1.9260118033250979E-3</v>
      </c>
      <c r="CQ744" s="27">
        <f>((1/(((4-P744)^2+(6-Q744)^2))*CT744))</f>
        <v>1.729373798153978E-3</v>
      </c>
      <c r="CR744" s="27">
        <f>((1/(((5-P744)^2+(6-Q744)^2)))*CT744)</f>
        <v>1.476493435467244E-3</v>
      </c>
      <c r="CS744" s="21">
        <f t="shared" si="362"/>
        <v>86.557290595924911</v>
      </c>
      <c r="CT744" s="28">
        <v>0.05</v>
      </c>
    </row>
    <row r="745" spans="8:98" x14ac:dyDescent="0.25">
      <c r="H745" s="2">
        <v>45066</v>
      </c>
      <c r="I745" s="1" t="s">
        <v>27</v>
      </c>
      <c r="J745" s="1" t="s">
        <v>11</v>
      </c>
      <c r="K745"/>
      <c r="L745"/>
      <c r="M745"/>
      <c r="N745"/>
      <c r="P745" s="10">
        <f>SUMIF(team,spi_matches[[#This Row],[team1]],Mxg)+SUMIF(team,spi_matches[[#This Row],[team2]],Vnxg)</f>
        <v>1.6090961900839504</v>
      </c>
      <c r="Q745" s="10">
        <f>SUMIF(team,spi_matches[[#This Row],[team1]],Mnxg)+SUMIF(team,spi_matches[[#This Row],[team2]],Vxg)</f>
        <v>0.74763142031941621</v>
      </c>
      <c r="R745" s="10" t="str">
        <f t="shared" si="332"/>
        <v/>
      </c>
      <c r="S745" s="21">
        <f t="shared" si="333"/>
        <v>0.47257754808416585</v>
      </c>
      <c r="T745" s="21">
        <f t="shared" si="334"/>
        <v>0.17291693887580073</v>
      </c>
      <c r="U745" s="21">
        <f t="shared" si="335"/>
        <v>0.12114196863945903</v>
      </c>
      <c r="V745" s="22">
        <f t="shared" si="336"/>
        <v>3</v>
      </c>
      <c r="W745" s="22">
        <f t="shared" si="337"/>
        <v>0</v>
      </c>
      <c r="X745" s="23" t="str">
        <f t="shared" si="338"/>
        <v/>
      </c>
      <c r="Y745" s="23" t="str">
        <f t="shared" si="339"/>
        <v/>
      </c>
      <c r="Z745" s="23">
        <f t="shared" si="340"/>
        <v>3</v>
      </c>
      <c r="AA745" s="23">
        <f t="shared" si="341"/>
        <v>0</v>
      </c>
      <c r="AB745" s="24">
        <f t="shared" si="342"/>
        <v>2</v>
      </c>
      <c r="AC745" s="24">
        <f t="shared" si="343"/>
        <v>1</v>
      </c>
      <c r="AD745" s="24">
        <f t="shared" si="344"/>
        <v>1</v>
      </c>
      <c r="AE745" s="24">
        <f t="shared" si="345"/>
        <v>1</v>
      </c>
      <c r="AF745" s="24">
        <f t="shared" si="346"/>
        <v>2</v>
      </c>
      <c r="AG745" s="24">
        <f t="shared" si="347"/>
        <v>0</v>
      </c>
      <c r="AH745" s="24">
        <f t="shared" si="348"/>
        <v>1</v>
      </c>
      <c r="AI745" s="24">
        <f t="shared" si="349"/>
        <v>0</v>
      </c>
      <c r="AJ745" s="24">
        <f t="shared" si="350"/>
        <v>2</v>
      </c>
      <c r="AK745" s="24">
        <f t="shared" si="351"/>
        <v>2</v>
      </c>
      <c r="AL745" s="25">
        <f t="shared" si="352"/>
        <v>21</v>
      </c>
      <c r="AM745" s="25">
        <f t="shared" si="353"/>
        <v>11</v>
      </c>
      <c r="AN745" s="25">
        <f t="shared" si="354"/>
        <v>20</v>
      </c>
      <c r="AO745" s="25">
        <f t="shared" si="355"/>
        <v>10</v>
      </c>
      <c r="AP745" s="25">
        <f t="shared" si="356"/>
        <v>22</v>
      </c>
      <c r="AQ745" s="26">
        <f t="shared" si="357"/>
        <v>0.23095148138715388</v>
      </c>
      <c r="AR745" s="26">
        <f t="shared" si="358"/>
        <v>0.11502501124491593</v>
      </c>
      <c r="AS745" s="26">
        <f t="shared" si="359"/>
        <v>7.0248543494498411E-2</v>
      </c>
      <c r="AT745" s="26">
        <f t="shared" si="360"/>
        <v>5.37662789436813E-2</v>
      </c>
      <c r="AU745" s="26">
        <f t="shared" si="361"/>
        <v>2.9048945968429347E-2</v>
      </c>
      <c r="AV745" s="27">
        <f>(1/(((0-P745)^2+(0-Q745)^2))*CT745)</f>
        <v>1.5882377452548467E-2</v>
      </c>
      <c r="AW745" s="27">
        <f>(1/(((1-P745)^2+(1-Q745)^2))*CT745)</f>
        <v>0.11502501124491593</v>
      </c>
      <c r="AX745" s="27">
        <f>(1/(((2-P745)^2+(2-Q745)^2))*CT745)</f>
        <v>2.9048945968429347E-2</v>
      </c>
      <c r="AY745" s="27">
        <f>(1/(((3-P745)^2+(3-Q745)^2))*CT745)</f>
        <v>7.1349295968146306E-3</v>
      </c>
      <c r="AZ745" s="27">
        <f>((1/(((4-P745)^2+(4-Q745)^2))*CT745))</f>
        <v>3.0685534969204951E-3</v>
      </c>
      <c r="BA745" s="27">
        <f>((1/(((5-P745)^2+(5-Q745)^2))*CT745))</f>
        <v>1.6902817515914916E-3</v>
      </c>
      <c r="BB745" s="27">
        <f>((1/(((6-P745)^2+(6-Q745)^2))*CT745))</f>
        <v>1.0668393645803379E-3</v>
      </c>
      <c r="BC745" s="27">
        <f>((1/(((1-P745)^2+(0-Q745)^2))*CT745))</f>
        <v>5.37662789436813E-2</v>
      </c>
      <c r="BD745" s="27">
        <f>((1/(((2-P745)^2+(0-Q745)^2))*CT745))</f>
        <v>7.0248543494498411E-2</v>
      </c>
      <c r="BE745" s="27">
        <f>((1/(((2-P745)^2+(1-Q745)^2))*CT745))</f>
        <v>0.23095148138715388</v>
      </c>
      <c r="BF745" s="27">
        <f>((1/(((3-P745)^2+(0-Q745)^2))*CT745))</f>
        <v>2.0051603611274112E-2</v>
      </c>
      <c r="BG745" s="27">
        <f>((1/(((3-P745)^2+(1-Q745)^2))*CT745))</f>
        <v>2.5021226651928276E-2</v>
      </c>
      <c r="BH745" s="27">
        <f>((1/(((3-P745)^2+(2-Q745)^2))*CT745))</f>
        <v>1.4273314984356003E-2</v>
      </c>
      <c r="BI745" s="27">
        <f>((1/(((4-P745)^2+(0-Q745)^2))*CT745))</f>
        <v>7.9676528986425289E-3</v>
      </c>
      <c r="BJ745" s="27">
        <f>((1/(((4-P745)^2+(1-Q745)^2))*CT745))</f>
        <v>8.6503530157801475E-3</v>
      </c>
      <c r="BK745" s="27">
        <f>((1/(((4-P745)^2+(2-Q745)^2))*CT745))</f>
        <v>6.8635611063486979E-3</v>
      </c>
      <c r="BL745" s="27">
        <f>((1/(((4-P745)^2+(3-Q745)^2))*CT745))</f>
        <v>4.6340984250424723E-3</v>
      </c>
      <c r="BM745" s="27">
        <f>((1/(((5-P745)^2+(0-Q745)^2))*CT745))</f>
        <v>4.1469061788059662E-3</v>
      </c>
      <c r="BN745" s="27">
        <f>((1/(((5-P745)^2+(1-Q745)^2))*CT745))</f>
        <v>4.3245417957177741E-3</v>
      </c>
      <c r="BO745" s="27">
        <f>((1/(((5-P745)^2+(2-Q745)^2))*CT745))</f>
        <v>3.8265338216112313E-3</v>
      </c>
      <c r="BP745" s="27">
        <f>((1/(((5-P745)^2+(3-Q745)^2))*CT745))</f>
        <v>3.0172478802349494E-3</v>
      </c>
      <c r="BQ745" s="27">
        <f>((1/(((5-P745)^2+(4-Q745)^2))*CT745))</f>
        <v>2.2648897220965548E-3</v>
      </c>
      <c r="BR745" s="27">
        <f>((1/(((6-P745)^2+(0-Q745)^2))*CT745))</f>
        <v>2.520289717301903E-3</v>
      </c>
      <c r="BS745" s="27">
        <f>(1/(((6-P745)^2+(1-Q745)^2))*CT745)</f>
        <v>2.5848174010473547E-3</v>
      </c>
      <c r="BT745" s="27">
        <f>(1/(((6-P745)^2+(2-Q745)^2))*CT745)</f>
        <v>2.3982582895935595E-3</v>
      </c>
      <c r="BU745" s="27">
        <f>(1/(((6-P745)^2+(3-Q745)^2))*CT745)</f>
        <v>2.0531182350086992E-3</v>
      </c>
      <c r="BV745" s="27">
        <f>((1/(((6-P745)^2+(4-Q745)^2))*CT745))</f>
        <v>1.6745965710277446E-3</v>
      </c>
      <c r="BW745" s="27">
        <f>((1/(((6-P745)^2+(5-Q745)^2))*CT745))</f>
        <v>1.3382339530141722E-3</v>
      </c>
      <c r="BX745" s="27">
        <f>((1/(((0-P745)^2+(1-Q745)^2))*CT745))</f>
        <v>1.8847438081779865E-2</v>
      </c>
      <c r="BY745" s="27">
        <f>((1/(((0-P745)^2+(2-Q745)^2))*CT745))</f>
        <v>1.2026118010472318E-2</v>
      </c>
      <c r="BZ745" s="27">
        <f>((1/(((1-P745)^2+(2-Q745)^2))*CT745))</f>
        <v>2.5780834071029924E-2</v>
      </c>
      <c r="CA745" s="27">
        <f>((1/(((0-P745)^2+(3-Q745)^2))*CT745))</f>
        <v>6.5254091615457102E-3</v>
      </c>
      <c r="CB745" s="27">
        <f>((1/(((1-P745)^2+(3-Q745)^2))*CT745))</f>
        <v>9.1841492668801594E-3</v>
      </c>
      <c r="CC745" s="27">
        <f>((1/(((2-P745)^2+(3-Q745)^2))*CT745))</f>
        <v>9.5676017906305127E-3</v>
      </c>
      <c r="CD745" s="27">
        <f>((1/(((0-P745)^2+(4-Q745)^2))*CT745))</f>
        <v>3.7973457067869533E-3</v>
      </c>
      <c r="CE745" s="27">
        <f>((1/(((1-P745)^2+(4-Q745)^2))*CT745))</f>
        <v>4.5666689867751619E-3</v>
      </c>
      <c r="CF745" s="27">
        <f>((1/(((2-P745)^2+(4-Q745)^2))*CT745))</f>
        <v>4.6595251574062533E-3</v>
      </c>
      <c r="CG745" s="27">
        <f>((1/(((3-P745)^2+(4-Q745)^2))*CT745))</f>
        <v>3.9959992737683882E-3</v>
      </c>
      <c r="CH745" s="27">
        <f>((1/(((0-P745)^2+(5-Q745)^2))*CT745))</f>
        <v>2.41875064809342E-3</v>
      </c>
      <c r="CI745" s="27">
        <f>((1/(((1-P745)^2+(5-Q745)^2))*CT745))</f>
        <v>2.7094930281748395E-3</v>
      </c>
      <c r="CJ745" s="27">
        <f>((1/(((2-P745)^2+(5-Q745)^2))*CT745))</f>
        <v>2.7419128980883402E-3</v>
      </c>
      <c r="CK745" s="27">
        <f>((1/(((3-P745)^2+(5-Q745)^2))*CT745))</f>
        <v>2.4978453653453185E-3</v>
      </c>
      <c r="CL745" s="27">
        <f>(1/(((4-P745)^2+(5-Q745)^2))*CT745)</f>
        <v>2.1009233521146176E-3</v>
      </c>
      <c r="CM745" s="27">
        <f>(1/(((0-P745)^2+(6-Q745)^2))*CT745)</f>
        <v>1.6569148256564072E-3</v>
      </c>
      <c r="CN745" s="27">
        <f>(1/(((1-P745)^2+(6-Q745)^2))*CT745)</f>
        <v>1.7883729661951767E-3</v>
      </c>
      <c r="CO745" s="27">
        <f>((1/(((2-P745)^2+(6-Q745)^2))*CT745))</f>
        <v>1.8024395415824756E-3</v>
      </c>
      <c r="CP745" s="27">
        <f>((1/(((3-P745)^2+(6-Q745)^2))*CT745))</f>
        <v>1.693652816608491E-3</v>
      </c>
      <c r="CQ745" s="27">
        <f>((1/(((4-P745)^2+(6-Q745)^2))*CT745))</f>
        <v>1.5013303261707772E-3</v>
      </c>
      <c r="CR745" s="27">
        <f>((1/(((5-P745)^2+(6-Q745)^2)))*CT745)</f>
        <v>1.2792433643539099E-3</v>
      </c>
      <c r="CS745" s="21">
        <f t="shared" si="362"/>
        <v>0.7666364555994255</v>
      </c>
      <c r="CT745" s="28">
        <v>0.05</v>
      </c>
    </row>
    <row r="746" spans="8:98" x14ac:dyDescent="0.25">
      <c r="H746" s="2">
        <v>45066</v>
      </c>
      <c r="I746" s="1" t="s">
        <v>21</v>
      </c>
      <c r="J746" s="1" t="s">
        <v>8</v>
      </c>
      <c r="K746"/>
      <c r="L746"/>
      <c r="M746"/>
      <c r="N746"/>
      <c r="P746" s="10">
        <f>SUMIF(team,spi_matches[[#This Row],[team1]],Mxg)+SUMIF(team,spi_matches[[#This Row],[team2]],Vnxg)</f>
        <v>1.5515591301315725</v>
      </c>
      <c r="Q746" s="10">
        <f>SUMIF(team,spi_matches[[#This Row],[team1]],Mnxg)+SUMIF(team,spi_matches[[#This Row],[team2]],Vxg)</f>
        <v>1.0780885932503363</v>
      </c>
      <c r="R746" s="10" t="str">
        <f t="shared" si="332"/>
        <v/>
      </c>
      <c r="S746" s="21">
        <f t="shared" si="333"/>
        <v>0.42619280608908366</v>
      </c>
      <c r="T746" s="21">
        <f t="shared" si="334"/>
        <v>0.23774931108229519</v>
      </c>
      <c r="U746" s="21">
        <f t="shared" si="335"/>
        <v>0.15888326197816161</v>
      </c>
      <c r="V746" s="22">
        <f t="shared" si="336"/>
        <v>3</v>
      </c>
      <c r="W746" s="22">
        <f t="shared" si="337"/>
        <v>0</v>
      </c>
      <c r="X746" s="23" t="str">
        <f t="shared" si="338"/>
        <v/>
      </c>
      <c r="Y746" s="23" t="str">
        <f t="shared" si="339"/>
        <v/>
      </c>
      <c r="Z746" s="23">
        <f t="shared" si="340"/>
        <v>3</v>
      </c>
      <c r="AA746" s="23">
        <f t="shared" si="341"/>
        <v>0</v>
      </c>
      <c r="AB746" s="24">
        <f t="shared" si="342"/>
        <v>2</v>
      </c>
      <c r="AC746" s="24">
        <f t="shared" si="343"/>
        <v>1</v>
      </c>
      <c r="AD746" s="24">
        <f t="shared" si="344"/>
        <v>1</v>
      </c>
      <c r="AE746" s="24">
        <f t="shared" si="345"/>
        <v>1</v>
      </c>
      <c r="AF746" s="24">
        <f t="shared" si="346"/>
        <v>2</v>
      </c>
      <c r="AG746" s="24">
        <f t="shared" si="347"/>
        <v>2</v>
      </c>
      <c r="AH746" s="24">
        <f t="shared" si="348"/>
        <v>1</v>
      </c>
      <c r="AI746" s="24">
        <f t="shared" si="349"/>
        <v>2</v>
      </c>
      <c r="AJ746" s="24">
        <f t="shared" si="350"/>
        <v>2</v>
      </c>
      <c r="AK746" s="24">
        <f t="shared" si="351"/>
        <v>0</v>
      </c>
      <c r="AL746" s="25">
        <f t="shared" si="352"/>
        <v>21</v>
      </c>
      <c r="AM746" s="25">
        <f t="shared" si="353"/>
        <v>11</v>
      </c>
      <c r="AN746" s="25">
        <f t="shared" si="354"/>
        <v>22</v>
      </c>
      <c r="AO746" s="25">
        <f t="shared" si="355"/>
        <v>12</v>
      </c>
      <c r="AP746" s="25">
        <f t="shared" si="356"/>
        <v>20</v>
      </c>
      <c r="AQ746" s="26">
        <f t="shared" si="357"/>
        <v>0.24131618616632339</v>
      </c>
      <c r="AR746" s="26">
        <f t="shared" si="358"/>
        <v>0.16112644013651803</v>
      </c>
      <c r="AS746" s="26">
        <f t="shared" si="359"/>
        <v>4.7572840542042499E-2</v>
      </c>
      <c r="AT746" s="26">
        <f t="shared" si="360"/>
        <v>4.3322371308962208E-2</v>
      </c>
      <c r="AU746" s="26">
        <f t="shared" si="361"/>
        <v>3.6673716540003287E-2</v>
      </c>
      <c r="AV746" s="27">
        <f>(1/(((0-P746)^2+(0-Q746)^2))*CT746)</f>
        <v>1.4007129492012519E-2</v>
      </c>
      <c r="AW746" s="27">
        <f>(1/(((1-P746)^2+(1-Q746)^2))*CT746)</f>
        <v>0.16112644013651803</v>
      </c>
      <c r="AX746" s="27">
        <f>(1/(((2-P746)^2+(2-Q746)^2))*CT746)</f>
        <v>4.7572840542042499E-2</v>
      </c>
      <c r="AY746" s="27">
        <f>(1/(((3-P746)^2+(3-Q746)^2))*CT746)</f>
        <v>8.6330074551145795E-3</v>
      </c>
      <c r="AZ746" s="27">
        <f>((1/(((4-P746)^2+(4-Q746)^2))*CT746))</f>
        <v>3.4405810708089224E-3</v>
      </c>
      <c r="BA746" s="27">
        <f>((1/(((5-P746)^2+(5-Q746)^2))*CT746))</f>
        <v>1.8333060252067601E-3</v>
      </c>
      <c r="BB746" s="27">
        <f>((1/(((6-P746)^2+(6-Q746)^2))*CT746))</f>
        <v>1.1360063605918805E-3</v>
      </c>
      <c r="BC746" s="27">
        <f>((1/(((1-P746)^2+(0-Q746)^2))*CT746))</f>
        <v>3.4094958124572652E-2</v>
      </c>
      <c r="BD746" s="27">
        <f>((1/(((2-P746)^2+(0-Q746)^2))*CT746))</f>
        <v>3.6673716540003287E-2</v>
      </c>
      <c r="BE746" s="27">
        <f>((1/(((2-P746)^2+(1-Q746)^2))*CT746))</f>
        <v>0.24131618616632339</v>
      </c>
      <c r="BF746" s="27">
        <f>((1/(((3-P746)^2+(0-Q746)^2))*CT746))</f>
        <v>1.5336219144937855E-2</v>
      </c>
      <c r="BG746" s="27">
        <f>((1/(((3-P746)^2+(1-Q746)^2))*CT746))</f>
        <v>2.3763368762658822E-2</v>
      </c>
      <c r="BH746" s="27">
        <f>((1/(((3-P746)^2+(2-Q746)^2))*CT746))</f>
        <v>1.6961217456517429E-2</v>
      </c>
      <c r="BI746" s="27">
        <f>((1/(((4-P746)^2+(0-Q746)^2))*CT746))</f>
        <v>6.9860329700159058E-3</v>
      </c>
      <c r="BJ746" s="27">
        <f>((1/(((4-P746)^2+(1-Q746)^2))*CT746))</f>
        <v>8.331999489033997E-3</v>
      </c>
      <c r="BK746" s="27">
        <f>((1/(((4-P746)^2+(2-Q746)^2))*CT746))</f>
        <v>7.3048331191622341E-3</v>
      </c>
      <c r="BL746" s="27">
        <f>((1/(((4-P746)^2+(3-Q746)^2))*CT746))</f>
        <v>5.1607010578127834E-3</v>
      </c>
      <c r="BM746" s="27">
        <f>((1/(((5-P746)^2+(0-Q746)^2))*CT746))</f>
        <v>3.8302378971970738E-3</v>
      </c>
      <c r="BN746" s="27">
        <f>((1/(((5-P746)^2+(1-Q746)^2))*CT746))</f>
        <v>4.2024426699890337E-3</v>
      </c>
      <c r="BO746" s="27">
        <f>((1/(((5-P746)^2+(2-Q746)^2))*CT746))</f>
        <v>3.9241339107710139E-3</v>
      </c>
      <c r="BP746" s="27">
        <f>((1/(((5-P746)^2+(3-Q746)^2))*CT746))</f>
        <v>3.208112595390708E-3</v>
      </c>
      <c r="BQ746" s="27">
        <f>((1/(((5-P746)^2+(4-Q746)^2))*CT746))</f>
        <v>2.4474638782314177E-3</v>
      </c>
      <c r="BR746" s="27">
        <f>((1/(((6-P746)^2+(0-Q746)^2))*CT746))</f>
        <v>2.3865321855254481E-3</v>
      </c>
      <c r="BS746" s="27">
        <f>(1/(((6-P746)^2+(1-Q746)^2))*CT746)</f>
        <v>2.5259255949813802E-3</v>
      </c>
      <c r="BT746" s="27">
        <f>(1/(((6-P746)^2+(2-Q746)^2))*CT746)</f>
        <v>2.4226511899860534E-3</v>
      </c>
      <c r="BU746" s="27">
        <f>(1/(((6-P746)^2+(3-Q746)^2))*CT746)</f>
        <v>2.1292570039501495E-3</v>
      </c>
      <c r="BV746" s="27">
        <f>((1/(((6-P746)^2+(4-Q746)^2))*CT746))</f>
        <v>1.765150755897317E-3</v>
      </c>
      <c r="BW746" s="27">
        <f>((1/(((6-P746)^2+(5-Q746)^2))*CT746))</f>
        <v>1.4216655761255849E-3</v>
      </c>
      <c r="BX746" s="27">
        <f>((1/(((0-P746)^2+(1-Q746)^2))*CT746))</f>
        <v>2.0717371620646879E-2</v>
      </c>
      <c r="BY746" s="27">
        <f>((1/(((0-P746)^2+(2-Q746)^2))*CT746))</f>
        <v>1.535034219765289E-2</v>
      </c>
      <c r="BZ746" s="27">
        <f>((1/(((1-P746)^2+(2-Q746)^2))*CT746))</f>
        <v>4.3322371308962208E-2</v>
      </c>
      <c r="CA746" s="27">
        <f>((1/(((0-P746)^2+(3-Q746)^2))*CT746))</f>
        <v>8.195271434027691E-3</v>
      </c>
      <c r="CB746" s="27">
        <f>((1/(((1-P746)^2+(3-Q746)^2))*CT746))</f>
        <v>1.2506375345488697E-2</v>
      </c>
      <c r="CC746" s="27">
        <f>((1/(((2-P746)^2+(3-Q746)^2))*CT746))</f>
        <v>1.2837489019998658E-2</v>
      </c>
      <c r="CD746" s="27">
        <f>((1/(((0-P746)^2+(4-Q746)^2))*CT746))</f>
        <v>4.568336928501884E-3</v>
      </c>
      <c r="CE746" s="27">
        <f>((1/(((1-P746)^2+(4-Q746)^2))*CT746))</f>
        <v>5.6549675329943712E-3</v>
      </c>
      <c r="CF746" s="27">
        <f>((1/(((2-P746)^2+(4-Q746)^2))*CT746))</f>
        <v>5.7216974490214706E-3</v>
      </c>
      <c r="CG746" s="27">
        <f>((1/(((3-P746)^2+(4-Q746)^2))*CT746))</f>
        <v>4.7012155514384295E-3</v>
      </c>
      <c r="CH746" s="27">
        <f>((1/(((0-P746)^2+(5-Q746)^2))*CT746))</f>
        <v>2.810769210005123E-3</v>
      </c>
      <c r="CI746" s="27">
        <f>((1/(((1-P746)^2+(5-Q746)^2))*CT746))</f>
        <v>3.1876357359939414E-3</v>
      </c>
      <c r="CJ746" s="27">
        <f>((1/(((2-P746)^2+(5-Q746)^2))*CT746))</f>
        <v>3.2087301494920285E-3</v>
      </c>
      <c r="CK746" s="27">
        <f>((1/(((3-P746)^2+(5-Q746)^2))*CT746))</f>
        <v>2.8605149898029668E-3</v>
      </c>
      <c r="CL746" s="27">
        <f>(1/(((4-P746)^2+(5-Q746)^2))*CT746)</f>
        <v>2.339044306027045E-3</v>
      </c>
      <c r="CM746" s="27">
        <f>(1/(((0-P746)^2+(6-Q746)^2))*CT746)</f>
        <v>1.8774020681118272E-3</v>
      </c>
      <c r="CN746" s="27">
        <f>(1/(((1-P746)^2+(6-Q746)^2))*CT746)</f>
        <v>2.0383678415815923E-3</v>
      </c>
      <c r="CO746" s="27">
        <f>((1/(((2-P746)^2+(6-Q746)^2))*CT746))</f>
        <v>2.0469730273853996E-3</v>
      </c>
      <c r="CP746" s="27">
        <f>((1/(((3-P746)^2+(6-Q746)^2))*CT746))</f>
        <v>1.8994656266078346E-3</v>
      </c>
      <c r="CQ746" s="27">
        <f>((1/(((4-P746)^2+(6-Q746)^2))*CT746))</f>
        <v>1.6545293378586582E-3</v>
      </c>
      <c r="CR746" s="27">
        <f>((1/(((5-P746)^2+(6-Q746)^2)))*CT746)</f>
        <v>1.3843912965620176E-3</v>
      </c>
      <c r="CS746" s="21">
        <f t="shared" si="362"/>
        <v>0.82282537914954035</v>
      </c>
      <c r="CT746" s="28">
        <v>0.05</v>
      </c>
    </row>
    <row r="747" spans="8:98" x14ac:dyDescent="0.25">
      <c r="H747" s="2">
        <v>45066</v>
      </c>
      <c r="I747" s="1" t="s">
        <v>25</v>
      </c>
      <c r="J747" s="1" t="s">
        <v>6</v>
      </c>
      <c r="K747"/>
      <c r="L747"/>
      <c r="M747"/>
      <c r="N747"/>
      <c r="P747" s="10">
        <f>SUMIF(team,spi_matches[[#This Row],[team1]],Mxg)+SUMIF(team,spi_matches[[#This Row],[team2]],Vnxg)</f>
        <v>0.95911922874113076</v>
      </c>
      <c r="Q747" s="10">
        <f>SUMIF(team,spi_matches[[#This Row],[team1]],Mnxg)+SUMIF(team,spi_matches[[#This Row],[team2]],Vxg)</f>
        <v>1.4587017450809636</v>
      </c>
      <c r="R747" s="10" t="str">
        <f t="shared" si="332"/>
        <v/>
      </c>
      <c r="S747" s="21">
        <f t="shared" si="333"/>
        <v>0.15151419316275849</v>
      </c>
      <c r="T747" s="21">
        <f t="shared" si="334"/>
        <v>0.30213920167387909</v>
      </c>
      <c r="U747" s="21">
        <f t="shared" si="335"/>
        <v>0.3604011563116018</v>
      </c>
      <c r="V747" s="22">
        <f t="shared" si="336"/>
        <v>0</v>
      </c>
      <c r="W747" s="22">
        <f t="shared" si="337"/>
        <v>3</v>
      </c>
      <c r="X747" s="23" t="str">
        <f t="shared" si="338"/>
        <v/>
      </c>
      <c r="Y747" s="23" t="str">
        <f t="shared" si="339"/>
        <v/>
      </c>
      <c r="Z747" s="23">
        <f t="shared" si="340"/>
        <v>0</v>
      </c>
      <c r="AA747" s="23">
        <f t="shared" si="341"/>
        <v>3</v>
      </c>
      <c r="AB747" s="24">
        <f t="shared" si="342"/>
        <v>1</v>
      </c>
      <c r="AC747" s="24">
        <f t="shared" si="343"/>
        <v>1</v>
      </c>
      <c r="AD747" s="24">
        <f t="shared" si="344"/>
        <v>1</v>
      </c>
      <c r="AE747" s="24">
        <f t="shared" si="345"/>
        <v>2</v>
      </c>
      <c r="AF747" s="24">
        <f t="shared" si="346"/>
        <v>0</v>
      </c>
      <c r="AG747" s="24">
        <f t="shared" si="347"/>
        <v>1</v>
      </c>
      <c r="AH747" s="24">
        <f t="shared" si="348"/>
        <v>0</v>
      </c>
      <c r="AI747" s="24">
        <f t="shared" si="349"/>
        <v>2</v>
      </c>
      <c r="AJ747" s="24">
        <f t="shared" si="350"/>
        <v>2</v>
      </c>
      <c r="AK747" s="24">
        <f t="shared" si="351"/>
        <v>1</v>
      </c>
      <c r="AL747" s="25">
        <f t="shared" si="352"/>
        <v>11</v>
      </c>
      <c r="AM747" s="25">
        <f t="shared" si="353"/>
        <v>12</v>
      </c>
      <c r="AN747" s="25">
        <f t="shared" si="354"/>
        <v>1</v>
      </c>
      <c r="AO747" s="25">
        <f t="shared" si="355"/>
        <v>2</v>
      </c>
      <c r="AP747" s="25">
        <f t="shared" si="356"/>
        <v>21</v>
      </c>
      <c r="AQ747" s="26">
        <f t="shared" si="357"/>
        <v>0.23576172645785876</v>
      </c>
      <c r="AR747" s="26">
        <f t="shared" si="358"/>
        <v>0.16967843730206578</v>
      </c>
      <c r="AS747" s="26">
        <f t="shared" si="359"/>
        <v>4.4235378769447789E-2</v>
      </c>
      <c r="AT747" s="26">
        <f t="shared" si="360"/>
        <v>4.1223055210829473E-2</v>
      </c>
      <c r="AU747" s="26">
        <f t="shared" si="361"/>
        <v>3.8644652553210354E-2</v>
      </c>
      <c r="AV747" s="27">
        <f>(1/(((0-P747)^2+(0-Q747)^2))*CT747)</f>
        <v>1.6405703998456447E-2</v>
      </c>
      <c r="AW747" s="27">
        <f>(1/(((1-P747)^2+(1-Q747)^2))*CT747)</f>
        <v>0.23576172645785876</v>
      </c>
      <c r="AX747" s="27">
        <f>(1/(((2-P747)^2+(2-Q747)^2))*CT747)</f>
        <v>3.6325683797635969E-2</v>
      </c>
      <c r="AY747" s="27">
        <f>(1/(((3-P747)^2+(3-Q747)^2))*CT747)</f>
        <v>7.6443311255930766E-3</v>
      </c>
      <c r="AZ747" s="27">
        <f>((1/(((4-P747)^2+(4-Q747)^2))*CT747))</f>
        <v>3.1836685068506163E-3</v>
      </c>
      <c r="BA747" s="27">
        <f>((1/(((5-P747)^2+(5-Q747)^2))*CT747))</f>
        <v>1.7319309791590757E-3</v>
      </c>
      <c r="BB747" s="27">
        <f>((1/(((6-P747)^2+(6-Q747)^2))*CT747))</f>
        <v>1.0861568083251807E-3</v>
      </c>
      <c r="BC747" s="27">
        <f>((1/(((1-P747)^2+(0-Q747)^2))*CT747))</f>
        <v>2.3479888331617991E-2</v>
      </c>
      <c r="BD747" s="27">
        <f>((1/(((2-P747)^2+(0-Q747)^2))*CT747))</f>
        <v>1.5570292022073912E-2</v>
      </c>
      <c r="BE747" s="27">
        <f>((1/(((2-P747)^2+(1-Q747)^2))*CT747))</f>
        <v>3.8644652553210354E-2</v>
      </c>
      <c r="BF747" s="27">
        <f>((1/(((3-P747)^2+(0-Q747)^2))*CT747))</f>
        <v>7.9453296440876956E-3</v>
      </c>
      <c r="BG747" s="27">
        <f>((1/(((3-P747)^2+(1-Q747)^2))*CT747))</f>
        <v>1.1427000083024871E-2</v>
      </c>
      <c r="BH747" s="27">
        <f>((1/(((3-P747)^2+(2-Q747)^2))*CT747))</f>
        <v>1.1215293402729471E-2</v>
      </c>
      <c r="BI747" s="27">
        <f>((1/(((4-P747)^2+(0-Q747)^2))*CT747))</f>
        <v>4.3956945716403647E-3</v>
      </c>
      <c r="BJ747" s="27">
        <f>((1/(((4-P747)^2+(1-Q747)^2))*CT747))</f>
        <v>5.2868859084184688E-3</v>
      </c>
      <c r="BK747" s="27">
        <f>((1/(((4-P747)^2+(2-Q747)^2))*CT747))</f>
        <v>5.2411123056732333E-3</v>
      </c>
      <c r="BL747" s="27">
        <f>((1/(((4-P747)^2+(3-Q747)^2))*CT747))</f>
        <v>4.301979637220091E-3</v>
      </c>
      <c r="BM747" s="27">
        <f>((1/(((5-P747)^2+(0-Q747)^2))*CT747))</f>
        <v>2.709068546856873E-3</v>
      </c>
      <c r="BN747" s="27">
        <f>((1/(((5-P747)^2+(1-Q747)^2))*CT747))</f>
        <v>3.0231345921604546E-3</v>
      </c>
      <c r="BO747" s="27">
        <f>((1/(((5-P747)^2+(2-Q747)^2))*CT747))</f>
        <v>3.0081120585158413E-3</v>
      </c>
      <c r="BP747" s="27">
        <f>((1/(((5-P747)^2+(3-Q747)^2))*CT747))</f>
        <v>2.6731795702706709E-3</v>
      </c>
      <c r="BQ747" s="27">
        <f>((1/(((5-P747)^2+(4-Q747)^2))*CT747))</f>
        <v>2.1942418135139979E-3</v>
      </c>
      <c r="BR747" s="27">
        <f>((1/(((6-P747)^2+(0-Q747)^2))*CT747))</f>
        <v>1.8156537856250021E-3</v>
      </c>
      <c r="BS747" s="27">
        <f>(1/(((6-P747)^2+(1-Q747)^2))*CT747)</f>
        <v>1.951532805294264E-3</v>
      </c>
      <c r="BT747" s="27">
        <f>(1/(((6-P747)^2+(2-Q747)^2))*CT747)</f>
        <v>1.9452616785324E-3</v>
      </c>
      <c r="BU747" s="27">
        <f>(1/(((6-P747)^2+(3-Q747)^2))*CT747)</f>
        <v>1.7994622246249711E-3</v>
      </c>
      <c r="BV747" s="27">
        <f>((1/(((6-P747)^2+(4-Q747)^2))*CT747))</f>
        <v>1.5689387397226158E-3</v>
      </c>
      <c r="BW747" s="27">
        <f>((1/(((6-P747)^2+(5-Q747)^2))*CT747))</f>
        <v>1.3174788879449927E-3</v>
      </c>
      <c r="BX747" s="27">
        <f>((1/(((0-P747)^2+(1-Q747)^2))*CT747))</f>
        <v>4.4235378769447789E-2</v>
      </c>
      <c r="BY747" s="27">
        <f>((1/(((0-P747)^2+(2-Q747)^2))*CT747))</f>
        <v>4.1223055210829473E-2</v>
      </c>
      <c r="BZ747" s="27">
        <f>((1/(((1-P747)^2+(2-Q747)^2))*CT747))</f>
        <v>0.16967843730206578</v>
      </c>
      <c r="CA747" s="27">
        <f>((1/(((0-P747)^2+(3-Q747)^2))*CT747))</f>
        <v>1.5172158456712777E-2</v>
      </c>
      <c r="CB747" s="27">
        <f>((1/(((1-P747)^2+(3-Q747)^2))*CT747))</f>
        <v>2.1032515212863954E-2</v>
      </c>
      <c r="CC747" s="27">
        <f>((1/(((2-P747)^2+(3-Q747)^2))*CT747))</f>
        <v>1.4454906527485496E-2</v>
      </c>
      <c r="CD747" s="27">
        <f>((1/(((0-P747)^2+(4-Q747)^2))*CT747))</f>
        <v>6.7768064740821423E-3</v>
      </c>
      <c r="CE747" s="27">
        <f>((1/(((1-P747)^2+(4-Q747)^2))*CT747))</f>
        <v>7.7400961678699629E-3</v>
      </c>
      <c r="CF747" s="27">
        <f>((1/(((2-P747)^2+(4-Q747)^2))*CT747))</f>
        <v>6.6298668390108347E-3</v>
      </c>
      <c r="CG747" s="27">
        <f>((1/(((3-P747)^2+(4-Q747)^2))*CT747))</f>
        <v>4.7065950342219526E-3</v>
      </c>
      <c r="CH747" s="27">
        <f>((1/(((0-P747)^2+(5-Q747)^2))*CT747))</f>
        <v>3.7145162408136786E-3</v>
      </c>
      <c r="CI747" s="27">
        <f>((1/(((1-P747)^2+(5-Q747)^2))*CT747))</f>
        <v>3.986457344958976E-3</v>
      </c>
      <c r="CJ747" s="27">
        <f>((1/(((2-P747)^2+(5-Q747)^2))*CT747))</f>
        <v>3.6699332200830987E-3</v>
      </c>
      <c r="CK747" s="27">
        <f>((1/(((3-P747)^2+(5-Q747)^2))*CT747))</f>
        <v>2.9929388815069097E-3</v>
      </c>
      <c r="CL747" s="27">
        <f>(1/(((4-P747)^2+(5-Q747)^2))*CT747)</f>
        <v>2.2948676135291406E-3</v>
      </c>
      <c r="CM747" s="27">
        <f>(1/(((0-P747)^2+(6-Q747)^2))*CT747)</f>
        <v>2.3209072462926079E-3</v>
      </c>
      <c r="CN747" s="27">
        <f>(1/(((1-P747)^2+(6-Q747)^2))*CT747)</f>
        <v>2.4242352452632765E-3</v>
      </c>
      <c r="CO747" s="27">
        <f>((1/(((2-P747)^2+(6-Q747)^2))*CT747))</f>
        <v>2.3034232542944694E-3</v>
      </c>
      <c r="CP747" s="27">
        <f>((1/(((3-P747)^2+(6-Q747)^2))*CT747))</f>
        <v>2.0170575161524459E-3</v>
      </c>
      <c r="CQ747" s="27">
        <f>((1/(((4-P747)^2+(6-Q747)^2))*CT747))</f>
        <v>1.6739009482368249E-3</v>
      </c>
      <c r="CR747" s="27">
        <f>((1/(((5-P747)^2+(6-Q747)^2)))*CT747)</f>
        <v>1.353102805880327E-3</v>
      </c>
      <c r="CS747" s="21">
        <f t="shared" si="362"/>
        <v>0.81405455114823955</v>
      </c>
      <c r="CT747" s="28">
        <v>0.05</v>
      </c>
    </row>
    <row r="748" spans="8:98" x14ac:dyDescent="0.25">
      <c r="H748" s="2">
        <v>45066</v>
      </c>
      <c r="I748" s="1" t="s">
        <v>15</v>
      </c>
      <c r="J748" s="1" t="s">
        <v>10</v>
      </c>
      <c r="K748"/>
      <c r="L748"/>
      <c r="M748"/>
      <c r="N748"/>
      <c r="P748" s="10">
        <f>SUMIF(team,spi_matches[[#This Row],[team1]],Mxg)+SUMIF(team,spi_matches[[#This Row],[team2]],Vnxg)</f>
        <v>1.3684495899757849</v>
      </c>
      <c r="Q748" s="10">
        <f>SUMIF(team,spi_matches[[#This Row],[team1]],Mnxg)+SUMIF(team,spi_matches[[#This Row],[team2]],Vxg)</f>
        <v>1.2074198297102972</v>
      </c>
      <c r="R748" s="10" t="str">
        <f t="shared" si="332"/>
        <v/>
      </c>
      <c r="S748" s="21">
        <f t="shared" si="333"/>
        <v>0.27011476597529466</v>
      </c>
      <c r="T748" s="21">
        <f t="shared" si="334"/>
        <v>0.35821783454471212</v>
      </c>
      <c r="U748" s="21">
        <f t="shared" si="335"/>
        <v>0.19900183188763371</v>
      </c>
      <c r="V748" s="22">
        <f t="shared" si="336"/>
        <v>1</v>
      </c>
      <c r="W748" s="22">
        <f t="shared" si="337"/>
        <v>1</v>
      </c>
      <c r="X748" s="23" t="str">
        <f t="shared" si="338"/>
        <v/>
      </c>
      <c r="Y748" s="23" t="str">
        <f t="shared" si="339"/>
        <v/>
      </c>
      <c r="Z748" s="23">
        <f t="shared" si="340"/>
        <v>1</v>
      </c>
      <c r="AA748" s="23">
        <f t="shared" si="341"/>
        <v>1</v>
      </c>
      <c r="AB748" s="24">
        <f t="shared" si="342"/>
        <v>1</v>
      </c>
      <c r="AC748" s="24">
        <f t="shared" si="343"/>
        <v>1</v>
      </c>
      <c r="AD748" s="24">
        <f t="shared" si="344"/>
        <v>2</v>
      </c>
      <c r="AE748" s="24">
        <f t="shared" si="345"/>
        <v>1</v>
      </c>
      <c r="AF748" s="24">
        <f t="shared" si="346"/>
        <v>1</v>
      </c>
      <c r="AG748" s="24">
        <f t="shared" si="347"/>
        <v>2</v>
      </c>
      <c r="AH748" s="24">
        <f t="shared" si="348"/>
        <v>2</v>
      </c>
      <c r="AI748" s="24">
        <f t="shared" si="349"/>
        <v>2</v>
      </c>
      <c r="AJ748" s="24">
        <f t="shared" si="350"/>
        <v>1</v>
      </c>
      <c r="AK748" s="24">
        <f t="shared" si="351"/>
        <v>0</v>
      </c>
      <c r="AL748" s="25">
        <f t="shared" si="352"/>
        <v>11</v>
      </c>
      <c r="AM748" s="25">
        <f t="shared" si="353"/>
        <v>21</v>
      </c>
      <c r="AN748" s="25">
        <f t="shared" si="354"/>
        <v>12</v>
      </c>
      <c r="AO748" s="25">
        <f t="shared" si="355"/>
        <v>22</v>
      </c>
      <c r="AP748" s="25">
        <f t="shared" si="356"/>
        <v>10</v>
      </c>
      <c r="AQ748" s="26">
        <f t="shared" si="357"/>
        <v>0.27967633555004817</v>
      </c>
      <c r="AR748" s="26">
        <f t="shared" si="358"/>
        <v>0.1131531722902178</v>
      </c>
      <c r="AS748" s="26">
        <f t="shared" si="359"/>
        <v>6.5450301036243205E-2</v>
      </c>
      <c r="AT748" s="26">
        <f t="shared" si="360"/>
        <v>4.8683631281663142E-2</v>
      </c>
      <c r="AU748" s="26">
        <f t="shared" si="361"/>
        <v>3.1375152630056101E-2</v>
      </c>
      <c r="AV748" s="27">
        <f>(1/(((0-P748)^2+(0-Q748)^2))*CT748)</f>
        <v>1.5012684552790805E-2</v>
      </c>
      <c r="AW748" s="27">
        <f>(1/(((1-P748)^2+(1-Q748)^2))*CT748)</f>
        <v>0.27967633555004817</v>
      </c>
      <c r="AX748" s="27">
        <f>(1/(((2-P748)^2+(2-Q748)^2))*CT748)</f>
        <v>4.8683631281663142E-2</v>
      </c>
      <c r="AY748" s="27">
        <f>(1/(((3-P748)^2+(3-Q748)^2))*CT748)</f>
        <v>8.5102031442193943E-3</v>
      </c>
      <c r="AZ748" s="27">
        <f>((1/(((4-P748)^2+(4-Q748)^2))*CT748))</f>
        <v>3.3959174734386373E-3</v>
      </c>
      <c r="BA748" s="27">
        <f>((1/(((5-P748)^2+(5-Q748)^2))*CT748))</f>
        <v>1.8134455778324758E-3</v>
      </c>
      <c r="BB748" s="27">
        <f>((1/(((6-P748)^2+(6-Q748)^2))*CT748))</f>
        <v>1.1256169647194405E-3</v>
      </c>
      <c r="BC748" s="27">
        <f>((1/(((1-P748)^2+(0-Q748)^2))*CT748))</f>
        <v>3.1375152630056101E-2</v>
      </c>
      <c r="BD748" s="27">
        <f>((1/(((2-P748)^2+(0-Q748)^2))*CT748))</f>
        <v>2.692922930104772E-2</v>
      </c>
      <c r="BE748" s="27">
        <f>((1/(((2-P748)^2+(1-Q748)^2))*CT748))</f>
        <v>0.1131531722902178</v>
      </c>
      <c r="BF748" s="27">
        <f>((1/(((3-P748)^2+(0-Q748)^2))*CT748))</f>
        <v>1.2136454373322099E-2</v>
      </c>
      <c r="BG748" s="27">
        <f>((1/(((3-P748)^2+(1-Q748)^2))*CT748))</f>
        <v>1.8484426894432634E-2</v>
      </c>
      <c r="BH748" s="27">
        <f>((1/(((3-P748)^2+(2-Q748)^2))*CT748))</f>
        <v>1.5196921403055404E-2</v>
      </c>
      <c r="BI748" s="27">
        <f>((1/(((4-P748)^2+(0-Q748)^2))*CT748))</f>
        <v>5.9645086405741886E-3</v>
      </c>
      <c r="BJ748" s="27">
        <f>((1/(((4-P748)^2+(1-Q748)^2))*CT748))</f>
        <v>7.1755772150004452E-3</v>
      </c>
      <c r="BK748" s="27">
        <f>((1/(((4-P748)^2+(2-Q748)^2))*CT748))</f>
        <v>6.6196750175342035E-3</v>
      </c>
      <c r="BL748" s="27">
        <f>((1/(((4-P748)^2+(3-Q748)^2))*CT748))</f>
        <v>4.9317440569227843E-3</v>
      </c>
      <c r="BM748" s="27">
        <f>((1/(((5-P748)^2+(0-Q748)^2))*CT748))</f>
        <v>3.4138965055545514E-3</v>
      </c>
      <c r="BN748" s="27">
        <f>((1/(((5-P748)^2+(1-Q748)^2))*CT748))</f>
        <v>3.7789520539212931E-3</v>
      </c>
      <c r="BO748" s="27">
        <f>((1/(((5-P748)^2+(2-Q748)^2))*CT748))</f>
        <v>3.6189029672803533E-3</v>
      </c>
      <c r="BP748" s="27">
        <f>((1/(((5-P748)^2+(3-Q748)^2))*CT748))</f>
        <v>3.0485012808771587E-3</v>
      </c>
      <c r="BQ748" s="27">
        <f>((1/(((5-P748)^2+(4-Q748)^2))*CT748))</f>
        <v>2.3824655429006557E-3</v>
      </c>
      <c r="BR748" s="27">
        <f>((1/(((6-P748)^2+(0-Q748)^2))*CT748))</f>
        <v>2.1825367352186539E-3</v>
      </c>
      <c r="BS748" s="27">
        <f>(1/(((6-P748)^2+(1-Q748)^2))*CT748)</f>
        <v>2.3262000362006398E-3</v>
      </c>
      <c r="BT748" s="27">
        <f>(1/(((6-P748)^2+(2-Q748)^2))*CT748)</f>
        <v>2.2645499286954958E-3</v>
      </c>
      <c r="BU748" s="27">
        <f>(1/(((6-P748)^2+(3-Q748)^2))*CT748)</f>
        <v>2.0271966375692558E-3</v>
      </c>
      <c r="BV748" s="27">
        <f>((1/(((6-P748)^2+(4-Q748)^2))*CT748))</f>
        <v>1.7094155478896173E-3</v>
      </c>
      <c r="BW748" s="27">
        <f>((1/(((6-P748)^2+(5-Q748)^2))*CT748))</f>
        <v>1.3952869170235898E-3</v>
      </c>
      <c r="BX748" s="27">
        <f>((1/(((0-P748)^2+(1-Q748)^2))*CT748))</f>
        <v>2.6100429798796426E-2</v>
      </c>
      <c r="BY748" s="27">
        <f>((1/(((0-P748)^2+(2-Q748)^2))*CT748))</f>
        <v>1.9993301391188906E-2</v>
      </c>
      <c r="BZ748" s="27">
        <f>((1/(((1-P748)^2+(2-Q748)^2))*CT748))</f>
        <v>6.5450301036243205E-2</v>
      </c>
      <c r="CA748" s="27">
        <f>((1/(((0-P748)^2+(3-Q748)^2))*CT748))</f>
        <v>9.8309123438247801E-3</v>
      </c>
      <c r="CB748" s="27">
        <f>((1/(((1-P748)^2+(3-Q748)^2))*CT748))</f>
        <v>1.4929389508798935E-2</v>
      </c>
      <c r="CC748" s="27">
        <f>((1/(((2-P748)^2+(3-Q748)^2))*CT748))</f>
        <v>1.3841981538215484E-2</v>
      </c>
      <c r="CD748" s="27">
        <f>((1/(((0-P748)^2+(4-Q748)^2))*CT748))</f>
        <v>5.1700115448501463E-3</v>
      </c>
      <c r="CE748" s="27">
        <f>((1/(((1-P748)^2+(4-Q748)^2))*CT748))</f>
        <v>6.3017856261512644E-3</v>
      </c>
      <c r="CF748" s="27">
        <f>((1/(((2-P748)^2+(4-Q748)^2))*CT748))</f>
        <v>6.0995247786841027E-3</v>
      </c>
      <c r="CG748" s="27">
        <f>((1/(((3-P748)^2+(4-Q748)^2))*CT748))</f>
        <v>4.7799041748539184E-3</v>
      </c>
      <c r="CH748" s="27">
        <f>((1/(((0-P748)^2+(5-Q748)^2))*CT748))</f>
        <v>3.0757271152837893E-3</v>
      </c>
      <c r="CI748" s="27">
        <f>((1/(((1-P748)^2+(5-Q748)^2))*CT748))</f>
        <v>3.4436638584343301E-3</v>
      </c>
      <c r="CJ748" s="27">
        <f>((1/(((2-P748)^2+(5-Q748)^2))*CT748))</f>
        <v>3.3823731739860692E-3</v>
      </c>
      <c r="CK748" s="27">
        <f>((1/(((3-P748)^2+(5-Q748)^2))*CT748))</f>
        <v>2.9333046734014347E-3</v>
      </c>
      <c r="CL748" s="27">
        <f>(1/(((4-P748)^2+(5-Q748)^2))*CT748)</f>
        <v>2.3464570148565862E-3</v>
      </c>
      <c r="CM748" s="27">
        <f>(1/(((0-P748)^2+(6-Q748)^2))*CT748)</f>
        <v>2.0127626081554249E-3</v>
      </c>
      <c r="CN748" s="27">
        <f>(1/(((1-P748)^2+(6-Q748)^2))*CT748)</f>
        <v>2.1640731169579107E-3</v>
      </c>
      <c r="CO748" s="27">
        <f>((1/(((2-P748)^2+(6-Q748)^2))*CT748))</f>
        <v>2.1397074376574266E-3</v>
      </c>
      <c r="CP748" s="27">
        <f>((1/(((3-P748)^2+(6-Q748)^2))*CT748))</f>
        <v>1.9507793836993203E-3</v>
      </c>
      <c r="CQ748" s="27">
        <f>((1/(((4-P748)^2+(6-Q748)^2))*CT748))</f>
        <v>1.6725830249571278E-3</v>
      </c>
      <c r="CR748" s="27">
        <f>((1/(((5-P748)^2+(6-Q748)^2)))*CT748)</f>
        <v>1.382858738637143E-3</v>
      </c>
      <c r="CS748" s="21">
        <f t="shared" si="362"/>
        <v>0.82733443240764082</v>
      </c>
      <c r="CT748" s="28">
        <v>0.05</v>
      </c>
    </row>
    <row r="749" spans="8:98" x14ac:dyDescent="0.25">
      <c r="H749" s="2">
        <v>45066</v>
      </c>
      <c r="I749" s="1" t="s">
        <v>20</v>
      </c>
      <c r="J749" s="1" t="s">
        <v>14</v>
      </c>
      <c r="K749"/>
      <c r="L749"/>
      <c r="M749"/>
      <c r="N749"/>
      <c r="P749" s="10">
        <f>SUMIF(team,spi_matches[[#This Row],[team1]],Mxg)+SUMIF(team,spi_matches[[#This Row],[team2]],Vnxg)</f>
        <v>1.7143962962837112</v>
      </c>
      <c r="Q749" s="10">
        <f>SUMIF(team,spi_matches[[#This Row],[team1]],Mnxg)+SUMIF(team,spi_matches[[#This Row],[team2]],Vxg)</f>
        <v>1.1613826266810117</v>
      </c>
      <c r="R749" s="10" t="str">
        <f t="shared" si="332"/>
        <v/>
      </c>
      <c r="S749" s="21">
        <f t="shared" si="333"/>
        <v>0.65835767608501017</v>
      </c>
      <c r="T749" s="21">
        <f t="shared" si="334"/>
        <v>0.18543368425033546</v>
      </c>
      <c r="U749" s="21">
        <f t="shared" si="335"/>
        <v>0.1550243962513867</v>
      </c>
      <c r="V749" s="22">
        <f t="shared" si="336"/>
        <v>3</v>
      </c>
      <c r="W749" s="22">
        <f t="shared" si="337"/>
        <v>0</v>
      </c>
      <c r="X749" s="23" t="str">
        <f t="shared" si="338"/>
        <v/>
      </c>
      <c r="Y749" s="23" t="str">
        <f t="shared" si="339"/>
        <v/>
      </c>
      <c r="Z749" s="23">
        <f t="shared" si="340"/>
        <v>3</v>
      </c>
      <c r="AA749" s="23">
        <f t="shared" si="341"/>
        <v>0</v>
      </c>
      <c r="AB749" s="24">
        <f t="shared" si="342"/>
        <v>2</v>
      </c>
      <c r="AC749" s="24">
        <f t="shared" si="343"/>
        <v>1</v>
      </c>
      <c r="AD749" s="24">
        <f t="shared" si="344"/>
        <v>1</v>
      </c>
      <c r="AE749" s="24">
        <f t="shared" si="345"/>
        <v>1</v>
      </c>
      <c r="AF749" s="24">
        <f t="shared" si="346"/>
        <v>2</v>
      </c>
      <c r="AG749" s="24">
        <f t="shared" si="347"/>
        <v>2</v>
      </c>
      <c r="AH749" s="24">
        <f t="shared" si="348"/>
        <v>1</v>
      </c>
      <c r="AI749" s="24">
        <f t="shared" si="349"/>
        <v>2</v>
      </c>
      <c r="AJ749" s="24">
        <f t="shared" si="350"/>
        <v>2</v>
      </c>
      <c r="AK749" s="24">
        <f t="shared" si="351"/>
        <v>0</v>
      </c>
      <c r="AL749" s="25">
        <f t="shared" si="352"/>
        <v>21</v>
      </c>
      <c r="AM749" s="25">
        <f t="shared" si="353"/>
        <v>11</v>
      </c>
      <c r="AN749" s="25">
        <f t="shared" si="354"/>
        <v>22</v>
      </c>
      <c r="AO749" s="25">
        <f t="shared" si="355"/>
        <v>12</v>
      </c>
      <c r="AP749" s="25">
        <f t="shared" si="356"/>
        <v>20</v>
      </c>
      <c r="AQ749" s="26">
        <f t="shared" si="357"/>
        <v>0.46462430559048651</v>
      </c>
      <c r="AR749" s="26">
        <f t="shared" si="358"/>
        <v>9.3212903694295302E-2</v>
      </c>
      <c r="AS749" s="26">
        <f t="shared" si="359"/>
        <v>6.3706556436898515E-2</v>
      </c>
      <c r="AT749" s="26">
        <f t="shared" si="360"/>
        <v>4.1198338817535707E-2</v>
      </c>
      <c r="AU749" s="26">
        <f t="shared" si="361"/>
        <v>3.4955768480895939E-2</v>
      </c>
      <c r="AV749" s="27">
        <f>(1/(((0-P749)^2+(0-Q749)^2))*CT749)</f>
        <v>1.1660544933486486E-2</v>
      </c>
      <c r="AW749" s="27">
        <f>(1/(((1-P749)^2+(1-Q749)^2))*CT749)</f>
        <v>9.3212903694295302E-2</v>
      </c>
      <c r="AX749" s="27">
        <f>(1/(((2-P749)^2+(2-Q749)^2))*CT749)</f>
        <v>6.3706556436898515E-2</v>
      </c>
      <c r="AY749" s="27">
        <f>(1/(((3-P749)^2+(3-Q749)^2))*CT749)</f>
        <v>9.9338589199882907E-3</v>
      </c>
      <c r="AZ749" s="27">
        <f>((1/(((4-P749)^2+(4-Q749)^2))*CT749))</f>
        <v>3.7645690093415216E-3</v>
      </c>
      <c r="BA749" s="27">
        <f>((1/(((5-P749)^2+(5-Q749)^2))*CT749))</f>
        <v>1.958466791875882E-3</v>
      </c>
      <c r="BB749" s="27">
        <f>((1/(((6-P749)^2+(6-Q749)^2))*CT749))</f>
        <v>1.1967844644494535E-3</v>
      </c>
      <c r="BC749" s="27">
        <f>((1/(((1-P749)^2+(0-Q749)^2))*CT749))</f>
        <v>2.6893697181005007E-2</v>
      </c>
      <c r="BD749" s="27">
        <f>((1/(((2-P749)^2+(0-Q749)^2))*CT749))</f>
        <v>3.4955768480895939E-2</v>
      </c>
      <c r="BE749" s="27">
        <f>((1/(((2-P749)^2+(1-Q749)^2))*CT749))</f>
        <v>0.46462430559048651</v>
      </c>
      <c r="BF749" s="27">
        <f>((1/(((3-P749)^2+(0-Q749)^2))*CT749))</f>
        <v>1.6657857499850114E-2</v>
      </c>
      <c r="BG749" s="27">
        <f>((1/(((3-P749)^2+(1-Q749)^2))*CT749))</f>
        <v>2.9782801737040888E-2</v>
      </c>
      <c r="BH749" s="27">
        <f>((1/(((3-P749)^2+(2-Q749)^2))*CT749))</f>
        <v>2.1221906603815208E-2</v>
      </c>
      <c r="BI749" s="27">
        <f>((1/(((4-P749)^2+(0-Q749)^2))*CT749))</f>
        <v>7.6071151463372212E-3</v>
      </c>
      <c r="BJ749" s="27">
        <f>((1/(((4-P749)^2+(1-Q749)^2))*CT749))</f>
        <v>9.5237575646624703E-3</v>
      </c>
      <c r="BK749" s="27">
        <f>((1/(((4-P749)^2+(2-Q749)^2))*CT749))</f>
        <v>8.4355961117705235E-3</v>
      </c>
      <c r="BL749" s="27">
        <f>((1/(((4-P749)^2+(3-Q749)^2))*CT749))</f>
        <v>5.810914153298292E-3</v>
      </c>
      <c r="BM749" s="27">
        <f>((1/(((5-P749)^2+(0-Q749)^2))*CT749))</f>
        <v>4.1172591101316007E-3</v>
      </c>
      <c r="BN749" s="27">
        <f>((1/(((5-P749)^2+(1-Q749)^2))*CT749))</f>
        <v>4.6205442491648414E-3</v>
      </c>
      <c r="BO749" s="27">
        <f>((1/(((5-P749)^2+(2-Q749)^2))*CT749))</f>
        <v>4.3484043125387502E-3</v>
      </c>
      <c r="BP749" s="27">
        <f>((1/(((5-P749)^2+(3-Q749)^2))*CT749))</f>
        <v>3.5271613005163349E-3</v>
      </c>
      <c r="BQ749" s="27">
        <f>((1/(((5-P749)^2+(4-Q749)^2))*CT749))</f>
        <v>2.652106208948598E-3</v>
      </c>
      <c r="BR749" s="27">
        <f>((1/(((6-P749)^2+(0-Q749)^2))*CT749))</f>
        <v>2.5361131466211436E-3</v>
      </c>
      <c r="BS749" s="27">
        <f>(1/(((6-P749)^2+(1-Q749)^2))*CT749)</f>
        <v>2.7185077456148348E-3</v>
      </c>
      <c r="BT749" s="27">
        <f>(1/(((6-P749)^2+(2-Q749)^2))*CT749)</f>
        <v>2.6219634890927075E-3</v>
      </c>
      <c r="BU749" s="27">
        <f>(1/(((6-P749)^2+(3-Q749)^2))*CT749)</f>
        <v>2.2991769044724626E-3</v>
      </c>
      <c r="BV749" s="27">
        <f>((1/(((6-P749)^2+(4-Q749)^2))*CT749))</f>
        <v>1.8922086181379864E-3</v>
      </c>
      <c r="BW749" s="27">
        <f>((1/(((6-P749)^2+(5-Q749)^2))*CT749))</f>
        <v>1.5105109306086638E-3</v>
      </c>
      <c r="BX749" s="27">
        <f>((1/(((0-P749)^2+(1-Q749)^2))*CT749))</f>
        <v>1.6862274600247532E-2</v>
      </c>
      <c r="BY749" s="27">
        <f>((1/(((0-P749)^2+(2-Q749)^2))*CT749))</f>
        <v>1.372708559736802E-2</v>
      </c>
      <c r="BZ749" s="27">
        <f>((1/(((1-P749)^2+(2-Q749)^2))*CT749))</f>
        <v>4.1198338817535707E-2</v>
      </c>
      <c r="CA749" s="27">
        <f>((1/(((0-P749)^2+(3-Q749)^2))*CT749))</f>
        <v>7.9118073916521741E-3</v>
      </c>
      <c r="CB749" s="27">
        <f>((1/(((1-P749)^2+(3-Q749)^2))*CT749))</f>
        <v>1.2850576864980041E-2</v>
      </c>
      <c r="CC749" s="27">
        <f>((1/(((2-P749)^2+(3-Q749)^2))*CT749))</f>
        <v>1.4442171190981276E-2</v>
      </c>
      <c r="CD749" s="27">
        <f>((1/(((0-P749)^2+(4-Q749)^2))*CT749))</f>
        <v>4.5467345534007109E-3</v>
      </c>
      <c r="CE749" s="27">
        <f>((1/(((1-P749)^2+(4-Q749)^2))*CT749))</f>
        <v>5.8355922306129295E-3</v>
      </c>
      <c r="CF749" s="27">
        <f>((1/(((2-P749)^2+(4-Q749)^2))*CT749))</f>
        <v>6.1430207769509115E-3</v>
      </c>
      <c r="CG749" s="27">
        <f>((1/(((3-P749)^2+(4-Q749)^2))*CT749))</f>
        <v>5.1490519362851822E-3</v>
      </c>
      <c r="CH749" s="27">
        <f>((1/(((0-P749)^2+(5-Q749)^2))*CT749))</f>
        <v>2.8289922824827002E-3</v>
      </c>
      <c r="CI749" s="27">
        <f>((1/(((1-P749)^2+(5-Q749)^2))*CT749))</f>
        <v>3.2796895488771353E-3</v>
      </c>
      <c r="CJ749" s="27">
        <f>((1/(((2-P749)^2+(5-Q749)^2))*CT749))</f>
        <v>3.3746041084310864E-3</v>
      </c>
      <c r="CK749" s="27">
        <f>((1/(((3-P749)^2+(5-Q749)^2))*CT749))</f>
        <v>3.0510575773267054E-3</v>
      </c>
      <c r="CL749" s="27">
        <f>(1/(((4-P749)^2+(5-Q749)^2))*CT749)</f>
        <v>2.5051395908313422E-3</v>
      </c>
      <c r="CM749" s="27">
        <f>(1/(((0-P749)^2+(6-Q749)^2))*CT749)</f>
        <v>1.8974343569030288E-3</v>
      </c>
      <c r="CN749" s="27">
        <f>(1/(((1-P749)^2+(6-Q749)^2))*CT749)</f>
        <v>2.0900755553587614E-3</v>
      </c>
      <c r="CO749" s="27">
        <f>((1/(((2-P749)^2+(6-Q749)^2))*CT749))</f>
        <v>2.1282221893878057E-3</v>
      </c>
      <c r="CP749" s="27">
        <f>((1/(((3-P749)^2+(6-Q749)^2))*CT749))</f>
        <v>1.9948138853827543E-3</v>
      </c>
      <c r="CQ749" s="27">
        <f>((1/(((4-P749)^2+(6-Q749)^2))*CT749))</f>
        <v>1.7460415785512423E-3</v>
      </c>
      <c r="CR749" s="27">
        <f>((1/(((5-P749)^2+(6-Q749)^2)))*CT749)</f>
        <v>1.4616716178396682E-3</v>
      </c>
      <c r="CS749" s="21">
        <f t="shared" si="362"/>
        <v>0.99881575658673249</v>
      </c>
      <c r="CT749" s="28">
        <v>0.05</v>
      </c>
    </row>
    <row r="750" spans="8:98" x14ac:dyDescent="0.25">
      <c r="H750" s="2">
        <v>45066</v>
      </c>
      <c r="I750" s="1" t="s">
        <v>22</v>
      </c>
      <c r="J750" s="1" t="s">
        <v>12</v>
      </c>
      <c r="K750"/>
      <c r="L750"/>
      <c r="M750"/>
      <c r="N750"/>
      <c r="P750" s="10">
        <f>SUMIF(team,spi_matches[[#This Row],[team1]],Mxg)+SUMIF(team,spi_matches[[#This Row],[team2]],Vnxg)</f>
        <v>1.7688633914333032</v>
      </c>
      <c r="Q750" s="10">
        <f>SUMIF(team,spi_matches[[#This Row],[team1]],Mnxg)+SUMIF(team,spi_matches[[#This Row],[team2]],Vxg)</f>
        <v>0.99323460018243848</v>
      </c>
      <c r="R750" s="10" t="str">
        <f t="shared" si="332"/>
        <v/>
      </c>
      <c r="S750" s="21">
        <f t="shared" si="333"/>
        <v>1.1531845085071819</v>
      </c>
      <c r="T750" s="21">
        <f t="shared" si="334"/>
        <v>0.15922223534158625</v>
      </c>
      <c r="U750" s="21">
        <f t="shared" si="335"/>
        <v>0.13341237273814388</v>
      </c>
      <c r="V750" s="22">
        <f t="shared" si="336"/>
        <v>3</v>
      </c>
      <c r="W750" s="22">
        <f t="shared" si="337"/>
        <v>0</v>
      </c>
      <c r="X750" s="23" t="str">
        <f t="shared" si="338"/>
        <v/>
      </c>
      <c r="Y750" s="23" t="str">
        <f t="shared" si="339"/>
        <v/>
      </c>
      <c r="Z750" s="23">
        <f t="shared" si="340"/>
        <v>3</v>
      </c>
      <c r="AA750" s="23">
        <f t="shared" si="341"/>
        <v>0</v>
      </c>
      <c r="AB750" s="24">
        <f t="shared" si="342"/>
        <v>2</v>
      </c>
      <c r="AC750" s="24">
        <f t="shared" si="343"/>
        <v>1</v>
      </c>
      <c r="AD750" s="24">
        <f t="shared" si="344"/>
        <v>1</v>
      </c>
      <c r="AE750" s="24">
        <f t="shared" si="345"/>
        <v>1</v>
      </c>
      <c r="AF750" s="24">
        <f t="shared" si="346"/>
        <v>2</v>
      </c>
      <c r="AG750" s="24">
        <f t="shared" si="347"/>
        <v>0</v>
      </c>
      <c r="AH750" s="24">
        <f t="shared" si="348"/>
        <v>2</v>
      </c>
      <c r="AI750" s="24">
        <f t="shared" si="349"/>
        <v>2</v>
      </c>
      <c r="AJ750" s="24">
        <f t="shared" si="350"/>
        <v>3</v>
      </c>
      <c r="AK750" s="24">
        <f t="shared" si="351"/>
        <v>1</v>
      </c>
      <c r="AL750" s="25">
        <f t="shared" si="352"/>
        <v>21</v>
      </c>
      <c r="AM750" s="25">
        <f t="shared" si="353"/>
        <v>11</v>
      </c>
      <c r="AN750" s="25">
        <f t="shared" si="354"/>
        <v>20</v>
      </c>
      <c r="AO750" s="25">
        <f t="shared" si="355"/>
        <v>22</v>
      </c>
      <c r="AP750" s="25">
        <f t="shared" si="356"/>
        <v>31</v>
      </c>
      <c r="AQ750" s="26">
        <f t="shared" si="357"/>
        <v>0.93510550243915835</v>
      </c>
      <c r="AR750" s="26">
        <f t="shared" si="358"/>
        <v>8.4574222490524695E-2</v>
      </c>
      <c r="AS750" s="26">
        <f t="shared" si="359"/>
        <v>4.8079738385112765E-2</v>
      </c>
      <c r="AT750" s="26">
        <f t="shared" si="360"/>
        <v>4.6860325304457634E-2</v>
      </c>
      <c r="AU750" s="26">
        <f t="shared" si="361"/>
        <v>3.298711988453381E-2</v>
      </c>
      <c r="AV750" s="27">
        <f>(1/(((0-P750)^2+(0-Q750)^2))*CT750)</f>
        <v>1.2149508935580254E-2</v>
      </c>
      <c r="AW750" s="27">
        <f>(1/(((1-P750)^2+(1-Q750)^2))*CT750)</f>
        <v>8.4574222490524695E-2</v>
      </c>
      <c r="AX750" s="27">
        <f>(1/(((2-P750)^2+(2-Q750)^2))*CT750)</f>
        <v>4.6860325304457634E-2</v>
      </c>
      <c r="AY750" s="27">
        <f>(1/(((3-P750)^2+(3-Q750)^2))*CT750)</f>
        <v>9.02070387395882E-3</v>
      </c>
      <c r="AZ750" s="27">
        <f>((1/(((4-P750)^2+(4-Q750)^2))*CT750))</f>
        <v>3.5666877464759525E-3</v>
      </c>
      <c r="BA750" s="27">
        <f>((1/(((5-P750)^2+(5-Q750)^2))*CT750))</f>
        <v>1.8871903471602714E-3</v>
      </c>
      <c r="BB750" s="27">
        <f>((1/(((6-P750)^2+(6-Q750)^2))*CT750))</f>
        <v>1.1635966434286442E-3</v>
      </c>
      <c r="BC750" s="27">
        <f>((1/(((1-P750)^2+(0-Q750)^2))*CT750))</f>
        <v>3.1692388390753938E-2</v>
      </c>
      <c r="BD750" s="27">
        <f>((1/(((2-P750)^2+(0-Q750)^2))*CT750))</f>
        <v>4.8079738385112765E-2</v>
      </c>
      <c r="BE750" s="27">
        <f>((1/(((2-P750)^2+(1-Q750)^2))*CT750))</f>
        <v>0.93510550243915835</v>
      </c>
      <c r="BF750" s="27">
        <f>((1/(((3-P750)^2+(0-Q750)^2))*CT750))</f>
        <v>1.9982317088481777E-2</v>
      </c>
      <c r="BG750" s="27">
        <f>((1/(((3-P750)^2+(1-Q750)^2))*CT750))</f>
        <v>3.298711988453381E-2</v>
      </c>
      <c r="BH750" s="27">
        <f>((1/(((3-P750)^2+(2-Q750)^2))*CT750))</f>
        <v>1.9768519186471378E-2</v>
      </c>
      <c r="BI750" s="27">
        <f>((1/(((4-P750)^2+(0-Q750)^2))*CT750))</f>
        <v>8.3829526769927144E-3</v>
      </c>
      <c r="BJ750" s="27">
        <f>((1/(((4-P750)^2+(1-Q750)^2))*CT750))</f>
        <v>1.0044161492835289E-2</v>
      </c>
      <c r="BK750" s="27">
        <f>((1/(((4-P750)^2+(2-Q750)^2))*CT750))</f>
        <v>8.3450899846223819E-3</v>
      </c>
      <c r="BL750" s="27">
        <f>((1/(((4-P750)^2+(3-Q750)^2))*CT750))</f>
        <v>5.5524227947167798E-3</v>
      </c>
      <c r="BM750" s="27">
        <f>((1/(((5-P750)^2+(0-Q750)^2))*CT750))</f>
        <v>4.375694024478894E-3</v>
      </c>
      <c r="BN750" s="27">
        <f>((1/(((5-P750)^2+(1-Q750)^2))*CT750))</f>
        <v>4.7891392036669951E-3</v>
      </c>
      <c r="BO750" s="27">
        <f>((1/(((5-P750)^2+(2-Q750)^2))*CT750))</f>
        <v>4.3653557028914096E-3</v>
      </c>
      <c r="BP750" s="27">
        <f>((1/(((5-P750)^2+(3-Q750)^2))*CT750))</f>
        <v>3.4560576757135262E-3</v>
      </c>
      <c r="BQ750" s="27">
        <f>((1/(((5-P750)^2+(4-Q750)^2))*CT750))</f>
        <v>2.566618909823857E-3</v>
      </c>
      <c r="BR750" s="27">
        <f>((1/(((6-P750)^2+(0-Q750)^2))*CT750))</f>
        <v>2.6470387723325421E-3</v>
      </c>
      <c r="BS750" s="27">
        <f>(1/(((6-P750)^2+(1-Q750)^2))*CT750)</f>
        <v>2.7928962260658882E-3</v>
      </c>
      <c r="BT750" s="27">
        <f>(1/(((6-P750)^2+(2-Q750)^2))*CT750)</f>
        <v>2.6432518856668447E-3</v>
      </c>
      <c r="BU750" s="27">
        <f>(1/(((6-P750)^2+(3-Q750)^2))*CT750)</f>
        <v>2.2800208136629948E-3</v>
      </c>
      <c r="BV750" s="27">
        <f>((1/(((6-P750)^2+(4-Q750)^2))*CT750))</f>
        <v>1.855758899977338E-3</v>
      </c>
      <c r="BW750" s="27">
        <f>((1/(((6-P750)^2+(5-Q750)^2))*CT750))</f>
        <v>1.472464069222427E-3</v>
      </c>
      <c r="BX750" s="27">
        <f>((1/(((0-P750)^2+(1-Q750)^2))*CT750))</f>
        <v>1.5979937032132571E-2</v>
      </c>
      <c r="BY750" s="27">
        <f>((1/(((0-P750)^2+(2-Q750)^2))*CT750))</f>
        <v>1.2070139286360743E-2</v>
      </c>
      <c r="BZ750" s="27">
        <f>((1/(((1-P750)^2+(2-Q750)^2))*CT750))</f>
        <v>3.1157938322073881E-2</v>
      </c>
      <c r="CA750" s="27">
        <f>((1/(((0-P750)^2+(3-Q750)^2))*CT750))</f>
        <v>6.987158235890828E-3</v>
      </c>
      <c r="CB750" s="27">
        <f>((1/(((1-P750)^2+(3-Q750)^2))*CT750))</f>
        <v>1.0826592390214331E-2</v>
      </c>
      <c r="CC750" s="27">
        <f>((1/(((2-P750)^2+(3-Q750)^2))*CT750))</f>
        <v>1.2253305722273511E-2</v>
      </c>
      <c r="CD750" s="27">
        <f>((1/(((0-P750)^2+(4-Q750)^2))*CT750))</f>
        <v>4.1086268793323688E-3</v>
      </c>
      <c r="CE750" s="27">
        <f>((1/(((1-P750)^2+(4-Q750)^2))*CT750))</f>
        <v>5.1911435728885643E-3</v>
      </c>
      <c r="CF750" s="27">
        <f>((1/(((2-P750)^2+(4-Q750)^2))*CT750))</f>
        <v>5.4980929691369985E-3</v>
      </c>
      <c r="CG750" s="27">
        <f>((1/(((3-P750)^2+(4-Q750)^2))*CT750))</f>
        <v>4.7364921200550381E-3</v>
      </c>
      <c r="CH750" s="27">
        <f>((1/(((0-P750)^2+(5-Q750)^2))*CT750))</f>
        <v>2.6064681418266119E-3</v>
      </c>
      <c r="CI750" s="27">
        <f>((1/(((1-P750)^2+(5-Q750)^2))*CT750))</f>
        <v>3.0038473486158454E-3</v>
      </c>
      <c r="CJ750" s="27">
        <f>((1/(((2-P750)^2+(5-Q750)^2))*CT750))</f>
        <v>3.1041260905027273E-3</v>
      </c>
      <c r="CK750" s="27">
        <f>((1/(((3-P750)^2+(5-Q750)^2))*CT750))</f>
        <v>2.8457814700849965E-3</v>
      </c>
      <c r="CL750" s="27">
        <f>(1/(((4-P750)^2+(5-Q750)^2))*CT750)</f>
        <v>2.3773140110720497E-3</v>
      </c>
      <c r="CM750" s="27">
        <f>(1/(((0-P750)^2+(6-Q750)^2))*CT750)</f>
        <v>1.7732648602351434E-3</v>
      </c>
      <c r="CN750" s="27">
        <f>(1/(((1-P750)^2+(6-Q750)^2))*CT750)</f>
        <v>1.9486453472430554E-3</v>
      </c>
      <c r="CO750" s="27">
        <f>((1/(((2-P750)^2+(6-Q750)^2))*CT750))</f>
        <v>1.9903568087869679E-3</v>
      </c>
      <c r="CP750" s="27">
        <f>((1/(((3-P750)^2+(6-Q750)^2))*CT750))</f>
        <v>1.8808732299525881E-3</v>
      </c>
      <c r="CQ750" s="27">
        <f>((1/(((4-P750)^2+(6-Q750)^2))*CT750))</f>
        <v>1.6641332825224756E-3</v>
      </c>
      <c r="CR750" s="27">
        <f>((1/(((5-P750)^2+(6-Q750)^2)))*CT750)</f>
        <v>1.40813561694257E-3</v>
      </c>
      <c r="CS750" s="21">
        <f t="shared" si="362"/>
        <v>1.4458191165869123</v>
      </c>
      <c r="CT750" s="28">
        <v>0.05</v>
      </c>
    </row>
    <row r="751" spans="8:98" x14ac:dyDescent="0.25">
      <c r="H751" s="2">
        <v>45066</v>
      </c>
      <c r="I751" s="1" t="s">
        <v>23</v>
      </c>
      <c r="J751" s="1" t="s">
        <v>13</v>
      </c>
      <c r="K751"/>
      <c r="L751"/>
      <c r="M751"/>
      <c r="N751"/>
      <c r="P751" s="10">
        <f>SUMIF(team,spi_matches[[#This Row],[team1]],Mxg)+SUMIF(team,spi_matches[[#This Row],[team2]],Vnxg)</f>
        <v>1.4295971333703992</v>
      </c>
      <c r="Q751" s="10">
        <f>SUMIF(team,spi_matches[[#This Row],[team1]],Mnxg)+SUMIF(team,spi_matches[[#This Row],[team2]],Vxg)</f>
        <v>1.0068758095749477</v>
      </c>
      <c r="R751" s="10" t="str">
        <f t="shared" si="332"/>
        <v/>
      </c>
      <c r="S751" s="21">
        <f t="shared" si="333"/>
        <v>0.3357747113760659</v>
      </c>
      <c r="T751" s="21">
        <f t="shared" si="334"/>
        <v>0.3391387679282708</v>
      </c>
      <c r="U751" s="21">
        <f t="shared" si="335"/>
        <v>0.15986315880277521</v>
      </c>
      <c r="V751" s="22">
        <f t="shared" si="336"/>
        <v>1</v>
      </c>
      <c r="W751" s="22">
        <f t="shared" si="337"/>
        <v>1</v>
      </c>
      <c r="X751" s="23" t="str">
        <f t="shared" si="338"/>
        <v/>
      </c>
      <c r="Y751" s="23" t="str">
        <f t="shared" si="339"/>
        <v/>
      </c>
      <c r="Z751" s="23">
        <f t="shared" si="340"/>
        <v>1</v>
      </c>
      <c r="AA751" s="23">
        <f t="shared" si="341"/>
        <v>1</v>
      </c>
      <c r="AB751" s="24">
        <f t="shared" si="342"/>
        <v>1</v>
      </c>
      <c r="AC751" s="24">
        <f t="shared" si="343"/>
        <v>1</v>
      </c>
      <c r="AD751" s="24">
        <f t="shared" si="344"/>
        <v>2</v>
      </c>
      <c r="AE751" s="24">
        <f t="shared" si="345"/>
        <v>1</v>
      </c>
      <c r="AF751" s="24">
        <f t="shared" si="346"/>
        <v>1</v>
      </c>
      <c r="AG751" s="24">
        <f t="shared" si="347"/>
        <v>2</v>
      </c>
      <c r="AH751" s="24">
        <f t="shared" si="348"/>
        <v>1</v>
      </c>
      <c r="AI751" s="24">
        <f t="shared" si="349"/>
        <v>0</v>
      </c>
      <c r="AJ751" s="24">
        <f t="shared" si="350"/>
        <v>2</v>
      </c>
      <c r="AK751" s="24">
        <f t="shared" si="351"/>
        <v>2</v>
      </c>
      <c r="AL751" s="25">
        <f t="shared" si="352"/>
        <v>11</v>
      </c>
      <c r="AM751" s="25">
        <f t="shared" si="353"/>
        <v>21</v>
      </c>
      <c r="AN751" s="25">
        <f t="shared" si="354"/>
        <v>12</v>
      </c>
      <c r="AO751" s="25">
        <f t="shared" si="355"/>
        <v>10</v>
      </c>
      <c r="AP751" s="25">
        <f t="shared" si="356"/>
        <v>22</v>
      </c>
      <c r="AQ751" s="26">
        <f t="shared" si="357"/>
        <v>0.27085447591254819</v>
      </c>
      <c r="AR751" s="26">
        <f t="shared" si="358"/>
        <v>0.15365387043928652</v>
      </c>
      <c r="AS751" s="26">
        <f t="shared" si="359"/>
        <v>4.2704041987333366E-2</v>
      </c>
      <c r="AT751" s="26">
        <f t="shared" si="360"/>
        <v>4.1723946938435862E-2</v>
      </c>
      <c r="AU751" s="26">
        <f t="shared" si="361"/>
        <v>3.8119777419017696E-2</v>
      </c>
      <c r="AV751" s="27">
        <f>(1/(((0-P751)^2+(0-Q751)^2))*CT751)</f>
        <v>1.6352979134964137E-2</v>
      </c>
      <c r="AW751" s="27">
        <f>(1/(((1-P751)^2+(1-Q751)^2))*CT751)</f>
        <v>0.27085447591254819</v>
      </c>
      <c r="AX751" s="27">
        <f>(1/(((2-P751)^2+(2-Q751)^2))*CT751)</f>
        <v>3.8119777419017696E-2</v>
      </c>
      <c r="AY751" s="27">
        <f>(1/(((3-P751)^2+(3-Q751)^2))*CT751)</f>
        <v>7.765531635542014E-3</v>
      </c>
      <c r="AZ751" s="27">
        <f>((1/(((4-P751)^2+(4-Q751)^2))*CT751))</f>
        <v>3.2121778408599577E-3</v>
      </c>
      <c r="BA751" s="27">
        <f>((1/(((5-P751)^2+(5-Q751)^2))*CT751))</f>
        <v>1.742596387463261E-3</v>
      </c>
      <c r="BB751" s="27">
        <f>((1/(((6-P751)^2+(6-Q751)^2))*CT751))</f>
        <v>1.0912295978755477E-3</v>
      </c>
      <c r="BC751" s="27">
        <f>((1/(((1-P751)^2+(0-Q751)^2))*CT751))</f>
        <v>4.1723946938435862E-2</v>
      </c>
      <c r="BD751" s="27">
        <f>((1/(((2-P751)^2+(0-Q751)^2))*CT751))</f>
        <v>3.7336884685720453E-2</v>
      </c>
      <c r="BE751" s="27">
        <f>((1/(((2-P751)^2+(1-Q751)^2))*CT751))</f>
        <v>0.15365387043928652</v>
      </c>
      <c r="BF751" s="27">
        <f>((1/(((3-P751)^2+(0-Q751)^2))*CT751))</f>
        <v>1.436796448071705E-2</v>
      </c>
      <c r="BG751" s="27">
        <f>((1/(((3-P751)^2+(1-Q751)^2))*CT751))</f>
        <v>2.0274003643582655E-2</v>
      </c>
      <c r="BH751" s="27">
        <f>((1/(((3-P751)^2+(2-Q751)^2))*CT751))</f>
        <v>1.4482423578580823E-2</v>
      </c>
      <c r="BI751" s="27">
        <f>((1/(((4-P751)^2+(0-Q751)^2))*CT751))</f>
        <v>6.5610169786252644E-3</v>
      </c>
      <c r="BJ751" s="27">
        <f>((1/(((4-P751)^2+(1-Q751)^2))*CT751))</f>
        <v>7.567710378076394E-3</v>
      </c>
      <c r="BK751" s="27">
        <f>((1/(((4-P751)^2+(2-Q751)^2))*CT751))</f>
        <v>6.5847813509358729E-3</v>
      </c>
      <c r="BL751" s="27">
        <f>((1/(((4-P751)^2+(3-Q751)^2))*CT751))</f>
        <v>4.7261146003466058E-3</v>
      </c>
      <c r="BM751" s="27">
        <f>((1/(((5-P751)^2+(0-Q751)^2))*CT751))</f>
        <v>3.6333049152502393E-3</v>
      </c>
      <c r="BN751" s="27">
        <f>((1/(((5-P751)^2+(1-Q751)^2))*CT751))</f>
        <v>3.9222380514176711E-3</v>
      </c>
      <c r="BO751" s="27">
        <f>((1/(((5-P751)^2+(2-Q751)^2))*CT751))</f>
        <v>3.6405808090133602E-3</v>
      </c>
      <c r="BP751" s="27">
        <f>((1/(((5-P751)^2+(3-Q751)^2))*CT751))</f>
        <v>2.9903732704249834E-3</v>
      </c>
      <c r="BQ751" s="27">
        <f>((1/(((5-P751)^2+(4-Q751)^2))*CT751))</f>
        <v>2.3034501623143398E-3</v>
      </c>
      <c r="BR751" s="27">
        <f>((1/(((6-P751)^2+(0-Q751)^2))*CT751))</f>
        <v>2.2828568002846833E-3</v>
      </c>
      <c r="BS751" s="27">
        <f>(1/(((6-P751)^2+(1-Q751)^2))*CT751)</f>
        <v>2.3936467284635253E-3</v>
      </c>
      <c r="BT751" s="27">
        <f>(1/(((6-P751)^2+(2-Q751)^2))*CT751)</f>
        <v>2.2857270313562592E-3</v>
      </c>
      <c r="BU751" s="27">
        <f>(1/(((6-P751)^2+(3-Q751)^2))*CT751)</f>
        <v>2.0111719474011133E-3</v>
      </c>
      <c r="BV751" s="27">
        <f>((1/(((6-P751)^2+(4-Q751)^2))*CT751))</f>
        <v>1.6751892038807414E-3</v>
      </c>
      <c r="BW751" s="27">
        <f>((1/(((6-P751)^2+(5-Q751)^2))*CT751))</f>
        <v>1.357455381951397E-3</v>
      </c>
      <c r="BX751" s="27">
        <f>((1/(((0-P751)^2+(1-Q751)^2))*CT751))</f>
        <v>2.4464290262175451E-2</v>
      </c>
      <c r="BY751" s="27">
        <f>((1/(((0-P751)^2+(2-Q751)^2))*CT751))</f>
        <v>1.6501412602684413E-2</v>
      </c>
      <c r="BZ751" s="27">
        <f>((1/(((1-P751)^2+(2-Q751)^2))*CT751))</f>
        <v>4.2704041987333366E-2</v>
      </c>
      <c r="CA751" s="27">
        <f>((1/(((0-P751)^2+(3-Q751)^2))*CT751))</f>
        <v>8.310766828094408E-3</v>
      </c>
      <c r="CB751" s="27">
        <f>((1/(((1-P751)^2+(3-Q751)^2))*CT751))</f>
        <v>1.2027621956907479E-2</v>
      </c>
      <c r="CC751" s="27">
        <f>((1/(((2-P751)^2+(3-Q751)^2))*CT751))</f>
        <v>1.1633579107566223E-2</v>
      </c>
      <c r="CD751" s="27">
        <f>((1/(((0-P751)^2+(4-Q751)^2))*CT751))</f>
        <v>4.5444050427694439E-3</v>
      </c>
      <c r="CE751" s="27">
        <f>((1/(((1-P751)^2+(4-Q751)^2))*CT751))</f>
        <v>5.4684575388458815E-3</v>
      </c>
      <c r="CF751" s="27">
        <f>((1/(((2-P751)^2+(4-Q751)^2))*CT751))</f>
        <v>5.3855215651532574E-3</v>
      </c>
      <c r="CG751" s="27">
        <f>((1/(((3-P751)^2+(4-Q751)^2))*CT751))</f>
        <v>4.3763838629177583E-3</v>
      </c>
      <c r="CH751" s="27">
        <f>((1/(((0-P751)^2+(5-Q751)^2))*CT751))</f>
        <v>2.7795089850820966E-3</v>
      </c>
      <c r="CI751" s="27">
        <f>((1/(((1-P751)^2+(5-Q751)^2))*CT751))</f>
        <v>3.0998919414130669E-3</v>
      </c>
      <c r="CJ751" s="27">
        <f>((1/(((2-P751)^2+(5-Q751)^2))*CT751))</f>
        <v>3.0730651546313284E-3</v>
      </c>
      <c r="CK751" s="27">
        <f>((1/(((3-P751)^2+(5-Q751)^2))*CT751))</f>
        <v>2.715737366614979E-3</v>
      </c>
      <c r="CL751" s="27">
        <f>(1/(((4-P751)^2+(5-Q751)^2))*CT751)</f>
        <v>2.2170971118640613E-3</v>
      </c>
      <c r="CM751" s="27">
        <f>(1/(((0-P751)^2+(6-Q751)^2))*CT751)</f>
        <v>1.8535655662566394E-3</v>
      </c>
      <c r="CN751" s="27">
        <f>(1/(((1-P751)^2+(6-Q751)^2))*CT751)</f>
        <v>1.990775314324861E-3</v>
      </c>
      <c r="CO751" s="27">
        <f>((1/(((2-P751)^2+(6-Q751)^2))*CT751))</f>
        <v>1.9796767484698973E-3</v>
      </c>
      <c r="CP751" s="27">
        <f>((1/(((3-P751)^2+(6-Q751)^2))*CT751))</f>
        <v>1.8249870725668138E-3</v>
      </c>
      <c r="CQ751" s="27">
        <f>((1/(((4-P751)^2+(6-Q751)^2))*CT751))</f>
        <v>1.5853759806876073E-3</v>
      </c>
      <c r="CR751" s="27">
        <f>((1/(((5-P751)^2+(6-Q751)^2)))*CT751)</f>
        <v>1.3269968064161428E-3</v>
      </c>
      <c r="CS751" s="21">
        <f t="shared" si="362"/>
        <v>0.83477663810711156</v>
      </c>
      <c r="CT751" s="28">
        <v>0.05</v>
      </c>
    </row>
    <row r="752" spans="8:98" x14ac:dyDescent="0.25">
      <c r="H752" s="2">
        <v>45074</v>
      </c>
      <c r="I752" s="1" t="s">
        <v>13</v>
      </c>
      <c r="J752" s="1" t="s">
        <v>25</v>
      </c>
      <c r="K752"/>
      <c r="L752"/>
      <c r="M752"/>
      <c r="N752"/>
      <c r="P752" s="10">
        <f>SUMIF(team,spi_matches[[#This Row],[team1]],Mxg)+SUMIF(team,spi_matches[[#This Row],[team2]],Vnxg)</f>
        <v>1.0560791493714534</v>
      </c>
      <c r="Q752" s="10">
        <f>SUMIF(team,spi_matches[[#This Row],[team1]],Mnxg)+SUMIF(team,spi_matches[[#This Row],[team2]],Vxg)</f>
        <v>0.65869866821938072</v>
      </c>
      <c r="R752" s="10" t="str">
        <f t="shared" si="332"/>
        <v/>
      </c>
      <c r="S752" s="21">
        <f t="shared" si="333"/>
        <v>0.27857335024293556</v>
      </c>
      <c r="T752" s="21">
        <f t="shared" si="334"/>
        <v>0.4791299546808882</v>
      </c>
      <c r="U752" s="21">
        <f t="shared" si="335"/>
        <v>0.1469569701528177</v>
      </c>
      <c r="V752" s="22">
        <f t="shared" si="336"/>
        <v>1</v>
      </c>
      <c r="W752" s="22">
        <f t="shared" si="337"/>
        <v>1</v>
      </c>
      <c r="X752" s="23" t="str">
        <f t="shared" si="338"/>
        <v/>
      </c>
      <c r="Y752" s="23" t="str">
        <f t="shared" si="339"/>
        <v/>
      </c>
      <c r="Z752" s="23">
        <f t="shared" si="340"/>
        <v>1</v>
      </c>
      <c r="AA752" s="23">
        <f t="shared" si="341"/>
        <v>1</v>
      </c>
      <c r="AB752" s="24">
        <f t="shared" si="342"/>
        <v>1</v>
      </c>
      <c r="AC752" s="24">
        <f t="shared" si="343"/>
        <v>1</v>
      </c>
      <c r="AD752" s="24">
        <f t="shared" si="344"/>
        <v>1</v>
      </c>
      <c r="AE752" s="24">
        <f t="shared" si="345"/>
        <v>0</v>
      </c>
      <c r="AF752" s="24">
        <f t="shared" si="346"/>
        <v>2</v>
      </c>
      <c r="AG752" s="24">
        <f t="shared" si="347"/>
        <v>1</v>
      </c>
      <c r="AH752" s="24">
        <f t="shared" si="348"/>
        <v>0</v>
      </c>
      <c r="AI752" s="24">
        <f t="shared" si="349"/>
        <v>1</v>
      </c>
      <c r="AJ752" s="24">
        <f t="shared" si="350"/>
        <v>2</v>
      </c>
      <c r="AK752" s="24">
        <f t="shared" si="351"/>
        <v>0</v>
      </c>
      <c r="AL752" s="25">
        <f t="shared" si="352"/>
        <v>11</v>
      </c>
      <c r="AM752" s="25">
        <f t="shared" si="353"/>
        <v>10</v>
      </c>
      <c r="AN752" s="25">
        <f t="shared" si="354"/>
        <v>21</v>
      </c>
      <c r="AO752" s="25">
        <f t="shared" si="355"/>
        <v>1</v>
      </c>
      <c r="AP752" s="25">
        <f t="shared" si="356"/>
        <v>20</v>
      </c>
      <c r="AQ752" s="26">
        <f t="shared" si="357"/>
        <v>0.41795022639923513</v>
      </c>
      <c r="AR752" s="26">
        <f t="shared" si="358"/>
        <v>0.11440893427481771</v>
      </c>
      <c r="AS752" s="26">
        <f t="shared" si="359"/>
        <v>4.9629113134759546E-2</v>
      </c>
      <c r="AT752" s="26">
        <f t="shared" si="360"/>
        <v>4.0591342180255341E-2</v>
      </c>
      <c r="AU752" s="26">
        <f t="shared" si="361"/>
        <v>3.7739537341152207E-2</v>
      </c>
      <c r="AV752" s="27">
        <f>(1/(((0-P752)^2+(0-Q752)^2))*CT752)</f>
        <v>3.2274991077914476E-2</v>
      </c>
      <c r="AW752" s="27">
        <f>(1/(((1-P752)^2+(1-Q752)^2))*CT752)</f>
        <v>0.41795022639923513</v>
      </c>
      <c r="AX752" s="27">
        <f>(1/(((2-P752)^2+(2-Q752)^2))*CT752)</f>
        <v>1.8586836605699552E-2</v>
      </c>
      <c r="AY752" s="27">
        <f>(1/(((3-P752)^2+(3-Q752)^2))*CT752)</f>
        <v>5.3992647196630245E-3</v>
      </c>
      <c r="AZ752" s="27">
        <f>((1/(((4-P752)^2+(4-Q752)^2))*CT752))</f>
        <v>2.5213095327417841E-3</v>
      </c>
      <c r="BA752" s="27">
        <f>((1/(((5-P752)^2+(5-Q752)^2))*CT752))</f>
        <v>1.4534288436469345E-3</v>
      </c>
      <c r="BB752" s="27">
        <f>((1/(((6-P752)^2+(6-Q752)^2))*CT752))</f>
        <v>9.4389750198736798E-4</v>
      </c>
      <c r="BC752" s="27">
        <f>((1/(((1-P752)^2+(0-Q752)^2))*CT752))</f>
        <v>0.11440893427481771</v>
      </c>
      <c r="BD752" s="27">
        <f>((1/(((2-P752)^2+(0-Q752)^2))*CT752))</f>
        <v>3.7739537341152207E-2</v>
      </c>
      <c r="BE752" s="27">
        <f>((1/(((2-P752)^2+(1-Q752)^2))*CT752))</f>
        <v>4.9629113134759546E-2</v>
      </c>
      <c r="BF752" s="27">
        <f>((1/(((3-P752)^2+(0-Q752)^2))*CT752))</f>
        <v>1.1868838296837514E-2</v>
      </c>
      <c r="BG752" s="27">
        <f>((1/(((3-P752)^2+(1-Q752)^2))*CT752))</f>
        <v>1.2835932815576632E-2</v>
      </c>
      <c r="BH752" s="27">
        <f>((1/(((3-P752)^2+(2-Q752)^2))*CT752))</f>
        <v>8.9639188238263244E-3</v>
      </c>
      <c r="BI752" s="27">
        <f>((1/(((4-P752)^2+(0-Q752)^2))*CT752))</f>
        <v>5.4941710683701047E-3</v>
      </c>
      <c r="BJ752" s="27">
        <f>((1/(((4-P752)^2+(1-Q752)^2))*CT752))</f>
        <v>5.6927141830668548E-3</v>
      </c>
      <c r="BK752" s="27">
        <f>((1/(((4-P752)^2+(2-Q752)^2))*CT752))</f>
        <v>4.777484257550345E-3</v>
      </c>
      <c r="BL752" s="27">
        <f>((1/(((4-P752)^2+(3-Q752)^2))*CT752))</f>
        <v>3.5339780216249667E-3</v>
      </c>
      <c r="BM752" s="27">
        <f>((1/(((5-P752)^2+(0-Q752)^2))*CT752))</f>
        <v>3.1272681271360342E-3</v>
      </c>
      <c r="BN752" s="27">
        <f>((1/(((5-P752)^2+(1-Q752)^2))*CT752))</f>
        <v>3.1906072046126808E-3</v>
      </c>
      <c r="BO752" s="27">
        <f>((1/(((5-P752)^2+(2-Q752)^2))*CT752))</f>
        <v>2.881246386657061E-3</v>
      </c>
      <c r="BP752" s="27">
        <f>((1/(((5-P752)^2+(3-Q752)^2))*CT752))</f>
        <v>2.3768547284227022E-3</v>
      </c>
      <c r="BQ752" s="27">
        <f>((1/(((5-P752)^2+(4-Q752)^2))*CT752))</f>
        <v>1.8713410884690015E-3</v>
      </c>
      <c r="BR752" s="27">
        <f>((1/(((6-P752)^2+(0-Q752)^2))*CT752))</f>
        <v>2.0099502738818681E-3</v>
      </c>
      <c r="BS752" s="27">
        <f>(1/(((6-P752)^2+(1-Q752)^2))*CT752)</f>
        <v>2.0359267802607804E-3</v>
      </c>
      <c r="BT752" s="27">
        <f>(1/(((6-P752)^2+(2-Q752)^2))*CT752)</f>
        <v>1.9053830494800785E-3</v>
      </c>
      <c r="BU752" s="27">
        <f>(1/(((6-P752)^2+(3-Q752)^2))*CT752)</f>
        <v>1.6708970826945528E-3</v>
      </c>
      <c r="BV752" s="27">
        <f>((1/(((6-P752)^2+(4-Q752)^2))*CT752))</f>
        <v>1.404232154801132E-3</v>
      </c>
      <c r="BW752" s="27">
        <f>((1/(((6-P752)^2+(5-Q752)^2))*CT752))</f>
        <v>1.1550211489375266E-3</v>
      </c>
      <c r="BX752" s="27">
        <f>((1/(((0-P752)^2+(1-Q752)^2))*CT752))</f>
        <v>4.0591342180255341E-2</v>
      </c>
      <c r="BY752" s="27">
        <f>((1/(((0-P752)^2+(2-Q752)^2))*CT752))</f>
        <v>1.7156234501775055E-2</v>
      </c>
      <c r="BZ752" s="27">
        <f>((1/(((1-P752)^2+(2-Q752)^2))*CT752))</f>
        <v>2.7743343146693463E-2</v>
      </c>
      <c r="CA752" s="27">
        <f>((1/(((0-P752)^2+(3-Q752)^2))*CT752))</f>
        <v>7.5792083020966216E-3</v>
      </c>
      <c r="CB752" s="27">
        <f>((1/(((1-P752)^2+(3-Q752)^2))*CT752))</f>
        <v>9.1160415248086324E-3</v>
      </c>
      <c r="CC752" s="27">
        <f>((1/(((2-P752)^2+(3-Q752)^2))*CT752))</f>
        <v>7.8459944295273913E-3</v>
      </c>
      <c r="CD752" s="27">
        <f>((1/(((0-P752)^2+(4-Q752)^2))*CT752))</f>
        <v>4.0717946124362208E-3</v>
      </c>
      <c r="CE752" s="27">
        <f>((1/(((1-P752)^2+(4-Q752)^2))*CT752))</f>
        <v>4.4773020866349829E-3</v>
      </c>
      <c r="CF752" s="27">
        <f>((1/(((2-P752)^2+(4-Q752)^2))*CT752))</f>
        <v>4.1475598393809947E-3</v>
      </c>
      <c r="CG752" s="27">
        <f>((1/(((3-P752)^2+(4-Q752)^2))*CT752))</f>
        <v>3.3460208055244058E-3</v>
      </c>
      <c r="CH752" s="27">
        <f>((1/(((0-P752)^2+(5-Q752)^2))*CT752))</f>
        <v>2.5047338940775072E-3</v>
      </c>
      <c r="CI752" s="27">
        <f>((1/(((1-P752)^2+(5-Q752)^2))*CT752))</f>
        <v>2.6525139662953697E-3</v>
      </c>
      <c r="CJ752" s="27">
        <f>((1/(((2-P752)^2+(5-Q752)^2))*CT752))</f>
        <v>2.533199629801362E-3</v>
      </c>
      <c r="CK752" s="27">
        <f>((1/(((3-P752)^2+(5-Q752)^2))*CT752))</f>
        <v>2.2098738862854229E-3</v>
      </c>
      <c r="CL752" s="27">
        <f>(1/(((4-P752)^2+(5-Q752)^2))*CT752)</f>
        <v>1.8172852536896889E-3</v>
      </c>
      <c r="CM752" s="27">
        <f>(1/(((0-P752)^2+(6-Q752)^2))*CT752)</f>
        <v>1.6866362665289431E-3</v>
      </c>
      <c r="CN752" s="27">
        <f>(1/(((1-P752)^2+(6-Q752)^2))*CT752)</f>
        <v>1.7523787357156062E-3</v>
      </c>
      <c r="CO752" s="27">
        <f>((1/(((2-P752)^2+(6-Q752)^2))*CT752))</f>
        <v>1.6994960303755979E-3</v>
      </c>
      <c r="CP752" s="27">
        <f>((1/(((3-P752)^2+(6-Q752)^2))*CT752))</f>
        <v>1.5475885878512461E-3</v>
      </c>
      <c r="CQ752" s="27">
        <f>((1/(((4-P752)^2+(6-Q752)^2))*CT752))</f>
        <v>1.3442244227201579E-3</v>
      </c>
      <c r="CR752" s="27">
        <f>((1/(((5-P752)^2+(6-Q752)^2)))*CT752)</f>
        <v>1.1341980503436816E-3</v>
      </c>
      <c r="CS752" s="21">
        <f t="shared" si="362"/>
        <v>0.90466027507664137</v>
      </c>
      <c r="CT752" s="28">
        <v>0.05</v>
      </c>
    </row>
    <row r="753" spans="8:98" x14ac:dyDescent="0.25">
      <c r="H753" s="2">
        <v>45074</v>
      </c>
      <c r="I753" s="1" t="s">
        <v>10</v>
      </c>
      <c r="J753" s="1" t="s">
        <v>24</v>
      </c>
      <c r="K753"/>
      <c r="L753"/>
      <c r="M753"/>
      <c r="N753"/>
      <c r="P753" s="10">
        <f>SUMIF(team,spi_matches[[#This Row],[team1]],Mxg)+SUMIF(team,spi_matches[[#This Row],[team2]],Vnxg)</f>
        <v>1.4614636718470868</v>
      </c>
      <c r="Q753" s="10">
        <f>SUMIF(team,spi_matches[[#This Row],[team1]],Mnxg)+SUMIF(team,spi_matches[[#This Row],[team2]],Vxg)</f>
        <v>0.85873459034747768</v>
      </c>
      <c r="R753" s="10" t="str">
        <f t="shared" si="332"/>
        <v/>
      </c>
      <c r="S753" s="21">
        <f t="shared" si="333"/>
        <v>0.36747370975152149</v>
      </c>
      <c r="T753" s="21">
        <f t="shared" si="334"/>
        <v>0.27648434192733745</v>
      </c>
      <c r="U753" s="21">
        <f t="shared" si="335"/>
        <v>0.14003863876423991</v>
      </c>
      <c r="V753" s="22">
        <f t="shared" si="336"/>
        <v>3</v>
      </c>
      <c r="W753" s="22">
        <f t="shared" si="337"/>
        <v>0</v>
      </c>
      <c r="X753" s="23" t="str">
        <f t="shared" si="338"/>
        <v/>
      </c>
      <c r="Y753" s="23" t="str">
        <f t="shared" si="339"/>
        <v/>
      </c>
      <c r="Z753" s="23">
        <f t="shared" si="340"/>
        <v>3</v>
      </c>
      <c r="AA753" s="23">
        <f t="shared" si="341"/>
        <v>0</v>
      </c>
      <c r="AB753" s="24">
        <f t="shared" si="342"/>
        <v>1</v>
      </c>
      <c r="AC753" s="24">
        <f t="shared" si="343"/>
        <v>1</v>
      </c>
      <c r="AD753" s="24">
        <f t="shared" si="344"/>
        <v>2</v>
      </c>
      <c r="AE753" s="24">
        <f t="shared" si="345"/>
        <v>1</v>
      </c>
      <c r="AF753" s="24">
        <f t="shared" si="346"/>
        <v>1</v>
      </c>
      <c r="AG753" s="24">
        <f t="shared" si="347"/>
        <v>0</v>
      </c>
      <c r="AH753" s="24">
        <f t="shared" si="348"/>
        <v>2</v>
      </c>
      <c r="AI753" s="24">
        <f t="shared" si="349"/>
        <v>0</v>
      </c>
      <c r="AJ753" s="24">
        <f t="shared" si="350"/>
        <v>1</v>
      </c>
      <c r="AK753" s="24">
        <f t="shared" si="351"/>
        <v>2</v>
      </c>
      <c r="AL753" s="25">
        <f t="shared" si="352"/>
        <v>11</v>
      </c>
      <c r="AM753" s="25">
        <f t="shared" si="353"/>
        <v>21</v>
      </c>
      <c r="AN753" s="25">
        <f t="shared" si="354"/>
        <v>10</v>
      </c>
      <c r="AO753" s="25">
        <f t="shared" si="355"/>
        <v>20</v>
      </c>
      <c r="AP753" s="25">
        <f t="shared" si="356"/>
        <v>12</v>
      </c>
      <c r="AQ753" s="26">
        <f t="shared" si="357"/>
        <v>0.21468014021999149</v>
      </c>
      <c r="AR753" s="26">
        <f t="shared" si="358"/>
        <v>0.16130213785572273</v>
      </c>
      <c r="AS753" s="26">
        <f t="shared" si="359"/>
        <v>5.2610877005108692E-2</v>
      </c>
      <c r="AT753" s="26">
        <f t="shared" si="360"/>
        <v>4.8664335607243071E-2</v>
      </c>
      <c r="AU753" s="26">
        <f t="shared" si="361"/>
        <v>3.2993816933479678E-2</v>
      </c>
      <c r="AV753" s="27">
        <f>(1/(((0-P753)^2+(0-Q753)^2))*CT753)</f>
        <v>1.7401586955920489E-2</v>
      </c>
      <c r="AW753" s="27">
        <f>(1/(((1-P753)^2+(1-Q753)^2))*CT753)</f>
        <v>0.21468014021999149</v>
      </c>
      <c r="AX753" s="27">
        <f>(1/(((2-P753)^2+(2-Q753)^2))*CT753)</f>
        <v>3.139701432157823E-2</v>
      </c>
      <c r="AY753" s="27">
        <f>(1/(((3-P753)^2+(3-Q753)^2))*CT753)</f>
        <v>7.1920594728417681E-3</v>
      </c>
      <c r="AZ753" s="27">
        <f>((1/(((4-P753)^2+(4-Q753)^2))*CT753))</f>
        <v>3.065281597071653E-3</v>
      </c>
      <c r="BA753" s="27">
        <f>((1/(((5-P753)^2+(5-Q753)^2))*CT753))</f>
        <v>1.6851290223097292E-3</v>
      </c>
      <c r="BB753" s="27">
        <f>((1/(((6-P753)^2+(6-Q753)^2))*CT753))</f>
        <v>1.063130337624134E-3</v>
      </c>
      <c r="BC753" s="27">
        <f>((1/(((1-P753)^2+(0-Q753)^2))*CT753))</f>
        <v>5.2610877005108692E-2</v>
      </c>
      <c r="BD753" s="27">
        <f>((1/(((2-P753)^2+(0-Q753)^2))*CT753))</f>
        <v>4.8664335607243071E-2</v>
      </c>
      <c r="BE753" s="27">
        <f>((1/(((2-P753)^2+(1-Q753)^2))*CT753))</f>
        <v>0.16130213785572273</v>
      </c>
      <c r="BF753" s="27">
        <f>((1/(((3-P753)^2+(0-Q753)^2))*CT753))</f>
        <v>1.6105553842969269E-2</v>
      </c>
      <c r="BG753" s="27">
        <f>((1/(((3-P753)^2+(1-Q753)^2))*CT753))</f>
        <v>2.0946356828739805E-2</v>
      </c>
      <c r="BH753" s="27">
        <f>((1/(((3-P753)^2+(2-Q753)^2))*CT753))</f>
        <v>1.3625534674619251E-2</v>
      </c>
      <c r="BI753" s="27">
        <f>((1/(((4-P753)^2+(0-Q753)^2))*CT753))</f>
        <v>6.9622447905480474E-3</v>
      </c>
      <c r="BJ753" s="27">
        <f>((1/(((4-P753)^2+(1-Q753)^2))*CT753))</f>
        <v>7.7350018019271263E-3</v>
      </c>
      <c r="BK753" s="27">
        <f>((1/(((4-P753)^2+(2-Q753)^2))*CT753))</f>
        <v>6.4544000175719152E-3</v>
      </c>
      <c r="BL753" s="27">
        <f>((1/(((4-P753)^2+(3-Q753)^2))*CT753))</f>
        <v>4.5334268513588342E-3</v>
      </c>
      <c r="BM753" s="27">
        <f>((1/(((5-P753)^2+(0-Q753)^2))*CT753))</f>
        <v>3.7711188949331115E-3</v>
      </c>
      <c r="BN753" s="27">
        <f>((1/(((5-P753)^2+(1-Q753)^2))*CT753))</f>
        <v>3.9868608180439512E-3</v>
      </c>
      <c r="BO753" s="27">
        <f>((1/(((5-P753)^2+(2-Q753)^2))*CT753))</f>
        <v>3.6169698174926645E-3</v>
      </c>
      <c r="BP753" s="27">
        <f>((1/(((5-P753)^2+(3-Q753)^2))*CT753))</f>
        <v>2.9229071147248492E-3</v>
      </c>
      <c r="BQ753" s="27">
        <f>((1/(((5-P753)^2+(4-Q753)^2))*CT753))</f>
        <v>2.233260711850336E-3</v>
      </c>
      <c r="BR753" s="27">
        <f>((1/(((6-P753)^2+(0-Q753)^2))*CT753))</f>
        <v>2.3434859442108061E-3</v>
      </c>
      <c r="BS753" s="27">
        <f>(1/(((6-P753)^2+(1-Q753)^2))*CT753)</f>
        <v>2.4250339649784028E-3</v>
      </c>
      <c r="BT753" s="27">
        <f>(1/(((6-P753)^2+(2-Q753)^2))*CT753)</f>
        <v>2.2830217564164036E-3</v>
      </c>
      <c r="BU753" s="27">
        <f>(1/(((6-P753)^2+(3-Q753)^2))*CT753)</f>
        <v>1.9854404036506348E-3</v>
      </c>
      <c r="BV753" s="27">
        <f>((1/(((6-P753)^2+(4-Q753)^2))*CT753))</f>
        <v>1.6411812889304041E-3</v>
      </c>
      <c r="BW753" s="27">
        <f>((1/(((6-P753)^2+(5-Q753)^2))*CT753))</f>
        <v>1.3245597604813024E-3</v>
      </c>
      <c r="BX753" s="27">
        <f>((1/(((0-P753)^2+(1-Q753)^2))*CT753))</f>
        <v>2.3192902072935E-2</v>
      </c>
      <c r="BY753" s="27">
        <f>((1/(((0-P753)^2+(2-Q753)^2))*CT753))</f>
        <v>1.4541804607923451E-2</v>
      </c>
      <c r="BZ753" s="27">
        <f>((1/(((1-P753)^2+(2-Q753)^2))*CT753))</f>
        <v>3.2993816933479678E-2</v>
      </c>
      <c r="CA753" s="27">
        <f>((1/(((0-P753)^2+(3-Q753)^2))*CT753))</f>
        <v>7.4394868951441415E-3</v>
      </c>
      <c r="CB753" s="27">
        <f>((1/(((1-P753)^2+(3-Q753)^2))*CT753))</f>
        <v>1.0421082003104831E-2</v>
      </c>
      <c r="CC753" s="27">
        <f>((1/(((2-P753)^2+(3-Q753)^2))*CT753))</f>
        <v>1.0256328350287639E-2</v>
      </c>
      <c r="CD753" s="27">
        <f>((1/(((0-P753)^2+(4-Q753)^2))*CT753))</f>
        <v>4.1654779649112203E-3</v>
      </c>
      <c r="CE753" s="27">
        <f>((1/(((1-P753)^2+(4-Q753)^2))*CT753))</f>
        <v>4.9600728547605907E-3</v>
      </c>
      <c r="CF753" s="27">
        <f>((1/(((2-P753)^2+(4-Q753)^2))*CT753))</f>
        <v>4.9224372785575832E-3</v>
      </c>
      <c r="CG753" s="27">
        <f>((1/(((3-P753)^2+(4-Q753)^2))*CT753))</f>
        <v>4.0867561418629168E-3</v>
      </c>
      <c r="CH753" s="27">
        <f>((1/(((0-P753)^2+(5-Q753)^2))*CT753))</f>
        <v>2.5925601990101051E-3</v>
      </c>
      <c r="CI753" s="27">
        <f>((1/(((1-P753)^2+(5-Q753)^2))*CT753))</f>
        <v>2.8796820605685607E-3</v>
      </c>
      <c r="CJ753" s="27">
        <f>((1/(((2-P753)^2+(5-Q753)^2))*CT753))</f>
        <v>2.86695594440688E-3</v>
      </c>
      <c r="CK753" s="27">
        <f>((1/(((3-P753)^2+(5-Q753)^2))*CT753))</f>
        <v>2.5618464016500565E-3</v>
      </c>
      <c r="CL753" s="27">
        <f>(1/(((4-P753)^2+(5-Q753)^2))*CT753)</f>
        <v>2.1191607584715331E-3</v>
      </c>
      <c r="CM753" s="27">
        <f>(1/(((0-P753)^2+(6-Q753)^2))*CT753)</f>
        <v>1.7501802463702203E-3</v>
      </c>
      <c r="CN753" s="27">
        <f>(1/(((1-P753)^2+(6-Q753)^2))*CT753)</f>
        <v>1.8764853272984058E-3</v>
      </c>
      <c r="CO753" s="27">
        <f>((1/(((2-P753)^2+(6-Q753)^2))*CT753))</f>
        <v>1.8710732214849007E-3</v>
      </c>
      <c r="CP753" s="27">
        <f>((1/(((3-P753)^2+(6-Q753)^2))*CT753))</f>
        <v>1.7361289519136737E-3</v>
      </c>
      <c r="CQ753" s="27">
        <f>((1/(((4-P753)^2+(6-Q753)^2))*CT753))</f>
        <v>1.5208303555256757E-3</v>
      </c>
      <c r="CR753" s="27">
        <f>((1/(((5-P753)^2+(6-Q753)^2)))*CT753)</f>
        <v>1.2835701945728816E-3</v>
      </c>
      <c r="CS753" s="21">
        <f t="shared" si="362"/>
        <v>0.78399669044309928</v>
      </c>
      <c r="CT753" s="28">
        <v>0.05</v>
      </c>
    </row>
    <row r="754" spans="8:98" x14ac:dyDescent="0.25">
      <c r="H754" s="2">
        <v>45074</v>
      </c>
      <c r="I754" s="1" t="s">
        <v>5</v>
      </c>
      <c r="J754" s="1" t="s">
        <v>22</v>
      </c>
      <c r="K754"/>
      <c r="L754"/>
      <c r="M754"/>
      <c r="N754"/>
      <c r="P754" s="10">
        <f>SUMIF(team,spi_matches[[#This Row],[team1]],Mxg)+SUMIF(team,spi_matches[[#This Row],[team2]],Vnxg)</f>
        <v>0.91770831658858831</v>
      </c>
      <c r="Q754" s="10">
        <f>SUMIF(team,spi_matches[[#This Row],[team1]],Mnxg)+SUMIF(team,spi_matches[[#This Row],[team2]],Vxg)</f>
        <v>2.0971553617547194</v>
      </c>
      <c r="R754" s="10" t="str">
        <f t="shared" si="332"/>
        <v/>
      </c>
      <c r="S754" s="21">
        <f t="shared" si="333"/>
        <v>0.10997896118564336</v>
      </c>
      <c r="T754" s="21">
        <f t="shared" si="334"/>
        <v>0.109918090128637</v>
      </c>
      <c r="U754" s="21">
        <f t="shared" si="335"/>
        <v>3.3641608015687212</v>
      </c>
      <c r="V754" s="22">
        <f t="shared" si="336"/>
        <v>0</v>
      </c>
      <c r="W754" s="22">
        <f t="shared" si="337"/>
        <v>3</v>
      </c>
      <c r="X754" s="23" t="str">
        <f t="shared" si="338"/>
        <v/>
      </c>
      <c r="Y754" s="23" t="str">
        <f t="shared" si="339"/>
        <v/>
      </c>
      <c r="Z754" s="23">
        <f t="shared" si="340"/>
        <v>0</v>
      </c>
      <c r="AA754" s="23">
        <f t="shared" si="341"/>
        <v>3</v>
      </c>
      <c r="AB754" s="24">
        <f t="shared" si="342"/>
        <v>1</v>
      </c>
      <c r="AC754" s="24">
        <f t="shared" si="343"/>
        <v>2</v>
      </c>
      <c r="AD754" s="24">
        <f t="shared" si="344"/>
        <v>1</v>
      </c>
      <c r="AE754" s="24">
        <f t="shared" si="345"/>
        <v>3</v>
      </c>
      <c r="AF754" s="24">
        <f t="shared" si="346"/>
        <v>0</v>
      </c>
      <c r="AG754" s="24">
        <f t="shared" si="347"/>
        <v>2</v>
      </c>
      <c r="AH754" s="24">
        <f t="shared" si="348"/>
        <v>2</v>
      </c>
      <c r="AI754" s="24">
        <f t="shared" si="349"/>
        <v>2</v>
      </c>
      <c r="AJ754" s="24">
        <f t="shared" si="350"/>
        <v>1</v>
      </c>
      <c r="AK754" s="24">
        <f t="shared" si="351"/>
        <v>1</v>
      </c>
      <c r="AL754" s="25">
        <f t="shared" si="352"/>
        <v>12</v>
      </c>
      <c r="AM754" s="25">
        <f t="shared" si="353"/>
        <v>13</v>
      </c>
      <c r="AN754" s="25">
        <f t="shared" si="354"/>
        <v>2</v>
      </c>
      <c r="AO754" s="25">
        <f t="shared" si="355"/>
        <v>22</v>
      </c>
      <c r="AP754" s="25">
        <f t="shared" si="356"/>
        <v>11</v>
      </c>
      <c r="AQ754" s="26">
        <f t="shared" si="357"/>
        <v>3.0843091952644781</v>
      </c>
      <c r="AR754" s="26">
        <f t="shared" si="358"/>
        <v>6.0834624625717662E-2</v>
      </c>
      <c r="AS754" s="26">
        <f t="shared" si="359"/>
        <v>5.8711099820766166E-2</v>
      </c>
      <c r="AT754" s="26">
        <f t="shared" si="360"/>
        <v>4.2344372386440267E-2</v>
      </c>
      <c r="AU754" s="26">
        <f t="shared" si="361"/>
        <v>4.1304501603230501E-2</v>
      </c>
      <c r="AV754" s="27">
        <f>(1/(((0-P754)^2+(0-Q754)^2))*CT754)</f>
        <v>9.5415310263369888E-3</v>
      </c>
      <c r="AW754" s="27">
        <f>(1/(((1-P754)^2+(1-Q754)^2))*CT754)</f>
        <v>4.1304501603230501E-2</v>
      </c>
      <c r="AX754" s="27">
        <f>(1/(((2-P754)^2+(2-Q754)^2))*CT754)</f>
        <v>4.2344372386440267E-2</v>
      </c>
      <c r="AY754" s="27">
        <f>(1/(((3-P754)^2+(3-Q754)^2))*CT754)</f>
        <v>9.70672660089935E-3</v>
      </c>
      <c r="AZ754" s="27">
        <f>((1/(((4-P754)^2+(4-Q754)^2))*CT754))</f>
        <v>3.8105864945840277E-3</v>
      </c>
      <c r="BA754" s="27">
        <f>((1/(((5-P754)^2+(5-Q754)^2))*CT754))</f>
        <v>1.9926977684141018E-3</v>
      </c>
      <c r="BB754" s="27">
        <f>((1/(((6-P754)^2+(6-Q754)^2))*CT754))</f>
        <v>1.2176742487317643E-3</v>
      </c>
      <c r="BC754" s="27">
        <f>((1/(((1-P754)^2+(0-Q754)^2))*CT754))</f>
        <v>1.1351169342112531E-2</v>
      </c>
      <c r="BD754" s="27">
        <f>((1/(((2-P754)^2+(0-Q754)^2))*CT754))</f>
        <v>8.9776021227148881E-3</v>
      </c>
      <c r="BE754" s="27">
        <f>((1/(((2-P754)^2+(1-Q754)^2))*CT754))</f>
        <v>2.1051699313895365E-2</v>
      </c>
      <c r="BF754" s="27">
        <f>((1/(((3-P754)^2+(0-Q754)^2))*CT754))</f>
        <v>5.7247543165975566E-3</v>
      </c>
      <c r="BG754" s="27">
        <f>((1/(((3-P754)^2+(1-Q754)^2))*CT754))</f>
        <v>9.0257781850401706E-3</v>
      </c>
      <c r="BH754" s="27">
        <f>((1/(((3-P754)^2+(2-Q754)^2))*CT754))</f>
        <v>1.1506479316936002E-2</v>
      </c>
      <c r="BI754" s="27">
        <f>((1/(((4-P754)^2+(0-Q754)^2))*CT754))</f>
        <v>3.5974891339936618E-3</v>
      </c>
      <c r="BJ754" s="27">
        <f>((1/(((4-P754)^2+(1-Q754)^2))*CT754))</f>
        <v>4.67103231522349E-3</v>
      </c>
      <c r="BK754" s="27">
        <f>((1/(((4-P754)^2+(2-Q754)^2))*CT754))</f>
        <v>5.2576450126733459E-3</v>
      </c>
      <c r="BL754" s="27">
        <f>((1/(((4-P754)^2+(3-Q754)^2))*CT754))</f>
        <v>4.8470040917027724E-3</v>
      </c>
      <c r="BM754" s="27">
        <f>((1/(((5-P754)^2+(0-Q754)^2))*CT754))</f>
        <v>2.3738121800163711E-3</v>
      </c>
      <c r="BN754" s="27">
        <f>((1/(((5-P754)^2+(1-Q754)^2))*CT754))</f>
        <v>2.7981646964470395E-3</v>
      </c>
      <c r="BO754" s="27">
        <f>((1/(((5-P754)^2+(2-Q754)^2))*CT754))</f>
        <v>2.9985826504449215E-3</v>
      </c>
      <c r="BP754" s="27">
        <f>((1/(((5-P754)^2+(3-Q754)^2))*CT754))</f>
        <v>2.8603736362102054E-3</v>
      </c>
      <c r="BQ754" s="27">
        <f>((1/(((5-P754)^2+(4-Q754)^2))*CT754))</f>
        <v>2.4647633602550034E-3</v>
      </c>
      <c r="BR754" s="27">
        <f>((1/(((6-P754)^2+(0-Q754)^2))*CT754))</f>
        <v>1.6541092554919674E-3</v>
      </c>
      <c r="BS754" s="27">
        <f>(1/(((6-P754)^2+(1-Q754)^2))*CT754)</f>
        <v>1.8495612289693717E-3</v>
      </c>
      <c r="BT754" s="27">
        <f>(1/(((6-P754)^2+(2-Q754)^2))*CT754)</f>
        <v>1.9350498265884365E-3</v>
      </c>
      <c r="BU754" s="27">
        <f>(1/(((6-P754)^2+(3-Q754)^2))*CT754)</f>
        <v>1.8765375507006318E-3</v>
      </c>
      <c r="BV754" s="27">
        <f>((1/(((6-P754)^2+(4-Q754)^2))*CT754))</f>
        <v>1.697763671621978E-3</v>
      </c>
      <c r="BW754" s="27">
        <f>((1/(((6-P754)^2+(5-Q754)^2))*CT754))</f>
        <v>1.4595899780076673E-3</v>
      </c>
      <c r="BX754" s="27">
        <f>((1/(((0-P754)^2+(1-Q754)^2))*CT754))</f>
        <v>2.4438662947815489E-2</v>
      </c>
      <c r="BY754" s="27">
        <f>((1/(((0-P754)^2+(2-Q754)^2))*CT754))</f>
        <v>5.8711099820766166E-2</v>
      </c>
      <c r="BZ754" s="27">
        <f>((1/(((1-P754)^2+(2-Q754)^2))*CT754))</f>
        <v>3.0843091952644781</v>
      </c>
      <c r="CA754" s="27">
        <f>((1/(((0-P754)^2+(3-Q754)^2))*CT754))</f>
        <v>3.0169243510142274E-2</v>
      </c>
      <c r="CB754" s="27">
        <f>((1/(((1-P754)^2+(3-Q754)^2))*CT754))</f>
        <v>6.0834624625717662E-2</v>
      </c>
      <c r="CC754" s="27">
        <f>((1/(((2-P754)^2+(3-Q754)^2))*CT754))</f>
        <v>2.5170102969059756E-2</v>
      </c>
      <c r="CD754" s="27">
        <f>((1/(((0-P754)^2+(4-Q754)^2))*CT754))</f>
        <v>1.1203210785918615E-2</v>
      </c>
      <c r="CE754" s="27">
        <f>((1/(((1-P754)^2+(4-Q754)^2))*CT754))</f>
        <v>1.3783256923531382E-2</v>
      </c>
      <c r="CF754" s="27">
        <f>((1/(((2-P754)^2+(4-Q754)^2))*CT754))</f>
        <v>1.043368007476083E-2</v>
      </c>
      <c r="CG754" s="27">
        <f>((1/(((3-P754)^2+(4-Q754)^2))*CT754))</f>
        <v>6.283967695090294E-3</v>
      </c>
      <c r="CH754" s="27">
        <f>((1/(((0-P754)^2+(5-Q754)^2))*CT754))</f>
        <v>5.3945023590847609E-3</v>
      </c>
      <c r="CI754" s="27">
        <f>((1/(((1-P754)^2+(5-Q754)^2))*CT754))</f>
        <v>5.9288920127347593E-3</v>
      </c>
      <c r="CJ754" s="27">
        <f>((1/(((2-P754)^2+(5-Q754)^2))*CT754))</f>
        <v>5.2094933780165269E-3</v>
      </c>
      <c r="CK754" s="27">
        <f>((1/(((3-P754)^2+(5-Q754)^2))*CT754))</f>
        <v>3.9177444023441935E-3</v>
      </c>
      <c r="CL754" s="27">
        <f>(1/(((4-P754)^2+(5-Q754)^2))*CT754)</f>
        <v>2.7890845692837337E-3</v>
      </c>
      <c r="CM754" s="27">
        <f>(1/(((0-P754)^2+(6-Q754)^2))*CT754)</f>
        <v>3.1105389441362392E-3</v>
      </c>
      <c r="CN754" s="27">
        <f>(1/(((1-P754)^2+(6-Q754)^2))*CT754)</f>
        <v>3.2810620359513855E-3</v>
      </c>
      <c r="CO754" s="27">
        <f>((1/(((2-P754)^2+(6-Q754)^2))*CT754))</f>
        <v>3.0481203916366598E-3</v>
      </c>
      <c r="CP754" s="27">
        <f>((1/(((3-P754)^2+(6-Q754)^2))*CT754))</f>
        <v>2.5551745320350036E-3</v>
      </c>
      <c r="CQ754" s="27">
        <f>((1/(((4-P754)^2+(6-Q754)^2))*CT754))</f>
        <v>2.021613613589766E-3</v>
      </c>
      <c r="CR754" s="27">
        <f>((1/(((5-P754)^2+(6-Q754)^2)))*CT754)</f>
        <v>1.5675307126273984E-3</v>
      </c>
      <c r="CS754" s="21">
        <f t="shared" si="362"/>
        <v>3.5840578528830016</v>
      </c>
      <c r="CT754" s="28">
        <v>0.05</v>
      </c>
    </row>
    <row r="755" spans="8:98" x14ac:dyDescent="0.25">
      <c r="H755" s="2">
        <v>45074</v>
      </c>
      <c r="I755" s="1" t="s">
        <v>11</v>
      </c>
      <c r="J755" s="1" t="s">
        <v>19</v>
      </c>
      <c r="K755"/>
      <c r="L755"/>
      <c r="M755"/>
      <c r="N755"/>
      <c r="P755" s="10">
        <f>SUMIF(team,spi_matches[[#This Row],[team1]],Mxg)+SUMIF(team,spi_matches[[#This Row],[team2]],Vnxg)</f>
        <v>1.112739468093294</v>
      </c>
      <c r="Q755" s="10">
        <f>SUMIF(team,spi_matches[[#This Row],[team1]],Mnxg)+SUMIF(team,spi_matches[[#This Row],[team2]],Vxg)</f>
        <v>2.329900350946434</v>
      </c>
      <c r="R755" s="10" t="str">
        <f t="shared" si="332"/>
        <v/>
      </c>
      <c r="S755" s="21">
        <f t="shared" si="333"/>
        <v>0.1115206592662861</v>
      </c>
      <c r="T755" s="21">
        <f t="shared" si="334"/>
        <v>0.11191546798921299</v>
      </c>
      <c r="U755" s="21">
        <f t="shared" si="335"/>
        <v>0.7403917137083742</v>
      </c>
      <c r="V755" s="22">
        <f t="shared" si="336"/>
        <v>0</v>
      </c>
      <c r="W755" s="22">
        <f t="shared" si="337"/>
        <v>3</v>
      </c>
      <c r="X755" s="23" t="str">
        <f t="shared" si="338"/>
        <v/>
      </c>
      <c r="Y755" s="23" t="str">
        <f t="shared" si="339"/>
        <v/>
      </c>
      <c r="Z755" s="23">
        <f t="shared" si="340"/>
        <v>0</v>
      </c>
      <c r="AA755" s="23">
        <f t="shared" si="341"/>
        <v>3</v>
      </c>
      <c r="AB755" s="24">
        <f t="shared" si="342"/>
        <v>1</v>
      </c>
      <c r="AC755" s="24">
        <f t="shared" si="343"/>
        <v>2</v>
      </c>
      <c r="AD755" s="24">
        <f t="shared" si="344"/>
        <v>1</v>
      </c>
      <c r="AE755" s="24">
        <f t="shared" si="345"/>
        <v>3</v>
      </c>
      <c r="AF755" s="24">
        <f t="shared" si="346"/>
        <v>2</v>
      </c>
      <c r="AG755" s="24">
        <f t="shared" si="347"/>
        <v>2</v>
      </c>
      <c r="AH755" s="24">
        <f t="shared" si="348"/>
        <v>2</v>
      </c>
      <c r="AI755" s="24">
        <f t="shared" si="349"/>
        <v>3</v>
      </c>
      <c r="AJ755" s="24">
        <f t="shared" si="350"/>
        <v>0</v>
      </c>
      <c r="AK755" s="24">
        <f t="shared" si="351"/>
        <v>2</v>
      </c>
      <c r="AL755" s="25">
        <f t="shared" si="352"/>
        <v>12</v>
      </c>
      <c r="AM755" s="25">
        <f t="shared" si="353"/>
        <v>13</v>
      </c>
      <c r="AN755" s="25">
        <f t="shared" si="354"/>
        <v>22</v>
      </c>
      <c r="AO755" s="25">
        <f t="shared" si="355"/>
        <v>23</v>
      </c>
      <c r="AP755" s="25">
        <f t="shared" si="356"/>
        <v>2</v>
      </c>
      <c r="AQ755" s="26">
        <f t="shared" si="357"/>
        <v>0.4113722062018681</v>
      </c>
      <c r="AR755" s="26">
        <f t="shared" si="358"/>
        <v>0.10828517430951057</v>
      </c>
      <c r="AS755" s="26">
        <f t="shared" si="359"/>
        <v>5.5799492770006211E-2</v>
      </c>
      <c r="AT755" s="26">
        <f t="shared" si="360"/>
        <v>4.0444409934096377E-2</v>
      </c>
      <c r="AU755" s="26">
        <f t="shared" si="361"/>
        <v>3.7118880996461337E-2</v>
      </c>
      <c r="AV755" s="27">
        <f>(1/(((0-P755)^2+(0-Q755)^2))*CT755)</f>
        <v>7.5000471349542536E-3</v>
      </c>
      <c r="AW755" s="27">
        <f>(1/(((1-P755)^2+(1-Q755)^2))*CT755)</f>
        <v>2.8068676376457238E-2</v>
      </c>
      <c r="AX755" s="27">
        <f>(1/(((2-P755)^2+(2-Q755)^2))*CT755)</f>
        <v>5.5799492770006211E-2</v>
      </c>
      <c r="AY755" s="27">
        <f>(1/(((3-P755)^2+(3-Q755)^2))*CT755)</f>
        <v>1.2466384845312886E-2</v>
      </c>
      <c r="AZ755" s="27">
        <f>((1/(((4-P755)^2+(4-Q755)^2))*CT755))</f>
        <v>4.4941775255278342E-3</v>
      </c>
      <c r="BA755" s="27">
        <f>((1/(((5-P755)^2+(5-Q755)^2))*CT755))</f>
        <v>2.2481785346409786E-3</v>
      </c>
      <c r="BB755" s="27">
        <f>((1/(((6-P755)^2+(6-Q755)^2))*CT755))</f>
        <v>1.3385108023136029E-3</v>
      </c>
      <c r="BC755" s="27">
        <f>((1/(((1-P755)^2+(0-Q755)^2))*CT755))</f>
        <v>9.1892409309629938E-3</v>
      </c>
      <c r="BD755" s="27">
        <f>((1/(((2-P755)^2+(0-Q755)^2))*CT755))</f>
        <v>8.0441891159873831E-3</v>
      </c>
      <c r="BE755" s="27">
        <f>((1/(((2-P755)^2+(1-Q755)^2))*CT755))</f>
        <v>1.9562839439422074E-2</v>
      </c>
      <c r="BF755" s="27">
        <f>((1/(((3-P755)^2+(0-Q755)^2))*CT755))</f>
        <v>5.5616189804866935E-3</v>
      </c>
      <c r="BG755" s="27">
        <f>((1/(((3-P755)^2+(1-Q755)^2))*CT755))</f>
        <v>9.3801815089541666E-3</v>
      </c>
      <c r="BH755" s="27">
        <f>((1/(((3-P755)^2+(2-Q755)^2))*CT755))</f>
        <v>1.3621801100624255E-2</v>
      </c>
      <c r="BI755" s="27">
        <f>((1/(((4-P755)^2+(0-Q755)^2))*CT755))</f>
        <v>3.6324778032865491E-3</v>
      </c>
      <c r="BJ755" s="27">
        <f>((1/(((4-P755)^2+(1-Q755)^2))*CT755))</f>
        <v>4.9480904134877246E-3</v>
      </c>
      <c r="BK755" s="27">
        <f>((1/(((4-P755)^2+(2-Q755)^2))*CT755))</f>
        <v>5.9205876639956698E-3</v>
      </c>
      <c r="BL755" s="27">
        <f>((1/(((4-P755)^2+(3-Q755)^2))*CT755))</f>
        <v>5.6913207998670855E-3</v>
      </c>
      <c r="BM755" s="27">
        <f>((1/(((5-P755)^2+(0-Q755)^2))*CT755))</f>
        <v>2.4343658348021358E-3</v>
      </c>
      <c r="BN755" s="27">
        <f>((1/(((5-P755)^2+(1-Q755)^2))*CT755))</f>
        <v>2.9621854421443485E-3</v>
      </c>
      <c r="BO755" s="27">
        <f>((1/(((5-P755)^2+(2-Q755)^2))*CT755))</f>
        <v>3.2852312652677193E-3</v>
      </c>
      <c r="BP755" s="27">
        <f>((1/(((5-P755)^2+(3-Q755)^2))*CT755))</f>
        <v>3.2134031337604282E-3</v>
      </c>
      <c r="BQ755" s="27">
        <f>((1/(((5-P755)^2+(4-Q755)^2))*CT755))</f>
        <v>2.7932918322388705E-3</v>
      </c>
      <c r="BR755" s="27">
        <f>((1/(((6-P755)^2+(0-Q755)^2))*CT755))</f>
        <v>1.70568412553586E-3</v>
      </c>
      <c r="BS755" s="27">
        <f>(1/(((6-P755)^2+(1-Q755)^2))*CT755)</f>
        <v>1.9490175634781532E-3</v>
      </c>
      <c r="BT755" s="27">
        <f>(1/(((6-P755)^2+(2-Q755)^2))*CT755)</f>
        <v>2.0838412915035001E-3</v>
      </c>
      <c r="BU755" s="27">
        <f>(1/(((6-P755)^2+(3-Q755)^2))*CT755)</f>
        <v>2.0547087536499273E-3</v>
      </c>
      <c r="BV755" s="27">
        <f>((1/(((6-P755)^2+(4-Q755)^2))*CT755))</f>
        <v>1.8744459832740141E-3</v>
      </c>
      <c r="BW755" s="27">
        <f>((1/(((6-P755)^2+(5-Q755)^2))*CT755))</f>
        <v>1.6121362835565525E-3</v>
      </c>
      <c r="BX755" s="27">
        <f>((1/(((0-P755)^2+(1-Q755)^2))*CT755))</f>
        <v>1.6628841222791579E-2</v>
      </c>
      <c r="BY755" s="27">
        <f>((1/(((0-P755)^2+(2-Q755)^2))*CT755))</f>
        <v>3.7118880996461337E-2</v>
      </c>
      <c r="BZ755" s="27">
        <f>((1/(((1-P755)^2+(2-Q755)^2))*CT755))</f>
        <v>0.4113722062018681</v>
      </c>
      <c r="CA755" s="27">
        <f>((1/(((0-P755)^2+(3-Q755)^2))*CT755))</f>
        <v>2.9634499987012199E-2</v>
      </c>
      <c r="CB755" s="27">
        <f>((1/(((1-P755)^2+(3-Q755)^2))*CT755))</f>
        <v>0.10828517430951057</v>
      </c>
      <c r="CC755" s="27">
        <f>((1/(((2-P755)^2+(3-Q755)^2))*CT755))</f>
        <v>4.0444409934096377E-2</v>
      </c>
      <c r="CD755" s="27">
        <f>((1/(((0-P755)^2+(4-Q755)^2))*CT755))</f>
        <v>1.241488984180605E-2</v>
      </c>
      <c r="CE755" s="27">
        <f>((1/(((1-P755)^2+(4-Q755)^2))*CT755))</f>
        <v>1.7844759706433018E-2</v>
      </c>
      <c r="CF755" s="27">
        <f>((1/(((2-P755)^2+(4-Q755)^2))*CT755))</f>
        <v>1.3980288562189976E-2</v>
      </c>
      <c r="CG755" s="27">
        <f>((1/(((3-P755)^2+(4-Q755)^2))*CT755))</f>
        <v>7.8727943452830216E-3</v>
      </c>
      <c r="CH755" s="27">
        <f>((1/(((0-P755)^2+(5-Q755)^2))*CT755))</f>
        <v>5.9754138539513911E-3</v>
      </c>
      <c r="CI755" s="27">
        <f>((1/(((1-P755)^2+(5-Q755)^2))*CT755))</f>
        <v>7.0007005930405449E-3</v>
      </c>
      <c r="CJ755" s="27">
        <f>((1/(((2-P755)^2+(5-Q755)^2))*CT755))</f>
        <v>6.3157920898671786E-3</v>
      </c>
      <c r="CK755" s="27">
        <f>((1/(((3-P755)^2+(5-Q755)^2))*CT755))</f>
        <v>4.6767502916418213E-3</v>
      </c>
      <c r="CL755" s="27">
        <f>(1/(((4-P755)^2+(5-Q755)^2))*CT755)</f>
        <v>3.2329595278769046E-3</v>
      </c>
      <c r="CM755" s="27">
        <f>(1/(((0-P755)^2+(6-Q755)^2))*CT755)</f>
        <v>3.3995519460809768E-3</v>
      </c>
      <c r="CN755" s="27">
        <f>(1/(((1-P755)^2+(6-Q755)^2))*CT755)</f>
        <v>3.7085545970525812E-3</v>
      </c>
      <c r="CO755" s="27">
        <f>((1/(((2-P755)^2+(6-Q755)^2))*CT755))</f>
        <v>3.507082946866304E-3</v>
      </c>
      <c r="CP755" s="27">
        <f>((1/(((3-P755)^2+(6-Q755)^2))*CT755))</f>
        <v>2.9357567615212595E-3</v>
      </c>
      <c r="CQ755" s="27">
        <f>((1/(((4-P755)^2+(6-Q755)^2))*CT755))</f>
        <v>2.292956904498033E-3</v>
      </c>
      <c r="CR755" s="27">
        <f>((1/(((5-P755)^2+(6-Q755)^2)))*CT755)</f>
        <v>1.7494490885248679E-3</v>
      </c>
      <c r="CS755" s="21">
        <f t="shared" si="362"/>
        <v>0.96382784096387331</v>
      </c>
      <c r="CT755" s="28">
        <v>0.05</v>
      </c>
    </row>
    <row r="756" spans="8:98" x14ac:dyDescent="0.25">
      <c r="H756" s="2">
        <v>45074</v>
      </c>
      <c r="I756" s="1" t="s">
        <v>12</v>
      </c>
      <c r="J756" s="1" t="s">
        <v>20</v>
      </c>
      <c r="K756"/>
      <c r="L756"/>
      <c r="M756"/>
      <c r="N756"/>
      <c r="P756" s="10">
        <f>SUMIF(team,spi_matches[[#This Row],[team1]],Mxg)+SUMIF(team,spi_matches[[#This Row],[team2]],Vnxg)</f>
        <v>1.4532593150825179</v>
      </c>
      <c r="Q756" s="10">
        <f>SUMIF(team,spi_matches[[#This Row],[team1]],Mnxg)+SUMIF(team,spi_matches[[#This Row],[team2]],Vxg)</f>
        <v>0.86598234440934041</v>
      </c>
      <c r="R756" s="10" t="str">
        <f t="shared" si="332"/>
        <v/>
      </c>
      <c r="S756" s="21">
        <f t="shared" si="333"/>
        <v>0.36205079414785507</v>
      </c>
      <c r="T756" s="21">
        <f t="shared" si="334"/>
        <v>0.28583961346270598</v>
      </c>
      <c r="U756" s="21">
        <f t="shared" si="335"/>
        <v>0.14135033424643317</v>
      </c>
      <c r="V756" s="22">
        <f t="shared" si="336"/>
        <v>3</v>
      </c>
      <c r="W756" s="22">
        <f t="shared" si="337"/>
        <v>0</v>
      </c>
      <c r="X756" s="23" t="str">
        <f t="shared" si="338"/>
        <v/>
      </c>
      <c r="Y756" s="23" t="str">
        <f t="shared" si="339"/>
        <v/>
      </c>
      <c r="Z756" s="23">
        <f t="shared" si="340"/>
        <v>3</v>
      </c>
      <c r="AA756" s="23">
        <f t="shared" si="341"/>
        <v>0</v>
      </c>
      <c r="AB756" s="24">
        <f t="shared" si="342"/>
        <v>1</v>
      </c>
      <c r="AC756" s="24">
        <f t="shared" si="343"/>
        <v>1</v>
      </c>
      <c r="AD756" s="24">
        <f t="shared" si="344"/>
        <v>2</v>
      </c>
      <c r="AE756" s="24">
        <f t="shared" si="345"/>
        <v>1</v>
      </c>
      <c r="AF756" s="24">
        <f t="shared" si="346"/>
        <v>1</v>
      </c>
      <c r="AG756" s="24">
        <f t="shared" si="347"/>
        <v>0</v>
      </c>
      <c r="AH756" s="24">
        <f t="shared" si="348"/>
        <v>2</v>
      </c>
      <c r="AI756" s="24">
        <f t="shared" si="349"/>
        <v>0</v>
      </c>
      <c r="AJ756" s="24">
        <f t="shared" si="350"/>
        <v>1</v>
      </c>
      <c r="AK756" s="24">
        <f t="shared" si="351"/>
        <v>2</v>
      </c>
      <c r="AL756" s="25">
        <f t="shared" si="352"/>
        <v>11</v>
      </c>
      <c r="AM756" s="25">
        <f t="shared" si="353"/>
        <v>21</v>
      </c>
      <c r="AN756" s="25">
        <f t="shared" si="354"/>
        <v>10</v>
      </c>
      <c r="AO756" s="25">
        <f t="shared" si="355"/>
        <v>20</v>
      </c>
      <c r="AP756" s="25">
        <f t="shared" si="356"/>
        <v>12</v>
      </c>
      <c r="AQ756" s="26">
        <f t="shared" si="357"/>
        <v>0.22380903953371473</v>
      </c>
      <c r="AR756" s="26">
        <f t="shared" si="358"/>
        <v>0.15778539560521967</v>
      </c>
      <c r="AS756" s="26">
        <f t="shared" si="359"/>
        <v>5.2335775626463868E-2</v>
      </c>
      <c r="AT756" s="26">
        <f t="shared" si="360"/>
        <v>4.7671222756606513E-2</v>
      </c>
      <c r="AU756" s="26">
        <f t="shared" si="361"/>
        <v>3.3524646199046854E-2</v>
      </c>
      <c r="AV756" s="27">
        <f>(1/(((0-P756)^2+(0-Q756)^2))*CT756)</f>
        <v>1.74709838371995E-2</v>
      </c>
      <c r="AW756" s="27">
        <f>(1/(((1-P756)^2+(1-Q756)^2))*CT756)</f>
        <v>0.22380903953371473</v>
      </c>
      <c r="AX756" s="27">
        <f>(1/(((2-P756)^2+(2-Q756)^2))*CT756)</f>
        <v>3.1547305360002185E-2</v>
      </c>
      <c r="AY756" s="27">
        <f>(1/(((3-P756)^2+(3-Q756)^2))*CT756)</f>
        <v>7.1979335703847465E-3</v>
      </c>
      <c r="AZ756" s="27">
        <f>((1/(((4-P756)^2+(4-Q756)^2))*CT756))</f>
        <v>3.0659883884335565E-3</v>
      </c>
      <c r="BA756" s="27">
        <f>((1/(((5-P756)^2+(5-Q756)^2))*CT756))</f>
        <v>1.6852339301937783E-3</v>
      </c>
      <c r="BB756" s="27">
        <f>((1/(((6-P756)^2+(6-Q756)^2))*CT756))</f>
        <v>1.0631288427774797E-3</v>
      </c>
      <c r="BC756" s="27">
        <f>((1/(((1-P756)^2+(0-Q756)^2))*CT756))</f>
        <v>5.2335775626463868E-2</v>
      </c>
      <c r="BD756" s="27">
        <f>((1/(((2-P756)^2+(0-Q756)^2))*CT756))</f>
        <v>4.7671222756606513E-2</v>
      </c>
      <c r="BE756" s="27">
        <f>((1/(((2-P756)^2+(1-Q756)^2))*CT756))</f>
        <v>0.15778539560521967</v>
      </c>
      <c r="BF756" s="27">
        <f>((1/(((3-P756)^2+(0-Q756)^2))*CT756))</f>
        <v>1.5911748771114287E-2</v>
      </c>
      <c r="BG756" s="27">
        <f>((1/(((3-P756)^2+(1-Q756)^2))*CT756))</f>
        <v>2.0743724949947369E-2</v>
      </c>
      <c r="BH756" s="27">
        <f>((1/(((3-P756)^2+(2-Q756)^2))*CT756))</f>
        <v>1.3592856155331576E-2</v>
      </c>
      <c r="BI756" s="27">
        <f>((1/(((4-P756)^2+(0-Q756)^2))*CT756))</f>
        <v>6.9100730338105725E-3</v>
      </c>
      <c r="BJ756" s="27">
        <f>((1/(((4-P756)^2+(1-Q756)^2))*CT756))</f>
        <v>7.6877555378079849E-3</v>
      </c>
      <c r="BK756" s="27">
        <f>((1/(((4-P756)^2+(2-Q756)^2))*CT756))</f>
        <v>6.4334463785710831E-3</v>
      </c>
      <c r="BL756" s="27">
        <f>((1/(((4-P756)^2+(3-Q756)^2))*CT756))</f>
        <v>4.5290185434063842E-3</v>
      </c>
      <c r="BM756" s="27">
        <f>((1/(((5-P756)^2+(0-Q756)^2))*CT756))</f>
        <v>3.7511361515605059E-3</v>
      </c>
      <c r="BN756" s="27">
        <f>((1/(((5-P756)^2+(1-Q756)^2))*CT756))</f>
        <v>3.9690949696882857E-3</v>
      </c>
      <c r="BO756" s="27">
        <f>((1/(((5-P756)^2+(2-Q756)^2))*CT756))</f>
        <v>3.6061075991510256E-3</v>
      </c>
      <c r="BP756" s="27">
        <f>((1/(((5-P756)^2+(3-Q756)^2))*CT756))</f>
        <v>2.9182764394351086E-3</v>
      </c>
      <c r="BQ756" s="27">
        <f>((1/(((5-P756)^2+(4-Q756)^2))*CT756))</f>
        <v>2.2319997549095673E-3</v>
      </c>
      <c r="BR756" s="27">
        <f>((1/(((6-P756)^2+(0-Q756)^2))*CT756))</f>
        <v>2.3339645316817303E-3</v>
      </c>
      <c r="BS756" s="27">
        <f>(1/(((6-P756)^2+(1-Q756)^2))*CT756)</f>
        <v>2.4165315984634814E-3</v>
      </c>
      <c r="BT756" s="27">
        <f>(1/(((6-P756)^2+(2-Q756)^2))*CT756)</f>
        <v>2.2769865935950251E-3</v>
      </c>
      <c r="BU756" s="27">
        <f>(1/(((6-P756)^2+(3-Q756)^2))*CT756)</f>
        <v>1.9820126634464319E-3</v>
      </c>
      <c r="BV756" s="27">
        <f>((1/(((6-P756)^2+(4-Q756)^2))*CT756))</f>
        <v>1.6396174859253218E-3</v>
      </c>
      <c r="BW756" s="27">
        <f>((1/(((6-P756)^2+(5-Q756)^2))*CT756))</f>
        <v>1.3240490017192351E-3</v>
      </c>
      <c r="BX756" s="27">
        <f>((1/(((0-P756)^2+(1-Q756)^2))*CT756))</f>
        <v>2.3475022965823968E-2</v>
      </c>
      <c r="BY756" s="27">
        <f>((1/(((0-P756)^2+(2-Q756)^2))*CT756))</f>
        <v>1.4714716895567723E-2</v>
      </c>
      <c r="BZ756" s="27">
        <f>((1/(((1-P756)^2+(2-Q756)^2))*CT756))</f>
        <v>3.3524646199046854E-2</v>
      </c>
      <c r="CA756" s="27">
        <f>((1/(((0-P756)^2+(3-Q756)^2))*CT756))</f>
        <v>7.5007568362131585E-3</v>
      </c>
      <c r="CB756" s="27">
        <f>((1/(((1-P756)^2+(3-Q756)^2))*CT756))</f>
        <v>1.0505359563125476E-2</v>
      </c>
      <c r="CC756" s="27">
        <f>((1/(((2-P756)^2+(3-Q756)^2))*CT756))</f>
        <v>1.0302997280290056E-2</v>
      </c>
      <c r="CD756" s="27">
        <f>((1/(((0-P756)^2+(4-Q756)^2))*CT756))</f>
        <v>4.1896997847849313E-3</v>
      </c>
      <c r="CE756" s="27">
        <f>((1/(((1-P756)^2+(4-Q756)^2))*CT756))</f>
        <v>4.9862824019030246E-3</v>
      </c>
      <c r="CF756" s="27">
        <f>((1/(((2-P756)^2+(4-Q756)^2))*CT756))</f>
        <v>4.9402271824764074E-3</v>
      </c>
      <c r="CG756" s="27">
        <f>((1/(((3-P756)^2+(4-Q756)^2))*CT756))</f>
        <v>4.0935043463398357E-3</v>
      </c>
      <c r="CH756" s="27">
        <f>((1/(((0-P756)^2+(5-Q756)^2))*CT756))</f>
        <v>2.6038866656329582E-3</v>
      </c>
      <c r="CI756" s="27">
        <f>((1/(((1-P756)^2+(5-Q756)^2))*CT756))</f>
        <v>2.8909176991498845E-3</v>
      </c>
      <c r="CJ756" s="27">
        <f>((1/(((2-P756)^2+(5-Q756)^2))*CT756))</f>
        <v>2.875376464950508E-3</v>
      </c>
      <c r="CK756" s="27">
        <f>((1/(((3-P756)^2+(5-Q756)^2))*CT756))</f>
        <v>2.5664045996642813E-3</v>
      </c>
      <c r="CL756" s="27">
        <f>(1/(((4-P756)^2+(5-Q756)^2))*CT756)</f>
        <v>2.1208017055857702E-3</v>
      </c>
      <c r="CM756" s="27">
        <f>(1/(((0-P756)^2+(6-Q756)^2))*CT756)</f>
        <v>1.7562284688878748E-3</v>
      </c>
      <c r="CN756" s="27">
        <f>(1/(((1-P756)^2+(6-Q756)^2))*CT756)</f>
        <v>1.8822763182958298E-3</v>
      </c>
      <c r="CO756" s="27">
        <f>((1/(((2-P756)^2+(6-Q756)^2))*CT756))</f>
        <v>1.8756755246953857E-3</v>
      </c>
      <c r="CP756" s="27">
        <f>((1/(((3-P756)^2+(6-Q756)^2))*CT756))</f>
        <v>1.7390975259583465E-3</v>
      </c>
      <c r="CQ756" s="27">
        <f>((1/(((4-P756)^2+(6-Q756)^2))*CT756))</f>
        <v>1.5223468921599309E-3</v>
      </c>
      <c r="CR756" s="27">
        <f>((1/(((5-P756)^2+(6-Q756)^2)))*CT756)</f>
        <v>1.2841089258809732E-3</v>
      </c>
      <c r="CS756" s="21">
        <f t="shared" si="362"/>
        <v>0.78924074185699422</v>
      </c>
      <c r="CT756" s="28">
        <v>0.05</v>
      </c>
    </row>
    <row r="757" spans="8:98" x14ac:dyDescent="0.25">
      <c r="H757" s="2">
        <v>45074</v>
      </c>
      <c r="I757" s="1" t="s">
        <v>6</v>
      </c>
      <c r="J757" s="1" t="s">
        <v>15</v>
      </c>
      <c r="K757"/>
      <c r="L757"/>
      <c r="M757"/>
      <c r="N757"/>
      <c r="P757" s="10">
        <f>SUMIF(team,spi_matches[[#This Row],[team1]],Mxg)+SUMIF(team,spi_matches[[#This Row],[team2]],Vnxg)</f>
        <v>2.0411696426848347</v>
      </c>
      <c r="Q757" s="10">
        <f>SUMIF(team,spi_matches[[#This Row],[team1]],Mnxg)+SUMIF(team,spi_matches[[#This Row],[team2]],Vxg)</f>
        <v>0.40463157397801885</v>
      </c>
      <c r="R757" s="10" t="str">
        <f t="shared" si="332"/>
        <v/>
      </c>
      <c r="S757" s="21">
        <f>SUM(BC757:BW757)</f>
        <v>0.65496953636379363</v>
      </c>
      <c r="T757" s="21">
        <f>SUM(AV757:BB757)</f>
        <v>7.8189444662958088E-2</v>
      </c>
      <c r="U757" s="21">
        <f>SUM(BX757:CR757)</f>
        <v>8.4302208303504211E-2</v>
      </c>
      <c r="V757" s="22">
        <f>IF(AND(S757&gt;T757,S757&gt;U757),3,IF(AND(T757&gt;S757,T757&gt;U757),1,0))</f>
        <v>3</v>
      </c>
      <c r="W757" s="22">
        <f>IF(AND(S757&gt;T757,S757&gt;U757),0,IF(AND(T757&gt;S757,T757&gt;U757),1,3))</f>
        <v>0</v>
      </c>
      <c r="X757" s="23" t="str">
        <f t="shared" si="338"/>
        <v/>
      </c>
      <c r="Y757" s="23" t="str">
        <f t="shared" si="339"/>
        <v/>
      </c>
      <c r="Z757" s="23">
        <f t="shared" si="340"/>
        <v>3</v>
      </c>
      <c r="AA757" s="23">
        <f t="shared" si="341"/>
        <v>0</v>
      </c>
      <c r="AB757" s="24">
        <f t="shared" si="342"/>
        <v>2</v>
      </c>
      <c r="AC757" s="24">
        <f t="shared" si="343"/>
        <v>0</v>
      </c>
      <c r="AD757" s="24">
        <f t="shared" si="344"/>
        <v>2</v>
      </c>
      <c r="AE757" s="24">
        <f t="shared" si="345"/>
        <v>1</v>
      </c>
      <c r="AF757" s="24">
        <f t="shared" si="346"/>
        <v>3</v>
      </c>
      <c r="AG757" s="24">
        <f t="shared" si="347"/>
        <v>0</v>
      </c>
      <c r="AH757" s="24">
        <f t="shared" si="348"/>
        <v>1</v>
      </c>
      <c r="AI757" s="24">
        <f t="shared" si="349"/>
        <v>0</v>
      </c>
      <c r="AJ757" s="24">
        <f t="shared" si="350"/>
        <v>3</v>
      </c>
      <c r="AK757" s="24">
        <f t="shared" si="351"/>
        <v>1</v>
      </c>
      <c r="AL757" s="25">
        <f>SUMIFS($AV$1:$CR$1,AV757:CR757,(LARGE(AV757:CR757,1)))</f>
        <v>20</v>
      </c>
      <c r="AM757" s="25">
        <f>SUMIFS($AV$1:$CR$1,AV757:CR757,(LARGE(AV757:CR757,2)))</f>
        <v>21</v>
      </c>
      <c r="AN757" s="25">
        <f>SUMIFS($AV$1:$CR$1,AV757:CR757,(LARGE(AV757:CR757,3)))</f>
        <v>30</v>
      </c>
      <c r="AO757" s="25">
        <f>SUMIFS($AV$1:$CR$1,AV757:CR757,(LARGE(AV757:CR757,4)))</f>
        <v>10</v>
      </c>
      <c r="AP757" s="25">
        <f>SUMIFS($AV$1:$CR$1,AV757:CR757,(LARGE(AV757:CR757,5)))</f>
        <v>31</v>
      </c>
      <c r="AQ757" s="26">
        <f>SUMIF($AV$1:$CR$1,AL757,AV757:CR757)</f>
        <v>0.30225789646076562</v>
      </c>
      <c r="AR757" s="26">
        <f>SUMIF($AV$1:$CR$1,AM757,AV757:CR757)</f>
        <v>0.14038693360843305</v>
      </c>
      <c r="AS757" s="26">
        <f>SUMIF($AV$1:$CR$1,AN757,AV757:CR757)</f>
        <v>4.6164540783250045E-2</v>
      </c>
      <c r="AT757" s="26">
        <f>SUMIF($AV$1:$CR$1,AO757,AV757:CR757)</f>
        <v>4.007177863732983E-2</v>
      </c>
      <c r="AU757" s="26">
        <f>SUMIF($AV$1:$CR$1,AP757,AV757:CR757)</f>
        <v>3.9252037761759881E-2</v>
      </c>
      <c r="AV757" s="27">
        <f>(1/(((0-P757)^2+(0-Q757)^2))*CT757)</f>
        <v>1.1547076845685787E-2</v>
      </c>
      <c r="AW757" s="27">
        <f>(1/(((1-P757)^2+(1-Q757)^2))*CT757)</f>
        <v>3.4758482378395822E-2</v>
      </c>
      <c r="AX757" s="27">
        <f>(1/(((2-P757)^2+(2-Q757)^2))*CT757)</f>
        <v>1.9631744946655729E-2</v>
      </c>
      <c r="AY757" s="27">
        <f>(1/(((3-P757)^2+(3-Q757)^2))*CT757)</f>
        <v>6.5314287143065407E-3</v>
      </c>
      <c r="AZ757" s="27">
        <f>((1/(((4-P757)^2+(4-Q757)^2))*CT757))</f>
        <v>2.9826367909296918E-3</v>
      </c>
      <c r="BA757" s="27">
        <f>((1/(((5-P757)^2+(5-Q757)^2))*CT757))</f>
        <v>1.673803314625913E-3</v>
      </c>
      <c r="BB757" s="27">
        <f>((1/(((6-P757)^2+(6-Q757)^2))*CT757))</f>
        <v>1.0642716723586053E-3</v>
      </c>
      <c r="BC757" s="27">
        <f>((1/(((1-P757)^2+(0-Q757)^2))*CT757))</f>
        <v>4.007177863732983E-2</v>
      </c>
      <c r="BD757" s="27">
        <f>((1/(((2-P757)^2+(0-Q757)^2))*CT757))</f>
        <v>0.30225789646076562</v>
      </c>
      <c r="BE757" s="27">
        <f>((1/(((2-P757)^2+(1-Q757)^2))*CT757))</f>
        <v>0.14038693360843305</v>
      </c>
      <c r="BF757" s="27">
        <f>((1/(((3-P757)^2+(0-Q757)^2))*CT757))</f>
        <v>4.6164540783250045E-2</v>
      </c>
      <c r="BG757" s="27">
        <f>((1/(((3-P757)^2+(1-Q757)^2))*CT757))</f>
        <v>3.9252037761759881E-2</v>
      </c>
      <c r="BH757" s="27">
        <f>((1/(((3-P757)^2+(2-Q757)^2))*CT757))</f>
        <v>1.4431863420959409E-2</v>
      </c>
      <c r="BI757" s="27">
        <f>((1/(((4-P757)^2+(0-Q757)^2))*CT757))</f>
        <v>1.2497678308177256E-2</v>
      </c>
      <c r="BJ757" s="27">
        <f>((1/(((4-P757)^2+(1-Q757)^2))*CT757))</f>
        <v>1.1928960848628552E-2</v>
      </c>
      <c r="BK757" s="27">
        <f>((1/(((4-P757)^2+(2-Q757)^2))*CT757))</f>
        <v>7.8342685145645369E-3</v>
      </c>
      <c r="BL757" s="27">
        <f>((1/(((4-P757)^2+(3-Q757)^2))*CT757))</f>
        <v>4.729047503998403E-3</v>
      </c>
      <c r="BM757" s="27">
        <f>((1/(((5-P757)^2+(0-Q757)^2))*CT757))</f>
        <v>5.6063844107923991E-3</v>
      </c>
      <c r="BN757" s="27">
        <f>((1/(((5-P757)^2+(1-Q757)^2))*CT757))</f>
        <v>5.4889919853802613E-3</v>
      </c>
      <c r="BO757" s="27">
        <f>((1/(((5-P757)^2+(2-Q757)^2))*CT757))</f>
        <v>4.4248267300534107E-3</v>
      </c>
      <c r="BP757" s="27">
        <f>((1/(((5-P757)^2+(3-Q757)^2))*CT757))</f>
        <v>3.2277609441279768E-3</v>
      </c>
      <c r="BQ757" s="27">
        <f>((1/(((5-P757)^2+(4-Q757)^2))*CT757))</f>
        <v>2.3061293336235282E-3</v>
      </c>
      <c r="BR757" s="27">
        <f>((1/(((6-P757)^2+(0-Q757)^2))*CT757))</f>
        <v>3.1573501088390486E-3</v>
      </c>
      <c r="BS757" s="27">
        <f>(1/(((6-P757)^2+(1-Q757)^2))*CT757)</f>
        <v>3.1197741130425823E-3</v>
      </c>
      <c r="BT757" s="27">
        <f>(1/(((6-P757)^2+(2-Q757)^2))*CT757)</f>
        <v>2.744607938574917E-3</v>
      </c>
      <c r="BU757" s="27">
        <f>(1/(((6-P757)^2+(3-Q757)^2))*CT757)</f>
        <v>2.2313185577840576E-3</v>
      </c>
      <c r="BV757" s="27">
        <f>((1/(((6-P757)^2+(4-Q757)^2))*CT757))</f>
        <v>1.7483121495734473E-3</v>
      </c>
      <c r="BW757" s="27">
        <f>((1/(((6-P757)^2+(5-Q757)^2))*CT757))</f>
        <v>1.3590742441354909E-3</v>
      </c>
      <c r="BX757" s="27">
        <f>((1/(((0-P757)^2+(1-Q757)^2))*CT757))</f>
        <v>1.1059898685462399E-2</v>
      </c>
      <c r="BY757" s="27">
        <f>((1/(((0-P757)^2+(2-Q757)^2))*CT757))</f>
        <v>7.4498173690686681E-3</v>
      </c>
      <c r="BZ757" s="27">
        <f>((1/(((1-P757)^2+(2-Q757)^2))*CT757))</f>
        <v>1.3777009470393873E-2</v>
      </c>
      <c r="CA757" s="27">
        <f>((1/(((0-P757)^2+(3-Q757)^2))*CT757))</f>
        <v>4.5861837020310043E-3</v>
      </c>
      <c r="CB757" s="27">
        <f>((1/(((1-P757)^2+(3-Q757)^2))*CT757))</f>
        <v>6.3938852019410925E-3</v>
      </c>
      <c r="CC757" s="27">
        <f>((1/(((2-P757)^2+(3-Q757)^2))*CT757))</f>
        <v>7.4210046599851162E-3</v>
      </c>
      <c r="CD757" s="27">
        <f>((1/(((0-P757)^2+(4-Q757)^2))*CT757))</f>
        <v>2.9251658969821439E-3</v>
      </c>
      <c r="CE757" s="27">
        <f>((1/(((1-P757)^2+(4-Q757)^2))*CT757))</f>
        <v>3.568698938946869E-3</v>
      </c>
      <c r="CF757" s="27">
        <f>((1/(((2-P757)^2+(4-Q757)^2))*CT757))</f>
        <v>3.8674638521278663E-3</v>
      </c>
      <c r="CG757" s="27">
        <f>((1/(((3-P757)^2+(4-Q757)^2))*CT757))</f>
        <v>3.6111434700003202E-3</v>
      </c>
      <c r="CH757" s="27">
        <f>((1/(((0-P757)^2+(5-Q757)^2))*CT757))</f>
        <v>1.9775520566306022E-3</v>
      </c>
      <c r="CI757" s="27">
        <f>((1/(((1-P757)^2+(5-Q757)^2))*CT757))</f>
        <v>2.2521056426371981E-3</v>
      </c>
      <c r="CJ757" s="27">
        <f>((1/(((2-P757)^2+(5-Q757)^2))*CT757))</f>
        <v>2.3675244687075469E-3</v>
      </c>
      <c r="CK757" s="27">
        <f>((1/(((3-P757)^2+(5-Q757)^2))*CT757))</f>
        <v>2.2689354046751069E-3</v>
      </c>
      <c r="CL757" s="27">
        <f>(1/(((4-P757)^2+(5-Q757)^2))*CT757)</f>
        <v>2.003652470943178E-3</v>
      </c>
      <c r="CM757" s="27">
        <f>(1/(((0-P757)^2+(6-Q757)^2))*CT757)</f>
        <v>1.409462287889642E-3</v>
      </c>
      <c r="CN757" s="27">
        <f>(1/(((1-P757)^2+(6-Q757)^2))*CT757)</f>
        <v>1.5435823349677317E-3</v>
      </c>
      <c r="CO757" s="27">
        <f>((1/(((2-P757)^2+(6-Q757)^2))*CT757))</f>
        <v>1.5969419067169838E-3</v>
      </c>
      <c r="CP757" s="27">
        <f>((1/(((3-P757)^2+(6-Q757)^2))*CT757))</f>
        <v>1.5514698504534453E-3</v>
      </c>
      <c r="CQ757" s="27">
        <f>((1/(((4-P757)^2+(6-Q757)^2))*CT757))</f>
        <v>1.4226708325312245E-3</v>
      </c>
      <c r="CR757" s="27">
        <f>((1/(((5-P757)^2+(6-Q757)^2)))*CT757)</f>
        <v>1.2480398004122142E-3</v>
      </c>
      <c r="CS757" s="21">
        <f t="shared" si="362"/>
        <v>0.81746118933025602</v>
      </c>
      <c r="CT757" s="28">
        <v>0.05</v>
      </c>
    </row>
    <row r="758" spans="8:98" x14ac:dyDescent="0.25">
      <c r="H758" s="2">
        <v>45074</v>
      </c>
      <c r="I758" s="1" t="s">
        <v>14</v>
      </c>
      <c r="J758" s="1" t="s">
        <v>21</v>
      </c>
      <c r="K758"/>
      <c r="L758"/>
      <c r="M758"/>
      <c r="N758"/>
      <c r="P758" s="10">
        <f>SUMIF(team,spi_matches[[#This Row],[team1]],Mxg)+SUMIF(team,spi_matches[[#This Row],[team2]],Vnxg)</f>
        <v>0.98830122478665894</v>
      </c>
      <c r="Q758" s="10">
        <f>SUMIF(team,spi_matches[[#This Row],[team1]],Mnxg)+SUMIF(team,spi_matches[[#This Row],[team2]],Vxg)</f>
        <v>1.4775543688692667</v>
      </c>
      <c r="R758" s="10" t="str">
        <f t="shared" si="332"/>
        <v/>
      </c>
      <c r="S758" s="21">
        <f>SUM(BC758:BW758)</f>
        <v>0.1536137720028673</v>
      </c>
      <c r="T758" s="21">
        <f>SUM(AV758:BB758)</f>
        <v>0.28744697880235281</v>
      </c>
      <c r="U758" s="21">
        <f>SUM(BX758:CR758)</f>
        <v>0.37162047417798005</v>
      </c>
      <c r="V758" s="22">
        <f t="shared" ref="V758:V761" si="363">IF(AND(S758&gt;T758,S758&gt;U758),3,IF(AND(T758&gt;S758,T758&gt;U758),1,0))</f>
        <v>0</v>
      </c>
      <c r="W758" s="22">
        <f t="shared" ref="W758:W761" si="364">IF(AND(S758&gt;T758,S758&gt;U758),0,IF(AND(T758&gt;S758,T758&gt;U758),1,3))</f>
        <v>3</v>
      </c>
      <c r="X758" s="23" t="str">
        <f t="shared" si="338"/>
        <v/>
      </c>
      <c r="Y758" s="23" t="str">
        <f t="shared" si="339"/>
        <v/>
      </c>
      <c r="Z758" s="23">
        <f t="shared" si="340"/>
        <v>0</v>
      </c>
      <c r="AA758" s="23">
        <f t="shared" si="341"/>
        <v>3</v>
      </c>
      <c r="AB758" s="24">
        <f t="shared" si="342"/>
        <v>1</v>
      </c>
      <c r="AC758" s="24">
        <f t="shared" si="343"/>
        <v>1</v>
      </c>
      <c r="AD758" s="24">
        <f t="shared" si="344"/>
        <v>1</v>
      </c>
      <c r="AE758" s="24">
        <f t="shared" si="345"/>
        <v>2</v>
      </c>
      <c r="AF758" s="24">
        <f t="shared" si="346"/>
        <v>0</v>
      </c>
      <c r="AG758" s="24">
        <f t="shared" si="347"/>
        <v>1</v>
      </c>
      <c r="AH758" s="24">
        <f t="shared" si="348"/>
        <v>0</v>
      </c>
      <c r="AI758" s="24">
        <f t="shared" si="349"/>
        <v>2</v>
      </c>
      <c r="AJ758" s="24">
        <f t="shared" si="350"/>
        <v>2</v>
      </c>
      <c r="AK758" s="24">
        <f t="shared" si="351"/>
        <v>1</v>
      </c>
      <c r="AL758" s="25">
        <f>SUMIFS($AV$1:$CR$1,AV758:CR758,(LARGE(AV758:CR758,1)))</f>
        <v>11</v>
      </c>
      <c r="AM758" s="25">
        <f>SUMIFS($AV$1:$CR$1,AV758:CR758,(LARGE(AV758:CR758,2)))</f>
        <v>12</v>
      </c>
      <c r="AN758" s="25">
        <f>SUMIFS($AV$1:$CR$1,AV758:CR758,(LARGE(AV758:CR758,3)))</f>
        <v>1</v>
      </c>
      <c r="AO758" s="25">
        <f>SUMIFS($AV$1:$CR$1,AV758:CR758,(LARGE(AV758:CR758,4)))</f>
        <v>2</v>
      </c>
      <c r="AP758" s="25">
        <f>SUMIFS($AV$1:$CR$1,AV758:CR758,(LARGE(AV758:CR758,5)))</f>
        <v>21</v>
      </c>
      <c r="AQ758" s="26">
        <f>SUMIF($AV$1:$CR$1,AL758,AV758:CR758)</f>
        <v>0.21911081306619309</v>
      </c>
      <c r="AR758" s="26">
        <f>SUMIF($AV$1:$CR$1,AM758,AV758:CR758)</f>
        <v>0.18309230530563414</v>
      </c>
      <c r="AS758" s="26">
        <f>SUMIF($AV$1:$CR$1,AN758,AV758:CR758)</f>
        <v>4.1500750603451327E-2</v>
      </c>
      <c r="AT758" s="26">
        <f>SUMIF($AV$1:$CR$1,AO758,AV758:CR758)</f>
        <v>4.0009962531806345E-2</v>
      </c>
      <c r="AU758" s="26">
        <f>SUMIF($AV$1:$CR$1,AP758,AV758:CR758)</f>
        <v>3.9949102063695584E-2</v>
      </c>
      <c r="AV758" s="27">
        <f>(1/(((0-P758)^2+(0-Q758)^2))*CT758)</f>
        <v>1.5823254380825959E-2</v>
      </c>
      <c r="AW758" s="27">
        <f>(1/(((1-P758)^2+(1-Q758)^2))*CT758)</f>
        <v>0.21911081306619309</v>
      </c>
      <c r="AX758" s="27">
        <f>(1/(((2-P758)^2+(2-Q758)^2))*CT758)</f>
        <v>3.8565848721294961E-2</v>
      </c>
      <c r="AY758" s="27">
        <f>(1/(((3-P758)^2+(3-Q758)^2))*CT758)</f>
        <v>7.8557401270525698E-3</v>
      </c>
      <c r="AZ758" s="27">
        <f>((1/(((4-P758)^2+(4-Q758)^2))*CT758))</f>
        <v>3.2397978898863972E-3</v>
      </c>
      <c r="BA758" s="27">
        <f>((1/(((5-P758)^2+(5-Q758)^2))*CT758))</f>
        <v>1.7543028486704431E-3</v>
      </c>
      <c r="BB758" s="27">
        <f>((1/(((6-P758)^2+(6-Q758)^2))*CT758))</f>
        <v>1.0972217684293846E-3</v>
      </c>
      <c r="BC758" s="27">
        <f>((1/(((1-P758)^2+(0-Q758)^2))*CT758))</f>
        <v>2.2901073404634188E-2</v>
      </c>
      <c r="BD758" s="27">
        <f>((1/(((2-P758)^2+(0-Q758)^2))*CT758))</f>
        <v>1.5592347068421093E-2</v>
      </c>
      <c r="BE758" s="27">
        <f>((1/(((2-P758)^2+(1-Q758)^2))*CT758))</f>
        <v>3.9949102063695584E-2</v>
      </c>
      <c r="BF758" s="27">
        <f>((1/(((3-P758)^2+(0-Q758)^2))*CT758))</f>
        <v>8.0255548109129833E-3</v>
      </c>
      <c r="BG758" s="27">
        <f>((1/(((3-P758)^2+(1-Q758)^2))*CT758))</f>
        <v>1.1695933415688309E-2</v>
      </c>
      <c r="BH758" s="27">
        <f>((1/(((3-P758)^2+(2-Q758)^2))*CT758))</f>
        <v>1.1574391834848867E-2</v>
      </c>
      <c r="BI758" s="27">
        <f>((1/(((4-P758)^2+(0-Q758)^2))*CT758))</f>
        <v>4.4430635696759016E-3</v>
      </c>
      <c r="BJ758" s="27">
        <f>((1/(((4-P758)^2+(1-Q758)^2))*CT758))</f>
        <v>5.3772763277386768E-3</v>
      </c>
      <c r="BK758" s="27">
        <f>((1/(((4-P758)^2+(2-Q758)^2))*CT758))</f>
        <v>5.3514403526843226E-3</v>
      </c>
      <c r="BL758" s="27">
        <f>((1/(((4-P758)^2+(3-Q758)^2))*CT758))</f>
        <v>4.3905209588180052E-3</v>
      </c>
      <c r="BM758" s="27">
        <f>((1/(((5-P758)^2+(0-Q758)^2))*CT758))</f>
        <v>2.7356945915220296E-3</v>
      </c>
      <c r="BN758" s="27">
        <f>((1/(((5-P758)^2+(1-Q758)^2))*CT758))</f>
        <v>3.063390387146544E-3</v>
      </c>
      <c r="BO758" s="27">
        <f>((1/(((5-P758)^2+(2-Q758)^2))*CT758))</f>
        <v>3.0549879811190197E-3</v>
      </c>
      <c r="BP758" s="27">
        <f>((1/(((5-P758)^2+(3-Q758)^2))*CT758))</f>
        <v>2.7156840006330608E-3</v>
      </c>
      <c r="BQ758" s="27">
        <f>((1/(((5-P758)^2+(4-Q758)^2))*CT758))</f>
        <v>2.2265309033897966E-3</v>
      </c>
      <c r="BR758" s="27">
        <f>((1/(((6-P758)^2+(0-Q758)^2))*CT758))</f>
        <v>1.8314822737909742E-3</v>
      </c>
      <c r="BS758" s="27">
        <f>(1/(((6-P758)^2+(1-Q758)^2))*CT758)</f>
        <v>1.9727614678040585E-3</v>
      </c>
      <c r="BT758" s="27">
        <f>(1/(((6-P758)^2+(2-Q758)^2))*CT758)</f>
        <v>1.9692735003309131E-3</v>
      </c>
      <c r="BU758" s="27">
        <f>(1/(((6-P758)^2+(3-Q758)^2))*CT758)</f>
        <v>1.8224918249085389E-3</v>
      </c>
      <c r="BV758" s="27">
        <f>((1/(((6-P758)^2+(4-Q758)^2))*CT758))</f>
        <v>1.5883172745754159E-3</v>
      </c>
      <c r="BW758" s="27">
        <f>((1/(((6-P758)^2+(5-Q758)^2))*CT758))</f>
        <v>1.3324539905289914E-3</v>
      </c>
      <c r="BX758" s="27">
        <f>((1/(((0-P758)^2+(1-Q758)^2))*CT758))</f>
        <v>4.1500750603451327E-2</v>
      </c>
      <c r="BY758" s="27">
        <f>((1/(((0-P758)^2+(2-Q758)^2))*CT758))</f>
        <v>4.0009962531806345E-2</v>
      </c>
      <c r="BZ758" s="27">
        <f>((1/(((1-P758)^2+(2-Q758)^2))*CT758))</f>
        <v>0.18309230530563414</v>
      </c>
      <c r="CA758" s="27">
        <f>((1/(((0-P758)^2+(3-Q758)^2))*CT758))</f>
        <v>1.5176441257507924E-2</v>
      </c>
      <c r="CB758" s="27">
        <f>((1/(((1-P758)^2+(3-Q758)^2))*CT758))</f>
        <v>2.1570528049665971E-2</v>
      </c>
      <c r="CC758" s="27">
        <f>((1/(((2-P758)^2+(3-Q758)^2))*CT758))</f>
        <v>1.4963899092818797E-2</v>
      </c>
      <c r="CD758" s="27">
        <f>((1/(((0-P758)^2+(4-Q758)^2))*CT758))</f>
        <v>6.8124798286827038E-3</v>
      </c>
      <c r="CE758" s="27">
        <f>((1/(((1-P758)^2+(4-Q758)^2))*CT758))</f>
        <v>7.8580906487491532E-3</v>
      </c>
      <c r="CF758" s="27">
        <f>((1/(((2-P758)^2+(4-Q758)^2))*CT758))</f>
        <v>6.7693199066717101E-3</v>
      </c>
      <c r="CG758" s="27">
        <f>((1/(((3-P758)^2+(4-Q758)^2))*CT758))</f>
        <v>4.803229034487465E-3</v>
      </c>
      <c r="CH758" s="27">
        <f>((1/(((0-P758)^2+(5-Q758)^2))*CT758))</f>
        <v>3.7357027552528243E-3</v>
      </c>
      <c r="CI758" s="27">
        <f>((1/(((1-P758)^2+(5-Q758)^2))*CT758))</f>
        <v>4.0297362017801966E-3</v>
      </c>
      <c r="CJ758" s="27">
        <f>((1/(((2-P758)^2+(5-Q758)^2))*CT758))</f>
        <v>3.722687303277101E-3</v>
      </c>
      <c r="CK758" s="27">
        <f>((1/(((3-P758)^2+(5-Q758)^2))*CT758))</f>
        <v>3.0386722359485485E-3</v>
      </c>
      <c r="CL758" s="27">
        <f>(1/(((4-P758)^2+(5-Q758)^2))*CT758)</f>
        <v>2.3279686203104932E-3</v>
      </c>
      <c r="CM758" s="27">
        <f>(1/(((0-P758)^2+(6-Q758)^2))*CT758)</f>
        <v>2.3332590333105239E-3</v>
      </c>
      <c r="CN758" s="27">
        <f>(1/(((1-P758)^2+(6-Q758)^2))*CT758)</f>
        <v>2.4446708228464016E-3</v>
      </c>
      <c r="CO758" s="27">
        <f>((1/(((2-P758)^2+(6-Q758)^2))*CT758))</f>
        <v>2.3281749933040108E-3</v>
      </c>
      <c r="CP758" s="27">
        <f>((1/(((3-P758)^2+(6-Q758)^2))*CT758))</f>
        <v>2.0408624376325592E-3</v>
      </c>
      <c r="CQ758" s="27">
        <f>((1/(((4-P758)^2+(6-Q758)^2))*CT758))</f>
        <v>1.6936037734518771E-3</v>
      </c>
      <c r="CR758" s="27">
        <f>((1/(((5-P758)^2+(6-Q758)^2)))*CT758)</f>
        <v>1.3681297413898454E-3</v>
      </c>
      <c r="CS758" s="21">
        <f t="shared" si="362"/>
        <v>0.81268122498319995</v>
      </c>
      <c r="CT758" s="28">
        <v>0.05</v>
      </c>
    </row>
    <row r="759" spans="8:98" x14ac:dyDescent="0.25">
      <c r="H759" s="2">
        <v>45074</v>
      </c>
      <c r="I759" s="1" t="s">
        <v>8</v>
      </c>
      <c r="J759" s="1" t="s">
        <v>28</v>
      </c>
      <c r="K759"/>
      <c r="L759"/>
      <c r="M759"/>
      <c r="N759"/>
      <c r="P759" s="10">
        <f>SUMIF(team,spi_matches[[#This Row],[team1]],Mxg)+SUMIF(team,spi_matches[[#This Row],[team2]],Vnxg)</f>
        <v>1.070090340566678</v>
      </c>
      <c r="Q759" s="10">
        <f>SUMIF(team,spi_matches[[#This Row],[team1]],Mnxg)+SUMIF(team,spi_matches[[#This Row],[team2]],Vxg)</f>
        <v>2.202125576980535</v>
      </c>
      <c r="R759" s="10" t="str">
        <f t="shared" si="332"/>
        <v/>
      </c>
      <c r="S759" s="21">
        <f>SUM(BC759:BW759)</f>
        <v>0.11493294211392564</v>
      </c>
      <c r="T759" s="21">
        <f>SUM(AV759:BB759)</f>
        <v>0.11717187170154381</v>
      </c>
      <c r="U759" s="21">
        <f>SUM(BX759:CR759)</f>
        <v>1.3811410439800889</v>
      </c>
      <c r="V759" s="22">
        <f t="shared" si="363"/>
        <v>0</v>
      </c>
      <c r="W759" s="22">
        <f t="shared" si="364"/>
        <v>3</v>
      </c>
      <c r="X759" s="23" t="str">
        <f t="shared" si="338"/>
        <v/>
      </c>
      <c r="Y759" s="23" t="str">
        <f t="shared" si="339"/>
        <v/>
      </c>
      <c r="Z759" s="23">
        <f t="shared" si="340"/>
        <v>0</v>
      </c>
      <c r="AA759" s="23">
        <f t="shared" si="341"/>
        <v>3</v>
      </c>
      <c r="AB759" s="24">
        <f t="shared" si="342"/>
        <v>1</v>
      </c>
      <c r="AC759" s="24">
        <f t="shared" si="343"/>
        <v>2</v>
      </c>
      <c r="AD759" s="24">
        <f t="shared" si="344"/>
        <v>1</v>
      </c>
      <c r="AE759" s="24">
        <f t="shared" si="345"/>
        <v>3</v>
      </c>
      <c r="AF759" s="24">
        <f t="shared" si="346"/>
        <v>2</v>
      </c>
      <c r="AG759" s="24">
        <f t="shared" si="347"/>
        <v>2</v>
      </c>
      <c r="AH759" s="24">
        <f t="shared" si="348"/>
        <v>0</v>
      </c>
      <c r="AI759" s="24">
        <f t="shared" si="349"/>
        <v>2</v>
      </c>
      <c r="AJ759" s="24">
        <f t="shared" si="350"/>
        <v>1</v>
      </c>
      <c r="AK759" s="24">
        <f t="shared" si="351"/>
        <v>1</v>
      </c>
      <c r="AL759" s="25">
        <f>SUMIFS($AV$1:$CR$1,AV759:CR759,(LARGE(AV759:CR759,1)))</f>
        <v>12</v>
      </c>
      <c r="AM759" s="25">
        <f>SUMIFS($AV$1:$CR$1,AV759:CR759,(LARGE(AV759:CR759,2)))</f>
        <v>13</v>
      </c>
      <c r="AN759" s="25">
        <f>SUMIFS($AV$1:$CR$1,AV759:CR759,(LARGE(AV759:CR759,3)))</f>
        <v>22</v>
      </c>
      <c r="AO759" s="25">
        <f>SUMIFS($AV$1:$CR$1,AV759:CR759,(LARGE(AV759:CR759,4)))</f>
        <v>2</v>
      </c>
      <c r="AP759" s="25">
        <f>SUMIFS($AV$1:$CR$1,AV759:CR759,(LARGE(AV759:CR759,5)))</f>
        <v>11</v>
      </c>
      <c r="AQ759" s="26">
        <f>SUMIF($AV$1:$CR$1,AL759,AV759:CR759)</f>
        <v>1.0924805615767177</v>
      </c>
      <c r="AR759" s="26">
        <f>SUMIF($AV$1:$CR$1,AM759,AV759:CR759)</f>
        <v>7.7940348263339759E-2</v>
      </c>
      <c r="AS759" s="26">
        <f>SUMIF($AV$1:$CR$1,AN759,AV759:CR759)</f>
        <v>5.5212823574199044E-2</v>
      </c>
      <c r="AT759" s="26">
        <f>SUMIF($AV$1:$CR$1,AO759,AV759:CR759)</f>
        <v>4.2160361483634529E-2</v>
      </c>
      <c r="AU759" s="26">
        <f>SUMIF($AV$1:$CR$1,AP759,AV759:CR759)</f>
        <v>3.4482317278620549E-2</v>
      </c>
      <c r="AV759" s="27">
        <f>(1/(((0-P759)^2+(0-Q759)^2))*CT759)</f>
        <v>8.3410482555662507E-3</v>
      </c>
      <c r="AW759" s="27">
        <f>(1/(((1-P759)^2+(1-Q759)^2))*CT759)</f>
        <v>3.4482317278620549E-2</v>
      </c>
      <c r="AX759" s="27">
        <f>(1/(((2-P759)^2+(2-Q759)^2))*CT759)</f>
        <v>5.5212823574199044E-2</v>
      </c>
      <c r="AY759" s="27">
        <f>(1/(((3-P759)^2+(3-Q759)^2))*CT759)</f>
        <v>1.146485306725618E-2</v>
      </c>
      <c r="AZ759" s="27">
        <f>((1/(((4-P759)^2+(4-Q759)^2))*CT759))</f>
        <v>4.2312915157695337E-3</v>
      </c>
      <c r="BA759" s="27">
        <f>((1/(((5-P759)^2+(5-Q759)^2))*CT759))</f>
        <v>2.1484777554131029E-3</v>
      </c>
      <c r="BB759" s="27">
        <f>((1/(((6-P759)^2+(6-Q759)^2))*CT759))</f>
        <v>1.2910602547191281E-3</v>
      </c>
      <c r="BC759" s="27">
        <f>((1/(((1-P759)^2+(0-Q759)^2))*CT759))</f>
        <v>1.0300210528039158E-2</v>
      </c>
      <c r="BD759" s="27">
        <f>((1/(((2-P759)^2+(0-Q759)^2))*CT759))</f>
        <v>8.7503011808832635E-3</v>
      </c>
      <c r="BE759" s="27">
        <f>((1/(((2-P759)^2+(1-Q759)^2))*CT759))</f>
        <v>2.1646540861685871E-2</v>
      </c>
      <c r="BF759" s="27">
        <f>((1/(((3-P759)^2+(0-Q759)^2))*CT759))</f>
        <v>5.8316461941030932E-3</v>
      </c>
      <c r="BG759" s="27">
        <f>((1/(((3-P759)^2+(1-Q759)^2))*CT759))</f>
        <v>9.6718211866682162E-3</v>
      </c>
      <c r="BH759" s="27">
        <f>((1/(((3-P759)^2+(2-Q759)^2))*CT759))</f>
        <v>1.327878041209864E-2</v>
      </c>
      <c r="BI759" s="27">
        <f>((1/(((4-P759)^2+(0-Q759)^2))*CT759))</f>
        <v>3.7219751085557384E-3</v>
      </c>
      <c r="BJ759" s="27">
        <f>((1/(((4-P759)^2+(1-Q759)^2))*CT759))</f>
        <v>4.9853050579326923E-3</v>
      </c>
      <c r="BK759" s="27">
        <f>((1/(((4-P759)^2+(2-Q759)^2))*CT759))</f>
        <v>5.7969499816528484E-3</v>
      </c>
      <c r="BL759" s="27">
        <f>((1/(((4-P759)^2+(3-Q759)^2))*CT759))</f>
        <v>5.4224205464265211E-3</v>
      </c>
      <c r="BM759" s="27">
        <f>((1/(((5-P759)^2+(0-Q759)^2))*CT759))</f>
        <v>2.4638373976378636E-3</v>
      </c>
      <c r="BN759" s="27">
        <f>((1/(((5-P759)^2+(1-Q759)^2))*CT759))</f>
        <v>2.9604549823170042E-3</v>
      </c>
      <c r="BO759" s="27">
        <f>((1/(((5-P759)^2+(2-Q759)^2))*CT759))</f>
        <v>3.2289219070841153E-3</v>
      </c>
      <c r="BP759" s="27">
        <f>((1/(((5-P759)^2+(3-Q759)^2))*CT759))</f>
        <v>3.109299296610375E-3</v>
      </c>
      <c r="BQ759" s="27">
        <f>((1/(((5-P759)^2+(4-Q759)^2))*CT759))</f>
        <v>2.6771550645411715E-3</v>
      </c>
      <c r="BR759" s="27">
        <f>((1/(((6-P759)^2+(0-Q759)^2))*CT759))</f>
        <v>1.7150678063566586E-3</v>
      </c>
      <c r="BS759" s="27">
        <f>(1/(((6-P759)^2+(1-Q759)^2))*CT759)</f>
        <v>1.9418142993610915E-3</v>
      </c>
      <c r="BT759" s="27">
        <f>(1/(((6-P759)^2+(2-Q759)^2))*CT759)</f>
        <v>2.0538212906822603E-3</v>
      </c>
      <c r="BU759" s="27">
        <f>(1/(((6-P759)^2+(3-Q759)^2))*CT759)</f>
        <v>2.0047622851359962E-3</v>
      </c>
      <c r="BV759" s="27">
        <f>((1/(((6-P759)^2+(4-Q759)^2))*CT759))</f>
        <v>1.8157809140094687E-3</v>
      </c>
      <c r="BW759" s="27">
        <f>((1/(((6-P759)^2+(5-Q759)^2))*CT759))</f>
        <v>1.5560758121436027E-3</v>
      </c>
      <c r="BX759" s="27">
        <f>((1/(((0-P759)^2+(1-Q759)^2))*CT759))</f>
        <v>1.9303534350417869E-2</v>
      </c>
      <c r="BY759" s="27">
        <f>((1/(((0-P759)^2+(2-Q759)^2))*CT759))</f>
        <v>4.2160361483634529E-2</v>
      </c>
      <c r="BZ759" s="27">
        <f>((1/(((1-P759)^2+(2-Q759)^2))*CT759))</f>
        <v>1.0924805615767177</v>
      </c>
      <c r="CA759" s="27">
        <f>((1/(((0-P759)^2+(3-Q759)^2))*CT759))</f>
        <v>2.8063134142103537E-2</v>
      </c>
      <c r="CB759" s="27">
        <f>((1/(((1-P759)^2+(3-Q759)^2))*CT759))</f>
        <v>7.7940348263339759E-2</v>
      </c>
      <c r="CC759" s="27">
        <f>((1/(((2-P759)^2+(3-Q759)^2))*CT759))</f>
        <v>3.3303680410893911E-2</v>
      </c>
      <c r="CD759" s="27">
        <f>((1/(((0-P759)^2+(4-Q759)^2))*CT759))</f>
        <v>1.1422186027336455E-2</v>
      </c>
      <c r="CE759" s="27">
        <f>((1/(((1-P759)^2+(4-Q759)^2))*CT759))</f>
        <v>1.5445136096393442E-2</v>
      </c>
      <c r="CF759" s="27">
        <f>((1/(((2-P759)^2+(4-Q759)^2))*CT759))</f>
        <v>1.2203800294899918E-2</v>
      </c>
      <c r="CG759" s="27">
        <f>((1/(((3-P759)^2+(4-Q759)^2))*CT759))</f>
        <v>7.187105342839447E-3</v>
      </c>
      <c r="CH759" s="27">
        <f>((1/(((0-P759)^2+(5-Q759)^2))*CT759))</f>
        <v>5.5721515129614867E-3</v>
      </c>
      <c r="CI759" s="27">
        <f>((1/(((1-P759)^2+(5-Q759)^2))*CT759))</f>
        <v>6.3832389888422618E-3</v>
      </c>
      <c r="CJ759" s="27">
        <f>((1/(((2-P759)^2+(5-Q759)^2))*CT759))</f>
        <v>5.7518646101647319E-3</v>
      </c>
      <c r="CK759" s="27">
        <f>((1/(((3-P759)^2+(5-Q759)^2))*CT759))</f>
        <v>4.3280103553130439E-3</v>
      </c>
      <c r="CL759" s="27">
        <f>(1/(((4-P759)^2+(5-Q759)^2))*CT759)</f>
        <v>3.0464637079893522E-3</v>
      </c>
      <c r="CM759" s="27">
        <f>(1/(((0-P759)^2+(6-Q759)^2))*CT759)</f>
        <v>3.2115217128475754E-3</v>
      </c>
      <c r="CN759" s="27">
        <f>(1/(((1-P759)^2+(6-Q759)^2))*CT759)</f>
        <v>3.4653005757764631E-3</v>
      </c>
      <c r="CO759" s="27">
        <f>((1/(((2-P759)^2+(6-Q759)^2))*CT759))</f>
        <v>3.2704144601290682E-3</v>
      </c>
      <c r="CP759" s="27">
        <f>((1/(((3-P759)^2+(6-Q759)^2))*CT759))</f>
        <v>2.7550635907092492E-3</v>
      </c>
      <c r="CQ759" s="27">
        <f>((1/(((4-P759)^2+(6-Q759)^2))*CT759))</f>
        <v>2.1731363130220636E-3</v>
      </c>
      <c r="CR759" s="27">
        <f>((1/(((5-P759)^2+(6-Q759)^2)))*CT759)</f>
        <v>1.6740301637571471E-3</v>
      </c>
      <c r="CS759" s="21">
        <f t="shared" si="362"/>
        <v>1.6132458577955584</v>
      </c>
      <c r="CT759" s="28">
        <v>0.05</v>
      </c>
    </row>
    <row r="760" spans="8:98" x14ac:dyDescent="0.25">
      <c r="H760" s="2">
        <v>45074</v>
      </c>
      <c r="I760" s="1" t="s">
        <v>17</v>
      </c>
      <c r="J760" s="1" t="s">
        <v>27</v>
      </c>
      <c r="K760"/>
      <c r="L760"/>
      <c r="M760"/>
      <c r="N760"/>
      <c r="P760" s="10">
        <f>SUMIF(team,spi_matches[[#This Row],[team1]],Mxg)+SUMIF(team,spi_matches[[#This Row],[team2]],Vnxg)</f>
        <v>1.247335690458383</v>
      </c>
      <c r="Q760" s="10">
        <f>SUMIF(team,spi_matches[[#This Row],[team1]],Mnxg)+SUMIF(team,spi_matches[[#This Row],[team2]],Vxg)</f>
        <v>1.4448091955189268</v>
      </c>
      <c r="R760" s="10" t="str">
        <f t="shared" si="332"/>
        <v/>
      </c>
      <c r="S760" s="21">
        <f>SUM(BC760:BW760)</f>
        <v>0.19731189077163763</v>
      </c>
      <c r="T760" s="21">
        <f>SUM(AV760:BB760)</f>
        <v>0.27958740581337965</v>
      </c>
      <c r="U760" s="21">
        <f>SUM(BX760:CR760)</f>
        <v>0.29539363881657293</v>
      </c>
      <c r="V760" s="22">
        <f t="shared" si="363"/>
        <v>0</v>
      </c>
      <c r="W760" s="22">
        <f t="shared" si="364"/>
        <v>3</v>
      </c>
      <c r="X760" s="23" t="str">
        <f t="shared" si="338"/>
        <v/>
      </c>
      <c r="Y760" s="23" t="str">
        <f t="shared" si="339"/>
        <v/>
      </c>
      <c r="Z760" s="23">
        <f t="shared" si="340"/>
        <v>0</v>
      </c>
      <c r="AA760" s="23">
        <f t="shared" si="341"/>
        <v>3</v>
      </c>
      <c r="AB760" s="24">
        <f t="shared" si="342"/>
        <v>1</v>
      </c>
      <c r="AC760" s="24">
        <f t="shared" si="343"/>
        <v>1</v>
      </c>
      <c r="AD760" s="24">
        <f t="shared" si="344"/>
        <v>1</v>
      </c>
      <c r="AE760" s="24">
        <f t="shared" si="345"/>
        <v>2</v>
      </c>
      <c r="AF760" s="24">
        <f t="shared" si="346"/>
        <v>2</v>
      </c>
      <c r="AG760" s="24">
        <f t="shared" si="347"/>
        <v>1</v>
      </c>
      <c r="AH760" s="24">
        <f t="shared" si="348"/>
        <v>2</v>
      </c>
      <c r="AI760" s="24">
        <f t="shared" si="349"/>
        <v>2</v>
      </c>
      <c r="AJ760" s="24">
        <f t="shared" si="350"/>
        <v>0</v>
      </c>
      <c r="AK760" s="24">
        <f t="shared" si="351"/>
        <v>1</v>
      </c>
      <c r="AL760" s="25">
        <f>SUMIFS($AV$1:$CR$1,AV760:CR760,(LARGE(AV760:CR760,1)))</f>
        <v>11</v>
      </c>
      <c r="AM760" s="25">
        <f>SUMIFS($AV$1:$CR$1,AV760:CR760,(LARGE(AV760:CR760,2)))</f>
        <v>12</v>
      </c>
      <c r="AN760" s="25">
        <f>SUMIFS($AV$1:$CR$1,AV760:CR760,(LARGE(AV760:CR760,3)))</f>
        <v>21</v>
      </c>
      <c r="AO760" s="25">
        <f>SUMIFS($AV$1:$CR$1,AV760:CR760,(LARGE(AV760:CR760,4)))</f>
        <v>22</v>
      </c>
      <c r="AP760" s="25">
        <f>SUMIFS($AV$1:$CR$1,AV760:CR760,(LARGE(AV760:CR760,5)))</f>
        <v>1</v>
      </c>
      <c r="AQ760" s="26">
        <f>SUMIF($AV$1:$CR$1,AL760,AV760:CR760)</f>
        <v>0.19302771225825155</v>
      </c>
      <c r="AR760" s="26">
        <f>SUMIF($AV$1:$CR$1,AM760,AV760:CR760)</f>
        <v>0.13535031537567918</v>
      </c>
      <c r="AS760" s="26">
        <f>SUMIF($AV$1:$CR$1,AN760,AV760:CR760)</f>
        <v>6.5414306859542776E-2</v>
      </c>
      <c r="AT760" s="26">
        <f>SUMIF($AV$1:$CR$1,AO760,AV760:CR760)</f>
        <v>5.7159816150790292E-2</v>
      </c>
      <c r="AU760" s="26">
        <f>SUMIF($AV$1:$CR$1,AP760,AV760:CR760)</f>
        <v>2.8511122738891378E-2</v>
      </c>
      <c r="AV760" s="27">
        <f>(1/(((0-P760)^2+(0-Q760)^2))*CT760)</f>
        <v>1.3723746713518918E-2</v>
      </c>
      <c r="AW760" s="27">
        <f>(1/(((1-P760)^2+(1-Q760)^2))*CT760)</f>
        <v>0.19302771225825155</v>
      </c>
      <c r="AX760" s="27">
        <f>(1/(((2-P760)^2+(2-Q760)^2))*CT760)</f>
        <v>5.7159816150790292E-2</v>
      </c>
      <c r="AY760" s="27">
        <f>(1/(((3-P760)^2+(3-Q760)^2))*CT760)</f>
        <v>9.1067206424339762E-3</v>
      </c>
      <c r="AZ760" s="27">
        <f>((1/(((4-P760)^2+(4-Q760)^2))*CT760))</f>
        <v>3.5445505362944616E-3</v>
      </c>
      <c r="BA760" s="27">
        <f>((1/(((5-P760)^2+(5-Q760)^2))*CT760))</f>
        <v>1.8711264588132373E-3</v>
      </c>
      <c r="BB760" s="27">
        <f>((1/(((6-P760)^2+(6-Q760)^2))*CT760))</f>
        <v>1.1537330532772707E-3</v>
      </c>
      <c r="BC760" s="27">
        <f>((1/(((1-P760)^2+(0-Q760)^2))*CT760))</f>
        <v>2.327044126331514E-2</v>
      </c>
      <c r="BD760" s="27">
        <f>((1/(((2-P760)^2+(0-Q760)^2))*CT760))</f>
        <v>1.8839649596054883E-2</v>
      </c>
      <c r="BE760" s="27">
        <f>((1/(((2-P760)^2+(1-Q760)^2))*CT760))</f>
        <v>6.5414306859542776E-2</v>
      </c>
      <c r="BF760" s="27">
        <f>((1/(((3-P760)^2+(0-Q760)^2))*CT760))</f>
        <v>9.6912263010249869E-3</v>
      </c>
      <c r="BG760" s="27">
        <f>((1/(((3-P760)^2+(1-Q760)^2))*CT760))</f>
        <v>1.5291981723978672E-2</v>
      </c>
      <c r="BH760" s="27">
        <f>((1/(((3-P760)^2+(2-Q760)^2))*CT760))</f>
        <v>1.4792597379677178E-2</v>
      </c>
      <c r="BI760" s="27">
        <f>((1/(((4-P760)^2+(0-Q760)^2))*CT760))</f>
        <v>5.1735014348223331E-3</v>
      </c>
      <c r="BJ760" s="27">
        <f>((1/(((4-P760)^2+(1-Q760)^2))*CT760))</f>
        <v>6.4308549155534722E-3</v>
      </c>
      <c r="BK760" s="27">
        <f>((1/(((4-P760)^2+(2-Q760)^2))*CT760))</f>
        <v>6.3408343299277223E-3</v>
      </c>
      <c r="BL760" s="27">
        <f>((1/(((4-P760)^2+(3-Q760)^2))*CT760))</f>
        <v>5.0021112714337783E-3</v>
      </c>
      <c r="BM760" s="27">
        <f>((1/(((5-P760)^2+(0-Q760)^2))*CT760))</f>
        <v>3.0921530186804264E-3</v>
      </c>
      <c r="BN760" s="27">
        <f>((1/(((5-P760)^2+(1-Q760)^2))*CT760))</f>
        <v>3.5013160577446346E-3</v>
      </c>
      <c r="BO760" s="27">
        <f>((1/(((5-P760)^2+(2-Q760)^2))*CT760))</f>
        <v>3.474459810656159E-3</v>
      </c>
      <c r="BP760" s="27">
        <f>((1/(((5-P760)^2+(3-Q760)^2))*CT760))</f>
        <v>3.0300995805197296E-3</v>
      </c>
      <c r="BQ760" s="27">
        <f>((1/(((5-P760)^2+(4-Q760)^2))*CT760))</f>
        <v>2.4258314800127746E-3</v>
      </c>
      <c r="BR760" s="27">
        <f>((1/(((6-P760)^2+(0-Q760)^2))*CT760))</f>
        <v>2.0263185014345922E-3</v>
      </c>
      <c r="BS760" s="27">
        <f>(1/(((6-P760)^2+(1-Q760)^2))*CT760)</f>
        <v>2.1943613177598182E-3</v>
      </c>
      <c r="BT760" s="27">
        <f>(1/(((6-P760)^2+(2-Q760)^2))*CT760)</f>
        <v>2.1837823278731757E-3</v>
      </c>
      <c r="BU760" s="27">
        <f>(1/(((6-P760)^2+(3-Q760)^2))*CT760)</f>
        <v>1.9994852143336008E-3</v>
      </c>
      <c r="BV760" s="27">
        <f>((1/(((6-P760)^2+(4-Q760)^2))*CT760))</f>
        <v>1.7172206060246159E-3</v>
      </c>
      <c r="BW760" s="27">
        <f>((1/(((6-P760)^2+(5-Q760)^2))*CT760))</f>
        <v>1.4193577812671688E-3</v>
      </c>
      <c r="BX760" s="27">
        <f>((1/(((0-P760)^2+(1-Q760)^2))*CT760))</f>
        <v>2.8511122738891378E-2</v>
      </c>
      <c r="BY760" s="27">
        <f>((1/(((0-P760)^2+(2-Q760)^2))*CT760))</f>
        <v>2.682283775312666E-2</v>
      </c>
      <c r="BZ760" s="27">
        <f>((1/(((1-P760)^2+(2-Q760)^2))*CT760))</f>
        <v>0.13535031537567918</v>
      </c>
      <c r="CA760" s="27">
        <f>((1/(((0-P760)^2+(3-Q760)^2))*CT760))</f>
        <v>1.2580310301162193E-2</v>
      </c>
      <c r="CB760" s="27">
        <f>((1/(((1-P760)^2+(3-Q760)^2))*CT760))</f>
        <v>2.0162970173472572E-2</v>
      </c>
      <c r="CC760" s="27">
        <f>((1/(((2-P760)^2+(3-Q760)^2))*CT760))</f>
        <v>1.6749734174983866E-2</v>
      </c>
      <c r="CD760" s="27">
        <f>((1/(((0-P760)^2+(4-Q760)^2))*CT760))</f>
        <v>6.1844094123035733E-3</v>
      </c>
      <c r="CE760" s="27">
        <f>((1/(((1-P760)^2+(4-Q760)^2))*CT760))</f>
        <v>7.5870519474343064E-3</v>
      </c>
      <c r="CF760" s="27">
        <f>((1/(((2-P760)^2+(4-Q760)^2))*CT760))</f>
        <v>7.0467161666140921E-3</v>
      </c>
      <c r="CG760" s="27">
        <f>((1/(((3-P760)^2+(4-Q760)^2))*CT760))</f>
        <v>5.2078818592092707E-3</v>
      </c>
      <c r="CH760" s="27">
        <f>((1/(((0-P760)^2+(5-Q760)^2))*CT760))</f>
        <v>3.5223104600413308E-3</v>
      </c>
      <c r="CI760" s="27">
        <f>((1/(((1-P760)^2+(5-Q760)^2))*CT760))</f>
        <v>3.9368353352196702E-3</v>
      </c>
      <c r="CJ760" s="27">
        <f>((1/(((2-P760)^2+(5-Q760)^2))*CT760))</f>
        <v>3.7861907149996155E-3</v>
      </c>
      <c r="CK760" s="27">
        <f>((1/(((3-P760)^2+(5-Q760)^2))*CT760))</f>
        <v>3.1824402948679911E-3</v>
      </c>
      <c r="CL760" s="27">
        <f>(1/(((4-P760)^2+(5-Q760)^2))*CT760)</f>
        <v>2.4732221202329145E-3</v>
      </c>
      <c r="CM760" s="27">
        <f>(1/(((0-P760)^2+(6-Q760)^2))*CT760)</f>
        <v>2.2415885922523597E-3</v>
      </c>
      <c r="CN760" s="27">
        <f>(1/(((1-P760)^2+(6-Q760)^2))*CT760)</f>
        <v>2.4025826946316368E-3</v>
      </c>
      <c r="CO760" s="27">
        <f>((1/(((2-P760)^2+(6-Q760)^2))*CT760))</f>
        <v>2.3456264834384195E-3</v>
      </c>
      <c r="CP760" s="27">
        <f>((1/(((3-P760)^2+(6-Q760)^2))*CT760))</f>
        <v>2.098935821107656E-3</v>
      </c>
      <c r="CQ760" s="27">
        <f>((1/(((4-P760)^2+(6-Q760)^2))*CT760))</f>
        <v>1.7651051657799561E-3</v>
      </c>
      <c r="CR760" s="27">
        <f>((1/(((5-P760)^2+(6-Q760)^2)))*CT760)</f>
        <v>1.435451231124334E-3</v>
      </c>
      <c r="CS760" s="21">
        <f t="shared" si="362"/>
        <v>0.77229293540159039</v>
      </c>
      <c r="CT760" s="28">
        <v>0.05</v>
      </c>
    </row>
    <row r="761" spans="8:98" x14ac:dyDescent="0.25">
      <c r="H761" s="2">
        <v>45074</v>
      </c>
      <c r="I761" s="1" t="s">
        <v>7</v>
      </c>
      <c r="J761" s="1" t="s">
        <v>23</v>
      </c>
      <c r="K761"/>
      <c r="L761"/>
      <c r="M761"/>
      <c r="N761"/>
      <c r="P761" s="10">
        <f>SUMIF(team,spi_matches[[#This Row],[team1]],Mxg)+SUMIF(team,spi_matches[[#This Row],[team2]],Vnxg)</f>
        <v>2.0099940870786455</v>
      </c>
      <c r="Q761" s="10">
        <f>SUMIF(team,spi_matches[[#This Row],[team1]],Mnxg)+SUMIF(team,spi_matches[[#This Row],[team2]],Vxg)</f>
        <v>1.1933813294037132</v>
      </c>
      <c r="R761" s="10" t="str">
        <f t="shared" si="332"/>
        <v/>
      </c>
      <c r="S761" s="21">
        <f>SUM(BC761:BW761)</f>
        <v>1.5672486177642655</v>
      </c>
      <c r="T761" s="21">
        <f>SUM(AV761:BB761)</f>
        <v>0.15268938661142001</v>
      </c>
      <c r="U761" s="21">
        <f>SUM(BX761:CR761)</f>
        <v>0.13536997540625359</v>
      </c>
      <c r="V761" s="22">
        <f t="shared" si="363"/>
        <v>3</v>
      </c>
      <c r="W761" s="22">
        <f t="shared" si="364"/>
        <v>0</v>
      </c>
      <c r="X761" s="23" t="str">
        <f t="shared" si="338"/>
        <v/>
      </c>
      <c r="Y761" s="23" t="str">
        <f t="shared" si="339"/>
        <v/>
      </c>
      <c r="Z761" s="23">
        <f t="shared" si="340"/>
        <v>3</v>
      </c>
      <c r="AA761" s="23">
        <f t="shared" si="341"/>
        <v>0</v>
      </c>
      <c r="AB761" s="24">
        <f t="shared" si="342"/>
        <v>2</v>
      </c>
      <c r="AC761" s="24">
        <f t="shared" si="343"/>
        <v>1</v>
      </c>
      <c r="AD761" s="24">
        <f t="shared" si="344"/>
        <v>2</v>
      </c>
      <c r="AE761" s="24">
        <f t="shared" si="345"/>
        <v>2</v>
      </c>
      <c r="AF761" s="24">
        <f t="shared" si="346"/>
        <v>3</v>
      </c>
      <c r="AG761" s="24">
        <f t="shared" si="347"/>
        <v>1</v>
      </c>
      <c r="AH761" s="24">
        <f t="shared" si="348"/>
        <v>1</v>
      </c>
      <c r="AI761" s="24">
        <f t="shared" si="349"/>
        <v>1</v>
      </c>
      <c r="AJ761" s="24">
        <f t="shared" si="350"/>
        <v>2</v>
      </c>
      <c r="AK761" s="24">
        <f t="shared" si="351"/>
        <v>0</v>
      </c>
      <c r="AL761" s="25">
        <f>SUMIFS($AV$1:$CR$1,AV761:CR761,(LARGE(AV761:CR761,1)))</f>
        <v>21</v>
      </c>
      <c r="AM761" s="25">
        <f>SUMIFS($AV$1:$CR$1,AV761:CR761,(LARGE(AV761:CR761,2)))</f>
        <v>22</v>
      </c>
      <c r="AN761" s="25">
        <f>SUMIFS($AV$1:$CR$1,AV761:CR761,(LARGE(AV761:CR761,3)))</f>
        <v>31</v>
      </c>
      <c r="AO761" s="25">
        <f>SUMIFS($AV$1:$CR$1,AV761:CR761,(LARGE(AV761:CR761,4)))</f>
        <v>11</v>
      </c>
      <c r="AP761" s="25">
        <f>SUMIFS($AV$1:$CR$1,AV761:CR761,(LARGE(AV761:CR761,5)))</f>
        <v>20</v>
      </c>
      <c r="AQ761" s="26">
        <f>SUMIF($AV$1:$CR$1,AL761,AV761:CR761)</f>
        <v>1.3334677348448418</v>
      </c>
      <c r="AR761" s="26">
        <f>SUMIF($AV$1:$CR$1,AM761,AV761:CR761)</f>
        <v>7.6836362769363231E-2</v>
      </c>
      <c r="AS761" s="26">
        <f>SUMIF($AV$1:$CR$1,AN761,AV761:CR761)</f>
        <v>4.9139660553697756E-2</v>
      </c>
      <c r="AT761" s="26">
        <f>SUMIF($AV$1:$CR$1,AO761,AV761:CR761)</f>
        <v>4.7282021616820956E-2</v>
      </c>
      <c r="AU761" s="26">
        <f>SUMIF($AV$1:$CR$1,AP761,AV761:CR761)</f>
        <v>3.5105977383819216E-2</v>
      </c>
      <c r="AV761" s="27">
        <f>(1/(((0-P761)^2+(0-Q761)^2))*CT761)</f>
        <v>9.1504113418699861E-3</v>
      </c>
      <c r="AW761" s="27">
        <f>(1/(((1-P761)^2+(1-Q761)^2))*CT761)</f>
        <v>4.7282021616820956E-2</v>
      </c>
      <c r="AX761" s="27">
        <f>(1/(((2-P761)^2+(2-Q761)^2))*CT761)</f>
        <v>7.6836362769363231E-2</v>
      </c>
      <c r="AY761" s="27">
        <f>(1/(((3-P761)^2+(3-Q761)^2))*CT761)</f>
        <v>1.1781386305709711E-2</v>
      </c>
      <c r="AZ761" s="27">
        <f>((1/(((4-P761)^2+(4-Q761)^2))*CT761))</f>
        <v>4.2239605036865566E-3</v>
      </c>
      <c r="BA761" s="27">
        <f>((1/(((5-P761)^2+(5-Q761)^2))*CT761))</f>
        <v>2.1339724039952305E-3</v>
      </c>
      <c r="BB761" s="27">
        <f>((1/(((6-P761)^2+(6-Q761)^2))*CT761))</f>
        <v>1.2812716699743348E-3</v>
      </c>
      <c r="BC761" s="27">
        <f>((1/(((1-P761)^2+(0-Q761)^2))*CT761))</f>
        <v>2.0456197311327057E-2</v>
      </c>
      <c r="BD761" s="27">
        <f>((1/(((2-P761)^2+(0-Q761)^2))*CT761))</f>
        <v>3.5105977383819216E-2</v>
      </c>
      <c r="BE761" s="27">
        <f>((1/(((2-P761)^2+(1-Q761)^2))*CT761))</f>
        <v>1.3334677348448418</v>
      </c>
      <c r="BF761" s="27">
        <f>((1/(((3-P761)^2+(0-Q761)^2))*CT761))</f>
        <v>2.0796327092558697E-2</v>
      </c>
      <c r="BG761" s="27">
        <f>((1/(((3-P761)^2+(1-Q761)^2))*CT761))</f>
        <v>4.9139660553697756E-2</v>
      </c>
      <c r="BH761" s="27">
        <f>((1/(((3-P761)^2+(2-Q761)^2))*CT761))</f>
        <v>3.066082564889085E-2</v>
      </c>
      <c r="BI761" s="27">
        <f>((1/(((4-P761)^2+(0-Q761)^2))*CT761))</f>
        <v>9.2862883241530154E-3</v>
      </c>
      <c r="BJ761" s="27">
        <f>((1/(((4-P761)^2+(1-Q761)^2))*CT761))</f>
        <v>1.2507755208402638E-2</v>
      </c>
      <c r="BK761" s="27">
        <f>((1/(((4-P761)^2+(2-Q761)^2))*CT761))</f>
        <v>1.0844205775285205E-2</v>
      </c>
      <c r="BL761" s="27">
        <f>((1/(((4-P761)^2+(3-Q761)^2))*CT761))</f>
        <v>6.9213784179119166E-3</v>
      </c>
      <c r="BM761" s="27">
        <f>((1/(((5-P761)^2+(0-Q761)^2))*CT761))</f>
        <v>4.8242551088683383E-3</v>
      </c>
      <c r="BN761" s="27">
        <f>((1/(((5-P761)^2+(1-Q761)^2))*CT761))</f>
        <v>5.5694595889738642E-3</v>
      </c>
      <c r="BO761" s="27">
        <f>((1/(((5-P761)^2+(2-Q761)^2))*CT761))</f>
        <v>5.2133462703951019E-3</v>
      </c>
      <c r="BP761" s="27">
        <f>((1/(((5-P761)^2+(3-Q761)^2))*CT761))</f>
        <v>4.0970152294339058E-3</v>
      </c>
      <c r="BQ761" s="27">
        <f>((1/(((5-P761)^2+(4-Q761)^2))*CT761))</f>
        <v>2.973138810864888E-3</v>
      </c>
      <c r="BR761" s="27">
        <f>((1/(((6-P761)^2+(0-Q761)^2))*CT761))</f>
        <v>2.8827904370369428E-3</v>
      </c>
      <c r="BS761" s="27">
        <f>(1/(((6-P761)^2+(1-Q761)^2))*CT761)</f>
        <v>3.1333143428818634E-3</v>
      </c>
      <c r="BT761" s="27">
        <f>(1/(((6-P761)^2+(2-Q761)^2))*CT761)</f>
        <v>3.0173593150280326E-3</v>
      </c>
      <c r="BU761" s="27">
        <f>(1/(((6-P761)^2+(3-Q761)^2))*CT761)</f>
        <v>2.6063361420349245E-3</v>
      </c>
      <c r="BV761" s="27">
        <f>((1/(((6-P761)^2+(4-Q761)^2))*CT761))</f>
        <v>2.1010826185669193E-3</v>
      </c>
      <c r="BW761" s="27">
        <f>((1/(((6-P761)^2+(5-Q761)^2))*CT761))</f>
        <v>1.644169339292145E-3</v>
      </c>
      <c r="BX761" s="27">
        <f>((1/(((0-P761)^2+(1-Q761)^2))*CT761))</f>
        <v>1.2262498191745477E-2</v>
      </c>
      <c r="BY761" s="27">
        <f>((1/(((0-P761)^2+(2-Q761)^2))*CT761))</f>
        <v>1.0659367336925211E-2</v>
      </c>
      <c r="BZ761" s="27">
        <f>((1/(((1-P761)^2+(2-Q761)^2))*CT761))</f>
        <v>2.9927185917288435E-2</v>
      </c>
      <c r="CA761" s="27">
        <f>((1/(((0-P761)^2+(3-Q761)^2))*CT761))</f>
        <v>6.8456135130073401E-3</v>
      </c>
      <c r="CB761" s="27">
        <f>((1/(((1-P761)^2+(3-Q761)^2))*CT761))</f>
        <v>1.1671446692811118E-2</v>
      </c>
      <c r="CC761" s="27">
        <f>((1/(((2-P761)^2+(3-Q761)^2))*CT761))</f>
        <v>1.5318764011737164E-2</v>
      </c>
      <c r="CD761" s="27">
        <f>((1/(((0-P761)^2+(4-Q761)^2))*CT761))</f>
        <v>4.1956218444914152E-3</v>
      </c>
      <c r="CE761" s="27">
        <f>((1/(((1-P761)^2+(4-Q761)^2))*CT761))</f>
        <v>5.6197478003780516E-3</v>
      </c>
      <c r="CF761" s="27">
        <f>((1/(((2-P761)^2+(4-Q761)^2))*CT761))</f>
        <v>6.347426455129767E-3</v>
      </c>
      <c r="CG761" s="27">
        <f>((1/(((3-P761)^2+(4-Q761)^2))*CT761))</f>
        <v>5.6451120787564405E-3</v>
      </c>
      <c r="CH761" s="27">
        <f>((1/(((0-P761)^2+(5-Q761)^2))*CT761))</f>
        <v>2.6982655969541042E-3</v>
      </c>
      <c r="CI761" s="27">
        <f>((1/(((1-P761)^2+(5-Q761)^2))*CT761))</f>
        <v>3.2236364743912834E-3</v>
      </c>
      <c r="CJ761" s="27">
        <f>((1/(((2-P761)^2+(5-Q761)^2))*CT761))</f>
        <v>3.4505495159778184E-3</v>
      </c>
      <c r="CK761" s="27">
        <f>((1/(((3-P761)^2+(5-Q761)^2))*CT761))</f>
        <v>3.2319664940614599E-3</v>
      </c>
      <c r="CL761" s="27">
        <f>(1/(((4-P761)^2+(5-Q761)^2))*CT761)</f>
        <v>2.7099581782066159E-3</v>
      </c>
      <c r="CM761" s="27">
        <f>(1/(((0-P761)^2+(6-Q761)^2))*CT761)</f>
        <v>1.8420508264616609E-3</v>
      </c>
      <c r="CN761" s="27">
        <f>(1/(((1-P761)^2+(6-Q761)^2))*CT761)</f>
        <v>2.0726530299548566E-3</v>
      </c>
      <c r="CO761" s="27">
        <f>((1/(((2-P761)^2+(6-Q761)^2))*CT761))</f>
        <v>2.1641571241907821E-3</v>
      </c>
      <c r="CP761" s="27">
        <f>((1/(((3-P761)^2+(6-Q761)^2))*CT761))</f>
        <v>2.0760934115206199E-3</v>
      </c>
      <c r="CQ761" s="27">
        <f>((1/(((4-P761)^2+(6-Q761)^2))*CT761))</f>
        <v>1.8474926875193547E-3</v>
      </c>
      <c r="CR761" s="27">
        <f>((1/(((5-P761)^2+(6-Q761)^2)))*CT761)</f>
        <v>1.5603682247446232E-3</v>
      </c>
      <c r="CS761" s="21">
        <f t="shared" si="362"/>
        <v>1.8553079797819392</v>
      </c>
      <c r="CT761" s="28">
        <v>0.05</v>
      </c>
    </row>
  </sheetData>
  <phoneticPr fontId="3" type="noConversion"/>
  <conditionalFormatting sqref="C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F1 D25:F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Q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{3DDF9FA7-F55D-443C-B169-41BEF149B50F}</x14:id>
        </ext>
      </extLst>
    </cfRule>
  </conditionalFormatting>
  <conditionalFormatting sqref="S1:U76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857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{D49D0D0F-00E3-45E0-8A96-BD0DEDCA3564}</x14:id>
        </ext>
      </extLst>
    </cfRule>
  </conditionalFormatting>
  <conditionalFormatting sqref="C1:C1048576 E1:E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{D4BD0B9A-58F6-49ED-9F87-22BD8532E83A}</x14:id>
        </ext>
      </extLst>
    </cfRule>
  </conditionalFormatting>
  <conditionalFormatting sqref="D1:D1048576 F1:F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{00BEF5AF-F7A5-4C5E-9C6A-CA15BA7F7F8F}</x14:id>
        </ext>
      </extLst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DF9FA7-F55D-443C-B169-41BEF149B5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P1:Q1048576</xm:sqref>
        </x14:conditionalFormatting>
        <x14:conditionalFormatting xmlns:xm="http://schemas.microsoft.com/office/excel/2006/main">
          <x14:cfRule type="dataBar" id="{D49D0D0F-00E3-45E0-8A96-BD0DEDCA35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A1:A1048576</xm:sqref>
        </x14:conditionalFormatting>
        <x14:conditionalFormatting xmlns:xm="http://schemas.microsoft.com/office/excel/2006/main">
          <x14:cfRule type="dataBar" id="{D4BD0B9A-58F6-49ED-9F87-22BD8532E8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C1:C1048576 E1:E1048576</xm:sqref>
        </x14:conditionalFormatting>
        <x14:conditionalFormatting xmlns:xm="http://schemas.microsoft.com/office/excel/2006/main">
          <x14:cfRule type="dataBar" id="{00BEF5AF-F7A5-4C5E-9C6A-CA15BA7F7F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D1:D1048576 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5CDA5-675E-406D-9E07-5539A5822214}">
  <dimension ref="C1:I23"/>
  <sheetViews>
    <sheetView tabSelected="1" workbookViewId="0">
      <selection activeCell="B4" sqref="B4"/>
    </sheetView>
  </sheetViews>
  <sheetFormatPr defaultColWidth="0" defaultRowHeight="15.75" zeroHeight="1" x14ac:dyDescent="0.25"/>
  <cols>
    <col min="1" max="11" width="8.796875" style="31" customWidth="1"/>
    <col min="12" max="16384" width="8.796875" style="31" hidden="1"/>
  </cols>
  <sheetData>
    <row r="1" spans="3:9" x14ac:dyDescent="0.25">
      <c r="C1" s="30" t="s">
        <v>22</v>
      </c>
      <c r="D1" s="30"/>
      <c r="E1" s="30"/>
      <c r="G1" s="32" t="s">
        <v>28</v>
      </c>
      <c r="H1" s="32"/>
      <c r="I1" s="32"/>
    </row>
    <row r="2" spans="3:9" x14ac:dyDescent="0.25">
      <c r="C2" s="30"/>
      <c r="D2" s="30"/>
      <c r="E2" s="30"/>
      <c r="F2" s="39">
        <v>44945</v>
      </c>
      <c r="G2" s="32"/>
      <c r="H2" s="32"/>
      <c r="I2" s="32"/>
    </row>
    <row r="3" spans="3:9" x14ac:dyDescent="0.25">
      <c r="C3" s="30"/>
      <c r="D3" s="30"/>
      <c r="E3" s="30"/>
      <c r="G3" s="32"/>
      <c r="H3" s="32"/>
      <c r="I3" s="32"/>
    </row>
    <row r="4" spans="3:9" ht="15.75" customHeight="1" x14ac:dyDescent="0.25">
      <c r="D4" s="33">
        <v>1.89</v>
      </c>
      <c r="H4" s="33">
        <v>1.26</v>
      </c>
    </row>
    <row r="5" spans="3:9" ht="15.75" customHeight="1" x14ac:dyDescent="0.25">
      <c r="D5" s="33"/>
      <c r="H5" s="33"/>
    </row>
    <row r="6" spans="3:9" ht="15.75" customHeight="1" x14ac:dyDescent="0.25">
      <c r="D6" s="36"/>
      <c r="H6" s="33"/>
    </row>
    <row r="7" spans="3:9" x14ac:dyDescent="0.25">
      <c r="G7" s="37" t="s">
        <v>65</v>
      </c>
      <c r="H7" s="34">
        <v>0.54800000000000004</v>
      </c>
    </row>
    <row r="8" spans="3:9" x14ac:dyDescent="0.25">
      <c r="C8" s="31" t="s">
        <v>22</v>
      </c>
      <c r="D8" s="34">
        <v>0.72</v>
      </c>
      <c r="G8" s="37" t="s">
        <v>66</v>
      </c>
      <c r="H8" s="34">
        <v>7.4999999999999997E-2</v>
      </c>
    </row>
    <row r="9" spans="3:9" x14ac:dyDescent="0.25">
      <c r="C9" s="31" t="s">
        <v>64</v>
      </c>
      <c r="D9" s="34">
        <v>0.15</v>
      </c>
      <c r="G9" s="37" t="s">
        <v>67</v>
      </c>
      <c r="H9" s="34">
        <v>4.9000000000000002E-2</v>
      </c>
    </row>
    <row r="10" spans="3:9" x14ac:dyDescent="0.25">
      <c r="C10" s="31" t="s">
        <v>28</v>
      </c>
      <c r="D10" s="34">
        <v>0.13</v>
      </c>
      <c r="G10" s="38" t="s">
        <v>68</v>
      </c>
      <c r="H10" s="34">
        <v>3.3000000000000002E-2</v>
      </c>
    </row>
    <row r="11" spans="3:9" x14ac:dyDescent="0.25">
      <c r="G11" s="38" t="s">
        <v>69</v>
      </c>
      <c r="H11" s="34">
        <v>3.1E-2</v>
      </c>
    </row>
    <row r="12" spans="3:9" x14ac:dyDescent="0.25"/>
    <row r="13" spans="3:9" x14ac:dyDescent="0.25"/>
    <row r="14" spans="3:9" x14ac:dyDescent="0.25"/>
    <row r="15" spans="3:9" x14ac:dyDescent="0.25"/>
    <row r="16" spans="3:9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</sheetData>
  <mergeCells count="4">
    <mergeCell ref="C1:E3"/>
    <mergeCell ref="G1:I3"/>
    <mergeCell ref="D4:D5"/>
    <mergeCell ref="H4:H6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74A62B-1B05-49B4-BDA5-C85127E004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7</vt:i4>
      </vt:variant>
    </vt:vector>
  </HeadingPairs>
  <TitlesOfParts>
    <vt:vector size="9" baseType="lpstr">
      <vt:lpstr>Premier League</vt:lpstr>
      <vt:lpstr>Planilha4</vt:lpstr>
      <vt:lpstr>Mnxg</vt:lpstr>
      <vt:lpstr>Mxg</vt:lpstr>
      <vt:lpstr>nxg</vt:lpstr>
      <vt:lpstr>team</vt:lpstr>
      <vt:lpstr>Vnxg</vt:lpstr>
      <vt:lpstr>Vxg</vt:lpstr>
      <vt:lpstr>xg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Salermo</dc:creator>
  <cp:lastModifiedBy>Ryan Salermo</cp:lastModifiedBy>
  <dcterms:created xsi:type="dcterms:W3CDTF">2023-01-19T12:09:56Z</dcterms:created>
  <dcterms:modified xsi:type="dcterms:W3CDTF">2023-01-19T13:52:58Z</dcterms:modified>
</cp:coreProperties>
</file>