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771"/>
  </bookViews>
  <sheets>
    <sheet name="Documentation" sheetId="9" r:id="rId1"/>
    <sheet name="Balance Sheet" sheetId="8" r:id="rId2"/>
    <sheet name="Cash Flow Schedule" sheetId="7" r:id="rId3"/>
    <sheet name="Income Statement" sheetId="4" r:id="rId4"/>
  </sheets>
  <calcPr calcId="124519"/>
</workbook>
</file>

<file path=xl/calcChain.xml><?xml version="1.0" encoding="utf-8"?>
<calcChain xmlns="http://schemas.openxmlformats.org/spreadsheetml/2006/main">
  <c r="D15" i="4"/>
  <c r="C9" i="8"/>
  <c r="C6" i="4"/>
  <c r="D6"/>
  <c r="E6"/>
  <c r="F6"/>
  <c r="B6"/>
  <c r="D9" i="8"/>
  <c r="E9" s="1"/>
  <c r="F9" s="1"/>
  <c r="G9" s="1"/>
  <c r="C13"/>
  <c r="D13" s="1"/>
  <c r="E13" s="1"/>
  <c r="F13" s="1"/>
  <c r="G13" s="1"/>
  <c r="F10" i="7"/>
  <c r="E10"/>
  <c r="D10"/>
  <c r="C10"/>
  <c r="B10"/>
  <c r="F6"/>
  <c r="E6"/>
  <c r="D6"/>
  <c r="C6"/>
  <c r="B6"/>
  <c r="F7" i="4" l="1"/>
  <c r="F17" s="1"/>
  <c r="F19" s="1"/>
  <c r="F22" s="1"/>
  <c r="E7"/>
  <c r="E17" s="1"/>
  <c r="E19" s="1"/>
  <c r="E22" s="1"/>
  <c r="D7"/>
  <c r="D17" s="1"/>
  <c r="D19" s="1"/>
  <c r="D22" s="1"/>
  <c r="C7"/>
  <c r="C17" s="1"/>
  <c r="C19" s="1"/>
  <c r="C22" s="1"/>
  <c r="B7"/>
  <c r="B17" s="1"/>
  <c r="B19" s="1"/>
  <c r="B22" s="1"/>
  <c r="D25" l="1"/>
  <c r="D24"/>
  <c r="C25"/>
  <c r="C24"/>
  <c r="E25"/>
  <c r="E24"/>
  <c r="F25"/>
  <c r="F24"/>
  <c r="B24"/>
  <c r="B25" s="1"/>
  <c r="B17" i="8" l="1"/>
  <c r="B19" s="1"/>
  <c r="B7"/>
  <c r="B15" i="4"/>
  <c r="C15"/>
  <c r="E15"/>
  <c r="F15"/>
  <c r="B11" i="8" l="1"/>
  <c r="F5" i="7" l="1"/>
  <c r="F7" s="1"/>
  <c r="E5"/>
  <c r="E7" s="1"/>
  <c r="D5"/>
  <c r="D7" s="1"/>
  <c r="C5"/>
  <c r="C7" s="1"/>
  <c r="B5"/>
  <c r="B7" s="1"/>
  <c r="C9" l="1"/>
  <c r="D9"/>
  <c r="D12" s="1"/>
  <c r="D14" s="1"/>
  <c r="E9"/>
  <c r="E12" s="1"/>
  <c r="E14" s="1"/>
  <c r="F9"/>
  <c r="F12" s="1"/>
  <c r="F14" s="1"/>
  <c r="B9"/>
  <c r="B12" s="1"/>
  <c r="B14" s="1"/>
  <c r="C12" l="1"/>
  <c r="C14" s="1"/>
  <c r="C5" i="8"/>
  <c r="C7" s="1"/>
  <c r="C11" s="1"/>
  <c r="C15"/>
  <c r="D5" l="1"/>
  <c r="E5" s="1"/>
  <c r="D15"/>
  <c r="C17"/>
  <c r="C19" s="1"/>
  <c r="D7" l="1"/>
  <c r="D11" s="1"/>
  <c r="E7"/>
  <c r="E11" s="1"/>
  <c r="F5"/>
  <c r="D17"/>
  <c r="D19" s="1"/>
  <c r="E15"/>
  <c r="E17" l="1"/>
  <c r="E19" s="1"/>
  <c r="F15"/>
  <c r="F7"/>
  <c r="F11" s="1"/>
  <c r="G5"/>
  <c r="G7" s="1"/>
  <c r="G11" s="1"/>
  <c r="F17" l="1"/>
  <c r="F19" s="1"/>
  <c r="G15"/>
  <c r="G17" s="1"/>
  <c r="G19" s="1"/>
</calcChain>
</file>

<file path=xl/sharedStrings.xml><?xml version="1.0" encoding="utf-8"?>
<sst xmlns="http://schemas.openxmlformats.org/spreadsheetml/2006/main" count="65" uniqueCount="48">
  <si>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</si>
  <si>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</si>
  <si>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</si>
  <si>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</si>
  <si>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</si>
  <si>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</si>
  <si>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</si>
  <si>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</si>
  <si>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Accounting</t>
  </si>
  <si>
    <t>Advertising &amp; Promotion</t>
  </si>
  <si>
    <t>Insurance</t>
  </si>
  <si>
    <t>Maintenance</t>
  </si>
  <si>
    <t>Utilities</t>
  </si>
  <si>
    <t>Miscellaneous</t>
  </si>
  <si>
    <t>Earnings before Interest, Depr. &amp; Tax</t>
  </si>
  <si>
    <t>Operating Profit</t>
  </si>
  <si>
    <t>Earnings Before Taxes</t>
  </si>
  <si>
    <t>Net Income</t>
  </si>
  <si>
    <t>Net Cash Flow</t>
  </si>
  <si>
    <t>Cash</t>
  </si>
  <si>
    <t>Total Current Assets</t>
  </si>
  <si>
    <t>Plant &amp; Equipment</t>
  </si>
  <si>
    <t>Long-Term Debt</t>
  </si>
  <si>
    <t>Retained Earnings</t>
  </si>
  <si>
    <t>Total Liabilities and Equity</t>
  </si>
  <si>
    <t>Total Cash Inflows</t>
  </si>
  <si>
    <t>Total Cash Outflows</t>
  </si>
  <si>
    <t>Initial</t>
  </si>
  <si>
    <t>Total Equity</t>
  </si>
  <si>
    <t>Total Current and Noncurrent Assets</t>
  </si>
  <si>
    <t>Projected Five-Year Income Statement</t>
  </si>
  <si>
    <t>Total General Expenses</t>
  </si>
  <si>
    <t>Projected Five-Year Cash Flow</t>
  </si>
  <si>
    <t>Projected Five-Year Balance Sheet</t>
  </si>
  <si>
    <t>Inventory</t>
  </si>
  <si>
    <t>Debt Payment</t>
  </si>
  <si>
    <t>Bent Cycling</t>
  </si>
  <si>
    <t>Interest Expense</t>
  </si>
  <si>
    <t>Estimated Tax</t>
  </si>
  <si>
    <t>Income Tax</t>
  </si>
  <si>
    <t>Author</t>
  </si>
  <si>
    <t>Date</t>
  </si>
  <si>
    <t>Purpose</t>
  </si>
  <si>
    <t>Depreciation Expense</t>
  </si>
  <si>
    <t>Depreciation Add Back</t>
  </si>
  <si>
    <t>Other Equity</t>
  </si>
  <si>
    <t>Prepared: 11/29/2009</t>
  </si>
  <si>
    <t>To provide a financial analysis of the proposed remodelling of the design facility and shop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</si>
</sst>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C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2"/>
    <xf numFmtId="6" fontId="0" fillId="0" borderId="0" xfId="1" applyNumberFormat="1" applyFont="1"/>
    <xf numFmtId="0" fontId="5" fillId="0" borderId="2" xfId="6"/>
    <xf numFmtId="6" fontId="5" fillId="0" borderId="2" xfId="6" applyNumberFormat="1"/>
    <xf numFmtId="0" fontId="3" fillId="0" borderId="4" xfId="4" applyBorder="1"/>
    <xf numFmtId="0" fontId="0" fillId="0" borderId="4" xfId="0" applyBorder="1"/>
    <xf numFmtId="0" fontId="1" fillId="0" borderId="2" xfId="7" applyFill="1" applyBorder="1"/>
    <xf numFmtId="0" fontId="1" fillId="0" borderId="2" xfId="6" applyFont="1"/>
    <xf numFmtId="0" fontId="5" fillId="0" borderId="2" xfId="7" applyFont="1" applyFill="1" applyBorder="1"/>
    <xf numFmtId="0" fontId="5" fillId="0" borderId="2" xfId="8" applyFont="1" applyFill="1" applyBorder="1"/>
    <xf numFmtId="42" fontId="0" fillId="0" borderId="0" xfId="0" applyNumberFormat="1"/>
    <xf numFmtId="41" fontId="0" fillId="0" borderId="0" xfId="0" applyNumberFormat="1"/>
    <xf numFmtId="0" fontId="4" fillId="0" borderId="0" xfId="5" applyBorder="1" applyAlignment="1">
      <alignment horizontal="right"/>
    </xf>
    <xf numFmtId="0" fontId="4" fillId="0" borderId="0" xfId="5" applyFill="1" applyBorder="1" applyAlignment="1">
      <alignment horizontal="right"/>
    </xf>
    <xf numFmtId="0" fontId="4" fillId="0" borderId="0" xfId="5" applyFill="1" applyBorder="1"/>
    <xf numFmtId="0" fontId="0" fillId="4" borderId="0" xfId="0" applyFill="1"/>
    <xf numFmtId="0" fontId="3" fillId="4" borderId="0" xfId="4" applyFill="1"/>
    <xf numFmtId="0" fontId="0" fillId="4" borderId="4" xfId="0" applyFill="1" applyBorder="1"/>
    <xf numFmtId="0" fontId="0" fillId="4" borderId="3" xfId="0" applyFill="1" applyBorder="1"/>
    <xf numFmtId="0" fontId="2" fillId="4" borderId="4" xfId="2" applyFill="1" applyBorder="1"/>
    <xf numFmtId="0" fontId="3" fillId="4" borderId="0" xfId="4" applyFill="1" applyAlignment="1">
      <alignment vertical="top"/>
    </xf>
    <xf numFmtId="0" fontId="0" fillId="4" borderId="3" xfId="0" applyFill="1" applyBorder="1" applyAlignment="1">
      <alignment vertical="top" wrapText="1"/>
    </xf>
    <xf numFmtId="14" fontId="0" fillId="4" borderId="3" xfId="0" applyNumberFormat="1" applyFill="1" applyBorder="1"/>
    <xf numFmtId="164" fontId="0" fillId="0" borderId="0" xfId="0" applyNumberFormat="1"/>
    <xf numFmtId="6" fontId="1" fillId="0" borderId="2" xfId="6" applyNumberFormat="1" applyFont="1"/>
    <xf numFmtId="6" fontId="5" fillId="0" borderId="2" xfId="7" applyNumberFormat="1" applyFont="1" applyFill="1" applyBorder="1"/>
    <xf numFmtId="164" fontId="5" fillId="0" borderId="2" xfId="8" applyNumberFormat="1" applyFont="1" applyFill="1" applyBorder="1"/>
    <xf numFmtId="164" fontId="1" fillId="0" borderId="2" xfId="7" applyNumberFormat="1" applyFill="1" applyBorder="1"/>
    <xf numFmtId="0" fontId="3" fillId="5" borderId="1" xfId="3" applyFill="1" applyAlignment="1">
      <alignment horizontal="center"/>
    </xf>
    <xf numFmtId="0" fontId="6" fillId="6" borderId="1" xfId="3" applyFont="1" applyFill="1" applyAlignment="1">
      <alignment horizontal="center"/>
    </xf>
    <xf numFmtId="6" fontId="0" fillId="7" borderId="0" xfId="0" applyNumberFormat="1" applyFill="1"/>
    <xf numFmtId="41" fontId="0" fillId="7" borderId="0" xfId="0" applyNumberFormat="1" applyFill="1"/>
    <xf numFmtId="6" fontId="1" fillId="7" borderId="2" xfId="6" applyNumberFormat="1" applyFont="1" applyFill="1"/>
    <xf numFmtId="164" fontId="0" fillId="7" borderId="0" xfId="0" applyNumberFormat="1" applyFill="1"/>
    <xf numFmtId="42" fontId="0" fillId="7" borderId="0" xfId="0" applyNumberFormat="1" applyFill="1"/>
    <xf numFmtId="6" fontId="5" fillId="7" borderId="2" xfId="7" applyNumberFormat="1" applyFont="1" applyFill="1" applyBorder="1"/>
    <xf numFmtId="164" fontId="1" fillId="7" borderId="2" xfId="7" applyNumberFormat="1" applyFill="1" applyBorder="1"/>
    <xf numFmtId="164" fontId="5" fillId="7" borderId="2" xfId="8" applyNumberFormat="1" applyFont="1" applyFill="1" applyBorder="1"/>
    <xf numFmtId="0" fontId="5" fillId="0" borderId="2" xfId="6" applyNumberFormat="1"/>
  </cellXfs>
  <cellStyles count="9">
    <cellStyle name="20% - Accent5" xfId="7" builtinId="46"/>
    <cellStyle name="40% - Accent6" xfId="8" builtinId="51"/>
    <cellStyle name="Currency" xfId="1" builtinId="4"/>
    <cellStyle name="Explanatory Text" xfId="5" builtinId="53"/>
    <cellStyle name="Heading 3" xfId="3" builtinId="18"/>
    <cellStyle name="Heading 4" xfId="4" builtinId="19"/>
    <cellStyle name="Normal" xfId="0" builtinId="0"/>
    <cellStyle name="Title" xfId="2" builtinId="15"/>
    <cellStyle name="Total" xfId="6" builtinId="25"/>
  </cellStyles>
  <dxfs count="0"/>
  <tableStyles count="0" defaultTableStyle="TableStyleMedium9" defaultPivotStyle="PivotStyleLight16"/>
  <colors>
    <mruColors>
      <color rgb="FFFFFFCC"/>
      <color rgb="FFFF9900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5"/>
  <cols>
    <col min="1" max="1" width="9.140625" style="18"/>
    <col min="2" max="2" width="44.140625" style="18" customWidth="1"/>
    <col min="3" max="16384" width="9.140625" style="18"/>
  </cols>
  <sheetData>
    <row r="1" spans="1:2" ht="23.25" thickBot="1">
      <c r="A1" s="22" t="s">
        <v>36</v>
      </c>
      <c r="B1" s="20"/>
    </row>
    <row r="3" spans="1:2">
      <c r="A3" s="19" t="s">
        <v>40</v>
      </c>
      <c r="B3" s="21"/>
    </row>
    <row r="4" spans="1:2">
      <c r="A4" s="19" t="s">
        <v>41</v>
      </c>
      <c r="B4" s="25"/>
    </row>
    <row r="5" spans="1:2" ht="39.75" customHeight="1">
      <c r="A5" s="23" t="s">
        <v>42</v>
      </c>
      <c r="B5" s="2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zoomScale="120" zoomScaleNormal="120" workbookViewId="0">
      <selection activeCell="E5" sqref="E5"/>
    </sheetView>
  </sheetViews>
  <sheetFormatPr defaultRowHeight="15"/>
  <cols>
    <col min="1" max="1" width="35.85546875" customWidth="1"/>
    <col min="2" max="2" width="13.28515625" customWidth="1"/>
    <col min="3" max="7" width="13" customWidth="1"/>
  </cols>
  <sheetData>
    <row r="1" spans="1:7" ht="22.5">
      <c r="A1" s="3" t="s">
        <v>36</v>
      </c>
      <c r="G1" s="16" t="s">
        <v>46</v>
      </c>
    </row>
    <row r="2" spans="1:7" ht="15.75" thickBot="1">
      <c r="A2" s="7" t="s">
        <v>33</v>
      </c>
      <c r="B2" s="8"/>
      <c r="C2" s="8"/>
      <c r="D2" s="8"/>
      <c r="E2" s="8"/>
      <c r="F2" s="8"/>
      <c r="G2" s="8"/>
    </row>
    <row r="4" spans="1:7" ht="15.75" thickBot="1">
      <c r="B4" s="32" t="s">
        <v>27</v>
      </c>
      <c r="C4" s="31" t="s">
        <v>0</v>
      </c>
      <c r="D4" s="31" t="s">
        <v>1</v>
      </c>
      <c r="E4" s="31" t="s">
        <v>2</v>
      </c>
      <c r="F4" s="31" t="s">
        <v>3</v>
      </c>
      <c r="G4" s="31" t="s">
        <v>4</v>
      </c>
    </row>
    <row r="5" spans="1:7">
      <c r="A5" t="s">
        <v>19</v>
      </c>
      <c r="B5" s="33">
        <v>400000</v>
      </c>
      <c r="C5" s="1">
        <f>B5+'Cash Flow Schedule'!B14</f>
        <v>721934.6</v>
      </c>
      <c r="D5" s="1">
        <f>C5+'Cash Flow Schedule'!C14</f>
        <v>1053291.6000000001</v>
      </c>
      <c r="E5" s="1" t="e">
        <f>D5+'Cash Flow Schedule'!D14</f>
        <v>#DIV/0!</v>
      </c>
      <c r="F5" s="1" t="e">
        <f>E5+'Cash Flow Schedule'!E14</f>
        <v>#DIV/0!</v>
      </c>
      <c r="G5" s="1" t="e">
        <f>F5+'Cash Flow Schedule'!F14</f>
        <v>#DIV/0!</v>
      </c>
    </row>
    <row r="6" spans="1:7">
      <c r="A6" t="s">
        <v>34</v>
      </c>
      <c r="B6" s="34">
        <v>850000</v>
      </c>
      <c r="C6" s="14">
        <v>900000</v>
      </c>
      <c r="D6" s="14">
        <v>950000</v>
      </c>
      <c r="E6" s="14">
        <v>1000000</v>
      </c>
      <c r="F6" s="14">
        <v>1050000</v>
      </c>
      <c r="G6" s="14">
        <v>1100000</v>
      </c>
    </row>
    <row r="7" spans="1:7" ht="15.75" thickBot="1">
      <c r="A7" s="10" t="s">
        <v>20</v>
      </c>
      <c r="B7" s="35">
        <f>SUM(B5:B6)</f>
        <v>1250000</v>
      </c>
      <c r="C7" s="27">
        <f>SUM(C5:C6)</f>
        <v>1621934.6</v>
      </c>
      <c r="D7" s="27">
        <f t="shared" ref="D7:G7" si="0">SUM(D5:D6)</f>
        <v>2003291.6</v>
      </c>
      <c r="E7" s="27" t="e">
        <f t="shared" si="0"/>
        <v>#DIV/0!</v>
      </c>
      <c r="F7" s="27" t="e">
        <f t="shared" si="0"/>
        <v>#DIV/0!</v>
      </c>
      <c r="G7" s="27" t="e">
        <f t="shared" si="0"/>
        <v>#DIV/0!</v>
      </c>
    </row>
    <row r="8" spans="1:7" ht="15.75" thickTop="1">
      <c r="B8" s="34"/>
      <c r="C8" s="14"/>
      <c r="D8" s="14"/>
      <c r="E8" s="14"/>
      <c r="F8" s="14"/>
      <c r="G8" s="14"/>
    </row>
    <row r="9" spans="1:7">
      <c r="A9" t="s">
        <v>21</v>
      </c>
      <c r="B9" s="36">
        <v>950000</v>
      </c>
      <c r="C9" s="26">
        <f>B9-'Income Statement'!B18</f>
        <v>810000</v>
      </c>
      <c r="D9" s="26">
        <f>C9-'Income Statement'!C18</f>
        <v>690000</v>
      </c>
      <c r="E9" s="26">
        <f>D9-'Income Statement'!D18</f>
        <v>590000</v>
      </c>
      <c r="F9" s="26">
        <f>E9-'Income Statement'!E18</f>
        <v>505000</v>
      </c>
      <c r="G9" s="26">
        <f>F9-'Income Statement'!F18</f>
        <v>430000</v>
      </c>
    </row>
    <row r="10" spans="1:7">
      <c r="B10" s="37"/>
      <c r="C10" s="13"/>
      <c r="D10" s="13"/>
      <c r="E10" s="13"/>
      <c r="F10" s="13"/>
      <c r="G10" s="13"/>
    </row>
    <row r="11" spans="1:7" ht="15.75" thickBot="1">
      <c r="A11" s="11" t="s">
        <v>29</v>
      </c>
      <c r="B11" s="38">
        <f>B7+B9</f>
        <v>2200000</v>
      </c>
      <c r="C11" s="28">
        <f>C7+C9</f>
        <v>2431934.6</v>
      </c>
      <c r="D11" s="28">
        <f t="shared" ref="D11:G11" si="1">D7+D9</f>
        <v>2693291.6</v>
      </c>
      <c r="E11" s="28" t="e">
        <f t="shared" si="1"/>
        <v>#DIV/0!</v>
      </c>
      <c r="F11" s="28" t="e">
        <f t="shared" si="1"/>
        <v>#DIV/0!</v>
      </c>
      <c r="G11" s="28" t="e">
        <f t="shared" si="1"/>
        <v>#DIV/0!</v>
      </c>
    </row>
    <row r="12" spans="1:7" ht="15.75" thickTop="1">
      <c r="B12" s="37"/>
      <c r="C12" s="13"/>
      <c r="D12" s="13"/>
      <c r="E12" s="13"/>
      <c r="F12" s="13"/>
      <c r="G12" s="13"/>
    </row>
    <row r="13" spans="1:7">
      <c r="A13" t="s">
        <v>22</v>
      </c>
      <c r="B13" s="36">
        <v>950000</v>
      </c>
      <c r="C13" s="26">
        <f>B13-'Cash Flow Schedule'!B11</f>
        <v>787300</v>
      </c>
      <c r="D13" s="26">
        <f>C13-'Cash Flow Schedule'!C11</f>
        <v>612000</v>
      </c>
      <c r="E13" s="26">
        <f>D13-'Cash Flow Schedule'!D11</f>
        <v>423100</v>
      </c>
      <c r="F13" s="26">
        <f>E13-'Cash Flow Schedule'!E11</f>
        <v>219400</v>
      </c>
      <c r="G13" s="26">
        <f>F13-'Cash Flow Schedule'!F11</f>
        <v>0</v>
      </c>
    </row>
    <row r="14" spans="1:7">
      <c r="B14" s="34"/>
      <c r="C14" s="14"/>
      <c r="D14" s="14"/>
      <c r="E14" s="14"/>
      <c r="F14" s="14"/>
      <c r="G14" s="14"/>
    </row>
    <row r="15" spans="1:7">
      <c r="A15" t="s">
        <v>23</v>
      </c>
      <c r="B15" s="34">
        <v>400000</v>
      </c>
      <c r="C15" s="14">
        <f>B15+'Income Statement'!B25</f>
        <v>744634.6</v>
      </c>
      <c r="D15" s="14">
        <f>C15+'Income Statement'!C25</f>
        <v>1131291.6000000001</v>
      </c>
      <c r="E15" s="14" t="e">
        <f>D15+'Income Statement'!D25</f>
        <v>#DIV/0!</v>
      </c>
      <c r="F15" s="14" t="e">
        <f>E15+'Income Statement'!E25</f>
        <v>#DIV/0!</v>
      </c>
      <c r="G15" s="14" t="e">
        <f>F15+'Income Statement'!F25</f>
        <v>#DIV/0!</v>
      </c>
    </row>
    <row r="16" spans="1:7">
      <c r="A16" t="s">
        <v>45</v>
      </c>
      <c r="B16" s="34">
        <v>850000</v>
      </c>
      <c r="C16" s="14">
        <v>900000</v>
      </c>
      <c r="D16" s="14">
        <v>950000</v>
      </c>
      <c r="E16" s="14">
        <v>1000000</v>
      </c>
      <c r="F16" s="14">
        <v>1050000</v>
      </c>
      <c r="G16" s="14">
        <v>1100000</v>
      </c>
    </row>
    <row r="17" spans="1:7" ht="15.75" thickBot="1">
      <c r="A17" s="9" t="s">
        <v>28</v>
      </c>
      <c r="B17" s="39">
        <f>SUM(B15:B16)</f>
        <v>1250000</v>
      </c>
      <c r="C17" s="30">
        <f>SUM(C15:C16)</f>
        <v>1644634.6</v>
      </c>
      <c r="D17" s="30">
        <f t="shared" ref="D17:G17" si="2">SUM(D15:D16)</f>
        <v>2081291.6</v>
      </c>
      <c r="E17" s="30" t="e">
        <f t="shared" si="2"/>
        <v>#DIV/0!</v>
      </c>
      <c r="F17" s="30" t="e">
        <f t="shared" si="2"/>
        <v>#DIV/0!</v>
      </c>
      <c r="G17" s="30" t="e">
        <f t="shared" si="2"/>
        <v>#DIV/0!</v>
      </c>
    </row>
    <row r="18" spans="1:7" ht="15.75" thickTop="1">
      <c r="B18" s="37"/>
      <c r="C18" s="13"/>
      <c r="D18" s="13"/>
      <c r="E18" s="13"/>
      <c r="F18" s="13"/>
      <c r="G18" s="13"/>
    </row>
    <row r="19" spans="1:7" ht="15.75" thickBot="1">
      <c r="A19" s="12" t="s">
        <v>24</v>
      </c>
      <c r="B19" s="40">
        <f>B13+B17</f>
        <v>2200000</v>
      </c>
      <c r="C19" s="29">
        <f>C13+C17</f>
        <v>2431934.6</v>
      </c>
      <c r="D19" s="29">
        <f t="shared" ref="D19:G19" si="3">D13+D17</f>
        <v>2693291.6</v>
      </c>
      <c r="E19" s="29" t="e">
        <f t="shared" si="3"/>
        <v>#DIV/0!</v>
      </c>
      <c r="F19" s="29" t="e">
        <f t="shared" si="3"/>
        <v>#DIV/0!</v>
      </c>
      <c r="G19" s="29" t="e">
        <f t="shared" si="3"/>
        <v>#DIV/0!</v>
      </c>
    </row>
    <row r="20" spans="1:7" ht="15.75" thickTop="1"/>
  </sheetData>
  <pageMargins left="0.7" right="0.7" top="0.75" bottom="0.75" header="0.3" footer="0.3"/>
  <pageSetup orientation="landscape" verticalDpi="0" r:id="rId1"/>
  <headerFooter>
    <oddHeader>&amp;LBent Cycling
&amp;CProjected Five-Year Balance Sheet&amp;R&amp;D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zoomScale="120" zoomScaleNormal="120" workbookViewId="0">
      <selection activeCell="D5" sqref="D5"/>
    </sheetView>
  </sheetViews>
  <sheetFormatPr defaultRowHeight="15"/>
  <cols>
    <col min="1" max="1" width="34.7109375" customWidth="1"/>
    <col min="2" max="6" width="13" customWidth="1"/>
    <col min="7" max="7" width="9.7109375" bestFit="1" customWidth="1"/>
  </cols>
  <sheetData>
    <row r="1" spans="1:7" ht="22.5">
      <c r="A1" s="3" t="s">
        <v>36</v>
      </c>
      <c r="F1" s="15" t="s">
        <v>46</v>
      </c>
    </row>
    <row r="2" spans="1:7" ht="15.75" thickBot="1">
      <c r="A2" s="7" t="s">
        <v>32</v>
      </c>
      <c r="B2" s="8"/>
      <c r="C2" s="8"/>
      <c r="D2" s="8"/>
      <c r="E2" s="8"/>
      <c r="F2" s="8"/>
    </row>
    <row r="4" spans="1:7" ht="15.75" thickBo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4</v>
      </c>
    </row>
    <row r="5" spans="1:7">
      <c r="A5" t="s">
        <v>15</v>
      </c>
      <c r="B5" s="1">
        <f>'Income Statement'!B19</f>
        <v>579380</v>
      </c>
      <c r="C5" s="1">
        <f>'Income Statement'!C19</f>
        <v>627100</v>
      </c>
      <c r="D5" s="1" t="e">
        <f>'Income Statement'!D19</f>
        <v>#DIV/0!</v>
      </c>
      <c r="E5" s="1">
        <f>'Income Statement'!E19</f>
        <v>839500</v>
      </c>
      <c r="F5" s="1">
        <f>'Income Statement'!F19</f>
        <v>962100</v>
      </c>
    </row>
    <row r="6" spans="1:7">
      <c r="A6" t="s">
        <v>44</v>
      </c>
      <c r="B6" s="1">
        <f>'Income Statement'!B18</f>
        <v>140000</v>
      </c>
      <c r="C6" s="1">
        <f>'Income Statement'!C18</f>
        <v>120000</v>
      </c>
      <c r="D6" s="1">
        <f>'Income Statement'!D18</f>
        <v>100000</v>
      </c>
      <c r="E6" s="1">
        <f>'Income Statement'!E18</f>
        <v>85000</v>
      </c>
      <c r="F6" s="1">
        <f>'Income Statement'!F18</f>
        <v>75000</v>
      </c>
    </row>
    <row r="7" spans="1:7" ht="15.75" thickBot="1">
      <c r="A7" s="5" t="s">
        <v>25</v>
      </c>
      <c r="B7" s="6">
        <f t="shared" ref="B7:F7" si="0">SUM(B5:B6)</f>
        <v>719380</v>
      </c>
      <c r="C7" s="6">
        <f t="shared" si="0"/>
        <v>747100</v>
      </c>
      <c r="D7" s="6" t="e">
        <f t="shared" si="0"/>
        <v>#DIV/0!</v>
      </c>
      <c r="E7" s="6">
        <f t="shared" si="0"/>
        <v>924500</v>
      </c>
      <c r="F7" s="6">
        <f t="shared" si="0"/>
        <v>1037100</v>
      </c>
    </row>
    <row r="8" spans="1:7" ht="15.75" thickTop="1"/>
    <row r="9" spans="1:7">
      <c r="A9" t="s">
        <v>39</v>
      </c>
      <c r="B9" s="1">
        <f>'Income Statement'!B24</f>
        <v>169745.4</v>
      </c>
      <c r="C9" s="1">
        <f>'Income Statement'!C24</f>
        <v>190443</v>
      </c>
      <c r="D9" s="1" t="e">
        <f>'Income Statement'!D24</f>
        <v>#DIV/0!</v>
      </c>
      <c r="E9" s="1">
        <f>'Income Statement'!E24</f>
        <v>268785</v>
      </c>
      <c r="F9" s="1">
        <f>'Income Statement'!F24</f>
        <v>314523</v>
      </c>
    </row>
    <row r="10" spans="1:7">
      <c r="A10" t="s">
        <v>37</v>
      </c>
      <c r="B10" s="1">
        <f>'Income Statement'!B21</f>
        <v>65000</v>
      </c>
      <c r="C10" s="1">
        <f>'Income Statement'!C21</f>
        <v>50000</v>
      </c>
      <c r="D10" s="1">
        <f>'Income Statement'!D21</f>
        <v>40000</v>
      </c>
      <c r="E10" s="1">
        <f>'Income Statement'!E21</f>
        <v>25000</v>
      </c>
      <c r="F10" s="1">
        <f>'Income Statement'!F21</f>
        <v>9000</v>
      </c>
    </row>
    <row r="11" spans="1:7">
      <c r="A11" t="s">
        <v>35</v>
      </c>
      <c r="B11" s="1">
        <v>162700</v>
      </c>
      <c r="C11" s="1">
        <v>175300</v>
      </c>
      <c r="D11" s="1">
        <v>188900</v>
      </c>
      <c r="E11" s="1">
        <v>203700</v>
      </c>
      <c r="F11" s="1">
        <v>219400</v>
      </c>
      <c r="G11" s="1"/>
    </row>
    <row r="12" spans="1:7" ht="15.75" thickBot="1">
      <c r="A12" s="5" t="s">
        <v>26</v>
      </c>
      <c r="B12" s="6">
        <f t="shared" ref="B12:F12" si="1">SUM(B9:B11)</f>
        <v>397445.4</v>
      </c>
      <c r="C12" s="6">
        <f>SUM(C9:C11)</f>
        <v>415743</v>
      </c>
      <c r="D12" s="6" t="e">
        <f t="shared" si="1"/>
        <v>#DIV/0!</v>
      </c>
      <c r="E12" s="6">
        <f t="shared" si="1"/>
        <v>497485</v>
      </c>
      <c r="F12" s="6">
        <f t="shared" si="1"/>
        <v>542923</v>
      </c>
    </row>
    <row r="13" spans="1:7" ht="15.75" thickTop="1"/>
    <row r="14" spans="1:7" ht="15.75" thickBot="1">
      <c r="A14" s="5" t="s">
        <v>18</v>
      </c>
      <c r="B14" s="6">
        <f>B7-B12</f>
        <v>321934.59999999998</v>
      </c>
      <c r="C14" s="6">
        <f t="shared" ref="C14:F14" si="2">C7-C12</f>
        <v>331357</v>
      </c>
      <c r="D14" s="6" t="e">
        <f t="shared" si="2"/>
        <v>#DIV/0!</v>
      </c>
      <c r="E14" s="6">
        <f t="shared" si="2"/>
        <v>427015</v>
      </c>
      <c r="F14" s="6">
        <f t="shared" si="2"/>
        <v>494177</v>
      </c>
    </row>
    <row r="15" spans="1:7" ht="15.75" thickTop="1"/>
    <row r="16" spans="1:7">
      <c r="A16" s="17"/>
      <c r="B16" s="1"/>
      <c r="C16" s="1"/>
      <c r="D16" s="1"/>
      <c r="E16" s="1"/>
      <c r="F16" s="1"/>
    </row>
  </sheetData>
  <pageMargins left="0.7" right="0.7" top="0.75" bottom="0.75" header="0.3" footer="0.3"/>
  <pageSetup orientation="landscape" verticalDpi="0" r:id="rId1"/>
  <headerFooter>
    <oddHeader>&amp;LBent Cycling
&amp;CProjected Five-Year Cash Flow&amp;R&amp;D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zoomScale="120" zoomScaleNormal="120" workbookViewId="0">
      <selection activeCell="D15" sqref="D15"/>
    </sheetView>
  </sheetViews>
  <sheetFormatPr defaultRowHeight="15"/>
  <cols>
    <col min="1" max="1" width="34.7109375" customWidth="1"/>
    <col min="2" max="4" width="14.42578125" bestFit="1" customWidth="1"/>
    <col min="5" max="6" width="14.5703125" bestFit="1" customWidth="1"/>
  </cols>
  <sheetData>
    <row r="1" spans="1:8" ht="22.5">
      <c r="A1" s="3" t="s">
        <v>36</v>
      </c>
      <c r="F1" s="15" t="s">
        <v>46</v>
      </c>
    </row>
    <row r="2" spans="1:8" ht="15.75" thickBot="1">
      <c r="A2" s="7" t="s">
        <v>30</v>
      </c>
      <c r="B2" s="8"/>
      <c r="C2" s="8"/>
      <c r="D2" s="8"/>
      <c r="E2" s="8"/>
      <c r="F2" s="8"/>
    </row>
    <row r="4" spans="1:8" ht="15.75" thickBo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4</v>
      </c>
    </row>
    <row r="5" spans="1:8">
      <c r="A5" t="s">
        <v>5</v>
      </c>
      <c r="B5" s="1">
        <v>3200000</v>
      </c>
      <c r="C5" s="1">
        <v>3500000</v>
      </c>
      <c r="D5" s="1">
        <v>3900000</v>
      </c>
      <c r="E5" s="1">
        <v>4300000</v>
      </c>
      <c r="F5" s="1">
        <v>4800000.0000000009</v>
      </c>
    </row>
    <row r="6" spans="1:8">
      <c r="A6" t="s">
        <v>6</v>
      </c>
      <c r="B6" s="4">
        <f>B5*75%</f>
        <v>2400000</v>
      </c>
      <c r="C6" s="4">
        <f t="shared" ref="C6:F6" si="0">C5*75%</f>
        <v>2625000</v>
      </c>
      <c r="D6" s="4">
        <f t="shared" si="0"/>
        <v>2925000</v>
      </c>
      <c r="E6" s="4">
        <f t="shared" si="0"/>
        <v>3225000</v>
      </c>
      <c r="F6" s="4">
        <f t="shared" si="0"/>
        <v>3600000.0000000009</v>
      </c>
    </row>
    <row r="7" spans="1:8" ht="15.75" thickBot="1">
      <c r="A7" s="5" t="s">
        <v>7</v>
      </c>
      <c r="B7" s="6">
        <f>B5-B6</f>
        <v>800000</v>
      </c>
      <c r="C7" s="6">
        <f t="shared" ref="C7:F7" si="1">C5-C6</f>
        <v>875000</v>
      </c>
      <c r="D7" s="6">
        <f t="shared" si="1"/>
        <v>975000</v>
      </c>
      <c r="E7" s="6">
        <f t="shared" si="1"/>
        <v>1075000</v>
      </c>
      <c r="F7" s="6">
        <f t="shared" si="1"/>
        <v>1200000</v>
      </c>
      <c r="H7" s="2"/>
    </row>
    <row r="8" spans="1:8" ht="15.75" thickTop="1"/>
    <row r="9" spans="1:8">
      <c r="A9" t="s">
        <v>8</v>
      </c>
      <c r="B9" s="4">
        <v>12600</v>
      </c>
      <c r="C9" s="4">
        <v>13300</v>
      </c>
      <c r="D9" s="4">
        <v>14100</v>
      </c>
      <c r="E9" s="4">
        <v>14800</v>
      </c>
      <c r="F9" s="4">
        <v>15500</v>
      </c>
    </row>
    <row r="10" spans="1:8">
      <c r="A10" t="s">
        <v>9</v>
      </c>
      <c r="B10" s="4">
        <v>37800</v>
      </c>
      <c r="C10" s="4">
        <v>68400</v>
      </c>
      <c r="D10" s="4">
        <v>75600</v>
      </c>
      <c r="E10" s="4">
        <v>81000</v>
      </c>
      <c r="F10" s="4">
        <v>86400</v>
      </c>
    </row>
    <row r="11" spans="1:8">
      <c r="A11" t="s">
        <v>10</v>
      </c>
      <c r="B11" s="4">
        <v>3600</v>
      </c>
      <c r="C11" s="4">
        <v>5800</v>
      </c>
      <c r="D11" s="4">
        <v>6200</v>
      </c>
      <c r="E11" s="4">
        <v>6500</v>
      </c>
      <c r="F11" s="4">
        <v>7200</v>
      </c>
    </row>
    <row r="12" spans="1:8">
      <c r="A12" t="s">
        <v>11</v>
      </c>
      <c r="B12" s="4">
        <v>8640</v>
      </c>
      <c r="C12" s="4">
        <v>13700</v>
      </c>
      <c r="D12" s="4">
        <v>15100</v>
      </c>
      <c r="E12" s="4">
        <v>16600</v>
      </c>
      <c r="F12" s="4">
        <v>18000</v>
      </c>
    </row>
    <row r="13" spans="1:8">
      <c r="A13" t="s">
        <v>12</v>
      </c>
      <c r="B13" s="4">
        <v>13680</v>
      </c>
      <c r="C13" s="4">
        <v>18700</v>
      </c>
      <c r="D13" s="4">
        <v>20200</v>
      </c>
      <c r="E13" s="4">
        <v>21600</v>
      </c>
      <c r="F13" s="4">
        <v>23800</v>
      </c>
    </row>
    <row r="14" spans="1:8">
      <c r="A14" t="s">
        <v>13</v>
      </c>
      <c r="B14" s="4">
        <v>4300</v>
      </c>
      <c r="C14" s="4">
        <v>8000</v>
      </c>
      <c r="D14" s="4">
        <v>9000</v>
      </c>
      <c r="E14" s="4">
        <v>10000</v>
      </c>
      <c r="F14" s="4">
        <v>12000</v>
      </c>
    </row>
    <row r="15" spans="1:8" ht="15.75" thickBot="1">
      <c r="A15" s="5" t="s">
        <v>31</v>
      </c>
      <c r="B15" s="6">
        <f t="shared" ref="B15:F15" si="2">SUM(B9:B14)</f>
        <v>80620</v>
      </c>
      <c r="C15" s="6">
        <f t="shared" si="2"/>
        <v>127900</v>
      </c>
      <c r="D15" s="41" t="e">
        <f>SUM(D9:D14)/0</f>
        <v>#DIV/0!</v>
      </c>
      <c r="E15" s="6">
        <f t="shared" si="2"/>
        <v>150500</v>
      </c>
      <c r="F15" s="6">
        <f t="shared" si="2"/>
        <v>162900</v>
      </c>
    </row>
    <row r="16" spans="1:8" ht="15.75" thickTop="1"/>
    <row r="17" spans="1:6">
      <c r="A17" t="s">
        <v>14</v>
      </c>
      <c r="B17" s="1">
        <f>B7-B15</f>
        <v>719380</v>
      </c>
      <c r="C17" s="1">
        <f t="shared" ref="C17:F17" si="3">C7-C15</f>
        <v>747100</v>
      </c>
      <c r="D17" s="1" t="e">
        <f t="shared" si="3"/>
        <v>#DIV/0!</v>
      </c>
      <c r="E17" s="1">
        <f t="shared" si="3"/>
        <v>924500</v>
      </c>
      <c r="F17" s="1">
        <f t="shared" si="3"/>
        <v>1037100</v>
      </c>
    </row>
    <row r="18" spans="1:6">
      <c r="A18" t="s">
        <v>43</v>
      </c>
      <c r="B18" s="1">
        <v>140000</v>
      </c>
      <c r="C18" s="1">
        <v>120000</v>
      </c>
      <c r="D18" s="1">
        <v>100000</v>
      </c>
      <c r="E18" s="1">
        <v>85000</v>
      </c>
      <c r="F18" s="1">
        <v>75000</v>
      </c>
    </row>
    <row r="19" spans="1:6" ht="15.75" thickBot="1">
      <c r="A19" s="5" t="s">
        <v>15</v>
      </c>
      <c r="B19" s="6">
        <f>B17-B18</f>
        <v>579380</v>
      </c>
      <c r="C19" s="6">
        <f t="shared" ref="C19:F19" si="4">C17-C18</f>
        <v>627100</v>
      </c>
      <c r="D19" s="6" t="e">
        <f t="shared" si="4"/>
        <v>#DIV/0!</v>
      </c>
      <c r="E19" s="6">
        <f t="shared" si="4"/>
        <v>839500</v>
      </c>
      <c r="F19" s="6">
        <f t="shared" si="4"/>
        <v>962100</v>
      </c>
    </row>
    <row r="20" spans="1:6" ht="15.75" thickTop="1">
      <c r="B20" s="1"/>
      <c r="C20" s="1"/>
      <c r="D20" s="1"/>
      <c r="E20" s="1"/>
      <c r="F20" s="1"/>
    </row>
    <row r="21" spans="1:6">
      <c r="A21" t="s">
        <v>37</v>
      </c>
      <c r="B21" s="1">
        <v>65000</v>
      </c>
      <c r="C21" s="1">
        <v>50000</v>
      </c>
      <c r="D21" s="1">
        <v>40000</v>
      </c>
      <c r="E21" s="1">
        <v>25000</v>
      </c>
      <c r="F21" s="1">
        <v>9000</v>
      </c>
    </row>
    <row r="22" spans="1:6" ht="15.75" thickBot="1">
      <c r="A22" s="5" t="s">
        <v>16</v>
      </c>
      <c r="B22" s="6">
        <f>B19-B21</f>
        <v>514380</v>
      </c>
      <c r="C22" s="6">
        <f t="shared" ref="C22:F22" si="5">C19-C21</f>
        <v>577100</v>
      </c>
      <c r="D22" s="6" t="e">
        <f t="shared" si="5"/>
        <v>#DIV/0!</v>
      </c>
      <c r="E22" s="6">
        <f t="shared" si="5"/>
        <v>814500</v>
      </c>
      <c r="F22" s="6">
        <f t="shared" si="5"/>
        <v>953100</v>
      </c>
    </row>
    <row r="23" spans="1:6" ht="15.75" thickTop="1"/>
    <row r="24" spans="1:6">
      <c r="A24" t="s">
        <v>38</v>
      </c>
      <c r="B24" s="1">
        <f>B22*33%</f>
        <v>169745.4</v>
      </c>
      <c r="C24" s="1">
        <f t="shared" ref="C24:F24" si="6">C22*33%</f>
        <v>190443</v>
      </c>
      <c r="D24" s="1" t="e">
        <f t="shared" si="6"/>
        <v>#DIV/0!</v>
      </c>
      <c r="E24" s="1">
        <f t="shared" si="6"/>
        <v>268785</v>
      </c>
      <c r="F24" s="1">
        <f t="shared" si="6"/>
        <v>314523</v>
      </c>
    </row>
    <row r="25" spans="1:6" ht="15.75" thickBot="1">
      <c r="A25" s="5" t="s">
        <v>17</v>
      </c>
      <c r="B25" s="6">
        <f>B22-B24</f>
        <v>344634.6</v>
      </c>
      <c r="C25" s="6">
        <f t="shared" ref="C25:F25" si="7">C22-C24</f>
        <v>386657</v>
      </c>
      <c r="D25" s="6" t="e">
        <f t="shared" si="7"/>
        <v>#DIV/0!</v>
      </c>
      <c r="E25" s="6">
        <f t="shared" si="7"/>
        <v>545715</v>
      </c>
      <c r="F25" s="6">
        <f t="shared" si="7"/>
        <v>638577</v>
      </c>
    </row>
    <row r="26" spans="1:6" ht="15.75" thickTop="1"/>
    <row r="28" spans="1:6">
      <c r="D28" s="2"/>
    </row>
  </sheetData>
  <pageMargins left="0.7" right="0.7" top="0.75" bottom="0.75" header="0.3" footer="0.3"/>
  <pageSetup orientation="landscape" verticalDpi="0" r:id="rId1"/>
  <headerFooter>
    <oddHeader>&amp;LBent Cycling
&amp;CProjected Five-Year Income Statement&amp;R&amp;D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Balance Sheet</vt:lpstr>
      <vt:lpstr>Cash Flow Schedule</vt:lpstr>
      <vt:lpstr>Income Statement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</cp:lastModifiedBy>
  <cp:lastPrinted>2007-01-25T21:21:46Z</cp:lastPrinted>
  <dcterms:created xsi:type="dcterms:W3CDTF">2007-01-09T19:56:32Z</dcterms:created>
  <dcterms:modified xsi:type="dcterms:W3CDTF">2007-05-09T07:18:50Z</dcterms:modified>
</cp:coreProperties>
</file>