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3820"/>
  <bookViews>
    <workbookView xWindow="360" yWindow="75" windowWidth="12120" windowHeight="9120" firstSheet="3" activeTab="6"/>
  </bookViews>
  <sheets>
    <sheet name="Documentation" sheetId="3" r:id="rId1"/>
    <sheet name="Loans" sheetId="1" r:id="rId2"/>
    <sheet name="Q3-8" sheetId="4" r:id="rId3"/>
    <sheet name="Q9" sheetId="6" r:id="rId4"/>
    <sheet name="Q10" sheetId="9" r:id="rId5"/>
    <sheet name="Q11 Loans-Type And City" sheetId="10" r:id="rId6"/>
    <sheet name="Q12 Loans-Type and Loan Date" sheetId="12" r:id="rId7"/>
  </sheets>
  <definedNames>
    <definedName name="_xlnm._FilterDatabase" localSheetId="1" hidden="1">Loans!$B$29:$Q$29</definedName>
    <definedName name="_xlnm._FilterDatabase" localSheetId="4" hidden="1">'Q10'!$B$29:$Q$29</definedName>
    <definedName name="qryCustLoans" localSheetId="4">'Q10'!$B$1:$I$26</definedName>
    <definedName name="qryCustLoans" localSheetId="2">'Q3-8'!$B$1:$I$26</definedName>
    <definedName name="qryCustLoans" localSheetId="3">'Q9'!$B$1:$I$26</definedName>
    <definedName name="qryCustLoans">Loans!$B$1:$I$26</definedName>
  </definedNames>
  <calcPr calcId="125725"/>
  <pivotCaches>
    <pivotCache cacheId="7" r:id="rId8"/>
  </pivotCaches>
  <webPublishing codePage="1252"/>
</workbook>
</file>

<file path=xl/calcChain.xml><?xml version="1.0" encoding="utf-8"?>
<calcChain xmlns="http://schemas.openxmlformats.org/spreadsheetml/2006/main">
  <c r="F32" i="9"/>
  <c r="J26"/>
  <c r="J25"/>
  <c r="J24"/>
  <c r="J23"/>
  <c r="J22"/>
  <c r="J21"/>
  <c r="J20"/>
  <c r="J19"/>
  <c r="D32" s="1"/>
  <c r="J18"/>
  <c r="J17"/>
  <c r="J16"/>
  <c r="J15"/>
  <c r="J14"/>
  <c r="J13"/>
  <c r="J12"/>
  <c r="J11"/>
  <c r="C32" s="1"/>
  <c r="J10"/>
  <c r="J9"/>
  <c r="J8"/>
  <c r="J7"/>
  <c r="J6"/>
  <c r="J5"/>
  <c r="J4"/>
  <c r="J3"/>
  <c r="J2"/>
  <c r="J7" i="1"/>
  <c r="F29" i="6"/>
  <c r="A29"/>
  <c r="J26"/>
  <c r="J25"/>
  <c r="J24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J4"/>
  <c r="J3"/>
  <c r="J2"/>
  <c r="J26" i="4"/>
  <c r="J25"/>
  <c r="J24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J4"/>
  <c r="J3"/>
  <c r="J2"/>
  <c r="J15" i="1"/>
  <c r="J16"/>
  <c r="J17"/>
  <c r="J20"/>
  <c r="J21"/>
  <c r="J6"/>
  <c r="J9"/>
  <c r="J3"/>
  <c r="J13"/>
  <c r="J11"/>
  <c r="J18"/>
  <c r="J14"/>
  <c r="J4"/>
  <c r="J8"/>
  <c r="J12"/>
  <c r="J10"/>
  <c r="J5"/>
  <c r="J23"/>
  <c r="J26"/>
  <c r="J19"/>
  <c r="J2"/>
  <c r="J25"/>
  <c r="J24"/>
  <c r="J22"/>
  <c r="B32" i="9" l="1"/>
  <c r="J29" i="6"/>
</calcChain>
</file>

<file path=xl/sharedStrings.xml><?xml version="1.0" encoding="utf-8"?>
<sst xmlns="http://schemas.openxmlformats.org/spreadsheetml/2006/main" count="482" uniqueCount="54">
  <si>
    <t>City</t>
  </si>
  <si>
    <t>LoanID</t>
  </si>
  <si>
    <t>Amount</t>
  </si>
  <si>
    <t>Term</t>
  </si>
  <si>
    <t>Type</t>
  </si>
  <si>
    <t>Eileen</t>
  </si>
  <si>
    <t>Scott</t>
  </si>
  <si>
    <t>Ted</t>
  </si>
  <si>
    <t>Myerson</t>
  </si>
  <si>
    <t>Ellen</t>
  </si>
  <si>
    <t>Harper</t>
  </si>
  <si>
    <t>Max</t>
  </si>
  <si>
    <t>Entermann</t>
  </si>
  <si>
    <t>Helen</t>
  </si>
  <si>
    <t>Rayus</t>
  </si>
  <si>
    <t>Peter</t>
  </si>
  <si>
    <t>Rose</t>
  </si>
  <si>
    <t>Budnick</t>
  </si>
  <si>
    <t>Austin</t>
  </si>
  <si>
    <t>Powers</t>
  </si>
  <si>
    <t>Barbara</t>
  </si>
  <si>
    <t>Ringer</t>
  </si>
  <si>
    <t>Sanger</t>
  </si>
  <si>
    <t>Hunter</t>
  </si>
  <si>
    <t>Mortgage</t>
  </si>
  <si>
    <t>Car</t>
  </si>
  <si>
    <t>Other</t>
  </si>
  <si>
    <t>Cooper</t>
  </si>
  <si>
    <t>Santa Fe</t>
  </si>
  <si>
    <t>Taos</t>
  </si>
  <si>
    <t>Albuquerque</t>
  </si>
  <si>
    <t>First Name</t>
  </si>
  <si>
    <t>Last Name</t>
  </si>
  <si>
    <t>Loan Date</t>
  </si>
  <si>
    <t>Interest Rate</t>
  </si>
  <si>
    <t>Purpose:</t>
  </si>
  <si>
    <t>High Desert Bank</t>
  </si>
  <si>
    <t>Analyze loans for quarterly meeting</t>
  </si>
  <si>
    <t>Author</t>
  </si>
  <si>
    <t>Date</t>
  </si>
  <si>
    <t>Ryan Stearns</t>
  </si>
  <si>
    <t>Monthly Payment</t>
  </si>
  <si>
    <t>Total Number of Loans</t>
  </si>
  <si>
    <t>Total Amount of Loans</t>
  </si>
  <si>
    <t>Average Monthly Payment</t>
  </si>
  <si>
    <t>Average Loan Amount</t>
  </si>
  <si>
    <t>Values</t>
  </si>
  <si>
    <t>Sum of Amount</t>
  </si>
  <si>
    <t>Average of Amount</t>
  </si>
  <si>
    <t>Count of LoanID</t>
  </si>
  <si>
    <t>Row Labels</t>
  </si>
  <si>
    <t>Grand Total</t>
  </si>
  <si>
    <t>Sum of Monthly Payment</t>
  </si>
  <si>
    <t>(All)</t>
  </si>
</sst>
</file>

<file path=xl/styles.xml><?xml version="1.0" encoding="utf-8"?>
<styleSheet xmlns="http://schemas.openxmlformats.org/spreadsheetml/2006/main">
  <numFmts count="6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mmmm\ d\,\ yyyy"/>
    <numFmt numFmtId="166" formatCode="[$-409]mmmmm;@"/>
    <numFmt numFmtId="170" formatCode="_(&quot;$&quot;* #,##0_);_(&quot;$&quot;* \(#,##0\);_(&quot;$&quot;* &quot;-&quot;??_);_(@_)"/>
  </numFmts>
  <fonts count="6">
    <font>
      <sz val="10"/>
      <name val="MS Sans Serif"/>
    </font>
    <font>
      <sz val="8"/>
      <name val="MS Sans Serif"/>
      <family val="2"/>
    </font>
    <font>
      <b/>
      <sz val="16"/>
      <name val="Arial"/>
      <family val="2"/>
    </font>
    <font>
      <sz val="12"/>
      <name val="Calibri"/>
      <family val="2"/>
      <scheme val="minor"/>
    </font>
    <font>
      <sz val="10"/>
      <name val="MS Sans Serif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1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2" borderId="0" xfId="0" applyFill="1"/>
    <xf numFmtId="164" fontId="0" fillId="3" borderId="1" xfId="0" applyNumberFormat="1" applyFill="1" applyBorder="1"/>
    <xf numFmtId="0" fontId="3" fillId="0" borderId="0" xfId="0" quotePrefix="1" applyNumberFormat="1" applyFont="1"/>
    <xf numFmtId="0" fontId="3" fillId="0" borderId="0" xfId="0" applyFont="1"/>
    <xf numFmtId="0" fontId="3" fillId="0" borderId="0" xfId="0" applyNumberFormat="1" applyFont="1"/>
    <xf numFmtId="14" fontId="3" fillId="0" borderId="0" xfId="0" applyNumberFormat="1" applyFont="1"/>
    <xf numFmtId="14" fontId="0" fillId="3" borderId="2" xfId="0" applyNumberFormat="1" applyFill="1" applyBorder="1"/>
    <xf numFmtId="42" fontId="3" fillId="0" borderId="0" xfId="1" quotePrefix="1" applyNumberFormat="1" applyFont="1"/>
    <xf numFmtId="42" fontId="3" fillId="0" borderId="0" xfId="1" applyNumberFormat="1" applyFont="1"/>
    <xf numFmtId="9" fontId="3" fillId="0" borderId="0" xfId="2" quotePrefix="1" applyFont="1"/>
    <xf numFmtId="9" fontId="3" fillId="0" borderId="0" xfId="2" applyFont="1"/>
    <xf numFmtId="8" fontId="3" fillId="0" borderId="0" xfId="0" applyNumberFormat="1" applyFont="1"/>
    <xf numFmtId="0" fontId="5" fillId="0" borderId="0" xfId="0" applyFont="1"/>
    <xf numFmtId="42" fontId="3" fillId="0" borderId="0" xfId="1" applyNumberFormat="1" applyFont="1" applyAlignment="1"/>
    <xf numFmtId="42" fontId="5" fillId="0" borderId="0" xfId="1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8" fontId="3" fillId="0" borderId="0" xfId="0" applyNumberFormat="1" applyFont="1" applyAlignment="1">
      <alignment horizontal="right"/>
    </xf>
    <xf numFmtId="9" fontId="5" fillId="0" borderId="0" xfId="2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2" fontId="0" fillId="0" borderId="0" xfId="0" applyNumberFormat="1"/>
    <xf numFmtId="0" fontId="0" fillId="0" borderId="0" xfId="0" pivotButton="1" applyAlignment="1">
      <alignment horizontal="center"/>
    </xf>
    <xf numFmtId="0" fontId="0" fillId="0" borderId="0" xfId="0" applyNumberFormat="1" applyAlignment="1">
      <alignment horizontal="center"/>
    </xf>
    <xf numFmtId="170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245">
    <dxf>
      <alignment horizontal="center" readingOrder="0"/>
    </dxf>
    <dxf>
      <alignment horizontal="center" readingOrder="0"/>
    </dxf>
    <dxf>
      <alignment horizontal="center" readingOrder="0"/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numFmt numFmtId="169" formatCode="_(&quot;$&quot;* #,##0.0_);_(&quot;$&quot;* \(#,##0.0\);_(&quot;$&quot;* &quot;-&quot;??_);_(@_)"/>
    </dxf>
    <dxf>
      <numFmt numFmtId="170" formatCode="_(&quot;$&quot;* #,##0_);_(&quot;$&quot;* \(#,##0\);_(&quot;$&quot;* &quot;-&quot;??_);_(@_)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numFmt numFmtId="169" formatCode="_(&quot;$&quot;* #,##0.0_);_(&quot;$&quot;* \(#,##0.0\);_(&quot;$&quot;* &quot;-&quot;??_);_(@_)"/>
    </dxf>
    <dxf>
      <numFmt numFmtId="34" formatCode="_(&quot;$&quot;* #,##0.00_);_(&quot;$&quot;* \(#,##0.00\);_(&quot;$&quot;* &quot;-&quot;??_);_(@_)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34" formatCode="_(&quot;$&quot;* #,##0.00_);_(&quot;$&quot;* \(#,##0.00\);_(&quot;$&quot;* &quot;-&quot;??_);_(@_)"/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numFmt numFmtId="169" formatCode="_(&quot;$&quot;* #,##0.0_);_(&quot;$&quot;* \(#,##0.0\);_(&quot;$&quot;* &quot;-&quot;??_);_(@_)"/>
    </dxf>
    <dxf>
      <numFmt numFmtId="170" formatCode="_(&quot;$&quot;* #,##0_);_(&quot;$&quot;* \(#,##0\);_(&quot;$&quot;* &quot;-&quot;??_);_(@_)"/>
    </dxf>
    <dxf>
      <numFmt numFmtId="169" formatCode="_(&quot;$&quot;* #,##0.0_);_(&quot;$&quot;* \(#,##0.0\);_(&quot;$&quot;* &quot;-&quot;??_);_(@_)"/>
    </dxf>
    <dxf>
      <numFmt numFmtId="170" formatCode="_(&quot;$&quot;* #,##0_);_(&quot;$&quot;* \(#,##0\);_(&quot;$&quot;* &quot;-&quot;??_);_(@_)"/>
    </dxf>
    <dxf>
      <numFmt numFmtId="169" formatCode="_(&quot;$&quot;* #,##0.0_);_(&quot;$&quot;* \(#,##0.0\);_(&quot;$&quot;* &quot;-&quot;??_);_(@_)"/>
    </dxf>
    <dxf>
      <numFmt numFmtId="170" formatCode="_(&quot;$&quot;* #,##0_);_(&quot;$&quot;* \(#,##0\);_(&quot;$&quot;* &quot;-&quot;??_);_(@_)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34" formatCode="_(&quot;$&quot;* #,##0.00_);_(&quot;$&quot;* \(#,##0.00\);_(&quot;$&quot;* &quot;-&quot;??_);_(@_)"/>
    </dxf>
    <dxf>
      <numFmt numFmtId="169" formatCode="_(&quot;$&quot;* #,##0.0_);_(&quot;$&quot;* \(#,##0.0\);_(&quot;$&quot;* &quot;-&quot;??_);_(@_)"/>
    </dxf>
    <dxf>
      <numFmt numFmtId="169" formatCode="_(&quot;$&quot;* #,##0.0_);_(&quot;$&quot;* \(#,##0.0\);_(&quot;$&quot;* &quot;-&quot;??_);_(@_)"/>
    </dxf>
    <dxf>
      <numFmt numFmtId="169" formatCode="_(&quot;$&quot;* #,##0.0_);_(&quot;$&quot;* \(#,##0.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7" formatCode="_(&quot;$&quot;* #,##0.000_);_(&quot;$&quot;* \(#,##0.000\);_(&quot;$&quot;* &quot;-&quot;??_);_(@_)"/>
    </dxf>
    <dxf>
      <numFmt numFmtId="167" formatCode="_(&quot;$&quot;* #,##0.000_);_(&quot;$&quot;* \(#,##0.000\);_(&quot;$&quot;* &quot;-&quot;??_);_(@_)"/>
    </dxf>
    <dxf>
      <numFmt numFmtId="167" formatCode="_(&quot;$&quot;* #,##0.000_);_(&quot;$&quot;* \(#,##0.000\);_(&quot;$&quot;* &quot;-&quot;??_);_(@_)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34" formatCode="_(&quot;$&quot;* #,##0.00_);_(&quot;$&quot;* \(#,##0.00\);_(&quot;$&quot;* &quot;-&quot;??_);_(@_)"/>
    </dxf>
    <dxf>
      <numFmt numFmtId="167" formatCode="_(&quot;$&quot;* #,##0.000_);_(&quot;$&quot;* \(#,##0.000\);_(&quot;$&quot;* &quot;-&quot;??_);_(@_)"/>
    </dxf>
    <dxf>
      <numFmt numFmtId="167" formatCode="_(&quot;$&quot;* #,##0.000_);_(&quot;$&quot;* \(#,##0.000\);_(&quot;$&quot;* &quot;-&quot;??_);_(@_)"/>
    </dxf>
    <dxf>
      <numFmt numFmtId="167" formatCode="_(&quot;$&quot;* #,##0.000_);_(&quot;$&quot;* \(#,##0.000\);_(&quot;$&quot;* &quot;-&quot;??_);_(@_)"/>
    </dxf>
    <dxf>
      <numFmt numFmtId="168" formatCode="_(&quot;$&quot;* #,##0.0000_);_(&quot;$&quot;* \(#,##0.0000\);_(&quot;$&quot;* &quot;-&quot;??_);_(@_)"/>
    </dxf>
    <dxf>
      <numFmt numFmtId="168" formatCode="_(&quot;$&quot;* #,##0.0000_);_(&quot;$&quot;* \(#,##0.0000\);_(&quot;$&quot;* &quot;-&quot;??_);_(@_)"/>
    </dxf>
    <dxf>
      <numFmt numFmtId="168" formatCode="_(&quot;$&quot;* #,##0.0000_);_(&quot;$&quot;* \(#,##0.0000\);_(&quot;$&quot;* &quot;-&quot;??_);_(@_)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34" formatCode="_(&quot;$&quot;* #,##0.00_);_(&quot;$&quot;* \(#,##0.00\);_(&quot;$&quot;* &quot;-&quot;??_);_(@_)"/>
    </dxf>
    <dxf>
      <numFmt numFmtId="168" formatCode="_(&quot;$&quot;* #,##0.0000_);_(&quot;$&quot;* \(#,##0.0000\);_(&quot;$&quot;* &quot;-&quot;??_);_(@_)"/>
    </dxf>
    <dxf>
      <numFmt numFmtId="168" formatCode="_(&quot;$&quot;* #,##0.0000_);_(&quot;$&quot;* \(#,##0.0000\);_(&quot;$&quot;* &quot;-&quot;??_);_(@_)"/>
    </dxf>
    <dxf>
      <numFmt numFmtId="168" formatCode="_(&quot;$&quot;* #,##0.0000_);_(&quot;$&quot;* \(#,##0.0000\);_(&quot;$&quot;* &quot;-&quot;??_);_(@_)"/>
    </dxf>
    <dxf>
      <numFmt numFmtId="167" formatCode="_(&quot;$&quot;* #,##0.000_);_(&quot;$&quot;* \(#,##0.000\);_(&quot;$&quot;* &quot;-&quot;??_);_(@_)"/>
    </dxf>
    <dxf>
      <numFmt numFmtId="167" formatCode="_(&quot;$&quot;* #,##0.000_);_(&quot;$&quot;* \(#,##0.000\);_(&quot;$&quot;* &quot;-&quot;??_);_(@_)"/>
    </dxf>
    <dxf>
      <numFmt numFmtId="167" formatCode="_(&quot;$&quot;* #,##0.000_);_(&quot;$&quot;* \(#,##0.000\);_(&quot;$&quot;* &quot;-&quot;??_);_(@_)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34" formatCode="_(&quot;$&quot;* #,##0.00_);_(&quot;$&quot;* \(#,##0.00\);_(&quot;$&quot;* &quot;-&quot;??_);_(@_)"/>
    </dxf>
    <dxf>
      <numFmt numFmtId="167" formatCode="_(&quot;$&quot;* #,##0.000_);_(&quot;$&quot;* \(#,##0.000\);_(&quot;$&quot;* &quot;-&quot;??_);_(@_)"/>
    </dxf>
    <dxf>
      <numFmt numFmtId="167" formatCode="_(&quot;$&quot;* #,##0.000_);_(&quot;$&quot;* \(#,##0.000\);_(&quot;$&quot;* &quot;-&quot;??_);_(@_)"/>
    </dxf>
    <dxf>
      <numFmt numFmtId="167" formatCode="_(&quot;$&quot;* #,##0.000_);_(&quot;$&quot;* \(#,##0.0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32" formatCode="_(&quot;$&quot;* #,##0_);_(&quot;$&quot;* \(#,##0\);_(&quot;$&quot;* &quot;-&quot;_);_(@_)"/>
    </dxf>
    <dxf>
      <numFmt numFmtId="32" formatCode="_(&quot;$&quot;* #,##0_);_(&quot;$&quot;* \(#,##0\);_(&quot;$&quot;* &quot;-&quot;_);_(@_)"/>
    </dxf>
    <dxf>
      <numFmt numFmtId="32" formatCode="_(&quot;$&quot;* #,##0_);_(&quot;$&quot;* \(#,##0\);_(&quot;$&quot;* &quot;-&quot;_);_(@_)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34" formatCode="_(&quot;$&quot;* #,##0.00_);_(&quot;$&quot;* \(#,##0.00\);_(&quot;$&quot;* &quot;-&quot;??_);_(@_)"/>
    </dxf>
    <dxf>
      <numFmt numFmtId="32" formatCode="_(&quot;$&quot;* #,##0_);_(&quot;$&quot;* \(#,##0\);_(&quot;$&quot;* &quot;-&quot;_);_(@_)"/>
    </dxf>
    <dxf>
      <numFmt numFmtId="34" formatCode="_(&quot;$&quot;* #,##0.00_);_(&quot;$&quot;* \(#,##0.00\);_(&quot;$&quot;* &quot;-&quot;??_);_(@_)"/>
    </dxf>
    <dxf>
      <numFmt numFmtId="32" formatCode="_(&quot;$&quot;* #,##0_);_(&quot;$&quot;* \(#,##0\);_(&quot;$&quot;* &quot;-&quot;_);_(@_)"/>
    </dxf>
    <dxf>
      <numFmt numFmtId="34" formatCode="_(&quot;$&quot;* #,##0.00_);_(&quot;$&quot;* \(#,##0.00\);_(&quot;$&quot;* &quot;-&quot;??_);_(@_)"/>
    </dxf>
    <dxf>
      <numFmt numFmtId="32" formatCode="_(&quot;$&quot;* #,##0_);_(&quot;$&quot;* \(#,##0\);_(&quot;$&quot;* &quot;-&quot;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32" formatCode="_(&quot;$&quot;* #,##0_);_(&quot;$&quot;* \(#,##0\);_(&quot;$&quot;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/>
        <i val="0"/>
        <color theme="1"/>
      </font>
      <fill>
        <patternFill>
          <bgColor rgb="FFFFC000"/>
        </patternFill>
      </fill>
    </dxf>
    <dxf>
      <font>
        <b/>
        <i val="0"/>
        <color theme="1"/>
      </font>
      <fill>
        <patternFill>
          <bgColor rgb="FFFFC000"/>
        </patternFill>
      </fill>
    </dxf>
    <dxf>
      <font>
        <b/>
        <i val="0"/>
        <color theme="1"/>
      </font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2" formatCode="&quot;$&quot;#,##0.00_);[Red]\(&quot;$&quot;#,##0.0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right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32" formatCode="_(&quot;$&quot;* #,##0_);_(&quot;$&quot;* \(#,##0\);_(&quot;$&quot;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32" formatCode="_(&quot;$&quot;* #,##0_);_(&quot;$&quot;* \(#,##0\);_(&quot;$&quot;* &quot;-&quot;_);_(@_)"/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32" formatCode="_(&quot;$&quot;* #,##0_);_(&quot;$&quot;* \(#,##0\);_(&quot;$&quot;* &quot;-&quot;_);_(@_)"/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32" formatCode="_(&quot;$&quot;* #,##0_);_(&quot;$&quot;* \(#,##0\);_(&quot;$&quot;* &quot;-&quot;_);_(@_)"/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32" formatCode="_(&quot;$&quot;* #,##0_);_(&quot;$&quot;* \(#,##0\);_(&quot;$&quot;* &quot;-&quot;_);_(@_)"/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32" formatCode="_(&quot;$&quot;* #,##0_);_(&quot;$&quot;* \(#,##0\);_(&quot;$&quot;* &quot;-&quot;_);_(@_)"/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right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right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32" formatCode="_(&quot;$&quot;* #,##0_);_(&quot;$&quot;* \(#,##0\);_(&quot;$&quot;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</dxf>
    <dxf>
      <font>
        <b/>
        <i val="0"/>
        <color theme="1"/>
      </font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32" formatCode="_(&quot;$&quot;* #,##0_);_(&quot;$&quot;* \(#,##0\);_(&quot;$&quot;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yan" refreshedDate="40445.321348611113" createdVersion="3" refreshedVersion="3" minRefreshableVersion="3" recordCount="25">
  <cacheSource type="worksheet">
    <worksheetSource name="LoanData"/>
  </cacheSource>
  <cacheFields count="10">
    <cacheField name="LoanID" numFmtId="0">
      <sharedItems containsSemiMixedTypes="0" containsString="0" containsNumber="1" containsInteger="1" minValue="1022" maxValue="1046"/>
    </cacheField>
    <cacheField name="First Name" numFmtId="0">
      <sharedItems/>
    </cacheField>
    <cacheField name="Last Name" numFmtId="0">
      <sharedItems/>
    </cacheField>
    <cacheField name="City" numFmtId="0">
      <sharedItems count="3">
        <s v="Albuquerque"/>
        <s v="Santa Fe"/>
        <s v="Taos"/>
      </sharedItems>
    </cacheField>
    <cacheField name="Loan Date" numFmtId="14">
      <sharedItems containsSemiMixedTypes="0" containsNonDate="0" containsDate="1" containsString="0" minDate="2010-01-15T00:00:00" maxDate="2010-05-09T00:00:00" count="24">
        <d v="2010-03-03T00:00:00"/>
        <d v="2010-04-15T00:00:00"/>
        <d v="2010-01-25T00:00:00"/>
        <d v="2010-05-08T00:00:00"/>
        <d v="2010-03-11T00:00:00"/>
        <d v="2010-05-01T00:00:00"/>
        <d v="2010-03-01T00:00:00"/>
        <d v="2010-03-31T00:00:00"/>
        <d v="2010-02-12T00:00:00"/>
        <d v="2010-01-23T00:00:00"/>
        <d v="2010-02-08T00:00:00"/>
        <d v="2010-01-15T00:00:00"/>
        <d v="2010-05-03T00:00:00"/>
        <d v="2010-02-28T00:00:00"/>
        <d v="2010-03-21T00:00:00"/>
        <d v="2010-03-22T00:00:00"/>
        <d v="2010-01-31T00:00:00"/>
        <d v="2010-04-18T00:00:00"/>
        <d v="2010-04-01T00:00:00"/>
        <d v="2010-04-22T00:00:00"/>
        <d v="2010-02-20T00:00:00"/>
        <d v="2010-03-10T00:00:00"/>
        <d v="2010-02-15T00:00:00"/>
        <d v="2010-02-21T00:00:00"/>
      </sharedItems>
      <fieldGroup base="4">
        <rangePr groupBy="months" startDate="2010-01-15T00:00:00" endDate="2010-05-09T00:00:00"/>
        <groupItems count="14">
          <s v="&lt;1/15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9/2010"/>
        </groupItems>
      </fieldGroup>
    </cacheField>
    <cacheField name="Amount" numFmtId="42">
      <sharedItems containsSemiMixedTypes="0" containsString="0" containsNumber="1" containsInteger="1" minValue="5000" maxValue="525000" count="19">
        <n v="56000"/>
        <n v="25000"/>
        <n v="10000"/>
        <n v="275000"/>
        <n v="200000"/>
        <n v="150000"/>
        <n v="20000"/>
        <n v="15000"/>
        <n v="10500"/>
        <n v="35000"/>
        <n v="525000"/>
        <n v="475000"/>
        <n v="350000"/>
        <n v="100000"/>
        <n v="12000"/>
        <n v="41000"/>
        <n v="250000"/>
        <n v="129000"/>
        <n v="5000"/>
      </sharedItems>
    </cacheField>
    <cacheField name="Interest Rate" numFmtId="9">
      <sharedItems containsSemiMixedTypes="0" containsString="0" containsNumber="1" minValue="5.5E-2" maxValue="8.7499999999999994E-2"/>
    </cacheField>
    <cacheField name="Term" numFmtId="0">
      <sharedItems containsSemiMixedTypes="0" containsString="0" containsNumber="1" containsInteger="1" minValue="3" maxValue="30"/>
    </cacheField>
    <cacheField name="Type" numFmtId="0">
      <sharedItems count="3">
        <s v="Car"/>
        <s v="Mortgage"/>
        <s v="Other"/>
      </sharedItems>
    </cacheField>
    <cacheField name="Monthly Payment" numFmtId="8">
      <sharedItems containsSemiMixedTypes="0" containsString="0" containsNumber="1" minValue="-48111.567636238156" maxValue="-1808.5715437834062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n v="1043"/>
    <s v="Austin"/>
    <s v="Powers"/>
    <x v="0"/>
    <x v="0"/>
    <x v="0"/>
    <n v="7.2499999999999995E-2"/>
    <n v="5"/>
    <x v="0"/>
    <n v="-13749.427012780743"/>
  </r>
  <r>
    <n v="1029"/>
    <s v="Ellen"/>
    <s v="Harper"/>
    <x v="0"/>
    <x v="1"/>
    <x v="1"/>
    <n v="7.7499999999999999E-2"/>
    <n v="4"/>
    <x v="0"/>
    <n v="-7506.0606388985107"/>
  </r>
  <r>
    <n v="1035"/>
    <s v="Helen"/>
    <s v="Rayus"/>
    <x v="0"/>
    <x v="2"/>
    <x v="2"/>
    <n v="5.5E-2"/>
    <n v="3"/>
    <x v="0"/>
    <n v="-3706.5407469953711"/>
  </r>
  <r>
    <n v="1039"/>
    <s v="Peter"/>
    <s v="Sanger"/>
    <x v="0"/>
    <x v="3"/>
    <x v="3"/>
    <n v="0.06"/>
    <n v="15"/>
    <x v="1"/>
    <n v="-28314.760087710973"/>
  </r>
  <r>
    <n v="1027"/>
    <s v="Ellen"/>
    <s v="Harper"/>
    <x v="0"/>
    <x v="4"/>
    <x v="4"/>
    <n v="6.25E-2"/>
    <n v="15"/>
    <x v="1"/>
    <n v="-20930.246134432768"/>
  </r>
  <r>
    <n v="1030"/>
    <s v="Ellen"/>
    <s v="Harper"/>
    <x v="0"/>
    <x v="5"/>
    <x v="5"/>
    <n v="5.7500000000000002E-2"/>
    <n v="15"/>
    <x v="1"/>
    <n v="-15193.126621969946"/>
  </r>
  <r>
    <n v="1036"/>
    <s v="Helen"/>
    <s v="Rayus"/>
    <x v="0"/>
    <x v="6"/>
    <x v="6"/>
    <n v="7.4999999999999997E-2"/>
    <n v="5"/>
    <x v="2"/>
    <n v="-4943.2943557344079"/>
  </r>
  <r>
    <n v="1028"/>
    <s v="Ellen"/>
    <s v="Harper"/>
    <x v="0"/>
    <x v="7"/>
    <x v="7"/>
    <n v="6.5000000000000002E-2"/>
    <n v="3"/>
    <x v="2"/>
    <n v="-5663.6355289171661"/>
  </r>
  <r>
    <n v="1038"/>
    <s v="Peter"/>
    <s v="Sanger"/>
    <x v="0"/>
    <x v="8"/>
    <x v="8"/>
    <n v="6.8750000000000006E-2"/>
    <n v="5"/>
    <x v="2"/>
    <n v="-2552.2872297719737"/>
  </r>
  <r>
    <n v="1032"/>
    <s v="Max"/>
    <s v="Entermann"/>
    <x v="1"/>
    <x v="9"/>
    <x v="9"/>
    <n v="6.7500000000000004E-2"/>
    <n v="5"/>
    <x v="0"/>
    <n v="-8479.1130597360589"/>
  </r>
  <r>
    <n v="1037"/>
    <s v="Ted"/>
    <s v="Myerson"/>
    <x v="1"/>
    <x v="10"/>
    <x v="10"/>
    <n v="6.5000000000000002E-2"/>
    <n v="30"/>
    <x v="1"/>
    <n v="-40203.15717910308"/>
  </r>
  <r>
    <n v="1031"/>
    <s v="Max"/>
    <s v="Entermann"/>
    <x v="1"/>
    <x v="11"/>
    <x v="11"/>
    <n v="5.7500000000000002E-2"/>
    <n v="15"/>
    <x v="1"/>
    <n v="-48111.567636238156"/>
  </r>
  <r>
    <n v="1034"/>
    <s v="Max"/>
    <s v="Entermann"/>
    <x v="1"/>
    <x v="12"/>
    <x v="12"/>
    <n v="0.08"/>
    <n v="30"/>
    <x v="1"/>
    <n v="-31089.601685545294"/>
  </r>
  <r>
    <n v="1022"/>
    <s v="Eileen"/>
    <s v="Cooper"/>
    <x v="1"/>
    <x v="13"/>
    <x v="4"/>
    <n v="7.0000000298023224E-2"/>
    <n v="15"/>
    <x v="1"/>
    <n v="-21958.924981535984"/>
  </r>
  <r>
    <n v="1023"/>
    <s v="Eileen"/>
    <s v="Cooper"/>
    <x v="1"/>
    <x v="14"/>
    <x v="5"/>
    <n v="7.4999999999999997E-2"/>
    <n v="15"/>
    <x v="1"/>
    <n v="-16993.085438128554"/>
  </r>
  <r>
    <n v="1024"/>
    <s v="Eileen"/>
    <s v="Cooper"/>
    <x v="1"/>
    <x v="15"/>
    <x v="13"/>
    <n v="7.0000000298023224E-2"/>
    <n v="30"/>
    <x v="1"/>
    <n v="-8058.6403752370134"/>
  </r>
  <r>
    <n v="1033"/>
    <s v="Max"/>
    <s v="Entermann"/>
    <x v="1"/>
    <x v="16"/>
    <x v="14"/>
    <n v="8.2500000000000004E-2"/>
    <n v="10"/>
    <x v="2"/>
    <n v="-1808.5715437834062"/>
  </r>
  <r>
    <n v="1042"/>
    <s v="Rose"/>
    <s v="Budnick"/>
    <x v="2"/>
    <x v="17"/>
    <x v="15"/>
    <n v="7.4999999999999997E-2"/>
    <n v="4"/>
    <x v="0"/>
    <n v="-12241.267854834825"/>
  </r>
  <r>
    <n v="1025"/>
    <s v="Scott"/>
    <s v="Hunter"/>
    <x v="2"/>
    <x v="6"/>
    <x v="1"/>
    <n v="6.5000000000000002E-2"/>
    <n v="3"/>
    <x v="0"/>
    <n v="-9439.3925481952774"/>
  </r>
  <r>
    <n v="1026"/>
    <s v="Scott"/>
    <s v="Hunter"/>
    <x v="2"/>
    <x v="18"/>
    <x v="2"/>
    <n v="7.6999999999999999E-2"/>
    <n v="5"/>
    <x v="0"/>
    <n v="-2484.7929545370694"/>
  </r>
  <r>
    <n v="1046"/>
    <s v="Barbara"/>
    <s v="Ringer"/>
    <x v="2"/>
    <x v="19"/>
    <x v="12"/>
    <n v="6.5000000000000002E-2"/>
    <n v="15"/>
    <x v="1"/>
    <n v="-37223.474037771892"/>
  </r>
  <r>
    <n v="1040"/>
    <s v="Rose"/>
    <s v="Budnick"/>
    <x v="2"/>
    <x v="20"/>
    <x v="16"/>
    <n v="5.7500000000000002E-2"/>
    <n v="30"/>
    <x v="1"/>
    <n v="-17679.059654303543"/>
  </r>
  <r>
    <n v="1045"/>
    <s v="Barbara"/>
    <s v="Ringer"/>
    <x v="2"/>
    <x v="21"/>
    <x v="17"/>
    <n v="5.7500000000000002E-2"/>
    <n v="15"/>
    <x v="1"/>
    <n v="-13066.088894894154"/>
  </r>
  <r>
    <n v="1044"/>
    <s v="Barbara"/>
    <s v="Ringer"/>
    <x v="2"/>
    <x v="22"/>
    <x v="9"/>
    <n v="0.06"/>
    <n v="5"/>
    <x v="2"/>
    <n v="-8308.8740150916274"/>
  </r>
  <r>
    <n v="1041"/>
    <s v="Rose"/>
    <s v="Budnick"/>
    <x v="2"/>
    <x v="23"/>
    <x v="18"/>
    <n v="8.7499999999999994E-2"/>
    <n v="3"/>
    <x v="2"/>
    <n v="-1966.478928759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C17" firstHeaderRow="1" firstDataRow="2" firstDataCol="1"/>
  <pivotFields count="10">
    <pivotField dataField="1"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42" showAll="0"/>
    <pivotField numFmtId="9" showAll="0"/>
    <pivotField showAll="0"/>
    <pivotField axis="axisRow" showAll="0">
      <items count="4">
        <item x="0"/>
        <item x="1"/>
        <item x="2"/>
        <item t="default"/>
      </items>
    </pivotField>
    <pivotField numFmtId="8" showAll="0"/>
  </pivotFields>
  <rowFields count="2">
    <field x="8"/>
    <field x="3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LoanID" fld="0" subtotal="count" baseField="0" baseItem="0"/>
    <dataField name="Average of Amount" fld="5" subtotal="average" baseField="0" baseItem="0" numFmtId="42"/>
  </dataFields>
  <formats count="6">
    <format dxfId="13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28">
      <pivotArea type="topRight" dataOnly="0" labelOnly="1" outline="0" fieldPosition="0"/>
    </format>
    <format dxfId="12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2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23">
      <pivotArea field="-2" type="button" dataOnly="0" labelOnly="1" outline="0" axis="axisCol" fieldPosition="0"/>
    </format>
    <format dxfId="122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D8" firstHeaderRow="1" firstDataRow="2" firstDataCol="1" rowPageCount="1" colPageCount="1"/>
  <pivotFields count="10">
    <pivotField dataField="1" showAll="0"/>
    <pivotField showAll="0"/>
    <pivotField showAll="0"/>
    <pivotField showAll="0"/>
    <pivotField axis="axisPage" numFmtId="166" multipleItemSelectionAllowe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42" showAll="0">
      <items count="20">
        <item x="18"/>
        <item x="2"/>
        <item x="8"/>
        <item x="14"/>
        <item x="7"/>
        <item x="6"/>
        <item x="1"/>
        <item x="9"/>
        <item x="15"/>
        <item x="0"/>
        <item x="13"/>
        <item x="17"/>
        <item x="5"/>
        <item x="4"/>
        <item x="16"/>
        <item x="3"/>
        <item x="12"/>
        <item x="11"/>
        <item x="10"/>
        <item t="default"/>
      </items>
    </pivotField>
    <pivotField numFmtId="9" showAll="0"/>
    <pivotField showAll="0"/>
    <pivotField axis="axisRow" showAll="0">
      <items count="4">
        <item x="0"/>
        <item x="1"/>
        <item x="2"/>
        <item t="default"/>
      </items>
    </pivotField>
    <pivotField dataField="1" numFmtId="8" showAll="0"/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4" hier="-1"/>
  </pageFields>
  <dataFields count="3">
    <dataField name="Count of LoanID" fld="0" subtotal="count" baseField="0" baseItem="0"/>
    <dataField name="Sum of Amount" fld="5" baseField="0" baseItem="0" numFmtId="170"/>
    <dataField name="Sum of Monthly Payment" fld="9" baseField="0" baseItem="0" numFmtId="170"/>
  </dataFields>
  <formats count="7">
    <format dxfId="11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14">
      <pivotArea field="-2" type="button" dataOnly="0" labelOnly="1" outline="0" axis="axisCol" fieldPosition="0"/>
    </format>
    <format dxfId="11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41">
      <pivotArea type="topRight" dataOnly="0" labelOnly="1" outline="0" fieldPosition="0"/>
    </format>
    <format dxfId="3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2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LoanData" displayName="LoanData" ref="A1:J26" headerRowDxfId="235" dataDxfId="236">
  <sortState ref="A2:J26">
    <sortCondition ref="D2:D26"/>
    <sortCondition ref="I2:I26"/>
    <sortCondition descending="1" ref="F2:F26"/>
  </sortState>
  <tableColumns count="10">
    <tableColumn id="1" name="LoanID" totalsRowLabel="Total" dataDxfId="244" totalsRowDxfId="174"/>
    <tableColumn id="2" name="First Name" dataDxfId="243" totalsRowDxfId="175"/>
    <tableColumn id="3" name="Last Name" dataDxfId="242" totalsRowDxfId="176"/>
    <tableColumn id="4" name="City" dataDxfId="241" totalsRowDxfId="177"/>
    <tableColumn id="5" name="Loan Date" dataDxfId="240" totalsRowDxfId="178"/>
    <tableColumn id="6" name="Amount" dataDxfId="234" totalsRowDxfId="179" dataCellStyle="Currency"/>
    <tableColumn id="7" name="Interest Rate" dataDxfId="239" totalsRowDxfId="180" dataCellStyle="Percent"/>
    <tableColumn id="8" name="Term" dataDxfId="238" totalsRowDxfId="181"/>
    <tableColumn id="9" name="Type" dataDxfId="237" totalsRowDxfId="182"/>
    <tableColumn id="10" name="Monthly Payment" totalsRowFunction="sum" dataDxfId="233" totalsRowDxfId="183">
      <calculatedColumnFormula>PMT(LoanData[[#This Row],[Interest Rate]],LoanData[[#This Row],[Term]],LoanData[[#This Row],[Amount]])</calculatedColumnFormula>
    </tableColumn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id="2" name="LoanData3" displayName="LoanData3" ref="A1:J26" totalsRowShown="0" headerRowDxfId="221" dataDxfId="220">
  <autoFilter ref="A1:J26"/>
  <sortState ref="A2:J26">
    <sortCondition ref="I2:I26"/>
    <sortCondition ref="D2:D26"/>
    <sortCondition ref="C2:C26"/>
  </sortState>
  <tableColumns count="10">
    <tableColumn id="1" name="LoanID" dataDxfId="231"/>
    <tableColumn id="2" name="First Name" dataDxfId="230"/>
    <tableColumn id="3" name="Last Name" dataDxfId="229"/>
    <tableColumn id="4" name="City" dataDxfId="228"/>
    <tableColumn id="5" name="Loan Date" dataDxfId="227"/>
    <tableColumn id="6" name="Amount" dataDxfId="226" dataCellStyle="Currency"/>
    <tableColumn id="7" name="Interest Rate" dataDxfId="225" dataCellStyle="Percent"/>
    <tableColumn id="8" name="Term" dataDxfId="224"/>
    <tableColumn id="9" name="Type" dataDxfId="223"/>
    <tableColumn id="10" name="Monthly Payment" dataDxfId="222">
      <calculatedColumnFormula>PMT(LoanData3[[#This Row],[Interest Rate]],LoanData3[[#This Row],[Term]],LoanData3[[#This Row],[Amount]])</calculatedColumnFormula>
    </tableColumn>
  </tableColumns>
  <tableStyleInfo name="TableStyleDark1" showFirstColumn="0" showLastColumn="0" showRowStripes="1" showColumnStripes="0"/>
</table>
</file>

<file path=xl/tables/table3.xml><?xml version="1.0" encoding="utf-8"?>
<table xmlns="http://schemas.openxmlformats.org/spreadsheetml/2006/main" id="5" name="LoanData6" displayName="LoanData6" ref="A1:J26" headerRowDxfId="199" dataDxfId="198">
  <autoFilter ref="A1:J26">
    <filterColumn colId="4">
      <filters>
        <dateGroupItem year="2010" month="3" dateTimeGrouping="month"/>
        <dateGroupItem year="2010" month="4" dateTimeGrouping="month"/>
      </filters>
    </filterColumn>
  </autoFilter>
  <sortState ref="A2:J26">
    <sortCondition ref="C2:C26"/>
  </sortState>
  <tableColumns count="10">
    <tableColumn id="1" name="LoanID" totalsRowLabel="Total" dataDxfId="209" totalsRowDxfId="164"/>
    <tableColumn id="2" name="First Name" dataDxfId="208" totalsRowDxfId="165"/>
    <tableColumn id="3" name="Last Name" dataDxfId="207" totalsRowDxfId="166"/>
    <tableColumn id="4" name="City" dataDxfId="206" totalsRowDxfId="167"/>
    <tableColumn id="5" name="Loan Date" dataDxfId="205" totalsRowDxfId="168"/>
    <tableColumn id="6" name="Amount" dataDxfId="204" totalsRowDxfId="169" dataCellStyle="Currency"/>
    <tableColumn id="7" name="Interest Rate" dataDxfId="203" totalsRowDxfId="170" dataCellStyle="Percent"/>
    <tableColumn id="8" name="Term" dataDxfId="202" totalsRowDxfId="171"/>
    <tableColumn id="9" name="Type" dataDxfId="201" totalsRowDxfId="172"/>
    <tableColumn id="10" name="Monthly Payment" totalsRowFunction="sum" dataDxfId="200" totalsRowDxfId="173">
      <calculatedColumnFormula>PMT(LoanData6[[#This Row],[Interest Rate]],LoanData6[[#This Row],[Term]],LoanData6[[#This Row],[Amount]])</calculatedColumnFormula>
    </tableColumn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id="6" name="Table37" displayName="Table37" ref="A28:J29" headerRowCount="0" totalsRowShown="0">
  <tableColumns count="10">
    <tableColumn id="1" name="Column1" headerRowDxfId="197">
      <calculatedColumnFormula>COUNT(A1:A21)</calculatedColumnFormula>
    </tableColumn>
    <tableColumn id="2" name="Column2" headerRowDxfId="196" dataDxfId="195"/>
    <tableColumn id="3" name="Column3" headerRowDxfId="194" dataDxfId="193"/>
    <tableColumn id="7" name="Column7" headerRowDxfId="192" headerRowCellStyle="Percent"/>
    <tableColumn id="4" name="Column4" headerRowDxfId="191" dataDxfId="190" headerRowCellStyle="Percent"/>
    <tableColumn id="5" name="Column5" headerRowDxfId="189" headerRowCellStyle="Percent"/>
    <tableColumn id="6" name="Column6" headerRowDxfId="188" headerRowCellStyle="Percent">
      <calculatedColumnFormula>SUM(F1:F21)</calculatedColumnFormula>
    </tableColumn>
    <tableColumn id="10" name="Column10" headerRowDxfId="187"/>
    <tableColumn id="8" name="Column8" headerRowDxfId="186" dataDxfId="185"/>
    <tableColumn id="9" name="Column9" headerRowDxfId="184">
      <calculatedColumnFormula>AVERAGE(J1:J21)</calculatedColumnFormula>
    </tableColumn>
  </tableColumns>
  <tableStyleInfo name="TableStyleDark1" showFirstColumn="0" showLastColumn="0" showRowStripes="1" showColumnStripes="0"/>
</table>
</file>

<file path=xl/tables/table5.xml><?xml version="1.0" encoding="utf-8"?>
<table xmlns="http://schemas.openxmlformats.org/spreadsheetml/2006/main" id="8" name="LoanData9" displayName="LoanData9" ref="A1:J26" headerRowDxfId="140" dataDxfId="139">
  <sortState ref="A2:J26">
    <sortCondition ref="D2:D26"/>
    <sortCondition ref="I2:I26"/>
    <sortCondition descending="1" ref="F2:F26"/>
  </sortState>
  <tableColumns count="10">
    <tableColumn id="1" name="LoanID" totalsRowLabel="Total" dataDxfId="159" totalsRowDxfId="160"/>
    <tableColumn id="2" name="First Name" dataDxfId="157" totalsRowDxfId="158"/>
    <tableColumn id="3" name="Last Name" dataDxfId="155" totalsRowDxfId="156"/>
    <tableColumn id="4" name="City" dataDxfId="153" totalsRowDxfId="154"/>
    <tableColumn id="5" name="Loan Date" dataDxfId="151" totalsRowDxfId="152"/>
    <tableColumn id="6" name="Amount" dataDxfId="149" totalsRowDxfId="150" dataCellStyle="Currency"/>
    <tableColumn id="7" name="Interest Rate" dataDxfId="147" totalsRowDxfId="148" dataCellStyle="Percent"/>
    <tableColumn id="8" name="Term" dataDxfId="145" totalsRowDxfId="146"/>
    <tableColumn id="9" name="Type" dataDxfId="143" totalsRowDxfId="144"/>
    <tableColumn id="10" name="Monthly Payment" totalsRowFunction="sum" dataDxfId="141" totalsRowDxfId="142">
      <calculatedColumnFormula>PMT(LoanData9[[#This Row],[Interest Rate]],LoanData9[[#This Row],[Term]],LoanData9[[#This Row],[Amount]])</calculatedColumnFormula>
    </tableColumn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id="9" name="Table710" displayName="Table710" ref="A30:J32" headerRowCount="0">
  <tableColumns count="10">
    <tableColumn id="1" name="Column1" totalsRowLabel="Total" headerRowDxfId="137" dataDxfId="136" totalsRowDxfId="138"/>
    <tableColumn id="2" name="Column2"/>
    <tableColumn id="3" name="Column3" headerRowDxfId="135"/>
    <tableColumn id="4" name="Column4" headerRowDxfId="134"/>
    <tableColumn id="5" name="Column5"/>
    <tableColumn id="6" name="Column6"/>
    <tableColumn id="7" name="Column7"/>
    <tableColumn id="8" name="Column8"/>
    <tableColumn id="9" name="Column9"/>
    <tableColumn id="10" name="Column10" totalsRowFunction="count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workbookViewId="0">
      <selection activeCell="B5" sqref="B5"/>
    </sheetView>
  </sheetViews>
  <sheetFormatPr defaultRowHeight="12.75"/>
  <cols>
    <col min="1" max="1" width="11.140625" customWidth="1"/>
    <col min="2" max="2" width="22.140625" customWidth="1"/>
  </cols>
  <sheetData>
    <row r="1" spans="1:22" ht="20.25">
      <c r="A1" s="1" t="s">
        <v>36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>
      <c r="A3" s="3" t="s">
        <v>38</v>
      </c>
      <c r="B3" s="4" t="s">
        <v>40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>
      <c r="A4" s="3" t="s">
        <v>39</v>
      </c>
      <c r="B4" s="9">
        <v>40445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>
      <c r="A6" s="3" t="s">
        <v>35</v>
      </c>
      <c r="B6" s="3" t="s">
        <v>37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"/>
  <sheetViews>
    <sheetView zoomScale="90" zoomScaleNormal="90" workbookViewId="0">
      <selection activeCell="J26" sqref="A1:J26"/>
    </sheetView>
  </sheetViews>
  <sheetFormatPr defaultRowHeight="15.75"/>
  <cols>
    <col min="1" max="1" width="11.42578125" style="6" customWidth="1"/>
    <col min="2" max="2" width="13.140625" style="6" customWidth="1"/>
    <col min="3" max="3" width="13" style="6" customWidth="1"/>
    <col min="4" max="4" width="12.85546875" style="6" bestFit="1" customWidth="1"/>
    <col min="5" max="5" width="12.5703125" style="6" customWidth="1"/>
    <col min="6" max="6" width="14" style="11" bestFit="1" customWidth="1"/>
    <col min="7" max="7" width="15.140625" style="13" customWidth="1"/>
    <col min="8" max="8" width="11" style="6" customWidth="1"/>
    <col min="9" max="9" width="12.85546875" style="6" bestFit="1" customWidth="1"/>
    <col min="10" max="10" width="21.28515625" style="6" bestFit="1" customWidth="1"/>
    <col min="11" max="16384" width="9.140625" style="6"/>
  </cols>
  <sheetData>
    <row r="1" spans="1:10">
      <c r="A1" s="5" t="s">
        <v>1</v>
      </c>
      <c r="B1" s="5" t="s">
        <v>31</v>
      </c>
      <c r="C1" s="5" t="s">
        <v>32</v>
      </c>
      <c r="D1" s="5" t="s">
        <v>0</v>
      </c>
      <c r="E1" s="5" t="s">
        <v>33</v>
      </c>
      <c r="F1" s="10" t="s">
        <v>2</v>
      </c>
      <c r="G1" s="12" t="s">
        <v>34</v>
      </c>
      <c r="H1" s="5" t="s">
        <v>3</v>
      </c>
      <c r="I1" s="5" t="s">
        <v>4</v>
      </c>
      <c r="J1" s="7" t="s">
        <v>41</v>
      </c>
    </row>
    <row r="2" spans="1:10">
      <c r="A2" s="5">
        <v>1043</v>
      </c>
      <c r="B2" s="7" t="s">
        <v>18</v>
      </c>
      <c r="C2" s="7" t="s">
        <v>19</v>
      </c>
      <c r="D2" s="7" t="s">
        <v>30</v>
      </c>
      <c r="E2" s="8">
        <v>40240</v>
      </c>
      <c r="F2" s="11">
        <v>56000</v>
      </c>
      <c r="G2" s="12">
        <v>7.2499999999999995E-2</v>
      </c>
      <c r="H2" s="5">
        <v>5</v>
      </c>
      <c r="I2" s="5" t="s">
        <v>25</v>
      </c>
      <c r="J2" s="14">
        <f>PMT(LoanData[[#This Row],[Interest Rate]],LoanData[[#This Row],[Term]],LoanData[[#This Row],[Amount]])</f>
        <v>-13749.427012780743</v>
      </c>
    </row>
    <row r="3" spans="1:10">
      <c r="A3" s="5">
        <v>1029</v>
      </c>
      <c r="B3" s="7" t="s">
        <v>9</v>
      </c>
      <c r="C3" s="7" t="s">
        <v>10</v>
      </c>
      <c r="D3" s="7" t="s">
        <v>30</v>
      </c>
      <c r="E3" s="8">
        <v>40283</v>
      </c>
      <c r="F3" s="11">
        <v>25000</v>
      </c>
      <c r="G3" s="12">
        <v>7.7499999999999999E-2</v>
      </c>
      <c r="H3" s="5">
        <v>4</v>
      </c>
      <c r="I3" s="7" t="s">
        <v>25</v>
      </c>
      <c r="J3" s="14">
        <f>PMT(LoanData[[#This Row],[Interest Rate]],LoanData[[#This Row],[Term]],LoanData[[#This Row],[Amount]])</f>
        <v>-7506.0606388985107</v>
      </c>
    </row>
    <row r="4" spans="1:10">
      <c r="A4" s="5">
        <v>1035</v>
      </c>
      <c r="B4" s="7" t="s">
        <v>13</v>
      </c>
      <c r="C4" s="7" t="s">
        <v>14</v>
      </c>
      <c r="D4" s="7" t="s">
        <v>30</v>
      </c>
      <c r="E4" s="8">
        <v>40203</v>
      </c>
      <c r="F4" s="11">
        <v>10000</v>
      </c>
      <c r="G4" s="12">
        <v>5.5E-2</v>
      </c>
      <c r="H4" s="5">
        <v>3</v>
      </c>
      <c r="I4" s="5" t="s">
        <v>25</v>
      </c>
      <c r="J4" s="14">
        <f>PMT(LoanData[[#This Row],[Interest Rate]],LoanData[[#This Row],[Term]],LoanData[[#This Row],[Amount]])</f>
        <v>-3706.5407469953711</v>
      </c>
    </row>
    <row r="5" spans="1:10">
      <c r="A5" s="5">
        <v>1039</v>
      </c>
      <c r="B5" s="7" t="s">
        <v>15</v>
      </c>
      <c r="C5" s="7" t="s">
        <v>22</v>
      </c>
      <c r="D5" s="7" t="s">
        <v>30</v>
      </c>
      <c r="E5" s="8">
        <v>40306</v>
      </c>
      <c r="F5" s="11">
        <v>275000</v>
      </c>
      <c r="G5" s="12">
        <v>0.06</v>
      </c>
      <c r="H5" s="5">
        <v>15</v>
      </c>
      <c r="I5" s="5" t="s">
        <v>24</v>
      </c>
      <c r="J5" s="14">
        <f>PMT(LoanData[[#This Row],[Interest Rate]],LoanData[[#This Row],[Term]],LoanData[[#This Row],[Amount]])</f>
        <v>-28314.760087710973</v>
      </c>
    </row>
    <row r="6" spans="1:10">
      <c r="A6" s="5">
        <v>1027</v>
      </c>
      <c r="B6" s="7" t="s">
        <v>9</v>
      </c>
      <c r="C6" s="7" t="s">
        <v>10</v>
      </c>
      <c r="D6" s="7" t="s">
        <v>30</v>
      </c>
      <c r="E6" s="8">
        <v>40248</v>
      </c>
      <c r="F6" s="11">
        <v>200000</v>
      </c>
      <c r="G6" s="12">
        <v>6.25E-2</v>
      </c>
      <c r="H6" s="5">
        <v>15</v>
      </c>
      <c r="I6" s="7" t="s">
        <v>24</v>
      </c>
      <c r="J6" s="14">
        <f>PMT(LoanData[[#This Row],[Interest Rate]],LoanData[[#This Row],[Term]],LoanData[[#This Row],[Amount]])</f>
        <v>-20930.246134432768</v>
      </c>
    </row>
    <row r="7" spans="1:10">
      <c r="A7" s="5">
        <v>1030</v>
      </c>
      <c r="B7" s="7" t="s">
        <v>9</v>
      </c>
      <c r="C7" s="7" t="s">
        <v>10</v>
      </c>
      <c r="D7" s="7" t="s">
        <v>30</v>
      </c>
      <c r="E7" s="8">
        <v>40299</v>
      </c>
      <c r="F7" s="11">
        <v>150000</v>
      </c>
      <c r="G7" s="12">
        <v>5.7500000000000002E-2</v>
      </c>
      <c r="H7" s="5">
        <v>15</v>
      </c>
      <c r="I7" s="5" t="s">
        <v>24</v>
      </c>
      <c r="J7" s="14">
        <f>PMT(LoanData[[#This Row],[Interest Rate]],LoanData[[#This Row],[Term]],LoanData[[#This Row],[Amount]])</f>
        <v>-15193.126621969946</v>
      </c>
    </row>
    <row r="8" spans="1:10">
      <c r="A8" s="5">
        <v>1036</v>
      </c>
      <c r="B8" s="7" t="s">
        <v>13</v>
      </c>
      <c r="C8" s="7" t="s">
        <v>14</v>
      </c>
      <c r="D8" s="7" t="s">
        <v>30</v>
      </c>
      <c r="E8" s="8">
        <v>40238</v>
      </c>
      <c r="F8" s="11">
        <v>20000</v>
      </c>
      <c r="G8" s="12">
        <v>7.4999999999999997E-2</v>
      </c>
      <c r="H8" s="5">
        <v>5</v>
      </c>
      <c r="I8" s="5" t="s">
        <v>26</v>
      </c>
      <c r="J8" s="14">
        <f>PMT(LoanData[[#This Row],[Interest Rate]],LoanData[[#This Row],[Term]],LoanData[[#This Row],[Amount]])</f>
        <v>-4943.2943557344079</v>
      </c>
    </row>
    <row r="9" spans="1:10">
      <c r="A9" s="5">
        <v>1028</v>
      </c>
      <c r="B9" s="7" t="s">
        <v>9</v>
      </c>
      <c r="C9" s="7" t="s">
        <v>10</v>
      </c>
      <c r="D9" s="7" t="s">
        <v>30</v>
      </c>
      <c r="E9" s="8">
        <v>40268</v>
      </c>
      <c r="F9" s="11">
        <v>15000</v>
      </c>
      <c r="G9" s="12">
        <v>6.5000000000000002E-2</v>
      </c>
      <c r="H9" s="5">
        <v>3</v>
      </c>
      <c r="I9" s="7" t="s">
        <v>26</v>
      </c>
      <c r="J9" s="14">
        <f>PMT(LoanData[[#This Row],[Interest Rate]],LoanData[[#This Row],[Term]],LoanData[[#This Row],[Amount]])</f>
        <v>-5663.6355289171661</v>
      </c>
    </row>
    <row r="10" spans="1:10">
      <c r="A10" s="5">
        <v>1038</v>
      </c>
      <c r="B10" s="7" t="s">
        <v>15</v>
      </c>
      <c r="C10" s="7" t="s">
        <v>22</v>
      </c>
      <c r="D10" s="7" t="s">
        <v>30</v>
      </c>
      <c r="E10" s="8">
        <v>40221</v>
      </c>
      <c r="F10" s="11">
        <v>10500</v>
      </c>
      <c r="G10" s="12">
        <v>6.8750000000000006E-2</v>
      </c>
      <c r="H10" s="5">
        <v>5</v>
      </c>
      <c r="I10" s="5" t="s">
        <v>26</v>
      </c>
      <c r="J10" s="14">
        <f>PMT(LoanData[[#This Row],[Interest Rate]],LoanData[[#This Row],[Term]],LoanData[[#This Row],[Amount]])</f>
        <v>-2552.2872297719737</v>
      </c>
    </row>
    <row r="11" spans="1:10">
      <c r="A11" s="5">
        <v>1032</v>
      </c>
      <c r="B11" s="7" t="s">
        <v>11</v>
      </c>
      <c r="C11" s="7" t="s">
        <v>12</v>
      </c>
      <c r="D11" s="7" t="s">
        <v>28</v>
      </c>
      <c r="E11" s="8">
        <v>40201</v>
      </c>
      <c r="F11" s="11">
        <v>35000</v>
      </c>
      <c r="G11" s="12">
        <v>6.7500000000000004E-2</v>
      </c>
      <c r="H11" s="5">
        <v>5</v>
      </c>
      <c r="I11" s="7" t="s">
        <v>25</v>
      </c>
      <c r="J11" s="14">
        <f>PMT(LoanData[[#This Row],[Interest Rate]],LoanData[[#This Row],[Term]],LoanData[[#This Row],[Amount]])</f>
        <v>-8479.1130597360589</v>
      </c>
    </row>
    <row r="12" spans="1:10">
      <c r="A12" s="5">
        <v>1037</v>
      </c>
      <c r="B12" s="5" t="s">
        <v>7</v>
      </c>
      <c r="C12" s="5" t="s">
        <v>8</v>
      </c>
      <c r="D12" s="7" t="s">
        <v>28</v>
      </c>
      <c r="E12" s="8">
        <v>40217</v>
      </c>
      <c r="F12" s="11">
        <v>525000</v>
      </c>
      <c r="G12" s="12">
        <v>6.5000000000000002E-2</v>
      </c>
      <c r="H12" s="5">
        <v>30</v>
      </c>
      <c r="I12" s="5" t="s">
        <v>24</v>
      </c>
      <c r="J12" s="14">
        <f>PMT(LoanData[[#This Row],[Interest Rate]],LoanData[[#This Row],[Term]],LoanData[[#This Row],[Amount]])</f>
        <v>-40203.15717910308</v>
      </c>
    </row>
    <row r="13" spans="1:10">
      <c r="A13" s="5">
        <v>1031</v>
      </c>
      <c r="B13" s="7" t="s">
        <v>11</v>
      </c>
      <c r="C13" s="7" t="s">
        <v>12</v>
      </c>
      <c r="D13" s="7" t="s">
        <v>28</v>
      </c>
      <c r="E13" s="8">
        <v>40193</v>
      </c>
      <c r="F13" s="11">
        <v>475000</v>
      </c>
      <c r="G13" s="12">
        <v>5.7500000000000002E-2</v>
      </c>
      <c r="H13" s="5">
        <v>15</v>
      </c>
      <c r="I13" s="5" t="s">
        <v>24</v>
      </c>
      <c r="J13" s="14">
        <f>PMT(LoanData[[#This Row],[Interest Rate]],LoanData[[#This Row],[Term]],LoanData[[#This Row],[Amount]])</f>
        <v>-48111.567636238156</v>
      </c>
    </row>
    <row r="14" spans="1:10">
      <c r="A14" s="5">
        <v>1034</v>
      </c>
      <c r="B14" s="7" t="s">
        <v>11</v>
      </c>
      <c r="C14" s="7" t="s">
        <v>12</v>
      </c>
      <c r="D14" s="7" t="s">
        <v>28</v>
      </c>
      <c r="E14" s="8">
        <v>40301</v>
      </c>
      <c r="F14" s="11">
        <v>350000</v>
      </c>
      <c r="G14" s="12">
        <v>0.08</v>
      </c>
      <c r="H14" s="5">
        <v>30</v>
      </c>
      <c r="I14" s="5" t="s">
        <v>24</v>
      </c>
      <c r="J14" s="14">
        <f>PMT(LoanData[[#This Row],[Interest Rate]],LoanData[[#This Row],[Term]],LoanData[[#This Row],[Amount]])</f>
        <v>-31089.601685545294</v>
      </c>
    </row>
    <row r="15" spans="1:10">
      <c r="A15" s="5">
        <v>1022</v>
      </c>
      <c r="B15" s="5" t="s">
        <v>5</v>
      </c>
      <c r="C15" s="7" t="s">
        <v>27</v>
      </c>
      <c r="D15" s="7" t="s">
        <v>28</v>
      </c>
      <c r="E15" s="8">
        <v>40237</v>
      </c>
      <c r="F15" s="11">
        <v>200000</v>
      </c>
      <c r="G15" s="12">
        <v>7.0000000298023224E-2</v>
      </c>
      <c r="H15" s="5">
        <v>15</v>
      </c>
      <c r="I15" s="5" t="s">
        <v>24</v>
      </c>
      <c r="J15" s="14">
        <f>PMT(LoanData[[#This Row],[Interest Rate]],LoanData[[#This Row],[Term]],LoanData[[#This Row],[Amount]])</f>
        <v>-21958.924981535984</v>
      </c>
    </row>
    <row r="16" spans="1:10">
      <c r="A16" s="5">
        <v>1023</v>
      </c>
      <c r="B16" s="5" t="s">
        <v>5</v>
      </c>
      <c r="C16" s="7" t="s">
        <v>27</v>
      </c>
      <c r="D16" s="7" t="s">
        <v>28</v>
      </c>
      <c r="E16" s="8">
        <v>40258</v>
      </c>
      <c r="F16" s="11">
        <v>150000</v>
      </c>
      <c r="G16" s="12">
        <v>7.4999999999999997E-2</v>
      </c>
      <c r="H16" s="5">
        <v>15</v>
      </c>
      <c r="I16" s="5" t="s">
        <v>24</v>
      </c>
      <c r="J16" s="14">
        <f>PMT(LoanData[[#This Row],[Interest Rate]],LoanData[[#This Row],[Term]],LoanData[[#This Row],[Amount]])</f>
        <v>-16993.085438128554</v>
      </c>
    </row>
    <row r="17" spans="1:10">
      <c r="A17" s="5">
        <v>1024</v>
      </c>
      <c r="B17" s="5" t="s">
        <v>5</v>
      </c>
      <c r="C17" s="7" t="s">
        <v>27</v>
      </c>
      <c r="D17" s="7" t="s">
        <v>28</v>
      </c>
      <c r="E17" s="8">
        <v>40259</v>
      </c>
      <c r="F17" s="11">
        <v>100000</v>
      </c>
      <c r="G17" s="12">
        <v>7.0000000298023224E-2</v>
      </c>
      <c r="H17" s="5">
        <v>30</v>
      </c>
      <c r="I17" s="5" t="s">
        <v>24</v>
      </c>
      <c r="J17" s="14">
        <f>PMT(LoanData[[#This Row],[Interest Rate]],LoanData[[#This Row],[Term]],LoanData[[#This Row],[Amount]])</f>
        <v>-8058.6403752370134</v>
      </c>
    </row>
    <row r="18" spans="1:10">
      <c r="A18" s="5">
        <v>1033</v>
      </c>
      <c r="B18" s="7" t="s">
        <v>11</v>
      </c>
      <c r="C18" s="7" t="s">
        <v>12</v>
      </c>
      <c r="D18" s="7" t="s">
        <v>28</v>
      </c>
      <c r="E18" s="8">
        <v>40209</v>
      </c>
      <c r="F18" s="11">
        <v>12000</v>
      </c>
      <c r="G18" s="12">
        <v>8.2500000000000004E-2</v>
      </c>
      <c r="H18" s="5">
        <v>10</v>
      </c>
      <c r="I18" s="5" t="s">
        <v>26</v>
      </c>
      <c r="J18" s="14">
        <f>PMT(LoanData[[#This Row],[Interest Rate]],LoanData[[#This Row],[Term]],LoanData[[#This Row],[Amount]])</f>
        <v>-1808.5715437834062</v>
      </c>
    </row>
    <row r="19" spans="1:10">
      <c r="A19" s="5">
        <v>1042</v>
      </c>
      <c r="B19" s="7" t="s">
        <v>16</v>
      </c>
      <c r="C19" s="7" t="s">
        <v>17</v>
      </c>
      <c r="D19" s="7" t="s">
        <v>29</v>
      </c>
      <c r="E19" s="8">
        <v>40286</v>
      </c>
      <c r="F19" s="11">
        <v>41000</v>
      </c>
      <c r="G19" s="12">
        <v>7.4999999999999997E-2</v>
      </c>
      <c r="H19" s="5">
        <v>4</v>
      </c>
      <c r="I19" s="5" t="s">
        <v>25</v>
      </c>
      <c r="J19" s="14">
        <f>PMT(LoanData[[#This Row],[Interest Rate]],LoanData[[#This Row],[Term]],LoanData[[#This Row],[Amount]])</f>
        <v>-12241.267854834825</v>
      </c>
    </row>
    <row r="20" spans="1:10">
      <c r="A20" s="5">
        <v>1025</v>
      </c>
      <c r="B20" s="5" t="s">
        <v>6</v>
      </c>
      <c r="C20" s="5" t="s">
        <v>23</v>
      </c>
      <c r="D20" s="7" t="s">
        <v>29</v>
      </c>
      <c r="E20" s="8">
        <v>40238</v>
      </c>
      <c r="F20" s="11">
        <v>25000</v>
      </c>
      <c r="G20" s="12">
        <v>6.5000000000000002E-2</v>
      </c>
      <c r="H20" s="5">
        <v>3</v>
      </c>
      <c r="I20" s="5" t="s">
        <v>25</v>
      </c>
      <c r="J20" s="14">
        <f>PMT(LoanData[[#This Row],[Interest Rate]],LoanData[[#This Row],[Term]],LoanData[[#This Row],[Amount]])</f>
        <v>-9439.3925481952774</v>
      </c>
    </row>
    <row r="21" spans="1:10">
      <c r="A21" s="5">
        <v>1026</v>
      </c>
      <c r="B21" s="5" t="s">
        <v>6</v>
      </c>
      <c r="C21" s="5" t="s">
        <v>23</v>
      </c>
      <c r="D21" s="7" t="s">
        <v>29</v>
      </c>
      <c r="E21" s="8">
        <v>40269</v>
      </c>
      <c r="F21" s="11">
        <v>10000</v>
      </c>
      <c r="G21" s="12">
        <v>7.6999999999999999E-2</v>
      </c>
      <c r="H21" s="5">
        <v>5</v>
      </c>
      <c r="I21" s="5" t="s">
        <v>25</v>
      </c>
      <c r="J21" s="14">
        <f>PMT(LoanData[[#This Row],[Interest Rate]],LoanData[[#This Row],[Term]],LoanData[[#This Row],[Amount]])</f>
        <v>-2484.7929545370694</v>
      </c>
    </row>
    <row r="22" spans="1:10">
      <c r="A22" s="5">
        <v>1046</v>
      </c>
      <c r="B22" s="7" t="s">
        <v>20</v>
      </c>
      <c r="C22" s="7" t="s">
        <v>21</v>
      </c>
      <c r="D22" s="7" t="s">
        <v>29</v>
      </c>
      <c r="E22" s="8">
        <v>40290</v>
      </c>
      <c r="F22" s="11">
        <v>350000</v>
      </c>
      <c r="G22" s="12">
        <v>6.5000000000000002E-2</v>
      </c>
      <c r="H22" s="5">
        <v>15</v>
      </c>
      <c r="I22" s="7" t="s">
        <v>24</v>
      </c>
      <c r="J22" s="14">
        <f>PMT(LoanData[[#This Row],[Interest Rate]],LoanData[[#This Row],[Term]],LoanData[[#This Row],[Amount]])</f>
        <v>-37223.474037771892</v>
      </c>
    </row>
    <row r="23" spans="1:10">
      <c r="A23" s="5">
        <v>1040</v>
      </c>
      <c r="B23" s="7" t="s">
        <v>16</v>
      </c>
      <c r="C23" s="7" t="s">
        <v>17</v>
      </c>
      <c r="D23" s="7" t="s">
        <v>29</v>
      </c>
      <c r="E23" s="8">
        <v>40229</v>
      </c>
      <c r="F23" s="11">
        <v>250000</v>
      </c>
      <c r="G23" s="12">
        <v>5.7500000000000002E-2</v>
      </c>
      <c r="H23" s="5">
        <v>30</v>
      </c>
      <c r="I23" s="5" t="s">
        <v>24</v>
      </c>
      <c r="J23" s="14">
        <f>PMT(LoanData[[#This Row],[Interest Rate]],LoanData[[#This Row],[Term]],LoanData[[#This Row],[Amount]])</f>
        <v>-17679.059654303543</v>
      </c>
    </row>
    <row r="24" spans="1:10">
      <c r="A24" s="5">
        <v>1045</v>
      </c>
      <c r="B24" s="7" t="s">
        <v>20</v>
      </c>
      <c r="C24" s="7" t="s">
        <v>21</v>
      </c>
      <c r="D24" s="7" t="s">
        <v>29</v>
      </c>
      <c r="E24" s="8">
        <v>40247</v>
      </c>
      <c r="F24" s="11">
        <v>129000</v>
      </c>
      <c r="G24" s="12">
        <v>5.7500000000000002E-2</v>
      </c>
      <c r="H24" s="5">
        <v>15</v>
      </c>
      <c r="I24" s="7" t="s">
        <v>24</v>
      </c>
      <c r="J24" s="14">
        <f>PMT(LoanData[[#This Row],[Interest Rate]],LoanData[[#This Row],[Term]],LoanData[[#This Row],[Amount]])</f>
        <v>-13066.088894894154</v>
      </c>
    </row>
    <row r="25" spans="1:10">
      <c r="A25" s="5">
        <v>1044</v>
      </c>
      <c r="B25" s="7" t="s">
        <v>20</v>
      </c>
      <c r="C25" s="7" t="s">
        <v>21</v>
      </c>
      <c r="D25" s="7" t="s">
        <v>29</v>
      </c>
      <c r="E25" s="8">
        <v>40224</v>
      </c>
      <c r="F25" s="11">
        <v>35000</v>
      </c>
      <c r="G25" s="12">
        <v>0.06</v>
      </c>
      <c r="H25" s="5">
        <v>5</v>
      </c>
      <c r="I25" s="5" t="s">
        <v>26</v>
      </c>
      <c r="J25" s="14">
        <f>PMT(LoanData[[#This Row],[Interest Rate]],LoanData[[#This Row],[Term]],LoanData[[#This Row],[Amount]])</f>
        <v>-8308.8740150916274</v>
      </c>
    </row>
    <row r="26" spans="1:10">
      <c r="A26" s="5">
        <v>1041</v>
      </c>
      <c r="B26" s="7" t="s">
        <v>16</v>
      </c>
      <c r="C26" s="7" t="s">
        <v>17</v>
      </c>
      <c r="D26" s="7" t="s">
        <v>29</v>
      </c>
      <c r="E26" s="8">
        <v>40230</v>
      </c>
      <c r="F26" s="11">
        <v>5000</v>
      </c>
      <c r="G26" s="12">
        <v>8.7499999999999994E-2</v>
      </c>
      <c r="H26" s="5">
        <v>3</v>
      </c>
      <c r="I26" s="5" t="s">
        <v>26</v>
      </c>
      <c r="J26" s="14">
        <f>PMT(LoanData[[#This Row],[Interest Rate]],LoanData[[#This Row],[Term]],LoanData[[#This Row],[Amount]])</f>
        <v>-1966.47892875914</v>
      </c>
    </row>
    <row r="29" spans="1:10">
      <c r="A29"/>
      <c r="B29"/>
      <c r="C29"/>
      <c r="D29"/>
      <c r="E29"/>
      <c r="F29"/>
      <c r="G29"/>
      <c r="H29"/>
      <c r="I29"/>
      <c r="J29"/>
    </row>
    <row r="30" spans="1:10">
      <c r="B30" s="15"/>
      <c r="C30" s="23"/>
      <c r="D30" s="23"/>
      <c r="E30"/>
      <c r="F30"/>
      <c r="G30"/>
      <c r="H30"/>
      <c r="I30"/>
      <c r="J30"/>
    </row>
    <row r="31" spans="1:10">
      <c r="B31" s="23"/>
      <c r="C31" s="23"/>
      <c r="D31" s="23"/>
      <c r="E31" s="15"/>
      <c r="F31" s="15"/>
      <c r="G31" s="21"/>
    </row>
    <row r="32" spans="1:10">
      <c r="B32" s="14"/>
      <c r="C32" s="14"/>
      <c r="D32" s="14"/>
    </row>
  </sheetData>
  <phoneticPr fontId="1" type="noConversion"/>
  <conditionalFormatting sqref="F2:F26">
    <cfRule type="aboveAverage" dxfId="162" priority="1"/>
  </conditionalFormatting>
  <pageMargins left="0.75" right="0.75" top="1" bottom="1" header="0.5" footer="0.5"/>
  <pageSetup orientation="landscape" r:id="rId1"/>
  <headerFooter alignWithMargins="0">
    <oddHeader>&amp;C&amp;A</oddHeader>
    <oddFooter>&amp;CRyan Stearns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zoomScale="90" zoomScaleNormal="90" workbookViewId="0">
      <selection activeCell="C21" sqref="C21"/>
    </sheetView>
  </sheetViews>
  <sheetFormatPr defaultRowHeight="15.75"/>
  <cols>
    <col min="1" max="1" width="9.5703125" style="6" customWidth="1"/>
    <col min="2" max="2" width="13.140625" style="6" customWidth="1"/>
    <col min="3" max="3" width="13" style="6" customWidth="1"/>
    <col min="4" max="4" width="12.5703125" style="6" bestFit="1" customWidth="1"/>
    <col min="5" max="5" width="12.5703125" style="6" customWidth="1"/>
    <col min="6" max="6" width="14" style="11" bestFit="1" customWidth="1"/>
    <col min="7" max="7" width="15.140625" style="13" customWidth="1"/>
    <col min="8" max="8" width="9.28515625" style="6" bestFit="1" customWidth="1"/>
    <col min="9" max="9" width="9.140625" style="6"/>
    <col min="10" max="10" width="21.28515625" style="6" bestFit="1" customWidth="1"/>
    <col min="11" max="16384" width="9.140625" style="6"/>
  </cols>
  <sheetData>
    <row r="1" spans="1:10">
      <c r="A1" s="5" t="s">
        <v>1</v>
      </c>
      <c r="B1" s="5" t="s">
        <v>31</v>
      </c>
      <c r="C1" s="5" t="s">
        <v>32</v>
      </c>
      <c r="D1" s="5" t="s">
        <v>0</v>
      </c>
      <c r="E1" s="5" t="s">
        <v>33</v>
      </c>
      <c r="F1" s="10" t="s">
        <v>2</v>
      </c>
      <c r="G1" s="12" t="s">
        <v>34</v>
      </c>
      <c r="H1" s="5" t="s">
        <v>3</v>
      </c>
      <c r="I1" s="5" t="s">
        <v>4</v>
      </c>
      <c r="J1" s="7" t="s">
        <v>41</v>
      </c>
    </row>
    <row r="2" spans="1:10">
      <c r="A2" s="5">
        <v>1029</v>
      </c>
      <c r="B2" s="7" t="s">
        <v>9</v>
      </c>
      <c r="C2" s="7" t="s">
        <v>10</v>
      </c>
      <c r="D2" s="7" t="s">
        <v>30</v>
      </c>
      <c r="E2" s="8">
        <v>40283</v>
      </c>
      <c r="F2" s="11">
        <v>25000</v>
      </c>
      <c r="G2" s="12">
        <v>7.7499999999999999E-2</v>
      </c>
      <c r="H2" s="5">
        <v>4</v>
      </c>
      <c r="I2" s="7" t="s">
        <v>25</v>
      </c>
      <c r="J2" s="14">
        <f>PMT(LoanData3[[#This Row],[Interest Rate]],LoanData3[[#This Row],[Term]],LoanData3[[#This Row],[Amount]])</f>
        <v>-7506.0606388985107</v>
      </c>
    </row>
    <row r="3" spans="1:10">
      <c r="A3" s="5">
        <v>1043</v>
      </c>
      <c r="B3" s="7" t="s">
        <v>18</v>
      </c>
      <c r="C3" s="7" t="s">
        <v>19</v>
      </c>
      <c r="D3" s="7" t="s">
        <v>30</v>
      </c>
      <c r="E3" s="8">
        <v>40240</v>
      </c>
      <c r="F3" s="11">
        <v>56000</v>
      </c>
      <c r="G3" s="12">
        <v>7.2499999999999995E-2</v>
      </c>
      <c r="H3" s="5">
        <v>5</v>
      </c>
      <c r="I3" s="5" t="s">
        <v>25</v>
      </c>
      <c r="J3" s="14">
        <f>PMT(LoanData3[[#This Row],[Interest Rate]],LoanData3[[#This Row],[Term]],LoanData3[[#This Row],[Amount]])</f>
        <v>-13749.427012780743</v>
      </c>
    </row>
    <row r="4" spans="1:10">
      <c r="A4" s="5">
        <v>1035</v>
      </c>
      <c r="B4" s="7" t="s">
        <v>13</v>
      </c>
      <c r="C4" s="7" t="s">
        <v>14</v>
      </c>
      <c r="D4" s="7" t="s">
        <v>30</v>
      </c>
      <c r="E4" s="8">
        <v>40203</v>
      </c>
      <c r="F4" s="11">
        <v>10000</v>
      </c>
      <c r="G4" s="12">
        <v>5.5E-2</v>
      </c>
      <c r="H4" s="5">
        <v>3</v>
      </c>
      <c r="I4" s="5" t="s">
        <v>25</v>
      </c>
      <c r="J4" s="14">
        <f>PMT(LoanData3[[#This Row],[Interest Rate]],LoanData3[[#This Row],[Term]],LoanData3[[#This Row],[Amount]])</f>
        <v>-3706.5407469953711</v>
      </c>
    </row>
    <row r="5" spans="1:10">
      <c r="A5" s="5">
        <v>1032</v>
      </c>
      <c r="B5" s="7" t="s">
        <v>11</v>
      </c>
      <c r="C5" s="7" t="s">
        <v>12</v>
      </c>
      <c r="D5" s="7" t="s">
        <v>28</v>
      </c>
      <c r="E5" s="8">
        <v>40201</v>
      </c>
      <c r="F5" s="11">
        <v>35000</v>
      </c>
      <c r="G5" s="12">
        <v>6.7500000000000004E-2</v>
      </c>
      <c r="H5" s="5">
        <v>5</v>
      </c>
      <c r="I5" s="7" t="s">
        <v>25</v>
      </c>
      <c r="J5" s="14">
        <f>PMT(LoanData3[[#This Row],[Interest Rate]],LoanData3[[#This Row],[Term]],LoanData3[[#This Row],[Amount]])</f>
        <v>-8479.1130597360589</v>
      </c>
    </row>
    <row r="6" spans="1:10">
      <c r="A6" s="5">
        <v>1042</v>
      </c>
      <c r="B6" s="7" t="s">
        <v>16</v>
      </c>
      <c r="C6" s="7" t="s">
        <v>17</v>
      </c>
      <c r="D6" s="7" t="s">
        <v>29</v>
      </c>
      <c r="E6" s="8">
        <v>40286</v>
      </c>
      <c r="F6" s="11">
        <v>41000</v>
      </c>
      <c r="G6" s="12">
        <v>7.4999999999999997E-2</v>
      </c>
      <c r="H6" s="5">
        <v>4</v>
      </c>
      <c r="I6" s="5" t="s">
        <v>25</v>
      </c>
      <c r="J6" s="14">
        <f>PMT(LoanData3[[#This Row],[Interest Rate]],LoanData3[[#This Row],[Term]],LoanData3[[#This Row],[Amount]])</f>
        <v>-12241.267854834825</v>
      </c>
    </row>
    <row r="7" spans="1:10">
      <c r="A7" s="5">
        <v>1025</v>
      </c>
      <c r="B7" s="5" t="s">
        <v>6</v>
      </c>
      <c r="C7" s="5" t="s">
        <v>23</v>
      </c>
      <c r="D7" s="7" t="s">
        <v>29</v>
      </c>
      <c r="E7" s="8">
        <v>40238</v>
      </c>
      <c r="F7" s="11">
        <v>25000</v>
      </c>
      <c r="G7" s="12">
        <v>6.5000000000000002E-2</v>
      </c>
      <c r="H7" s="5">
        <v>3</v>
      </c>
      <c r="I7" s="5" t="s">
        <v>25</v>
      </c>
      <c r="J7" s="14">
        <f>PMT(LoanData3[[#This Row],[Interest Rate]],LoanData3[[#This Row],[Term]],LoanData3[[#This Row],[Amount]])</f>
        <v>-9439.3925481952774</v>
      </c>
    </row>
    <row r="8" spans="1:10">
      <c r="A8" s="5">
        <v>1026</v>
      </c>
      <c r="B8" s="5" t="s">
        <v>6</v>
      </c>
      <c r="C8" s="5" t="s">
        <v>23</v>
      </c>
      <c r="D8" s="7" t="s">
        <v>29</v>
      </c>
      <c r="E8" s="8">
        <v>40269</v>
      </c>
      <c r="F8" s="11">
        <v>10000</v>
      </c>
      <c r="G8" s="12">
        <v>7.6999999999999999E-2</v>
      </c>
      <c r="H8" s="5">
        <v>5</v>
      </c>
      <c r="I8" s="5" t="s">
        <v>25</v>
      </c>
      <c r="J8" s="14">
        <f>PMT(LoanData3[[#This Row],[Interest Rate]],LoanData3[[#This Row],[Term]],LoanData3[[#This Row],[Amount]])</f>
        <v>-2484.7929545370694</v>
      </c>
    </row>
    <row r="9" spans="1:10">
      <c r="A9" s="5">
        <v>1027</v>
      </c>
      <c r="B9" s="7" t="s">
        <v>9</v>
      </c>
      <c r="C9" s="7" t="s">
        <v>10</v>
      </c>
      <c r="D9" s="7" t="s">
        <v>30</v>
      </c>
      <c r="E9" s="8">
        <v>40248</v>
      </c>
      <c r="F9" s="11">
        <v>200000</v>
      </c>
      <c r="G9" s="12">
        <v>6.25E-2</v>
      </c>
      <c r="H9" s="5">
        <v>15</v>
      </c>
      <c r="I9" s="7" t="s">
        <v>24</v>
      </c>
      <c r="J9" s="14">
        <f>PMT(LoanData3[[#This Row],[Interest Rate]],LoanData3[[#This Row],[Term]],LoanData3[[#This Row],[Amount]])</f>
        <v>-20930.246134432768</v>
      </c>
    </row>
    <row r="10" spans="1:10">
      <c r="A10" s="5">
        <v>1030</v>
      </c>
      <c r="B10" s="7" t="s">
        <v>9</v>
      </c>
      <c r="C10" s="7" t="s">
        <v>10</v>
      </c>
      <c r="D10" s="7" t="s">
        <v>30</v>
      </c>
      <c r="E10" s="8">
        <v>40299</v>
      </c>
      <c r="F10" s="11">
        <v>150000</v>
      </c>
      <c r="G10" s="12">
        <v>5.7500000000000002E-2</v>
      </c>
      <c r="H10" s="5">
        <v>15</v>
      </c>
      <c r="I10" s="5" t="s">
        <v>24</v>
      </c>
      <c r="J10" s="14">
        <f>PMT(LoanData3[[#This Row],[Interest Rate]],LoanData3[[#This Row],[Term]],LoanData3[[#This Row],[Amount]])</f>
        <v>-15193.126621969946</v>
      </c>
    </row>
    <row r="11" spans="1:10">
      <c r="A11" s="5">
        <v>1039</v>
      </c>
      <c r="B11" s="7" t="s">
        <v>15</v>
      </c>
      <c r="C11" s="7" t="s">
        <v>22</v>
      </c>
      <c r="D11" s="7" t="s">
        <v>30</v>
      </c>
      <c r="E11" s="8">
        <v>40306</v>
      </c>
      <c r="F11" s="11">
        <v>275000</v>
      </c>
      <c r="G11" s="12">
        <v>0.06</v>
      </c>
      <c r="H11" s="5">
        <v>15</v>
      </c>
      <c r="I11" s="5" t="s">
        <v>24</v>
      </c>
      <c r="J11" s="14">
        <f>PMT(LoanData3[[#This Row],[Interest Rate]],LoanData3[[#This Row],[Term]],LoanData3[[#This Row],[Amount]])</f>
        <v>-28314.760087710973</v>
      </c>
    </row>
    <row r="12" spans="1:10">
      <c r="A12" s="5">
        <v>1022</v>
      </c>
      <c r="B12" s="5" t="s">
        <v>5</v>
      </c>
      <c r="C12" s="7" t="s">
        <v>27</v>
      </c>
      <c r="D12" s="7" t="s">
        <v>28</v>
      </c>
      <c r="E12" s="8">
        <v>40237</v>
      </c>
      <c r="F12" s="11">
        <v>200000</v>
      </c>
      <c r="G12" s="12">
        <v>7.0000000298023224E-2</v>
      </c>
      <c r="H12" s="5">
        <v>15</v>
      </c>
      <c r="I12" s="5" t="s">
        <v>24</v>
      </c>
      <c r="J12" s="14">
        <f>PMT(LoanData3[[#This Row],[Interest Rate]],LoanData3[[#This Row],[Term]],LoanData3[[#This Row],[Amount]])</f>
        <v>-21958.924981535984</v>
      </c>
    </row>
    <row r="13" spans="1:10">
      <c r="A13" s="5">
        <v>1023</v>
      </c>
      <c r="B13" s="5" t="s">
        <v>5</v>
      </c>
      <c r="C13" s="7" t="s">
        <v>27</v>
      </c>
      <c r="D13" s="7" t="s">
        <v>28</v>
      </c>
      <c r="E13" s="8">
        <v>40258</v>
      </c>
      <c r="F13" s="11">
        <v>150000</v>
      </c>
      <c r="G13" s="12">
        <v>7.4999999999999997E-2</v>
      </c>
      <c r="H13" s="5">
        <v>15</v>
      </c>
      <c r="I13" s="5" t="s">
        <v>24</v>
      </c>
      <c r="J13" s="14">
        <f>PMT(LoanData3[[#This Row],[Interest Rate]],LoanData3[[#This Row],[Term]],LoanData3[[#This Row],[Amount]])</f>
        <v>-16993.085438128554</v>
      </c>
    </row>
    <row r="14" spans="1:10">
      <c r="A14" s="5">
        <v>1024</v>
      </c>
      <c r="B14" s="5" t="s">
        <v>5</v>
      </c>
      <c r="C14" s="7" t="s">
        <v>27</v>
      </c>
      <c r="D14" s="7" t="s">
        <v>28</v>
      </c>
      <c r="E14" s="8">
        <v>40259</v>
      </c>
      <c r="F14" s="11">
        <v>100000</v>
      </c>
      <c r="G14" s="12">
        <v>7.0000000298023224E-2</v>
      </c>
      <c r="H14" s="5">
        <v>30</v>
      </c>
      <c r="I14" s="5" t="s">
        <v>24</v>
      </c>
      <c r="J14" s="14">
        <f>PMT(LoanData3[[#This Row],[Interest Rate]],LoanData3[[#This Row],[Term]],LoanData3[[#This Row],[Amount]])</f>
        <v>-8058.6403752370134</v>
      </c>
    </row>
    <row r="15" spans="1:10">
      <c r="A15" s="5">
        <v>1031</v>
      </c>
      <c r="B15" s="7" t="s">
        <v>11</v>
      </c>
      <c r="C15" s="7" t="s">
        <v>12</v>
      </c>
      <c r="D15" s="7" t="s">
        <v>28</v>
      </c>
      <c r="E15" s="8">
        <v>40193</v>
      </c>
      <c r="F15" s="11">
        <v>475000</v>
      </c>
      <c r="G15" s="12">
        <v>5.7500000000000002E-2</v>
      </c>
      <c r="H15" s="5">
        <v>15</v>
      </c>
      <c r="I15" s="5" t="s">
        <v>24</v>
      </c>
      <c r="J15" s="14">
        <f>PMT(LoanData3[[#This Row],[Interest Rate]],LoanData3[[#This Row],[Term]],LoanData3[[#This Row],[Amount]])</f>
        <v>-48111.567636238156</v>
      </c>
    </row>
    <row r="16" spans="1:10">
      <c r="A16" s="5">
        <v>1034</v>
      </c>
      <c r="B16" s="7" t="s">
        <v>11</v>
      </c>
      <c r="C16" s="7" t="s">
        <v>12</v>
      </c>
      <c r="D16" s="7" t="s">
        <v>28</v>
      </c>
      <c r="E16" s="8">
        <v>40301</v>
      </c>
      <c r="F16" s="11">
        <v>350000</v>
      </c>
      <c r="G16" s="12">
        <v>0.08</v>
      </c>
      <c r="H16" s="5">
        <v>30</v>
      </c>
      <c r="I16" s="5" t="s">
        <v>24</v>
      </c>
      <c r="J16" s="14">
        <f>PMT(LoanData3[[#This Row],[Interest Rate]],LoanData3[[#This Row],[Term]],LoanData3[[#This Row],[Amount]])</f>
        <v>-31089.601685545294</v>
      </c>
    </row>
    <row r="17" spans="1:10">
      <c r="A17" s="5">
        <v>1037</v>
      </c>
      <c r="B17" s="5" t="s">
        <v>7</v>
      </c>
      <c r="C17" s="5" t="s">
        <v>8</v>
      </c>
      <c r="D17" s="7" t="s">
        <v>28</v>
      </c>
      <c r="E17" s="8">
        <v>40217</v>
      </c>
      <c r="F17" s="11">
        <v>525000</v>
      </c>
      <c r="G17" s="12">
        <v>6.5000000000000002E-2</v>
      </c>
      <c r="H17" s="5">
        <v>30</v>
      </c>
      <c r="I17" s="5" t="s">
        <v>24</v>
      </c>
      <c r="J17" s="14">
        <f>PMT(LoanData3[[#This Row],[Interest Rate]],LoanData3[[#This Row],[Term]],LoanData3[[#This Row],[Amount]])</f>
        <v>-40203.15717910308</v>
      </c>
    </row>
    <row r="18" spans="1:10">
      <c r="A18" s="5">
        <v>1040</v>
      </c>
      <c r="B18" s="7" t="s">
        <v>16</v>
      </c>
      <c r="C18" s="7" t="s">
        <v>17</v>
      </c>
      <c r="D18" s="7" t="s">
        <v>29</v>
      </c>
      <c r="E18" s="8">
        <v>40229</v>
      </c>
      <c r="F18" s="11">
        <v>250000</v>
      </c>
      <c r="G18" s="12">
        <v>5.7500000000000002E-2</v>
      </c>
      <c r="H18" s="5">
        <v>30</v>
      </c>
      <c r="I18" s="5" t="s">
        <v>24</v>
      </c>
      <c r="J18" s="14">
        <f>PMT(LoanData3[[#This Row],[Interest Rate]],LoanData3[[#This Row],[Term]],LoanData3[[#This Row],[Amount]])</f>
        <v>-17679.059654303543</v>
      </c>
    </row>
    <row r="19" spans="1:10">
      <c r="A19" s="5">
        <v>1045</v>
      </c>
      <c r="B19" s="7" t="s">
        <v>20</v>
      </c>
      <c r="C19" s="7" t="s">
        <v>21</v>
      </c>
      <c r="D19" s="7" t="s">
        <v>29</v>
      </c>
      <c r="E19" s="8">
        <v>40247</v>
      </c>
      <c r="F19" s="11">
        <v>129000</v>
      </c>
      <c r="G19" s="12">
        <v>5.7500000000000002E-2</v>
      </c>
      <c r="H19" s="5">
        <v>15</v>
      </c>
      <c r="I19" s="7" t="s">
        <v>24</v>
      </c>
      <c r="J19" s="14">
        <f>PMT(LoanData3[[#This Row],[Interest Rate]],LoanData3[[#This Row],[Term]],LoanData3[[#This Row],[Amount]])</f>
        <v>-13066.088894894154</v>
      </c>
    </row>
    <row r="20" spans="1:10">
      <c r="A20" s="5">
        <v>1046</v>
      </c>
      <c r="B20" s="7" t="s">
        <v>20</v>
      </c>
      <c r="C20" s="7" t="s">
        <v>21</v>
      </c>
      <c r="D20" s="7" t="s">
        <v>29</v>
      </c>
      <c r="E20" s="8">
        <v>40290</v>
      </c>
      <c r="F20" s="11">
        <v>350000</v>
      </c>
      <c r="G20" s="12">
        <v>6.5000000000000002E-2</v>
      </c>
      <c r="H20" s="5">
        <v>15</v>
      </c>
      <c r="I20" s="7" t="s">
        <v>24</v>
      </c>
      <c r="J20" s="14">
        <f>PMT(LoanData3[[#This Row],[Interest Rate]],LoanData3[[#This Row],[Term]],LoanData3[[#This Row],[Amount]])</f>
        <v>-37223.474037771892</v>
      </c>
    </row>
    <row r="21" spans="1:10">
      <c r="A21" s="5">
        <v>1028</v>
      </c>
      <c r="B21" s="7" t="s">
        <v>9</v>
      </c>
      <c r="C21" s="7" t="s">
        <v>10</v>
      </c>
      <c r="D21" s="7" t="s">
        <v>30</v>
      </c>
      <c r="E21" s="8">
        <v>40268</v>
      </c>
      <c r="F21" s="11">
        <v>15000</v>
      </c>
      <c r="G21" s="12">
        <v>6.5000000000000002E-2</v>
      </c>
      <c r="H21" s="5">
        <v>3</v>
      </c>
      <c r="I21" s="7" t="s">
        <v>26</v>
      </c>
      <c r="J21" s="14">
        <f>PMT(LoanData3[[#This Row],[Interest Rate]],LoanData3[[#This Row],[Term]],LoanData3[[#This Row],[Amount]])</f>
        <v>-5663.6355289171661</v>
      </c>
    </row>
    <row r="22" spans="1:10">
      <c r="A22" s="5">
        <v>1036</v>
      </c>
      <c r="B22" s="7" t="s">
        <v>13</v>
      </c>
      <c r="C22" s="7" t="s">
        <v>14</v>
      </c>
      <c r="D22" s="7" t="s">
        <v>30</v>
      </c>
      <c r="E22" s="8">
        <v>40238</v>
      </c>
      <c r="F22" s="11">
        <v>20000</v>
      </c>
      <c r="G22" s="12">
        <v>7.4999999999999997E-2</v>
      </c>
      <c r="H22" s="5">
        <v>5</v>
      </c>
      <c r="I22" s="5" t="s">
        <v>26</v>
      </c>
      <c r="J22" s="14">
        <f>PMT(LoanData3[[#This Row],[Interest Rate]],LoanData3[[#This Row],[Term]],LoanData3[[#This Row],[Amount]])</f>
        <v>-4943.2943557344079</v>
      </c>
    </row>
    <row r="23" spans="1:10">
      <c r="A23" s="5">
        <v>1038</v>
      </c>
      <c r="B23" s="7" t="s">
        <v>15</v>
      </c>
      <c r="C23" s="7" t="s">
        <v>22</v>
      </c>
      <c r="D23" s="7" t="s">
        <v>30</v>
      </c>
      <c r="E23" s="8">
        <v>40221</v>
      </c>
      <c r="F23" s="11">
        <v>10500</v>
      </c>
      <c r="G23" s="12">
        <v>6.8750000000000006E-2</v>
      </c>
      <c r="H23" s="5">
        <v>5</v>
      </c>
      <c r="I23" s="5" t="s">
        <v>26</v>
      </c>
      <c r="J23" s="14">
        <f>PMT(LoanData3[[#This Row],[Interest Rate]],LoanData3[[#This Row],[Term]],LoanData3[[#This Row],[Amount]])</f>
        <v>-2552.2872297719737</v>
      </c>
    </row>
    <row r="24" spans="1:10">
      <c r="A24" s="5">
        <v>1033</v>
      </c>
      <c r="B24" s="7" t="s">
        <v>11</v>
      </c>
      <c r="C24" s="7" t="s">
        <v>12</v>
      </c>
      <c r="D24" s="7" t="s">
        <v>28</v>
      </c>
      <c r="E24" s="8">
        <v>40209</v>
      </c>
      <c r="F24" s="11">
        <v>12000</v>
      </c>
      <c r="G24" s="12">
        <v>8.2500000000000004E-2</v>
      </c>
      <c r="H24" s="5">
        <v>10</v>
      </c>
      <c r="I24" s="5" t="s">
        <v>26</v>
      </c>
      <c r="J24" s="14">
        <f>PMT(LoanData3[[#This Row],[Interest Rate]],LoanData3[[#This Row],[Term]],LoanData3[[#This Row],[Amount]])</f>
        <v>-1808.5715437834062</v>
      </c>
    </row>
    <row r="25" spans="1:10">
      <c r="A25" s="5">
        <v>1041</v>
      </c>
      <c r="B25" s="7" t="s">
        <v>16</v>
      </c>
      <c r="C25" s="7" t="s">
        <v>17</v>
      </c>
      <c r="D25" s="7" t="s">
        <v>29</v>
      </c>
      <c r="E25" s="8">
        <v>40230</v>
      </c>
      <c r="F25" s="11">
        <v>5000</v>
      </c>
      <c r="G25" s="12">
        <v>8.7499999999999994E-2</v>
      </c>
      <c r="H25" s="5">
        <v>3</v>
      </c>
      <c r="I25" s="5" t="s">
        <v>26</v>
      </c>
      <c r="J25" s="14">
        <f>PMT(LoanData3[[#This Row],[Interest Rate]],LoanData3[[#This Row],[Term]],LoanData3[[#This Row],[Amount]])</f>
        <v>-1966.47892875914</v>
      </c>
    </row>
    <row r="26" spans="1:10">
      <c r="A26" s="5">
        <v>1044</v>
      </c>
      <c r="B26" s="7" t="s">
        <v>20</v>
      </c>
      <c r="C26" s="7" t="s">
        <v>21</v>
      </c>
      <c r="D26" s="7" t="s">
        <v>29</v>
      </c>
      <c r="E26" s="8">
        <v>40224</v>
      </c>
      <c r="F26" s="11">
        <v>35000</v>
      </c>
      <c r="G26" s="12">
        <v>0.06</v>
      </c>
      <c r="H26" s="5">
        <v>5</v>
      </c>
      <c r="I26" s="5" t="s">
        <v>26</v>
      </c>
      <c r="J26" s="14">
        <f>PMT(LoanData3[[#This Row],[Interest Rate]],LoanData3[[#This Row],[Term]],LoanData3[[#This Row],[Amount]])</f>
        <v>-8308.8740150916274</v>
      </c>
    </row>
  </sheetData>
  <conditionalFormatting sqref="F2:F26">
    <cfRule type="aboveAverage" dxfId="232" priority="1"/>
  </conditionalFormatting>
  <pageMargins left="0.75" right="0.75" top="1" bottom="1" header="0.5" footer="0.5"/>
  <pageSetup orientation="landscape" r:id="rId1"/>
  <headerFooter alignWithMargins="0">
    <oddHeader>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zoomScale="90" zoomScaleNormal="90" workbookViewId="0">
      <selection sqref="A1:J22"/>
    </sheetView>
  </sheetViews>
  <sheetFormatPr defaultRowHeight="15.75"/>
  <cols>
    <col min="1" max="1" width="11.42578125" style="6" customWidth="1"/>
    <col min="2" max="2" width="13.140625" style="6" customWidth="1"/>
    <col min="3" max="3" width="13" style="6" customWidth="1"/>
    <col min="4" max="4" width="12.5703125" style="6" bestFit="1" customWidth="1"/>
    <col min="5" max="5" width="12.5703125" style="6" customWidth="1"/>
    <col min="6" max="6" width="14" style="11" bestFit="1" customWidth="1"/>
    <col min="7" max="7" width="15.140625" style="13" customWidth="1"/>
    <col min="8" max="8" width="11" style="6" customWidth="1"/>
    <col min="9" max="9" width="12.85546875" style="6" bestFit="1" customWidth="1"/>
    <col min="10" max="10" width="21.28515625" style="6" bestFit="1" customWidth="1"/>
    <col min="11" max="16384" width="9.140625" style="6"/>
  </cols>
  <sheetData>
    <row r="1" spans="1:10">
      <c r="A1" s="5" t="s">
        <v>1</v>
      </c>
      <c r="B1" s="5" t="s">
        <v>31</v>
      </c>
      <c r="C1" s="5" t="s">
        <v>32</v>
      </c>
      <c r="D1" s="5" t="s">
        <v>0</v>
      </c>
      <c r="E1" s="5" t="s">
        <v>33</v>
      </c>
      <c r="F1" s="10" t="s">
        <v>2</v>
      </c>
      <c r="G1" s="12" t="s">
        <v>34</v>
      </c>
      <c r="H1" s="5" t="s">
        <v>3</v>
      </c>
      <c r="I1" s="5" t="s">
        <v>4</v>
      </c>
      <c r="J1" s="7" t="s">
        <v>41</v>
      </c>
    </row>
    <row r="2" spans="1:10">
      <c r="A2" s="5">
        <v>1029</v>
      </c>
      <c r="B2" s="7" t="s">
        <v>9</v>
      </c>
      <c r="C2" s="7" t="s">
        <v>10</v>
      </c>
      <c r="D2" s="7" t="s">
        <v>30</v>
      </c>
      <c r="E2" s="8">
        <v>40283</v>
      </c>
      <c r="F2" s="11">
        <v>25000</v>
      </c>
      <c r="G2" s="12">
        <v>7.7499999999999999E-2</v>
      </c>
      <c r="H2" s="5">
        <v>4</v>
      </c>
      <c r="I2" s="7" t="s">
        <v>25</v>
      </c>
      <c r="J2" s="14">
        <f>PMT(LoanData6[[#This Row],[Interest Rate]],LoanData6[[#This Row],[Term]],LoanData6[[#This Row],[Amount]])</f>
        <v>-7506.0606388985107</v>
      </c>
    </row>
    <row r="3" spans="1:10">
      <c r="A3" s="5">
        <v>1043</v>
      </c>
      <c r="B3" s="7" t="s">
        <v>18</v>
      </c>
      <c r="C3" s="7" t="s">
        <v>19</v>
      </c>
      <c r="D3" s="7" t="s">
        <v>30</v>
      </c>
      <c r="E3" s="8">
        <v>40240</v>
      </c>
      <c r="F3" s="11">
        <v>56000</v>
      </c>
      <c r="G3" s="12">
        <v>7.2499999999999995E-2</v>
      </c>
      <c r="H3" s="5">
        <v>5</v>
      </c>
      <c r="I3" s="5" t="s">
        <v>25</v>
      </c>
      <c r="J3" s="14">
        <f>PMT(LoanData6[[#This Row],[Interest Rate]],LoanData6[[#This Row],[Term]],LoanData6[[#This Row],[Amount]])</f>
        <v>-13749.427012780743</v>
      </c>
    </row>
    <row r="4" spans="1:10" hidden="1">
      <c r="A4" s="5">
        <v>1035</v>
      </c>
      <c r="B4" s="7" t="s">
        <v>13</v>
      </c>
      <c r="C4" s="7" t="s">
        <v>14</v>
      </c>
      <c r="D4" s="7" t="s">
        <v>30</v>
      </c>
      <c r="E4" s="8">
        <v>40203</v>
      </c>
      <c r="F4" s="11">
        <v>10000</v>
      </c>
      <c r="G4" s="12">
        <v>5.5E-2</v>
      </c>
      <c r="H4" s="5">
        <v>3</v>
      </c>
      <c r="I4" s="5" t="s">
        <v>25</v>
      </c>
      <c r="J4" s="14">
        <f>PMT(LoanData6[[#This Row],[Interest Rate]],LoanData6[[#This Row],[Term]],LoanData6[[#This Row],[Amount]])</f>
        <v>-3706.5407469953711</v>
      </c>
    </row>
    <row r="5" spans="1:10" hidden="1">
      <c r="A5" s="5">
        <v>1032</v>
      </c>
      <c r="B5" s="7" t="s">
        <v>11</v>
      </c>
      <c r="C5" s="7" t="s">
        <v>12</v>
      </c>
      <c r="D5" s="7" t="s">
        <v>28</v>
      </c>
      <c r="E5" s="8">
        <v>40201</v>
      </c>
      <c r="F5" s="11">
        <v>35000</v>
      </c>
      <c r="G5" s="12">
        <v>6.7500000000000004E-2</v>
      </c>
      <c r="H5" s="5">
        <v>5</v>
      </c>
      <c r="I5" s="7" t="s">
        <v>25</v>
      </c>
      <c r="J5" s="14">
        <f>PMT(LoanData6[[#This Row],[Interest Rate]],LoanData6[[#This Row],[Term]],LoanData6[[#This Row],[Amount]])</f>
        <v>-8479.1130597360589</v>
      </c>
    </row>
    <row r="6" spans="1:10">
      <c r="A6" s="5">
        <v>1042</v>
      </c>
      <c r="B6" s="7" t="s">
        <v>16</v>
      </c>
      <c r="C6" s="7" t="s">
        <v>17</v>
      </c>
      <c r="D6" s="7" t="s">
        <v>29</v>
      </c>
      <c r="E6" s="8">
        <v>40286</v>
      </c>
      <c r="F6" s="11">
        <v>41000</v>
      </c>
      <c r="G6" s="12">
        <v>7.4999999999999997E-2</v>
      </c>
      <c r="H6" s="5">
        <v>4</v>
      </c>
      <c r="I6" s="5" t="s">
        <v>25</v>
      </c>
      <c r="J6" s="14">
        <f>PMT(LoanData6[[#This Row],[Interest Rate]],LoanData6[[#This Row],[Term]],LoanData6[[#This Row],[Amount]])</f>
        <v>-12241.267854834825</v>
      </c>
    </row>
    <row r="7" spans="1:10">
      <c r="A7" s="5">
        <v>1025</v>
      </c>
      <c r="B7" s="5" t="s">
        <v>6</v>
      </c>
      <c r="C7" s="5" t="s">
        <v>23</v>
      </c>
      <c r="D7" s="7" t="s">
        <v>29</v>
      </c>
      <c r="E7" s="8">
        <v>40238</v>
      </c>
      <c r="F7" s="11">
        <v>25000</v>
      </c>
      <c r="G7" s="12">
        <v>6.5000000000000002E-2</v>
      </c>
      <c r="H7" s="5">
        <v>3</v>
      </c>
      <c r="I7" s="5" t="s">
        <v>25</v>
      </c>
      <c r="J7" s="14">
        <f>PMT(LoanData6[[#This Row],[Interest Rate]],LoanData6[[#This Row],[Term]],LoanData6[[#This Row],[Amount]])</f>
        <v>-9439.3925481952774</v>
      </c>
    </row>
    <row r="8" spans="1:10">
      <c r="A8" s="5">
        <v>1026</v>
      </c>
      <c r="B8" s="5" t="s">
        <v>6</v>
      </c>
      <c r="C8" s="5" t="s">
        <v>23</v>
      </c>
      <c r="D8" s="7" t="s">
        <v>29</v>
      </c>
      <c r="E8" s="8">
        <v>40269</v>
      </c>
      <c r="F8" s="11">
        <v>10000</v>
      </c>
      <c r="G8" s="12">
        <v>7.6999999999999999E-2</v>
      </c>
      <c r="H8" s="5">
        <v>5</v>
      </c>
      <c r="I8" s="5" t="s">
        <v>25</v>
      </c>
      <c r="J8" s="14">
        <f>PMT(LoanData6[[#This Row],[Interest Rate]],LoanData6[[#This Row],[Term]],LoanData6[[#This Row],[Amount]])</f>
        <v>-2484.7929545370694</v>
      </c>
    </row>
    <row r="9" spans="1:10">
      <c r="A9" s="5">
        <v>1027</v>
      </c>
      <c r="B9" s="7" t="s">
        <v>9</v>
      </c>
      <c r="C9" s="7" t="s">
        <v>10</v>
      </c>
      <c r="D9" s="7" t="s">
        <v>30</v>
      </c>
      <c r="E9" s="8">
        <v>40248</v>
      </c>
      <c r="F9" s="11">
        <v>200000</v>
      </c>
      <c r="G9" s="12">
        <v>6.25E-2</v>
      </c>
      <c r="H9" s="5">
        <v>15</v>
      </c>
      <c r="I9" s="7" t="s">
        <v>24</v>
      </c>
      <c r="J9" s="14">
        <f>PMT(LoanData6[[#This Row],[Interest Rate]],LoanData6[[#This Row],[Term]],LoanData6[[#This Row],[Amount]])</f>
        <v>-20930.246134432768</v>
      </c>
    </row>
    <row r="10" spans="1:10" hidden="1">
      <c r="A10" s="5">
        <v>1030</v>
      </c>
      <c r="B10" s="7" t="s">
        <v>9</v>
      </c>
      <c r="C10" s="7" t="s">
        <v>10</v>
      </c>
      <c r="D10" s="7" t="s">
        <v>30</v>
      </c>
      <c r="E10" s="8">
        <v>40299</v>
      </c>
      <c r="F10" s="11">
        <v>150000</v>
      </c>
      <c r="G10" s="12">
        <v>5.7500000000000002E-2</v>
      </c>
      <c r="H10" s="5">
        <v>15</v>
      </c>
      <c r="I10" s="5" t="s">
        <v>24</v>
      </c>
      <c r="J10" s="14">
        <f>PMT(LoanData6[[#This Row],[Interest Rate]],LoanData6[[#This Row],[Term]],LoanData6[[#This Row],[Amount]])</f>
        <v>-15193.126621969946</v>
      </c>
    </row>
    <row r="11" spans="1:10" hidden="1">
      <c r="A11" s="5">
        <v>1039</v>
      </c>
      <c r="B11" s="7" t="s">
        <v>15</v>
      </c>
      <c r="C11" s="7" t="s">
        <v>22</v>
      </c>
      <c r="D11" s="7" t="s">
        <v>30</v>
      </c>
      <c r="E11" s="8">
        <v>40306</v>
      </c>
      <c r="F11" s="11">
        <v>275000</v>
      </c>
      <c r="G11" s="12">
        <v>0.06</v>
      </c>
      <c r="H11" s="5">
        <v>15</v>
      </c>
      <c r="I11" s="5" t="s">
        <v>24</v>
      </c>
      <c r="J11" s="14">
        <f>PMT(LoanData6[[#This Row],[Interest Rate]],LoanData6[[#This Row],[Term]],LoanData6[[#This Row],[Amount]])</f>
        <v>-28314.760087710973</v>
      </c>
    </row>
    <row r="12" spans="1:10" hidden="1">
      <c r="A12" s="5">
        <v>1022</v>
      </c>
      <c r="B12" s="5" t="s">
        <v>5</v>
      </c>
      <c r="C12" s="7" t="s">
        <v>27</v>
      </c>
      <c r="D12" s="7" t="s">
        <v>28</v>
      </c>
      <c r="E12" s="8">
        <v>40237</v>
      </c>
      <c r="F12" s="11">
        <v>200000</v>
      </c>
      <c r="G12" s="12">
        <v>7.0000000298023224E-2</v>
      </c>
      <c r="H12" s="5">
        <v>15</v>
      </c>
      <c r="I12" s="5" t="s">
        <v>24</v>
      </c>
      <c r="J12" s="14">
        <f>PMT(LoanData6[[#This Row],[Interest Rate]],LoanData6[[#This Row],[Term]],LoanData6[[#This Row],[Amount]])</f>
        <v>-21958.924981535984</v>
      </c>
    </row>
    <row r="13" spans="1:10">
      <c r="A13" s="5">
        <v>1023</v>
      </c>
      <c r="B13" s="5" t="s">
        <v>5</v>
      </c>
      <c r="C13" s="7" t="s">
        <v>27</v>
      </c>
      <c r="D13" s="7" t="s">
        <v>28</v>
      </c>
      <c r="E13" s="8">
        <v>40258</v>
      </c>
      <c r="F13" s="11">
        <v>150000</v>
      </c>
      <c r="G13" s="12">
        <v>7.4999999999999997E-2</v>
      </c>
      <c r="H13" s="5">
        <v>15</v>
      </c>
      <c r="I13" s="5" t="s">
        <v>24</v>
      </c>
      <c r="J13" s="14">
        <f>PMT(LoanData6[[#This Row],[Interest Rate]],LoanData6[[#This Row],[Term]],LoanData6[[#This Row],[Amount]])</f>
        <v>-16993.085438128554</v>
      </c>
    </row>
    <row r="14" spans="1:10">
      <c r="A14" s="5">
        <v>1024</v>
      </c>
      <c r="B14" s="5" t="s">
        <v>5</v>
      </c>
      <c r="C14" s="7" t="s">
        <v>27</v>
      </c>
      <c r="D14" s="7" t="s">
        <v>28</v>
      </c>
      <c r="E14" s="8">
        <v>40259</v>
      </c>
      <c r="F14" s="11">
        <v>100000</v>
      </c>
      <c r="G14" s="12">
        <v>7.0000000298023224E-2</v>
      </c>
      <c r="H14" s="5">
        <v>30</v>
      </c>
      <c r="I14" s="5" t="s">
        <v>24</v>
      </c>
      <c r="J14" s="14">
        <f>PMT(LoanData6[[#This Row],[Interest Rate]],LoanData6[[#This Row],[Term]],LoanData6[[#This Row],[Amount]])</f>
        <v>-8058.6403752370134</v>
      </c>
    </row>
    <row r="15" spans="1:10" hidden="1">
      <c r="A15" s="5">
        <v>1031</v>
      </c>
      <c r="B15" s="7" t="s">
        <v>11</v>
      </c>
      <c r="C15" s="7" t="s">
        <v>12</v>
      </c>
      <c r="D15" s="7" t="s">
        <v>28</v>
      </c>
      <c r="E15" s="8">
        <v>40193</v>
      </c>
      <c r="F15" s="11">
        <v>475000</v>
      </c>
      <c r="G15" s="12">
        <v>5.7500000000000002E-2</v>
      </c>
      <c r="H15" s="5">
        <v>15</v>
      </c>
      <c r="I15" s="5" t="s">
        <v>24</v>
      </c>
      <c r="J15" s="14">
        <f>PMT(LoanData6[[#This Row],[Interest Rate]],LoanData6[[#This Row],[Term]],LoanData6[[#This Row],[Amount]])</f>
        <v>-48111.567636238156</v>
      </c>
    </row>
    <row r="16" spans="1:10" hidden="1">
      <c r="A16" s="5">
        <v>1034</v>
      </c>
      <c r="B16" s="7" t="s">
        <v>11</v>
      </c>
      <c r="C16" s="7" t="s">
        <v>12</v>
      </c>
      <c r="D16" s="7" t="s">
        <v>28</v>
      </c>
      <c r="E16" s="8">
        <v>40301</v>
      </c>
      <c r="F16" s="11">
        <v>350000</v>
      </c>
      <c r="G16" s="12">
        <v>0.08</v>
      </c>
      <c r="H16" s="5">
        <v>30</v>
      </c>
      <c r="I16" s="5" t="s">
        <v>24</v>
      </c>
      <c r="J16" s="14">
        <f>PMT(LoanData6[[#This Row],[Interest Rate]],LoanData6[[#This Row],[Term]],LoanData6[[#This Row],[Amount]])</f>
        <v>-31089.601685545294</v>
      </c>
    </row>
    <row r="17" spans="1:10" hidden="1">
      <c r="A17" s="5">
        <v>1037</v>
      </c>
      <c r="B17" s="5" t="s">
        <v>7</v>
      </c>
      <c r="C17" s="5" t="s">
        <v>8</v>
      </c>
      <c r="D17" s="7" t="s">
        <v>28</v>
      </c>
      <c r="E17" s="8">
        <v>40217</v>
      </c>
      <c r="F17" s="11">
        <v>525000</v>
      </c>
      <c r="G17" s="12">
        <v>6.5000000000000002E-2</v>
      </c>
      <c r="H17" s="5">
        <v>30</v>
      </c>
      <c r="I17" s="5" t="s">
        <v>24</v>
      </c>
      <c r="J17" s="14">
        <f>PMT(LoanData6[[#This Row],[Interest Rate]],LoanData6[[#This Row],[Term]],LoanData6[[#This Row],[Amount]])</f>
        <v>-40203.15717910308</v>
      </c>
    </row>
    <row r="18" spans="1:10" hidden="1">
      <c r="A18" s="5">
        <v>1040</v>
      </c>
      <c r="B18" s="7" t="s">
        <v>16</v>
      </c>
      <c r="C18" s="7" t="s">
        <v>17</v>
      </c>
      <c r="D18" s="7" t="s">
        <v>29</v>
      </c>
      <c r="E18" s="8">
        <v>40229</v>
      </c>
      <c r="F18" s="11">
        <v>250000</v>
      </c>
      <c r="G18" s="12">
        <v>5.7500000000000002E-2</v>
      </c>
      <c r="H18" s="5">
        <v>30</v>
      </c>
      <c r="I18" s="5" t="s">
        <v>24</v>
      </c>
      <c r="J18" s="14">
        <f>PMT(LoanData6[[#This Row],[Interest Rate]],LoanData6[[#This Row],[Term]],LoanData6[[#This Row],[Amount]])</f>
        <v>-17679.059654303543</v>
      </c>
    </row>
    <row r="19" spans="1:10">
      <c r="A19" s="5">
        <v>1045</v>
      </c>
      <c r="B19" s="7" t="s">
        <v>20</v>
      </c>
      <c r="C19" s="7" t="s">
        <v>21</v>
      </c>
      <c r="D19" s="7" t="s">
        <v>29</v>
      </c>
      <c r="E19" s="8">
        <v>40247</v>
      </c>
      <c r="F19" s="11">
        <v>129000</v>
      </c>
      <c r="G19" s="12">
        <v>5.7500000000000002E-2</v>
      </c>
      <c r="H19" s="5">
        <v>15</v>
      </c>
      <c r="I19" s="7" t="s">
        <v>24</v>
      </c>
      <c r="J19" s="14">
        <f>PMT(LoanData6[[#This Row],[Interest Rate]],LoanData6[[#This Row],[Term]],LoanData6[[#This Row],[Amount]])</f>
        <v>-13066.088894894154</v>
      </c>
    </row>
    <row r="20" spans="1:10">
      <c r="A20" s="5">
        <v>1046</v>
      </c>
      <c r="B20" s="7" t="s">
        <v>20</v>
      </c>
      <c r="C20" s="7" t="s">
        <v>21</v>
      </c>
      <c r="D20" s="7" t="s">
        <v>29</v>
      </c>
      <c r="E20" s="8">
        <v>40290</v>
      </c>
      <c r="F20" s="11">
        <v>350000</v>
      </c>
      <c r="G20" s="12">
        <v>6.5000000000000002E-2</v>
      </c>
      <c r="H20" s="5">
        <v>15</v>
      </c>
      <c r="I20" s="7" t="s">
        <v>24</v>
      </c>
      <c r="J20" s="14">
        <f>PMT(LoanData6[[#This Row],[Interest Rate]],LoanData6[[#This Row],[Term]],LoanData6[[#This Row],[Amount]])</f>
        <v>-37223.474037771892</v>
      </c>
    </row>
    <row r="21" spans="1:10">
      <c r="A21" s="5">
        <v>1028</v>
      </c>
      <c r="B21" s="7" t="s">
        <v>9</v>
      </c>
      <c r="C21" s="7" t="s">
        <v>10</v>
      </c>
      <c r="D21" s="7" t="s">
        <v>30</v>
      </c>
      <c r="E21" s="8">
        <v>40268</v>
      </c>
      <c r="F21" s="11">
        <v>15000</v>
      </c>
      <c r="G21" s="12">
        <v>6.5000000000000002E-2</v>
      </c>
      <c r="H21" s="5">
        <v>3</v>
      </c>
      <c r="I21" s="7" t="s">
        <v>26</v>
      </c>
      <c r="J21" s="14">
        <f>PMT(LoanData6[[#This Row],[Interest Rate]],LoanData6[[#This Row],[Term]],LoanData6[[#This Row],[Amount]])</f>
        <v>-5663.6355289171661</v>
      </c>
    </row>
    <row r="22" spans="1:10">
      <c r="A22" s="5">
        <v>1036</v>
      </c>
      <c r="B22" s="7" t="s">
        <v>13</v>
      </c>
      <c r="C22" s="7" t="s">
        <v>14</v>
      </c>
      <c r="D22" s="7" t="s">
        <v>30</v>
      </c>
      <c r="E22" s="8">
        <v>40238</v>
      </c>
      <c r="F22" s="11">
        <v>20000</v>
      </c>
      <c r="G22" s="12">
        <v>7.4999999999999997E-2</v>
      </c>
      <c r="H22" s="5">
        <v>5</v>
      </c>
      <c r="I22" s="5" t="s">
        <v>26</v>
      </c>
      <c r="J22" s="14">
        <f>PMT(LoanData6[[#This Row],[Interest Rate]],LoanData6[[#This Row],[Term]],LoanData6[[#This Row],[Amount]])</f>
        <v>-4943.2943557344079</v>
      </c>
    </row>
    <row r="23" spans="1:10" hidden="1">
      <c r="A23" s="5">
        <v>1038</v>
      </c>
      <c r="B23" s="7" t="s">
        <v>15</v>
      </c>
      <c r="C23" s="7" t="s">
        <v>22</v>
      </c>
      <c r="D23" s="7" t="s">
        <v>30</v>
      </c>
      <c r="E23" s="8">
        <v>40221</v>
      </c>
      <c r="F23" s="11">
        <v>10500</v>
      </c>
      <c r="G23" s="12">
        <v>6.8750000000000006E-2</v>
      </c>
      <c r="H23" s="5">
        <v>5</v>
      </c>
      <c r="I23" s="5" t="s">
        <v>26</v>
      </c>
      <c r="J23" s="14">
        <f>PMT(LoanData6[[#This Row],[Interest Rate]],LoanData6[[#This Row],[Term]],LoanData6[[#This Row],[Amount]])</f>
        <v>-2552.2872297719737</v>
      </c>
    </row>
    <row r="24" spans="1:10" hidden="1">
      <c r="A24" s="5">
        <v>1033</v>
      </c>
      <c r="B24" s="7" t="s">
        <v>11</v>
      </c>
      <c r="C24" s="7" t="s">
        <v>12</v>
      </c>
      <c r="D24" s="7" t="s">
        <v>28</v>
      </c>
      <c r="E24" s="8">
        <v>40209</v>
      </c>
      <c r="F24" s="11">
        <v>12000</v>
      </c>
      <c r="G24" s="12">
        <v>8.2500000000000004E-2</v>
      </c>
      <c r="H24" s="5">
        <v>10</v>
      </c>
      <c r="I24" s="5" t="s">
        <v>26</v>
      </c>
      <c r="J24" s="14">
        <f>PMT(LoanData6[[#This Row],[Interest Rate]],LoanData6[[#This Row],[Term]],LoanData6[[#This Row],[Amount]])</f>
        <v>-1808.5715437834062</v>
      </c>
    </row>
    <row r="25" spans="1:10" hidden="1">
      <c r="A25" s="5">
        <v>1041</v>
      </c>
      <c r="B25" s="7" t="s">
        <v>16</v>
      </c>
      <c r="C25" s="7" t="s">
        <v>17</v>
      </c>
      <c r="D25" s="7" t="s">
        <v>29</v>
      </c>
      <c r="E25" s="8">
        <v>40230</v>
      </c>
      <c r="F25" s="11">
        <v>5000</v>
      </c>
      <c r="G25" s="12">
        <v>8.7499999999999994E-2</v>
      </c>
      <c r="H25" s="5">
        <v>3</v>
      </c>
      <c r="I25" s="5" t="s">
        <v>26</v>
      </c>
      <c r="J25" s="14">
        <f>PMT(LoanData6[[#This Row],[Interest Rate]],LoanData6[[#This Row],[Term]],LoanData6[[#This Row],[Amount]])</f>
        <v>-1966.47892875914</v>
      </c>
    </row>
    <row r="26" spans="1:10" hidden="1">
      <c r="A26" s="5">
        <v>1044</v>
      </c>
      <c r="B26" s="7" t="s">
        <v>20</v>
      </c>
      <c r="C26" s="7" t="s">
        <v>21</v>
      </c>
      <c r="D26" s="7" t="s">
        <v>29</v>
      </c>
      <c r="E26" s="8">
        <v>40224</v>
      </c>
      <c r="F26" s="11">
        <v>35000</v>
      </c>
      <c r="G26" s="12">
        <v>0.06</v>
      </c>
      <c r="H26" s="5">
        <v>5</v>
      </c>
      <c r="I26" s="5" t="s">
        <v>26</v>
      </c>
      <c r="J26" s="14">
        <f>PMT(LoanData6[[#This Row],[Interest Rate]],LoanData6[[#This Row],[Term]],LoanData6[[#This Row],[Amount]])</f>
        <v>-8308.8740150916274</v>
      </c>
    </row>
    <row r="27" spans="1:10">
      <c r="A27"/>
      <c r="B27"/>
      <c r="C27"/>
      <c r="D27"/>
      <c r="E27"/>
      <c r="F27"/>
      <c r="G27"/>
      <c r="H27"/>
      <c r="I27"/>
      <c r="J27"/>
    </row>
    <row r="28" spans="1:10">
      <c r="A28" s="15" t="s">
        <v>42</v>
      </c>
      <c r="D28" s="13"/>
      <c r="F28" s="17" t="s">
        <v>43</v>
      </c>
      <c r="G28" s="17"/>
      <c r="H28" s="19"/>
      <c r="J28" s="19" t="s">
        <v>44</v>
      </c>
    </row>
    <row r="29" spans="1:10">
      <c r="A29" s="18">
        <f>COUNT(A2:A22)</f>
        <v>21</v>
      </c>
      <c r="D29" s="16"/>
      <c r="F29" s="16">
        <f>SUM(F2:F22)</f>
        <v>3391000</v>
      </c>
      <c r="G29" s="11"/>
      <c r="H29" s="20"/>
      <c r="J29" s="20">
        <f>AVERAGE(J2:J22)</f>
        <v>-17477.869401309563</v>
      </c>
    </row>
  </sheetData>
  <conditionalFormatting sqref="F2:F26">
    <cfRule type="aboveAverage" dxfId="163" priority="1"/>
  </conditionalFormatting>
  <pageMargins left="0.75" right="0.75" top="1" bottom="1" header="0.5" footer="0.5"/>
  <pageSetup orientation="landscape" r:id="rId1"/>
  <headerFooter alignWithMargins="0">
    <oddHeader>&amp;A</oddHeader>
    <oddFooter>Page &amp;P</oddFooter>
  </headerFooter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32"/>
  <sheetViews>
    <sheetView view="pageLayout" topLeftCell="A3" zoomScale="80" zoomScaleNormal="90" zoomScalePageLayoutView="80" workbookViewId="0">
      <selection activeCell="D23" sqref="D23"/>
    </sheetView>
  </sheetViews>
  <sheetFormatPr defaultRowHeight="15.75"/>
  <cols>
    <col min="1" max="1" width="11.42578125" style="6" customWidth="1"/>
    <col min="2" max="2" width="13.140625" style="6" customWidth="1"/>
    <col min="3" max="3" width="13" style="6" customWidth="1"/>
    <col min="4" max="4" width="12.85546875" style="6" bestFit="1" customWidth="1"/>
    <col min="5" max="5" width="12.5703125" style="6" customWidth="1"/>
    <col min="6" max="6" width="14" style="11" bestFit="1" customWidth="1"/>
    <col min="7" max="7" width="15.140625" style="13" customWidth="1"/>
    <col min="8" max="8" width="11" style="6" customWidth="1"/>
    <col min="9" max="9" width="12.85546875" style="6" bestFit="1" customWidth="1"/>
    <col min="10" max="10" width="21.28515625" style="6" bestFit="1" customWidth="1"/>
    <col min="11" max="16384" width="9.140625" style="6"/>
  </cols>
  <sheetData>
    <row r="1" spans="1:10">
      <c r="A1" s="5" t="s">
        <v>1</v>
      </c>
      <c r="B1" s="5" t="s">
        <v>31</v>
      </c>
      <c r="C1" s="5" t="s">
        <v>32</v>
      </c>
      <c r="D1" s="5" t="s">
        <v>0</v>
      </c>
      <c r="E1" s="5" t="s">
        <v>33</v>
      </c>
      <c r="F1" s="10" t="s">
        <v>2</v>
      </c>
      <c r="G1" s="12" t="s">
        <v>34</v>
      </c>
      <c r="H1" s="5" t="s">
        <v>3</v>
      </c>
      <c r="I1" s="5" t="s">
        <v>4</v>
      </c>
      <c r="J1" s="7" t="s">
        <v>41</v>
      </c>
    </row>
    <row r="2" spans="1:10">
      <c r="A2" s="5">
        <v>1043</v>
      </c>
      <c r="B2" s="7" t="s">
        <v>18</v>
      </c>
      <c r="C2" s="7" t="s">
        <v>19</v>
      </c>
      <c r="D2" s="7" t="s">
        <v>30</v>
      </c>
      <c r="E2" s="8">
        <v>40240</v>
      </c>
      <c r="F2" s="11">
        <v>56000</v>
      </c>
      <c r="G2" s="12">
        <v>7.2499999999999995E-2</v>
      </c>
      <c r="H2" s="5">
        <v>5</v>
      </c>
      <c r="I2" s="5" t="s">
        <v>25</v>
      </c>
      <c r="J2" s="14">
        <f>PMT(LoanData9[[#This Row],[Interest Rate]],LoanData9[[#This Row],[Term]],LoanData9[[#This Row],[Amount]])</f>
        <v>-13749.427012780743</v>
      </c>
    </row>
    <row r="3" spans="1:10">
      <c r="A3" s="5">
        <v>1029</v>
      </c>
      <c r="B3" s="7" t="s">
        <v>9</v>
      </c>
      <c r="C3" s="7" t="s">
        <v>10</v>
      </c>
      <c r="D3" s="7" t="s">
        <v>30</v>
      </c>
      <c r="E3" s="8">
        <v>40283</v>
      </c>
      <c r="F3" s="11">
        <v>25000</v>
      </c>
      <c r="G3" s="12">
        <v>7.7499999999999999E-2</v>
      </c>
      <c r="H3" s="5">
        <v>4</v>
      </c>
      <c r="I3" s="7" t="s">
        <v>25</v>
      </c>
      <c r="J3" s="14">
        <f>PMT(LoanData9[[#This Row],[Interest Rate]],LoanData9[[#This Row],[Term]],LoanData9[[#This Row],[Amount]])</f>
        <v>-7506.0606388985107</v>
      </c>
    </row>
    <row r="4" spans="1:10">
      <c r="A4" s="5">
        <v>1035</v>
      </c>
      <c r="B4" s="7" t="s">
        <v>13</v>
      </c>
      <c r="C4" s="7" t="s">
        <v>14</v>
      </c>
      <c r="D4" s="7" t="s">
        <v>30</v>
      </c>
      <c r="E4" s="8">
        <v>40203</v>
      </c>
      <c r="F4" s="11">
        <v>10000</v>
      </c>
      <c r="G4" s="12">
        <v>5.5E-2</v>
      </c>
      <c r="H4" s="5">
        <v>3</v>
      </c>
      <c r="I4" s="5" t="s">
        <v>25</v>
      </c>
      <c r="J4" s="14">
        <f>PMT(LoanData9[[#This Row],[Interest Rate]],LoanData9[[#This Row],[Term]],LoanData9[[#This Row],[Amount]])</f>
        <v>-3706.5407469953711</v>
      </c>
    </row>
    <row r="5" spans="1:10">
      <c r="A5" s="5">
        <v>1039</v>
      </c>
      <c r="B5" s="7" t="s">
        <v>15</v>
      </c>
      <c r="C5" s="7" t="s">
        <v>22</v>
      </c>
      <c r="D5" s="7" t="s">
        <v>30</v>
      </c>
      <c r="E5" s="8">
        <v>40306</v>
      </c>
      <c r="F5" s="11">
        <v>275000</v>
      </c>
      <c r="G5" s="12">
        <v>0.06</v>
      </c>
      <c r="H5" s="5">
        <v>15</v>
      </c>
      <c r="I5" s="5" t="s">
        <v>24</v>
      </c>
      <c r="J5" s="14">
        <f>PMT(LoanData9[[#This Row],[Interest Rate]],LoanData9[[#This Row],[Term]],LoanData9[[#This Row],[Amount]])</f>
        <v>-28314.760087710973</v>
      </c>
    </row>
    <row r="6" spans="1:10">
      <c r="A6" s="5">
        <v>1027</v>
      </c>
      <c r="B6" s="7" t="s">
        <v>9</v>
      </c>
      <c r="C6" s="7" t="s">
        <v>10</v>
      </c>
      <c r="D6" s="7" t="s">
        <v>30</v>
      </c>
      <c r="E6" s="8">
        <v>40248</v>
      </c>
      <c r="F6" s="11">
        <v>200000</v>
      </c>
      <c r="G6" s="12">
        <v>6.25E-2</v>
      </c>
      <c r="H6" s="5">
        <v>15</v>
      </c>
      <c r="I6" s="7" t="s">
        <v>24</v>
      </c>
      <c r="J6" s="14">
        <f>PMT(LoanData9[[#This Row],[Interest Rate]],LoanData9[[#This Row],[Term]],LoanData9[[#This Row],[Amount]])</f>
        <v>-20930.246134432768</v>
      </c>
    </row>
    <row r="7" spans="1:10">
      <c r="A7" s="5">
        <v>1030</v>
      </c>
      <c r="B7" s="7" t="s">
        <v>9</v>
      </c>
      <c r="C7" s="7" t="s">
        <v>10</v>
      </c>
      <c r="D7" s="7" t="s">
        <v>30</v>
      </c>
      <c r="E7" s="8">
        <v>40299</v>
      </c>
      <c r="F7" s="11">
        <v>150000</v>
      </c>
      <c r="G7" s="12">
        <v>5.7500000000000002E-2</v>
      </c>
      <c r="H7" s="5">
        <v>15</v>
      </c>
      <c r="I7" s="5" t="s">
        <v>24</v>
      </c>
      <c r="J7" s="14">
        <f>PMT(LoanData9[[#This Row],[Interest Rate]],LoanData9[[#This Row],[Term]],LoanData9[[#This Row],[Amount]])</f>
        <v>-15193.126621969946</v>
      </c>
    </row>
    <row r="8" spans="1:10">
      <c r="A8" s="5">
        <v>1036</v>
      </c>
      <c r="B8" s="7" t="s">
        <v>13</v>
      </c>
      <c r="C8" s="7" t="s">
        <v>14</v>
      </c>
      <c r="D8" s="7" t="s">
        <v>30</v>
      </c>
      <c r="E8" s="8">
        <v>40238</v>
      </c>
      <c r="F8" s="11">
        <v>20000</v>
      </c>
      <c r="G8" s="12">
        <v>7.4999999999999997E-2</v>
      </c>
      <c r="H8" s="5">
        <v>5</v>
      </c>
      <c r="I8" s="5" t="s">
        <v>26</v>
      </c>
      <c r="J8" s="14">
        <f>PMT(LoanData9[[#This Row],[Interest Rate]],LoanData9[[#This Row],[Term]],LoanData9[[#This Row],[Amount]])</f>
        <v>-4943.2943557344079</v>
      </c>
    </row>
    <row r="9" spans="1:10">
      <c r="A9" s="5">
        <v>1028</v>
      </c>
      <c r="B9" s="7" t="s">
        <v>9</v>
      </c>
      <c r="C9" s="7" t="s">
        <v>10</v>
      </c>
      <c r="D9" s="7" t="s">
        <v>30</v>
      </c>
      <c r="E9" s="8">
        <v>40268</v>
      </c>
      <c r="F9" s="11">
        <v>15000</v>
      </c>
      <c r="G9" s="12">
        <v>6.5000000000000002E-2</v>
      </c>
      <c r="H9" s="5">
        <v>3</v>
      </c>
      <c r="I9" s="7" t="s">
        <v>26</v>
      </c>
      <c r="J9" s="14">
        <f>PMT(LoanData9[[#This Row],[Interest Rate]],LoanData9[[#This Row],[Term]],LoanData9[[#This Row],[Amount]])</f>
        <v>-5663.6355289171661</v>
      </c>
    </row>
    <row r="10" spans="1:10">
      <c r="A10" s="5">
        <v>1038</v>
      </c>
      <c r="B10" s="7" t="s">
        <v>15</v>
      </c>
      <c r="C10" s="7" t="s">
        <v>22</v>
      </c>
      <c r="D10" s="7" t="s">
        <v>30</v>
      </c>
      <c r="E10" s="8">
        <v>40221</v>
      </c>
      <c r="F10" s="11">
        <v>10500</v>
      </c>
      <c r="G10" s="12">
        <v>6.8750000000000006E-2</v>
      </c>
      <c r="H10" s="5">
        <v>5</v>
      </c>
      <c r="I10" s="5" t="s">
        <v>26</v>
      </c>
      <c r="J10" s="14">
        <f>PMT(LoanData9[[#This Row],[Interest Rate]],LoanData9[[#This Row],[Term]],LoanData9[[#This Row],[Amount]])</f>
        <v>-2552.2872297719737</v>
      </c>
    </row>
    <row r="11" spans="1:10">
      <c r="A11" s="5">
        <v>1032</v>
      </c>
      <c r="B11" s="7" t="s">
        <v>11</v>
      </c>
      <c r="C11" s="7" t="s">
        <v>12</v>
      </c>
      <c r="D11" s="7" t="s">
        <v>28</v>
      </c>
      <c r="E11" s="8">
        <v>40201</v>
      </c>
      <c r="F11" s="11">
        <v>35000</v>
      </c>
      <c r="G11" s="12">
        <v>6.7500000000000004E-2</v>
      </c>
      <c r="H11" s="5">
        <v>5</v>
      </c>
      <c r="I11" s="7" t="s">
        <v>25</v>
      </c>
      <c r="J11" s="14">
        <f>PMT(LoanData9[[#This Row],[Interest Rate]],LoanData9[[#This Row],[Term]],LoanData9[[#This Row],[Amount]])</f>
        <v>-8479.1130597360589</v>
      </c>
    </row>
    <row r="12" spans="1:10">
      <c r="A12" s="5">
        <v>1037</v>
      </c>
      <c r="B12" s="5" t="s">
        <v>7</v>
      </c>
      <c r="C12" s="5" t="s">
        <v>8</v>
      </c>
      <c r="D12" s="7" t="s">
        <v>28</v>
      </c>
      <c r="E12" s="8">
        <v>40217</v>
      </c>
      <c r="F12" s="11">
        <v>525000</v>
      </c>
      <c r="G12" s="12">
        <v>6.5000000000000002E-2</v>
      </c>
      <c r="H12" s="5">
        <v>30</v>
      </c>
      <c r="I12" s="5" t="s">
        <v>24</v>
      </c>
      <c r="J12" s="14">
        <f>PMT(LoanData9[[#This Row],[Interest Rate]],LoanData9[[#This Row],[Term]],LoanData9[[#This Row],[Amount]])</f>
        <v>-40203.15717910308</v>
      </c>
    </row>
    <row r="13" spans="1:10">
      <c r="A13" s="5">
        <v>1031</v>
      </c>
      <c r="B13" s="7" t="s">
        <v>11</v>
      </c>
      <c r="C13" s="7" t="s">
        <v>12</v>
      </c>
      <c r="D13" s="7" t="s">
        <v>28</v>
      </c>
      <c r="E13" s="8">
        <v>40193</v>
      </c>
      <c r="F13" s="11">
        <v>475000</v>
      </c>
      <c r="G13" s="12">
        <v>5.7500000000000002E-2</v>
      </c>
      <c r="H13" s="5">
        <v>15</v>
      </c>
      <c r="I13" s="5" t="s">
        <v>24</v>
      </c>
      <c r="J13" s="14">
        <f>PMT(LoanData9[[#This Row],[Interest Rate]],LoanData9[[#This Row],[Term]],LoanData9[[#This Row],[Amount]])</f>
        <v>-48111.567636238156</v>
      </c>
    </row>
    <row r="14" spans="1:10">
      <c r="A14" s="5">
        <v>1034</v>
      </c>
      <c r="B14" s="7" t="s">
        <v>11</v>
      </c>
      <c r="C14" s="7" t="s">
        <v>12</v>
      </c>
      <c r="D14" s="7" t="s">
        <v>28</v>
      </c>
      <c r="E14" s="8">
        <v>40301</v>
      </c>
      <c r="F14" s="11">
        <v>350000</v>
      </c>
      <c r="G14" s="12">
        <v>0.08</v>
      </c>
      <c r="H14" s="5">
        <v>30</v>
      </c>
      <c r="I14" s="5" t="s">
        <v>24</v>
      </c>
      <c r="J14" s="14">
        <f>PMT(LoanData9[[#This Row],[Interest Rate]],LoanData9[[#This Row],[Term]],LoanData9[[#This Row],[Amount]])</f>
        <v>-31089.601685545294</v>
      </c>
    </row>
    <row r="15" spans="1:10">
      <c r="A15" s="5">
        <v>1022</v>
      </c>
      <c r="B15" s="5" t="s">
        <v>5</v>
      </c>
      <c r="C15" s="7" t="s">
        <v>27</v>
      </c>
      <c r="D15" s="7" t="s">
        <v>28</v>
      </c>
      <c r="E15" s="8">
        <v>40237</v>
      </c>
      <c r="F15" s="11">
        <v>200000</v>
      </c>
      <c r="G15" s="12">
        <v>7.0000000298023224E-2</v>
      </c>
      <c r="H15" s="5">
        <v>15</v>
      </c>
      <c r="I15" s="5" t="s">
        <v>24</v>
      </c>
      <c r="J15" s="14">
        <f>PMT(LoanData9[[#This Row],[Interest Rate]],LoanData9[[#This Row],[Term]],LoanData9[[#This Row],[Amount]])</f>
        <v>-21958.924981535984</v>
      </c>
    </row>
    <row r="16" spans="1:10">
      <c r="A16" s="5">
        <v>1023</v>
      </c>
      <c r="B16" s="5" t="s">
        <v>5</v>
      </c>
      <c r="C16" s="7" t="s">
        <v>27</v>
      </c>
      <c r="D16" s="7" t="s">
        <v>28</v>
      </c>
      <c r="E16" s="8">
        <v>40258</v>
      </c>
      <c r="F16" s="11">
        <v>150000</v>
      </c>
      <c r="G16" s="12">
        <v>7.4999999999999997E-2</v>
      </c>
      <c r="H16" s="5">
        <v>15</v>
      </c>
      <c r="I16" s="5" t="s">
        <v>24</v>
      </c>
      <c r="J16" s="14">
        <f>PMT(LoanData9[[#This Row],[Interest Rate]],LoanData9[[#This Row],[Term]],LoanData9[[#This Row],[Amount]])</f>
        <v>-16993.085438128554</v>
      </c>
    </row>
    <row r="17" spans="1:10">
      <c r="A17" s="5">
        <v>1024</v>
      </c>
      <c r="B17" s="5" t="s">
        <v>5</v>
      </c>
      <c r="C17" s="7" t="s">
        <v>27</v>
      </c>
      <c r="D17" s="7" t="s">
        <v>28</v>
      </c>
      <c r="E17" s="8">
        <v>40259</v>
      </c>
      <c r="F17" s="11">
        <v>100000</v>
      </c>
      <c r="G17" s="12">
        <v>7.0000000298023224E-2</v>
      </c>
      <c r="H17" s="5">
        <v>30</v>
      </c>
      <c r="I17" s="5" t="s">
        <v>24</v>
      </c>
      <c r="J17" s="14">
        <f>PMT(LoanData9[[#This Row],[Interest Rate]],LoanData9[[#This Row],[Term]],LoanData9[[#This Row],[Amount]])</f>
        <v>-8058.6403752370134</v>
      </c>
    </row>
    <row r="18" spans="1:10">
      <c r="A18" s="5">
        <v>1033</v>
      </c>
      <c r="B18" s="7" t="s">
        <v>11</v>
      </c>
      <c r="C18" s="7" t="s">
        <v>12</v>
      </c>
      <c r="D18" s="7" t="s">
        <v>28</v>
      </c>
      <c r="E18" s="8">
        <v>40209</v>
      </c>
      <c r="F18" s="11">
        <v>12000</v>
      </c>
      <c r="G18" s="12">
        <v>8.2500000000000004E-2</v>
      </c>
      <c r="H18" s="5">
        <v>10</v>
      </c>
      <c r="I18" s="5" t="s">
        <v>26</v>
      </c>
      <c r="J18" s="14">
        <f>PMT(LoanData9[[#This Row],[Interest Rate]],LoanData9[[#This Row],[Term]],LoanData9[[#This Row],[Amount]])</f>
        <v>-1808.5715437834062</v>
      </c>
    </row>
    <row r="19" spans="1:10">
      <c r="A19" s="5">
        <v>1042</v>
      </c>
      <c r="B19" s="7" t="s">
        <v>16</v>
      </c>
      <c r="C19" s="7" t="s">
        <v>17</v>
      </c>
      <c r="D19" s="7" t="s">
        <v>29</v>
      </c>
      <c r="E19" s="8">
        <v>40286</v>
      </c>
      <c r="F19" s="11">
        <v>41000</v>
      </c>
      <c r="G19" s="12">
        <v>7.4999999999999997E-2</v>
      </c>
      <c r="H19" s="5">
        <v>4</v>
      </c>
      <c r="I19" s="5" t="s">
        <v>25</v>
      </c>
      <c r="J19" s="14">
        <f>PMT(LoanData9[[#This Row],[Interest Rate]],LoanData9[[#This Row],[Term]],LoanData9[[#This Row],[Amount]])</f>
        <v>-12241.267854834825</v>
      </c>
    </row>
    <row r="20" spans="1:10">
      <c r="A20" s="5">
        <v>1025</v>
      </c>
      <c r="B20" s="5" t="s">
        <v>6</v>
      </c>
      <c r="C20" s="5" t="s">
        <v>23</v>
      </c>
      <c r="D20" s="7" t="s">
        <v>29</v>
      </c>
      <c r="E20" s="8">
        <v>40238</v>
      </c>
      <c r="F20" s="11">
        <v>25000</v>
      </c>
      <c r="G20" s="12">
        <v>6.5000000000000002E-2</v>
      </c>
      <c r="H20" s="5">
        <v>3</v>
      </c>
      <c r="I20" s="5" t="s">
        <v>25</v>
      </c>
      <c r="J20" s="14">
        <f>PMT(LoanData9[[#This Row],[Interest Rate]],LoanData9[[#This Row],[Term]],LoanData9[[#This Row],[Amount]])</f>
        <v>-9439.3925481952774</v>
      </c>
    </row>
    <row r="21" spans="1:10">
      <c r="A21" s="5">
        <v>1026</v>
      </c>
      <c r="B21" s="5" t="s">
        <v>6</v>
      </c>
      <c r="C21" s="5" t="s">
        <v>23</v>
      </c>
      <c r="D21" s="7" t="s">
        <v>29</v>
      </c>
      <c r="E21" s="8">
        <v>40269</v>
      </c>
      <c r="F21" s="11">
        <v>10000</v>
      </c>
      <c r="G21" s="12">
        <v>7.6999999999999999E-2</v>
      </c>
      <c r="H21" s="5">
        <v>5</v>
      </c>
      <c r="I21" s="5" t="s">
        <v>25</v>
      </c>
      <c r="J21" s="14">
        <f>PMT(LoanData9[[#This Row],[Interest Rate]],LoanData9[[#This Row],[Term]],LoanData9[[#This Row],[Amount]])</f>
        <v>-2484.7929545370694</v>
      </c>
    </row>
    <row r="22" spans="1:10">
      <c r="A22" s="5">
        <v>1046</v>
      </c>
      <c r="B22" s="7" t="s">
        <v>20</v>
      </c>
      <c r="C22" s="7" t="s">
        <v>21</v>
      </c>
      <c r="D22" s="7" t="s">
        <v>29</v>
      </c>
      <c r="E22" s="8">
        <v>40290</v>
      </c>
      <c r="F22" s="11">
        <v>350000</v>
      </c>
      <c r="G22" s="12">
        <v>6.5000000000000002E-2</v>
      </c>
      <c r="H22" s="5">
        <v>15</v>
      </c>
      <c r="I22" s="7" t="s">
        <v>24</v>
      </c>
      <c r="J22" s="14">
        <f>PMT(LoanData9[[#This Row],[Interest Rate]],LoanData9[[#This Row],[Term]],LoanData9[[#This Row],[Amount]])</f>
        <v>-37223.474037771892</v>
      </c>
    </row>
    <row r="23" spans="1:10">
      <c r="A23" s="5">
        <v>1040</v>
      </c>
      <c r="B23" s="7" t="s">
        <v>16</v>
      </c>
      <c r="C23" s="7" t="s">
        <v>17</v>
      </c>
      <c r="D23" s="7" t="s">
        <v>29</v>
      </c>
      <c r="E23" s="8">
        <v>40229</v>
      </c>
      <c r="F23" s="11">
        <v>250000</v>
      </c>
      <c r="G23" s="12">
        <v>5.7500000000000002E-2</v>
      </c>
      <c r="H23" s="5">
        <v>30</v>
      </c>
      <c r="I23" s="5" t="s">
        <v>24</v>
      </c>
      <c r="J23" s="14">
        <f>PMT(LoanData9[[#This Row],[Interest Rate]],LoanData9[[#This Row],[Term]],LoanData9[[#This Row],[Amount]])</f>
        <v>-17679.059654303543</v>
      </c>
    </row>
    <row r="24" spans="1:10">
      <c r="A24" s="5">
        <v>1045</v>
      </c>
      <c r="B24" s="7" t="s">
        <v>20</v>
      </c>
      <c r="C24" s="7" t="s">
        <v>21</v>
      </c>
      <c r="D24" s="7" t="s">
        <v>29</v>
      </c>
      <c r="E24" s="8">
        <v>40247</v>
      </c>
      <c r="F24" s="11">
        <v>129000</v>
      </c>
      <c r="G24" s="12">
        <v>5.7500000000000002E-2</v>
      </c>
      <c r="H24" s="5">
        <v>15</v>
      </c>
      <c r="I24" s="7" t="s">
        <v>24</v>
      </c>
      <c r="J24" s="14">
        <f>PMT(LoanData9[[#This Row],[Interest Rate]],LoanData9[[#This Row],[Term]],LoanData9[[#This Row],[Amount]])</f>
        <v>-13066.088894894154</v>
      </c>
    </row>
    <row r="25" spans="1:10">
      <c r="A25" s="5">
        <v>1044</v>
      </c>
      <c r="B25" s="7" t="s">
        <v>20</v>
      </c>
      <c r="C25" s="7" t="s">
        <v>21</v>
      </c>
      <c r="D25" s="7" t="s">
        <v>29</v>
      </c>
      <c r="E25" s="8">
        <v>40224</v>
      </c>
      <c r="F25" s="11">
        <v>35000</v>
      </c>
      <c r="G25" s="12">
        <v>0.06</v>
      </c>
      <c r="H25" s="5">
        <v>5</v>
      </c>
      <c r="I25" s="5" t="s">
        <v>26</v>
      </c>
      <c r="J25" s="14">
        <f>PMT(LoanData9[[#This Row],[Interest Rate]],LoanData9[[#This Row],[Term]],LoanData9[[#This Row],[Amount]])</f>
        <v>-8308.8740150916274</v>
      </c>
    </row>
    <row r="26" spans="1:10">
      <c r="A26" s="5">
        <v>1041</v>
      </c>
      <c r="B26" s="7" t="s">
        <v>16</v>
      </c>
      <c r="C26" s="7" t="s">
        <v>17</v>
      </c>
      <c r="D26" s="7" t="s">
        <v>29</v>
      </c>
      <c r="E26" s="8">
        <v>40230</v>
      </c>
      <c r="F26" s="11">
        <v>5000</v>
      </c>
      <c r="G26" s="12">
        <v>8.7499999999999994E-2</v>
      </c>
      <c r="H26" s="5">
        <v>3</v>
      </c>
      <c r="I26" s="5" t="s">
        <v>26</v>
      </c>
      <c r="J26" s="14">
        <f>PMT(LoanData9[[#This Row],[Interest Rate]],LoanData9[[#This Row],[Term]],LoanData9[[#This Row],[Amount]])</f>
        <v>-1966.47892875914</v>
      </c>
    </row>
    <row r="29" spans="1:10">
      <c r="A29"/>
      <c r="B29"/>
      <c r="C29"/>
      <c r="D29"/>
      <c r="E29"/>
      <c r="F29"/>
      <c r="G29"/>
      <c r="H29"/>
      <c r="I29"/>
      <c r="J29"/>
    </row>
    <row r="30" spans="1:10">
      <c r="B30" s="15"/>
      <c r="C30" s="23" t="s">
        <v>44</v>
      </c>
      <c r="D30" s="23"/>
      <c r="E30"/>
      <c r="F30"/>
      <c r="G30"/>
      <c r="H30"/>
      <c r="I30"/>
      <c r="J30"/>
    </row>
    <row r="31" spans="1:10">
      <c r="B31" s="23" t="s">
        <v>30</v>
      </c>
      <c r="C31" s="23" t="s">
        <v>28</v>
      </c>
      <c r="D31" s="23" t="s">
        <v>29</v>
      </c>
      <c r="E31" s="15"/>
      <c r="F31" s="15" t="s">
        <v>45</v>
      </c>
      <c r="G31" s="21"/>
    </row>
    <row r="32" spans="1:10">
      <c r="B32" s="14">
        <f>AVERAGE(J2:J9)</f>
        <v>-12500.886390929985</v>
      </c>
      <c r="C32" s="14">
        <f>AVERAGE(J11:J18)</f>
        <v>-22087.832737413446</v>
      </c>
      <c r="D32" s="14">
        <f>AVERAGE(J19:J26)</f>
        <v>-12801.178611048441</v>
      </c>
      <c r="F32" s="11">
        <f>AVERAGE(LoanData9[Amount])</f>
        <v>138140</v>
      </c>
    </row>
  </sheetData>
  <conditionalFormatting sqref="F2:F26">
    <cfRule type="aboveAverage" dxfId="161" priority="1"/>
  </conditionalFormatting>
  <pageMargins left="0.75" right="0.75" top="1" bottom="1" header="0.5" footer="0.5"/>
  <pageSetup orientation="landscape" r:id="rId1"/>
  <headerFooter alignWithMargins="0">
    <oddHeader>&amp;C&amp;A</oddHeader>
    <oddFooter>&amp;CRyan Stearns</oddFooter>
  </headerFooter>
  <legacy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3:C18"/>
  <sheetViews>
    <sheetView workbookViewId="0">
      <selection activeCell="C32" sqref="C32"/>
    </sheetView>
  </sheetViews>
  <sheetFormatPr defaultRowHeight="12.75"/>
  <cols>
    <col min="1" max="1" width="16.5703125" customWidth="1"/>
    <col min="2" max="2" width="17" customWidth="1"/>
    <col min="3" max="3" width="21.85546875" bestFit="1" customWidth="1"/>
  </cols>
  <sheetData>
    <row r="3" spans="1:3">
      <c r="B3" s="28" t="s">
        <v>46</v>
      </c>
      <c r="C3" s="27"/>
    </row>
    <row r="4" spans="1:3">
      <c r="A4" s="24" t="s">
        <v>50</v>
      </c>
      <c r="B4" s="22" t="s">
        <v>49</v>
      </c>
      <c r="C4" s="27" t="s">
        <v>48</v>
      </c>
    </row>
    <row r="5" spans="1:3">
      <c r="A5" s="25" t="s">
        <v>25</v>
      </c>
      <c r="B5" s="29">
        <v>7</v>
      </c>
      <c r="C5" s="27">
        <v>28857.142857142859</v>
      </c>
    </row>
    <row r="6" spans="1:3">
      <c r="A6" s="26" t="s">
        <v>30</v>
      </c>
      <c r="B6" s="29">
        <v>3</v>
      </c>
      <c r="C6" s="27">
        <v>30333.333333333332</v>
      </c>
    </row>
    <row r="7" spans="1:3">
      <c r="A7" s="26" t="s">
        <v>28</v>
      </c>
      <c r="B7" s="29">
        <v>1</v>
      </c>
      <c r="C7" s="27">
        <v>35000</v>
      </c>
    </row>
    <row r="8" spans="1:3">
      <c r="A8" s="26" t="s">
        <v>29</v>
      </c>
      <c r="B8" s="29">
        <v>3</v>
      </c>
      <c r="C8" s="27">
        <v>25333.333333333332</v>
      </c>
    </row>
    <row r="9" spans="1:3">
      <c r="A9" s="25" t="s">
        <v>24</v>
      </c>
      <c r="B9" s="29">
        <v>12</v>
      </c>
      <c r="C9" s="27">
        <v>262833.33333333331</v>
      </c>
    </row>
    <row r="10" spans="1:3">
      <c r="A10" s="26" t="s">
        <v>30</v>
      </c>
      <c r="B10" s="29">
        <v>3</v>
      </c>
      <c r="C10" s="27">
        <v>208333.33333333334</v>
      </c>
    </row>
    <row r="11" spans="1:3">
      <c r="A11" s="26" t="s">
        <v>28</v>
      </c>
      <c r="B11" s="29">
        <v>6</v>
      </c>
      <c r="C11" s="27">
        <v>300000</v>
      </c>
    </row>
    <row r="12" spans="1:3">
      <c r="A12" s="26" t="s">
        <v>29</v>
      </c>
      <c r="B12" s="29">
        <v>3</v>
      </c>
      <c r="C12" s="27">
        <v>243000</v>
      </c>
    </row>
    <row r="13" spans="1:3">
      <c r="A13" s="25" t="s">
        <v>26</v>
      </c>
      <c r="B13" s="29">
        <v>6</v>
      </c>
      <c r="C13" s="27">
        <v>16250</v>
      </c>
    </row>
    <row r="14" spans="1:3">
      <c r="A14" s="26" t="s">
        <v>30</v>
      </c>
      <c r="B14" s="29">
        <v>3</v>
      </c>
      <c r="C14" s="27">
        <v>15166.666666666666</v>
      </c>
    </row>
    <row r="15" spans="1:3">
      <c r="A15" s="26" t="s">
        <v>28</v>
      </c>
      <c r="B15" s="29">
        <v>1</v>
      </c>
      <c r="C15" s="27">
        <v>12000</v>
      </c>
    </row>
    <row r="16" spans="1:3">
      <c r="A16" s="26" t="s">
        <v>29</v>
      </c>
      <c r="B16" s="29">
        <v>2</v>
      </c>
      <c r="C16" s="27">
        <v>20000</v>
      </c>
    </row>
    <row r="17" spans="1:3">
      <c r="A17" s="25" t="s">
        <v>51</v>
      </c>
      <c r="B17" s="29">
        <v>25</v>
      </c>
      <c r="C17" s="27">
        <v>138140</v>
      </c>
    </row>
    <row r="18" spans="1:3">
      <c r="B18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1" sqref="B1"/>
    </sheetView>
  </sheetViews>
  <sheetFormatPr defaultRowHeight="12.75"/>
  <cols>
    <col min="1" max="1" width="15.140625" customWidth="1"/>
    <col min="2" max="2" width="17" bestFit="1" customWidth="1"/>
    <col min="3" max="3" width="17.5703125" bestFit="1" customWidth="1"/>
    <col min="4" max="4" width="25.85546875" bestFit="1" customWidth="1"/>
  </cols>
  <sheetData>
    <row r="1" spans="1:4">
      <c r="A1" s="24" t="s">
        <v>33</v>
      </c>
      <c r="B1" t="s">
        <v>53</v>
      </c>
    </row>
    <row r="3" spans="1:4">
      <c r="B3" s="28" t="s">
        <v>46</v>
      </c>
      <c r="C3" s="30"/>
      <c r="D3" s="30"/>
    </row>
    <row r="4" spans="1:4">
      <c r="A4" s="24" t="s">
        <v>50</v>
      </c>
      <c r="B4" s="22" t="s">
        <v>49</v>
      </c>
      <c r="C4" s="30" t="s">
        <v>47</v>
      </c>
      <c r="D4" t="s">
        <v>52</v>
      </c>
    </row>
    <row r="5" spans="1:4">
      <c r="A5" s="25" t="s">
        <v>25</v>
      </c>
      <c r="B5" s="29">
        <v>7</v>
      </c>
      <c r="C5" s="30">
        <v>202000</v>
      </c>
      <c r="D5" s="30">
        <v>-57606.594815977856</v>
      </c>
    </row>
    <row r="6" spans="1:4">
      <c r="A6" s="25" t="s">
        <v>24</v>
      </c>
      <c r="B6" s="29">
        <v>12</v>
      </c>
      <c r="C6" s="30">
        <v>3154000</v>
      </c>
      <c r="D6" s="30">
        <v>-298821.73272687139</v>
      </c>
    </row>
    <row r="7" spans="1:4">
      <c r="A7" s="25" t="s">
        <v>26</v>
      </c>
      <c r="B7" s="29">
        <v>6</v>
      </c>
      <c r="C7" s="30">
        <v>97500</v>
      </c>
      <c r="D7" s="30">
        <v>-25243.141602057724</v>
      </c>
    </row>
    <row r="8" spans="1:4">
      <c r="A8" s="25" t="s">
        <v>51</v>
      </c>
      <c r="B8" s="29">
        <v>25</v>
      </c>
      <c r="C8" s="30">
        <v>3453500</v>
      </c>
      <c r="D8" s="30">
        <v>-381671.46914490697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Documentation</vt:lpstr>
      <vt:lpstr>Loans</vt:lpstr>
      <vt:lpstr>Q3-8</vt:lpstr>
      <vt:lpstr>Q9</vt:lpstr>
      <vt:lpstr>Q10</vt:lpstr>
      <vt:lpstr>Q11 Loans-Type And City</vt:lpstr>
      <vt:lpstr>Q12 Loans-Type and Loan Date</vt:lpstr>
      <vt:lpstr>'Q10'!qryCustLoans</vt:lpstr>
      <vt:lpstr>'Q3-8'!qryCustLoans</vt:lpstr>
      <vt:lpstr>'Q9'!qryCustLoans</vt:lpstr>
      <vt:lpstr>qryCustLoans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cp:lastPrinted>2004-09-09T15:01:44Z</cp:lastPrinted>
  <dcterms:created xsi:type="dcterms:W3CDTF">2006-06-08T15:48:10Z</dcterms:created>
  <dcterms:modified xsi:type="dcterms:W3CDTF">2010-09-24T13:12:06Z</dcterms:modified>
</cp:coreProperties>
</file>