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-15" yWindow="-15" windowWidth="7800" windowHeight="8250" tabRatio="805" activeTab="7"/>
  </bookViews>
  <sheets>
    <sheet name="Documentation" sheetId="3" r:id="rId1"/>
    <sheet name="Quarterly Data" sheetId="1" r:id="rId2"/>
    <sheet name="Billing Rate" sheetId="4" r:id="rId3"/>
    <sheet name="Q2-6" sheetId="6" r:id="rId4"/>
    <sheet name="Q7" sheetId="7" r:id="rId5"/>
    <sheet name="Q8 Billing Summary" sheetId="8" r:id="rId6"/>
    <sheet name="Q9-10" sheetId="10" r:id="rId7"/>
    <sheet name="Q11 Type Institution" sheetId="5" r:id="rId8"/>
  </sheets>
  <definedNames>
    <definedName name="_xlnm._FilterDatabase" localSheetId="3" hidden="1">'Q2-6'!$A$1:$G$73</definedName>
    <definedName name="_xlnm._FilterDatabase" localSheetId="4" hidden="1">'Q7'!$A$1:$G$73</definedName>
    <definedName name="_xlnm._FilterDatabase" localSheetId="6" hidden="1">'Q9-10'!$A$1:$G$73</definedName>
    <definedName name="_xlnm._FilterDatabase" localSheetId="1" hidden="1">'Quarterly Data'!$A$1:$J$73</definedName>
    <definedName name="_xlnm.Criteria" localSheetId="3">'Q2-6'!#REF!</definedName>
    <definedName name="_xlnm.Criteria" localSheetId="4">'Q7'!#REF!</definedName>
    <definedName name="_xlnm.Criteria" localSheetId="6">'Q9-10'!#REF!</definedName>
    <definedName name="_xlnm.Criteria" localSheetId="1">'Quarterly Data'!$A$79:$J$81</definedName>
    <definedName name="_xlnm.Extract" localSheetId="3">'Q2-6'!#REF!</definedName>
    <definedName name="_xlnm.Extract" localSheetId="4">'Q7'!#REF!</definedName>
    <definedName name="_xlnm.Extract" localSheetId="6">'Q9-10'!#REF!</definedName>
    <definedName name="_xlnm.Extract" localSheetId="1">'Quarterly Data'!#REF!</definedName>
    <definedName name="zdumpToExcelForText" localSheetId="3">'Q2-6'!$A$1:$G$433</definedName>
    <definedName name="zdumpToExcelForText" localSheetId="4">'Q7'!$A$1:$G$433</definedName>
    <definedName name="zdumpToExcelForText" localSheetId="6">'Q9-10'!$A$1:$G$433</definedName>
    <definedName name="zdumpToExcelForText">'Quarterly Data'!$A$1:$G$433</definedName>
  </definedNames>
  <calcPr calcId="125725"/>
  <webPublishing codePage="1252"/>
</workbook>
</file>

<file path=xl/calcChain.xml><?xml version="1.0" encoding="utf-8"?>
<calcChain xmlns="http://schemas.openxmlformats.org/spreadsheetml/2006/main">
  <c r="C5" i="5"/>
  <c r="C6"/>
  <c r="C4"/>
  <c r="E89" i="10"/>
  <c r="C89"/>
  <c r="B89"/>
  <c r="E88"/>
  <c r="E87"/>
  <c r="H2" i="1"/>
  <c r="C88" i="10"/>
  <c r="C87"/>
  <c r="B88"/>
  <c r="B87"/>
  <c r="C80" i="1"/>
  <c r="G74" i="10"/>
  <c r="I73"/>
  <c r="H73"/>
  <c r="J73" s="1"/>
  <c r="I72"/>
  <c r="H72"/>
  <c r="J72" s="1"/>
  <c r="I71"/>
  <c r="H71"/>
  <c r="J71" s="1"/>
  <c r="I70"/>
  <c r="H70"/>
  <c r="J70" s="1"/>
  <c r="I69"/>
  <c r="H69"/>
  <c r="J69" s="1"/>
  <c r="H68"/>
  <c r="I67"/>
  <c r="H67"/>
  <c r="J67" s="1"/>
  <c r="I66"/>
  <c r="H66"/>
  <c r="J66" s="1"/>
  <c r="I65"/>
  <c r="H65"/>
  <c r="J65" s="1"/>
  <c r="H64"/>
  <c r="H63"/>
  <c r="I63" s="1"/>
  <c r="I62"/>
  <c r="H62"/>
  <c r="J62" s="1"/>
  <c r="H61"/>
  <c r="I61" s="1"/>
  <c r="I60"/>
  <c r="H60"/>
  <c r="J60" s="1"/>
  <c r="I59"/>
  <c r="H59"/>
  <c r="J59" s="1"/>
  <c r="H58"/>
  <c r="H57"/>
  <c r="I57" s="1"/>
  <c r="I56"/>
  <c r="H56"/>
  <c r="J56" s="1"/>
  <c r="H55"/>
  <c r="I55" s="1"/>
  <c r="I54"/>
  <c r="H54"/>
  <c r="J54" s="1"/>
  <c r="I53"/>
  <c r="H53"/>
  <c r="J53" s="1"/>
  <c r="H52"/>
  <c r="H51"/>
  <c r="I51" s="1"/>
  <c r="H50"/>
  <c r="H49"/>
  <c r="I49" s="1"/>
  <c r="H48"/>
  <c r="H47"/>
  <c r="I47" s="1"/>
  <c r="H46"/>
  <c r="H45"/>
  <c r="I45" s="1"/>
  <c r="H44"/>
  <c r="H43"/>
  <c r="I43" s="1"/>
  <c r="I42"/>
  <c r="H42"/>
  <c r="J42" s="1"/>
  <c r="H41"/>
  <c r="I41" s="1"/>
  <c r="I40"/>
  <c r="H40"/>
  <c r="J40" s="1"/>
  <c r="I39"/>
  <c r="H39"/>
  <c r="J39" s="1"/>
  <c r="I38"/>
  <c r="H38"/>
  <c r="J38" s="1"/>
  <c r="H37"/>
  <c r="I37" s="1"/>
  <c r="I36"/>
  <c r="H36"/>
  <c r="J36" s="1"/>
  <c r="H35"/>
  <c r="I35" s="1"/>
  <c r="I34"/>
  <c r="H34"/>
  <c r="J34" s="1"/>
  <c r="H33"/>
  <c r="I33" s="1"/>
  <c r="I32"/>
  <c r="H32"/>
  <c r="J32" s="1"/>
  <c r="H31"/>
  <c r="I31" s="1"/>
  <c r="I30"/>
  <c r="H30"/>
  <c r="J30" s="1"/>
  <c r="H29"/>
  <c r="I29" s="1"/>
  <c r="I28"/>
  <c r="H28"/>
  <c r="J28" s="1"/>
  <c r="H27"/>
  <c r="I27" s="1"/>
  <c r="I26"/>
  <c r="H26"/>
  <c r="J26" s="1"/>
  <c r="H25"/>
  <c r="I25" s="1"/>
  <c r="I24"/>
  <c r="H24"/>
  <c r="J24" s="1"/>
  <c r="I23"/>
  <c r="H23"/>
  <c r="J23" s="1"/>
  <c r="H22"/>
  <c r="I21"/>
  <c r="H21"/>
  <c r="J21" s="1"/>
  <c r="H20"/>
  <c r="H19"/>
  <c r="I19" s="1"/>
  <c r="H18"/>
  <c r="H17"/>
  <c r="I17" s="1"/>
  <c r="I16"/>
  <c r="H16"/>
  <c r="J16" s="1"/>
  <c r="H15"/>
  <c r="I15" s="1"/>
  <c r="I14"/>
  <c r="H14"/>
  <c r="J14" s="1"/>
  <c r="H13"/>
  <c r="I13" s="1"/>
  <c r="H12"/>
  <c r="I11"/>
  <c r="H11"/>
  <c r="J11" s="1"/>
  <c r="H10"/>
  <c r="H9"/>
  <c r="I9" s="1"/>
  <c r="I8"/>
  <c r="H8"/>
  <c r="J8" s="1"/>
  <c r="H7"/>
  <c r="I7" s="1"/>
  <c r="H6"/>
  <c r="I5"/>
  <c r="H5"/>
  <c r="J5" s="1"/>
  <c r="I4"/>
  <c r="H4"/>
  <c r="J4" s="1"/>
  <c r="I3"/>
  <c r="H3"/>
  <c r="J3" s="1"/>
  <c r="H2"/>
  <c r="D5" i="8"/>
  <c r="D7"/>
  <c r="D6"/>
  <c r="D8" l="1"/>
  <c r="J20" i="10"/>
  <c r="J6"/>
  <c r="J58"/>
  <c r="I2"/>
  <c r="J2" s="1"/>
  <c r="I6"/>
  <c r="J7"/>
  <c r="J9"/>
  <c r="I10"/>
  <c r="J10" s="1"/>
  <c r="I12"/>
  <c r="J12" s="1"/>
  <c r="J13"/>
  <c r="J15"/>
  <c r="J17"/>
  <c r="I18"/>
  <c r="J18" s="1"/>
  <c r="J19"/>
  <c r="I20"/>
  <c r="I22"/>
  <c r="J22" s="1"/>
  <c r="J25"/>
  <c r="J27"/>
  <c r="J29"/>
  <c r="J31"/>
  <c r="J33"/>
  <c r="J35"/>
  <c r="J37"/>
  <c r="J41"/>
  <c r="J43"/>
  <c r="I44"/>
  <c r="J44" s="1"/>
  <c r="J45"/>
  <c r="I46"/>
  <c r="J46" s="1"/>
  <c r="J47"/>
  <c r="I48"/>
  <c r="J48" s="1"/>
  <c r="J49"/>
  <c r="I50"/>
  <c r="J50" s="1"/>
  <c r="J51"/>
  <c r="I52"/>
  <c r="J52" s="1"/>
  <c r="J55"/>
  <c r="J57"/>
  <c r="I58"/>
  <c r="J61"/>
  <c r="J63"/>
  <c r="I64"/>
  <c r="J64" s="1"/>
  <c r="I68"/>
  <c r="J68" s="1"/>
  <c r="C7" i="8"/>
  <c r="C6"/>
  <c r="C5"/>
  <c r="G74" i="7"/>
  <c r="I73"/>
  <c r="H73"/>
  <c r="J73" s="1"/>
  <c r="I72"/>
  <c r="H72"/>
  <c r="J72" s="1"/>
  <c r="H71"/>
  <c r="I71" s="1"/>
  <c r="I70"/>
  <c r="H70"/>
  <c r="J70" s="1"/>
  <c r="H69"/>
  <c r="I69" s="1"/>
  <c r="I68"/>
  <c r="H68"/>
  <c r="J68" s="1"/>
  <c r="I67"/>
  <c r="H67"/>
  <c r="J67" s="1"/>
  <c r="I66"/>
  <c r="H66"/>
  <c r="J66" s="1"/>
  <c r="I65"/>
  <c r="H65"/>
  <c r="J65" s="1"/>
  <c r="I64"/>
  <c r="H64"/>
  <c r="J64" s="1"/>
  <c r="H63"/>
  <c r="I63" s="1"/>
  <c r="I62"/>
  <c r="H62"/>
  <c r="J62" s="1"/>
  <c r="H61"/>
  <c r="I61" s="1"/>
  <c r="I60"/>
  <c r="H60"/>
  <c r="J60" s="1"/>
  <c r="I59"/>
  <c r="H59"/>
  <c r="J59" s="1"/>
  <c r="I58"/>
  <c r="H58"/>
  <c r="J58" s="1"/>
  <c r="H57"/>
  <c r="I57" s="1"/>
  <c r="I56"/>
  <c r="H56"/>
  <c r="J56" s="1"/>
  <c r="H55"/>
  <c r="I55" s="1"/>
  <c r="I54"/>
  <c r="H54"/>
  <c r="J54" s="1"/>
  <c r="I53"/>
  <c r="H53"/>
  <c r="J53" s="1"/>
  <c r="I52"/>
  <c r="H52"/>
  <c r="J52" s="1"/>
  <c r="H51"/>
  <c r="I51" s="1"/>
  <c r="I50"/>
  <c r="H50"/>
  <c r="J50" s="1"/>
  <c r="H49"/>
  <c r="I49" s="1"/>
  <c r="I48"/>
  <c r="H48"/>
  <c r="J48" s="1"/>
  <c r="H47"/>
  <c r="I47" s="1"/>
  <c r="I46"/>
  <c r="H46"/>
  <c r="J46" s="1"/>
  <c r="H45"/>
  <c r="I45" s="1"/>
  <c r="I44"/>
  <c r="H44"/>
  <c r="J44" s="1"/>
  <c r="H43"/>
  <c r="I43" s="1"/>
  <c r="I42"/>
  <c r="H42"/>
  <c r="J42" s="1"/>
  <c r="H41"/>
  <c r="I41" s="1"/>
  <c r="I40"/>
  <c r="H40"/>
  <c r="J40" s="1"/>
  <c r="I39"/>
  <c r="H39"/>
  <c r="J39" s="1"/>
  <c r="I38"/>
  <c r="H38"/>
  <c r="J38" s="1"/>
  <c r="H37"/>
  <c r="I37" s="1"/>
  <c r="I36"/>
  <c r="H36"/>
  <c r="J36" s="1"/>
  <c r="H35"/>
  <c r="I35" s="1"/>
  <c r="I34"/>
  <c r="H34"/>
  <c r="J34" s="1"/>
  <c r="H33"/>
  <c r="I33" s="1"/>
  <c r="I32"/>
  <c r="H32"/>
  <c r="J32" s="1"/>
  <c r="H31"/>
  <c r="I31" s="1"/>
  <c r="I30"/>
  <c r="H30"/>
  <c r="J30" s="1"/>
  <c r="H29"/>
  <c r="I29" s="1"/>
  <c r="I28"/>
  <c r="H28"/>
  <c r="J28" s="1"/>
  <c r="H27"/>
  <c r="I27" s="1"/>
  <c r="I26"/>
  <c r="H26"/>
  <c r="J26" s="1"/>
  <c r="H25"/>
  <c r="I25" s="1"/>
  <c r="I24"/>
  <c r="H24"/>
  <c r="J24" s="1"/>
  <c r="I23"/>
  <c r="H23"/>
  <c r="J23" s="1"/>
  <c r="I22"/>
  <c r="H22"/>
  <c r="J22" s="1"/>
  <c r="I21"/>
  <c r="H21"/>
  <c r="J21" s="1"/>
  <c r="I20"/>
  <c r="H20"/>
  <c r="J20" s="1"/>
  <c r="H19"/>
  <c r="I19" s="1"/>
  <c r="I18"/>
  <c r="H18"/>
  <c r="J18" s="1"/>
  <c r="H17"/>
  <c r="I17" s="1"/>
  <c r="I16"/>
  <c r="H16"/>
  <c r="J16" s="1"/>
  <c r="H15"/>
  <c r="I15" s="1"/>
  <c r="I14"/>
  <c r="H14"/>
  <c r="J14" s="1"/>
  <c r="H13"/>
  <c r="I13" s="1"/>
  <c r="I12"/>
  <c r="H12"/>
  <c r="J12" s="1"/>
  <c r="I11"/>
  <c r="H11"/>
  <c r="J11" s="1"/>
  <c r="I10"/>
  <c r="H10"/>
  <c r="J10" s="1"/>
  <c r="H9"/>
  <c r="I9" s="1"/>
  <c r="I8"/>
  <c r="H8"/>
  <c r="J8" s="1"/>
  <c r="H7"/>
  <c r="I7" s="1"/>
  <c r="I6"/>
  <c r="H6"/>
  <c r="J6" s="1"/>
  <c r="I5"/>
  <c r="H5"/>
  <c r="J5" s="1"/>
  <c r="I4"/>
  <c r="H4"/>
  <c r="J4" s="1"/>
  <c r="I3"/>
  <c r="H3"/>
  <c r="J3" s="1"/>
  <c r="I2"/>
  <c r="H2"/>
  <c r="J2" s="1"/>
  <c r="G74" i="6"/>
  <c r="H73"/>
  <c r="I73" s="1"/>
  <c r="I72"/>
  <c r="H72"/>
  <c r="J72" s="1"/>
  <c r="H71"/>
  <c r="I71" s="1"/>
  <c r="I70"/>
  <c r="H70"/>
  <c r="J70" s="1"/>
  <c r="H69"/>
  <c r="I69" s="1"/>
  <c r="I68"/>
  <c r="H68"/>
  <c r="J68" s="1"/>
  <c r="I67"/>
  <c r="H67"/>
  <c r="J67" s="1"/>
  <c r="I66"/>
  <c r="H66"/>
  <c r="J66" s="1"/>
  <c r="I65"/>
  <c r="H65"/>
  <c r="J65" s="1"/>
  <c r="I64"/>
  <c r="H64"/>
  <c r="J64" s="1"/>
  <c r="H63"/>
  <c r="I63" s="1"/>
  <c r="I62"/>
  <c r="H62"/>
  <c r="J62" s="1"/>
  <c r="H61"/>
  <c r="I61" s="1"/>
  <c r="I60"/>
  <c r="H60"/>
  <c r="J60" s="1"/>
  <c r="I59"/>
  <c r="H59"/>
  <c r="J59" s="1"/>
  <c r="I58"/>
  <c r="H58"/>
  <c r="J58" s="1"/>
  <c r="H57"/>
  <c r="I57" s="1"/>
  <c r="I56"/>
  <c r="H56"/>
  <c r="J56" s="1"/>
  <c r="H55"/>
  <c r="I55" s="1"/>
  <c r="I54"/>
  <c r="H54"/>
  <c r="J54" s="1"/>
  <c r="I53"/>
  <c r="H53"/>
  <c r="J53" s="1"/>
  <c r="I52"/>
  <c r="H52"/>
  <c r="J52" s="1"/>
  <c r="I51"/>
  <c r="H51"/>
  <c r="J51" s="1"/>
  <c r="I50"/>
  <c r="H50"/>
  <c r="J50" s="1"/>
  <c r="H49"/>
  <c r="I49" s="1"/>
  <c r="I48"/>
  <c r="H48"/>
  <c r="J48" s="1"/>
  <c r="H47"/>
  <c r="I47" s="1"/>
  <c r="I46"/>
  <c r="H46"/>
  <c r="J46" s="1"/>
  <c r="H45"/>
  <c r="I45" s="1"/>
  <c r="I44"/>
  <c r="H44"/>
  <c r="J44" s="1"/>
  <c r="H43"/>
  <c r="I43" s="1"/>
  <c r="I42"/>
  <c r="H42"/>
  <c r="J42" s="1"/>
  <c r="H41"/>
  <c r="I41" s="1"/>
  <c r="I40"/>
  <c r="H40"/>
  <c r="J40" s="1"/>
  <c r="I39"/>
  <c r="H39"/>
  <c r="J39" s="1"/>
  <c r="I38"/>
  <c r="H38"/>
  <c r="J38" s="1"/>
  <c r="H37"/>
  <c r="I37" s="1"/>
  <c r="I36"/>
  <c r="H36"/>
  <c r="J36" s="1"/>
  <c r="H35"/>
  <c r="I35" s="1"/>
  <c r="I34"/>
  <c r="H34"/>
  <c r="J34" s="1"/>
  <c r="H33"/>
  <c r="I33" s="1"/>
  <c r="I32"/>
  <c r="H32"/>
  <c r="J32" s="1"/>
  <c r="H31"/>
  <c r="I31" s="1"/>
  <c r="I30"/>
  <c r="H30"/>
  <c r="J30" s="1"/>
  <c r="H29"/>
  <c r="I29" s="1"/>
  <c r="I28"/>
  <c r="H28"/>
  <c r="J28" s="1"/>
  <c r="H27"/>
  <c r="I27" s="1"/>
  <c r="I26"/>
  <c r="H26"/>
  <c r="J26" s="1"/>
  <c r="H25"/>
  <c r="I25" s="1"/>
  <c r="I24"/>
  <c r="H24"/>
  <c r="J24" s="1"/>
  <c r="I23"/>
  <c r="H23"/>
  <c r="J23" s="1"/>
  <c r="I22"/>
  <c r="H22"/>
  <c r="J22" s="1"/>
  <c r="I21"/>
  <c r="H21"/>
  <c r="J21" s="1"/>
  <c r="I20"/>
  <c r="H20"/>
  <c r="J20" s="1"/>
  <c r="H19"/>
  <c r="I19" s="1"/>
  <c r="I18"/>
  <c r="H18"/>
  <c r="J18" s="1"/>
  <c r="H17"/>
  <c r="I17" s="1"/>
  <c r="I16"/>
  <c r="H16"/>
  <c r="J16" s="1"/>
  <c r="H15"/>
  <c r="I15" s="1"/>
  <c r="I14"/>
  <c r="H14"/>
  <c r="J14" s="1"/>
  <c r="H13"/>
  <c r="I13" s="1"/>
  <c r="I12"/>
  <c r="H12"/>
  <c r="J12" s="1"/>
  <c r="H11"/>
  <c r="I11" s="1"/>
  <c r="I10"/>
  <c r="H10"/>
  <c r="J10" s="1"/>
  <c r="H9"/>
  <c r="I9" s="1"/>
  <c r="I8"/>
  <c r="H8"/>
  <c r="J8" s="1"/>
  <c r="H7"/>
  <c r="I7" s="1"/>
  <c r="I6"/>
  <c r="H6"/>
  <c r="J6" s="1"/>
  <c r="I5"/>
  <c r="H5"/>
  <c r="J5" s="1"/>
  <c r="I4"/>
  <c r="H4"/>
  <c r="J4" s="1"/>
  <c r="I3"/>
  <c r="H3"/>
  <c r="J3" s="1"/>
  <c r="I2"/>
  <c r="H2"/>
  <c r="J2" s="1"/>
  <c r="G74" i="1"/>
  <c r="H3"/>
  <c r="H4"/>
  <c r="H5"/>
  <c r="H6"/>
  <c r="H7"/>
  <c r="H8"/>
  <c r="H9"/>
  <c r="H32"/>
  <c r="H34"/>
  <c r="H12"/>
  <c r="H13"/>
  <c r="H14"/>
  <c r="H15"/>
  <c r="H16"/>
  <c r="H17"/>
  <c r="H18"/>
  <c r="H19"/>
  <c r="H28"/>
  <c r="H21"/>
  <c r="H22"/>
  <c r="H23"/>
  <c r="H24"/>
  <c r="H25"/>
  <c r="H26"/>
  <c r="H27"/>
  <c r="H42"/>
  <c r="H29"/>
  <c r="H30"/>
  <c r="H31"/>
  <c r="H51"/>
  <c r="H33"/>
  <c r="H52"/>
  <c r="H35"/>
  <c r="H36"/>
  <c r="H37"/>
  <c r="H38"/>
  <c r="H39"/>
  <c r="H40"/>
  <c r="H41"/>
  <c r="H20"/>
  <c r="H43"/>
  <c r="H44"/>
  <c r="H45"/>
  <c r="H46"/>
  <c r="H47"/>
  <c r="H48"/>
  <c r="H49"/>
  <c r="H50"/>
  <c r="H11"/>
  <c r="H73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10"/>
  <c r="I2"/>
  <c r="J2" s="1"/>
  <c r="I3"/>
  <c r="J3" s="1"/>
  <c r="I4"/>
  <c r="J4" s="1"/>
  <c r="I5"/>
  <c r="J5" s="1"/>
  <c r="I6"/>
  <c r="J6" s="1"/>
  <c r="I7"/>
  <c r="J7" s="1"/>
  <c r="I8"/>
  <c r="J8" s="1"/>
  <c r="I9"/>
  <c r="J9" s="1"/>
  <c r="I32"/>
  <c r="J32" s="1"/>
  <c r="I34"/>
  <c r="J34" s="1"/>
  <c r="I12"/>
  <c r="J12" s="1"/>
  <c r="I13"/>
  <c r="J13" s="1"/>
  <c r="I14"/>
  <c r="J14" s="1"/>
  <c r="I15"/>
  <c r="J15" s="1"/>
  <c r="I16"/>
  <c r="J16" s="1"/>
  <c r="I17"/>
  <c r="J17" s="1"/>
  <c r="I18"/>
  <c r="J18" s="1"/>
  <c r="I19"/>
  <c r="J19" s="1"/>
  <c r="I28"/>
  <c r="J28" s="1"/>
  <c r="I21"/>
  <c r="J21" s="1"/>
  <c r="I22"/>
  <c r="J22" s="1"/>
  <c r="I23"/>
  <c r="J23" s="1"/>
  <c r="I24"/>
  <c r="J24" s="1"/>
  <c r="I25"/>
  <c r="J25" s="1"/>
  <c r="I26"/>
  <c r="J26" s="1"/>
  <c r="I27"/>
  <c r="J27" s="1"/>
  <c r="I42"/>
  <c r="J42" s="1"/>
  <c r="I29"/>
  <c r="J29" s="1"/>
  <c r="I30"/>
  <c r="J30" s="1"/>
  <c r="I31"/>
  <c r="J31" s="1"/>
  <c r="I51"/>
  <c r="J51" s="1"/>
  <c r="I33"/>
  <c r="J33" s="1"/>
  <c r="I52"/>
  <c r="J52" s="1"/>
  <c r="I35"/>
  <c r="J35" s="1"/>
  <c r="I36"/>
  <c r="J36" s="1"/>
  <c r="I37"/>
  <c r="J37" s="1"/>
  <c r="I38"/>
  <c r="J38" s="1"/>
  <c r="I39"/>
  <c r="J39" s="1"/>
  <c r="I40"/>
  <c r="J40" s="1"/>
  <c r="I41"/>
  <c r="J41" s="1"/>
  <c r="I20"/>
  <c r="J20" s="1"/>
  <c r="I43"/>
  <c r="J43" s="1"/>
  <c r="I44"/>
  <c r="J44" s="1"/>
  <c r="I45"/>
  <c r="J45" s="1"/>
  <c r="I46"/>
  <c r="J46" s="1"/>
  <c r="I47"/>
  <c r="J47" s="1"/>
  <c r="I48"/>
  <c r="J48" s="1"/>
  <c r="I49"/>
  <c r="J49" s="1"/>
  <c r="I50"/>
  <c r="J50" s="1"/>
  <c r="I11"/>
  <c r="J11" s="1"/>
  <c r="I73"/>
  <c r="J73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J62" s="1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10"/>
  <c r="J10" s="1"/>
  <c r="E5" i="8" l="1"/>
  <c r="E6"/>
  <c r="E7"/>
  <c r="C8"/>
  <c r="J74" i="10"/>
  <c r="J7" i="7"/>
  <c r="J9"/>
  <c r="J13"/>
  <c r="J15"/>
  <c r="J17"/>
  <c r="J19"/>
  <c r="J25"/>
  <c r="J27"/>
  <c r="J29"/>
  <c r="J31"/>
  <c r="J33"/>
  <c r="J35"/>
  <c r="J37"/>
  <c r="J41"/>
  <c r="J43"/>
  <c r="J45"/>
  <c r="J47"/>
  <c r="J49"/>
  <c r="J51"/>
  <c r="J74" s="1"/>
  <c r="J55"/>
  <c r="J57"/>
  <c r="J61"/>
  <c r="J63"/>
  <c r="J69"/>
  <c r="J71"/>
  <c r="J74" i="1"/>
  <c r="J7" i="6"/>
  <c r="J9"/>
  <c r="J74" s="1"/>
  <c r="J11"/>
  <c r="J13"/>
  <c r="J15"/>
  <c r="J17"/>
  <c r="J19"/>
  <c r="J25"/>
  <c r="J27"/>
  <c r="J29"/>
  <c r="J31"/>
  <c r="J33"/>
  <c r="J35"/>
  <c r="J37"/>
  <c r="J41"/>
  <c r="J43"/>
  <c r="J45"/>
  <c r="J47"/>
  <c r="J49"/>
  <c r="J55"/>
  <c r="J57"/>
  <c r="J61"/>
  <c r="J63"/>
  <c r="J69"/>
  <c r="J71"/>
  <c r="J73"/>
  <c r="E8" i="8" l="1"/>
</calcChain>
</file>

<file path=xl/comments1.xml><?xml version="1.0" encoding="utf-8"?>
<comments xmlns="http://schemas.openxmlformats.org/spreadsheetml/2006/main">
  <authors>
    <author>Roy</author>
  </authors>
  <commentList>
    <comment ref="C2" authorId="0">
      <text>
        <r>
          <rPr>
            <sz val="9"/>
            <color indexed="81"/>
            <rFont val="Tahoma"/>
            <family val="2"/>
          </rPr>
          <t xml:space="preserve">for each  1000 galllons used
</t>
        </r>
      </text>
    </comment>
  </commentList>
</comments>
</file>

<file path=xl/sharedStrings.xml><?xml version="1.0" encoding="utf-8"?>
<sst xmlns="http://schemas.openxmlformats.org/spreadsheetml/2006/main" count="1299" uniqueCount="115">
  <si>
    <t>CustomerName</t>
  </si>
  <si>
    <t>Taxable</t>
  </si>
  <si>
    <t>COM</t>
  </si>
  <si>
    <t>Wellness Center Inc</t>
  </si>
  <si>
    <t>Sandia Oil Company Inc.</t>
  </si>
  <si>
    <t>Pinon Pizza Edge</t>
  </si>
  <si>
    <t>GOV</t>
  </si>
  <si>
    <t>NPROFIT</t>
  </si>
  <si>
    <t>Pinon Clinic X-ray</t>
  </si>
  <si>
    <t>Assembly Of God Church</t>
  </si>
  <si>
    <t>CIT Apartment Complex</t>
  </si>
  <si>
    <t>The Nazarene Church</t>
  </si>
  <si>
    <t>Cedar School</t>
  </si>
  <si>
    <t>Accent Landscaping</t>
  </si>
  <si>
    <t>Citizens Frontier</t>
  </si>
  <si>
    <t>JWJ Mobile Home Park</t>
  </si>
  <si>
    <t>Spot Free Power Wash</t>
  </si>
  <si>
    <t>Red Lake Chapter</t>
  </si>
  <si>
    <t>FDIHS</t>
  </si>
  <si>
    <t>Old Peabody TC</t>
  </si>
  <si>
    <t>Church of Christ</t>
  </si>
  <si>
    <t>Chevron Station</t>
  </si>
  <si>
    <t>Van's Trading Laundromat</t>
  </si>
  <si>
    <t>Van's Trailer Court</t>
  </si>
  <si>
    <t>Yes</t>
  </si>
  <si>
    <t>No</t>
  </si>
  <si>
    <t>Sunnyday Day Care</t>
  </si>
  <si>
    <t>Pinon Housing</t>
  </si>
  <si>
    <t>Pic and Gun</t>
  </si>
  <si>
    <t>Chaleta Apartments</t>
  </si>
  <si>
    <t>1st Baptist Church</t>
  </si>
  <si>
    <t>Elmor construction</t>
  </si>
  <si>
    <t xml:space="preserve">Watsons Hall </t>
  </si>
  <si>
    <t>6-12 Trailer Court</t>
  </si>
  <si>
    <t>David Henry Elementary</t>
  </si>
  <si>
    <t>Pays Inn</t>
  </si>
  <si>
    <t>Blanding Stake</t>
  </si>
  <si>
    <t xml:space="preserve">Red Mesa Express </t>
  </si>
  <si>
    <t>WRABC</t>
  </si>
  <si>
    <t>Inscription House Irrigation</t>
  </si>
  <si>
    <t xml:space="preserve">Huge Global Industries </t>
  </si>
  <si>
    <t>Housing Agency</t>
  </si>
  <si>
    <t>Eastmoon Petroleum</t>
  </si>
  <si>
    <t xml:space="preserve">Huge Industries </t>
  </si>
  <si>
    <t>Speedy's</t>
  </si>
  <si>
    <t>DNA Office Complex</t>
  </si>
  <si>
    <t>Eagle Rock Professional Building</t>
  </si>
  <si>
    <t>Window Pebble Apartments</t>
  </si>
  <si>
    <t>Snowy PM Group</t>
  </si>
  <si>
    <t>NM State Highway</t>
  </si>
  <si>
    <t>Shipreck Burger King</t>
  </si>
  <si>
    <t>CFK</t>
  </si>
  <si>
    <t>NAPI Block Apartments</t>
  </si>
  <si>
    <t>Crown High School</t>
  </si>
  <si>
    <t>Red Mesa Diner</t>
  </si>
  <si>
    <t>Pure Lake Building</t>
  </si>
  <si>
    <t>Springs Trading Post</t>
  </si>
  <si>
    <t>Tax Rate</t>
  </si>
  <si>
    <t xml:space="preserve">Evan Carter Center Inc </t>
  </si>
  <si>
    <t xml:space="preserve">American Painting </t>
  </si>
  <si>
    <t>O B Trailer Service</t>
  </si>
  <si>
    <t>Department of Agriculture</t>
  </si>
  <si>
    <t>9-12 Laundromat</t>
  </si>
  <si>
    <t>Commision of Children and Youth</t>
  </si>
  <si>
    <t>Bulger Irrigation department</t>
  </si>
  <si>
    <t>Magore High School</t>
  </si>
  <si>
    <t>Energy Resources Board</t>
  </si>
  <si>
    <t>Tema Health Clinic</t>
  </si>
  <si>
    <t>Environmental Quality</t>
  </si>
  <si>
    <t>Agnew Avenue Church</t>
  </si>
  <si>
    <t>Amity Church</t>
  </si>
  <si>
    <t>Balboo Mission</t>
  </si>
  <si>
    <t xml:space="preserve">Ed's Trading Post </t>
  </si>
  <si>
    <t>Veterans Center</t>
  </si>
  <si>
    <t>SD Natural Gas Company</t>
  </si>
  <si>
    <t>PHS Irrigation</t>
  </si>
  <si>
    <t xml:space="preserve"> Robson Bakery </t>
  </si>
  <si>
    <t>Business Affairs</t>
  </si>
  <si>
    <t>Press City PHS</t>
  </si>
  <si>
    <t>Amarillo Trailer Park</t>
  </si>
  <si>
    <t>Author</t>
  </si>
  <si>
    <t>Date</t>
  </si>
  <si>
    <t>Purpose</t>
  </si>
  <si>
    <t>Calculate  water bills for commercial businesses</t>
  </si>
  <si>
    <t>M-Fresh Water Company</t>
  </si>
  <si>
    <t>Cust Type</t>
  </si>
  <si>
    <t>Bill Waived</t>
  </si>
  <si>
    <t>Billing Year</t>
  </si>
  <si>
    <t>Billing Quarter</t>
  </si>
  <si>
    <t>Gal Used</t>
  </si>
  <si>
    <t>Type</t>
  </si>
  <si>
    <t>Bill Rate</t>
  </si>
  <si>
    <t>Church</t>
  </si>
  <si>
    <t>School</t>
  </si>
  <si>
    <t>Clinic</t>
  </si>
  <si>
    <t>Number</t>
  </si>
  <si>
    <t>Ryan Stearns</t>
  </si>
  <si>
    <t>Water Bill</t>
  </si>
  <si>
    <t>Tax</t>
  </si>
  <si>
    <t>Total Bill</t>
  </si>
  <si>
    <t>Total</t>
  </si>
  <si>
    <t>Total Billed</t>
  </si>
  <si>
    <t>Commercial</t>
  </si>
  <si>
    <t>Non-profit</t>
  </si>
  <si>
    <t>Government</t>
  </si>
  <si>
    <t>Customer 
Type</t>
  </si>
  <si>
    <t>Nbr 
Customers</t>
  </si>
  <si>
    <t>Avg Gals 
Used</t>
  </si>
  <si>
    <t>&lt;25000</t>
  </si>
  <si>
    <t>Lost Revenue</t>
  </si>
  <si>
    <t>Under 25,000</t>
  </si>
  <si>
    <t>Gals Used</t>
  </si>
  <si>
    <t>Number of 
Customers</t>
  </si>
  <si>
    <t>Potential
Revenue</t>
  </si>
  <si>
    <t>Type of
Customer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</si>
</sst>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&quot;$&quot;#,##0.00"/>
  </numFmts>
  <fonts count="9">
    <font>
      <sz val="10"/>
      <name val="MS Sans Serif"/>
    </font>
    <font>
      <sz val="10"/>
      <name val="MS Sans Serif"/>
      <family val="2"/>
    </font>
    <font>
      <sz val="10"/>
      <name val="Verdana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9"/>
      <color indexed="81"/>
      <name val="Tahoma"/>
      <family val="2"/>
    </font>
    <font>
      <sz val="10"/>
      <color theme="1"/>
      <name val="MS Sans Serif"/>
      <family val="2"/>
    </font>
    <font>
      <b/>
      <sz val="10"/>
      <color theme="0"/>
      <name val="MS Sans Serif"/>
      <family val="2"/>
    </font>
    <font>
      <b/>
      <sz val="12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44" fontId="0" fillId="0" borderId="0" xfId="1" applyFont="1"/>
    <xf numFmtId="1" fontId="0" fillId="0" borderId="0" xfId="0" quotePrefix="1" applyNumberFormat="1"/>
    <xf numFmtId="0" fontId="2" fillId="0" borderId="0" xfId="0" applyFont="1"/>
    <xf numFmtId="0" fontId="3" fillId="0" borderId="0" xfId="0" applyFont="1"/>
    <xf numFmtId="0" fontId="1" fillId="0" borderId="0" xfId="0" applyNumberFormat="1" applyFont="1"/>
    <xf numFmtId="0" fontId="1" fillId="0" borderId="0" xfId="0" quotePrefix="1" applyNumberFormat="1" applyFont="1"/>
    <xf numFmtId="0" fontId="1" fillId="0" borderId="0" xfId="0" applyFont="1"/>
    <xf numFmtId="44" fontId="0" fillId="0" borderId="0" xfId="1" applyNumberFormat="1" applyFont="1"/>
    <xf numFmtId="164" fontId="0" fillId="0" borderId="0" xfId="3" applyNumberFormat="1" applyFont="1"/>
    <xf numFmtId="0" fontId="0" fillId="0" borderId="0" xfId="0" applyAlignment="1">
      <alignment horizontal="left" indent="1"/>
    </xf>
    <xf numFmtId="14" fontId="0" fillId="0" borderId="0" xfId="0" applyNumberFormat="1"/>
    <xf numFmtId="3" fontId="1" fillId="0" borderId="0" xfId="0" quotePrefix="1" applyNumberFormat="1" applyFont="1"/>
    <xf numFmtId="3" fontId="0" fillId="0" borderId="0" xfId="2" quotePrefix="1" applyNumberFormat="1" applyFont="1"/>
    <xf numFmtId="3" fontId="0" fillId="0" borderId="0" xfId="0" quotePrefix="1" applyNumberFormat="1"/>
    <xf numFmtId="3" fontId="0" fillId="0" borderId="0" xfId="0" applyNumberFormat="1"/>
    <xf numFmtId="3" fontId="1" fillId="0" borderId="0" xfId="0" applyNumberFormat="1" applyFont="1"/>
    <xf numFmtId="3" fontId="0" fillId="0" borderId="0" xfId="1" applyNumberFormat="1" applyFont="1"/>
    <xf numFmtId="166" fontId="1" fillId="0" borderId="0" xfId="1" applyNumberFormat="1" applyFont="1"/>
    <xf numFmtId="166" fontId="0" fillId="0" borderId="0" xfId="1" quotePrefix="1" applyNumberFormat="1" applyFont="1"/>
    <xf numFmtId="166" fontId="0" fillId="0" borderId="0" xfId="1" applyNumberFormat="1" applyFont="1"/>
    <xf numFmtId="0" fontId="0" fillId="0" borderId="0" xfId="0" quotePrefix="1" applyNumberFormat="1" applyBorder="1"/>
    <xf numFmtId="0" fontId="0" fillId="0" borderId="0" xfId="0" applyNumberFormat="1" applyBorder="1"/>
    <xf numFmtId="1" fontId="0" fillId="0" borderId="0" xfId="0" quotePrefix="1" applyNumberFormat="1" applyBorder="1"/>
    <xf numFmtId="3" fontId="1" fillId="0" borderId="0" xfId="2" applyNumberFormat="1" applyFont="1" applyBorder="1"/>
    <xf numFmtId="166" fontId="1" fillId="0" borderId="0" xfId="1" applyNumberFormat="1" applyFont="1" applyBorder="1"/>
    <xf numFmtId="3" fontId="1" fillId="0" borderId="0" xfId="2" quotePrefix="1" applyNumberFormat="1" applyFont="1" applyBorder="1"/>
    <xf numFmtId="0" fontId="1" fillId="0" borderId="0" xfId="0" applyFont="1" applyAlignment="1">
      <alignment wrapText="1"/>
    </xf>
    <xf numFmtId="3" fontId="3" fillId="0" borderId="0" xfId="0" applyNumberFormat="1" applyFont="1"/>
    <xf numFmtId="44" fontId="3" fillId="0" borderId="0" xfId="1" applyFont="1"/>
    <xf numFmtId="0" fontId="3" fillId="0" borderId="1" xfId="0" applyFont="1" applyBorder="1"/>
    <xf numFmtId="3" fontId="3" fillId="0" borderId="1" xfId="0" applyNumberFormat="1" applyFont="1" applyBorder="1"/>
    <xf numFmtId="44" fontId="3" fillId="0" borderId="1" xfId="0" applyNumberFormat="1" applyFont="1" applyBorder="1"/>
    <xf numFmtId="0" fontId="7" fillId="2" borderId="2" xfId="0" quotePrefix="1" applyNumberFormat="1" applyFont="1" applyFill="1" applyBorder="1"/>
    <xf numFmtId="3" fontId="7" fillId="2" borderId="2" xfId="0" quotePrefix="1" applyNumberFormat="1" applyFont="1" applyFill="1" applyBorder="1"/>
    <xf numFmtId="3" fontId="7" fillId="2" borderId="2" xfId="0" applyNumberFormat="1" applyFont="1" applyFill="1" applyBorder="1"/>
    <xf numFmtId="166" fontId="7" fillId="2" borderId="3" xfId="1" applyNumberFormat="1" applyFont="1" applyFill="1" applyBorder="1"/>
    <xf numFmtId="0" fontId="6" fillId="3" borderId="4" xfId="0" applyNumberFormat="1" applyFont="1" applyFill="1" applyBorder="1"/>
    <xf numFmtId="0" fontId="6" fillId="3" borderId="4" xfId="0" quotePrefix="1" applyNumberFormat="1" applyFont="1" applyFill="1" applyBorder="1"/>
    <xf numFmtId="1" fontId="6" fillId="3" borderId="4" xfId="0" quotePrefix="1" applyNumberFormat="1" applyFont="1" applyFill="1" applyBorder="1"/>
    <xf numFmtId="3" fontId="6" fillId="3" borderId="4" xfId="2" quotePrefix="1" applyNumberFormat="1" applyFont="1" applyFill="1" applyBorder="1"/>
    <xf numFmtId="166" fontId="6" fillId="3" borderId="5" xfId="1" quotePrefix="1" applyNumberFormat="1" applyFont="1" applyFill="1" applyBorder="1"/>
    <xf numFmtId="0" fontId="6" fillId="4" borderId="6" xfId="0" quotePrefix="1" applyNumberFormat="1" applyFont="1" applyFill="1" applyBorder="1"/>
    <xf numFmtId="0" fontId="6" fillId="4" borderId="6" xfId="0" applyNumberFormat="1" applyFont="1" applyFill="1" applyBorder="1"/>
    <xf numFmtId="1" fontId="6" fillId="4" borderId="6" xfId="0" quotePrefix="1" applyNumberFormat="1" applyFont="1" applyFill="1" applyBorder="1"/>
    <xf numFmtId="3" fontId="6" fillId="4" borderId="6" xfId="2" quotePrefix="1" applyNumberFormat="1" applyFont="1" applyFill="1" applyBorder="1"/>
    <xf numFmtId="166" fontId="6" fillId="4" borderId="7" xfId="1" quotePrefix="1" applyNumberFormat="1" applyFont="1" applyFill="1" applyBorder="1"/>
    <xf numFmtId="0" fontId="6" fillId="4" borderId="4" xfId="0" quotePrefix="1" applyNumberFormat="1" applyFont="1" applyFill="1" applyBorder="1"/>
    <xf numFmtId="0" fontId="6" fillId="4" borderId="4" xfId="0" applyNumberFormat="1" applyFont="1" applyFill="1" applyBorder="1"/>
    <xf numFmtId="1" fontId="6" fillId="4" borderId="4" xfId="0" quotePrefix="1" applyNumberFormat="1" applyFont="1" applyFill="1" applyBorder="1"/>
    <xf numFmtId="3" fontId="6" fillId="4" borderId="4" xfId="2" quotePrefix="1" applyNumberFormat="1" applyFont="1" applyFill="1" applyBorder="1"/>
    <xf numFmtId="166" fontId="6" fillId="4" borderId="5" xfId="1" quotePrefix="1" applyNumberFormat="1" applyFont="1" applyFill="1" applyBorder="1"/>
    <xf numFmtId="0" fontId="6" fillId="3" borderId="6" xfId="0" quotePrefix="1" applyNumberFormat="1" applyFont="1" applyFill="1" applyBorder="1"/>
    <xf numFmtId="0" fontId="6" fillId="3" borderId="6" xfId="0" applyNumberFormat="1" applyFont="1" applyFill="1" applyBorder="1"/>
    <xf numFmtId="1" fontId="6" fillId="3" borderId="6" xfId="0" quotePrefix="1" applyNumberFormat="1" applyFont="1" applyFill="1" applyBorder="1"/>
    <xf numFmtId="3" fontId="6" fillId="3" borderId="6" xfId="2" quotePrefix="1" applyNumberFormat="1" applyFont="1" applyFill="1" applyBorder="1"/>
    <xf numFmtId="166" fontId="6" fillId="3" borderId="7" xfId="1" quotePrefix="1" applyNumberFormat="1" applyFont="1" applyFill="1" applyBorder="1"/>
    <xf numFmtId="0" fontId="7" fillId="2" borderId="8" xfId="0" quotePrefix="1" applyNumberFormat="1" applyFont="1" applyFill="1" applyBorder="1"/>
    <xf numFmtId="0" fontId="7" fillId="2" borderId="8" xfId="0" applyNumberFormat="1" applyFont="1" applyFill="1" applyBorder="1"/>
    <xf numFmtId="1" fontId="7" fillId="2" borderId="8" xfId="0" quotePrefix="1" applyNumberFormat="1" applyFont="1" applyFill="1" applyBorder="1"/>
    <xf numFmtId="3" fontId="7" fillId="2" borderId="8" xfId="2" quotePrefix="1" applyNumberFormat="1" applyFont="1" applyFill="1" applyBorder="1"/>
    <xf numFmtId="3" fontId="7" fillId="2" borderId="8" xfId="2" applyNumberFormat="1" applyFont="1" applyFill="1" applyBorder="1"/>
    <xf numFmtId="166" fontId="7" fillId="2" borderId="9" xfId="1" applyNumberFormat="1" applyFont="1" applyFill="1" applyBorder="1"/>
    <xf numFmtId="0" fontId="3" fillId="0" borderId="1" xfId="0" applyNumberFormat="1" applyFont="1" applyBorder="1"/>
    <xf numFmtId="0" fontId="3" fillId="0" borderId="0" xfId="0" quotePrefix="1" applyNumberFormat="1" applyFont="1" applyAlignment="1">
      <alignment horizontal="center"/>
    </xf>
    <xf numFmtId="0" fontId="3" fillId="0" borderId="1" xfId="0" quotePrefix="1" applyNumberFormat="1" applyFont="1" applyBorder="1" applyAlignment="1">
      <alignment horizontal="center"/>
    </xf>
    <xf numFmtId="165" fontId="3" fillId="0" borderId="0" xfId="2" applyNumberFormat="1" applyFont="1"/>
    <xf numFmtId="165" fontId="3" fillId="0" borderId="1" xfId="2" applyNumberFormat="1" applyFont="1" applyBorder="1"/>
    <xf numFmtId="44" fontId="3" fillId="0" borderId="0" xfId="1" quotePrefix="1" applyFont="1"/>
    <xf numFmtId="44" fontId="3" fillId="0" borderId="1" xfId="1" quotePrefix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 wrapText="1"/>
    </xf>
    <xf numFmtId="0" fontId="1" fillId="0" borderId="13" xfId="0" applyNumberFormat="1" applyFont="1" applyBorder="1" applyAlignment="1">
      <alignment horizontal="center"/>
    </xf>
    <xf numFmtId="0" fontId="8" fillId="0" borderId="14" xfId="0" applyNumberFormat="1" applyFont="1" applyBorder="1" applyAlignment="1">
      <alignment horizontal="center"/>
    </xf>
    <xf numFmtId="0" fontId="8" fillId="0" borderId="15" xfId="0" applyNumberFormat="1" applyFont="1" applyBorder="1" applyAlignment="1">
      <alignment horizontal="center"/>
    </xf>
    <xf numFmtId="0" fontId="8" fillId="0" borderId="16" xfId="0" applyNumberFormat="1" applyFont="1" applyBorder="1" applyAlignment="1">
      <alignment horizont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94"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S Sans Serif"/>
        <scheme val="none"/>
      </font>
      <numFmt numFmtId="3" formatCode="#,##0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6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6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font>
        <b/>
        <i val="0"/>
        <color theme="1"/>
      </font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6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6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numFmt numFmtId="3" formatCode="#,##0"/>
      <border diagonalUp="0" diagonalDown="0" outline="0">
        <left/>
        <right/>
        <top/>
        <bottom/>
      </border>
    </dxf>
    <dxf>
      <numFmt numFmtId="3" formatCode="#,##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1" formatCode="0"/>
      <border diagonalUp="0" diagonalDown="0" outline="0">
        <left/>
        <right/>
        <top/>
        <bottom/>
      </border>
    </dxf>
    <dxf>
      <numFmt numFmtId="1" formatCode="0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WaterData" displayName="WaterData" ref="A1:J74" totalsRowCount="1" headerRowDxfId="91">
  <tableColumns count="10">
    <tableColumn id="1" name="CustomerName" totalsRowLabel="Total" dataDxfId="90" totalsRowDxfId="89"/>
    <tableColumn id="2" name="Cust Type" dataDxfId="88" totalsRowDxfId="87"/>
    <tableColumn id="3" name="Bill Waived" dataDxfId="86" totalsRowDxfId="85"/>
    <tableColumn id="4" name="Taxable" dataDxfId="84" totalsRowDxfId="83"/>
    <tableColumn id="5" name="Billing Year" dataDxfId="82" totalsRowDxfId="81"/>
    <tableColumn id="6" name="Billing Quarter" dataDxfId="80" totalsRowDxfId="79"/>
    <tableColumn id="7" name="Gal Used" totalsRowFunction="average" dataDxfId="78" totalsRowDxfId="77" dataCellStyle="Comma"/>
    <tableColumn id="8" name="Water Bill" dataDxfId="76" totalsRowDxfId="75" dataCellStyle="Comma">
      <calculatedColumnFormula>IF((C2="Yes"), 0, IF((G2&lt;25000),0,IF((B2="NPROFIT"), ((G2/100)*'Billing Rate'!$C$5), IF((B2="GOV"), ((G2/100)*'Billing Rate'!$C$5), IF((B2="COM"), ((G2/100)* 'Billing Rate'!$C$3), FALSE )))))</calculatedColumnFormula>
    </tableColumn>
    <tableColumn id="9" name="Tax" dataDxfId="74" totalsRowDxfId="73" dataCellStyle="Comma">
      <calculatedColumnFormula>IF((D2="Yes"), (H2*$T$1), 0)</calculatedColumnFormula>
    </tableColumn>
    <tableColumn id="10" name="Total Bill" totalsRowFunction="sum" dataDxfId="72" totalsRowDxfId="71" dataCellStyle="Currency">
      <calculatedColumnFormula>SUM(H2+I2)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ates" displayName="Rates" ref="B2:C5" totalsRowShown="0" headerRowDxfId="70">
  <sortState ref="B3:C5">
    <sortCondition descending="1" ref="C3"/>
  </sortState>
  <tableColumns count="2">
    <tableColumn id="1" name="Type" dataDxfId="69"/>
    <tableColumn id="2" name="Bill Rate" dataDxfId="68" dataCellStyle="Curren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WaterData4" displayName="WaterData4" ref="A1:J74" totalsRowCount="1" headerRowDxfId="67">
  <tableColumns count="10">
    <tableColumn id="1" name="CustomerName" totalsRowLabel="Total" dataDxfId="66" totalsRowDxfId="65"/>
    <tableColumn id="2" name="Cust Type" dataDxfId="64" totalsRowDxfId="63"/>
    <tableColumn id="3" name="Bill Waived" dataDxfId="62" totalsRowDxfId="61"/>
    <tableColumn id="4" name="Taxable" dataDxfId="60" totalsRowDxfId="59"/>
    <tableColumn id="5" name="Billing Year" dataDxfId="58" totalsRowDxfId="57"/>
    <tableColumn id="6" name="Billing Quarter" dataDxfId="56" totalsRowDxfId="55"/>
    <tableColumn id="7" name="Gal Used" totalsRowFunction="average" dataDxfId="54" totalsRowDxfId="53" dataCellStyle="Comma"/>
    <tableColumn id="8" name="Water Bill" dataDxfId="52" totalsRowDxfId="51" dataCellStyle="Comma">
      <calculatedColumnFormula>IF((C2="Yes"), 0, IF((G2&lt;25000),0,IF((B2="NPROFIT"), ((G2/100)*'Billing Rate'!$C$5), IF((B2="GOV"), ((G2/100)*'Billing Rate'!$C$5), IF((B2="COM"), ((G2/100)* 'Billing Rate'!$C$3), FALSE )))))</calculatedColumnFormula>
    </tableColumn>
    <tableColumn id="9" name="Tax" dataDxfId="50" totalsRowDxfId="49" dataCellStyle="Comma">
      <calculatedColumnFormula>IF((D2="Yes"), (H2*$T$1), 0)</calculatedColumnFormula>
    </tableColumn>
    <tableColumn id="10" name="Total Bill" totalsRowFunction="sum" dataDxfId="48" totalsRowDxfId="47" dataCellStyle="Currency">
      <calculatedColumnFormula>SUM(H2+I2)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WaterData5" displayName="WaterData5" ref="A1:J74" totalsRowCount="1" headerRowDxfId="45">
  <autoFilter ref="A1:J73">
    <filterColumn colId="9">
      <top10 percent="1" val="15" filterVal="18115.5"/>
    </filterColumn>
  </autoFilter>
  <sortState ref="A2:J65">
    <sortCondition descending="1" ref="J1"/>
  </sortState>
  <tableColumns count="10">
    <tableColumn id="1" name="CustomerName" totalsRowLabel="Total" dataDxfId="44" totalsRowDxfId="43"/>
    <tableColumn id="2" name="Cust Type" dataDxfId="42" totalsRowDxfId="41"/>
    <tableColumn id="3" name="Bill Waived" dataDxfId="40" totalsRowDxfId="39"/>
    <tableColumn id="4" name="Taxable" dataDxfId="38" totalsRowDxfId="37"/>
    <tableColumn id="5" name="Billing Year" dataDxfId="36" totalsRowDxfId="35"/>
    <tableColumn id="6" name="Billing Quarter" dataDxfId="34" totalsRowDxfId="33"/>
    <tableColumn id="7" name="Gal Used" totalsRowFunction="average" dataDxfId="32" totalsRowDxfId="31" dataCellStyle="Comma"/>
    <tableColumn id="8" name="Water Bill" dataDxfId="30" totalsRowDxfId="29" dataCellStyle="Comma">
      <calculatedColumnFormula>IF((C2="Yes"), 0, IF((G2&lt;25000),0,IF((B2="NPROFIT"), ((G2/100)*'Billing Rate'!$C$5), IF((B2="GOV"), ((G2/100)*'Billing Rate'!$C$5), IF((B2="COM"), ((G2/100)* 'Billing Rate'!$C$3), FALSE )))))</calculatedColumnFormula>
    </tableColumn>
    <tableColumn id="9" name="Tax" dataDxfId="28" totalsRowDxfId="27" dataCellStyle="Comma">
      <calculatedColumnFormula>IF((D2="Yes"), (H2*$T$1), 0)</calculatedColumnFormula>
    </tableColumn>
    <tableColumn id="10" name="Total Bill" totalsRowFunction="sum" dataDxfId="26" totalsRowDxfId="25" dataCellStyle="Currency">
      <calculatedColumnFormula>SUM(H2+I2)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WaterData6" displayName="WaterData6" ref="A1:J74" totalsRowCount="1" headerRowDxfId="22">
  <tableColumns count="10">
    <tableColumn id="1" name="CustomerName" totalsRowLabel="Total" dataDxfId="21" totalsRowDxfId="20"/>
    <tableColumn id="2" name="Cust Type" dataDxfId="19" totalsRowDxfId="18"/>
    <tableColumn id="3" name="Bill Waived" dataDxfId="17" totalsRowDxfId="16"/>
    <tableColumn id="4" name="Taxable" dataDxfId="15" totalsRowDxfId="14"/>
    <tableColumn id="5" name="Billing Year" dataDxfId="13" totalsRowDxfId="12"/>
    <tableColumn id="6" name="Billing Quarter" dataDxfId="11" totalsRowDxfId="10"/>
    <tableColumn id="7" name="Gal Used" totalsRowFunction="average" dataDxfId="9" totalsRowDxfId="8" dataCellStyle="Comma"/>
    <tableColumn id="8" name="Water Bill" dataDxfId="7" totalsRowDxfId="6" dataCellStyle="Comma">
      <calculatedColumnFormula>IF((C2="Yes"), 0, IF((G2&lt;25000),0,IF((B2="NPROFIT"), ((G2/100)*'Billing Rate'!$C$5), IF((B2="GOV"), ((G2/100)*'Billing Rate'!$C$5), IF((B2="COM"), ((G2/100)* 'Billing Rate'!$C$3), FALSE )))))</calculatedColumnFormula>
    </tableColumn>
    <tableColumn id="9" name="Tax" dataDxfId="5" totalsRowDxfId="4" dataCellStyle="Comma">
      <calculatedColumnFormula>IF((D2="Yes"), (H2*$T$1), 0)</calculatedColumnFormula>
    </tableColumn>
    <tableColumn id="10" name="Total Bill" totalsRowFunction="sum" dataDxfId="3" totalsRowDxfId="2" dataCellStyle="Currency">
      <calculatedColumnFormula>SUM(H2+I2)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LostRevenue" displayName="LostRevenue" ref="A101:J113" totalsRowShown="0" headerRowDxfId="1" headerRowBorderDxfId="0">
  <autoFilter ref="A101:J113"/>
  <tableColumns count="10">
    <tableColumn id="1" name="CustomerName"/>
    <tableColumn id="2" name="Cust Type"/>
    <tableColumn id="3" name="Bill Waived"/>
    <tableColumn id="4" name="Taxable"/>
    <tableColumn id="5" name="Billing Year"/>
    <tableColumn id="6" name="Billing Quarter"/>
    <tableColumn id="7" name="Gal Used"/>
    <tableColumn id="8" name="Water Bill"/>
    <tableColumn id="9" name="Tax"/>
    <tableColumn id="10" name="Total Bil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4" sqref="C4"/>
    </sheetView>
  </sheetViews>
  <sheetFormatPr defaultRowHeight="12.75"/>
  <cols>
    <col min="2" max="2" width="10.140625" bestFit="1" customWidth="1"/>
  </cols>
  <sheetData>
    <row r="1" spans="1:3">
      <c r="A1" s="6" t="s">
        <v>84</v>
      </c>
      <c r="B1" s="6"/>
      <c r="C1" s="6"/>
    </row>
    <row r="3" spans="1:3">
      <c r="A3" t="s">
        <v>80</v>
      </c>
      <c r="B3" t="s">
        <v>96</v>
      </c>
    </row>
    <row r="4" spans="1:3">
      <c r="A4" t="s">
        <v>81</v>
      </c>
      <c r="B4" s="13">
        <v>40464</v>
      </c>
    </row>
    <row r="6" spans="1:3">
      <c r="A6" t="s">
        <v>82</v>
      </c>
      <c r="C6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33"/>
  <sheetViews>
    <sheetView workbookViewId="0">
      <selection activeCell="B31" sqref="B31"/>
    </sheetView>
  </sheetViews>
  <sheetFormatPr defaultRowHeight="12.75"/>
  <cols>
    <col min="1" max="1" width="29.28515625" bestFit="1" customWidth="1"/>
    <col min="2" max="2" width="11.42578125" customWidth="1"/>
    <col min="3" max="3" width="12.42578125" customWidth="1"/>
    <col min="4" max="4" width="10.28515625" customWidth="1"/>
    <col min="5" max="5" width="12.42578125" customWidth="1"/>
    <col min="6" max="6" width="14.5703125" customWidth="1"/>
    <col min="7" max="7" width="13" style="17" bestFit="1" customWidth="1"/>
    <col min="8" max="8" width="10.85546875" style="19" bestFit="1" customWidth="1"/>
    <col min="9" max="9" width="10" style="19" customWidth="1"/>
    <col min="10" max="10" width="12.7109375" style="22" bestFit="1" customWidth="1"/>
    <col min="11" max="11" width="9.28515625" bestFit="1" customWidth="1"/>
    <col min="12" max="12" width="9.28515625" customWidth="1"/>
  </cols>
  <sheetData>
    <row r="1" spans="1:20" ht="23.25" customHeight="1">
      <c r="A1" s="1" t="s">
        <v>0</v>
      </c>
      <c r="B1" s="8" t="s">
        <v>85</v>
      </c>
      <c r="C1" s="8" t="s">
        <v>86</v>
      </c>
      <c r="D1" s="1" t="s">
        <v>1</v>
      </c>
      <c r="E1" s="8" t="s">
        <v>87</v>
      </c>
      <c r="F1" s="8" t="s">
        <v>88</v>
      </c>
      <c r="G1" s="14" t="s">
        <v>89</v>
      </c>
      <c r="H1" s="18" t="s">
        <v>97</v>
      </c>
      <c r="I1" s="18" t="s">
        <v>98</v>
      </c>
      <c r="J1" s="20" t="s">
        <v>99</v>
      </c>
      <c r="K1" s="3"/>
      <c r="L1" s="3"/>
      <c r="M1" s="3"/>
      <c r="N1" s="2"/>
      <c r="O1" s="2"/>
      <c r="S1" t="s">
        <v>57</v>
      </c>
      <c r="T1" s="11">
        <v>3.5000000000000003E-2</v>
      </c>
    </row>
    <row r="2" spans="1:20">
      <c r="A2" s="1" t="s">
        <v>17</v>
      </c>
      <c r="B2" s="1" t="s">
        <v>7</v>
      </c>
      <c r="C2" s="2" t="s">
        <v>25</v>
      </c>
      <c r="D2" s="2" t="s">
        <v>24</v>
      </c>
      <c r="E2" s="4">
        <v>2010</v>
      </c>
      <c r="F2" s="4">
        <v>1</v>
      </c>
      <c r="G2" s="15">
        <v>108300</v>
      </c>
      <c r="H2" s="15">
        <f>IF((C2="Yes"), 0, IF((G2&lt;25000),0,IF((B2="NPROFIT"), ((G2/100)*'Billing Rate'!$C$5), IF((B2="GOV"), ((G2/100)*'Billing Rate'!$C$5), IF((B2="COM"), ((G2/100)* 'Billing Rate'!$C$3), FALSE )))))</f>
        <v>1624.5</v>
      </c>
      <c r="I2" s="15">
        <f t="shared" ref="I2:I9" si="0">IF((D2="Yes"), (H2*$T$1), 0)</f>
        <v>56.857500000000009</v>
      </c>
      <c r="J2" s="21">
        <f t="shared" ref="J2:J9" si="1">SUM(H2+I2)</f>
        <v>1681.3575000000001</v>
      </c>
      <c r="K2" s="3"/>
      <c r="L2" s="3"/>
      <c r="M2" s="3"/>
      <c r="N2" s="2"/>
      <c r="O2" s="2"/>
    </row>
    <row r="3" spans="1:20">
      <c r="A3" s="2" t="s">
        <v>70</v>
      </c>
      <c r="B3" s="1" t="s">
        <v>7</v>
      </c>
      <c r="C3" s="2" t="s">
        <v>24</v>
      </c>
      <c r="D3" s="2" t="s">
        <v>25</v>
      </c>
      <c r="E3" s="4">
        <v>2010</v>
      </c>
      <c r="F3" s="4">
        <v>1</v>
      </c>
      <c r="G3" s="15">
        <v>55160</v>
      </c>
      <c r="H3" s="15">
        <f>IF((C3="Yes"), 0, IF((G3&lt;25000),0,IF((B3="NPROFIT"), ((G3/100)*'Billing Rate'!$C$5), IF((B3="GOV"), ((G3/100)*'Billing Rate'!$C$5), IF((B3="COM"), ((G3/100)* 'Billing Rate'!$C$3), FALSE )))))</f>
        <v>0</v>
      </c>
      <c r="I3" s="15">
        <f t="shared" si="0"/>
        <v>0</v>
      </c>
      <c r="J3" s="21">
        <f t="shared" si="1"/>
        <v>0</v>
      </c>
      <c r="K3" s="3"/>
      <c r="L3" s="3"/>
      <c r="M3" s="3"/>
      <c r="N3" s="2"/>
      <c r="O3" s="2"/>
    </row>
    <row r="4" spans="1:20">
      <c r="A4" s="1" t="s">
        <v>20</v>
      </c>
      <c r="B4" s="1" t="s">
        <v>7</v>
      </c>
      <c r="C4" s="2" t="s">
        <v>24</v>
      </c>
      <c r="D4" s="2" t="s">
        <v>25</v>
      </c>
      <c r="E4" s="4">
        <v>2010</v>
      </c>
      <c r="F4" s="4">
        <v>1</v>
      </c>
      <c r="G4" s="15">
        <v>32430</v>
      </c>
      <c r="H4" s="15">
        <f>IF((C4="Yes"), 0, IF((G4&lt;25000),0,IF((B4="NPROFIT"), ((G4/100)*'Billing Rate'!$C$5), IF((B4="GOV"), ((G4/100)*'Billing Rate'!$C$5), IF((B4="COM"), ((G4/100)* 'Billing Rate'!$C$3), FALSE )))))</f>
        <v>0</v>
      </c>
      <c r="I4" s="15">
        <f t="shared" si="0"/>
        <v>0</v>
      </c>
      <c r="J4" s="21">
        <f t="shared" si="1"/>
        <v>0</v>
      </c>
      <c r="K4" s="3"/>
      <c r="L4" s="3"/>
      <c r="M4" s="3"/>
      <c r="N4" s="2"/>
      <c r="O4" s="2"/>
    </row>
    <row r="5" spans="1:20">
      <c r="A5" s="1" t="s">
        <v>49</v>
      </c>
      <c r="B5" s="7" t="s">
        <v>6</v>
      </c>
      <c r="C5" s="2" t="s">
        <v>25</v>
      </c>
      <c r="D5" s="2" t="s">
        <v>25</v>
      </c>
      <c r="E5" s="4">
        <v>2010</v>
      </c>
      <c r="F5" s="4">
        <v>1</v>
      </c>
      <c r="G5" s="15">
        <v>95660</v>
      </c>
      <c r="H5" s="15">
        <f>IF((C5="Yes"), 0, IF((G5&lt;25000),0,IF((B5="NPROFIT"), ((G5/100)*'Billing Rate'!$C$5), IF((B5="GOV"), ((G5/100)*'Billing Rate'!$C$5), IF((B5="COM"), ((G5/100)* 'Billing Rate'!$C$3), FALSE )))))</f>
        <v>1434.9</v>
      </c>
      <c r="I5" s="15">
        <f t="shared" si="0"/>
        <v>0</v>
      </c>
      <c r="J5" s="21">
        <f t="shared" si="1"/>
        <v>1434.9</v>
      </c>
      <c r="K5" s="3"/>
      <c r="L5" s="3"/>
      <c r="M5" s="3"/>
      <c r="N5" s="2"/>
      <c r="O5" s="2"/>
    </row>
    <row r="6" spans="1:20">
      <c r="A6" s="1" t="s">
        <v>16</v>
      </c>
      <c r="B6" s="1" t="s">
        <v>2</v>
      </c>
      <c r="C6" s="2" t="s">
        <v>25</v>
      </c>
      <c r="D6" s="2" t="s">
        <v>24</v>
      </c>
      <c r="E6" s="4">
        <v>2010</v>
      </c>
      <c r="F6" s="4">
        <v>1</v>
      </c>
      <c r="G6" s="15">
        <v>281200</v>
      </c>
      <c r="H6" s="15">
        <f>IF((C6="Yes"), 0, IF((G6&lt;25000),0,IF((B6="NPROFIT"), ((G6/100)*'Billing Rate'!$C$5), IF((B6="GOV"), ((G6/100)*'Billing Rate'!$C$5), IF((B6="COM"), ((G6/100)* 'Billing Rate'!$C$3), FALSE )))))</f>
        <v>8436</v>
      </c>
      <c r="I6" s="15">
        <f t="shared" si="0"/>
        <v>295.26000000000005</v>
      </c>
      <c r="J6" s="21">
        <f t="shared" si="1"/>
        <v>8731.26</v>
      </c>
      <c r="K6" s="3"/>
      <c r="L6" s="3"/>
      <c r="M6" s="3"/>
      <c r="N6" s="2"/>
      <c r="O6" s="2"/>
    </row>
    <row r="7" spans="1:20">
      <c r="A7" s="1" t="s">
        <v>10</v>
      </c>
      <c r="B7" s="1" t="s">
        <v>2</v>
      </c>
      <c r="C7" s="2" t="s">
        <v>25</v>
      </c>
      <c r="D7" s="2" t="s">
        <v>24</v>
      </c>
      <c r="E7" s="4">
        <v>2010</v>
      </c>
      <c r="F7" s="4">
        <v>1</v>
      </c>
      <c r="G7" s="15">
        <v>257000</v>
      </c>
      <c r="H7" s="15">
        <f>IF((C7="Yes"), 0, IF((G7&lt;25000),0,IF((B7="NPROFIT"), ((G7/100)*'Billing Rate'!$C$5), IF((B7="GOV"), ((G7/100)*'Billing Rate'!$C$5), IF((B7="COM"), ((G7/100)* 'Billing Rate'!$C$3), FALSE )))))</f>
        <v>7710</v>
      </c>
      <c r="I7" s="15">
        <f t="shared" si="0"/>
        <v>269.85000000000002</v>
      </c>
      <c r="J7" s="21">
        <f t="shared" si="1"/>
        <v>7979.85</v>
      </c>
      <c r="K7" s="3"/>
      <c r="L7" s="3"/>
      <c r="M7" s="3"/>
      <c r="N7" s="2"/>
      <c r="O7" s="2"/>
    </row>
    <row r="8" spans="1:20">
      <c r="A8" s="2" t="s">
        <v>41</v>
      </c>
      <c r="B8" s="1" t="s">
        <v>6</v>
      </c>
      <c r="C8" s="2" t="s">
        <v>25</v>
      </c>
      <c r="D8" s="2" t="s">
        <v>25</v>
      </c>
      <c r="E8" s="4">
        <v>2010</v>
      </c>
      <c r="F8" s="4">
        <v>1</v>
      </c>
      <c r="G8" s="15">
        <v>23300</v>
      </c>
      <c r="H8" s="15">
        <f>IF((C8="Yes"), 0, IF((G8&lt;25000),0,IF((B8="NPROFIT"), ((G8/100)*'Billing Rate'!$C$5), IF((B8="GOV"), ((G8/100)*'Billing Rate'!$C$5), IF((B8="COM"), ((G8/100)* 'Billing Rate'!$C$3), FALSE )))))</f>
        <v>0</v>
      </c>
      <c r="I8" s="15">
        <f t="shared" si="0"/>
        <v>0</v>
      </c>
      <c r="J8" s="21">
        <f t="shared" si="1"/>
        <v>0</v>
      </c>
      <c r="K8" s="3"/>
      <c r="L8" s="3"/>
      <c r="M8" s="3"/>
      <c r="N8" s="2"/>
      <c r="O8" s="2"/>
    </row>
    <row r="9" spans="1:20">
      <c r="A9" s="1" t="s">
        <v>5</v>
      </c>
      <c r="B9" s="1" t="s">
        <v>2</v>
      </c>
      <c r="C9" s="2" t="s">
        <v>25</v>
      </c>
      <c r="D9" s="2" t="s">
        <v>24</v>
      </c>
      <c r="E9" s="4">
        <v>2010</v>
      </c>
      <c r="F9" s="4">
        <v>1</v>
      </c>
      <c r="G9" s="15">
        <v>81110</v>
      </c>
      <c r="H9" s="15">
        <f>IF((C9="Yes"), 0, IF((G9&lt;25000),0,IF((B9="NPROFIT"), ((G9/100)*'Billing Rate'!$C$5), IF((B9="GOV"), ((G9/100)*'Billing Rate'!$C$5), IF((B9="COM"), ((G9/100)* 'Billing Rate'!$C$3), FALSE )))))</f>
        <v>2433.3000000000002</v>
      </c>
      <c r="I9" s="15">
        <f t="shared" si="0"/>
        <v>85.165500000000009</v>
      </c>
      <c r="J9" s="21">
        <f t="shared" si="1"/>
        <v>2518.4655000000002</v>
      </c>
      <c r="K9" s="3"/>
      <c r="L9" s="3"/>
      <c r="M9" s="3"/>
      <c r="N9" s="2"/>
      <c r="O9" s="2"/>
    </row>
    <row r="10" spans="1:20">
      <c r="A10" s="1" t="s">
        <v>19</v>
      </c>
      <c r="B10" s="1" t="s">
        <v>2</v>
      </c>
      <c r="C10" s="2" t="s">
        <v>25</v>
      </c>
      <c r="D10" s="2" t="s">
        <v>24</v>
      </c>
      <c r="E10" s="4">
        <v>2010</v>
      </c>
      <c r="F10" s="4">
        <v>1</v>
      </c>
      <c r="G10" s="15">
        <v>2072000</v>
      </c>
      <c r="H10" s="15">
        <f>IF((C10="Yes"), 0, IF((G10&lt;25000),0,IF((B10="NPROFIT"), ((G10/100)*'Billing Rate'!$C$5), IF((B10="GOV"), ((G10/100)*'Billing Rate'!$C$5), IF((B10="COM"), ((G10/100)* 'Billing Rate'!$C$3), FALSE )))))</f>
        <v>62160</v>
      </c>
      <c r="I10" s="15">
        <f t="shared" ref="I10:I41" si="2">IF((D10="Yes"), (H10*$T$1), 0)</f>
        <v>2175.6000000000004</v>
      </c>
      <c r="J10" s="21">
        <f t="shared" ref="J10:J41" si="3">SUM(H10+I10)</f>
        <v>64335.6</v>
      </c>
      <c r="K10" s="3"/>
      <c r="L10" s="3"/>
      <c r="M10" s="3"/>
      <c r="N10" s="2"/>
      <c r="O10" s="2"/>
    </row>
    <row r="11" spans="1:20">
      <c r="A11" s="2" t="s">
        <v>77</v>
      </c>
      <c r="B11" s="1" t="s">
        <v>6</v>
      </c>
      <c r="C11" s="2" t="s">
        <v>25</v>
      </c>
      <c r="D11" s="2" t="s">
        <v>25</v>
      </c>
      <c r="E11" s="4">
        <v>2010</v>
      </c>
      <c r="F11" s="4">
        <v>1</v>
      </c>
      <c r="G11" s="15">
        <v>3978000</v>
      </c>
      <c r="H11" s="15">
        <f>IF((C11="Yes"), 0, IF((G11&lt;25000),0,IF((B11="NPROFIT"), ((G11/100)*'Billing Rate'!$C$5), IF((B11="GOV"), ((G11/100)*'Billing Rate'!$C$5), IF((B11="COM"), ((G11/100)* 'Billing Rate'!$C$3), FALSE )))))</f>
        <v>59670</v>
      </c>
      <c r="I11" s="15">
        <f t="shared" si="2"/>
        <v>0</v>
      </c>
      <c r="J11" s="21">
        <f t="shared" si="3"/>
        <v>59670</v>
      </c>
      <c r="K11" s="3"/>
      <c r="L11" s="3"/>
      <c r="M11" s="3"/>
      <c r="N11" s="2"/>
      <c r="O11" s="2"/>
    </row>
    <row r="12" spans="1:20">
      <c r="A12" s="5" t="s">
        <v>60</v>
      </c>
      <c r="B12" s="1" t="s">
        <v>2</v>
      </c>
      <c r="C12" s="2" t="s">
        <v>25</v>
      </c>
      <c r="D12" s="2" t="s">
        <v>24</v>
      </c>
      <c r="E12" s="4">
        <v>2010</v>
      </c>
      <c r="F12" s="4">
        <v>1</v>
      </c>
      <c r="G12" s="15">
        <v>360800</v>
      </c>
      <c r="H12" s="15">
        <f>IF((C12="Yes"), 0, IF((G12&lt;25000),0,IF((B12="NPROFIT"), ((G12/100)*'Billing Rate'!$C$5), IF((B12="GOV"), ((G12/100)*'Billing Rate'!$C$5), IF((B12="COM"), ((G12/100)* 'Billing Rate'!$C$3), FALSE )))))</f>
        <v>10824</v>
      </c>
      <c r="I12" s="15">
        <f t="shared" si="2"/>
        <v>378.84000000000003</v>
      </c>
      <c r="J12" s="21">
        <f t="shared" si="3"/>
        <v>11202.84</v>
      </c>
      <c r="K12" s="3"/>
      <c r="L12" s="3"/>
      <c r="M12" s="3"/>
      <c r="N12" s="2"/>
      <c r="O12" s="2"/>
    </row>
    <row r="13" spans="1:20">
      <c r="A13" s="1" t="s">
        <v>37</v>
      </c>
      <c r="B13" s="1" t="s">
        <v>2</v>
      </c>
      <c r="C13" s="2" t="s">
        <v>25</v>
      </c>
      <c r="D13" s="2" t="s">
        <v>24</v>
      </c>
      <c r="E13" s="4">
        <v>2010</v>
      </c>
      <c r="F13" s="4">
        <v>1</v>
      </c>
      <c r="G13" s="15">
        <v>392600</v>
      </c>
      <c r="H13" s="15">
        <f>IF((C13="Yes"), 0, IF((G13&lt;25000),0,IF((B13="NPROFIT"), ((G13/100)*'Billing Rate'!$C$5), IF((B13="GOV"), ((G13/100)*'Billing Rate'!$C$5), IF((B13="COM"), ((G13/100)* 'Billing Rate'!$C$3), FALSE )))))</f>
        <v>11778</v>
      </c>
      <c r="I13" s="15">
        <f t="shared" si="2"/>
        <v>412.23</v>
      </c>
      <c r="J13" s="21">
        <f t="shared" si="3"/>
        <v>12190.23</v>
      </c>
      <c r="K13" s="3"/>
      <c r="L13" s="3"/>
      <c r="M13" s="3"/>
      <c r="N13" s="2"/>
      <c r="O13" s="2"/>
    </row>
    <row r="14" spans="1:20">
      <c r="A14" s="1" t="s">
        <v>39</v>
      </c>
      <c r="B14" s="1" t="s">
        <v>6</v>
      </c>
      <c r="C14" s="2" t="s">
        <v>25</v>
      </c>
      <c r="D14" s="2" t="s">
        <v>25</v>
      </c>
      <c r="E14" s="4">
        <v>2010</v>
      </c>
      <c r="F14" s="4">
        <v>1</v>
      </c>
      <c r="G14" s="15">
        <v>895300</v>
      </c>
      <c r="H14" s="15">
        <f>IF((C14="Yes"), 0, IF((G14&lt;25000),0,IF((B14="NPROFIT"), ((G14/100)*'Billing Rate'!$C$5), IF((B14="GOV"), ((G14/100)*'Billing Rate'!$C$5), IF((B14="COM"), ((G14/100)* 'Billing Rate'!$C$3), FALSE )))))</f>
        <v>13429.5</v>
      </c>
      <c r="I14" s="15">
        <f t="shared" si="2"/>
        <v>0</v>
      </c>
      <c r="J14" s="21">
        <f t="shared" si="3"/>
        <v>13429.5</v>
      </c>
      <c r="K14" s="3"/>
      <c r="L14" s="3"/>
      <c r="M14" s="3"/>
      <c r="N14" s="2"/>
      <c r="O14" s="2"/>
    </row>
    <row r="15" spans="1:20">
      <c r="A15" s="1" t="s">
        <v>55</v>
      </c>
      <c r="B15" s="1" t="s">
        <v>2</v>
      </c>
      <c r="C15" s="2" t="s">
        <v>25</v>
      </c>
      <c r="D15" s="2" t="s">
        <v>24</v>
      </c>
      <c r="E15" s="4">
        <v>2010</v>
      </c>
      <c r="F15" s="4">
        <v>1</v>
      </c>
      <c r="G15" s="15">
        <v>59240</v>
      </c>
      <c r="H15" s="15">
        <f>IF((C15="Yes"), 0, IF((G15&lt;25000),0,IF((B15="NPROFIT"), ((G15/100)*'Billing Rate'!$C$5), IF((B15="GOV"), ((G15/100)*'Billing Rate'!$C$5), IF((B15="COM"), ((G15/100)* 'Billing Rate'!$C$3), FALSE )))))</f>
        <v>1777.1999999999998</v>
      </c>
      <c r="I15" s="15">
        <f t="shared" si="2"/>
        <v>62.201999999999998</v>
      </c>
      <c r="J15" s="21">
        <f t="shared" si="3"/>
        <v>1839.4019999999998</v>
      </c>
      <c r="K15" s="3"/>
      <c r="L15" s="3"/>
      <c r="M15" s="3"/>
      <c r="N15" s="2"/>
      <c r="O15" s="2"/>
    </row>
    <row r="16" spans="1:20">
      <c r="A16" s="1" t="s">
        <v>9</v>
      </c>
      <c r="B16" s="1" t="s">
        <v>7</v>
      </c>
      <c r="C16" s="2" t="s">
        <v>24</v>
      </c>
      <c r="D16" s="2" t="s">
        <v>25</v>
      </c>
      <c r="E16" s="4">
        <v>2010</v>
      </c>
      <c r="F16" s="4">
        <v>1</v>
      </c>
      <c r="G16" s="15">
        <v>41690</v>
      </c>
      <c r="H16" s="15">
        <f>IF((C16="Yes"), 0, IF((G16&lt;25000),0,IF((B16="NPROFIT"), ((G16/100)*'Billing Rate'!$C$5), IF((B16="GOV"), ((G16/100)*'Billing Rate'!$C$5), IF((B16="COM"), ((G16/100)* 'Billing Rate'!$C$3), FALSE )))))</f>
        <v>0</v>
      </c>
      <c r="I16" s="15">
        <f t="shared" si="2"/>
        <v>0</v>
      </c>
      <c r="J16" s="21">
        <f t="shared" si="3"/>
        <v>0</v>
      </c>
      <c r="K16" s="3"/>
      <c r="L16" s="3"/>
      <c r="M16" s="3"/>
      <c r="N16" s="2"/>
      <c r="O16" s="2"/>
    </row>
    <row r="17" spans="1:15">
      <c r="A17" s="2" t="s">
        <v>74</v>
      </c>
      <c r="B17" s="1" t="s">
        <v>2</v>
      </c>
      <c r="C17" s="2" t="s">
        <v>25</v>
      </c>
      <c r="D17" s="2" t="s">
        <v>24</v>
      </c>
      <c r="E17" s="4">
        <v>2010</v>
      </c>
      <c r="F17" s="4">
        <v>1</v>
      </c>
      <c r="G17" s="15">
        <v>60870</v>
      </c>
      <c r="H17" s="15">
        <f>IF((C17="Yes"), 0, IF((G17&lt;25000),0,IF((B17="NPROFIT"), ((G17/100)*'Billing Rate'!$C$5), IF((B17="GOV"), ((G17/100)*'Billing Rate'!$C$5), IF((B17="COM"), ((G17/100)* 'Billing Rate'!$C$3), FALSE )))))</f>
        <v>1826.1000000000001</v>
      </c>
      <c r="I17" s="15">
        <f t="shared" si="2"/>
        <v>63.913500000000013</v>
      </c>
      <c r="J17" s="21">
        <f t="shared" si="3"/>
        <v>1890.0135000000002</v>
      </c>
      <c r="K17" s="3"/>
      <c r="L17" s="3"/>
      <c r="M17" s="3"/>
      <c r="N17" s="2"/>
      <c r="O17" s="2"/>
    </row>
    <row r="18" spans="1:15">
      <c r="A18" s="2" t="s">
        <v>44</v>
      </c>
      <c r="B18" s="1" t="s">
        <v>2</v>
      </c>
      <c r="C18" s="2" t="s">
        <v>25</v>
      </c>
      <c r="D18" s="2" t="s">
        <v>24</v>
      </c>
      <c r="E18" s="4">
        <v>2010</v>
      </c>
      <c r="F18" s="4">
        <v>1</v>
      </c>
      <c r="G18" s="15">
        <v>34690</v>
      </c>
      <c r="H18" s="15">
        <f>IF((C18="Yes"), 0, IF((G18&lt;25000),0,IF((B18="NPROFIT"), ((G18/100)*'Billing Rate'!$C$5), IF((B18="GOV"), ((G18/100)*'Billing Rate'!$C$5), IF((B18="COM"), ((G18/100)* 'Billing Rate'!$C$3), FALSE )))))</f>
        <v>1040.6999999999998</v>
      </c>
      <c r="I18" s="15">
        <f t="shared" si="2"/>
        <v>36.424499999999995</v>
      </c>
      <c r="J18" s="21">
        <f t="shared" si="3"/>
        <v>1077.1244999999999</v>
      </c>
      <c r="K18" s="3"/>
      <c r="L18" s="3"/>
      <c r="M18" s="3"/>
      <c r="N18" s="2"/>
      <c r="O18" s="2"/>
    </row>
    <row r="19" spans="1:15">
      <c r="A19" s="1" t="s">
        <v>47</v>
      </c>
      <c r="B19" s="1" t="s">
        <v>6</v>
      </c>
      <c r="C19" s="2" t="s">
        <v>25</v>
      </c>
      <c r="D19" s="2" t="s">
        <v>24</v>
      </c>
      <c r="E19" s="4">
        <v>2010</v>
      </c>
      <c r="F19" s="4">
        <v>1</v>
      </c>
      <c r="G19" s="15">
        <v>51790</v>
      </c>
      <c r="H19" s="15">
        <f>IF((C19="Yes"), 0, IF((G19&lt;25000),0,IF((B19="NPROFIT"), ((G19/100)*'Billing Rate'!$C$5), IF((B19="GOV"), ((G19/100)*'Billing Rate'!$C$5), IF((B19="COM"), ((G19/100)* 'Billing Rate'!$C$3), FALSE )))))</f>
        <v>776.84999999999991</v>
      </c>
      <c r="I19" s="15">
        <f t="shared" si="2"/>
        <v>27.18975</v>
      </c>
      <c r="J19" s="21">
        <f t="shared" si="3"/>
        <v>804.03974999999991</v>
      </c>
      <c r="K19" s="3"/>
      <c r="L19" s="3"/>
      <c r="M19" s="3"/>
      <c r="N19" s="2"/>
      <c r="O19" s="2"/>
    </row>
    <row r="20" spans="1:15">
      <c r="A20" s="1" t="s">
        <v>62</v>
      </c>
      <c r="B20" s="1" t="s">
        <v>2</v>
      </c>
      <c r="C20" s="2" t="s">
        <v>25</v>
      </c>
      <c r="D20" s="2" t="s">
        <v>24</v>
      </c>
      <c r="E20" s="4">
        <v>2010</v>
      </c>
      <c r="F20" s="4">
        <v>1</v>
      </c>
      <c r="G20" s="15">
        <v>1863100</v>
      </c>
      <c r="H20" s="15">
        <f>IF((C20="Yes"), 0, IF((G20&lt;25000),0,IF((B20="NPROFIT"), ((G20/100)*'Billing Rate'!$C$5), IF((B20="GOV"), ((G20/100)*'Billing Rate'!$C$5), IF((B20="COM"), ((G20/100)* 'Billing Rate'!$C$3), FALSE )))))</f>
        <v>55893</v>
      </c>
      <c r="I20" s="15">
        <f t="shared" si="2"/>
        <v>1956.2550000000001</v>
      </c>
      <c r="J20" s="21">
        <f t="shared" si="3"/>
        <v>57849.254999999997</v>
      </c>
      <c r="K20" s="3"/>
      <c r="L20" s="3"/>
      <c r="M20" s="3"/>
      <c r="N20" s="2"/>
      <c r="O20" s="2"/>
    </row>
    <row r="21" spans="1:15">
      <c r="A21" s="1" t="s">
        <v>53</v>
      </c>
      <c r="B21" s="1" t="s">
        <v>6</v>
      </c>
      <c r="C21" s="2" t="s">
        <v>25</v>
      </c>
      <c r="D21" s="2" t="s">
        <v>25</v>
      </c>
      <c r="E21" s="4">
        <v>2010</v>
      </c>
      <c r="F21" s="4">
        <v>1</v>
      </c>
      <c r="G21" s="15">
        <v>990000</v>
      </c>
      <c r="H21" s="15">
        <f>IF((C21="Yes"), 0, IF((G21&lt;25000),0,IF((B21="NPROFIT"), ((G21/100)*'Billing Rate'!$C$5), IF((B21="GOV"), ((G21/100)*'Billing Rate'!$C$5), IF((B21="COM"), ((G21/100)* 'Billing Rate'!$C$3), FALSE )))))</f>
        <v>14850</v>
      </c>
      <c r="I21" s="15">
        <f t="shared" si="2"/>
        <v>0</v>
      </c>
      <c r="J21" s="21">
        <f t="shared" si="3"/>
        <v>14850</v>
      </c>
      <c r="K21" s="3"/>
      <c r="L21" s="3"/>
      <c r="M21" s="3"/>
      <c r="N21" s="2"/>
      <c r="O21" s="2"/>
    </row>
    <row r="22" spans="1:15">
      <c r="A22" s="1" t="s">
        <v>32</v>
      </c>
      <c r="B22" s="1" t="s">
        <v>2</v>
      </c>
      <c r="C22" s="2" t="s">
        <v>25</v>
      </c>
      <c r="D22" s="2" t="s">
        <v>24</v>
      </c>
      <c r="E22" s="4">
        <v>2010</v>
      </c>
      <c r="F22" s="4">
        <v>1</v>
      </c>
      <c r="G22" s="15">
        <v>82000</v>
      </c>
      <c r="H22" s="15">
        <f>IF((C22="Yes"), 0, IF((G22&lt;25000),0,IF((B22="NPROFIT"), ((G22/100)*'Billing Rate'!$C$5), IF((B22="GOV"), ((G22/100)*'Billing Rate'!$C$5), IF((B22="COM"), ((G22/100)* 'Billing Rate'!$C$3), FALSE )))))</f>
        <v>2460</v>
      </c>
      <c r="I22" s="15">
        <f t="shared" si="2"/>
        <v>86.100000000000009</v>
      </c>
      <c r="J22" s="21">
        <f t="shared" si="3"/>
        <v>2546.1</v>
      </c>
      <c r="K22" s="3"/>
      <c r="L22" s="3"/>
      <c r="M22" s="3"/>
      <c r="N22" s="2"/>
      <c r="O22" s="2"/>
    </row>
    <row r="23" spans="1:15">
      <c r="A23" s="2" t="s">
        <v>69</v>
      </c>
      <c r="B23" s="1" t="s">
        <v>7</v>
      </c>
      <c r="C23" s="2" t="s">
        <v>24</v>
      </c>
      <c r="D23" s="2" t="s">
        <v>25</v>
      </c>
      <c r="E23" s="4">
        <v>2010</v>
      </c>
      <c r="F23" s="4">
        <v>1</v>
      </c>
      <c r="G23" s="15">
        <v>88840</v>
      </c>
      <c r="H23" s="15">
        <f>IF((C23="Yes"), 0, IF((G23&lt;25000),0,IF((B23="NPROFIT"), ((G23/100)*'Billing Rate'!$C$5), IF((B23="GOV"), ((G23/100)*'Billing Rate'!$C$5), IF((B23="COM"), ((G23/100)* 'Billing Rate'!$C$3), FALSE )))))</f>
        <v>0</v>
      </c>
      <c r="I23" s="15">
        <f t="shared" si="2"/>
        <v>0</v>
      </c>
      <c r="J23" s="21">
        <f t="shared" si="3"/>
        <v>0</v>
      </c>
      <c r="K23" s="3"/>
      <c r="L23" s="3"/>
      <c r="M23" s="3"/>
      <c r="N23" s="2"/>
      <c r="O23" s="2"/>
    </row>
    <row r="24" spans="1:15">
      <c r="A24" s="1" t="s">
        <v>13</v>
      </c>
      <c r="B24" s="1" t="s">
        <v>2</v>
      </c>
      <c r="C24" s="2" t="s">
        <v>25</v>
      </c>
      <c r="D24" s="2" t="s">
        <v>24</v>
      </c>
      <c r="E24" s="4">
        <v>2010</v>
      </c>
      <c r="F24" s="4">
        <v>1</v>
      </c>
      <c r="G24" s="15">
        <v>319090</v>
      </c>
      <c r="H24" s="15">
        <f>IF((C24="Yes"), 0, IF((G24&lt;25000),0,IF((B24="NPROFIT"), ((G24/100)*'Billing Rate'!$C$5), IF((B24="GOV"), ((G24/100)*'Billing Rate'!$C$5), IF((B24="COM"), ((G24/100)* 'Billing Rate'!$C$3), FALSE )))))</f>
        <v>9572.7000000000007</v>
      </c>
      <c r="I24" s="15">
        <f t="shared" si="2"/>
        <v>335.04450000000008</v>
      </c>
      <c r="J24" s="21">
        <f t="shared" si="3"/>
        <v>9907.7445000000007</v>
      </c>
      <c r="K24" s="3"/>
      <c r="L24" s="3"/>
      <c r="M24" s="3"/>
      <c r="N24" s="2"/>
      <c r="O24" s="2"/>
    </row>
    <row r="25" spans="1:15">
      <c r="A25" s="5" t="s">
        <v>59</v>
      </c>
      <c r="B25" s="1" t="s">
        <v>2</v>
      </c>
      <c r="C25" s="2" t="s">
        <v>25</v>
      </c>
      <c r="D25" s="2" t="s">
        <v>24</v>
      </c>
      <c r="E25" s="4">
        <v>2010</v>
      </c>
      <c r="F25" s="4">
        <v>1</v>
      </c>
      <c r="G25" s="15">
        <v>332000</v>
      </c>
      <c r="H25" s="15">
        <f>IF((C25="Yes"), 0, IF((G25&lt;25000),0,IF((B25="NPROFIT"), ((G25/100)*'Billing Rate'!$C$5), IF((B25="GOV"), ((G25/100)*'Billing Rate'!$C$5), IF((B25="COM"), ((G25/100)* 'Billing Rate'!$C$3), FALSE )))))</f>
        <v>9960</v>
      </c>
      <c r="I25" s="15">
        <f t="shared" si="2"/>
        <v>348.6</v>
      </c>
      <c r="J25" s="21">
        <f t="shared" si="3"/>
        <v>10308.6</v>
      </c>
      <c r="K25" s="3"/>
      <c r="L25" s="3"/>
      <c r="M25" s="3"/>
      <c r="N25" s="2"/>
      <c r="O25" s="2"/>
    </row>
    <row r="26" spans="1:15">
      <c r="A26" s="1" t="s">
        <v>4</v>
      </c>
      <c r="B26" s="1" t="s">
        <v>2</v>
      </c>
      <c r="C26" s="2" t="s">
        <v>25</v>
      </c>
      <c r="D26" s="2" t="s">
        <v>24</v>
      </c>
      <c r="E26" s="4">
        <v>2010</v>
      </c>
      <c r="F26" s="4">
        <v>1</v>
      </c>
      <c r="G26" s="15">
        <v>148590</v>
      </c>
      <c r="H26" s="15">
        <f>IF((C26="Yes"), 0, IF((G26&lt;25000),0,IF((B26="NPROFIT"), ((G26/100)*'Billing Rate'!$C$5), IF((B26="GOV"), ((G26/100)*'Billing Rate'!$C$5), IF((B26="COM"), ((G26/100)* 'Billing Rate'!$C$3), FALSE )))))</f>
        <v>4457.7000000000007</v>
      </c>
      <c r="I26" s="15">
        <f t="shared" si="2"/>
        <v>156.01950000000005</v>
      </c>
      <c r="J26" s="21">
        <f t="shared" si="3"/>
        <v>4613.7195000000011</v>
      </c>
      <c r="K26" s="3"/>
      <c r="L26" s="3"/>
      <c r="M26" s="3"/>
      <c r="N26" s="2"/>
      <c r="O26" s="2"/>
    </row>
    <row r="27" spans="1:15">
      <c r="A27" s="1" t="s">
        <v>52</v>
      </c>
      <c r="B27" s="1" t="s">
        <v>2</v>
      </c>
      <c r="C27" s="2" t="s">
        <v>25</v>
      </c>
      <c r="D27" s="2" t="s">
        <v>24</v>
      </c>
      <c r="E27" s="4">
        <v>2010</v>
      </c>
      <c r="F27" s="4">
        <v>1</v>
      </c>
      <c r="G27" s="15">
        <v>442400</v>
      </c>
      <c r="H27" s="15">
        <f>IF((C27="Yes"), 0, IF((G27&lt;25000),0,IF((B27="NPROFIT"), ((G27/100)*'Billing Rate'!$C$5), IF((B27="GOV"), ((G27/100)*'Billing Rate'!$C$5), IF((B27="COM"), ((G27/100)* 'Billing Rate'!$C$3), FALSE )))))</f>
        <v>13272</v>
      </c>
      <c r="I27" s="15">
        <f t="shared" si="2"/>
        <v>464.52000000000004</v>
      </c>
      <c r="J27" s="21">
        <f t="shared" si="3"/>
        <v>13736.52</v>
      </c>
      <c r="K27" s="3"/>
      <c r="L27" s="3"/>
      <c r="M27" s="3"/>
      <c r="N27" s="2"/>
      <c r="O27" s="2"/>
    </row>
    <row r="28" spans="1:15">
      <c r="A28" s="1" t="s">
        <v>78</v>
      </c>
      <c r="B28" s="1" t="s">
        <v>6</v>
      </c>
      <c r="C28" s="2" t="s">
        <v>25</v>
      </c>
      <c r="D28" s="2" t="s">
        <v>25</v>
      </c>
      <c r="E28" s="4">
        <v>2010</v>
      </c>
      <c r="F28" s="4">
        <v>1</v>
      </c>
      <c r="G28" s="15">
        <v>3031700</v>
      </c>
      <c r="H28" s="15">
        <f>IF((C28="Yes"), 0, IF((G28&lt;25000),0,IF((B28="NPROFIT"), ((G28/100)*'Billing Rate'!$C$5), IF((B28="GOV"), ((G28/100)*'Billing Rate'!$C$5), IF((B28="COM"), ((G28/100)* 'Billing Rate'!$C$3), FALSE )))))</f>
        <v>45475.5</v>
      </c>
      <c r="I28" s="15">
        <f t="shared" si="2"/>
        <v>0</v>
      </c>
      <c r="J28" s="21">
        <f t="shared" si="3"/>
        <v>45475.5</v>
      </c>
      <c r="K28" s="3"/>
      <c r="L28" s="3"/>
      <c r="M28" s="3"/>
      <c r="N28" s="2"/>
      <c r="O28" s="2"/>
    </row>
    <row r="29" spans="1:15">
      <c r="A29" s="2" t="s">
        <v>76</v>
      </c>
      <c r="B29" s="1" t="s">
        <v>2</v>
      </c>
      <c r="C29" s="2" t="s">
        <v>25</v>
      </c>
      <c r="D29" s="2" t="s">
        <v>24</v>
      </c>
      <c r="E29" s="4">
        <v>2010</v>
      </c>
      <c r="F29" s="4">
        <v>1</v>
      </c>
      <c r="G29" s="15">
        <v>76700</v>
      </c>
      <c r="H29" s="15">
        <f>IF((C29="Yes"), 0, IF((G29&lt;25000),0,IF((B29="NPROFIT"), ((G29/100)*'Billing Rate'!$C$5), IF((B29="GOV"), ((G29/100)*'Billing Rate'!$C$5), IF((B29="COM"), ((G29/100)* 'Billing Rate'!$C$3), FALSE )))))</f>
        <v>2301</v>
      </c>
      <c r="I29" s="15">
        <f t="shared" si="2"/>
        <v>80.535000000000011</v>
      </c>
      <c r="J29" s="21">
        <f t="shared" si="3"/>
        <v>2381.5349999999999</v>
      </c>
      <c r="K29" s="3"/>
      <c r="L29" s="3"/>
      <c r="M29" s="3"/>
      <c r="N29" s="2"/>
      <c r="O29" s="2"/>
    </row>
    <row r="30" spans="1:15">
      <c r="A30" s="2" t="s">
        <v>35</v>
      </c>
      <c r="B30" s="1" t="s">
        <v>2</v>
      </c>
      <c r="C30" s="2" t="s">
        <v>25</v>
      </c>
      <c r="D30" s="2" t="s">
        <v>24</v>
      </c>
      <c r="E30" s="4">
        <v>2010</v>
      </c>
      <c r="F30" s="4">
        <v>1</v>
      </c>
      <c r="G30" s="15">
        <v>178300</v>
      </c>
      <c r="H30" s="15">
        <f>IF((C30="Yes"), 0, IF((G30&lt;25000),0,IF((B30="NPROFIT"), ((G30/100)*'Billing Rate'!$C$5), IF((B30="GOV"), ((G30/100)*'Billing Rate'!$C$5), IF((B30="COM"), ((G30/100)* 'Billing Rate'!$C$3), FALSE )))))</f>
        <v>5349</v>
      </c>
      <c r="I30" s="15">
        <f t="shared" si="2"/>
        <v>187.21500000000003</v>
      </c>
      <c r="J30" s="21">
        <f t="shared" si="3"/>
        <v>5536.2150000000001</v>
      </c>
      <c r="K30" s="3"/>
      <c r="L30" s="3"/>
      <c r="M30" s="3"/>
      <c r="N30" s="2"/>
      <c r="O30" s="2"/>
    </row>
    <row r="31" spans="1:15">
      <c r="A31" s="1" t="s">
        <v>3</v>
      </c>
      <c r="B31" s="1" t="s">
        <v>2</v>
      </c>
      <c r="C31" s="2" t="s">
        <v>25</v>
      </c>
      <c r="D31" s="2" t="s">
        <v>24</v>
      </c>
      <c r="E31" s="4">
        <v>2010</v>
      </c>
      <c r="F31" s="4">
        <v>1</v>
      </c>
      <c r="G31" s="15">
        <v>217700</v>
      </c>
      <c r="H31" s="15">
        <f>IF((C31="Yes"), 0, IF((G31&lt;25000),0,IF((B31="NPROFIT"), ((G31/100)*'Billing Rate'!$C$5), IF((B31="GOV"), ((G31/100)*'Billing Rate'!$C$5), IF((B31="COM"), ((G31/100)* 'Billing Rate'!$C$3), FALSE )))))</f>
        <v>6531</v>
      </c>
      <c r="I31" s="15">
        <f t="shared" si="2"/>
        <v>228.58500000000001</v>
      </c>
      <c r="J31" s="21">
        <f t="shared" si="3"/>
        <v>6759.585</v>
      </c>
      <c r="K31" s="3"/>
      <c r="L31" s="3"/>
      <c r="M31" s="3"/>
      <c r="N31" s="2"/>
      <c r="O31" s="2"/>
    </row>
    <row r="32" spans="1:15">
      <c r="A32" s="2" t="s">
        <v>61</v>
      </c>
      <c r="B32" s="1" t="s">
        <v>6</v>
      </c>
      <c r="C32" s="2" t="s">
        <v>25</v>
      </c>
      <c r="D32" s="2" t="s">
        <v>25</v>
      </c>
      <c r="E32" s="4">
        <v>2010</v>
      </c>
      <c r="F32" s="4">
        <v>1</v>
      </c>
      <c r="G32" s="15">
        <v>2783000</v>
      </c>
      <c r="H32" s="15">
        <f>IF((C32="Yes"), 0, IF((G32&lt;25000),0,IF((B32="NPROFIT"), ((G32/100)*'Billing Rate'!$C$5), IF((B32="GOV"), ((G32/100)*'Billing Rate'!$C$5), IF((B32="COM"), ((G32/100)* 'Billing Rate'!$C$3), FALSE )))))</f>
        <v>41745</v>
      </c>
      <c r="I32" s="15">
        <f t="shared" si="2"/>
        <v>0</v>
      </c>
      <c r="J32" s="21">
        <f t="shared" si="3"/>
        <v>41745</v>
      </c>
      <c r="K32" s="3"/>
      <c r="L32" s="3"/>
      <c r="M32" s="3"/>
      <c r="N32" s="2"/>
      <c r="O32" s="2"/>
    </row>
    <row r="33" spans="1:15">
      <c r="A33" s="1" t="s">
        <v>43</v>
      </c>
      <c r="B33" s="1" t="s">
        <v>2</v>
      </c>
      <c r="C33" s="2" t="s">
        <v>25</v>
      </c>
      <c r="D33" s="2" t="s">
        <v>24</v>
      </c>
      <c r="E33" s="4">
        <v>2010</v>
      </c>
      <c r="F33" s="4">
        <v>1</v>
      </c>
      <c r="G33" s="15">
        <v>28877</v>
      </c>
      <c r="H33" s="15">
        <f>IF((C33="Yes"), 0, IF((G33&lt;25000),0,IF((B33="NPROFIT"), ((G33/100)*'Billing Rate'!$C$5), IF((B33="GOV"), ((G33/100)*'Billing Rate'!$C$5), IF((B33="COM"), ((G33/100)* 'Billing Rate'!$C$3), FALSE )))))</f>
        <v>866.31</v>
      </c>
      <c r="I33" s="15">
        <f t="shared" si="2"/>
        <v>30.32085</v>
      </c>
      <c r="J33" s="21">
        <f t="shared" si="3"/>
        <v>896.6308499999999</v>
      </c>
      <c r="K33" s="3"/>
      <c r="L33" s="3"/>
      <c r="M33" s="3"/>
      <c r="N33" s="2"/>
      <c r="O33" s="2"/>
    </row>
    <row r="34" spans="1:15">
      <c r="A34" s="1" t="s">
        <v>21</v>
      </c>
      <c r="B34" s="1" t="s">
        <v>2</v>
      </c>
      <c r="C34" s="2" t="s">
        <v>25</v>
      </c>
      <c r="D34" s="2" t="s">
        <v>24</v>
      </c>
      <c r="E34" s="4">
        <v>2010</v>
      </c>
      <c r="F34" s="4">
        <v>1</v>
      </c>
      <c r="G34" s="15">
        <v>1131600</v>
      </c>
      <c r="H34" s="15">
        <f>IF((C34="Yes"), 0, IF((G34&lt;25000),0,IF((B34="NPROFIT"), ((G34/100)*'Billing Rate'!$C$5), IF((B34="GOV"), ((G34/100)*'Billing Rate'!$C$5), IF((B34="COM"), ((G34/100)* 'Billing Rate'!$C$3), FALSE )))))</f>
        <v>33948</v>
      </c>
      <c r="I34" s="15">
        <f t="shared" si="2"/>
        <v>1188.18</v>
      </c>
      <c r="J34" s="21">
        <f t="shared" si="3"/>
        <v>35136.18</v>
      </c>
      <c r="K34" s="3"/>
      <c r="L34" s="3"/>
      <c r="M34" s="3"/>
      <c r="N34" s="2"/>
      <c r="O34" s="2"/>
    </row>
    <row r="35" spans="1:15">
      <c r="A35" s="1" t="s">
        <v>14</v>
      </c>
      <c r="B35" s="1" t="s">
        <v>2</v>
      </c>
      <c r="C35" s="2" t="s">
        <v>25</v>
      </c>
      <c r="D35" s="2" t="s">
        <v>24</v>
      </c>
      <c r="E35" s="4">
        <v>2010</v>
      </c>
      <c r="F35" s="4">
        <v>1</v>
      </c>
      <c r="G35" s="15">
        <v>56900</v>
      </c>
      <c r="H35" s="15">
        <f>IF((C35="Yes"), 0, IF((G35&lt;25000),0,IF((B35="NPROFIT"), ((G35/100)*'Billing Rate'!$C$5), IF((B35="GOV"), ((G35/100)*'Billing Rate'!$C$5), IF((B35="COM"), ((G35/100)* 'Billing Rate'!$C$3), FALSE )))))</f>
        <v>1707</v>
      </c>
      <c r="I35" s="15">
        <f t="shared" si="2"/>
        <v>59.745000000000005</v>
      </c>
      <c r="J35" s="21">
        <f t="shared" si="3"/>
        <v>1766.7449999999999</v>
      </c>
      <c r="K35" s="3"/>
      <c r="L35" s="3"/>
      <c r="M35" s="3"/>
      <c r="N35" s="2"/>
      <c r="O35" s="2"/>
    </row>
    <row r="36" spans="1:15">
      <c r="A36" s="1" t="s">
        <v>36</v>
      </c>
      <c r="B36" s="1" t="s">
        <v>7</v>
      </c>
      <c r="C36" s="2" t="s">
        <v>24</v>
      </c>
      <c r="D36" s="2" t="s">
        <v>25</v>
      </c>
      <c r="E36" s="4">
        <v>2010</v>
      </c>
      <c r="F36" s="4">
        <v>1</v>
      </c>
      <c r="G36" s="15">
        <v>238200</v>
      </c>
      <c r="H36" s="15">
        <f>IF((C36="Yes"), 0, IF((G36&lt;25000),0,IF((B36="NPROFIT"), ((G36/100)*'Billing Rate'!$C$5), IF((B36="GOV"), ((G36/100)*'Billing Rate'!$C$5), IF((B36="COM"), ((G36/100)* 'Billing Rate'!$C$3), FALSE )))))</f>
        <v>0</v>
      </c>
      <c r="I36" s="15">
        <f t="shared" si="2"/>
        <v>0</v>
      </c>
      <c r="J36" s="21">
        <f t="shared" si="3"/>
        <v>0</v>
      </c>
      <c r="K36" s="3"/>
      <c r="L36" s="3"/>
      <c r="M36" s="3"/>
      <c r="N36" s="2"/>
      <c r="O36" s="2"/>
    </row>
    <row r="37" spans="1:15">
      <c r="A37" s="2" t="s">
        <v>31</v>
      </c>
      <c r="B37" s="1" t="s">
        <v>2</v>
      </c>
      <c r="C37" s="2" t="s">
        <v>25</v>
      </c>
      <c r="D37" s="2" t="s">
        <v>24</v>
      </c>
      <c r="E37" s="4">
        <v>2010</v>
      </c>
      <c r="F37" s="4">
        <v>1</v>
      </c>
      <c r="G37" s="15">
        <v>80530</v>
      </c>
      <c r="H37" s="15">
        <f>IF((C37="Yes"), 0, IF((G37&lt;25000),0,IF((B37="NPROFIT"), ((G37/100)*'Billing Rate'!$C$5), IF((B37="GOV"), ((G37/100)*'Billing Rate'!$C$5), IF((B37="COM"), ((G37/100)* 'Billing Rate'!$C$3), FALSE )))))</f>
        <v>2415.8999999999996</v>
      </c>
      <c r="I37" s="15">
        <f t="shared" si="2"/>
        <v>84.5565</v>
      </c>
      <c r="J37" s="21">
        <f t="shared" si="3"/>
        <v>2500.4564999999998</v>
      </c>
      <c r="K37" s="3"/>
      <c r="L37" s="3"/>
      <c r="M37" s="3"/>
      <c r="N37" s="2"/>
      <c r="O37" s="2"/>
    </row>
    <row r="38" spans="1:15">
      <c r="A38" s="2" t="s">
        <v>45</v>
      </c>
      <c r="B38" s="1" t="s">
        <v>7</v>
      </c>
      <c r="C38" s="2" t="s">
        <v>24</v>
      </c>
      <c r="D38" s="2" t="s">
        <v>24</v>
      </c>
      <c r="E38" s="4">
        <v>2010</v>
      </c>
      <c r="F38" s="4">
        <v>1</v>
      </c>
      <c r="G38" s="15">
        <v>38040</v>
      </c>
      <c r="H38" s="15">
        <f>IF((C38="Yes"), 0, IF((G38&lt;25000),0,IF((B38="NPROFIT"), ((G38/100)*'Billing Rate'!$C$5), IF((B38="GOV"), ((G38/100)*'Billing Rate'!$C$5), IF((B38="COM"), ((G38/100)* 'Billing Rate'!$C$3), FALSE )))))</f>
        <v>0</v>
      </c>
      <c r="I38" s="15">
        <f t="shared" si="2"/>
        <v>0</v>
      </c>
      <c r="J38" s="21">
        <f t="shared" si="3"/>
        <v>0</v>
      </c>
      <c r="K38" s="3"/>
      <c r="L38" s="3"/>
      <c r="M38" s="3"/>
      <c r="N38" s="2"/>
      <c r="O38" s="2"/>
    </row>
    <row r="39" spans="1:15">
      <c r="A39" s="2" t="s">
        <v>66</v>
      </c>
      <c r="B39" s="1" t="s">
        <v>6</v>
      </c>
      <c r="C39" s="2" t="s">
        <v>25</v>
      </c>
      <c r="D39" s="2" t="s">
        <v>25</v>
      </c>
      <c r="E39" s="4">
        <v>2010</v>
      </c>
      <c r="F39" s="4">
        <v>1</v>
      </c>
      <c r="G39" s="15">
        <v>26250</v>
      </c>
      <c r="H39" s="15">
        <f>IF((C39="Yes"), 0, IF((G39&lt;25000),0,IF((B39="NPROFIT"), ((G39/100)*'Billing Rate'!$C$5), IF((B39="GOV"), ((G39/100)*'Billing Rate'!$C$5), IF((B39="COM"), ((G39/100)* 'Billing Rate'!$C$3), FALSE )))))</f>
        <v>393.75</v>
      </c>
      <c r="I39" s="15">
        <f t="shared" si="2"/>
        <v>0</v>
      </c>
      <c r="J39" s="21">
        <f t="shared" si="3"/>
        <v>393.75</v>
      </c>
      <c r="K39" s="3"/>
      <c r="L39" s="3"/>
      <c r="M39" s="3"/>
      <c r="N39" s="2"/>
      <c r="O39" s="2"/>
    </row>
    <row r="40" spans="1:15">
      <c r="A40" s="2" t="s">
        <v>30</v>
      </c>
      <c r="B40" s="1" t="s">
        <v>7</v>
      </c>
      <c r="C40" s="2" t="s">
        <v>24</v>
      </c>
      <c r="D40" s="2" t="s">
        <v>25</v>
      </c>
      <c r="E40" s="4">
        <v>2010</v>
      </c>
      <c r="F40" s="4">
        <v>1</v>
      </c>
      <c r="G40" s="15">
        <v>75490</v>
      </c>
      <c r="H40" s="15">
        <f>IF((C40="Yes"), 0, IF((G40&lt;25000),0,IF((B40="NPROFIT"), ((G40/100)*'Billing Rate'!$C$5), IF((B40="GOV"), ((G40/100)*'Billing Rate'!$C$5), IF((B40="COM"), ((G40/100)* 'Billing Rate'!$C$3), FALSE )))))</f>
        <v>0</v>
      </c>
      <c r="I40" s="15">
        <f t="shared" si="2"/>
        <v>0</v>
      </c>
      <c r="J40" s="21">
        <f t="shared" si="3"/>
        <v>0</v>
      </c>
      <c r="K40" s="3"/>
      <c r="L40" s="3"/>
      <c r="M40" s="3"/>
      <c r="N40" s="2"/>
      <c r="O40" s="2"/>
    </row>
    <row r="41" spans="1:15">
      <c r="A41" s="2" t="s">
        <v>42</v>
      </c>
      <c r="B41" s="1" t="s">
        <v>2</v>
      </c>
      <c r="C41" s="2" t="s">
        <v>25</v>
      </c>
      <c r="D41" s="2" t="s">
        <v>24</v>
      </c>
      <c r="E41" s="4">
        <v>2010</v>
      </c>
      <c r="F41" s="4">
        <v>1</v>
      </c>
      <c r="G41" s="15">
        <v>27800</v>
      </c>
      <c r="H41" s="15">
        <f>IF((C41="Yes"), 0, IF((G41&lt;25000),0,IF((B41="NPROFIT"), ((G41/100)*'Billing Rate'!$C$5), IF((B41="GOV"), ((G41/100)*'Billing Rate'!$C$5), IF((B41="COM"), ((G41/100)* 'Billing Rate'!$C$3), FALSE )))))</f>
        <v>834</v>
      </c>
      <c r="I41" s="15">
        <f t="shared" si="2"/>
        <v>29.19</v>
      </c>
      <c r="J41" s="21">
        <f t="shared" si="3"/>
        <v>863.19</v>
      </c>
      <c r="K41" s="3"/>
      <c r="L41" s="3"/>
      <c r="M41" s="3"/>
      <c r="N41" s="2"/>
      <c r="O41" s="2"/>
    </row>
    <row r="42" spans="1:15">
      <c r="A42" s="1" t="s">
        <v>38</v>
      </c>
      <c r="B42" s="1" t="s">
        <v>6</v>
      </c>
      <c r="C42" s="2" t="s">
        <v>25</v>
      </c>
      <c r="D42" s="2" t="s">
        <v>25</v>
      </c>
      <c r="E42" s="4">
        <v>2010</v>
      </c>
      <c r="F42" s="4">
        <v>1</v>
      </c>
      <c r="G42" s="15">
        <v>2020300</v>
      </c>
      <c r="H42" s="15">
        <f>IF((C42="Yes"), 0, IF((G42&lt;25000),0,IF((B42="NPROFIT"), ((G42/100)*'Billing Rate'!$C$5), IF((B42="GOV"), ((G42/100)*'Billing Rate'!$C$5), IF((B42="COM"), ((G42/100)* 'Billing Rate'!$C$3), FALSE )))))</f>
        <v>30304.5</v>
      </c>
      <c r="I42" s="15">
        <f t="shared" ref="I42:I73" si="4">IF((D42="Yes"), (H42*$T$1), 0)</f>
        <v>0</v>
      </c>
      <c r="J42" s="21">
        <f t="shared" ref="J42:J73" si="5">SUM(H42+I42)</f>
        <v>30304.5</v>
      </c>
      <c r="K42" s="3"/>
      <c r="L42" s="3"/>
      <c r="M42" s="3"/>
      <c r="N42" s="2"/>
      <c r="O42" s="2"/>
    </row>
    <row r="43" spans="1:15">
      <c r="A43" s="2" t="s">
        <v>72</v>
      </c>
      <c r="B43" s="1" t="s">
        <v>2</v>
      </c>
      <c r="C43" s="2" t="s">
        <v>25</v>
      </c>
      <c r="D43" s="2" t="s">
        <v>24</v>
      </c>
      <c r="E43" s="4">
        <v>2010</v>
      </c>
      <c r="F43" s="4">
        <v>1</v>
      </c>
      <c r="G43" s="15">
        <v>49000</v>
      </c>
      <c r="H43" s="15">
        <f>IF((C43="Yes"), 0, IF((G43&lt;25000),0,IF((B43="NPROFIT"), ((G43/100)*'Billing Rate'!$C$5), IF((B43="GOV"), ((G43/100)*'Billing Rate'!$C$5), IF((B43="COM"), ((G43/100)* 'Billing Rate'!$C$3), FALSE )))))</f>
        <v>1470</v>
      </c>
      <c r="I43" s="15">
        <f t="shared" si="4"/>
        <v>51.45</v>
      </c>
      <c r="J43" s="21">
        <f t="shared" si="5"/>
        <v>1521.45</v>
      </c>
      <c r="K43" s="3"/>
      <c r="L43" s="3"/>
      <c r="M43" s="3"/>
      <c r="N43" s="2"/>
      <c r="O43" s="2"/>
    </row>
    <row r="44" spans="1:15">
      <c r="A44" s="1" t="s">
        <v>54</v>
      </c>
      <c r="B44" s="1" t="s">
        <v>6</v>
      </c>
      <c r="C44" s="2" t="s">
        <v>25</v>
      </c>
      <c r="D44" s="2" t="s">
        <v>24</v>
      </c>
      <c r="E44" s="4">
        <v>2010</v>
      </c>
      <c r="F44" s="4">
        <v>1</v>
      </c>
      <c r="G44" s="15">
        <v>40530</v>
      </c>
      <c r="H44" s="15">
        <f>IF((C44="Yes"), 0, IF((G44&lt;25000),0,IF((B44="NPROFIT"), ((G44/100)*'Billing Rate'!$C$5), IF((B44="GOV"), ((G44/100)*'Billing Rate'!$C$5), IF((B44="COM"), ((G44/100)* 'Billing Rate'!$C$3), FALSE )))))</f>
        <v>607.95000000000005</v>
      </c>
      <c r="I44" s="15">
        <f t="shared" si="4"/>
        <v>21.278250000000003</v>
      </c>
      <c r="J44" s="21">
        <f t="shared" si="5"/>
        <v>629.22825</v>
      </c>
      <c r="K44" s="3"/>
      <c r="L44" s="3"/>
      <c r="M44" s="3"/>
      <c r="N44" s="2"/>
      <c r="O44" s="2"/>
    </row>
    <row r="45" spans="1:15">
      <c r="A45" s="1" t="s">
        <v>15</v>
      </c>
      <c r="B45" s="1" t="s">
        <v>2</v>
      </c>
      <c r="C45" s="2" t="s">
        <v>25</v>
      </c>
      <c r="D45" s="2" t="s">
        <v>24</v>
      </c>
      <c r="E45" s="4">
        <v>2010</v>
      </c>
      <c r="F45" s="4">
        <v>1</v>
      </c>
      <c r="G45" s="15">
        <v>524900</v>
      </c>
      <c r="H45" s="15">
        <f>IF((C45="Yes"), 0, IF((G45&lt;25000),0,IF((B45="NPROFIT"), ((G45/100)*'Billing Rate'!$C$5), IF((B45="GOV"), ((G45/100)*'Billing Rate'!$C$5), IF((B45="COM"), ((G45/100)* 'Billing Rate'!$C$3), FALSE )))))</f>
        <v>15747</v>
      </c>
      <c r="I45" s="15">
        <f t="shared" si="4"/>
        <v>551.1450000000001</v>
      </c>
      <c r="J45" s="21">
        <f t="shared" si="5"/>
        <v>16298.145</v>
      </c>
      <c r="K45" s="3"/>
      <c r="L45" s="3"/>
      <c r="M45" s="3"/>
      <c r="N45" s="2"/>
      <c r="O45" s="2"/>
    </row>
    <row r="46" spans="1:15">
      <c r="A46" s="2" t="s">
        <v>79</v>
      </c>
      <c r="B46" s="1" t="s">
        <v>2</v>
      </c>
      <c r="C46" s="2" t="s">
        <v>25</v>
      </c>
      <c r="D46" s="2" t="s">
        <v>24</v>
      </c>
      <c r="E46" s="4">
        <v>2010</v>
      </c>
      <c r="F46" s="4">
        <v>1</v>
      </c>
      <c r="G46" s="15">
        <v>25200</v>
      </c>
      <c r="H46" s="15">
        <f>IF((C46="Yes"), 0, IF((G46&lt;25000),0,IF((B46="NPROFIT"), ((G46/100)*'Billing Rate'!$C$5), IF((B46="GOV"), ((G46/100)*'Billing Rate'!$C$5), IF((B46="COM"), ((G46/100)* 'Billing Rate'!$C$3), FALSE )))))</f>
        <v>756</v>
      </c>
      <c r="I46" s="15">
        <f t="shared" si="4"/>
        <v>26.46</v>
      </c>
      <c r="J46" s="21">
        <f t="shared" si="5"/>
        <v>782.46</v>
      </c>
      <c r="K46" s="3"/>
      <c r="L46" s="3"/>
      <c r="M46" s="3"/>
      <c r="N46" s="2"/>
      <c r="O46" s="2"/>
    </row>
    <row r="47" spans="1:15">
      <c r="A47" s="2" t="s">
        <v>51</v>
      </c>
      <c r="B47" s="1" t="s">
        <v>2</v>
      </c>
      <c r="C47" s="2" t="s">
        <v>25</v>
      </c>
      <c r="D47" s="2" t="s">
        <v>24</v>
      </c>
      <c r="E47" s="4">
        <v>2010</v>
      </c>
      <c r="F47" s="4">
        <v>1</v>
      </c>
      <c r="G47" s="15">
        <v>380460</v>
      </c>
      <c r="H47" s="15">
        <f>IF((C47="Yes"), 0, IF((G47&lt;25000),0,IF((B47="NPROFIT"), ((G47/100)*'Billing Rate'!$C$5), IF((B47="GOV"), ((G47/100)*'Billing Rate'!$C$5), IF((B47="COM"), ((G47/100)* 'Billing Rate'!$C$3), FALSE )))))</f>
        <v>11413.8</v>
      </c>
      <c r="I47" s="15">
        <f t="shared" si="4"/>
        <v>399.483</v>
      </c>
      <c r="J47" s="21">
        <f t="shared" si="5"/>
        <v>11813.282999999999</v>
      </c>
      <c r="K47" s="3"/>
      <c r="L47" s="3"/>
      <c r="M47" s="3"/>
      <c r="N47" s="2"/>
      <c r="O47" s="2"/>
    </row>
    <row r="48" spans="1:15">
      <c r="A48" s="5" t="s">
        <v>58</v>
      </c>
      <c r="B48" s="1" t="s">
        <v>2</v>
      </c>
      <c r="C48" s="2" t="s">
        <v>25</v>
      </c>
      <c r="D48" s="2" t="s">
        <v>24</v>
      </c>
      <c r="E48" s="4">
        <v>2010</v>
      </c>
      <c r="F48" s="4">
        <v>1</v>
      </c>
      <c r="G48" s="15">
        <v>148174</v>
      </c>
      <c r="H48" s="15">
        <f>IF((C48="Yes"), 0, IF((G48&lt;25000),0,IF((B48="NPROFIT"), ((G48/100)*'Billing Rate'!$C$5), IF((B48="GOV"), ((G48/100)*'Billing Rate'!$C$5), IF((B48="COM"), ((G48/100)* 'Billing Rate'!$C$3), FALSE )))))</f>
        <v>4445.22</v>
      </c>
      <c r="I48" s="15">
        <f t="shared" si="4"/>
        <v>155.58270000000002</v>
      </c>
      <c r="J48" s="21">
        <f t="shared" si="5"/>
        <v>4600.8027000000002</v>
      </c>
      <c r="K48" s="3"/>
      <c r="L48" s="3"/>
      <c r="M48" s="3"/>
      <c r="N48" s="2"/>
      <c r="O48" s="2"/>
    </row>
    <row r="49" spans="1:15">
      <c r="A49" s="2" t="s">
        <v>63</v>
      </c>
      <c r="B49" s="1" t="s">
        <v>6</v>
      </c>
      <c r="C49" s="2" t="s">
        <v>25</v>
      </c>
      <c r="D49" s="2" t="s">
        <v>24</v>
      </c>
      <c r="E49" s="4">
        <v>2010</v>
      </c>
      <c r="F49" s="4">
        <v>1</v>
      </c>
      <c r="G49" s="15">
        <v>737000</v>
      </c>
      <c r="H49" s="15">
        <f>IF((C49="Yes"), 0, IF((G49&lt;25000),0,IF((B49="NPROFIT"), ((G49/100)*'Billing Rate'!$C$5), IF((B49="GOV"), ((G49/100)*'Billing Rate'!$C$5), IF((B49="COM"), ((G49/100)* 'Billing Rate'!$C$3), FALSE )))))</f>
        <v>11055</v>
      </c>
      <c r="I49" s="15">
        <f t="shared" si="4"/>
        <v>386.92500000000001</v>
      </c>
      <c r="J49" s="21">
        <f t="shared" si="5"/>
        <v>11441.924999999999</v>
      </c>
      <c r="K49" s="3"/>
      <c r="L49" s="3"/>
      <c r="M49" s="3"/>
      <c r="N49" s="2"/>
      <c r="O49" s="2"/>
    </row>
    <row r="50" spans="1:15">
      <c r="A50" s="2" t="s">
        <v>73</v>
      </c>
      <c r="B50" s="1" t="s">
        <v>2</v>
      </c>
      <c r="C50" s="2" t="s">
        <v>25</v>
      </c>
      <c r="D50" s="2" t="s">
        <v>24</v>
      </c>
      <c r="E50" s="4">
        <v>2010</v>
      </c>
      <c r="F50" s="4">
        <v>1</v>
      </c>
      <c r="G50" s="15">
        <v>41920</v>
      </c>
      <c r="H50" s="15">
        <f>IF((C50="Yes"), 0, IF((G50&lt;25000),0,IF((B50="NPROFIT"), ((G50/100)*'Billing Rate'!$C$5), IF((B50="GOV"), ((G50/100)*'Billing Rate'!$C$5), IF((B50="COM"), ((G50/100)* 'Billing Rate'!$C$3), FALSE )))))</f>
        <v>1257.5999999999999</v>
      </c>
      <c r="I50" s="15">
        <f t="shared" si="4"/>
        <v>44.015999999999998</v>
      </c>
      <c r="J50" s="21">
        <f t="shared" si="5"/>
        <v>1301.616</v>
      </c>
      <c r="K50" s="3"/>
      <c r="L50" s="3"/>
      <c r="M50" s="3"/>
      <c r="N50" s="2"/>
      <c r="O50" s="2"/>
    </row>
    <row r="51" spans="1:15">
      <c r="A51" s="1" t="s">
        <v>22</v>
      </c>
      <c r="B51" s="1" t="s">
        <v>2</v>
      </c>
      <c r="C51" s="2" t="s">
        <v>25</v>
      </c>
      <c r="D51" s="2" t="s">
        <v>24</v>
      </c>
      <c r="E51" s="4">
        <v>2010</v>
      </c>
      <c r="F51" s="4">
        <v>1</v>
      </c>
      <c r="G51" s="15">
        <v>964500</v>
      </c>
      <c r="H51" s="15">
        <f>IF((C51="Yes"), 0, IF((G51&lt;25000),0,IF((B51="NPROFIT"), ((G51/100)*'Billing Rate'!$C$5), IF((B51="GOV"), ((G51/100)*'Billing Rate'!$C$5), IF((B51="COM"), ((G51/100)* 'Billing Rate'!$C$3), FALSE )))))</f>
        <v>28935</v>
      </c>
      <c r="I51" s="15">
        <f t="shared" si="4"/>
        <v>1012.7250000000001</v>
      </c>
      <c r="J51" s="21">
        <f t="shared" si="5"/>
        <v>29947.724999999999</v>
      </c>
      <c r="K51" s="3"/>
      <c r="L51" s="3"/>
      <c r="M51" s="3"/>
      <c r="N51" s="2"/>
      <c r="O51" s="2"/>
    </row>
    <row r="52" spans="1:15">
      <c r="A52" s="1" t="s">
        <v>40</v>
      </c>
      <c r="B52" s="1" t="s">
        <v>2</v>
      </c>
      <c r="C52" s="2" t="s">
        <v>25</v>
      </c>
      <c r="D52" s="2" t="s">
        <v>24</v>
      </c>
      <c r="E52" s="4">
        <v>2010</v>
      </c>
      <c r="F52" s="4">
        <v>1</v>
      </c>
      <c r="G52" s="15">
        <v>598600</v>
      </c>
      <c r="H52" s="15">
        <f>IF((C52="Yes"), 0, IF((G52&lt;25000),0,IF((B52="NPROFIT"), ((G52/100)*'Billing Rate'!$C$5), IF((B52="GOV"), ((G52/100)*'Billing Rate'!$C$5), IF((B52="COM"), ((G52/100)* 'Billing Rate'!$C$3), FALSE )))))</f>
        <v>17958</v>
      </c>
      <c r="I52" s="15">
        <f t="shared" si="4"/>
        <v>628.53000000000009</v>
      </c>
      <c r="J52" s="21">
        <f t="shared" si="5"/>
        <v>18586.53</v>
      </c>
      <c r="K52" s="3"/>
      <c r="L52" s="3"/>
      <c r="M52" s="3"/>
      <c r="N52" s="2"/>
      <c r="O52" s="2"/>
    </row>
    <row r="53" spans="1:15">
      <c r="A53" s="1" t="s">
        <v>67</v>
      </c>
      <c r="B53" s="1" t="s">
        <v>6</v>
      </c>
      <c r="C53" s="2" t="s">
        <v>25</v>
      </c>
      <c r="D53" s="2" t="s">
        <v>25</v>
      </c>
      <c r="E53" s="4">
        <v>2010</v>
      </c>
      <c r="F53" s="4">
        <v>1</v>
      </c>
      <c r="G53" s="15">
        <v>415000</v>
      </c>
      <c r="H53" s="15">
        <f>IF((C53="Yes"), 0, IF((G53&lt;25000),0,IF((B53="NPROFIT"), ((G53/100)*'Billing Rate'!$C$5), IF((B53="GOV"), ((G53/100)*'Billing Rate'!$C$5), IF((B53="COM"), ((G53/100)* 'Billing Rate'!$C$3), FALSE )))))</f>
        <v>6225</v>
      </c>
      <c r="I53" s="15">
        <f t="shared" si="4"/>
        <v>0</v>
      </c>
      <c r="J53" s="21">
        <f t="shared" si="5"/>
        <v>6225</v>
      </c>
      <c r="K53" s="3"/>
      <c r="L53" s="3"/>
      <c r="M53" s="3"/>
      <c r="N53" s="2"/>
      <c r="O53" s="2"/>
    </row>
    <row r="54" spans="1:15">
      <c r="A54" s="1" t="s">
        <v>12</v>
      </c>
      <c r="B54" s="1" t="s">
        <v>6</v>
      </c>
      <c r="C54" s="2" t="s">
        <v>25</v>
      </c>
      <c r="D54" s="2" t="s">
        <v>25</v>
      </c>
      <c r="E54" s="4">
        <v>2010</v>
      </c>
      <c r="F54" s="4">
        <v>1</v>
      </c>
      <c r="G54" s="15">
        <v>479400</v>
      </c>
      <c r="H54" s="15">
        <f>IF((C54="Yes"), 0, IF((G54&lt;25000),0,IF((B54="NPROFIT"), ((G54/100)*'Billing Rate'!$C$5), IF((B54="GOV"), ((G54/100)*'Billing Rate'!$C$5), IF((B54="COM"), ((G54/100)* 'Billing Rate'!$C$3), FALSE )))))</f>
        <v>7191</v>
      </c>
      <c r="I54" s="15">
        <f t="shared" si="4"/>
        <v>0</v>
      </c>
      <c r="J54" s="21">
        <f t="shared" si="5"/>
        <v>7191</v>
      </c>
      <c r="K54" s="3"/>
      <c r="L54" s="3"/>
      <c r="M54" s="3"/>
      <c r="N54" s="2"/>
      <c r="O54" s="2"/>
    </row>
    <row r="55" spans="1:15">
      <c r="A55" s="2" t="s">
        <v>29</v>
      </c>
      <c r="B55" s="1" t="s">
        <v>6</v>
      </c>
      <c r="C55" s="2" t="s">
        <v>25</v>
      </c>
      <c r="D55" s="2" t="s">
        <v>24</v>
      </c>
      <c r="E55" s="4">
        <v>2010</v>
      </c>
      <c r="F55" s="4">
        <v>1</v>
      </c>
      <c r="G55" s="15">
        <v>73050</v>
      </c>
      <c r="H55" s="15">
        <f>IF((C55="Yes"), 0, IF((G55&lt;25000),0,IF((B55="NPROFIT"), ((G55/100)*'Billing Rate'!$C$5), IF((B55="GOV"), ((G55/100)*'Billing Rate'!$C$5), IF((B55="COM"), ((G55/100)* 'Billing Rate'!$C$3), FALSE )))))</f>
        <v>1095.75</v>
      </c>
      <c r="I55" s="15">
        <f t="shared" si="4"/>
        <v>38.35125</v>
      </c>
      <c r="J55" s="21">
        <f t="shared" si="5"/>
        <v>1134.1012499999999</v>
      </c>
      <c r="K55" s="3"/>
      <c r="L55" s="3"/>
      <c r="M55" s="3"/>
      <c r="N55" s="2"/>
      <c r="O55" s="2"/>
    </row>
    <row r="56" spans="1:15">
      <c r="A56" s="2" t="s">
        <v>68</v>
      </c>
      <c r="B56" s="1" t="s">
        <v>6</v>
      </c>
      <c r="C56" s="2" t="s">
        <v>25</v>
      </c>
      <c r="D56" s="2" t="s">
        <v>25</v>
      </c>
      <c r="E56" s="4">
        <v>2010</v>
      </c>
      <c r="F56" s="4">
        <v>1</v>
      </c>
      <c r="G56" s="15">
        <v>713400</v>
      </c>
      <c r="H56" s="15">
        <f>IF((C56="Yes"), 0, IF((G56&lt;25000),0,IF((B56="NPROFIT"), ((G56/100)*'Billing Rate'!$C$5), IF((B56="GOV"), ((G56/100)*'Billing Rate'!$C$5), IF((B56="COM"), ((G56/100)* 'Billing Rate'!$C$3), FALSE )))))</f>
        <v>10701</v>
      </c>
      <c r="I56" s="15">
        <f t="shared" si="4"/>
        <v>0</v>
      </c>
      <c r="J56" s="21">
        <f t="shared" si="5"/>
        <v>10701</v>
      </c>
      <c r="K56" s="3"/>
      <c r="L56" s="3"/>
      <c r="M56" s="3"/>
      <c r="N56" s="2"/>
      <c r="O56" s="2"/>
    </row>
    <row r="57" spans="1:15">
      <c r="A57" s="2" t="s">
        <v>46</v>
      </c>
      <c r="B57" s="1" t="s">
        <v>2</v>
      </c>
      <c r="C57" s="2" t="s">
        <v>25</v>
      </c>
      <c r="D57" s="2" t="s">
        <v>24</v>
      </c>
      <c r="E57" s="4">
        <v>2010</v>
      </c>
      <c r="F57" s="4">
        <v>1</v>
      </c>
      <c r="G57" s="15">
        <v>41830</v>
      </c>
      <c r="H57" s="15">
        <f>IF((C57="Yes"), 0, IF((G57&lt;25000),0,IF((B57="NPROFIT"), ((G57/100)*'Billing Rate'!$C$5), IF((B57="GOV"), ((G57/100)*'Billing Rate'!$C$5), IF((B57="COM"), ((G57/100)* 'Billing Rate'!$C$3), FALSE )))))</f>
        <v>1254.9000000000001</v>
      </c>
      <c r="I57" s="15">
        <f t="shared" si="4"/>
        <v>43.921500000000009</v>
      </c>
      <c r="J57" s="21">
        <f t="shared" si="5"/>
        <v>1298.8215</v>
      </c>
      <c r="K57" s="3"/>
      <c r="L57" s="3"/>
      <c r="M57" s="3"/>
      <c r="N57" s="2"/>
      <c r="O57" s="2"/>
    </row>
    <row r="58" spans="1:15">
      <c r="A58" s="1" t="s">
        <v>23</v>
      </c>
      <c r="B58" s="1" t="s">
        <v>2</v>
      </c>
      <c r="C58" s="2" t="s">
        <v>25</v>
      </c>
      <c r="D58" s="2" t="s">
        <v>24</v>
      </c>
      <c r="E58" s="4">
        <v>2010</v>
      </c>
      <c r="F58" s="4">
        <v>1</v>
      </c>
      <c r="G58" s="15">
        <v>165900</v>
      </c>
      <c r="H58" s="15">
        <f>IF((C58="Yes"), 0, IF((G58&lt;25000),0,IF((B58="NPROFIT"), ((G58/100)*'Billing Rate'!$C$5), IF((B58="GOV"), ((G58/100)*'Billing Rate'!$C$5), IF((B58="COM"), ((G58/100)* 'Billing Rate'!$C$3), FALSE )))))</f>
        <v>4977</v>
      </c>
      <c r="I58" s="15">
        <f t="shared" si="4"/>
        <v>174.19500000000002</v>
      </c>
      <c r="J58" s="21">
        <f t="shared" si="5"/>
        <v>5151.1949999999997</v>
      </c>
      <c r="K58" s="3"/>
      <c r="L58" s="3"/>
      <c r="M58" s="3"/>
      <c r="N58" s="2"/>
      <c r="O58" s="2"/>
    </row>
    <row r="59" spans="1:15">
      <c r="A59" s="1" t="s">
        <v>8</v>
      </c>
      <c r="B59" s="1" t="s">
        <v>6</v>
      </c>
      <c r="C59" s="2" t="s">
        <v>25</v>
      </c>
      <c r="D59" s="2" t="s">
        <v>25</v>
      </c>
      <c r="E59" s="4">
        <v>2010</v>
      </c>
      <c r="F59" s="4">
        <v>1</v>
      </c>
      <c r="G59" s="15">
        <v>63200</v>
      </c>
      <c r="H59" s="15">
        <f>IF((C59="Yes"), 0, IF((G59&lt;25000),0,IF((B59="NPROFIT"), ((G59/100)*'Billing Rate'!$C$5), IF((B59="GOV"), ((G59/100)*'Billing Rate'!$C$5), IF((B59="COM"), ((G59/100)* 'Billing Rate'!$C$3), FALSE )))))</f>
        <v>948</v>
      </c>
      <c r="I59" s="15">
        <f t="shared" si="4"/>
        <v>0</v>
      </c>
      <c r="J59" s="21">
        <f t="shared" si="5"/>
        <v>948</v>
      </c>
      <c r="K59" s="3"/>
      <c r="L59" s="3"/>
      <c r="M59" s="3"/>
      <c r="N59" s="2"/>
      <c r="O59" s="2"/>
    </row>
    <row r="60" spans="1:15">
      <c r="A60" s="2" t="s">
        <v>64</v>
      </c>
      <c r="B60" s="1" t="s">
        <v>6</v>
      </c>
      <c r="C60" s="2" t="s">
        <v>25</v>
      </c>
      <c r="D60" s="2" t="s">
        <v>25</v>
      </c>
      <c r="E60" s="4">
        <v>2010</v>
      </c>
      <c r="F60" s="4">
        <v>1</v>
      </c>
      <c r="G60" s="15">
        <v>625200</v>
      </c>
      <c r="H60" s="15">
        <f>IF((C60="Yes"), 0, IF((G60&lt;25000),0,IF((B60="NPROFIT"), ((G60/100)*'Billing Rate'!$C$5), IF((B60="GOV"), ((G60/100)*'Billing Rate'!$C$5), IF((B60="COM"), ((G60/100)* 'Billing Rate'!$C$3), FALSE )))))</f>
        <v>9378</v>
      </c>
      <c r="I60" s="15">
        <f t="shared" si="4"/>
        <v>0</v>
      </c>
      <c r="J60" s="21">
        <f t="shared" si="5"/>
        <v>9378</v>
      </c>
      <c r="K60" s="3"/>
      <c r="L60" s="3"/>
      <c r="M60" s="3"/>
      <c r="N60" s="2"/>
      <c r="O60" s="2"/>
    </row>
    <row r="61" spans="1:15">
      <c r="A61" s="1" t="s">
        <v>28</v>
      </c>
      <c r="B61" s="1" t="s">
        <v>2</v>
      </c>
      <c r="C61" s="2" t="s">
        <v>25</v>
      </c>
      <c r="D61" s="2" t="s">
        <v>24</v>
      </c>
      <c r="E61" s="4">
        <v>2010</v>
      </c>
      <c r="F61" s="4">
        <v>1</v>
      </c>
      <c r="G61" s="15">
        <v>67270</v>
      </c>
      <c r="H61" s="15">
        <f>IF((C61="Yes"), 0, IF((G61&lt;25000),0,IF((B61="NPROFIT"), ((G61/100)*'Billing Rate'!$C$5), IF((B61="GOV"), ((G61/100)*'Billing Rate'!$C$5), IF((B61="COM"), ((G61/100)* 'Billing Rate'!$C$3), FALSE )))))</f>
        <v>2018.1000000000001</v>
      </c>
      <c r="I61" s="15">
        <f t="shared" si="4"/>
        <v>70.633500000000012</v>
      </c>
      <c r="J61" s="21">
        <f t="shared" si="5"/>
        <v>2088.7335000000003</v>
      </c>
      <c r="K61" s="3"/>
      <c r="L61" s="3"/>
      <c r="M61" s="3"/>
      <c r="N61" s="2"/>
      <c r="O61" s="2"/>
    </row>
    <row r="62" spans="1:15">
      <c r="A62" s="2" t="s">
        <v>48</v>
      </c>
      <c r="B62" s="1" t="s">
        <v>7</v>
      </c>
      <c r="C62" s="2" t="s">
        <v>24</v>
      </c>
      <c r="D62" s="2" t="s">
        <v>25</v>
      </c>
      <c r="E62" s="4">
        <v>2010</v>
      </c>
      <c r="F62" s="4">
        <v>1</v>
      </c>
      <c r="G62" s="15">
        <v>83270</v>
      </c>
      <c r="H62" s="15">
        <f>IF((C62="Yes"), 0, IF((G62&lt;25000),0,IF((B62="NPROFIT"), ((G62/100)*'Billing Rate'!$C$5), IF((B62="GOV"), ((G62/100)*'Billing Rate'!$C$5), IF((B62="COM"), ((G62/100)* 'Billing Rate'!$C$3), FALSE )))))</f>
        <v>0</v>
      </c>
      <c r="I62" s="15">
        <f t="shared" si="4"/>
        <v>0</v>
      </c>
      <c r="J62" s="21">
        <f t="shared" si="5"/>
        <v>0</v>
      </c>
      <c r="K62" s="3"/>
      <c r="L62" s="3"/>
      <c r="M62" s="3"/>
      <c r="N62" s="2"/>
      <c r="O62" s="2"/>
    </row>
    <row r="63" spans="1:15">
      <c r="A63" s="1" t="s">
        <v>27</v>
      </c>
      <c r="B63" s="1" t="s">
        <v>6</v>
      </c>
      <c r="C63" s="2" t="s">
        <v>25</v>
      </c>
      <c r="D63" s="2" t="s">
        <v>24</v>
      </c>
      <c r="E63" s="4">
        <v>2010</v>
      </c>
      <c r="F63" s="4">
        <v>1</v>
      </c>
      <c r="G63" s="15">
        <v>55000</v>
      </c>
      <c r="H63" s="15">
        <f>IF((C63="Yes"), 0, IF((G63&lt;25000),0,IF((B63="NPROFIT"), ((G63/100)*'Billing Rate'!$C$5), IF((B63="GOV"), ((G63/100)*'Billing Rate'!$C$5), IF((B63="COM"), ((G63/100)* 'Billing Rate'!$C$3), FALSE )))))</f>
        <v>825</v>
      </c>
      <c r="I63" s="15">
        <f t="shared" si="4"/>
        <v>28.875000000000004</v>
      </c>
      <c r="J63" s="21">
        <f t="shared" si="5"/>
        <v>853.875</v>
      </c>
      <c r="K63" s="3"/>
      <c r="L63" s="3"/>
      <c r="M63" s="3"/>
      <c r="N63" s="2"/>
      <c r="O63" s="2"/>
    </row>
    <row r="64" spans="1:15">
      <c r="A64" s="1" t="s">
        <v>26</v>
      </c>
      <c r="B64" s="1" t="s">
        <v>6</v>
      </c>
      <c r="C64" s="2" t="s">
        <v>25</v>
      </c>
      <c r="D64" s="2" t="s">
        <v>24</v>
      </c>
      <c r="E64" s="4">
        <v>2010</v>
      </c>
      <c r="F64" s="4">
        <v>1</v>
      </c>
      <c r="G64" s="15">
        <v>56495</v>
      </c>
      <c r="H64" s="15">
        <f>IF((C64="Yes"), 0, IF((G64&lt;25000),0,IF((B64="NPROFIT"), ((G64/100)*'Billing Rate'!$C$5), IF((B64="GOV"), ((G64/100)*'Billing Rate'!$C$5), IF((B64="COM"), ((G64/100)* 'Billing Rate'!$C$3), FALSE )))))</f>
        <v>847.42500000000007</v>
      </c>
      <c r="I64" s="15">
        <f t="shared" si="4"/>
        <v>29.659875000000007</v>
      </c>
      <c r="J64" s="21">
        <f t="shared" si="5"/>
        <v>877.08487500000012</v>
      </c>
      <c r="K64" s="3"/>
      <c r="L64" s="3"/>
      <c r="M64" s="3"/>
      <c r="N64" s="2"/>
      <c r="O64" s="2"/>
    </row>
    <row r="65" spans="1:15">
      <c r="A65" s="2" t="s">
        <v>75</v>
      </c>
      <c r="B65" s="1" t="s">
        <v>6</v>
      </c>
      <c r="C65" s="2" t="s">
        <v>25</v>
      </c>
      <c r="D65" s="2" t="s">
        <v>25</v>
      </c>
      <c r="E65" s="4">
        <v>2010</v>
      </c>
      <c r="F65" s="4">
        <v>1</v>
      </c>
      <c r="G65" s="15">
        <v>70600</v>
      </c>
      <c r="H65" s="15">
        <f>IF((C65="Yes"), 0, IF((G65&lt;25000),0,IF((B65="NPROFIT"), ((G65/100)*'Billing Rate'!$C$5), IF((B65="GOV"), ((G65/100)*'Billing Rate'!$C$5), IF((B65="COM"), ((G65/100)* 'Billing Rate'!$C$3), FALSE )))))</f>
        <v>1059</v>
      </c>
      <c r="I65" s="15">
        <f t="shared" si="4"/>
        <v>0</v>
      </c>
      <c r="J65" s="21">
        <f t="shared" si="5"/>
        <v>1059</v>
      </c>
      <c r="K65" s="3"/>
      <c r="L65" s="3"/>
      <c r="M65" s="3"/>
      <c r="N65" s="2"/>
      <c r="O65" s="2"/>
    </row>
    <row r="66" spans="1:15">
      <c r="A66" s="1" t="s">
        <v>11</v>
      </c>
      <c r="B66" s="1" t="s">
        <v>7</v>
      </c>
      <c r="C66" s="2" t="s">
        <v>24</v>
      </c>
      <c r="D66" s="2" t="s">
        <v>25</v>
      </c>
      <c r="E66" s="4">
        <v>2010</v>
      </c>
      <c r="F66" s="4">
        <v>1</v>
      </c>
      <c r="G66" s="15">
        <v>84050</v>
      </c>
      <c r="H66" s="15">
        <f>IF((C66="Yes"), 0, IF((G66&lt;25000),0,IF((B66="NPROFIT"), ((G66/100)*'Billing Rate'!$C$5), IF((B66="GOV"), ((G66/100)*'Billing Rate'!$C$5), IF((B66="COM"), ((G66/100)* 'Billing Rate'!$C$3), FALSE )))))</f>
        <v>0</v>
      </c>
      <c r="I66" s="15">
        <f t="shared" si="4"/>
        <v>0</v>
      </c>
      <c r="J66" s="21">
        <f t="shared" si="5"/>
        <v>0</v>
      </c>
      <c r="K66" s="3"/>
      <c r="L66" s="3"/>
      <c r="M66" s="3"/>
      <c r="N66" s="2"/>
      <c r="O66" s="2"/>
    </row>
    <row r="67" spans="1:15">
      <c r="A67" s="1" t="s">
        <v>71</v>
      </c>
      <c r="B67" s="1" t="s">
        <v>7</v>
      </c>
      <c r="C67" s="2" t="s">
        <v>24</v>
      </c>
      <c r="D67" s="2" t="s">
        <v>25</v>
      </c>
      <c r="E67" s="4">
        <v>2010</v>
      </c>
      <c r="F67" s="4">
        <v>1</v>
      </c>
      <c r="G67" s="15">
        <v>118800</v>
      </c>
      <c r="H67" s="15">
        <f>IF((C67="Yes"), 0, IF((G67&lt;25000),0,IF((B67="NPROFIT"), ((G67/100)*'Billing Rate'!$C$5), IF((B67="GOV"), ((G67/100)*'Billing Rate'!$C$5), IF((B67="COM"), ((G67/100)* 'Billing Rate'!$C$3), FALSE )))))</f>
        <v>0</v>
      </c>
      <c r="I67" s="15">
        <f t="shared" si="4"/>
        <v>0</v>
      </c>
      <c r="J67" s="21">
        <f t="shared" si="5"/>
        <v>0</v>
      </c>
      <c r="K67" s="3"/>
      <c r="L67" s="3"/>
      <c r="M67" s="3"/>
      <c r="N67" s="2"/>
      <c r="O67" s="2"/>
    </row>
    <row r="68" spans="1:15">
      <c r="A68" s="1" t="s">
        <v>33</v>
      </c>
      <c r="B68" s="1" t="s">
        <v>2</v>
      </c>
      <c r="C68" s="2" t="s">
        <v>25</v>
      </c>
      <c r="D68" s="2" t="s">
        <v>24</v>
      </c>
      <c r="E68" s="4">
        <v>2010</v>
      </c>
      <c r="F68" s="4">
        <v>1</v>
      </c>
      <c r="G68" s="15">
        <v>88600</v>
      </c>
      <c r="H68" s="15">
        <f>IF((C68="Yes"), 0, IF((G68&lt;25000),0,IF((B68="NPROFIT"), ((G68/100)*'Billing Rate'!$C$5), IF((B68="GOV"), ((G68/100)*'Billing Rate'!$C$5), IF((B68="COM"), ((G68/100)* 'Billing Rate'!$C$3), FALSE )))))</f>
        <v>2658</v>
      </c>
      <c r="I68" s="15">
        <f t="shared" si="4"/>
        <v>93.030000000000015</v>
      </c>
      <c r="J68" s="21">
        <f t="shared" si="5"/>
        <v>2751.03</v>
      </c>
      <c r="K68" s="3"/>
      <c r="L68" s="3"/>
      <c r="M68" s="3"/>
      <c r="N68" s="2"/>
      <c r="O68" s="2"/>
    </row>
    <row r="69" spans="1:15">
      <c r="A69" s="1" t="s">
        <v>50</v>
      </c>
      <c r="B69" s="1" t="s">
        <v>2</v>
      </c>
      <c r="C69" s="2" t="s">
        <v>25</v>
      </c>
      <c r="D69" s="2" t="s">
        <v>24</v>
      </c>
      <c r="E69" s="4">
        <v>2010</v>
      </c>
      <c r="F69" s="4">
        <v>1</v>
      </c>
      <c r="G69" s="15">
        <v>204380</v>
      </c>
      <c r="H69" s="15">
        <f>IF((C69="Yes"), 0, IF((G69&lt;25000),0,IF((B69="NPROFIT"), ((G69/100)*'Billing Rate'!$C$5), IF((B69="GOV"), ((G69/100)*'Billing Rate'!$C$5), IF((B69="COM"), ((G69/100)* 'Billing Rate'!$C$3), FALSE )))))</f>
        <v>6131.4</v>
      </c>
      <c r="I69" s="15">
        <f t="shared" si="4"/>
        <v>214.59900000000002</v>
      </c>
      <c r="J69" s="21">
        <f t="shared" si="5"/>
        <v>6345.9989999999998</v>
      </c>
      <c r="K69" s="3"/>
      <c r="L69" s="3"/>
      <c r="M69" s="3"/>
      <c r="N69" s="2"/>
      <c r="O69" s="2"/>
    </row>
    <row r="70" spans="1:15">
      <c r="A70" s="1" t="s">
        <v>34</v>
      </c>
      <c r="B70" s="1" t="s">
        <v>6</v>
      </c>
      <c r="C70" s="2" t="s">
        <v>25</v>
      </c>
      <c r="D70" s="2" t="s">
        <v>25</v>
      </c>
      <c r="E70" s="4">
        <v>2010</v>
      </c>
      <c r="F70" s="4">
        <v>1</v>
      </c>
      <c r="G70" s="15">
        <v>122800</v>
      </c>
      <c r="H70" s="15">
        <f>IF((C70="Yes"), 0, IF((G70&lt;25000),0,IF((B70="NPROFIT"), ((G70/100)*'Billing Rate'!$C$5), IF((B70="GOV"), ((G70/100)*'Billing Rate'!$C$5), IF((B70="COM"), ((G70/100)* 'Billing Rate'!$C$3), FALSE )))))</f>
        <v>1842</v>
      </c>
      <c r="I70" s="15">
        <f t="shared" si="4"/>
        <v>0</v>
      </c>
      <c r="J70" s="21">
        <f t="shared" si="5"/>
        <v>1842</v>
      </c>
      <c r="K70" s="3"/>
      <c r="L70" s="3"/>
      <c r="M70" s="3"/>
      <c r="N70" s="2"/>
      <c r="O70" s="2"/>
    </row>
    <row r="71" spans="1:15">
      <c r="A71" s="1" t="s">
        <v>56</v>
      </c>
      <c r="B71" s="1" t="s">
        <v>2</v>
      </c>
      <c r="C71" s="2" t="s">
        <v>25</v>
      </c>
      <c r="D71" s="2" t="s">
        <v>24</v>
      </c>
      <c r="E71" s="4">
        <v>2010</v>
      </c>
      <c r="F71" s="4">
        <v>1</v>
      </c>
      <c r="G71" s="15">
        <v>44320</v>
      </c>
      <c r="H71" s="15">
        <f>IF((C71="Yes"), 0, IF((G71&lt;25000),0,IF((B71="NPROFIT"), ((G71/100)*'Billing Rate'!$C$5), IF((B71="GOV"), ((G71/100)*'Billing Rate'!$C$5), IF((B71="COM"), ((G71/100)* 'Billing Rate'!$C$3), FALSE )))))</f>
        <v>1329.6</v>
      </c>
      <c r="I71" s="15">
        <f t="shared" si="4"/>
        <v>46.536000000000001</v>
      </c>
      <c r="J71" s="21">
        <f t="shared" si="5"/>
        <v>1376.136</v>
      </c>
      <c r="K71" s="3"/>
      <c r="L71" s="3"/>
      <c r="M71" s="3"/>
      <c r="N71" s="2"/>
      <c r="O71" s="2"/>
    </row>
    <row r="72" spans="1:15">
      <c r="A72" s="1" t="s">
        <v>18</v>
      </c>
      <c r="B72" s="1" t="s">
        <v>6</v>
      </c>
      <c r="C72" s="2" t="s">
        <v>25</v>
      </c>
      <c r="D72" s="2" t="s">
        <v>25</v>
      </c>
      <c r="E72" s="4">
        <v>2010</v>
      </c>
      <c r="F72" s="4">
        <v>1</v>
      </c>
      <c r="G72" s="15">
        <v>34100</v>
      </c>
      <c r="H72" s="15">
        <f>IF((C72="Yes"), 0, IF((G72&lt;25000),0,IF((B72="NPROFIT"), ((G72/100)*'Billing Rate'!$C$5), IF((B72="GOV"), ((G72/100)*'Billing Rate'!$C$5), IF((B72="COM"), ((G72/100)* 'Billing Rate'!$C$3), FALSE )))))</f>
        <v>511.5</v>
      </c>
      <c r="I72" s="15">
        <f t="shared" si="4"/>
        <v>0</v>
      </c>
      <c r="J72" s="21">
        <f t="shared" si="5"/>
        <v>511.5</v>
      </c>
      <c r="K72" s="3"/>
      <c r="L72" s="3"/>
      <c r="M72" s="3"/>
      <c r="N72" s="2"/>
      <c r="O72" s="2"/>
    </row>
    <row r="73" spans="1:15">
      <c r="A73" s="2" t="s">
        <v>65</v>
      </c>
      <c r="B73" s="1" t="s">
        <v>6</v>
      </c>
      <c r="C73" s="2" t="s">
        <v>25</v>
      </c>
      <c r="D73" s="2" t="s">
        <v>25</v>
      </c>
      <c r="E73" s="4">
        <v>2010</v>
      </c>
      <c r="F73" s="4">
        <v>1</v>
      </c>
      <c r="G73" s="15">
        <v>1207700</v>
      </c>
      <c r="H73" s="15">
        <f>IF((C73="Yes"), 0, IF((G73&lt;25000),0,IF((B73="NPROFIT"), ((G73/100)*'Billing Rate'!$C$5), IF((B73="GOV"), ((G73/100)*'Billing Rate'!$C$5), IF((B73="COM"), ((G73/100)* 'Billing Rate'!$C$3), FALSE )))))</f>
        <v>18115.5</v>
      </c>
      <c r="I73" s="15">
        <f t="shared" si="4"/>
        <v>0</v>
      </c>
      <c r="J73" s="21">
        <f t="shared" si="5"/>
        <v>18115.5</v>
      </c>
      <c r="K73" s="3"/>
      <c r="L73" s="3"/>
      <c r="M73" s="3"/>
      <c r="N73" s="2"/>
      <c r="O73" s="2"/>
    </row>
    <row r="74" spans="1:15">
      <c r="A74" s="23" t="s">
        <v>100</v>
      </c>
      <c r="B74" s="23"/>
      <c r="C74" s="24"/>
      <c r="D74" s="24"/>
      <c r="E74" s="25"/>
      <c r="F74" s="25"/>
      <c r="G74" s="28">
        <f>SUBTOTAL(101,[Gal Used])</f>
        <v>437266.61111111112</v>
      </c>
      <c r="H74" s="26"/>
      <c r="I74" s="26"/>
      <c r="J74" s="27">
        <f>SUBTOTAL(109,[Total Bill])</f>
        <v>651126.95017499977</v>
      </c>
    </row>
    <row r="75" spans="1:15">
      <c r="A75" s="1"/>
      <c r="B75" s="1"/>
      <c r="C75" s="2"/>
      <c r="D75" s="2"/>
      <c r="E75" s="1"/>
      <c r="F75" s="1"/>
      <c r="G75" s="16"/>
    </row>
    <row r="76" spans="1:15">
      <c r="A76" s="1"/>
      <c r="B76" s="1"/>
      <c r="C76" s="2"/>
      <c r="D76" s="2"/>
      <c r="E76" s="1"/>
      <c r="F76" s="1"/>
      <c r="G76" s="16"/>
    </row>
    <row r="77" spans="1:15">
      <c r="A77" s="1"/>
      <c r="B77" s="1"/>
      <c r="C77" s="2"/>
      <c r="D77" s="2"/>
      <c r="E77" s="1"/>
      <c r="F77" s="1"/>
      <c r="G77" s="16"/>
    </row>
    <row r="78" spans="1:15">
      <c r="A78" s="1"/>
      <c r="B78" s="1"/>
      <c r="C78" s="2"/>
      <c r="D78" s="2"/>
      <c r="E78" s="1"/>
      <c r="F78" s="1"/>
      <c r="G78" s="16"/>
    </row>
    <row r="79" spans="1:15" ht="13.5" thickBot="1">
      <c r="A79" s="35" t="s">
        <v>0</v>
      </c>
      <c r="B79" s="35" t="s">
        <v>85</v>
      </c>
      <c r="C79" s="35" t="s">
        <v>86</v>
      </c>
      <c r="D79" s="35" t="s">
        <v>1</v>
      </c>
      <c r="E79" s="35" t="s">
        <v>87</v>
      </c>
      <c r="F79" s="35" t="s">
        <v>88</v>
      </c>
      <c r="G79" s="36" t="s">
        <v>89</v>
      </c>
      <c r="H79" s="37" t="s">
        <v>97</v>
      </c>
      <c r="I79" s="37" t="s">
        <v>98</v>
      </c>
      <c r="J79" s="38" t="s">
        <v>99</v>
      </c>
    </row>
    <row r="80" spans="1:15" ht="13.5" thickTop="1">
      <c r="A80" s="1"/>
      <c r="B80" s="1"/>
      <c r="C80" s="2" t="str">
        <f>"=Yes"</f>
        <v>=Yes</v>
      </c>
      <c r="D80" s="2"/>
      <c r="E80" s="1"/>
      <c r="F80" s="1"/>
    </row>
    <row r="81" spans="1:7">
      <c r="A81" s="1"/>
      <c r="B81" s="1"/>
      <c r="C81" s="2"/>
      <c r="D81" s="2"/>
      <c r="E81" s="1"/>
      <c r="F81" s="1"/>
      <c r="G81" s="18" t="s">
        <v>108</v>
      </c>
    </row>
    <row r="82" spans="1:7">
      <c r="A82" s="1"/>
      <c r="B82" s="1"/>
      <c r="C82" s="2"/>
      <c r="D82" s="2"/>
      <c r="E82" s="1"/>
      <c r="F82" s="1"/>
      <c r="G82" s="16"/>
    </row>
    <row r="83" spans="1:7">
      <c r="A83" s="1"/>
      <c r="B83" s="1"/>
      <c r="C83" s="2"/>
      <c r="D83" s="2"/>
      <c r="E83" s="1"/>
      <c r="F83" s="1"/>
      <c r="G83" s="16"/>
    </row>
    <row r="84" spans="1:7">
      <c r="A84" s="1"/>
      <c r="B84" s="1"/>
      <c r="C84" s="2"/>
      <c r="D84" s="2"/>
      <c r="E84" s="1"/>
      <c r="F84" s="1"/>
      <c r="G84" s="16"/>
    </row>
    <row r="85" spans="1:7">
      <c r="A85" s="1"/>
      <c r="B85" s="1"/>
      <c r="C85" s="2"/>
      <c r="D85" s="2"/>
      <c r="E85" s="1"/>
      <c r="F85" s="1"/>
      <c r="G85" s="16"/>
    </row>
    <row r="86" spans="1:7">
      <c r="A86" s="1"/>
      <c r="B86" s="1"/>
      <c r="C86" s="2"/>
      <c r="D86" s="2"/>
      <c r="E86" s="1"/>
      <c r="F86" s="1"/>
      <c r="G86" s="16"/>
    </row>
    <row r="87" spans="1:7">
      <c r="A87" s="1"/>
      <c r="B87" s="1"/>
      <c r="C87" s="2"/>
      <c r="D87" s="2"/>
      <c r="E87" s="1"/>
      <c r="F87" s="1"/>
      <c r="G87" s="16"/>
    </row>
    <row r="88" spans="1:7">
      <c r="A88" s="1"/>
      <c r="B88" s="1"/>
      <c r="C88" s="2"/>
      <c r="D88" s="2"/>
      <c r="E88" s="1"/>
      <c r="F88" s="1"/>
      <c r="G88" s="16"/>
    </row>
    <row r="89" spans="1:7">
      <c r="A89" s="1"/>
      <c r="B89" s="1"/>
      <c r="C89" s="2"/>
      <c r="D89" s="2"/>
      <c r="E89" s="1"/>
      <c r="F89" s="1"/>
      <c r="G89" s="16"/>
    </row>
    <row r="90" spans="1:7">
      <c r="A90" s="1"/>
      <c r="B90" s="1"/>
      <c r="C90" s="2"/>
      <c r="D90" s="2"/>
      <c r="E90" s="1"/>
      <c r="F90" s="1"/>
      <c r="G90" s="16"/>
    </row>
    <row r="91" spans="1:7">
      <c r="A91" s="1"/>
      <c r="B91" s="1"/>
      <c r="C91" s="2"/>
      <c r="D91" s="2"/>
      <c r="E91" s="1"/>
      <c r="F91" s="1"/>
      <c r="G91" s="16"/>
    </row>
    <row r="92" spans="1:7">
      <c r="A92" s="1"/>
      <c r="B92" s="1"/>
      <c r="C92" s="2"/>
      <c r="D92" s="2"/>
      <c r="E92" s="1"/>
      <c r="F92" s="1"/>
      <c r="G92" s="16"/>
    </row>
    <row r="93" spans="1:7">
      <c r="A93" s="1"/>
      <c r="B93" s="1"/>
      <c r="C93" s="2"/>
      <c r="D93" s="2"/>
      <c r="E93" s="1"/>
      <c r="F93" s="1"/>
      <c r="G93" s="16"/>
    </row>
    <row r="94" spans="1:7">
      <c r="A94" s="1"/>
      <c r="B94" s="1"/>
      <c r="C94" s="2"/>
      <c r="D94" s="2"/>
      <c r="E94" s="1"/>
      <c r="F94" s="1"/>
      <c r="G94" s="16"/>
    </row>
    <row r="95" spans="1:7">
      <c r="A95" s="1"/>
      <c r="B95" s="1"/>
      <c r="C95" s="2"/>
      <c r="D95" s="2"/>
      <c r="E95" s="1"/>
      <c r="F95" s="1"/>
      <c r="G95" s="16"/>
    </row>
    <row r="96" spans="1:7">
      <c r="A96" s="1"/>
      <c r="B96" s="1"/>
      <c r="C96" s="2"/>
      <c r="D96" s="2"/>
      <c r="E96" s="1"/>
      <c r="F96" s="1"/>
      <c r="G96" s="16"/>
    </row>
    <row r="97" spans="1:7">
      <c r="A97" s="1"/>
      <c r="B97" s="1"/>
      <c r="C97" s="2"/>
      <c r="D97" s="2"/>
      <c r="E97" s="1"/>
      <c r="F97" s="1"/>
      <c r="G97" s="16"/>
    </row>
    <row r="98" spans="1:7">
      <c r="A98" s="1"/>
      <c r="B98" s="1"/>
      <c r="C98" s="2"/>
      <c r="D98" s="2"/>
      <c r="E98" s="1"/>
      <c r="F98" s="1"/>
      <c r="G98" s="16"/>
    </row>
    <row r="99" spans="1:7">
      <c r="A99" s="1"/>
      <c r="B99" s="1"/>
      <c r="C99" s="2"/>
      <c r="D99" s="2"/>
      <c r="E99" s="1"/>
      <c r="F99" s="1"/>
      <c r="G99" s="16"/>
    </row>
    <row r="100" spans="1:7">
      <c r="A100" s="1"/>
      <c r="B100" s="1"/>
      <c r="C100" s="2"/>
      <c r="D100" s="2"/>
      <c r="E100" s="1"/>
      <c r="F100" s="1"/>
      <c r="G100" s="16"/>
    </row>
    <row r="101" spans="1:7">
      <c r="A101" s="1"/>
      <c r="B101" s="1"/>
      <c r="C101" s="2"/>
      <c r="D101" s="2"/>
      <c r="E101" s="1"/>
      <c r="F101" s="1"/>
      <c r="G101" s="16"/>
    </row>
    <row r="102" spans="1:7">
      <c r="A102" s="1"/>
      <c r="B102" s="1"/>
      <c r="C102" s="2"/>
      <c r="D102" s="2"/>
      <c r="E102" s="1"/>
      <c r="F102" s="1"/>
      <c r="G102" s="16"/>
    </row>
    <row r="103" spans="1:7">
      <c r="A103" s="1"/>
      <c r="B103" s="1"/>
      <c r="C103" s="2"/>
      <c r="D103" s="2"/>
      <c r="E103" s="1"/>
      <c r="F103" s="1"/>
      <c r="G103" s="16"/>
    </row>
    <row r="104" spans="1:7">
      <c r="A104" s="1"/>
      <c r="B104" s="1"/>
      <c r="C104" s="2"/>
      <c r="D104" s="2"/>
      <c r="E104" s="1"/>
      <c r="F104" s="1"/>
      <c r="G104" s="16"/>
    </row>
    <row r="105" spans="1:7">
      <c r="A105" s="1"/>
      <c r="B105" s="1"/>
      <c r="C105" s="2"/>
      <c r="D105" s="2"/>
      <c r="E105" s="1"/>
      <c r="F105" s="1"/>
      <c r="G105" s="16"/>
    </row>
    <row r="106" spans="1:7">
      <c r="A106" s="1"/>
      <c r="B106" s="1"/>
      <c r="C106" s="2"/>
      <c r="D106" s="2"/>
      <c r="E106" s="1"/>
      <c r="F106" s="1"/>
      <c r="G106" s="16"/>
    </row>
    <row r="107" spans="1:7">
      <c r="A107" s="1"/>
      <c r="B107" s="1"/>
      <c r="C107" s="2"/>
      <c r="D107" s="2"/>
      <c r="E107" s="1"/>
      <c r="F107" s="1"/>
      <c r="G107" s="16"/>
    </row>
    <row r="108" spans="1:7">
      <c r="A108" s="1"/>
      <c r="B108" s="1"/>
      <c r="C108" s="2"/>
      <c r="D108" s="2"/>
      <c r="E108" s="1"/>
      <c r="F108" s="1"/>
      <c r="G108" s="16"/>
    </row>
    <row r="109" spans="1:7">
      <c r="A109" s="1"/>
      <c r="B109" s="1"/>
      <c r="C109" s="2"/>
      <c r="D109" s="2"/>
      <c r="E109" s="1"/>
      <c r="F109" s="1"/>
      <c r="G109" s="16"/>
    </row>
    <row r="110" spans="1:7">
      <c r="A110" s="1"/>
      <c r="B110" s="1"/>
      <c r="C110" s="2"/>
      <c r="D110" s="2"/>
      <c r="E110" s="1"/>
      <c r="F110" s="1"/>
      <c r="G110" s="16"/>
    </row>
    <row r="111" spans="1:7">
      <c r="A111" s="1"/>
      <c r="B111" s="1"/>
      <c r="C111" s="2"/>
      <c r="D111" s="2"/>
      <c r="E111" s="1"/>
      <c r="F111" s="1"/>
      <c r="G111" s="16"/>
    </row>
    <row r="112" spans="1:7">
      <c r="A112" s="1"/>
      <c r="B112" s="1"/>
      <c r="C112" s="2"/>
      <c r="D112" s="2"/>
      <c r="E112" s="1"/>
      <c r="F112" s="1"/>
      <c r="G112" s="16"/>
    </row>
    <row r="113" spans="1:7">
      <c r="A113" s="1"/>
      <c r="B113" s="1"/>
      <c r="C113" s="2"/>
      <c r="D113" s="2"/>
      <c r="E113" s="1"/>
      <c r="F113" s="1"/>
      <c r="G113" s="16"/>
    </row>
    <row r="114" spans="1:7">
      <c r="A114" s="1"/>
      <c r="B114" s="1"/>
      <c r="C114" s="2"/>
      <c r="D114" s="2"/>
      <c r="E114" s="1"/>
      <c r="F114" s="1"/>
      <c r="G114" s="16"/>
    </row>
    <row r="115" spans="1:7">
      <c r="A115" s="1"/>
      <c r="B115" s="1"/>
      <c r="C115" s="2"/>
      <c r="D115" s="2"/>
      <c r="E115" s="1"/>
      <c r="F115" s="1"/>
      <c r="G115" s="16"/>
    </row>
    <row r="116" spans="1:7">
      <c r="A116" s="1"/>
      <c r="B116" s="1"/>
      <c r="C116" s="2"/>
      <c r="D116" s="2"/>
      <c r="E116" s="1"/>
      <c r="F116" s="1"/>
      <c r="G116" s="16"/>
    </row>
    <row r="117" spans="1:7">
      <c r="A117" s="1"/>
      <c r="B117" s="1"/>
      <c r="C117" s="2"/>
      <c r="D117" s="2"/>
      <c r="E117" s="1"/>
      <c r="F117" s="1"/>
      <c r="G117" s="16"/>
    </row>
    <row r="118" spans="1:7">
      <c r="A118" s="1"/>
      <c r="B118" s="1"/>
      <c r="C118" s="2"/>
      <c r="D118" s="2"/>
      <c r="E118" s="1"/>
      <c r="F118" s="1"/>
      <c r="G118" s="16"/>
    </row>
    <row r="119" spans="1:7">
      <c r="A119" s="1"/>
      <c r="B119" s="1"/>
      <c r="C119" s="2"/>
      <c r="D119" s="2"/>
      <c r="E119" s="1"/>
      <c r="F119" s="1"/>
      <c r="G119" s="16"/>
    </row>
    <row r="120" spans="1:7">
      <c r="A120" s="1"/>
      <c r="B120" s="1"/>
      <c r="C120" s="2"/>
      <c r="D120" s="2"/>
      <c r="E120" s="1"/>
      <c r="F120" s="1"/>
      <c r="G120" s="16"/>
    </row>
    <row r="121" spans="1:7">
      <c r="A121" s="1"/>
      <c r="B121" s="1"/>
      <c r="C121" s="2"/>
      <c r="D121" s="2"/>
      <c r="E121" s="1"/>
      <c r="F121" s="1"/>
      <c r="G121" s="16"/>
    </row>
    <row r="122" spans="1:7">
      <c r="A122" s="1"/>
      <c r="B122" s="1"/>
      <c r="C122" s="2"/>
      <c r="D122" s="2"/>
      <c r="E122" s="1"/>
      <c r="F122" s="1"/>
      <c r="G122" s="16"/>
    </row>
    <row r="123" spans="1:7">
      <c r="A123" s="1"/>
      <c r="B123" s="1"/>
      <c r="C123" s="2"/>
      <c r="D123" s="2"/>
      <c r="E123" s="1"/>
      <c r="F123" s="1"/>
      <c r="G123" s="16"/>
    </row>
    <row r="124" spans="1:7">
      <c r="A124" s="1"/>
      <c r="B124" s="1"/>
      <c r="C124" s="2"/>
      <c r="D124" s="2"/>
      <c r="E124" s="1"/>
      <c r="F124" s="1"/>
      <c r="G124" s="16"/>
    </row>
    <row r="125" spans="1:7">
      <c r="A125" s="1"/>
      <c r="B125" s="1"/>
      <c r="C125" s="2"/>
      <c r="D125" s="2"/>
      <c r="E125" s="1"/>
      <c r="F125" s="1"/>
      <c r="G125" s="16"/>
    </row>
    <row r="126" spans="1:7">
      <c r="A126" s="1"/>
      <c r="B126" s="1"/>
      <c r="C126" s="2"/>
      <c r="D126" s="2"/>
      <c r="E126" s="1"/>
      <c r="F126" s="1"/>
      <c r="G126" s="16"/>
    </row>
    <row r="127" spans="1:7">
      <c r="A127" s="1"/>
      <c r="B127" s="1"/>
      <c r="C127" s="2"/>
      <c r="D127" s="2"/>
      <c r="E127" s="1"/>
      <c r="F127" s="1"/>
      <c r="G127" s="16"/>
    </row>
    <row r="128" spans="1:7">
      <c r="A128" s="1"/>
      <c r="B128" s="1"/>
      <c r="C128" s="2"/>
      <c r="D128" s="2"/>
      <c r="E128" s="1"/>
      <c r="F128" s="1"/>
      <c r="G128" s="16"/>
    </row>
    <row r="129" spans="1:7">
      <c r="A129" s="1"/>
      <c r="B129" s="1"/>
      <c r="C129" s="2"/>
      <c r="D129" s="2"/>
      <c r="E129" s="1"/>
      <c r="F129" s="1"/>
      <c r="G129" s="16"/>
    </row>
    <row r="130" spans="1:7">
      <c r="A130" s="1"/>
      <c r="B130" s="1"/>
      <c r="C130" s="2"/>
      <c r="D130" s="2"/>
      <c r="E130" s="1"/>
      <c r="F130" s="1"/>
      <c r="G130" s="16"/>
    </row>
    <row r="131" spans="1:7">
      <c r="A131" s="1"/>
      <c r="B131" s="1"/>
      <c r="C131" s="2"/>
      <c r="D131" s="2"/>
      <c r="E131" s="1"/>
      <c r="F131" s="1"/>
      <c r="G131" s="16"/>
    </row>
    <row r="132" spans="1:7">
      <c r="A132" s="1"/>
      <c r="B132" s="1"/>
      <c r="C132" s="2"/>
      <c r="D132" s="2"/>
      <c r="E132" s="1"/>
      <c r="F132" s="1"/>
      <c r="G132" s="16"/>
    </row>
    <row r="133" spans="1:7">
      <c r="A133" s="1"/>
      <c r="B133" s="1"/>
      <c r="C133" s="2"/>
      <c r="D133" s="2"/>
      <c r="E133" s="1"/>
      <c r="F133" s="1"/>
      <c r="G133" s="16"/>
    </row>
    <row r="134" spans="1:7">
      <c r="A134" s="1"/>
      <c r="B134" s="1"/>
      <c r="C134" s="2"/>
      <c r="D134" s="2"/>
      <c r="E134" s="1"/>
      <c r="F134" s="1"/>
      <c r="G134" s="16"/>
    </row>
    <row r="135" spans="1:7">
      <c r="A135" s="1"/>
      <c r="B135" s="1"/>
      <c r="C135" s="2"/>
      <c r="D135" s="2"/>
      <c r="E135" s="1"/>
      <c r="F135" s="1"/>
      <c r="G135" s="16"/>
    </row>
    <row r="136" spans="1:7">
      <c r="A136" s="1"/>
      <c r="B136" s="1"/>
      <c r="C136" s="2"/>
      <c r="D136" s="2"/>
      <c r="E136" s="1"/>
      <c r="F136" s="1"/>
      <c r="G136" s="16"/>
    </row>
    <row r="137" spans="1:7">
      <c r="A137" s="1"/>
      <c r="B137" s="1"/>
      <c r="C137" s="2"/>
      <c r="D137" s="2"/>
      <c r="E137" s="1"/>
      <c r="F137" s="1"/>
      <c r="G137" s="16"/>
    </row>
    <row r="138" spans="1:7">
      <c r="A138" s="1"/>
      <c r="B138" s="1"/>
      <c r="C138" s="2"/>
      <c r="D138" s="2"/>
      <c r="E138" s="1"/>
      <c r="F138" s="1"/>
      <c r="G138" s="16"/>
    </row>
    <row r="139" spans="1:7">
      <c r="A139" s="1"/>
      <c r="B139" s="1"/>
      <c r="C139" s="2"/>
      <c r="D139" s="2"/>
      <c r="E139" s="1"/>
      <c r="F139" s="1"/>
      <c r="G139" s="16"/>
    </row>
    <row r="140" spans="1:7">
      <c r="A140" s="1"/>
      <c r="B140" s="1"/>
      <c r="C140" s="2"/>
      <c r="D140" s="2"/>
      <c r="E140" s="1"/>
      <c r="F140" s="1"/>
      <c r="G140" s="16"/>
    </row>
    <row r="141" spans="1:7">
      <c r="A141" s="1"/>
      <c r="B141" s="1"/>
      <c r="C141" s="2"/>
      <c r="D141" s="2"/>
      <c r="E141" s="1"/>
      <c r="F141" s="1"/>
      <c r="G141" s="16"/>
    </row>
    <row r="142" spans="1:7">
      <c r="A142" s="1"/>
      <c r="B142" s="1"/>
      <c r="C142" s="2"/>
      <c r="D142" s="2"/>
      <c r="E142" s="1"/>
      <c r="F142" s="1"/>
      <c r="G142" s="16"/>
    </row>
    <row r="143" spans="1:7">
      <c r="A143" s="1"/>
      <c r="B143" s="1"/>
      <c r="C143" s="2"/>
      <c r="D143" s="2"/>
      <c r="E143" s="1"/>
      <c r="F143" s="1"/>
      <c r="G143" s="16"/>
    </row>
    <row r="144" spans="1:7">
      <c r="A144" s="1"/>
      <c r="B144" s="1"/>
      <c r="C144" s="2"/>
      <c r="D144" s="2"/>
      <c r="E144" s="1"/>
      <c r="F144" s="1"/>
      <c r="G144" s="16"/>
    </row>
    <row r="145" spans="1:7">
      <c r="A145" s="1"/>
      <c r="B145" s="1"/>
      <c r="C145" s="2"/>
      <c r="D145" s="2"/>
      <c r="E145" s="1"/>
      <c r="F145" s="1"/>
      <c r="G145" s="16"/>
    </row>
    <row r="146" spans="1:7">
      <c r="A146" s="1"/>
      <c r="B146" s="1"/>
      <c r="C146" s="2"/>
      <c r="D146" s="2"/>
      <c r="E146" s="1"/>
      <c r="F146" s="1"/>
      <c r="G146" s="16"/>
    </row>
    <row r="147" spans="1:7">
      <c r="A147" s="1"/>
      <c r="B147" s="1"/>
      <c r="C147" s="2"/>
      <c r="D147" s="2"/>
      <c r="E147" s="1"/>
      <c r="F147" s="1"/>
      <c r="G147" s="16"/>
    </row>
    <row r="148" spans="1:7">
      <c r="A148" s="1"/>
      <c r="B148" s="1"/>
      <c r="C148" s="2"/>
      <c r="D148" s="2"/>
      <c r="E148" s="1"/>
      <c r="F148" s="1"/>
      <c r="G148" s="16"/>
    </row>
    <row r="149" spans="1:7">
      <c r="A149" s="1"/>
      <c r="B149" s="1"/>
      <c r="C149" s="2"/>
      <c r="D149" s="2"/>
      <c r="E149" s="1"/>
      <c r="F149" s="1"/>
      <c r="G149" s="16"/>
    </row>
    <row r="150" spans="1:7">
      <c r="A150" s="1"/>
      <c r="B150" s="1"/>
      <c r="C150" s="2"/>
      <c r="D150" s="2"/>
      <c r="E150" s="1"/>
      <c r="F150" s="1"/>
      <c r="G150" s="16"/>
    </row>
    <row r="151" spans="1:7">
      <c r="A151" s="1"/>
      <c r="B151" s="1"/>
      <c r="C151" s="2"/>
      <c r="D151" s="2"/>
      <c r="E151" s="1"/>
      <c r="F151" s="1"/>
      <c r="G151" s="16"/>
    </row>
    <row r="152" spans="1:7">
      <c r="A152" s="1"/>
      <c r="B152" s="1"/>
      <c r="C152" s="2"/>
      <c r="D152" s="2"/>
      <c r="E152" s="1"/>
      <c r="F152" s="1"/>
      <c r="G152" s="16"/>
    </row>
    <row r="153" spans="1:7">
      <c r="A153" s="1"/>
      <c r="B153" s="1"/>
      <c r="C153" s="2"/>
      <c r="D153" s="2"/>
      <c r="E153" s="1"/>
      <c r="F153" s="1"/>
      <c r="G153" s="16"/>
    </row>
    <row r="154" spans="1:7">
      <c r="A154" s="1"/>
      <c r="B154" s="1"/>
      <c r="C154" s="2"/>
      <c r="D154" s="2"/>
      <c r="E154" s="1"/>
      <c r="F154" s="1"/>
      <c r="G154" s="16"/>
    </row>
    <row r="155" spans="1:7">
      <c r="A155" s="1"/>
      <c r="B155" s="1"/>
      <c r="C155" s="2"/>
      <c r="D155" s="2"/>
      <c r="E155" s="1"/>
      <c r="F155" s="1"/>
      <c r="G155" s="16"/>
    </row>
    <row r="156" spans="1:7">
      <c r="A156" s="1"/>
      <c r="B156" s="1"/>
      <c r="C156" s="2"/>
      <c r="D156" s="2"/>
      <c r="E156" s="1"/>
      <c r="F156" s="1"/>
      <c r="G156" s="16"/>
    </row>
    <row r="157" spans="1:7">
      <c r="A157" s="1"/>
      <c r="B157" s="1"/>
      <c r="C157" s="2"/>
      <c r="D157" s="2"/>
      <c r="E157" s="1"/>
      <c r="F157" s="1"/>
      <c r="G157" s="16"/>
    </row>
    <row r="158" spans="1:7">
      <c r="A158" s="1"/>
      <c r="B158" s="1"/>
      <c r="C158" s="2"/>
      <c r="D158" s="2"/>
      <c r="E158" s="1"/>
      <c r="F158" s="1"/>
      <c r="G158" s="16"/>
    </row>
    <row r="159" spans="1:7">
      <c r="A159" s="1"/>
      <c r="B159" s="1"/>
      <c r="C159" s="2"/>
      <c r="D159" s="2"/>
      <c r="E159" s="1"/>
      <c r="F159" s="1"/>
      <c r="G159" s="16"/>
    </row>
    <row r="160" spans="1:7">
      <c r="A160" s="1"/>
      <c r="B160" s="1"/>
      <c r="C160" s="2"/>
      <c r="D160" s="2"/>
      <c r="E160" s="1"/>
      <c r="F160" s="1"/>
      <c r="G160" s="16"/>
    </row>
    <row r="161" spans="1:7">
      <c r="A161" s="1"/>
      <c r="B161" s="1"/>
      <c r="C161" s="2"/>
      <c r="D161" s="2"/>
      <c r="E161" s="1"/>
      <c r="F161" s="1"/>
      <c r="G161" s="16"/>
    </row>
    <row r="162" spans="1:7">
      <c r="A162" s="1"/>
      <c r="B162" s="1"/>
      <c r="C162" s="2"/>
      <c r="D162" s="2"/>
      <c r="E162" s="1"/>
      <c r="F162" s="1"/>
      <c r="G162" s="16"/>
    </row>
    <row r="163" spans="1:7">
      <c r="A163" s="1"/>
      <c r="B163" s="1"/>
      <c r="C163" s="2"/>
      <c r="D163" s="2"/>
      <c r="E163" s="1"/>
      <c r="F163" s="1"/>
      <c r="G163" s="16"/>
    </row>
    <row r="164" spans="1:7">
      <c r="A164" s="1"/>
      <c r="B164" s="1"/>
      <c r="C164" s="2"/>
      <c r="D164" s="2"/>
      <c r="E164" s="1"/>
      <c r="F164" s="1"/>
      <c r="G164" s="16"/>
    </row>
    <row r="165" spans="1:7">
      <c r="A165" s="1"/>
      <c r="B165" s="1"/>
      <c r="C165" s="2"/>
      <c r="D165" s="2"/>
      <c r="E165" s="1"/>
      <c r="F165" s="1"/>
      <c r="G165" s="16"/>
    </row>
    <row r="166" spans="1:7">
      <c r="A166" s="1"/>
      <c r="B166" s="1"/>
      <c r="C166" s="2"/>
      <c r="D166" s="2"/>
      <c r="E166" s="1"/>
      <c r="F166" s="1"/>
      <c r="G166" s="16"/>
    </row>
    <row r="167" spans="1:7">
      <c r="A167" s="1"/>
      <c r="B167" s="1"/>
      <c r="C167" s="2"/>
      <c r="D167" s="2"/>
      <c r="E167" s="1"/>
      <c r="F167" s="1"/>
      <c r="G167" s="16"/>
    </row>
    <row r="168" spans="1:7">
      <c r="A168" s="1"/>
      <c r="B168" s="1"/>
      <c r="C168" s="2"/>
      <c r="D168" s="2"/>
      <c r="E168" s="1"/>
      <c r="F168" s="1"/>
      <c r="G168" s="16"/>
    </row>
    <row r="169" spans="1:7">
      <c r="A169" s="1"/>
      <c r="B169" s="1"/>
      <c r="C169" s="2"/>
      <c r="D169" s="2"/>
      <c r="E169" s="1"/>
      <c r="F169" s="1"/>
      <c r="G169" s="16"/>
    </row>
    <row r="170" spans="1:7">
      <c r="A170" s="1"/>
      <c r="B170" s="1"/>
      <c r="C170" s="2"/>
      <c r="D170" s="2"/>
      <c r="E170" s="1"/>
      <c r="F170" s="1"/>
      <c r="G170" s="16"/>
    </row>
    <row r="171" spans="1:7">
      <c r="A171" s="1"/>
      <c r="B171" s="1"/>
      <c r="C171" s="2"/>
      <c r="D171" s="2"/>
      <c r="E171" s="1"/>
      <c r="F171" s="1"/>
      <c r="G171" s="16"/>
    </row>
    <row r="172" spans="1:7">
      <c r="A172" s="1"/>
      <c r="B172" s="1"/>
      <c r="C172" s="2"/>
      <c r="D172" s="2"/>
      <c r="E172" s="1"/>
      <c r="F172" s="1"/>
      <c r="G172" s="16"/>
    </row>
    <row r="173" spans="1:7">
      <c r="A173" s="1"/>
      <c r="B173" s="1"/>
      <c r="C173" s="2"/>
      <c r="D173" s="2"/>
      <c r="E173" s="1"/>
      <c r="F173" s="1"/>
      <c r="G173" s="16"/>
    </row>
    <row r="174" spans="1:7">
      <c r="A174" s="1"/>
      <c r="B174" s="1"/>
      <c r="C174" s="2"/>
      <c r="D174" s="2"/>
      <c r="E174" s="1"/>
      <c r="F174" s="1"/>
      <c r="G174" s="16"/>
    </row>
    <row r="175" spans="1:7">
      <c r="A175" s="1"/>
      <c r="B175" s="1"/>
      <c r="C175" s="2"/>
      <c r="D175" s="2"/>
      <c r="E175" s="1"/>
      <c r="F175" s="1"/>
      <c r="G175" s="16"/>
    </row>
    <row r="176" spans="1:7">
      <c r="A176" s="1"/>
      <c r="B176" s="1"/>
      <c r="C176" s="2"/>
      <c r="D176" s="2"/>
      <c r="E176" s="1"/>
      <c r="F176" s="1"/>
      <c r="G176" s="16"/>
    </row>
    <row r="177" spans="1:7">
      <c r="A177" s="1"/>
      <c r="B177" s="1"/>
      <c r="C177" s="2"/>
      <c r="D177" s="2"/>
      <c r="E177" s="1"/>
      <c r="F177" s="1"/>
      <c r="G177" s="16"/>
    </row>
    <row r="178" spans="1:7">
      <c r="A178" s="1"/>
      <c r="B178" s="1"/>
      <c r="C178" s="2"/>
      <c r="D178" s="2"/>
      <c r="E178" s="1"/>
      <c r="F178" s="1"/>
      <c r="G178" s="16"/>
    </row>
    <row r="179" spans="1:7">
      <c r="A179" s="1"/>
      <c r="B179" s="1"/>
      <c r="C179" s="2"/>
      <c r="D179" s="2"/>
      <c r="E179" s="1"/>
      <c r="F179" s="1"/>
      <c r="G179" s="16"/>
    </row>
    <row r="180" spans="1:7">
      <c r="A180" s="1"/>
      <c r="B180" s="1"/>
      <c r="C180" s="2"/>
      <c r="D180" s="2"/>
      <c r="E180" s="1"/>
      <c r="F180" s="1"/>
      <c r="G180" s="16"/>
    </row>
    <row r="181" spans="1:7">
      <c r="A181" s="1"/>
      <c r="B181" s="1"/>
      <c r="C181" s="2"/>
      <c r="D181" s="2"/>
      <c r="E181" s="1"/>
      <c r="F181" s="1"/>
      <c r="G181" s="16"/>
    </row>
    <row r="182" spans="1:7">
      <c r="A182" s="1"/>
      <c r="B182" s="1"/>
      <c r="C182" s="2"/>
      <c r="D182" s="2"/>
      <c r="E182" s="1"/>
      <c r="F182" s="1"/>
      <c r="G182" s="16"/>
    </row>
    <row r="183" spans="1:7">
      <c r="A183" s="1"/>
      <c r="B183" s="1"/>
      <c r="C183" s="2"/>
      <c r="D183" s="2"/>
      <c r="E183" s="1"/>
      <c r="F183" s="1"/>
      <c r="G183" s="16"/>
    </row>
    <row r="184" spans="1:7">
      <c r="A184" s="1"/>
      <c r="B184" s="1"/>
      <c r="C184" s="2"/>
      <c r="D184" s="2"/>
      <c r="E184" s="1"/>
      <c r="F184" s="1"/>
      <c r="G184" s="16"/>
    </row>
    <row r="185" spans="1:7">
      <c r="A185" s="1"/>
      <c r="B185" s="1"/>
      <c r="C185" s="2"/>
      <c r="D185" s="2"/>
      <c r="E185" s="1"/>
      <c r="F185" s="1"/>
      <c r="G185" s="16"/>
    </row>
    <row r="186" spans="1:7">
      <c r="A186" s="1"/>
      <c r="B186" s="1"/>
      <c r="C186" s="2"/>
      <c r="D186" s="2"/>
      <c r="E186" s="1"/>
      <c r="F186" s="1"/>
      <c r="G186" s="16"/>
    </row>
    <row r="187" spans="1:7">
      <c r="A187" s="1"/>
      <c r="B187" s="1"/>
      <c r="C187" s="2"/>
      <c r="D187" s="2"/>
      <c r="E187" s="1"/>
      <c r="F187" s="1"/>
      <c r="G187" s="16"/>
    </row>
    <row r="188" spans="1:7">
      <c r="A188" s="1"/>
      <c r="B188" s="1"/>
      <c r="C188" s="2"/>
      <c r="D188" s="2"/>
      <c r="E188" s="1"/>
      <c r="F188" s="1"/>
      <c r="G188" s="16"/>
    </row>
    <row r="189" spans="1:7">
      <c r="A189" s="1"/>
      <c r="B189" s="1"/>
      <c r="C189" s="2"/>
      <c r="D189" s="2"/>
      <c r="E189" s="1"/>
      <c r="F189" s="1"/>
      <c r="G189" s="16"/>
    </row>
    <row r="190" spans="1:7">
      <c r="A190" s="1"/>
      <c r="B190" s="1"/>
      <c r="C190" s="2"/>
      <c r="D190" s="2"/>
      <c r="E190" s="1"/>
      <c r="F190" s="1"/>
      <c r="G190" s="16"/>
    </row>
    <row r="191" spans="1:7">
      <c r="A191" s="1"/>
      <c r="B191" s="1"/>
      <c r="C191" s="2"/>
      <c r="D191" s="2"/>
      <c r="E191" s="1"/>
      <c r="F191" s="1"/>
      <c r="G191" s="16"/>
    </row>
    <row r="192" spans="1:7">
      <c r="A192" s="1"/>
      <c r="B192" s="1"/>
      <c r="C192" s="2"/>
      <c r="D192" s="2"/>
      <c r="E192" s="1"/>
      <c r="F192" s="1"/>
      <c r="G192" s="16"/>
    </row>
    <row r="193" spans="1:7">
      <c r="A193" s="1"/>
      <c r="B193" s="1"/>
      <c r="C193" s="2"/>
      <c r="D193" s="2"/>
      <c r="E193" s="1"/>
      <c r="F193" s="1"/>
      <c r="G193" s="16"/>
    </row>
    <row r="194" spans="1:7">
      <c r="A194" s="1"/>
      <c r="B194" s="1"/>
      <c r="C194" s="2"/>
      <c r="D194" s="2"/>
      <c r="E194" s="1"/>
      <c r="F194" s="1"/>
      <c r="G194" s="16"/>
    </row>
    <row r="195" spans="1:7">
      <c r="A195" s="1"/>
      <c r="B195" s="1"/>
      <c r="C195" s="2"/>
      <c r="D195" s="2"/>
      <c r="E195" s="1"/>
      <c r="F195" s="1"/>
      <c r="G195" s="16"/>
    </row>
    <row r="196" spans="1:7">
      <c r="A196" s="1"/>
      <c r="B196" s="1"/>
      <c r="C196" s="2"/>
      <c r="D196" s="2"/>
      <c r="E196" s="1"/>
      <c r="F196" s="1"/>
      <c r="G196" s="16"/>
    </row>
    <row r="197" spans="1:7">
      <c r="A197" s="1"/>
      <c r="B197" s="1"/>
      <c r="C197" s="2"/>
      <c r="D197" s="2"/>
      <c r="E197" s="1"/>
      <c r="F197" s="1"/>
      <c r="G197" s="16"/>
    </row>
    <row r="198" spans="1:7">
      <c r="A198" s="1"/>
      <c r="B198" s="1"/>
      <c r="C198" s="2"/>
      <c r="D198" s="2"/>
      <c r="E198" s="1"/>
      <c r="F198" s="1"/>
      <c r="G198" s="16"/>
    </row>
    <row r="199" spans="1:7">
      <c r="A199" s="1"/>
      <c r="B199" s="1"/>
      <c r="C199" s="2"/>
      <c r="D199" s="2"/>
      <c r="E199" s="1"/>
      <c r="F199" s="1"/>
      <c r="G199" s="16"/>
    </row>
    <row r="200" spans="1:7">
      <c r="A200" s="1"/>
      <c r="B200" s="1"/>
      <c r="C200" s="2"/>
      <c r="D200" s="2"/>
      <c r="E200" s="1"/>
      <c r="F200" s="1"/>
      <c r="G200" s="16"/>
    </row>
    <row r="201" spans="1:7">
      <c r="A201" s="1"/>
      <c r="B201" s="1"/>
      <c r="C201" s="2"/>
      <c r="D201" s="2"/>
      <c r="E201" s="1"/>
      <c r="F201" s="1"/>
      <c r="G201" s="16"/>
    </row>
    <row r="202" spans="1:7">
      <c r="A202" s="1"/>
      <c r="B202" s="1"/>
      <c r="C202" s="2"/>
      <c r="D202" s="2"/>
      <c r="E202" s="1"/>
      <c r="F202" s="1"/>
      <c r="G202" s="16"/>
    </row>
    <row r="203" spans="1:7">
      <c r="A203" s="1"/>
      <c r="B203" s="1"/>
      <c r="C203" s="2"/>
      <c r="D203" s="2"/>
      <c r="E203" s="1"/>
      <c r="F203" s="1"/>
      <c r="G203" s="16"/>
    </row>
    <row r="204" spans="1:7">
      <c r="A204" s="1"/>
      <c r="B204" s="1"/>
      <c r="C204" s="2"/>
      <c r="D204" s="2"/>
      <c r="E204" s="1"/>
      <c r="F204" s="1"/>
      <c r="G204" s="16"/>
    </row>
    <row r="205" spans="1:7">
      <c r="A205" s="1"/>
      <c r="B205" s="1"/>
      <c r="C205" s="2"/>
      <c r="D205" s="2"/>
      <c r="E205" s="1"/>
      <c r="F205" s="1"/>
      <c r="G205" s="16"/>
    </row>
    <row r="206" spans="1:7">
      <c r="A206" s="1"/>
      <c r="B206" s="1"/>
      <c r="C206" s="2"/>
      <c r="D206" s="2"/>
      <c r="E206" s="1"/>
      <c r="F206" s="1"/>
      <c r="G206" s="16"/>
    </row>
    <row r="207" spans="1:7">
      <c r="A207" s="1"/>
      <c r="B207" s="1"/>
      <c r="C207" s="2"/>
      <c r="D207" s="2"/>
      <c r="E207" s="1"/>
      <c r="F207" s="1"/>
      <c r="G207" s="16"/>
    </row>
    <row r="208" spans="1:7">
      <c r="A208" s="1"/>
      <c r="B208" s="1"/>
      <c r="C208" s="2"/>
      <c r="D208" s="2"/>
      <c r="E208" s="1"/>
      <c r="F208" s="1"/>
      <c r="G208" s="16"/>
    </row>
    <row r="209" spans="1:7">
      <c r="A209" s="1"/>
      <c r="B209" s="1"/>
      <c r="C209" s="2"/>
      <c r="D209" s="2"/>
      <c r="E209" s="1"/>
      <c r="F209" s="1"/>
      <c r="G209" s="16"/>
    </row>
    <row r="210" spans="1:7">
      <c r="A210" s="1"/>
      <c r="B210" s="1"/>
      <c r="C210" s="2"/>
      <c r="D210" s="2"/>
      <c r="E210" s="1"/>
      <c r="F210" s="1"/>
      <c r="G210" s="16"/>
    </row>
    <row r="211" spans="1:7">
      <c r="A211" s="1"/>
      <c r="B211" s="1"/>
      <c r="C211" s="2"/>
      <c r="D211" s="2"/>
      <c r="E211" s="1"/>
      <c r="F211" s="1"/>
      <c r="G211" s="16"/>
    </row>
    <row r="212" spans="1:7">
      <c r="A212" s="1"/>
      <c r="B212" s="1"/>
      <c r="C212" s="2"/>
      <c r="D212" s="2"/>
      <c r="E212" s="1"/>
      <c r="F212" s="1"/>
      <c r="G212" s="16"/>
    </row>
    <row r="213" spans="1:7">
      <c r="A213" s="1"/>
      <c r="B213" s="1"/>
      <c r="C213" s="2"/>
      <c r="D213" s="2"/>
      <c r="E213" s="1"/>
      <c r="F213" s="1"/>
      <c r="G213" s="16"/>
    </row>
    <row r="214" spans="1:7">
      <c r="A214" s="1"/>
      <c r="B214" s="1"/>
      <c r="C214" s="2"/>
      <c r="D214" s="2"/>
      <c r="E214" s="1"/>
      <c r="F214" s="1"/>
      <c r="G214" s="16"/>
    </row>
    <row r="215" spans="1:7">
      <c r="A215" s="1"/>
      <c r="B215" s="1"/>
      <c r="C215" s="2"/>
      <c r="D215" s="2"/>
      <c r="E215" s="1"/>
      <c r="F215" s="1"/>
      <c r="G215" s="16"/>
    </row>
    <row r="216" spans="1:7">
      <c r="A216" s="1"/>
      <c r="B216" s="1"/>
      <c r="C216" s="2"/>
      <c r="D216" s="2"/>
      <c r="E216" s="1"/>
      <c r="F216" s="1"/>
      <c r="G216" s="16"/>
    </row>
    <row r="217" spans="1:7">
      <c r="A217" s="1"/>
      <c r="B217" s="1"/>
      <c r="C217" s="2"/>
      <c r="D217" s="2"/>
      <c r="E217" s="1"/>
      <c r="F217" s="1"/>
      <c r="G217" s="16"/>
    </row>
    <row r="218" spans="1:7">
      <c r="A218" s="1"/>
      <c r="B218" s="1"/>
      <c r="C218" s="2"/>
      <c r="D218" s="2"/>
      <c r="E218" s="1"/>
      <c r="F218" s="1"/>
      <c r="G218" s="16"/>
    </row>
    <row r="219" spans="1:7">
      <c r="A219" s="1"/>
      <c r="B219" s="1"/>
      <c r="C219" s="2"/>
      <c r="D219" s="2"/>
      <c r="E219" s="1"/>
      <c r="F219" s="1"/>
      <c r="G219" s="16"/>
    </row>
    <row r="220" spans="1:7">
      <c r="A220" s="1"/>
      <c r="B220" s="1"/>
      <c r="C220" s="2"/>
      <c r="D220" s="2"/>
      <c r="E220" s="1"/>
      <c r="F220" s="1"/>
      <c r="G220" s="16"/>
    </row>
    <row r="221" spans="1:7">
      <c r="A221" s="1"/>
      <c r="B221" s="1"/>
      <c r="C221" s="2"/>
      <c r="D221" s="2"/>
      <c r="E221" s="1"/>
      <c r="F221" s="1"/>
      <c r="G221" s="16"/>
    </row>
    <row r="222" spans="1:7">
      <c r="A222" s="1"/>
      <c r="B222" s="1"/>
      <c r="C222" s="2"/>
      <c r="D222" s="2"/>
      <c r="E222" s="1"/>
      <c r="F222" s="1"/>
      <c r="G222" s="16"/>
    </row>
    <row r="223" spans="1:7">
      <c r="A223" s="1"/>
      <c r="B223" s="1"/>
      <c r="C223" s="2"/>
      <c r="D223" s="2"/>
      <c r="E223" s="1"/>
      <c r="F223" s="1"/>
      <c r="G223" s="16"/>
    </row>
    <row r="224" spans="1:7">
      <c r="A224" s="1"/>
      <c r="B224" s="1"/>
      <c r="C224" s="2"/>
      <c r="D224" s="2"/>
      <c r="E224" s="1"/>
      <c r="F224" s="1"/>
      <c r="G224" s="16"/>
    </row>
    <row r="225" spans="1:7">
      <c r="A225" s="1"/>
      <c r="B225" s="1"/>
      <c r="C225" s="2"/>
      <c r="D225" s="2"/>
      <c r="E225" s="1"/>
      <c r="F225" s="1"/>
      <c r="G225" s="16"/>
    </row>
    <row r="226" spans="1:7">
      <c r="A226" s="1"/>
      <c r="B226" s="1"/>
      <c r="C226" s="2"/>
      <c r="D226" s="2"/>
      <c r="E226" s="1"/>
      <c r="F226" s="1"/>
      <c r="G226" s="16"/>
    </row>
    <row r="227" spans="1:7">
      <c r="A227" s="1"/>
      <c r="B227" s="1"/>
      <c r="C227" s="2"/>
      <c r="D227" s="2"/>
      <c r="E227" s="1"/>
      <c r="F227" s="1"/>
      <c r="G227" s="16"/>
    </row>
    <row r="228" spans="1:7">
      <c r="A228" s="1"/>
      <c r="B228" s="1"/>
      <c r="C228" s="2"/>
      <c r="D228" s="2"/>
      <c r="E228" s="1"/>
      <c r="F228" s="1"/>
      <c r="G228" s="16"/>
    </row>
    <row r="229" spans="1:7">
      <c r="A229" s="1"/>
      <c r="B229" s="1"/>
      <c r="C229" s="2"/>
      <c r="D229" s="2"/>
      <c r="E229" s="1"/>
      <c r="F229" s="1"/>
      <c r="G229" s="16"/>
    </row>
    <row r="230" spans="1:7">
      <c r="A230" s="1"/>
      <c r="B230" s="1"/>
      <c r="C230" s="2"/>
      <c r="D230" s="2"/>
      <c r="E230" s="1"/>
      <c r="F230" s="1"/>
      <c r="G230" s="16"/>
    </row>
    <row r="231" spans="1:7">
      <c r="A231" s="1"/>
      <c r="B231" s="1"/>
      <c r="C231" s="2"/>
      <c r="D231" s="2"/>
      <c r="E231" s="1"/>
      <c r="F231" s="1"/>
      <c r="G231" s="16"/>
    </row>
    <row r="232" spans="1:7">
      <c r="A232" s="1"/>
      <c r="B232" s="1"/>
      <c r="C232" s="2"/>
      <c r="D232" s="2"/>
      <c r="E232" s="1"/>
      <c r="F232" s="1"/>
      <c r="G232" s="16"/>
    </row>
    <row r="233" spans="1:7">
      <c r="A233" s="1"/>
      <c r="B233" s="1"/>
      <c r="C233" s="2"/>
      <c r="D233" s="2"/>
      <c r="E233" s="1"/>
      <c r="F233" s="1"/>
      <c r="G233" s="16"/>
    </row>
    <row r="234" spans="1:7">
      <c r="A234" s="1"/>
      <c r="B234" s="1"/>
      <c r="C234" s="2"/>
      <c r="D234" s="2"/>
      <c r="E234" s="1"/>
      <c r="F234" s="1"/>
      <c r="G234" s="16"/>
    </row>
    <row r="235" spans="1:7">
      <c r="A235" s="1"/>
      <c r="B235" s="1"/>
      <c r="C235" s="2"/>
      <c r="D235" s="2"/>
      <c r="E235" s="1"/>
      <c r="F235" s="1"/>
      <c r="G235" s="16"/>
    </row>
    <row r="236" spans="1:7">
      <c r="A236" s="1"/>
      <c r="B236" s="1"/>
      <c r="C236" s="2"/>
      <c r="D236" s="2"/>
      <c r="E236" s="1"/>
      <c r="F236" s="1"/>
      <c r="G236" s="16"/>
    </row>
    <row r="237" spans="1:7">
      <c r="A237" s="1"/>
      <c r="B237" s="1"/>
      <c r="C237" s="2"/>
      <c r="D237" s="2"/>
      <c r="E237" s="1"/>
      <c r="F237" s="1"/>
      <c r="G237" s="16"/>
    </row>
    <row r="238" spans="1:7">
      <c r="A238" s="1"/>
      <c r="B238" s="1"/>
      <c r="C238" s="2"/>
      <c r="D238" s="2"/>
      <c r="E238" s="1"/>
      <c r="F238" s="1"/>
      <c r="G238" s="16"/>
    </row>
    <row r="239" spans="1:7">
      <c r="A239" s="1"/>
      <c r="B239" s="1"/>
      <c r="C239" s="2"/>
      <c r="D239" s="2"/>
      <c r="E239" s="1"/>
      <c r="F239" s="1"/>
      <c r="G239" s="16"/>
    </row>
    <row r="240" spans="1:7">
      <c r="A240" s="1"/>
      <c r="B240" s="1"/>
      <c r="C240" s="2"/>
      <c r="D240" s="2"/>
      <c r="E240" s="1"/>
      <c r="F240" s="1"/>
      <c r="G240" s="16"/>
    </row>
    <row r="241" spans="1:7">
      <c r="A241" s="1"/>
      <c r="B241" s="1"/>
      <c r="C241" s="2"/>
      <c r="D241" s="2"/>
      <c r="E241" s="1"/>
      <c r="F241" s="1"/>
      <c r="G241" s="16"/>
    </row>
    <row r="242" spans="1:7">
      <c r="A242" s="1"/>
      <c r="B242" s="1"/>
      <c r="C242" s="2"/>
      <c r="D242" s="2"/>
      <c r="E242" s="1"/>
      <c r="F242" s="1"/>
      <c r="G242" s="16"/>
    </row>
    <row r="243" spans="1:7">
      <c r="A243" s="1"/>
      <c r="B243" s="1"/>
      <c r="C243" s="2"/>
      <c r="D243" s="2"/>
      <c r="E243" s="1"/>
      <c r="F243" s="1"/>
      <c r="G243" s="16"/>
    </row>
    <row r="244" spans="1:7">
      <c r="A244" s="1"/>
      <c r="B244" s="1"/>
      <c r="C244" s="2"/>
      <c r="D244" s="2"/>
      <c r="E244" s="1"/>
      <c r="F244" s="1"/>
      <c r="G244" s="16"/>
    </row>
    <row r="245" spans="1:7">
      <c r="A245" s="1"/>
      <c r="B245" s="1"/>
      <c r="C245" s="2"/>
      <c r="D245" s="2"/>
      <c r="E245" s="1"/>
      <c r="F245" s="1"/>
      <c r="G245" s="16"/>
    </row>
    <row r="246" spans="1:7">
      <c r="A246" s="1"/>
      <c r="B246" s="1"/>
      <c r="C246" s="2"/>
      <c r="D246" s="2"/>
      <c r="E246" s="1"/>
      <c r="F246" s="1"/>
      <c r="G246" s="16"/>
    </row>
    <row r="247" spans="1:7">
      <c r="A247" s="1"/>
      <c r="B247" s="1"/>
      <c r="C247" s="2"/>
      <c r="D247" s="2"/>
      <c r="E247" s="1"/>
      <c r="F247" s="1"/>
      <c r="G247" s="16"/>
    </row>
    <row r="248" spans="1:7">
      <c r="A248" s="1"/>
      <c r="B248" s="1"/>
      <c r="C248" s="2"/>
      <c r="D248" s="2"/>
      <c r="E248" s="1"/>
      <c r="F248" s="1"/>
      <c r="G248" s="16"/>
    </row>
    <row r="249" spans="1:7">
      <c r="A249" s="1"/>
      <c r="B249" s="1"/>
      <c r="C249" s="2"/>
      <c r="D249" s="2"/>
      <c r="E249" s="1"/>
      <c r="F249" s="1"/>
      <c r="G249" s="16"/>
    </row>
    <row r="250" spans="1:7">
      <c r="A250" s="1"/>
      <c r="B250" s="1"/>
      <c r="C250" s="2"/>
      <c r="D250" s="2"/>
      <c r="E250" s="1"/>
      <c r="F250" s="1"/>
      <c r="G250" s="16"/>
    </row>
    <row r="251" spans="1:7">
      <c r="A251" s="1"/>
      <c r="B251" s="1"/>
      <c r="C251" s="2"/>
      <c r="D251" s="2"/>
      <c r="E251" s="1"/>
      <c r="F251" s="1"/>
      <c r="G251" s="16"/>
    </row>
    <row r="252" spans="1:7">
      <c r="A252" s="1"/>
      <c r="B252" s="1"/>
      <c r="C252" s="2"/>
      <c r="D252" s="2"/>
      <c r="E252" s="1"/>
      <c r="F252" s="1"/>
      <c r="G252" s="16"/>
    </row>
    <row r="253" spans="1:7">
      <c r="A253" s="1"/>
      <c r="B253" s="1"/>
      <c r="C253" s="2"/>
      <c r="D253" s="2"/>
      <c r="E253" s="1"/>
      <c r="F253" s="1"/>
      <c r="G253" s="16"/>
    </row>
    <row r="254" spans="1:7">
      <c r="A254" s="1"/>
      <c r="B254" s="1"/>
      <c r="C254" s="2"/>
      <c r="D254" s="2"/>
      <c r="E254" s="1"/>
      <c r="F254" s="1"/>
      <c r="G254" s="16"/>
    </row>
    <row r="255" spans="1:7">
      <c r="A255" s="1"/>
      <c r="B255" s="1"/>
      <c r="C255" s="2"/>
      <c r="D255" s="2"/>
      <c r="E255" s="1"/>
      <c r="F255" s="1"/>
      <c r="G255" s="16"/>
    </row>
    <row r="256" spans="1:7">
      <c r="A256" s="1"/>
      <c r="B256" s="1"/>
      <c r="C256" s="2"/>
      <c r="D256" s="2"/>
      <c r="E256" s="1"/>
      <c r="F256" s="1"/>
      <c r="G256" s="16"/>
    </row>
    <row r="257" spans="1:7">
      <c r="A257" s="1"/>
      <c r="B257" s="1"/>
      <c r="C257" s="2"/>
      <c r="D257" s="2"/>
      <c r="E257" s="1"/>
      <c r="F257" s="1"/>
      <c r="G257" s="16"/>
    </row>
    <row r="258" spans="1:7">
      <c r="A258" s="1"/>
      <c r="B258" s="1"/>
      <c r="C258" s="2"/>
      <c r="D258" s="2"/>
      <c r="E258" s="1"/>
      <c r="F258" s="1"/>
      <c r="G258" s="16"/>
    </row>
    <row r="259" spans="1:7">
      <c r="A259" s="1"/>
      <c r="B259" s="1"/>
      <c r="C259" s="2"/>
      <c r="D259" s="2"/>
      <c r="E259" s="1"/>
      <c r="F259" s="1"/>
      <c r="G259" s="16"/>
    </row>
    <row r="260" spans="1:7">
      <c r="A260" s="1"/>
      <c r="B260" s="1"/>
      <c r="C260" s="2"/>
      <c r="D260" s="2"/>
      <c r="E260" s="1"/>
      <c r="F260" s="1"/>
      <c r="G260" s="16"/>
    </row>
    <row r="261" spans="1:7">
      <c r="A261" s="1"/>
      <c r="B261" s="1"/>
      <c r="C261" s="2"/>
      <c r="D261" s="2"/>
      <c r="E261" s="1"/>
      <c r="F261" s="1"/>
      <c r="G261" s="16"/>
    </row>
    <row r="262" spans="1:7">
      <c r="A262" s="1"/>
      <c r="B262" s="1"/>
      <c r="C262" s="2"/>
      <c r="D262" s="2"/>
      <c r="E262" s="1"/>
      <c r="F262" s="1"/>
      <c r="G262" s="16"/>
    </row>
    <row r="263" spans="1:7">
      <c r="A263" s="1"/>
      <c r="B263" s="1"/>
      <c r="C263" s="2"/>
      <c r="D263" s="2"/>
      <c r="E263" s="1"/>
      <c r="F263" s="1"/>
      <c r="G263" s="16"/>
    </row>
    <row r="264" spans="1:7">
      <c r="A264" s="1"/>
      <c r="B264" s="1"/>
      <c r="C264" s="2"/>
      <c r="D264" s="2"/>
      <c r="E264" s="1"/>
      <c r="F264" s="1"/>
      <c r="G264" s="16"/>
    </row>
    <row r="265" spans="1:7">
      <c r="A265" s="1"/>
      <c r="B265" s="1"/>
      <c r="C265" s="2"/>
      <c r="D265" s="2"/>
      <c r="E265" s="1"/>
      <c r="F265" s="1"/>
      <c r="G265" s="16"/>
    </row>
    <row r="266" spans="1:7">
      <c r="A266" s="1"/>
      <c r="B266" s="1"/>
      <c r="C266" s="2"/>
      <c r="D266" s="2"/>
      <c r="E266" s="1"/>
      <c r="F266" s="1"/>
      <c r="G266" s="16"/>
    </row>
    <row r="267" spans="1:7">
      <c r="A267" s="1"/>
      <c r="B267" s="1"/>
      <c r="C267" s="2"/>
      <c r="D267" s="2"/>
      <c r="E267" s="1"/>
      <c r="F267" s="1"/>
      <c r="G267" s="16"/>
    </row>
    <row r="268" spans="1:7">
      <c r="A268" s="1"/>
      <c r="B268" s="1"/>
      <c r="C268" s="2"/>
      <c r="D268" s="2"/>
      <c r="E268" s="1"/>
      <c r="F268" s="1"/>
      <c r="G268" s="16"/>
    </row>
    <row r="269" spans="1:7">
      <c r="A269" s="1"/>
      <c r="B269" s="1"/>
      <c r="C269" s="2"/>
      <c r="D269" s="2"/>
      <c r="E269" s="1"/>
      <c r="F269" s="1"/>
      <c r="G269" s="16"/>
    </row>
    <row r="270" spans="1:7">
      <c r="A270" s="1"/>
      <c r="B270" s="1"/>
      <c r="C270" s="2"/>
      <c r="D270" s="2"/>
      <c r="E270" s="1"/>
      <c r="F270" s="1"/>
      <c r="G270" s="16"/>
    </row>
    <row r="271" spans="1:7">
      <c r="A271" s="1"/>
      <c r="B271" s="1"/>
      <c r="C271" s="2"/>
      <c r="D271" s="2"/>
      <c r="E271" s="1"/>
      <c r="F271" s="1"/>
      <c r="G271" s="16"/>
    </row>
    <row r="272" spans="1:7">
      <c r="A272" s="1"/>
      <c r="B272" s="1"/>
      <c r="C272" s="2"/>
      <c r="D272" s="2"/>
      <c r="E272" s="1"/>
      <c r="F272" s="1"/>
      <c r="G272" s="16"/>
    </row>
    <row r="273" spans="1:7">
      <c r="A273" s="1"/>
      <c r="B273" s="1"/>
      <c r="C273" s="2"/>
      <c r="D273" s="2"/>
      <c r="E273" s="1"/>
      <c r="F273" s="1"/>
      <c r="G273" s="16"/>
    </row>
    <row r="274" spans="1:7">
      <c r="A274" s="1"/>
      <c r="B274" s="1"/>
      <c r="C274" s="2"/>
      <c r="D274" s="2"/>
      <c r="E274" s="1"/>
      <c r="F274" s="1"/>
      <c r="G274" s="16"/>
    </row>
    <row r="275" spans="1:7">
      <c r="A275" s="1"/>
      <c r="B275" s="1"/>
      <c r="C275" s="2"/>
      <c r="D275" s="2"/>
      <c r="E275" s="1"/>
      <c r="F275" s="1"/>
      <c r="G275" s="16"/>
    </row>
    <row r="276" spans="1:7">
      <c r="A276" s="1"/>
      <c r="B276" s="1"/>
      <c r="C276" s="2"/>
      <c r="D276" s="2"/>
      <c r="E276" s="1"/>
      <c r="F276" s="1"/>
      <c r="G276" s="16"/>
    </row>
    <row r="277" spans="1:7">
      <c r="A277" s="1"/>
      <c r="B277" s="1"/>
      <c r="C277" s="2"/>
      <c r="D277" s="2"/>
      <c r="E277" s="1"/>
      <c r="F277" s="1"/>
      <c r="G277" s="16"/>
    </row>
    <row r="278" spans="1:7">
      <c r="A278" s="1"/>
      <c r="B278" s="1"/>
      <c r="C278" s="2"/>
      <c r="D278" s="2"/>
      <c r="E278" s="1"/>
      <c r="F278" s="1"/>
      <c r="G278" s="16"/>
    </row>
    <row r="279" spans="1:7">
      <c r="A279" s="1"/>
      <c r="B279" s="1"/>
      <c r="C279" s="2"/>
      <c r="D279" s="2"/>
      <c r="E279" s="1"/>
      <c r="F279" s="1"/>
      <c r="G279" s="16"/>
    </row>
    <row r="280" spans="1:7">
      <c r="A280" s="1"/>
      <c r="B280" s="1"/>
      <c r="C280" s="2"/>
      <c r="D280" s="2"/>
      <c r="E280" s="1"/>
      <c r="F280" s="1"/>
      <c r="G280" s="16"/>
    </row>
    <row r="281" spans="1:7">
      <c r="A281" s="1"/>
      <c r="B281" s="1"/>
      <c r="C281" s="2"/>
      <c r="D281" s="2"/>
      <c r="E281" s="1"/>
      <c r="F281" s="1"/>
      <c r="G281" s="16"/>
    </row>
    <row r="282" spans="1:7">
      <c r="A282" s="1"/>
      <c r="B282" s="1"/>
      <c r="C282" s="2"/>
      <c r="D282" s="2"/>
      <c r="E282" s="1"/>
      <c r="F282" s="1"/>
      <c r="G282" s="16"/>
    </row>
    <row r="283" spans="1:7">
      <c r="A283" s="1"/>
      <c r="B283" s="1"/>
      <c r="C283" s="2"/>
      <c r="D283" s="2"/>
      <c r="E283" s="1"/>
      <c r="F283" s="1"/>
      <c r="G283" s="16"/>
    </row>
    <row r="284" spans="1:7">
      <c r="A284" s="1"/>
      <c r="B284" s="1"/>
      <c r="C284" s="2"/>
      <c r="D284" s="2"/>
      <c r="E284" s="1"/>
      <c r="F284" s="1"/>
      <c r="G284" s="16"/>
    </row>
    <row r="285" spans="1:7">
      <c r="A285" s="1"/>
      <c r="B285" s="1"/>
      <c r="C285" s="2"/>
      <c r="D285" s="2"/>
      <c r="E285" s="1"/>
      <c r="F285" s="1"/>
      <c r="G285" s="16"/>
    </row>
    <row r="286" spans="1:7">
      <c r="A286" s="1"/>
      <c r="B286" s="1"/>
      <c r="C286" s="2"/>
      <c r="D286" s="2"/>
      <c r="E286" s="1"/>
      <c r="F286" s="1"/>
      <c r="G286" s="16"/>
    </row>
    <row r="287" spans="1:7">
      <c r="A287" s="1"/>
      <c r="B287" s="1"/>
      <c r="C287" s="2"/>
      <c r="D287" s="2"/>
      <c r="E287" s="1"/>
      <c r="F287" s="1"/>
      <c r="G287" s="16"/>
    </row>
    <row r="288" spans="1:7">
      <c r="A288" s="1"/>
      <c r="B288" s="1"/>
      <c r="C288" s="2"/>
      <c r="D288" s="2"/>
      <c r="E288" s="1"/>
      <c r="F288" s="1"/>
      <c r="G288" s="16"/>
    </row>
    <row r="289" spans="1:7">
      <c r="A289" s="1"/>
      <c r="B289" s="1"/>
      <c r="C289" s="2"/>
      <c r="D289" s="2"/>
      <c r="E289" s="1"/>
      <c r="F289" s="1"/>
      <c r="G289" s="16"/>
    </row>
    <row r="290" spans="1:7">
      <c r="A290" s="1"/>
      <c r="B290" s="1"/>
      <c r="C290" s="2"/>
      <c r="D290" s="2"/>
      <c r="E290" s="1"/>
      <c r="F290" s="1"/>
      <c r="G290" s="16"/>
    </row>
    <row r="291" spans="1:7">
      <c r="A291" s="1"/>
      <c r="B291" s="1"/>
      <c r="C291" s="2"/>
      <c r="D291" s="2"/>
      <c r="E291" s="1"/>
      <c r="F291" s="1"/>
      <c r="G291" s="16"/>
    </row>
    <row r="292" spans="1:7">
      <c r="A292" s="1"/>
      <c r="B292" s="1"/>
      <c r="C292" s="2"/>
      <c r="D292" s="2"/>
      <c r="E292" s="1"/>
      <c r="F292" s="1"/>
      <c r="G292" s="16"/>
    </row>
    <row r="293" spans="1:7">
      <c r="A293" s="1"/>
      <c r="B293" s="1"/>
      <c r="C293" s="2"/>
      <c r="D293" s="2"/>
      <c r="E293" s="1"/>
      <c r="F293" s="1"/>
      <c r="G293" s="16"/>
    </row>
    <row r="294" spans="1:7">
      <c r="A294" s="1"/>
      <c r="B294" s="1"/>
      <c r="C294" s="2"/>
      <c r="D294" s="2"/>
      <c r="E294" s="1"/>
      <c r="F294" s="1"/>
      <c r="G294" s="16"/>
    </row>
    <row r="295" spans="1:7">
      <c r="A295" s="1"/>
      <c r="B295" s="1"/>
      <c r="C295" s="2"/>
      <c r="D295" s="2"/>
      <c r="E295" s="1"/>
      <c r="F295" s="1"/>
      <c r="G295" s="16"/>
    </row>
    <row r="296" spans="1:7">
      <c r="A296" s="1"/>
      <c r="B296" s="1"/>
      <c r="C296" s="2"/>
      <c r="D296" s="2"/>
      <c r="E296" s="1"/>
      <c r="F296" s="1"/>
      <c r="G296" s="16"/>
    </row>
    <row r="297" spans="1:7">
      <c r="A297" s="1"/>
      <c r="B297" s="1"/>
      <c r="C297" s="2"/>
      <c r="D297" s="2"/>
      <c r="E297" s="1"/>
      <c r="F297" s="1"/>
      <c r="G297" s="16"/>
    </row>
    <row r="298" spans="1:7">
      <c r="A298" s="1"/>
      <c r="B298" s="1"/>
      <c r="C298" s="2"/>
      <c r="D298" s="2"/>
      <c r="E298" s="1"/>
      <c r="F298" s="1"/>
      <c r="G298" s="16"/>
    </row>
    <row r="299" spans="1:7">
      <c r="A299" s="1"/>
      <c r="B299" s="1"/>
      <c r="C299" s="2"/>
      <c r="D299" s="2"/>
      <c r="E299" s="1"/>
      <c r="F299" s="1"/>
      <c r="G299" s="16"/>
    </row>
    <row r="300" spans="1:7">
      <c r="A300" s="1"/>
      <c r="B300" s="1"/>
      <c r="C300" s="2"/>
      <c r="D300" s="2"/>
      <c r="E300" s="1"/>
      <c r="F300" s="1"/>
      <c r="G300" s="16"/>
    </row>
    <row r="301" spans="1:7">
      <c r="A301" s="1"/>
      <c r="B301" s="1"/>
      <c r="C301" s="2"/>
      <c r="D301" s="2"/>
      <c r="E301" s="1"/>
      <c r="F301" s="1"/>
      <c r="G301" s="16"/>
    </row>
    <row r="302" spans="1:7">
      <c r="A302" s="1"/>
      <c r="B302" s="1"/>
      <c r="C302" s="2"/>
      <c r="D302" s="2"/>
      <c r="E302" s="1"/>
      <c r="F302" s="1"/>
      <c r="G302" s="16"/>
    </row>
    <row r="303" spans="1:7">
      <c r="A303" s="1"/>
      <c r="B303" s="1"/>
      <c r="C303" s="2"/>
      <c r="D303" s="2"/>
      <c r="E303" s="1"/>
      <c r="F303" s="1"/>
      <c r="G303" s="16"/>
    </row>
    <row r="304" spans="1:7">
      <c r="A304" s="1"/>
      <c r="B304" s="1"/>
      <c r="C304" s="2"/>
      <c r="D304" s="2"/>
      <c r="E304" s="1"/>
      <c r="F304" s="1"/>
      <c r="G304" s="16"/>
    </row>
    <row r="305" spans="1:7">
      <c r="A305" s="1"/>
      <c r="B305" s="1"/>
      <c r="C305" s="2"/>
      <c r="D305" s="2"/>
      <c r="E305" s="1"/>
      <c r="F305" s="1"/>
      <c r="G305" s="16"/>
    </row>
    <row r="306" spans="1:7">
      <c r="A306" s="1"/>
      <c r="B306" s="1"/>
      <c r="C306" s="2"/>
      <c r="D306" s="2"/>
      <c r="E306" s="1"/>
      <c r="F306" s="1"/>
      <c r="G306" s="16"/>
    </row>
    <row r="307" spans="1:7">
      <c r="A307" s="1"/>
      <c r="B307" s="1"/>
      <c r="C307" s="2"/>
      <c r="D307" s="2"/>
      <c r="E307" s="1"/>
      <c r="F307" s="1"/>
      <c r="G307" s="16"/>
    </row>
    <row r="308" spans="1:7">
      <c r="A308" s="1"/>
      <c r="B308" s="1"/>
      <c r="C308" s="2"/>
      <c r="D308" s="2"/>
      <c r="E308" s="1"/>
      <c r="F308" s="1"/>
      <c r="G308" s="16"/>
    </row>
    <row r="309" spans="1:7">
      <c r="A309" s="1"/>
      <c r="B309" s="1"/>
      <c r="C309" s="2"/>
      <c r="D309" s="2"/>
      <c r="E309" s="1"/>
      <c r="F309" s="1"/>
      <c r="G309" s="16"/>
    </row>
    <row r="310" spans="1:7">
      <c r="A310" s="1"/>
      <c r="B310" s="1"/>
      <c r="C310" s="2"/>
      <c r="D310" s="2"/>
      <c r="E310" s="1"/>
      <c r="F310" s="1"/>
      <c r="G310" s="16"/>
    </row>
    <row r="311" spans="1:7">
      <c r="A311" s="1"/>
      <c r="B311" s="1"/>
      <c r="C311" s="2"/>
      <c r="D311" s="2"/>
      <c r="E311" s="1"/>
      <c r="F311" s="1"/>
      <c r="G311" s="16"/>
    </row>
    <row r="312" spans="1:7">
      <c r="A312" s="1"/>
      <c r="B312" s="1"/>
      <c r="C312" s="2"/>
      <c r="D312" s="2"/>
      <c r="E312" s="1"/>
      <c r="F312" s="1"/>
      <c r="G312" s="16"/>
    </row>
    <row r="313" spans="1:7">
      <c r="A313" s="1"/>
      <c r="B313" s="1"/>
      <c r="C313" s="2"/>
      <c r="D313" s="2"/>
      <c r="E313" s="1"/>
      <c r="F313" s="1"/>
      <c r="G313" s="16"/>
    </row>
    <row r="314" spans="1:7">
      <c r="A314" s="1"/>
      <c r="B314" s="1"/>
      <c r="C314" s="2"/>
      <c r="D314" s="2"/>
      <c r="E314" s="1"/>
      <c r="F314" s="1"/>
      <c r="G314" s="16"/>
    </row>
    <row r="315" spans="1:7">
      <c r="A315" s="1"/>
      <c r="B315" s="1"/>
      <c r="C315" s="2"/>
      <c r="D315" s="2"/>
      <c r="E315" s="1"/>
      <c r="F315" s="1"/>
      <c r="G315" s="16"/>
    </row>
    <row r="316" spans="1:7">
      <c r="A316" s="1"/>
      <c r="B316" s="1"/>
      <c r="C316" s="2"/>
      <c r="D316" s="2"/>
      <c r="E316" s="1"/>
      <c r="F316" s="1"/>
      <c r="G316" s="16"/>
    </row>
    <row r="317" spans="1:7">
      <c r="A317" s="1"/>
      <c r="B317" s="1"/>
      <c r="C317" s="2"/>
      <c r="D317" s="2"/>
      <c r="E317" s="1"/>
      <c r="F317" s="1"/>
      <c r="G317" s="16"/>
    </row>
    <row r="318" spans="1:7">
      <c r="A318" s="1"/>
      <c r="B318" s="1"/>
      <c r="C318" s="2"/>
      <c r="D318" s="2"/>
      <c r="E318" s="1"/>
      <c r="F318" s="1"/>
      <c r="G318" s="16"/>
    </row>
    <row r="319" spans="1:7">
      <c r="A319" s="1"/>
      <c r="B319" s="1"/>
      <c r="C319" s="2"/>
      <c r="D319" s="2"/>
      <c r="E319" s="1"/>
      <c r="F319" s="1"/>
      <c r="G319" s="16"/>
    </row>
    <row r="320" spans="1:7">
      <c r="A320" s="1"/>
      <c r="B320" s="1"/>
      <c r="C320" s="2"/>
      <c r="D320" s="2"/>
      <c r="E320" s="1"/>
      <c r="F320" s="1"/>
      <c r="G320" s="16"/>
    </row>
    <row r="321" spans="1:7">
      <c r="A321" s="1"/>
      <c r="B321" s="1"/>
      <c r="C321" s="2"/>
      <c r="D321" s="2"/>
      <c r="E321" s="1"/>
      <c r="F321" s="1"/>
      <c r="G321" s="16"/>
    </row>
    <row r="322" spans="1:7">
      <c r="A322" s="1"/>
      <c r="B322" s="1"/>
      <c r="C322" s="2"/>
      <c r="D322" s="2"/>
      <c r="E322" s="1"/>
      <c r="F322" s="1"/>
      <c r="G322" s="16"/>
    </row>
    <row r="323" spans="1:7">
      <c r="A323" s="1"/>
      <c r="B323" s="1"/>
      <c r="C323" s="2"/>
      <c r="D323" s="2"/>
      <c r="E323" s="1"/>
      <c r="F323" s="1"/>
      <c r="G323" s="16"/>
    </row>
    <row r="324" spans="1:7">
      <c r="A324" s="1"/>
      <c r="B324" s="1"/>
      <c r="C324" s="2"/>
      <c r="D324" s="2"/>
      <c r="E324" s="1"/>
      <c r="F324" s="1"/>
      <c r="G324" s="16"/>
    </row>
    <row r="325" spans="1:7">
      <c r="A325" s="1"/>
      <c r="B325" s="1"/>
      <c r="C325" s="2"/>
      <c r="D325" s="2"/>
      <c r="E325" s="1"/>
      <c r="F325" s="1"/>
      <c r="G325" s="16"/>
    </row>
    <row r="326" spans="1:7">
      <c r="A326" s="1"/>
      <c r="B326" s="1"/>
      <c r="C326" s="2"/>
      <c r="D326" s="2"/>
      <c r="E326" s="1"/>
      <c r="F326" s="1"/>
      <c r="G326" s="16"/>
    </row>
    <row r="327" spans="1:7">
      <c r="A327" s="1"/>
      <c r="B327" s="1"/>
      <c r="C327" s="2"/>
      <c r="D327" s="2"/>
      <c r="E327" s="1"/>
      <c r="F327" s="1"/>
      <c r="G327" s="16"/>
    </row>
    <row r="328" spans="1:7">
      <c r="A328" s="1"/>
      <c r="B328" s="1"/>
      <c r="C328" s="2"/>
      <c r="D328" s="2"/>
      <c r="E328" s="1"/>
      <c r="F328" s="1"/>
      <c r="G328" s="16"/>
    </row>
    <row r="329" spans="1:7">
      <c r="A329" s="1"/>
      <c r="B329" s="1"/>
      <c r="C329" s="2"/>
      <c r="D329" s="2"/>
      <c r="E329" s="1"/>
      <c r="F329" s="1"/>
      <c r="G329" s="16"/>
    </row>
    <row r="330" spans="1:7">
      <c r="A330" s="1"/>
      <c r="B330" s="1"/>
      <c r="C330" s="2"/>
      <c r="D330" s="2"/>
      <c r="E330" s="1"/>
      <c r="F330" s="1"/>
      <c r="G330" s="16"/>
    </row>
    <row r="331" spans="1:7">
      <c r="A331" s="1"/>
      <c r="B331" s="1"/>
      <c r="C331" s="2"/>
      <c r="D331" s="2"/>
      <c r="E331" s="1"/>
      <c r="F331" s="1"/>
      <c r="G331" s="16"/>
    </row>
    <row r="332" spans="1:7">
      <c r="A332" s="1"/>
      <c r="B332" s="1"/>
      <c r="C332" s="2"/>
      <c r="D332" s="2"/>
      <c r="E332" s="1"/>
      <c r="F332" s="1"/>
      <c r="G332" s="16"/>
    </row>
    <row r="333" spans="1:7">
      <c r="A333" s="1"/>
      <c r="B333" s="1"/>
      <c r="C333" s="2"/>
      <c r="D333" s="2"/>
      <c r="E333" s="1"/>
      <c r="F333" s="1"/>
      <c r="G333" s="16"/>
    </row>
    <row r="334" spans="1:7">
      <c r="A334" s="1"/>
      <c r="B334" s="1"/>
      <c r="C334" s="2"/>
      <c r="D334" s="2"/>
      <c r="E334" s="1"/>
      <c r="F334" s="1"/>
      <c r="G334" s="16"/>
    </row>
    <row r="335" spans="1:7">
      <c r="A335" s="1"/>
      <c r="B335" s="1"/>
      <c r="C335" s="2"/>
      <c r="D335" s="2"/>
      <c r="E335" s="1"/>
      <c r="F335" s="1"/>
      <c r="G335" s="16"/>
    </row>
    <row r="336" spans="1:7">
      <c r="A336" s="1"/>
      <c r="B336" s="1"/>
      <c r="C336" s="2"/>
      <c r="D336" s="2"/>
      <c r="E336" s="1"/>
      <c r="F336" s="1"/>
      <c r="G336" s="16"/>
    </row>
    <row r="337" spans="1:7">
      <c r="A337" s="1"/>
      <c r="B337" s="1"/>
      <c r="C337" s="2"/>
      <c r="D337" s="2"/>
      <c r="E337" s="1"/>
      <c r="F337" s="1"/>
      <c r="G337" s="16"/>
    </row>
    <row r="338" spans="1:7">
      <c r="A338" s="1"/>
      <c r="B338" s="1"/>
      <c r="C338" s="2"/>
      <c r="D338" s="2"/>
      <c r="E338" s="1"/>
      <c r="F338" s="1"/>
      <c r="G338" s="16"/>
    </row>
    <row r="339" spans="1:7">
      <c r="A339" s="1"/>
      <c r="B339" s="1"/>
      <c r="C339" s="2"/>
      <c r="D339" s="2"/>
      <c r="E339" s="1"/>
      <c r="F339" s="1"/>
      <c r="G339" s="16"/>
    </row>
    <row r="340" spans="1:7">
      <c r="A340" s="1"/>
      <c r="B340" s="1"/>
      <c r="C340" s="2"/>
      <c r="D340" s="2"/>
      <c r="E340" s="1"/>
      <c r="F340" s="1"/>
      <c r="G340" s="16"/>
    </row>
    <row r="341" spans="1:7">
      <c r="A341" s="1"/>
      <c r="B341" s="1"/>
      <c r="C341" s="2"/>
      <c r="D341" s="2"/>
      <c r="E341" s="1"/>
      <c r="F341" s="1"/>
      <c r="G341" s="16"/>
    </row>
    <row r="342" spans="1:7">
      <c r="A342" s="1"/>
      <c r="B342" s="1"/>
      <c r="C342" s="2"/>
      <c r="D342" s="2"/>
      <c r="E342" s="1"/>
      <c r="F342" s="1"/>
      <c r="G342" s="16"/>
    </row>
    <row r="343" spans="1:7">
      <c r="A343" s="1"/>
      <c r="B343" s="1"/>
      <c r="C343" s="2"/>
      <c r="D343" s="2"/>
      <c r="E343" s="1"/>
      <c r="F343" s="1"/>
      <c r="G343" s="16"/>
    </row>
    <row r="344" spans="1:7">
      <c r="A344" s="1"/>
      <c r="B344" s="1"/>
      <c r="C344" s="2"/>
      <c r="D344" s="2"/>
      <c r="E344" s="1"/>
      <c r="F344" s="1"/>
      <c r="G344" s="16"/>
    </row>
    <row r="345" spans="1:7">
      <c r="A345" s="1"/>
      <c r="B345" s="1"/>
      <c r="C345" s="2"/>
      <c r="D345" s="2"/>
      <c r="E345" s="1"/>
      <c r="F345" s="1"/>
      <c r="G345" s="16"/>
    </row>
    <row r="346" spans="1:7">
      <c r="A346" s="1"/>
      <c r="B346" s="1"/>
      <c r="C346" s="2"/>
      <c r="D346" s="2"/>
      <c r="E346" s="1"/>
      <c r="F346" s="1"/>
      <c r="G346" s="16"/>
    </row>
    <row r="347" spans="1:7">
      <c r="A347" s="1"/>
      <c r="B347" s="1"/>
      <c r="C347" s="2"/>
      <c r="D347" s="2"/>
      <c r="E347" s="1"/>
      <c r="F347" s="1"/>
      <c r="G347" s="16"/>
    </row>
    <row r="348" spans="1:7">
      <c r="A348" s="1"/>
      <c r="B348" s="1"/>
      <c r="C348" s="2"/>
      <c r="D348" s="2"/>
      <c r="E348" s="1"/>
      <c r="F348" s="1"/>
      <c r="G348" s="16"/>
    </row>
    <row r="349" spans="1:7">
      <c r="A349" s="1"/>
      <c r="B349" s="1"/>
      <c r="C349" s="2"/>
      <c r="D349" s="2"/>
      <c r="E349" s="1"/>
      <c r="F349" s="1"/>
      <c r="G349" s="16"/>
    </row>
    <row r="350" spans="1:7">
      <c r="A350" s="1"/>
      <c r="B350" s="1"/>
      <c r="C350" s="2"/>
      <c r="D350" s="2"/>
      <c r="E350" s="1"/>
      <c r="F350" s="1"/>
      <c r="G350" s="16"/>
    </row>
    <row r="351" spans="1:7">
      <c r="A351" s="1"/>
      <c r="B351" s="1"/>
      <c r="C351" s="2"/>
      <c r="D351" s="2"/>
      <c r="E351" s="1"/>
      <c r="F351" s="1"/>
      <c r="G351" s="16"/>
    </row>
    <row r="352" spans="1:7">
      <c r="A352" s="1"/>
      <c r="B352" s="1"/>
      <c r="C352" s="2"/>
      <c r="D352" s="2"/>
      <c r="E352" s="1"/>
      <c r="F352" s="1"/>
      <c r="G352" s="16"/>
    </row>
    <row r="353" spans="1:7">
      <c r="A353" s="1"/>
      <c r="B353" s="1"/>
      <c r="C353" s="2"/>
      <c r="D353" s="2"/>
      <c r="E353" s="1"/>
      <c r="F353" s="1"/>
      <c r="G353" s="16"/>
    </row>
    <row r="354" spans="1:7">
      <c r="A354" s="1"/>
      <c r="B354" s="1"/>
      <c r="C354" s="2"/>
      <c r="D354" s="2"/>
      <c r="E354" s="1"/>
      <c r="F354" s="1"/>
      <c r="G354" s="16"/>
    </row>
    <row r="355" spans="1:7">
      <c r="A355" s="1"/>
      <c r="B355" s="1"/>
      <c r="C355" s="2"/>
      <c r="D355" s="2"/>
      <c r="E355" s="1"/>
      <c r="F355" s="1"/>
      <c r="G355" s="16"/>
    </row>
    <row r="356" spans="1:7">
      <c r="A356" s="1"/>
      <c r="B356" s="1"/>
      <c r="C356" s="2"/>
      <c r="D356" s="2"/>
      <c r="E356" s="1"/>
      <c r="F356" s="1"/>
      <c r="G356" s="16"/>
    </row>
    <row r="357" spans="1:7">
      <c r="A357" s="1"/>
      <c r="B357" s="1"/>
      <c r="C357" s="2"/>
      <c r="D357" s="2"/>
      <c r="E357" s="1"/>
      <c r="F357" s="1"/>
      <c r="G357" s="16"/>
    </row>
    <row r="358" spans="1:7">
      <c r="A358" s="1"/>
      <c r="B358" s="1"/>
      <c r="C358" s="2"/>
      <c r="D358" s="2"/>
      <c r="E358" s="1"/>
      <c r="F358" s="1"/>
      <c r="G358" s="16"/>
    </row>
    <row r="359" spans="1:7">
      <c r="A359" s="1"/>
      <c r="B359" s="1"/>
      <c r="C359" s="2"/>
      <c r="D359" s="2"/>
      <c r="E359" s="1"/>
      <c r="F359" s="1"/>
      <c r="G359" s="16"/>
    </row>
    <row r="360" spans="1:7">
      <c r="A360" s="1"/>
      <c r="B360" s="1"/>
      <c r="C360" s="2"/>
      <c r="D360" s="2"/>
      <c r="E360" s="1"/>
      <c r="F360" s="1"/>
      <c r="G360" s="16"/>
    </row>
    <row r="361" spans="1:7">
      <c r="A361" s="1"/>
      <c r="B361" s="1"/>
      <c r="C361" s="2"/>
      <c r="D361" s="2"/>
      <c r="E361" s="1"/>
      <c r="F361" s="1"/>
      <c r="G361" s="16"/>
    </row>
    <row r="362" spans="1:7">
      <c r="A362" s="1"/>
      <c r="B362" s="1"/>
      <c r="C362" s="2"/>
      <c r="D362" s="2"/>
      <c r="E362" s="1"/>
      <c r="F362" s="1"/>
      <c r="G362" s="16"/>
    </row>
    <row r="363" spans="1:7">
      <c r="A363" s="1"/>
      <c r="B363" s="1"/>
      <c r="C363" s="2"/>
      <c r="D363" s="2"/>
      <c r="E363" s="1"/>
      <c r="F363" s="1"/>
      <c r="G363" s="16"/>
    </row>
    <row r="364" spans="1:7">
      <c r="A364" s="1"/>
      <c r="B364" s="1"/>
      <c r="C364" s="2"/>
      <c r="D364" s="2"/>
      <c r="E364" s="1"/>
      <c r="F364" s="1"/>
      <c r="G364" s="16"/>
    </row>
    <row r="365" spans="1:7">
      <c r="A365" s="1"/>
      <c r="B365" s="1"/>
      <c r="C365" s="2"/>
      <c r="D365" s="2"/>
      <c r="E365" s="1"/>
      <c r="F365" s="1"/>
      <c r="G365" s="16"/>
    </row>
    <row r="366" spans="1:7">
      <c r="A366" s="1"/>
      <c r="B366" s="1"/>
      <c r="C366" s="2"/>
      <c r="D366" s="2"/>
      <c r="E366" s="1"/>
      <c r="F366" s="1"/>
      <c r="G366" s="16"/>
    </row>
    <row r="367" spans="1:7">
      <c r="A367" s="1"/>
      <c r="B367" s="1"/>
      <c r="C367" s="2"/>
      <c r="D367" s="2"/>
      <c r="E367" s="1"/>
      <c r="F367" s="1"/>
      <c r="G367" s="16"/>
    </row>
    <row r="368" spans="1:7">
      <c r="A368" s="1"/>
      <c r="B368" s="1"/>
      <c r="C368" s="2"/>
      <c r="D368" s="2"/>
      <c r="E368" s="1"/>
      <c r="F368" s="1"/>
      <c r="G368" s="16"/>
    </row>
    <row r="369" spans="1:7">
      <c r="A369" s="1"/>
      <c r="B369" s="1"/>
      <c r="C369" s="2"/>
      <c r="D369" s="2"/>
      <c r="E369" s="1"/>
      <c r="F369" s="1"/>
      <c r="G369" s="16"/>
    </row>
    <row r="370" spans="1:7">
      <c r="A370" s="1"/>
      <c r="B370" s="1"/>
      <c r="C370" s="2"/>
      <c r="D370" s="2"/>
      <c r="E370" s="1"/>
      <c r="F370" s="1"/>
      <c r="G370" s="16"/>
    </row>
    <row r="371" spans="1:7">
      <c r="A371" s="1"/>
      <c r="B371" s="1"/>
      <c r="C371" s="2"/>
      <c r="D371" s="2"/>
      <c r="E371" s="1"/>
      <c r="F371" s="1"/>
      <c r="G371" s="16"/>
    </row>
    <row r="372" spans="1:7">
      <c r="A372" s="1"/>
      <c r="B372" s="1"/>
      <c r="C372" s="2"/>
      <c r="D372" s="2"/>
      <c r="E372" s="1"/>
      <c r="F372" s="1"/>
      <c r="G372" s="16"/>
    </row>
    <row r="373" spans="1:7">
      <c r="A373" s="1"/>
      <c r="B373" s="1"/>
      <c r="C373" s="2"/>
      <c r="D373" s="2"/>
      <c r="E373" s="1"/>
      <c r="F373" s="1"/>
      <c r="G373" s="16"/>
    </row>
    <row r="374" spans="1:7">
      <c r="A374" s="1"/>
      <c r="B374" s="1"/>
      <c r="C374" s="2"/>
      <c r="D374" s="2"/>
      <c r="E374" s="1"/>
      <c r="F374" s="1"/>
      <c r="G374" s="16"/>
    </row>
    <row r="375" spans="1:7">
      <c r="A375" s="1"/>
      <c r="B375" s="1"/>
      <c r="C375" s="2"/>
      <c r="D375" s="2"/>
      <c r="E375" s="1"/>
      <c r="F375" s="1"/>
      <c r="G375" s="16"/>
    </row>
    <row r="376" spans="1:7">
      <c r="A376" s="1"/>
      <c r="B376" s="1"/>
      <c r="C376" s="2"/>
      <c r="D376" s="2"/>
      <c r="E376" s="1"/>
      <c r="F376" s="1"/>
      <c r="G376" s="16"/>
    </row>
    <row r="377" spans="1:7">
      <c r="A377" s="1"/>
      <c r="B377" s="1"/>
      <c r="C377" s="2"/>
      <c r="D377" s="2"/>
      <c r="E377" s="1"/>
      <c r="F377" s="1"/>
      <c r="G377" s="16"/>
    </row>
    <row r="378" spans="1:7">
      <c r="A378" s="1"/>
      <c r="B378" s="1"/>
      <c r="C378" s="2"/>
      <c r="D378" s="2"/>
      <c r="E378" s="1"/>
      <c r="F378" s="1"/>
      <c r="G378" s="16"/>
    </row>
    <row r="379" spans="1:7">
      <c r="A379" s="1"/>
      <c r="B379" s="1"/>
      <c r="C379" s="2"/>
      <c r="D379" s="2"/>
      <c r="E379" s="1"/>
      <c r="F379" s="1"/>
      <c r="G379" s="16"/>
    </row>
    <row r="380" spans="1:7">
      <c r="A380" s="1"/>
      <c r="B380" s="1"/>
      <c r="C380" s="2"/>
      <c r="D380" s="2"/>
      <c r="E380" s="1"/>
      <c r="F380" s="1"/>
      <c r="G380" s="16"/>
    </row>
    <row r="381" spans="1:7">
      <c r="A381" s="1"/>
      <c r="B381" s="1"/>
      <c r="C381" s="2"/>
      <c r="D381" s="2"/>
      <c r="E381" s="1"/>
      <c r="F381" s="1"/>
      <c r="G381" s="16"/>
    </row>
    <row r="382" spans="1:7">
      <c r="A382" s="1"/>
      <c r="B382" s="1"/>
      <c r="C382" s="2"/>
      <c r="D382" s="2"/>
      <c r="E382" s="1"/>
      <c r="F382" s="1"/>
      <c r="G382" s="16"/>
    </row>
    <row r="383" spans="1:7">
      <c r="A383" s="1"/>
      <c r="B383" s="1"/>
      <c r="C383" s="2"/>
      <c r="D383" s="2"/>
      <c r="E383" s="1"/>
      <c r="F383" s="1"/>
      <c r="G383" s="16"/>
    </row>
    <row r="384" spans="1:7">
      <c r="A384" s="1"/>
      <c r="B384" s="1"/>
      <c r="C384" s="2"/>
      <c r="D384" s="2"/>
      <c r="E384" s="1"/>
      <c r="F384" s="1"/>
      <c r="G384" s="16"/>
    </row>
    <row r="385" spans="1:7">
      <c r="A385" s="1"/>
      <c r="B385" s="1"/>
      <c r="C385" s="2"/>
      <c r="D385" s="2"/>
      <c r="E385" s="1"/>
      <c r="F385" s="1"/>
      <c r="G385" s="16"/>
    </row>
    <row r="386" spans="1:7">
      <c r="A386" s="1"/>
      <c r="B386" s="1"/>
      <c r="C386" s="2"/>
      <c r="D386" s="2"/>
      <c r="E386" s="1"/>
      <c r="F386" s="1"/>
      <c r="G386" s="16"/>
    </row>
    <row r="387" spans="1:7">
      <c r="A387" s="1"/>
      <c r="B387" s="1"/>
      <c r="C387" s="2"/>
      <c r="D387" s="2"/>
      <c r="E387" s="1"/>
      <c r="F387" s="1"/>
      <c r="G387" s="16"/>
    </row>
    <row r="388" spans="1:7">
      <c r="A388" s="1"/>
      <c r="B388" s="1"/>
      <c r="C388" s="2"/>
      <c r="D388" s="2"/>
      <c r="E388" s="1"/>
      <c r="F388" s="1"/>
      <c r="G388" s="16"/>
    </row>
    <row r="389" spans="1:7">
      <c r="A389" s="1"/>
      <c r="B389" s="1"/>
      <c r="C389" s="2"/>
      <c r="D389" s="2"/>
      <c r="E389" s="1"/>
      <c r="F389" s="1"/>
      <c r="G389" s="16"/>
    </row>
    <row r="390" spans="1:7">
      <c r="A390" s="1"/>
      <c r="B390" s="1"/>
      <c r="C390" s="2"/>
      <c r="D390" s="2"/>
      <c r="E390" s="1"/>
      <c r="F390" s="1"/>
      <c r="G390" s="16"/>
    </row>
    <row r="391" spans="1:7">
      <c r="A391" s="1"/>
      <c r="B391" s="1"/>
      <c r="C391" s="2"/>
      <c r="D391" s="2"/>
      <c r="E391" s="1"/>
      <c r="F391" s="1"/>
      <c r="G391" s="16"/>
    </row>
    <row r="392" spans="1:7">
      <c r="A392" s="1"/>
      <c r="B392" s="1"/>
      <c r="C392" s="2"/>
      <c r="D392" s="2"/>
      <c r="E392" s="1"/>
      <c r="F392" s="1"/>
      <c r="G392" s="16"/>
    </row>
    <row r="393" spans="1:7">
      <c r="A393" s="1"/>
      <c r="B393" s="1"/>
      <c r="C393" s="2"/>
      <c r="D393" s="2"/>
      <c r="E393" s="1"/>
      <c r="F393" s="1"/>
      <c r="G393" s="16"/>
    </row>
    <row r="394" spans="1:7">
      <c r="A394" s="1"/>
      <c r="B394" s="1"/>
      <c r="C394" s="2"/>
      <c r="D394" s="2"/>
      <c r="E394" s="1"/>
      <c r="F394" s="1"/>
      <c r="G394" s="16"/>
    </row>
    <row r="395" spans="1:7">
      <c r="A395" s="1"/>
      <c r="B395" s="1"/>
      <c r="C395" s="2"/>
      <c r="D395" s="2"/>
      <c r="E395" s="1"/>
      <c r="F395" s="1"/>
      <c r="G395" s="16"/>
    </row>
    <row r="396" spans="1:7">
      <c r="A396" s="1"/>
      <c r="B396" s="1"/>
      <c r="C396" s="2"/>
      <c r="D396" s="2"/>
      <c r="E396" s="1"/>
      <c r="F396" s="1"/>
      <c r="G396" s="16"/>
    </row>
    <row r="397" spans="1:7">
      <c r="A397" s="1"/>
      <c r="B397" s="1"/>
      <c r="C397" s="2"/>
      <c r="D397" s="2"/>
      <c r="E397" s="1"/>
      <c r="F397" s="1"/>
      <c r="G397" s="16"/>
    </row>
    <row r="398" spans="1:7">
      <c r="A398" s="1"/>
      <c r="B398" s="1"/>
      <c r="C398" s="2"/>
      <c r="D398" s="2"/>
      <c r="E398" s="1"/>
      <c r="F398" s="1"/>
      <c r="G398" s="16"/>
    </row>
    <row r="399" spans="1:7">
      <c r="A399" s="1"/>
      <c r="B399" s="1"/>
      <c r="C399" s="2"/>
      <c r="D399" s="2"/>
      <c r="E399" s="1"/>
      <c r="F399" s="1"/>
      <c r="G399" s="16"/>
    </row>
    <row r="400" spans="1:7">
      <c r="A400" s="1"/>
      <c r="B400" s="1"/>
      <c r="C400" s="2"/>
      <c r="D400" s="2"/>
      <c r="E400" s="1"/>
      <c r="F400" s="1"/>
      <c r="G400" s="16"/>
    </row>
    <row r="401" spans="1:7">
      <c r="A401" s="1"/>
      <c r="B401" s="1"/>
      <c r="C401" s="2"/>
      <c r="D401" s="2"/>
      <c r="E401" s="1"/>
      <c r="F401" s="1"/>
      <c r="G401" s="16"/>
    </row>
    <row r="402" spans="1:7">
      <c r="A402" s="1"/>
      <c r="B402" s="1"/>
      <c r="C402" s="2"/>
      <c r="D402" s="2"/>
      <c r="E402" s="1"/>
      <c r="F402" s="1"/>
      <c r="G402" s="16"/>
    </row>
    <row r="403" spans="1:7">
      <c r="A403" s="1"/>
      <c r="B403" s="1"/>
      <c r="C403" s="2"/>
      <c r="D403" s="2"/>
      <c r="E403" s="1"/>
      <c r="F403" s="1"/>
      <c r="G403" s="16"/>
    </row>
    <row r="404" spans="1:7">
      <c r="A404" s="1"/>
      <c r="B404" s="1"/>
      <c r="C404" s="2"/>
      <c r="D404" s="2"/>
      <c r="E404" s="1"/>
      <c r="F404" s="1"/>
      <c r="G404" s="16"/>
    </row>
    <row r="405" spans="1:7">
      <c r="A405" s="1"/>
      <c r="B405" s="1"/>
      <c r="C405" s="2"/>
      <c r="D405" s="2"/>
      <c r="E405" s="1"/>
      <c r="F405" s="1"/>
      <c r="G405" s="16"/>
    </row>
    <row r="406" spans="1:7">
      <c r="A406" s="1"/>
      <c r="B406" s="1"/>
      <c r="C406" s="2"/>
      <c r="D406" s="2"/>
      <c r="E406" s="1"/>
      <c r="F406" s="1"/>
      <c r="G406" s="16"/>
    </row>
    <row r="407" spans="1:7">
      <c r="A407" s="1"/>
      <c r="B407" s="1"/>
      <c r="C407" s="2"/>
      <c r="D407" s="2"/>
      <c r="E407" s="1"/>
      <c r="F407" s="1"/>
      <c r="G407" s="16"/>
    </row>
    <row r="408" spans="1:7">
      <c r="A408" s="1"/>
      <c r="B408" s="1"/>
      <c r="C408" s="2"/>
      <c r="D408" s="2"/>
      <c r="E408" s="1"/>
      <c r="F408" s="1"/>
      <c r="G408" s="16"/>
    </row>
    <row r="409" spans="1:7">
      <c r="A409" s="1"/>
      <c r="B409" s="1"/>
      <c r="C409" s="2"/>
      <c r="D409" s="2"/>
      <c r="E409" s="1"/>
      <c r="F409" s="1"/>
      <c r="G409" s="16"/>
    </row>
    <row r="410" spans="1:7">
      <c r="A410" s="1"/>
      <c r="B410" s="1"/>
      <c r="C410" s="2"/>
      <c r="D410" s="2"/>
      <c r="E410" s="1"/>
      <c r="F410" s="1"/>
      <c r="G410" s="16"/>
    </row>
    <row r="411" spans="1:7">
      <c r="A411" s="1"/>
      <c r="B411" s="1"/>
      <c r="C411" s="2"/>
      <c r="D411" s="2"/>
      <c r="E411" s="1"/>
      <c r="F411" s="1"/>
      <c r="G411" s="16"/>
    </row>
    <row r="412" spans="1:7">
      <c r="A412" s="1"/>
      <c r="B412" s="1"/>
      <c r="C412" s="2"/>
      <c r="D412" s="2"/>
      <c r="E412" s="1"/>
      <c r="F412" s="1"/>
      <c r="G412" s="16"/>
    </row>
    <row r="413" spans="1:7">
      <c r="A413" s="1"/>
      <c r="B413" s="1"/>
      <c r="C413" s="2"/>
      <c r="D413" s="2"/>
      <c r="E413" s="1"/>
      <c r="F413" s="1"/>
      <c r="G413" s="16"/>
    </row>
    <row r="414" spans="1:7">
      <c r="A414" s="1"/>
      <c r="B414" s="1"/>
      <c r="C414" s="2"/>
      <c r="D414" s="2"/>
      <c r="E414" s="1"/>
      <c r="F414" s="1"/>
      <c r="G414" s="16"/>
    </row>
    <row r="415" spans="1:7">
      <c r="A415" s="1"/>
      <c r="B415" s="1"/>
      <c r="C415" s="2"/>
      <c r="D415" s="2"/>
      <c r="E415" s="1"/>
      <c r="F415" s="1"/>
      <c r="G415" s="16"/>
    </row>
    <row r="416" spans="1:7">
      <c r="A416" s="1"/>
      <c r="B416" s="1"/>
      <c r="C416" s="2"/>
      <c r="D416" s="2"/>
      <c r="E416" s="1"/>
      <c r="F416" s="1"/>
      <c r="G416" s="16"/>
    </row>
    <row r="417" spans="1:7">
      <c r="A417" s="1"/>
      <c r="B417" s="1"/>
      <c r="C417" s="2"/>
      <c r="D417" s="2"/>
      <c r="E417" s="1"/>
      <c r="F417" s="1"/>
      <c r="G417" s="16"/>
    </row>
    <row r="418" spans="1:7">
      <c r="A418" s="1"/>
      <c r="B418" s="1"/>
      <c r="C418" s="2"/>
      <c r="D418" s="2"/>
      <c r="E418" s="1"/>
      <c r="F418" s="1"/>
      <c r="G418" s="16"/>
    </row>
    <row r="419" spans="1:7">
      <c r="A419" s="1"/>
      <c r="B419" s="1"/>
      <c r="C419" s="2"/>
      <c r="D419" s="2"/>
      <c r="E419" s="1"/>
      <c r="F419" s="1"/>
      <c r="G419" s="16"/>
    </row>
    <row r="420" spans="1:7">
      <c r="A420" s="1"/>
      <c r="B420" s="1"/>
      <c r="C420" s="2"/>
      <c r="D420" s="2"/>
      <c r="E420" s="1"/>
      <c r="F420" s="1"/>
      <c r="G420" s="16"/>
    </row>
    <row r="421" spans="1:7">
      <c r="A421" s="1"/>
      <c r="B421" s="1"/>
      <c r="C421" s="2"/>
      <c r="D421" s="2"/>
      <c r="E421" s="1"/>
      <c r="F421" s="1"/>
      <c r="G421" s="16"/>
    </row>
    <row r="422" spans="1:7">
      <c r="A422" s="1"/>
      <c r="B422" s="1"/>
      <c r="C422" s="2"/>
      <c r="D422" s="2"/>
      <c r="E422" s="1"/>
      <c r="F422" s="1"/>
      <c r="G422" s="16"/>
    </row>
    <row r="423" spans="1:7">
      <c r="A423" s="1"/>
      <c r="B423" s="1"/>
      <c r="C423" s="2"/>
      <c r="D423" s="2"/>
      <c r="E423" s="1"/>
      <c r="F423" s="1"/>
      <c r="G423" s="16"/>
    </row>
    <row r="424" spans="1:7">
      <c r="A424" s="1"/>
      <c r="B424" s="1"/>
      <c r="C424" s="2"/>
      <c r="D424" s="2"/>
      <c r="E424" s="1"/>
      <c r="F424" s="1"/>
      <c r="G424" s="16"/>
    </row>
    <row r="425" spans="1:7">
      <c r="A425" s="1"/>
      <c r="B425" s="1"/>
      <c r="C425" s="2"/>
      <c r="D425" s="2"/>
      <c r="E425" s="1"/>
      <c r="F425" s="1"/>
      <c r="G425" s="16"/>
    </row>
    <row r="426" spans="1:7">
      <c r="A426" s="1"/>
      <c r="B426" s="1"/>
      <c r="C426" s="2"/>
      <c r="D426" s="2"/>
      <c r="E426" s="1"/>
      <c r="F426" s="1"/>
      <c r="G426" s="16"/>
    </row>
    <row r="427" spans="1:7">
      <c r="A427" s="1"/>
      <c r="B427" s="1"/>
      <c r="C427" s="2"/>
      <c r="D427" s="2"/>
      <c r="E427" s="1"/>
      <c r="F427" s="1"/>
      <c r="G427" s="16"/>
    </row>
    <row r="428" spans="1:7">
      <c r="A428" s="1"/>
      <c r="B428" s="1"/>
      <c r="C428" s="2"/>
      <c r="D428" s="2"/>
      <c r="E428" s="1"/>
      <c r="F428" s="1"/>
      <c r="G428" s="16"/>
    </row>
    <row r="429" spans="1:7">
      <c r="A429" s="1"/>
      <c r="B429" s="1"/>
      <c r="C429" s="2"/>
      <c r="D429" s="2"/>
      <c r="E429" s="1"/>
      <c r="F429" s="1"/>
      <c r="G429" s="16"/>
    </row>
    <row r="430" spans="1:7">
      <c r="A430" s="1"/>
      <c r="B430" s="1"/>
      <c r="C430" s="2"/>
      <c r="D430" s="2"/>
      <c r="E430" s="1"/>
      <c r="F430" s="1"/>
      <c r="G430" s="16"/>
    </row>
    <row r="431" spans="1:7">
      <c r="A431" s="1"/>
      <c r="B431" s="1"/>
      <c r="C431" s="2"/>
      <c r="D431" s="2"/>
      <c r="E431" s="1"/>
      <c r="F431" s="1"/>
      <c r="G431" s="16"/>
    </row>
    <row r="432" spans="1:7">
      <c r="A432" s="1"/>
      <c r="B432" s="1"/>
      <c r="C432" s="2"/>
      <c r="D432" s="2"/>
      <c r="E432" s="1"/>
      <c r="F432" s="1"/>
      <c r="G432" s="16"/>
    </row>
    <row r="433" spans="1:7">
      <c r="A433" s="1"/>
      <c r="B433" s="1"/>
      <c r="C433" s="2"/>
      <c r="D433" s="2"/>
      <c r="E433" s="1"/>
      <c r="F433" s="1"/>
      <c r="G433" s="16"/>
    </row>
  </sheetData>
  <phoneticPr fontId="0" type="noConversion"/>
  <conditionalFormatting sqref="J1:J73">
    <cfRule type="top10" dxfId="93" priority="2" percent="1" rank="15"/>
  </conditionalFormatting>
  <conditionalFormatting sqref="J79">
    <cfRule type="top10" dxfId="92" priority="1" percent="1" rank="15"/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C13" sqref="C13"/>
    </sheetView>
  </sheetViews>
  <sheetFormatPr defaultRowHeight="12.75"/>
  <cols>
    <col min="3" max="3" width="10.28515625" customWidth="1"/>
  </cols>
  <sheetData>
    <row r="2" spans="2:3">
      <c r="B2" s="9" t="s">
        <v>90</v>
      </c>
      <c r="C2" s="9" t="s">
        <v>91</v>
      </c>
    </row>
    <row r="3" spans="2:3">
      <c r="B3" s="9" t="s">
        <v>2</v>
      </c>
      <c r="C3" s="10">
        <v>3</v>
      </c>
    </row>
    <row r="4" spans="2:3">
      <c r="B4" s="9" t="s">
        <v>7</v>
      </c>
      <c r="C4" s="10">
        <v>2</v>
      </c>
    </row>
    <row r="5" spans="2:3">
      <c r="B5" s="9" t="s">
        <v>6</v>
      </c>
      <c r="C5" s="10">
        <v>1.5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433"/>
  <sheetViews>
    <sheetView workbookViewId="0">
      <selection activeCell="D76" sqref="D76"/>
    </sheetView>
  </sheetViews>
  <sheetFormatPr defaultRowHeight="12.75"/>
  <cols>
    <col min="1" max="1" width="29.28515625" bestFit="1" customWidth="1"/>
    <col min="2" max="2" width="11.42578125" customWidth="1"/>
    <col min="3" max="3" width="12.42578125" customWidth="1"/>
    <col min="4" max="4" width="10.28515625" customWidth="1"/>
    <col min="5" max="5" width="12.42578125" customWidth="1"/>
    <col min="6" max="6" width="14.5703125" customWidth="1"/>
    <col min="7" max="7" width="13" style="17" bestFit="1" customWidth="1"/>
    <col min="8" max="8" width="10.85546875" style="19" bestFit="1" customWidth="1"/>
    <col min="9" max="9" width="10" style="19" customWidth="1"/>
    <col min="10" max="10" width="12.7109375" style="22" bestFit="1" customWidth="1"/>
    <col min="11" max="11" width="9.28515625" bestFit="1" customWidth="1"/>
    <col min="12" max="12" width="9.28515625" customWidth="1"/>
  </cols>
  <sheetData>
    <row r="1" spans="1:20" ht="23.25" customHeight="1">
      <c r="A1" s="1" t="s">
        <v>0</v>
      </c>
      <c r="B1" s="8" t="s">
        <v>85</v>
      </c>
      <c r="C1" s="8" t="s">
        <v>86</v>
      </c>
      <c r="D1" s="1" t="s">
        <v>1</v>
      </c>
      <c r="E1" s="8" t="s">
        <v>87</v>
      </c>
      <c r="F1" s="8" t="s">
        <v>88</v>
      </c>
      <c r="G1" s="14" t="s">
        <v>89</v>
      </c>
      <c r="H1" s="18" t="s">
        <v>97</v>
      </c>
      <c r="I1" s="18" t="s">
        <v>98</v>
      </c>
      <c r="J1" s="20" t="s">
        <v>99</v>
      </c>
      <c r="K1" s="3"/>
      <c r="L1" s="3"/>
      <c r="M1" s="3"/>
      <c r="N1" s="2"/>
      <c r="O1" s="2"/>
      <c r="S1" t="s">
        <v>57</v>
      </c>
      <c r="T1" s="11">
        <v>3.5000000000000003E-2</v>
      </c>
    </row>
    <row r="2" spans="1:20">
      <c r="A2" s="1" t="s">
        <v>17</v>
      </c>
      <c r="B2" s="1" t="s">
        <v>7</v>
      </c>
      <c r="C2" s="2" t="s">
        <v>25</v>
      </c>
      <c r="D2" s="2" t="s">
        <v>24</v>
      </c>
      <c r="E2" s="4">
        <v>2010</v>
      </c>
      <c r="F2" s="4">
        <v>1</v>
      </c>
      <c r="G2" s="15">
        <v>108300</v>
      </c>
      <c r="H2" s="15">
        <f>IF((C2="Yes"), 0, IF((G2&lt;25000),0,IF((B2="NPROFIT"), ((G2/100)*'Billing Rate'!$C$5), IF((B2="GOV"), ((G2/100)*'Billing Rate'!$C$5), IF((B2="COM"), ((G2/100)* 'Billing Rate'!$C$3), FALSE )))))</f>
        <v>1624.5</v>
      </c>
      <c r="I2" s="15">
        <f t="shared" ref="I2:I65" si="0">IF((D2="Yes"), (H2*$T$1), 0)</f>
        <v>56.857500000000009</v>
      </c>
      <c r="J2" s="21">
        <f t="shared" ref="J2:J65" si="1">SUM(H2+I2)</f>
        <v>1681.3575000000001</v>
      </c>
      <c r="K2" s="3"/>
      <c r="L2" s="3"/>
      <c r="M2" s="3"/>
      <c r="N2" s="2"/>
      <c r="O2" s="2"/>
    </row>
    <row r="3" spans="1:20">
      <c r="A3" s="2" t="s">
        <v>70</v>
      </c>
      <c r="B3" s="1" t="s">
        <v>7</v>
      </c>
      <c r="C3" s="2" t="s">
        <v>24</v>
      </c>
      <c r="D3" s="2" t="s">
        <v>25</v>
      </c>
      <c r="E3" s="4">
        <v>2010</v>
      </c>
      <c r="F3" s="4">
        <v>1</v>
      </c>
      <c r="G3" s="15">
        <v>55160</v>
      </c>
      <c r="H3" s="15">
        <f>IF((C3="Yes"), 0, IF((G3&lt;25000),0,IF((B3="NPROFIT"), ((G3/100)*'Billing Rate'!$C$5), IF((B3="GOV"), ((G3/100)*'Billing Rate'!$C$5), IF((B3="COM"), ((G3/100)* 'Billing Rate'!$C$3), FALSE )))))</f>
        <v>0</v>
      </c>
      <c r="I3" s="15">
        <f t="shared" si="0"/>
        <v>0</v>
      </c>
      <c r="J3" s="21">
        <f t="shared" si="1"/>
        <v>0</v>
      </c>
      <c r="K3" s="3"/>
      <c r="L3" s="3"/>
      <c r="M3" s="3"/>
      <c r="N3" s="2"/>
      <c r="O3" s="2"/>
    </row>
    <row r="4" spans="1:20">
      <c r="A4" s="1" t="s">
        <v>20</v>
      </c>
      <c r="B4" s="1" t="s">
        <v>7</v>
      </c>
      <c r="C4" s="2" t="s">
        <v>24</v>
      </c>
      <c r="D4" s="2" t="s">
        <v>25</v>
      </c>
      <c r="E4" s="4">
        <v>2010</v>
      </c>
      <c r="F4" s="4">
        <v>1</v>
      </c>
      <c r="G4" s="15">
        <v>32430</v>
      </c>
      <c r="H4" s="15">
        <f>IF((C4="Yes"), 0, IF((G4&lt;25000),0,IF((B4="NPROFIT"), ((G4/100)*'Billing Rate'!$C$5), IF((B4="GOV"), ((G4/100)*'Billing Rate'!$C$5), IF((B4="COM"), ((G4/100)* 'Billing Rate'!$C$3), FALSE )))))</f>
        <v>0</v>
      </c>
      <c r="I4" s="15">
        <f t="shared" si="0"/>
        <v>0</v>
      </c>
      <c r="J4" s="21">
        <f t="shared" si="1"/>
        <v>0</v>
      </c>
      <c r="K4" s="3"/>
      <c r="L4" s="3"/>
      <c r="M4" s="3"/>
      <c r="N4" s="2"/>
      <c r="O4" s="2"/>
    </row>
    <row r="5" spans="1:20">
      <c r="A5" s="1" t="s">
        <v>49</v>
      </c>
      <c r="B5" s="7" t="s">
        <v>6</v>
      </c>
      <c r="C5" s="2" t="s">
        <v>25</v>
      </c>
      <c r="D5" s="2" t="s">
        <v>25</v>
      </c>
      <c r="E5" s="4">
        <v>2010</v>
      </c>
      <c r="F5" s="4">
        <v>1</v>
      </c>
      <c r="G5" s="15">
        <v>95660</v>
      </c>
      <c r="H5" s="15">
        <f>IF((C5="Yes"), 0, IF((G5&lt;25000),0,IF((B5="NPROFIT"), ((G5/100)*'Billing Rate'!$C$5), IF((B5="GOV"), ((G5/100)*'Billing Rate'!$C$5), IF((B5="COM"), ((G5/100)* 'Billing Rate'!$C$3), FALSE )))))</f>
        <v>1434.9</v>
      </c>
      <c r="I5" s="15">
        <f t="shared" si="0"/>
        <v>0</v>
      </c>
      <c r="J5" s="21">
        <f t="shared" si="1"/>
        <v>1434.9</v>
      </c>
      <c r="K5" s="3"/>
      <c r="L5" s="3"/>
      <c r="M5" s="3"/>
      <c r="N5" s="2"/>
      <c r="O5" s="2"/>
    </row>
    <row r="6" spans="1:20">
      <c r="A6" s="1" t="s">
        <v>16</v>
      </c>
      <c r="B6" s="1" t="s">
        <v>2</v>
      </c>
      <c r="C6" s="2" t="s">
        <v>25</v>
      </c>
      <c r="D6" s="2" t="s">
        <v>24</v>
      </c>
      <c r="E6" s="4">
        <v>2010</v>
      </c>
      <c r="F6" s="4">
        <v>1</v>
      </c>
      <c r="G6" s="15">
        <v>281200</v>
      </c>
      <c r="H6" s="15">
        <f>IF((C6="Yes"), 0, IF((G6&lt;25000),0,IF((B6="NPROFIT"), ((G6/100)*'Billing Rate'!$C$5), IF((B6="GOV"), ((G6/100)*'Billing Rate'!$C$5), IF((B6="COM"), ((G6/100)* 'Billing Rate'!$C$3), FALSE )))))</f>
        <v>8436</v>
      </c>
      <c r="I6" s="15">
        <f t="shared" si="0"/>
        <v>295.26000000000005</v>
      </c>
      <c r="J6" s="21">
        <f t="shared" si="1"/>
        <v>8731.26</v>
      </c>
      <c r="K6" s="3"/>
      <c r="L6" s="3"/>
      <c r="M6" s="3"/>
      <c r="N6" s="2"/>
      <c r="O6" s="2"/>
    </row>
    <row r="7" spans="1:20">
      <c r="A7" s="1" t="s">
        <v>10</v>
      </c>
      <c r="B7" s="1" t="s">
        <v>2</v>
      </c>
      <c r="C7" s="2" t="s">
        <v>25</v>
      </c>
      <c r="D7" s="2" t="s">
        <v>24</v>
      </c>
      <c r="E7" s="4">
        <v>2010</v>
      </c>
      <c r="F7" s="4">
        <v>1</v>
      </c>
      <c r="G7" s="15">
        <v>257000</v>
      </c>
      <c r="H7" s="15">
        <f>IF((C7="Yes"), 0, IF((G7&lt;25000),0,IF((B7="NPROFIT"), ((G7/100)*'Billing Rate'!$C$5), IF((B7="GOV"), ((G7/100)*'Billing Rate'!$C$5), IF((B7="COM"), ((G7/100)* 'Billing Rate'!$C$3), FALSE )))))</f>
        <v>7710</v>
      </c>
      <c r="I7" s="15">
        <f t="shared" si="0"/>
        <v>269.85000000000002</v>
      </c>
      <c r="J7" s="21">
        <f t="shared" si="1"/>
        <v>7979.85</v>
      </c>
      <c r="K7" s="3"/>
      <c r="L7" s="3"/>
      <c r="M7" s="3"/>
      <c r="N7" s="2"/>
      <c r="O7" s="2"/>
    </row>
    <row r="8" spans="1:20">
      <c r="A8" s="2" t="s">
        <v>41</v>
      </c>
      <c r="B8" s="1" t="s">
        <v>6</v>
      </c>
      <c r="C8" s="2" t="s">
        <v>25</v>
      </c>
      <c r="D8" s="2" t="s">
        <v>25</v>
      </c>
      <c r="E8" s="4">
        <v>2010</v>
      </c>
      <c r="F8" s="4">
        <v>1</v>
      </c>
      <c r="G8" s="15">
        <v>23300</v>
      </c>
      <c r="H8" s="15">
        <f>IF((C8="Yes"), 0, IF((G8&lt;25000),0,IF((B8="NPROFIT"), ((G8/100)*'Billing Rate'!$C$5), IF((B8="GOV"), ((G8/100)*'Billing Rate'!$C$5), IF((B8="COM"), ((G8/100)* 'Billing Rate'!$C$3), FALSE )))))</f>
        <v>0</v>
      </c>
      <c r="I8" s="15">
        <f t="shared" si="0"/>
        <v>0</v>
      </c>
      <c r="J8" s="21">
        <f t="shared" si="1"/>
        <v>0</v>
      </c>
      <c r="K8" s="3"/>
      <c r="L8" s="3"/>
      <c r="M8" s="3"/>
      <c r="N8" s="2"/>
      <c r="O8" s="2"/>
    </row>
    <row r="9" spans="1:20">
      <c r="A9" s="1" t="s">
        <v>5</v>
      </c>
      <c r="B9" s="1" t="s">
        <v>2</v>
      </c>
      <c r="C9" s="2" t="s">
        <v>25</v>
      </c>
      <c r="D9" s="2" t="s">
        <v>24</v>
      </c>
      <c r="E9" s="4">
        <v>2010</v>
      </c>
      <c r="F9" s="4">
        <v>1</v>
      </c>
      <c r="G9" s="15">
        <v>81110</v>
      </c>
      <c r="H9" s="15">
        <f>IF((C9="Yes"), 0, IF((G9&lt;25000),0,IF((B9="NPROFIT"), ((G9/100)*'Billing Rate'!$C$5), IF((B9="GOV"), ((G9/100)*'Billing Rate'!$C$5), IF((B9="COM"), ((G9/100)* 'Billing Rate'!$C$3), FALSE )))))</f>
        <v>2433.3000000000002</v>
      </c>
      <c r="I9" s="15">
        <f t="shared" si="0"/>
        <v>85.165500000000009</v>
      </c>
      <c r="J9" s="21">
        <f t="shared" si="1"/>
        <v>2518.4655000000002</v>
      </c>
      <c r="K9" s="3"/>
      <c r="L9" s="3"/>
      <c r="M9" s="3"/>
      <c r="N9" s="2"/>
      <c r="O9" s="2"/>
    </row>
    <row r="10" spans="1:20">
      <c r="A10" s="2" t="s">
        <v>61</v>
      </c>
      <c r="B10" s="1" t="s">
        <v>6</v>
      </c>
      <c r="C10" s="2" t="s">
        <v>25</v>
      </c>
      <c r="D10" s="2" t="s">
        <v>25</v>
      </c>
      <c r="E10" s="4">
        <v>2010</v>
      </c>
      <c r="F10" s="4">
        <v>1</v>
      </c>
      <c r="G10" s="15">
        <v>2783000</v>
      </c>
      <c r="H10" s="15">
        <f>IF((C10="Yes"), 0, IF((G10&lt;25000),0,IF((B10="NPROFIT"), ((G10/100)*'Billing Rate'!$C$5), IF((B10="GOV"), ((G10/100)*'Billing Rate'!$C$5), IF((B10="COM"), ((G10/100)* 'Billing Rate'!$C$3), FALSE )))))</f>
        <v>41745</v>
      </c>
      <c r="I10" s="15">
        <f t="shared" si="0"/>
        <v>0</v>
      </c>
      <c r="J10" s="21">
        <f t="shared" si="1"/>
        <v>41745</v>
      </c>
      <c r="K10" s="3"/>
      <c r="L10" s="3"/>
      <c r="M10" s="3"/>
      <c r="N10" s="2"/>
      <c r="O10" s="2"/>
    </row>
    <row r="11" spans="1:20">
      <c r="A11" s="1" t="s">
        <v>21</v>
      </c>
      <c r="B11" s="1" t="s">
        <v>2</v>
      </c>
      <c r="C11" s="2" t="s">
        <v>25</v>
      </c>
      <c r="D11" s="2" t="s">
        <v>24</v>
      </c>
      <c r="E11" s="4">
        <v>2010</v>
      </c>
      <c r="F11" s="4">
        <v>1</v>
      </c>
      <c r="G11" s="15">
        <v>1131600</v>
      </c>
      <c r="H11" s="15">
        <f>IF((C11="Yes"), 0, IF((G11&lt;25000),0,IF((B11="NPROFIT"), ((G11/100)*'Billing Rate'!$C$5), IF((B11="GOV"), ((G11/100)*'Billing Rate'!$C$5), IF((B11="COM"), ((G11/100)* 'Billing Rate'!$C$3), FALSE )))))</f>
        <v>33948</v>
      </c>
      <c r="I11" s="15">
        <f t="shared" si="0"/>
        <v>1188.18</v>
      </c>
      <c r="J11" s="21">
        <f t="shared" si="1"/>
        <v>35136.18</v>
      </c>
      <c r="K11" s="3"/>
      <c r="L11" s="3"/>
      <c r="M11" s="3"/>
      <c r="N11" s="2"/>
      <c r="O11" s="2"/>
    </row>
    <row r="12" spans="1:20">
      <c r="A12" s="5" t="s">
        <v>60</v>
      </c>
      <c r="B12" s="1" t="s">
        <v>2</v>
      </c>
      <c r="C12" s="2" t="s">
        <v>25</v>
      </c>
      <c r="D12" s="2" t="s">
        <v>24</v>
      </c>
      <c r="E12" s="4">
        <v>2010</v>
      </c>
      <c r="F12" s="4">
        <v>1</v>
      </c>
      <c r="G12" s="15">
        <v>360800</v>
      </c>
      <c r="H12" s="15">
        <f>IF((C12="Yes"), 0, IF((G12&lt;25000),0,IF((B12="NPROFIT"), ((G12/100)*'Billing Rate'!$C$5), IF((B12="GOV"), ((G12/100)*'Billing Rate'!$C$5), IF((B12="COM"), ((G12/100)* 'Billing Rate'!$C$3), FALSE )))))</f>
        <v>10824</v>
      </c>
      <c r="I12" s="15">
        <f t="shared" si="0"/>
        <v>378.84000000000003</v>
      </c>
      <c r="J12" s="21">
        <f t="shared" si="1"/>
        <v>11202.84</v>
      </c>
      <c r="K12" s="3"/>
      <c r="L12" s="3"/>
      <c r="M12" s="3"/>
      <c r="N12" s="2"/>
      <c r="O12" s="2"/>
    </row>
    <row r="13" spans="1:20">
      <c r="A13" s="1" t="s">
        <v>37</v>
      </c>
      <c r="B13" s="1" t="s">
        <v>2</v>
      </c>
      <c r="C13" s="2" t="s">
        <v>25</v>
      </c>
      <c r="D13" s="2" t="s">
        <v>24</v>
      </c>
      <c r="E13" s="4">
        <v>2010</v>
      </c>
      <c r="F13" s="4">
        <v>1</v>
      </c>
      <c r="G13" s="15">
        <v>392600</v>
      </c>
      <c r="H13" s="15">
        <f>IF((C13="Yes"), 0, IF((G13&lt;25000),0,IF((B13="NPROFIT"), ((G13/100)*'Billing Rate'!$C$5), IF((B13="GOV"), ((G13/100)*'Billing Rate'!$C$5), IF((B13="COM"), ((G13/100)* 'Billing Rate'!$C$3), FALSE )))))</f>
        <v>11778</v>
      </c>
      <c r="I13" s="15">
        <f t="shared" si="0"/>
        <v>412.23</v>
      </c>
      <c r="J13" s="21">
        <f t="shared" si="1"/>
        <v>12190.23</v>
      </c>
      <c r="K13" s="3"/>
      <c r="L13" s="3"/>
      <c r="M13" s="3"/>
      <c r="N13" s="2"/>
      <c r="O13" s="2"/>
    </row>
    <row r="14" spans="1:20">
      <c r="A14" s="1" t="s">
        <v>39</v>
      </c>
      <c r="B14" s="1" t="s">
        <v>6</v>
      </c>
      <c r="C14" s="2" t="s">
        <v>25</v>
      </c>
      <c r="D14" s="2" t="s">
        <v>25</v>
      </c>
      <c r="E14" s="4">
        <v>2010</v>
      </c>
      <c r="F14" s="4">
        <v>1</v>
      </c>
      <c r="G14" s="15">
        <v>895300</v>
      </c>
      <c r="H14" s="15">
        <f>IF((C14="Yes"), 0, IF((G14&lt;25000),0,IF((B14="NPROFIT"), ((G14/100)*'Billing Rate'!$C$5), IF((B14="GOV"), ((G14/100)*'Billing Rate'!$C$5), IF((B14="COM"), ((G14/100)* 'Billing Rate'!$C$3), FALSE )))))</f>
        <v>13429.5</v>
      </c>
      <c r="I14" s="15">
        <f t="shared" si="0"/>
        <v>0</v>
      </c>
      <c r="J14" s="21">
        <f t="shared" si="1"/>
        <v>13429.5</v>
      </c>
      <c r="K14" s="3"/>
      <c r="L14" s="3"/>
      <c r="M14" s="3"/>
      <c r="N14" s="2"/>
      <c r="O14" s="2"/>
    </row>
    <row r="15" spans="1:20">
      <c r="A15" s="1" t="s">
        <v>55</v>
      </c>
      <c r="B15" s="1" t="s">
        <v>2</v>
      </c>
      <c r="C15" s="2" t="s">
        <v>25</v>
      </c>
      <c r="D15" s="2" t="s">
        <v>24</v>
      </c>
      <c r="E15" s="4">
        <v>2010</v>
      </c>
      <c r="F15" s="4">
        <v>1</v>
      </c>
      <c r="G15" s="15">
        <v>59240</v>
      </c>
      <c r="H15" s="15">
        <f>IF((C15="Yes"), 0, IF((G15&lt;25000),0,IF((B15="NPROFIT"), ((G15/100)*'Billing Rate'!$C$5), IF((B15="GOV"), ((G15/100)*'Billing Rate'!$C$5), IF((B15="COM"), ((G15/100)* 'Billing Rate'!$C$3), FALSE )))))</f>
        <v>1777.1999999999998</v>
      </c>
      <c r="I15" s="15">
        <f t="shared" si="0"/>
        <v>62.201999999999998</v>
      </c>
      <c r="J15" s="21">
        <f t="shared" si="1"/>
        <v>1839.4019999999998</v>
      </c>
      <c r="K15" s="3"/>
      <c r="L15" s="3"/>
      <c r="M15" s="3"/>
      <c r="N15" s="2"/>
      <c r="O15" s="2"/>
    </row>
    <row r="16" spans="1:20">
      <c r="A16" s="1" t="s">
        <v>9</v>
      </c>
      <c r="B16" s="1" t="s">
        <v>7</v>
      </c>
      <c r="C16" s="2" t="s">
        <v>24</v>
      </c>
      <c r="D16" s="2" t="s">
        <v>25</v>
      </c>
      <c r="E16" s="4">
        <v>2010</v>
      </c>
      <c r="F16" s="4">
        <v>1</v>
      </c>
      <c r="G16" s="15">
        <v>41690</v>
      </c>
      <c r="H16" s="15">
        <f>IF((C16="Yes"), 0, IF((G16&lt;25000),0,IF((B16="NPROFIT"), ((G16/100)*'Billing Rate'!$C$5), IF((B16="GOV"), ((G16/100)*'Billing Rate'!$C$5), IF((B16="COM"), ((G16/100)* 'Billing Rate'!$C$3), FALSE )))))</f>
        <v>0</v>
      </c>
      <c r="I16" s="15">
        <f t="shared" si="0"/>
        <v>0</v>
      </c>
      <c r="J16" s="21">
        <f t="shared" si="1"/>
        <v>0</v>
      </c>
      <c r="K16" s="3"/>
      <c r="L16" s="3"/>
      <c r="M16" s="3"/>
      <c r="N16" s="2"/>
      <c r="O16" s="2"/>
    </row>
    <row r="17" spans="1:15">
      <c r="A17" s="2" t="s">
        <v>74</v>
      </c>
      <c r="B17" s="1" t="s">
        <v>2</v>
      </c>
      <c r="C17" s="2" t="s">
        <v>25</v>
      </c>
      <c r="D17" s="2" t="s">
        <v>24</v>
      </c>
      <c r="E17" s="4">
        <v>2010</v>
      </c>
      <c r="F17" s="4">
        <v>1</v>
      </c>
      <c r="G17" s="15">
        <v>60870</v>
      </c>
      <c r="H17" s="15">
        <f>IF((C17="Yes"), 0, IF((G17&lt;25000),0,IF((B17="NPROFIT"), ((G17/100)*'Billing Rate'!$C$5), IF((B17="GOV"), ((G17/100)*'Billing Rate'!$C$5), IF((B17="COM"), ((G17/100)* 'Billing Rate'!$C$3), FALSE )))))</f>
        <v>1826.1000000000001</v>
      </c>
      <c r="I17" s="15">
        <f t="shared" si="0"/>
        <v>63.913500000000013</v>
      </c>
      <c r="J17" s="21">
        <f t="shared" si="1"/>
        <v>1890.0135000000002</v>
      </c>
      <c r="K17" s="3"/>
      <c r="L17" s="3"/>
      <c r="M17" s="3"/>
      <c r="N17" s="2"/>
      <c r="O17" s="2"/>
    </row>
    <row r="18" spans="1:15">
      <c r="A18" s="2" t="s">
        <v>44</v>
      </c>
      <c r="B18" s="1" t="s">
        <v>2</v>
      </c>
      <c r="C18" s="2" t="s">
        <v>25</v>
      </c>
      <c r="D18" s="2" t="s">
        <v>24</v>
      </c>
      <c r="E18" s="4">
        <v>2010</v>
      </c>
      <c r="F18" s="4">
        <v>1</v>
      </c>
      <c r="G18" s="15">
        <v>34690</v>
      </c>
      <c r="H18" s="15">
        <f>IF((C18="Yes"), 0, IF((G18&lt;25000),0,IF((B18="NPROFIT"), ((G18/100)*'Billing Rate'!$C$5), IF((B18="GOV"), ((G18/100)*'Billing Rate'!$C$5), IF((B18="COM"), ((G18/100)* 'Billing Rate'!$C$3), FALSE )))))</f>
        <v>1040.6999999999998</v>
      </c>
      <c r="I18" s="15">
        <f t="shared" si="0"/>
        <v>36.424499999999995</v>
      </c>
      <c r="J18" s="21">
        <f t="shared" si="1"/>
        <v>1077.1244999999999</v>
      </c>
      <c r="K18" s="3"/>
      <c r="L18" s="3"/>
      <c r="M18" s="3"/>
      <c r="N18" s="2"/>
      <c r="O18" s="2"/>
    </row>
    <row r="19" spans="1:15">
      <c r="A19" s="1" t="s">
        <v>47</v>
      </c>
      <c r="B19" s="1" t="s">
        <v>6</v>
      </c>
      <c r="C19" s="2" t="s">
        <v>25</v>
      </c>
      <c r="D19" s="2" t="s">
        <v>24</v>
      </c>
      <c r="E19" s="4">
        <v>2010</v>
      </c>
      <c r="F19" s="4">
        <v>1</v>
      </c>
      <c r="G19" s="15">
        <v>51790</v>
      </c>
      <c r="H19" s="15">
        <f>IF((C19="Yes"), 0, IF((G19&lt;25000),0,IF((B19="NPROFIT"), ((G19/100)*'Billing Rate'!$C$5), IF((B19="GOV"), ((G19/100)*'Billing Rate'!$C$5), IF((B19="COM"), ((G19/100)* 'Billing Rate'!$C$3), FALSE )))))</f>
        <v>776.84999999999991</v>
      </c>
      <c r="I19" s="15">
        <f t="shared" si="0"/>
        <v>27.18975</v>
      </c>
      <c r="J19" s="21">
        <f t="shared" si="1"/>
        <v>804.03974999999991</v>
      </c>
      <c r="K19" s="3"/>
      <c r="L19" s="3"/>
      <c r="M19" s="3"/>
      <c r="N19" s="2"/>
      <c r="O19" s="2"/>
    </row>
    <row r="20" spans="1:15">
      <c r="A20" s="1" t="s">
        <v>78</v>
      </c>
      <c r="B20" s="1" t="s">
        <v>6</v>
      </c>
      <c r="C20" s="2" t="s">
        <v>25</v>
      </c>
      <c r="D20" s="2" t="s">
        <v>25</v>
      </c>
      <c r="E20" s="4">
        <v>2010</v>
      </c>
      <c r="F20" s="4">
        <v>1</v>
      </c>
      <c r="G20" s="15">
        <v>3031700</v>
      </c>
      <c r="H20" s="15">
        <f>IF((C20="Yes"), 0, IF((G20&lt;25000),0,IF((B20="NPROFIT"), ((G20/100)*'Billing Rate'!$C$5), IF((B20="GOV"), ((G20/100)*'Billing Rate'!$C$5), IF((B20="COM"), ((G20/100)* 'Billing Rate'!$C$3), FALSE )))))</f>
        <v>45475.5</v>
      </c>
      <c r="I20" s="15">
        <f t="shared" si="0"/>
        <v>0</v>
      </c>
      <c r="J20" s="21">
        <f t="shared" si="1"/>
        <v>45475.5</v>
      </c>
      <c r="K20" s="3"/>
      <c r="L20" s="3"/>
      <c r="M20" s="3"/>
      <c r="N20" s="2"/>
      <c r="O20" s="2"/>
    </row>
    <row r="21" spans="1:15">
      <c r="A21" s="1" t="s">
        <v>53</v>
      </c>
      <c r="B21" s="1" t="s">
        <v>6</v>
      </c>
      <c r="C21" s="2" t="s">
        <v>25</v>
      </c>
      <c r="D21" s="2" t="s">
        <v>25</v>
      </c>
      <c r="E21" s="4">
        <v>2010</v>
      </c>
      <c r="F21" s="4">
        <v>1</v>
      </c>
      <c r="G21" s="15">
        <v>990000</v>
      </c>
      <c r="H21" s="15">
        <f>IF((C21="Yes"), 0, IF((G21&lt;25000),0,IF((B21="NPROFIT"), ((G21/100)*'Billing Rate'!$C$5), IF((B21="GOV"), ((G21/100)*'Billing Rate'!$C$5), IF((B21="COM"), ((G21/100)* 'Billing Rate'!$C$3), FALSE )))))</f>
        <v>14850</v>
      </c>
      <c r="I21" s="15">
        <f t="shared" si="0"/>
        <v>0</v>
      </c>
      <c r="J21" s="21">
        <f t="shared" si="1"/>
        <v>14850</v>
      </c>
      <c r="K21" s="3"/>
      <c r="L21" s="3"/>
      <c r="M21" s="3"/>
      <c r="N21" s="2"/>
      <c r="O21" s="2"/>
    </row>
    <row r="22" spans="1:15">
      <c r="A22" s="1" t="s">
        <v>32</v>
      </c>
      <c r="B22" s="1" t="s">
        <v>2</v>
      </c>
      <c r="C22" s="2" t="s">
        <v>25</v>
      </c>
      <c r="D22" s="2" t="s">
        <v>24</v>
      </c>
      <c r="E22" s="4">
        <v>2010</v>
      </c>
      <c r="F22" s="4">
        <v>1</v>
      </c>
      <c r="G22" s="15">
        <v>82000</v>
      </c>
      <c r="H22" s="15">
        <f>IF((C22="Yes"), 0, IF((G22&lt;25000),0,IF((B22="NPROFIT"), ((G22/100)*'Billing Rate'!$C$5), IF((B22="GOV"), ((G22/100)*'Billing Rate'!$C$5), IF((B22="COM"), ((G22/100)* 'Billing Rate'!$C$3), FALSE )))))</f>
        <v>2460</v>
      </c>
      <c r="I22" s="15">
        <f t="shared" si="0"/>
        <v>86.100000000000009</v>
      </c>
      <c r="J22" s="21">
        <f t="shared" si="1"/>
        <v>2546.1</v>
      </c>
      <c r="K22" s="3"/>
      <c r="L22" s="3"/>
      <c r="M22" s="3"/>
      <c r="N22" s="2"/>
      <c r="O22" s="2"/>
    </row>
    <row r="23" spans="1:15">
      <c r="A23" s="2" t="s">
        <v>69</v>
      </c>
      <c r="B23" s="1" t="s">
        <v>7</v>
      </c>
      <c r="C23" s="2" t="s">
        <v>24</v>
      </c>
      <c r="D23" s="2" t="s">
        <v>25</v>
      </c>
      <c r="E23" s="4">
        <v>2010</v>
      </c>
      <c r="F23" s="4">
        <v>1</v>
      </c>
      <c r="G23" s="15">
        <v>88840</v>
      </c>
      <c r="H23" s="15">
        <f>IF((C23="Yes"), 0, IF((G23&lt;25000),0,IF((B23="NPROFIT"), ((G23/100)*'Billing Rate'!$C$5), IF((B23="GOV"), ((G23/100)*'Billing Rate'!$C$5), IF((B23="COM"), ((G23/100)* 'Billing Rate'!$C$3), FALSE )))))</f>
        <v>0</v>
      </c>
      <c r="I23" s="15">
        <f t="shared" si="0"/>
        <v>0</v>
      </c>
      <c r="J23" s="21">
        <f t="shared" si="1"/>
        <v>0</v>
      </c>
      <c r="K23" s="3"/>
      <c r="L23" s="3"/>
      <c r="M23" s="3"/>
      <c r="N23" s="2"/>
      <c r="O23" s="2"/>
    </row>
    <row r="24" spans="1:15">
      <c r="A24" s="1" t="s">
        <v>13</v>
      </c>
      <c r="B24" s="1" t="s">
        <v>2</v>
      </c>
      <c r="C24" s="2" t="s">
        <v>25</v>
      </c>
      <c r="D24" s="2" t="s">
        <v>24</v>
      </c>
      <c r="E24" s="4">
        <v>2010</v>
      </c>
      <c r="F24" s="4">
        <v>1</v>
      </c>
      <c r="G24" s="15">
        <v>319090</v>
      </c>
      <c r="H24" s="15">
        <f>IF((C24="Yes"), 0, IF((G24&lt;25000),0,IF((B24="NPROFIT"), ((G24/100)*'Billing Rate'!$C$5), IF((B24="GOV"), ((G24/100)*'Billing Rate'!$C$5), IF((B24="COM"), ((G24/100)* 'Billing Rate'!$C$3), FALSE )))))</f>
        <v>9572.7000000000007</v>
      </c>
      <c r="I24" s="15">
        <f t="shared" si="0"/>
        <v>335.04450000000008</v>
      </c>
      <c r="J24" s="21">
        <f t="shared" si="1"/>
        <v>9907.7445000000007</v>
      </c>
      <c r="K24" s="3"/>
      <c r="L24" s="3"/>
      <c r="M24" s="3"/>
      <c r="N24" s="2"/>
      <c r="O24" s="2"/>
    </row>
    <row r="25" spans="1:15">
      <c r="A25" s="5" t="s">
        <v>59</v>
      </c>
      <c r="B25" s="1" t="s">
        <v>2</v>
      </c>
      <c r="C25" s="2" t="s">
        <v>25</v>
      </c>
      <c r="D25" s="2" t="s">
        <v>24</v>
      </c>
      <c r="E25" s="4">
        <v>2010</v>
      </c>
      <c r="F25" s="4">
        <v>1</v>
      </c>
      <c r="G25" s="15">
        <v>332000</v>
      </c>
      <c r="H25" s="15">
        <f>IF((C25="Yes"), 0, IF((G25&lt;25000),0,IF((B25="NPROFIT"), ((G25/100)*'Billing Rate'!$C$5), IF((B25="GOV"), ((G25/100)*'Billing Rate'!$C$5), IF((B25="COM"), ((G25/100)* 'Billing Rate'!$C$3), FALSE )))))</f>
        <v>9960</v>
      </c>
      <c r="I25" s="15">
        <f t="shared" si="0"/>
        <v>348.6</v>
      </c>
      <c r="J25" s="21">
        <f t="shared" si="1"/>
        <v>10308.6</v>
      </c>
      <c r="K25" s="3"/>
      <c r="L25" s="3"/>
      <c r="M25" s="3"/>
      <c r="N25" s="2"/>
      <c r="O25" s="2"/>
    </row>
    <row r="26" spans="1:15">
      <c r="A26" s="1" t="s">
        <v>4</v>
      </c>
      <c r="B26" s="1" t="s">
        <v>2</v>
      </c>
      <c r="C26" s="2" t="s">
        <v>25</v>
      </c>
      <c r="D26" s="2" t="s">
        <v>24</v>
      </c>
      <c r="E26" s="4">
        <v>2010</v>
      </c>
      <c r="F26" s="4">
        <v>1</v>
      </c>
      <c r="G26" s="15">
        <v>148590</v>
      </c>
      <c r="H26" s="15">
        <f>IF((C26="Yes"), 0, IF((G26&lt;25000),0,IF((B26="NPROFIT"), ((G26/100)*'Billing Rate'!$C$5), IF((B26="GOV"), ((G26/100)*'Billing Rate'!$C$5), IF((B26="COM"), ((G26/100)* 'Billing Rate'!$C$3), FALSE )))))</f>
        <v>4457.7000000000007</v>
      </c>
      <c r="I26" s="15">
        <f t="shared" si="0"/>
        <v>156.01950000000005</v>
      </c>
      <c r="J26" s="21">
        <f t="shared" si="1"/>
        <v>4613.7195000000011</v>
      </c>
      <c r="K26" s="3"/>
      <c r="L26" s="3"/>
      <c r="M26" s="3"/>
      <c r="N26" s="2"/>
      <c r="O26" s="2"/>
    </row>
    <row r="27" spans="1:15">
      <c r="A27" s="1" t="s">
        <v>52</v>
      </c>
      <c r="B27" s="1" t="s">
        <v>2</v>
      </c>
      <c r="C27" s="2" t="s">
        <v>25</v>
      </c>
      <c r="D27" s="2" t="s">
        <v>24</v>
      </c>
      <c r="E27" s="4">
        <v>2010</v>
      </c>
      <c r="F27" s="4">
        <v>1</v>
      </c>
      <c r="G27" s="15">
        <v>442400</v>
      </c>
      <c r="H27" s="15">
        <f>IF((C27="Yes"), 0, IF((G27&lt;25000),0,IF((B27="NPROFIT"), ((G27/100)*'Billing Rate'!$C$5), IF((B27="GOV"), ((G27/100)*'Billing Rate'!$C$5), IF((B27="COM"), ((G27/100)* 'Billing Rate'!$C$3), FALSE )))))</f>
        <v>13272</v>
      </c>
      <c r="I27" s="15">
        <f t="shared" si="0"/>
        <v>464.52000000000004</v>
      </c>
      <c r="J27" s="21">
        <f t="shared" si="1"/>
        <v>13736.52</v>
      </c>
      <c r="K27" s="3"/>
      <c r="L27" s="3"/>
      <c r="M27" s="3"/>
      <c r="N27" s="2"/>
      <c r="O27" s="2"/>
    </row>
    <row r="28" spans="1:15">
      <c r="A28" s="1" t="s">
        <v>38</v>
      </c>
      <c r="B28" s="1" t="s">
        <v>6</v>
      </c>
      <c r="C28" s="2" t="s">
        <v>25</v>
      </c>
      <c r="D28" s="2" t="s">
        <v>25</v>
      </c>
      <c r="E28" s="4">
        <v>2010</v>
      </c>
      <c r="F28" s="4">
        <v>1</v>
      </c>
      <c r="G28" s="15">
        <v>2020300</v>
      </c>
      <c r="H28" s="15">
        <f>IF((C28="Yes"), 0, IF((G28&lt;25000),0,IF((B28="NPROFIT"), ((G28/100)*'Billing Rate'!$C$5), IF((B28="GOV"), ((G28/100)*'Billing Rate'!$C$5), IF((B28="COM"), ((G28/100)* 'Billing Rate'!$C$3), FALSE )))))</f>
        <v>30304.5</v>
      </c>
      <c r="I28" s="15">
        <f t="shared" si="0"/>
        <v>0</v>
      </c>
      <c r="J28" s="21">
        <f t="shared" si="1"/>
        <v>30304.5</v>
      </c>
      <c r="K28" s="3"/>
      <c r="L28" s="3"/>
      <c r="M28" s="3"/>
      <c r="N28" s="2"/>
      <c r="O28" s="2"/>
    </row>
    <row r="29" spans="1:15">
      <c r="A29" s="2" t="s">
        <v>76</v>
      </c>
      <c r="B29" s="1" t="s">
        <v>2</v>
      </c>
      <c r="C29" s="2" t="s">
        <v>25</v>
      </c>
      <c r="D29" s="2" t="s">
        <v>24</v>
      </c>
      <c r="E29" s="4">
        <v>2010</v>
      </c>
      <c r="F29" s="4">
        <v>1</v>
      </c>
      <c r="G29" s="15">
        <v>76700</v>
      </c>
      <c r="H29" s="15">
        <f>IF((C29="Yes"), 0, IF((G29&lt;25000),0,IF((B29="NPROFIT"), ((G29/100)*'Billing Rate'!$C$5), IF((B29="GOV"), ((G29/100)*'Billing Rate'!$C$5), IF((B29="COM"), ((G29/100)* 'Billing Rate'!$C$3), FALSE )))))</f>
        <v>2301</v>
      </c>
      <c r="I29" s="15">
        <f t="shared" si="0"/>
        <v>80.535000000000011</v>
      </c>
      <c r="J29" s="21">
        <f t="shared" si="1"/>
        <v>2381.5349999999999</v>
      </c>
      <c r="K29" s="3"/>
      <c r="L29" s="3"/>
      <c r="M29" s="3"/>
      <c r="N29" s="2"/>
      <c r="O29" s="2"/>
    </row>
    <row r="30" spans="1:15">
      <c r="A30" s="2" t="s">
        <v>35</v>
      </c>
      <c r="B30" s="1" t="s">
        <v>2</v>
      </c>
      <c r="C30" s="2" t="s">
        <v>25</v>
      </c>
      <c r="D30" s="2" t="s">
        <v>24</v>
      </c>
      <c r="E30" s="4">
        <v>2010</v>
      </c>
      <c r="F30" s="4">
        <v>1</v>
      </c>
      <c r="G30" s="15">
        <v>178300</v>
      </c>
      <c r="H30" s="15">
        <f>IF((C30="Yes"), 0, IF((G30&lt;25000),0,IF((B30="NPROFIT"), ((G30/100)*'Billing Rate'!$C$5), IF((B30="GOV"), ((G30/100)*'Billing Rate'!$C$5), IF((B30="COM"), ((G30/100)* 'Billing Rate'!$C$3), FALSE )))))</f>
        <v>5349</v>
      </c>
      <c r="I30" s="15">
        <f t="shared" si="0"/>
        <v>187.21500000000003</v>
      </c>
      <c r="J30" s="21">
        <f t="shared" si="1"/>
        <v>5536.2150000000001</v>
      </c>
      <c r="K30" s="3"/>
      <c r="L30" s="3"/>
      <c r="M30" s="3"/>
      <c r="N30" s="2"/>
      <c r="O30" s="2"/>
    </row>
    <row r="31" spans="1:15">
      <c r="A31" s="1" t="s">
        <v>3</v>
      </c>
      <c r="B31" s="1" t="s">
        <v>2</v>
      </c>
      <c r="C31" s="2" t="s">
        <v>25</v>
      </c>
      <c r="D31" s="2" t="s">
        <v>24</v>
      </c>
      <c r="E31" s="4">
        <v>2010</v>
      </c>
      <c r="F31" s="4">
        <v>1</v>
      </c>
      <c r="G31" s="15">
        <v>217700</v>
      </c>
      <c r="H31" s="15">
        <f>IF((C31="Yes"), 0, IF((G31&lt;25000),0,IF((B31="NPROFIT"), ((G31/100)*'Billing Rate'!$C$5), IF((B31="GOV"), ((G31/100)*'Billing Rate'!$C$5), IF((B31="COM"), ((G31/100)* 'Billing Rate'!$C$3), FALSE )))))</f>
        <v>6531</v>
      </c>
      <c r="I31" s="15">
        <f t="shared" si="0"/>
        <v>228.58500000000001</v>
      </c>
      <c r="J31" s="21">
        <f t="shared" si="1"/>
        <v>6759.585</v>
      </c>
      <c r="K31" s="3"/>
      <c r="L31" s="3"/>
      <c r="M31" s="3"/>
      <c r="N31" s="2"/>
      <c r="O31" s="2"/>
    </row>
    <row r="32" spans="1:15">
      <c r="A32" s="1" t="s">
        <v>22</v>
      </c>
      <c r="B32" s="1" t="s">
        <v>2</v>
      </c>
      <c r="C32" s="2" t="s">
        <v>25</v>
      </c>
      <c r="D32" s="2" t="s">
        <v>24</v>
      </c>
      <c r="E32" s="4">
        <v>2010</v>
      </c>
      <c r="F32" s="4">
        <v>1</v>
      </c>
      <c r="G32" s="15">
        <v>964500</v>
      </c>
      <c r="H32" s="15">
        <f>IF((C32="Yes"), 0, IF((G32&lt;25000),0,IF((B32="NPROFIT"), ((G32/100)*'Billing Rate'!$C$5), IF((B32="GOV"), ((G32/100)*'Billing Rate'!$C$5), IF((B32="COM"), ((G32/100)* 'Billing Rate'!$C$3), FALSE )))))</f>
        <v>28935</v>
      </c>
      <c r="I32" s="15">
        <f t="shared" si="0"/>
        <v>1012.7250000000001</v>
      </c>
      <c r="J32" s="21">
        <f t="shared" si="1"/>
        <v>29947.724999999999</v>
      </c>
      <c r="K32" s="3"/>
      <c r="L32" s="3"/>
      <c r="M32" s="3"/>
      <c r="N32" s="2"/>
      <c r="O32" s="2"/>
    </row>
    <row r="33" spans="1:15">
      <c r="A33" s="1" t="s">
        <v>43</v>
      </c>
      <c r="B33" s="1" t="s">
        <v>2</v>
      </c>
      <c r="C33" s="2" t="s">
        <v>25</v>
      </c>
      <c r="D33" s="2" t="s">
        <v>24</v>
      </c>
      <c r="E33" s="4">
        <v>2010</v>
      </c>
      <c r="F33" s="4">
        <v>1</v>
      </c>
      <c r="G33" s="15">
        <v>28877</v>
      </c>
      <c r="H33" s="15">
        <f>IF((C33="Yes"), 0, IF((G33&lt;25000),0,IF((B33="NPROFIT"), ((G33/100)*'Billing Rate'!$C$5), IF((B33="GOV"), ((G33/100)*'Billing Rate'!$C$5), IF((B33="COM"), ((G33/100)* 'Billing Rate'!$C$3), FALSE )))))</f>
        <v>866.31</v>
      </c>
      <c r="I33" s="15">
        <f t="shared" si="0"/>
        <v>30.32085</v>
      </c>
      <c r="J33" s="21">
        <f t="shared" si="1"/>
        <v>896.6308499999999</v>
      </c>
      <c r="K33" s="3"/>
      <c r="L33" s="3"/>
      <c r="M33" s="3"/>
      <c r="N33" s="2"/>
      <c r="O33" s="2"/>
    </row>
    <row r="34" spans="1:15">
      <c r="A34" s="1" t="s">
        <v>40</v>
      </c>
      <c r="B34" s="1" t="s">
        <v>2</v>
      </c>
      <c r="C34" s="2" t="s">
        <v>25</v>
      </c>
      <c r="D34" s="2" t="s">
        <v>24</v>
      </c>
      <c r="E34" s="4">
        <v>2010</v>
      </c>
      <c r="F34" s="4">
        <v>1</v>
      </c>
      <c r="G34" s="15">
        <v>598600</v>
      </c>
      <c r="H34" s="15">
        <f>IF((C34="Yes"), 0, IF((G34&lt;25000),0,IF((B34="NPROFIT"), ((G34/100)*'Billing Rate'!$C$5), IF((B34="GOV"), ((G34/100)*'Billing Rate'!$C$5), IF((B34="COM"), ((G34/100)* 'Billing Rate'!$C$3), FALSE )))))</f>
        <v>17958</v>
      </c>
      <c r="I34" s="15">
        <f t="shared" si="0"/>
        <v>628.53000000000009</v>
      </c>
      <c r="J34" s="21">
        <f t="shared" si="1"/>
        <v>18586.53</v>
      </c>
      <c r="K34" s="3"/>
      <c r="L34" s="3"/>
      <c r="M34" s="3"/>
      <c r="N34" s="2"/>
      <c r="O34" s="2"/>
    </row>
    <row r="35" spans="1:15">
      <c r="A35" s="1" t="s">
        <v>14</v>
      </c>
      <c r="B35" s="1" t="s">
        <v>2</v>
      </c>
      <c r="C35" s="2" t="s">
        <v>25</v>
      </c>
      <c r="D35" s="2" t="s">
        <v>24</v>
      </c>
      <c r="E35" s="4">
        <v>2010</v>
      </c>
      <c r="F35" s="4">
        <v>1</v>
      </c>
      <c r="G35" s="15">
        <v>56900</v>
      </c>
      <c r="H35" s="15">
        <f>IF((C35="Yes"), 0, IF((G35&lt;25000),0,IF((B35="NPROFIT"), ((G35/100)*'Billing Rate'!$C$5), IF((B35="GOV"), ((G35/100)*'Billing Rate'!$C$5), IF((B35="COM"), ((G35/100)* 'Billing Rate'!$C$3), FALSE )))))</f>
        <v>1707</v>
      </c>
      <c r="I35" s="15">
        <f t="shared" si="0"/>
        <v>59.745000000000005</v>
      </c>
      <c r="J35" s="21">
        <f t="shared" si="1"/>
        <v>1766.7449999999999</v>
      </c>
      <c r="K35" s="3"/>
      <c r="L35" s="3"/>
      <c r="M35" s="3"/>
      <c r="N35" s="2"/>
      <c r="O35" s="2"/>
    </row>
    <row r="36" spans="1:15">
      <c r="A36" s="1" t="s">
        <v>36</v>
      </c>
      <c r="B36" s="1" t="s">
        <v>7</v>
      </c>
      <c r="C36" s="2" t="s">
        <v>24</v>
      </c>
      <c r="D36" s="2" t="s">
        <v>25</v>
      </c>
      <c r="E36" s="4">
        <v>2010</v>
      </c>
      <c r="F36" s="4">
        <v>1</v>
      </c>
      <c r="G36" s="15">
        <v>238200</v>
      </c>
      <c r="H36" s="15">
        <f>IF((C36="Yes"), 0, IF((G36&lt;25000),0,IF((B36="NPROFIT"), ((G36/100)*'Billing Rate'!$C$5), IF((B36="GOV"), ((G36/100)*'Billing Rate'!$C$5), IF((B36="COM"), ((G36/100)* 'Billing Rate'!$C$3), FALSE )))))</f>
        <v>0</v>
      </c>
      <c r="I36" s="15">
        <f t="shared" si="0"/>
        <v>0</v>
      </c>
      <c r="J36" s="21">
        <f t="shared" si="1"/>
        <v>0</v>
      </c>
      <c r="K36" s="3"/>
      <c r="L36" s="3"/>
      <c r="M36" s="3"/>
      <c r="N36" s="2"/>
      <c r="O36" s="2"/>
    </row>
    <row r="37" spans="1:15">
      <c r="A37" s="2" t="s">
        <v>31</v>
      </c>
      <c r="B37" s="1" t="s">
        <v>2</v>
      </c>
      <c r="C37" s="2" t="s">
        <v>25</v>
      </c>
      <c r="D37" s="2" t="s">
        <v>24</v>
      </c>
      <c r="E37" s="4">
        <v>2010</v>
      </c>
      <c r="F37" s="4">
        <v>1</v>
      </c>
      <c r="G37" s="15">
        <v>80530</v>
      </c>
      <c r="H37" s="15">
        <f>IF((C37="Yes"), 0, IF((G37&lt;25000),0,IF((B37="NPROFIT"), ((G37/100)*'Billing Rate'!$C$5), IF((B37="GOV"), ((G37/100)*'Billing Rate'!$C$5), IF((B37="COM"), ((G37/100)* 'Billing Rate'!$C$3), FALSE )))))</f>
        <v>2415.8999999999996</v>
      </c>
      <c r="I37" s="15">
        <f t="shared" si="0"/>
        <v>84.5565</v>
      </c>
      <c r="J37" s="21">
        <f t="shared" si="1"/>
        <v>2500.4564999999998</v>
      </c>
      <c r="K37" s="3"/>
      <c r="L37" s="3"/>
      <c r="M37" s="3"/>
      <c r="N37" s="2"/>
      <c r="O37" s="2"/>
    </row>
    <row r="38" spans="1:15">
      <c r="A38" s="2" t="s">
        <v>45</v>
      </c>
      <c r="B38" s="1" t="s">
        <v>7</v>
      </c>
      <c r="C38" s="2" t="s">
        <v>24</v>
      </c>
      <c r="D38" s="2" t="s">
        <v>24</v>
      </c>
      <c r="E38" s="4">
        <v>2010</v>
      </c>
      <c r="F38" s="4">
        <v>1</v>
      </c>
      <c r="G38" s="15">
        <v>38040</v>
      </c>
      <c r="H38" s="15">
        <f>IF((C38="Yes"), 0, IF((G38&lt;25000),0,IF((B38="NPROFIT"), ((G38/100)*'Billing Rate'!$C$5), IF((B38="GOV"), ((G38/100)*'Billing Rate'!$C$5), IF((B38="COM"), ((G38/100)* 'Billing Rate'!$C$3), FALSE )))))</f>
        <v>0</v>
      </c>
      <c r="I38" s="15">
        <f t="shared" si="0"/>
        <v>0</v>
      </c>
      <c r="J38" s="21">
        <f t="shared" si="1"/>
        <v>0</v>
      </c>
      <c r="K38" s="3"/>
      <c r="L38" s="3"/>
      <c r="M38" s="3"/>
      <c r="N38" s="2"/>
      <c r="O38" s="2"/>
    </row>
    <row r="39" spans="1:15">
      <c r="A39" s="2" t="s">
        <v>66</v>
      </c>
      <c r="B39" s="1" t="s">
        <v>6</v>
      </c>
      <c r="C39" s="2" t="s">
        <v>25</v>
      </c>
      <c r="D39" s="2" t="s">
        <v>25</v>
      </c>
      <c r="E39" s="4">
        <v>2010</v>
      </c>
      <c r="F39" s="4">
        <v>1</v>
      </c>
      <c r="G39" s="15">
        <v>26250</v>
      </c>
      <c r="H39" s="15">
        <f>IF((C39="Yes"), 0, IF((G39&lt;25000),0,IF((B39="NPROFIT"), ((G39/100)*'Billing Rate'!$C$5), IF((B39="GOV"), ((G39/100)*'Billing Rate'!$C$5), IF((B39="COM"), ((G39/100)* 'Billing Rate'!$C$3), FALSE )))))</f>
        <v>393.75</v>
      </c>
      <c r="I39" s="15">
        <f t="shared" si="0"/>
        <v>0</v>
      </c>
      <c r="J39" s="21">
        <f t="shared" si="1"/>
        <v>393.75</v>
      </c>
      <c r="K39" s="3"/>
      <c r="L39" s="3"/>
      <c r="M39" s="3"/>
      <c r="N39" s="2"/>
      <c r="O39" s="2"/>
    </row>
    <row r="40" spans="1:15">
      <c r="A40" s="2" t="s">
        <v>30</v>
      </c>
      <c r="B40" s="1" t="s">
        <v>7</v>
      </c>
      <c r="C40" s="2" t="s">
        <v>24</v>
      </c>
      <c r="D40" s="2" t="s">
        <v>25</v>
      </c>
      <c r="E40" s="4">
        <v>2010</v>
      </c>
      <c r="F40" s="4">
        <v>1</v>
      </c>
      <c r="G40" s="15">
        <v>75490</v>
      </c>
      <c r="H40" s="15">
        <f>IF((C40="Yes"), 0, IF((G40&lt;25000),0,IF((B40="NPROFIT"), ((G40/100)*'Billing Rate'!$C$5), IF((B40="GOV"), ((G40/100)*'Billing Rate'!$C$5), IF((B40="COM"), ((G40/100)* 'Billing Rate'!$C$3), FALSE )))))</f>
        <v>0</v>
      </c>
      <c r="I40" s="15">
        <f t="shared" si="0"/>
        <v>0</v>
      </c>
      <c r="J40" s="21">
        <f t="shared" si="1"/>
        <v>0</v>
      </c>
      <c r="K40" s="3"/>
      <c r="L40" s="3"/>
      <c r="M40" s="3"/>
      <c r="N40" s="2"/>
      <c r="O40" s="2"/>
    </row>
    <row r="41" spans="1:15">
      <c r="A41" s="2" t="s">
        <v>42</v>
      </c>
      <c r="B41" s="1" t="s">
        <v>2</v>
      </c>
      <c r="C41" s="2" t="s">
        <v>25</v>
      </c>
      <c r="D41" s="2" t="s">
        <v>24</v>
      </c>
      <c r="E41" s="4">
        <v>2010</v>
      </c>
      <c r="F41" s="4">
        <v>1</v>
      </c>
      <c r="G41" s="15">
        <v>27800</v>
      </c>
      <c r="H41" s="15">
        <f>IF((C41="Yes"), 0, IF((G41&lt;25000),0,IF((B41="NPROFIT"), ((G41/100)*'Billing Rate'!$C$5), IF((B41="GOV"), ((G41/100)*'Billing Rate'!$C$5), IF((B41="COM"), ((G41/100)* 'Billing Rate'!$C$3), FALSE )))))</f>
        <v>834</v>
      </c>
      <c r="I41" s="15">
        <f t="shared" si="0"/>
        <v>29.19</v>
      </c>
      <c r="J41" s="21">
        <f t="shared" si="1"/>
        <v>863.19</v>
      </c>
      <c r="K41" s="3"/>
      <c r="L41" s="3"/>
      <c r="M41" s="3"/>
      <c r="N41" s="2"/>
      <c r="O41" s="2"/>
    </row>
    <row r="42" spans="1:15">
      <c r="A42" s="1" t="s">
        <v>62</v>
      </c>
      <c r="B42" s="1" t="s">
        <v>2</v>
      </c>
      <c r="C42" s="2" t="s">
        <v>25</v>
      </c>
      <c r="D42" s="2" t="s">
        <v>24</v>
      </c>
      <c r="E42" s="4">
        <v>2010</v>
      </c>
      <c r="F42" s="4">
        <v>1</v>
      </c>
      <c r="G42" s="15">
        <v>1863100</v>
      </c>
      <c r="H42" s="15">
        <f>IF((C42="Yes"), 0, IF((G42&lt;25000),0,IF((B42="NPROFIT"), ((G42/100)*'Billing Rate'!$C$5), IF((B42="GOV"), ((G42/100)*'Billing Rate'!$C$5), IF((B42="COM"), ((G42/100)* 'Billing Rate'!$C$3), FALSE )))))</f>
        <v>55893</v>
      </c>
      <c r="I42" s="15">
        <f t="shared" si="0"/>
        <v>1956.2550000000001</v>
      </c>
      <c r="J42" s="21">
        <f t="shared" si="1"/>
        <v>57849.254999999997</v>
      </c>
      <c r="K42" s="3"/>
      <c r="L42" s="3"/>
      <c r="M42" s="3"/>
      <c r="N42" s="2"/>
      <c r="O42" s="2"/>
    </row>
    <row r="43" spans="1:15">
      <c r="A43" s="2" t="s">
        <v>72</v>
      </c>
      <c r="B43" s="1" t="s">
        <v>2</v>
      </c>
      <c r="C43" s="2" t="s">
        <v>25</v>
      </c>
      <c r="D43" s="2" t="s">
        <v>24</v>
      </c>
      <c r="E43" s="4">
        <v>2010</v>
      </c>
      <c r="F43" s="4">
        <v>1</v>
      </c>
      <c r="G43" s="15">
        <v>49000</v>
      </c>
      <c r="H43" s="15">
        <f>IF((C43="Yes"), 0, IF((G43&lt;25000),0,IF((B43="NPROFIT"), ((G43/100)*'Billing Rate'!$C$5), IF((B43="GOV"), ((G43/100)*'Billing Rate'!$C$5), IF((B43="COM"), ((G43/100)* 'Billing Rate'!$C$3), FALSE )))))</f>
        <v>1470</v>
      </c>
      <c r="I43" s="15">
        <f t="shared" si="0"/>
        <v>51.45</v>
      </c>
      <c r="J43" s="21">
        <f t="shared" si="1"/>
        <v>1521.45</v>
      </c>
      <c r="K43" s="3"/>
      <c r="L43" s="3"/>
      <c r="M43" s="3"/>
      <c r="N43" s="2"/>
      <c r="O43" s="2"/>
    </row>
    <row r="44" spans="1:15">
      <c r="A44" s="1" t="s">
        <v>54</v>
      </c>
      <c r="B44" s="1" t="s">
        <v>6</v>
      </c>
      <c r="C44" s="2" t="s">
        <v>25</v>
      </c>
      <c r="D44" s="2" t="s">
        <v>24</v>
      </c>
      <c r="E44" s="4">
        <v>2010</v>
      </c>
      <c r="F44" s="4">
        <v>1</v>
      </c>
      <c r="G44" s="15">
        <v>40530</v>
      </c>
      <c r="H44" s="15">
        <f>IF((C44="Yes"), 0, IF((G44&lt;25000),0,IF((B44="NPROFIT"), ((G44/100)*'Billing Rate'!$C$5), IF((B44="GOV"), ((G44/100)*'Billing Rate'!$C$5), IF((B44="COM"), ((G44/100)* 'Billing Rate'!$C$3), FALSE )))))</f>
        <v>607.95000000000005</v>
      </c>
      <c r="I44" s="15">
        <f t="shared" si="0"/>
        <v>21.278250000000003</v>
      </c>
      <c r="J44" s="21">
        <f t="shared" si="1"/>
        <v>629.22825</v>
      </c>
      <c r="K44" s="3"/>
      <c r="L44" s="3"/>
      <c r="M44" s="3"/>
      <c r="N44" s="2"/>
      <c r="O44" s="2"/>
    </row>
    <row r="45" spans="1:15">
      <c r="A45" s="1" t="s">
        <v>15</v>
      </c>
      <c r="B45" s="1" t="s">
        <v>2</v>
      </c>
      <c r="C45" s="2" t="s">
        <v>25</v>
      </c>
      <c r="D45" s="2" t="s">
        <v>24</v>
      </c>
      <c r="E45" s="4">
        <v>2010</v>
      </c>
      <c r="F45" s="4">
        <v>1</v>
      </c>
      <c r="G45" s="15">
        <v>524900</v>
      </c>
      <c r="H45" s="15">
        <f>IF((C45="Yes"), 0, IF((G45&lt;25000),0,IF((B45="NPROFIT"), ((G45/100)*'Billing Rate'!$C$5), IF((B45="GOV"), ((G45/100)*'Billing Rate'!$C$5), IF((B45="COM"), ((G45/100)* 'Billing Rate'!$C$3), FALSE )))))</f>
        <v>15747</v>
      </c>
      <c r="I45" s="15">
        <f t="shared" si="0"/>
        <v>551.1450000000001</v>
      </c>
      <c r="J45" s="21">
        <f t="shared" si="1"/>
        <v>16298.145</v>
      </c>
      <c r="K45" s="3"/>
      <c r="L45" s="3"/>
      <c r="M45" s="3"/>
      <c r="N45" s="2"/>
      <c r="O45" s="2"/>
    </row>
    <row r="46" spans="1:15">
      <c r="A46" s="2" t="s">
        <v>79</v>
      </c>
      <c r="B46" s="1" t="s">
        <v>2</v>
      </c>
      <c r="C46" s="2" t="s">
        <v>25</v>
      </c>
      <c r="D46" s="2" t="s">
        <v>24</v>
      </c>
      <c r="E46" s="4">
        <v>2010</v>
      </c>
      <c r="F46" s="4">
        <v>1</v>
      </c>
      <c r="G46" s="15">
        <v>25200</v>
      </c>
      <c r="H46" s="15">
        <f>IF((C46="Yes"), 0, IF((G46&lt;25000),0,IF((B46="NPROFIT"), ((G46/100)*'Billing Rate'!$C$5), IF((B46="GOV"), ((G46/100)*'Billing Rate'!$C$5), IF((B46="COM"), ((G46/100)* 'Billing Rate'!$C$3), FALSE )))))</f>
        <v>756</v>
      </c>
      <c r="I46" s="15">
        <f t="shared" si="0"/>
        <v>26.46</v>
      </c>
      <c r="J46" s="21">
        <f t="shared" si="1"/>
        <v>782.46</v>
      </c>
      <c r="K46" s="3"/>
      <c r="L46" s="3"/>
      <c r="M46" s="3"/>
      <c r="N46" s="2"/>
      <c r="O46" s="2"/>
    </row>
    <row r="47" spans="1:15">
      <c r="A47" s="2" t="s">
        <v>51</v>
      </c>
      <c r="B47" s="1" t="s">
        <v>2</v>
      </c>
      <c r="C47" s="2" t="s">
        <v>25</v>
      </c>
      <c r="D47" s="2" t="s">
        <v>24</v>
      </c>
      <c r="E47" s="4">
        <v>2010</v>
      </c>
      <c r="F47" s="4">
        <v>1</v>
      </c>
      <c r="G47" s="15">
        <v>380460</v>
      </c>
      <c r="H47" s="15">
        <f>IF((C47="Yes"), 0, IF((G47&lt;25000),0,IF((B47="NPROFIT"), ((G47/100)*'Billing Rate'!$C$5), IF((B47="GOV"), ((G47/100)*'Billing Rate'!$C$5), IF((B47="COM"), ((G47/100)* 'Billing Rate'!$C$3), FALSE )))))</f>
        <v>11413.8</v>
      </c>
      <c r="I47" s="15">
        <f t="shared" si="0"/>
        <v>399.483</v>
      </c>
      <c r="J47" s="21">
        <f t="shared" si="1"/>
        <v>11813.282999999999</v>
      </c>
      <c r="K47" s="3"/>
      <c r="L47" s="3"/>
      <c r="M47" s="3"/>
      <c r="N47" s="2"/>
      <c r="O47" s="2"/>
    </row>
    <row r="48" spans="1:15">
      <c r="A48" s="5" t="s">
        <v>58</v>
      </c>
      <c r="B48" s="1" t="s">
        <v>2</v>
      </c>
      <c r="C48" s="2" t="s">
        <v>25</v>
      </c>
      <c r="D48" s="2" t="s">
        <v>24</v>
      </c>
      <c r="E48" s="4">
        <v>2010</v>
      </c>
      <c r="F48" s="4">
        <v>1</v>
      </c>
      <c r="G48" s="15">
        <v>148174</v>
      </c>
      <c r="H48" s="15">
        <f>IF((C48="Yes"), 0, IF((G48&lt;25000),0,IF((B48="NPROFIT"), ((G48/100)*'Billing Rate'!$C$5), IF((B48="GOV"), ((G48/100)*'Billing Rate'!$C$5), IF((B48="COM"), ((G48/100)* 'Billing Rate'!$C$3), FALSE )))))</f>
        <v>4445.22</v>
      </c>
      <c r="I48" s="15">
        <f t="shared" si="0"/>
        <v>155.58270000000002</v>
      </c>
      <c r="J48" s="21">
        <f t="shared" si="1"/>
        <v>4600.8027000000002</v>
      </c>
      <c r="K48" s="3"/>
      <c r="L48" s="3"/>
      <c r="M48" s="3"/>
      <c r="N48" s="2"/>
      <c r="O48" s="2"/>
    </row>
    <row r="49" spans="1:15">
      <c r="A49" s="2" t="s">
        <v>63</v>
      </c>
      <c r="B49" s="1" t="s">
        <v>6</v>
      </c>
      <c r="C49" s="2" t="s">
        <v>25</v>
      </c>
      <c r="D49" s="2" t="s">
        <v>24</v>
      </c>
      <c r="E49" s="4">
        <v>2010</v>
      </c>
      <c r="F49" s="4">
        <v>1</v>
      </c>
      <c r="G49" s="15">
        <v>737000</v>
      </c>
      <c r="H49" s="15">
        <f>IF((C49="Yes"), 0, IF((G49&lt;25000),0,IF((B49="NPROFIT"), ((G49/100)*'Billing Rate'!$C$5), IF((B49="GOV"), ((G49/100)*'Billing Rate'!$C$5), IF((B49="COM"), ((G49/100)* 'Billing Rate'!$C$3), FALSE )))))</f>
        <v>11055</v>
      </c>
      <c r="I49" s="15">
        <f t="shared" si="0"/>
        <v>386.92500000000001</v>
      </c>
      <c r="J49" s="21">
        <f t="shared" si="1"/>
        <v>11441.924999999999</v>
      </c>
      <c r="K49" s="3"/>
      <c r="L49" s="3"/>
      <c r="M49" s="3"/>
      <c r="N49" s="2"/>
      <c r="O49" s="2"/>
    </row>
    <row r="50" spans="1:15">
      <c r="A50" s="2" t="s">
        <v>73</v>
      </c>
      <c r="B50" s="1" t="s">
        <v>2</v>
      </c>
      <c r="C50" s="2" t="s">
        <v>25</v>
      </c>
      <c r="D50" s="2" t="s">
        <v>24</v>
      </c>
      <c r="E50" s="4">
        <v>2010</v>
      </c>
      <c r="F50" s="4">
        <v>1</v>
      </c>
      <c r="G50" s="15">
        <v>41920</v>
      </c>
      <c r="H50" s="15">
        <f>IF((C50="Yes"), 0, IF((G50&lt;25000),0,IF((B50="NPROFIT"), ((G50/100)*'Billing Rate'!$C$5), IF((B50="GOV"), ((G50/100)*'Billing Rate'!$C$5), IF((B50="COM"), ((G50/100)* 'Billing Rate'!$C$3), FALSE )))))</f>
        <v>1257.5999999999999</v>
      </c>
      <c r="I50" s="15">
        <f t="shared" si="0"/>
        <v>44.015999999999998</v>
      </c>
      <c r="J50" s="21">
        <f t="shared" si="1"/>
        <v>1301.616</v>
      </c>
      <c r="K50" s="3"/>
      <c r="L50" s="3"/>
      <c r="M50" s="3"/>
      <c r="N50" s="2"/>
      <c r="O50" s="2"/>
    </row>
    <row r="51" spans="1:15">
      <c r="A51" s="2" t="s">
        <v>77</v>
      </c>
      <c r="B51" s="1" t="s">
        <v>6</v>
      </c>
      <c r="C51" s="2" t="s">
        <v>25</v>
      </c>
      <c r="D51" s="2" t="s">
        <v>25</v>
      </c>
      <c r="E51" s="4">
        <v>2010</v>
      </c>
      <c r="F51" s="4">
        <v>1</v>
      </c>
      <c r="G51" s="15">
        <v>3978000</v>
      </c>
      <c r="H51" s="15">
        <f>IF((C51="Yes"), 0, IF((G51&lt;25000),0,IF((B51="NPROFIT"), ((G51/100)*'Billing Rate'!$C$5), IF((B51="GOV"), ((G51/100)*'Billing Rate'!$C$5), IF((B51="COM"), ((G51/100)* 'Billing Rate'!$C$3), FALSE )))))</f>
        <v>59670</v>
      </c>
      <c r="I51" s="15">
        <f t="shared" si="0"/>
        <v>0</v>
      </c>
      <c r="J51" s="21">
        <f t="shared" si="1"/>
        <v>59670</v>
      </c>
      <c r="K51" s="3"/>
      <c r="L51" s="3"/>
      <c r="M51" s="3"/>
      <c r="N51" s="2"/>
      <c r="O51" s="2"/>
    </row>
    <row r="52" spans="1:15">
      <c r="A52" s="2" t="s">
        <v>65</v>
      </c>
      <c r="B52" s="1" t="s">
        <v>6</v>
      </c>
      <c r="C52" s="2" t="s">
        <v>25</v>
      </c>
      <c r="D52" s="2" t="s">
        <v>25</v>
      </c>
      <c r="E52" s="4">
        <v>2010</v>
      </c>
      <c r="F52" s="4">
        <v>1</v>
      </c>
      <c r="G52" s="15">
        <v>1207700</v>
      </c>
      <c r="H52" s="15">
        <f>IF((C52="Yes"), 0, IF((G52&lt;25000),0,IF((B52="NPROFIT"), ((G52/100)*'Billing Rate'!$C$5), IF((B52="GOV"), ((G52/100)*'Billing Rate'!$C$5), IF((B52="COM"), ((G52/100)* 'Billing Rate'!$C$3), FALSE )))))</f>
        <v>18115.5</v>
      </c>
      <c r="I52" s="15">
        <f t="shared" si="0"/>
        <v>0</v>
      </c>
      <c r="J52" s="21">
        <f t="shared" si="1"/>
        <v>18115.5</v>
      </c>
      <c r="K52" s="3"/>
      <c r="L52" s="3"/>
      <c r="M52" s="3"/>
      <c r="N52" s="2"/>
      <c r="O52" s="2"/>
    </row>
    <row r="53" spans="1:15">
      <c r="A53" s="1" t="s">
        <v>67</v>
      </c>
      <c r="B53" s="1" t="s">
        <v>6</v>
      </c>
      <c r="C53" s="2" t="s">
        <v>25</v>
      </c>
      <c r="D53" s="2" t="s">
        <v>25</v>
      </c>
      <c r="E53" s="4">
        <v>2010</v>
      </c>
      <c r="F53" s="4">
        <v>1</v>
      </c>
      <c r="G53" s="15">
        <v>415000</v>
      </c>
      <c r="H53" s="15">
        <f>IF((C53="Yes"), 0, IF((G53&lt;25000),0,IF((B53="NPROFIT"), ((G53/100)*'Billing Rate'!$C$5), IF((B53="GOV"), ((G53/100)*'Billing Rate'!$C$5), IF((B53="COM"), ((G53/100)* 'Billing Rate'!$C$3), FALSE )))))</f>
        <v>6225</v>
      </c>
      <c r="I53" s="15">
        <f t="shared" si="0"/>
        <v>0</v>
      </c>
      <c r="J53" s="21">
        <f t="shared" si="1"/>
        <v>6225</v>
      </c>
      <c r="K53" s="3"/>
      <c r="L53" s="3"/>
      <c r="M53" s="3"/>
      <c r="N53" s="2"/>
      <c r="O53" s="2"/>
    </row>
    <row r="54" spans="1:15">
      <c r="A54" s="1" t="s">
        <v>12</v>
      </c>
      <c r="B54" s="1" t="s">
        <v>6</v>
      </c>
      <c r="C54" s="2" t="s">
        <v>25</v>
      </c>
      <c r="D54" s="2" t="s">
        <v>25</v>
      </c>
      <c r="E54" s="4">
        <v>2010</v>
      </c>
      <c r="F54" s="4">
        <v>1</v>
      </c>
      <c r="G54" s="15">
        <v>479400</v>
      </c>
      <c r="H54" s="15">
        <f>IF((C54="Yes"), 0, IF((G54&lt;25000),0,IF((B54="NPROFIT"), ((G54/100)*'Billing Rate'!$C$5), IF((B54="GOV"), ((G54/100)*'Billing Rate'!$C$5), IF((B54="COM"), ((G54/100)* 'Billing Rate'!$C$3), FALSE )))))</f>
        <v>7191</v>
      </c>
      <c r="I54" s="15">
        <f t="shared" si="0"/>
        <v>0</v>
      </c>
      <c r="J54" s="21">
        <f t="shared" si="1"/>
        <v>7191</v>
      </c>
      <c r="K54" s="3"/>
      <c r="L54" s="3"/>
      <c r="M54" s="3"/>
      <c r="N54" s="2"/>
      <c r="O54" s="2"/>
    </row>
    <row r="55" spans="1:15">
      <c r="A55" s="2" t="s">
        <v>29</v>
      </c>
      <c r="B55" s="1" t="s">
        <v>6</v>
      </c>
      <c r="C55" s="2" t="s">
        <v>25</v>
      </c>
      <c r="D55" s="2" t="s">
        <v>24</v>
      </c>
      <c r="E55" s="4">
        <v>2010</v>
      </c>
      <c r="F55" s="4">
        <v>1</v>
      </c>
      <c r="G55" s="15">
        <v>73050</v>
      </c>
      <c r="H55" s="15">
        <f>IF((C55="Yes"), 0, IF((G55&lt;25000),0,IF((B55="NPROFIT"), ((G55/100)*'Billing Rate'!$C$5), IF((B55="GOV"), ((G55/100)*'Billing Rate'!$C$5), IF((B55="COM"), ((G55/100)* 'Billing Rate'!$C$3), FALSE )))))</f>
        <v>1095.75</v>
      </c>
      <c r="I55" s="15">
        <f t="shared" si="0"/>
        <v>38.35125</v>
      </c>
      <c r="J55" s="21">
        <f t="shared" si="1"/>
        <v>1134.1012499999999</v>
      </c>
      <c r="K55" s="3"/>
      <c r="L55" s="3"/>
      <c r="M55" s="3"/>
      <c r="N55" s="2"/>
      <c r="O55" s="2"/>
    </row>
    <row r="56" spans="1:15">
      <c r="A56" s="2" t="s">
        <v>68</v>
      </c>
      <c r="B56" s="1" t="s">
        <v>6</v>
      </c>
      <c r="C56" s="2" t="s">
        <v>25</v>
      </c>
      <c r="D56" s="2" t="s">
        <v>25</v>
      </c>
      <c r="E56" s="4">
        <v>2010</v>
      </c>
      <c r="F56" s="4">
        <v>1</v>
      </c>
      <c r="G56" s="15">
        <v>713400</v>
      </c>
      <c r="H56" s="15">
        <f>IF((C56="Yes"), 0, IF((G56&lt;25000),0,IF((B56="NPROFIT"), ((G56/100)*'Billing Rate'!$C$5), IF((B56="GOV"), ((G56/100)*'Billing Rate'!$C$5), IF((B56="COM"), ((G56/100)* 'Billing Rate'!$C$3), FALSE )))))</f>
        <v>10701</v>
      </c>
      <c r="I56" s="15">
        <f t="shared" si="0"/>
        <v>0</v>
      </c>
      <c r="J56" s="21">
        <f t="shared" si="1"/>
        <v>10701</v>
      </c>
      <c r="K56" s="3"/>
      <c r="L56" s="3"/>
      <c r="M56" s="3"/>
      <c r="N56" s="2"/>
      <c r="O56" s="2"/>
    </row>
    <row r="57" spans="1:15">
      <c r="A57" s="2" t="s">
        <v>46</v>
      </c>
      <c r="B57" s="1" t="s">
        <v>2</v>
      </c>
      <c r="C57" s="2" t="s">
        <v>25</v>
      </c>
      <c r="D57" s="2" t="s">
        <v>24</v>
      </c>
      <c r="E57" s="4">
        <v>2010</v>
      </c>
      <c r="F57" s="4">
        <v>1</v>
      </c>
      <c r="G57" s="15">
        <v>41830</v>
      </c>
      <c r="H57" s="15">
        <f>IF((C57="Yes"), 0, IF((G57&lt;25000),0,IF((B57="NPROFIT"), ((G57/100)*'Billing Rate'!$C$5), IF((B57="GOV"), ((G57/100)*'Billing Rate'!$C$5), IF((B57="COM"), ((G57/100)* 'Billing Rate'!$C$3), FALSE )))))</f>
        <v>1254.9000000000001</v>
      </c>
      <c r="I57" s="15">
        <f t="shared" si="0"/>
        <v>43.921500000000009</v>
      </c>
      <c r="J57" s="21">
        <f t="shared" si="1"/>
        <v>1298.8215</v>
      </c>
      <c r="K57" s="3"/>
      <c r="L57" s="3"/>
      <c r="M57" s="3"/>
      <c r="N57" s="2"/>
      <c r="O57" s="2"/>
    </row>
    <row r="58" spans="1:15">
      <c r="A58" s="1" t="s">
        <v>23</v>
      </c>
      <c r="B58" s="1" t="s">
        <v>2</v>
      </c>
      <c r="C58" s="2" t="s">
        <v>25</v>
      </c>
      <c r="D58" s="2" t="s">
        <v>24</v>
      </c>
      <c r="E58" s="4">
        <v>2010</v>
      </c>
      <c r="F58" s="4">
        <v>1</v>
      </c>
      <c r="G58" s="15">
        <v>165900</v>
      </c>
      <c r="H58" s="15">
        <f>IF((C58="Yes"), 0, IF((G58&lt;25000),0,IF((B58="NPROFIT"), ((G58/100)*'Billing Rate'!$C$5), IF((B58="GOV"), ((G58/100)*'Billing Rate'!$C$5), IF((B58="COM"), ((G58/100)* 'Billing Rate'!$C$3), FALSE )))))</f>
        <v>4977</v>
      </c>
      <c r="I58" s="15">
        <f t="shared" si="0"/>
        <v>174.19500000000002</v>
      </c>
      <c r="J58" s="21">
        <f t="shared" si="1"/>
        <v>5151.1949999999997</v>
      </c>
      <c r="K58" s="3"/>
      <c r="L58" s="3"/>
      <c r="M58" s="3"/>
      <c r="N58" s="2"/>
      <c r="O58" s="2"/>
    </row>
    <row r="59" spans="1:15">
      <c r="A59" s="1" t="s">
        <v>8</v>
      </c>
      <c r="B59" s="1" t="s">
        <v>6</v>
      </c>
      <c r="C59" s="2" t="s">
        <v>25</v>
      </c>
      <c r="D59" s="2" t="s">
        <v>25</v>
      </c>
      <c r="E59" s="4">
        <v>2010</v>
      </c>
      <c r="F59" s="4">
        <v>1</v>
      </c>
      <c r="G59" s="15">
        <v>63200</v>
      </c>
      <c r="H59" s="15">
        <f>IF((C59="Yes"), 0, IF((G59&lt;25000),0,IF((B59="NPROFIT"), ((G59/100)*'Billing Rate'!$C$5), IF((B59="GOV"), ((G59/100)*'Billing Rate'!$C$5), IF((B59="COM"), ((G59/100)* 'Billing Rate'!$C$3), FALSE )))))</f>
        <v>948</v>
      </c>
      <c r="I59" s="15">
        <f t="shared" si="0"/>
        <v>0</v>
      </c>
      <c r="J59" s="21">
        <f t="shared" si="1"/>
        <v>948</v>
      </c>
      <c r="K59" s="3"/>
      <c r="L59" s="3"/>
      <c r="M59" s="3"/>
      <c r="N59" s="2"/>
      <c r="O59" s="2"/>
    </row>
    <row r="60" spans="1:15">
      <c r="A60" s="2" t="s">
        <v>64</v>
      </c>
      <c r="B60" s="1" t="s">
        <v>6</v>
      </c>
      <c r="C60" s="2" t="s">
        <v>25</v>
      </c>
      <c r="D60" s="2" t="s">
        <v>25</v>
      </c>
      <c r="E60" s="4">
        <v>2010</v>
      </c>
      <c r="F60" s="4">
        <v>1</v>
      </c>
      <c r="G60" s="15">
        <v>625200</v>
      </c>
      <c r="H60" s="15">
        <f>IF((C60="Yes"), 0, IF((G60&lt;25000),0,IF((B60="NPROFIT"), ((G60/100)*'Billing Rate'!$C$5), IF((B60="GOV"), ((G60/100)*'Billing Rate'!$C$5), IF((B60="COM"), ((G60/100)* 'Billing Rate'!$C$3), FALSE )))))</f>
        <v>9378</v>
      </c>
      <c r="I60" s="15">
        <f t="shared" si="0"/>
        <v>0</v>
      </c>
      <c r="J60" s="21">
        <f t="shared" si="1"/>
        <v>9378</v>
      </c>
      <c r="K60" s="3"/>
      <c r="L60" s="3"/>
      <c r="M60" s="3"/>
      <c r="N60" s="2"/>
      <c r="O60" s="2"/>
    </row>
    <row r="61" spans="1:15">
      <c r="A61" s="1" t="s">
        <v>28</v>
      </c>
      <c r="B61" s="1" t="s">
        <v>2</v>
      </c>
      <c r="C61" s="2" t="s">
        <v>25</v>
      </c>
      <c r="D61" s="2" t="s">
        <v>24</v>
      </c>
      <c r="E61" s="4">
        <v>2010</v>
      </c>
      <c r="F61" s="4">
        <v>1</v>
      </c>
      <c r="G61" s="15">
        <v>67270</v>
      </c>
      <c r="H61" s="15">
        <f>IF((C61="Yes"), 0, IF((G61&lt;25000),0,IF((B61="NPROFIT"), ((G61/100)*'Billing Rate'!$C$5), IF((B61="GOV"), ((G61/100)*'Billing Rate'!$C$5), IF((B61="COM"), ((G61/100)* 'Billing Rate'!$C$3), FALSE )))))</f>
        <v>2018.1000000000001</v>
      </c>
      <c r="I61" s="15">
        <f t="shared" si="0"/>
        <v>70.633500000000012</v>
      </c>
      <c r="J61" s="21">
        <f t="shared" si="1"/>
        <v>2088.7335000000003</v>
      </c>
      <c r="K61" s="3"/>
      <c r="L61" s="3"/>
      <c r="M61" s="3"/>
      <c r="N61" s="2"/>
      <c r="O61" s="2"/>
    </row>
    <row r="62" spans="1:15">
      <c r="A62" s="2" t="s">
        <v>48</v>
      </c>
      <c r="B62" s="1" t="s">
        <v>7</v>
      </c>
      <c r="C62" s="2" t="s">
        <v>24</v>
      </c>
      <c r="D62" s="2" t="s">
        <v>25</v>
      </c>
      <c r="E62" s="4">
        <v>2010</v>
      </c>
      <c r="F62" s="4">
        <v>1</v>
      </c>
      <c r="G62" s="15">
        <v>83270</v>
      </c>
      <c r="H62" s="15">
        <f>IF((C62="Yes"), 0, IF((G62&lt;25000),0,IF((B62="NPROFIT"), ((G62/100)*'Billing Rate'!$C$5), IF((B62="GOV"), ((G62/100)*'Billing Rate'!$C$5), IF((B62="COM"), ((G62/100)* 'Billing Rate'!$C$3), FALSE )))))</f>
        <v>0</v>
      </c>
      <c r="I62" s="15">
        <f t="shared" si="0"/>
        <v>0</v>
      </c>
      <c r="J62" s="21">
        <f t="shared" si="1"/>
        <v>0</v>
      </c>
      <c r="K62" s="3"/>
      <c r="L62" s="3"/>
      <c r="M62" s="3"/>
      <c r="N62" s="2"/>
      <c r="O62" s="2"/>
    </row>
    <row r="63" spans="1:15">
      <c r="A63" s="1" t="s">
        <v>27</v>
      </c>
      <c r="B63" s="1" t="s">
        <v>6</v>
      </c>
      <c r="C63" s="2" t="s">
        <v>25</v>
      </c>
      <c r="D63" s="2" t="s">
        <v>24</v>
      </c>
      <c r="E63" s="4">
        <v>2010</v>
      </c>
      <c r="F63" s="4">
        <v>1</v>
      </c>
      <c r="G63" s="15">
        <v>55000</v>
      </c>
      <c r="H63" s="15">
        <f>IF((C63="Yes"), 0, IF((G63&lt;25000),0,IF((B63="NPROFIT"), ((G63/100)*'Billing Rate'!$C$5), IF((B63="GOV"), ((G63/100)*'Billing Rate'!$C$5), IF((B63="COM"), ((G63/100)* 'Billing Rate'!$C$3), FALSE )))))</f>
        <v>825</v>
      </c>
      <c r="I63" s="15">
        <f t="shared" si="0"/>
        <v>28.875000000000004</v>
      </c>
      <c r="J63" s="21">
        <f t="shared" si="1"/>
        <v>853.875</v>
      </c>
      <c r="K63" s="3"/>
      <c r="L63" s="3"/>
      <c r="M63" s="3"/>
      <c r="N63" s="2"/>
      <c r="O63" s="2"/>
    </row>
    <row r="64" spans="1:15">
      <c r="A64" s="1" t="s">
        <v>26</v>
      </c>
      <c r="B64" s="1" t="s">
        <v>6</v>
      </c>
      <c r="C64" s="2" t="s">
        <v>25</v>
      </c>
      <c r="D64" s="2" t="s">
        <v>24</v>
      </c>
      <c r="E64" s="4">
        <v>2010</v>
      </c>
      <c r="F64" s="4">
        <v>1</v>
      </c>
      <c r="G64" s="15">
        <v>56495</v>
      </c>
      <c r="H64" s="15">
        <f>IF((C64="Yes"), 0, IF((G64&lt;25000),0,IF((B64="NPROFIT"), ((G64/100)*'Billing Rate'!$C$5), IF((B64="GOV"), ((G64/100)*'Billing Rate'!$C$5), IF((B64="COM"), ((G64/100)* 'Billing Rate'!$C$3), FALSE )))))</f>
        <v>847.42500000000007</v>
      </c>
      <c r="I64" s="15">
        <f t="shared" si="0"/>
        <v>29.659875000000007</v>
      </c>
      <c r="J64" s="21">
        <f t="shared" si="1"/>
        <v>877.08487500000012</v>
      </c>
      <c r="K64" s="3"/>
      <c r="L64" s="3"/>
      <c r="M64" s="3"/>
      <c r="N64" s="2"/>
      <c r="O64" s="2"/>
    </row>
    <row r="65" spans="1:15">
      <c r="A65" s="2" t="s">
        <v>75</v>
      </c>
      <c r="B65" s="1" t="s">
        <v>6</v>
      </c>
      <c r="C65" s="2" t="s">
        <v>25</v>
      </c>
      <c r="D65" s="2" t="s">
        <v>25</v>
      </c>
      <c r="E65" s="4">
        <v>2010</v>
      </c>
      <c r="F65" s="4">
        <v>1</v>
      </c>
      <c r="G65" s="15">
        <v>70600</v>
      </c>
      <c r="H65" s="15">
        <f>IF((C65="Yes"), 0, IF((G65&lt;25000),0,IF((B65="NPROFIT"), ((G65/100)*'Billing Rate'!$C$5), IF((B65="GOV"), ((G65/100)*'Billing Rate'!$C$5), IF((B65="COM"), ((G65/100)* 'Billing Rate'!$C$3), FALSE )))))</f>
        <v>1059</v>
      </c>
      <c r="I65" s="15">
        <f t="shared" si="0"/>
        <v>0</v>
      </c>
      <c r="J65" s="21">
        <f t="shared" si="1"/>
        <v>1059</v>
      </c>
      <c r="K65" s="3"/>
      <c r="L65" s="3"/>
      <c r="M65" s="3"/>
      <c r="N65" s="2"/>
      <c r="O65" s="2"/>
    </row>
    <row r="66" spans="1:15">
      <c r="A66" s="1" t="s">
        <v>11</v>
      </c>
      <c r="B66" s="1" t="s">
        <v>7</v>
      </c>
      <c r="C66" s="2" t="s">
        <v>24</v>
      </c>
      <c r="D66" s="2" t="s">
        <v>25</v>
      </c>
      <c r="E66" s="4">
        <v>2010</v>
      </c>
      <c r="F66" s="4">
        <v>1</v>
      </c>
      <c r="G66" s="15">
        <v>84050</v>
      </c>
      <c r="H66" s="15">
        <f>IF((C66="Yes"), 0, IF((G66&lt;25000),0,IF((B66="NPROFIT"), ((G66/100)*'Billing Rate'!$C$5), IF((B66="GOV"), ((G66/100)*'Billing Rate'!$C$5), IF((B66="COM"), ((G66/100)* 'Billing Rate'!$C$3), FALSE )))))</f>
        <v>0</v>
      </c>
      <c r="I66" s="15">
        <f t="shared" ref="I66:I73" si="2">IF((D66="Yes"), (H66*$T$1), 0)</f>
        <v>0</v>
      </c>
      <c r="J66" s="21">
        <f t="shared" ref="J66:J73" si="3">SUM(H66+I66)</f>
        <v>0</v>
      </c>
      <c r="K66" s="3"/>
      <c r="L66" s="3"/>
      <c r="M66" s="3"/>
      <c r="N66" s="2"/>
      <c r="O66" s="2"/>
    </row>
    <row r="67" spans="1:15">
      <c r="A67" s="1" t="s">
        <v>71</v>
      </c>
      <c r="B67" s="1" t="s">
        <v>7</v>
      </c>
      <c r="C67" s="2" t="s">
        <v>24</v>
      </c>
      <c r="D67" s="2" t="s">
        <v>25</v>
      </c>
      <c r="E67" s="4">
        <v>2010</v>
      </c>
      <c r="F67" s="4">
        <v>1</v>
      </c>
      <c r="G67" s="15">
        <v>118800</v>
      </c>
      <c r="H67" s="15">
        <f>IF((C67="Yes"), 0, IF((G67&lt;25000),0,IF((B67="NPROFIT"), ((G67/100)*'Billing Rate'!$C$5), IF((B67="GOV"), ((G67/100)*'Billing Rate'!$C$5), IF((B67="COM"), ((G67/100)* 'Billing Rate'!$C$3), FALSE )))))</f>
        <v>0</v>
      </c>
      <c r="I67" s="15">
        <f t="shared" si="2"/>
        <v>0</v>
      </c>
      <c r="J67" s="21">
        <f t="shared" si="3"/>
        <v>0</v>
      </c>
      <c r="K67" s="3"/>
      <c r="L67" s="3"/>
      <c r="M67" s="3"/>
      <c r="N67" s="2"/>
      <c r="O67" s="2"/>
    </row>
    <row r="68" spans="1:15">
      <c r="A68" s="1" t="s">
        <v>33</v>
      </c>
      <c r="B68" s="1" t="s">
        <v>2</v>
      </c>
      <c r="C68" s="2" t="s">
        <v>25</v>
      </c>
      <c r="D68" s="2" t="s">
        <v>24</v>
      </c>
      <c r="E68" s="4">
        <v>2010</v>
      </c>
      <c r="F68" s="4">
        <v>1</v>
      </c>
      <c r="G68" s="15">
        <v>88600</v>
      </c>
      <c r="H68" s="15">
        <f>IF((C68="Yes"), 0, IF((G68&lt;25000),0,IF((B68="NPROFIT"), ((G68/100)*'Billing Rate'!$C$5), IF((B68="GOV"), ((G68/100)*'Billing Rate'!$C$5), IF((B68="COM"), ((G68/100)* 'Billing Rate'!$C$3), FALSE )))))</f>
        <v>2658</v>
      </c>
      <c r="I68" s="15">
        <f t="shared" si="2"/>
        <v>93.030000000000015</v>
      </c>
      <c r="J68" s="21">
        <f t="shared" si="3"/>
        <v>2751.03</v>
      </c>
      <c r="K68" s="3"/>
      <c r="L68" s="3"/>
      <c r="M68" s="3"/>
      <c r="N68" s="2"/>
      <c r="O68" s="2"/>
    </row>
    <row r="69" spans="1:15">
      <c r="A69" s="1" t="s">
        <v>50</v>
      </c>
      <c r="B69" s="1" t="s">
        <v>2</v>
      </c>
      <c r="C69" s="2" t="s">
        <v>25</v>
      </c>
      <c r="D69" s="2" t="s">
        <v>24</v>
      </c>
      <c r="E69" s="4">
        <v>2010</v>
      </c>
      <c r="F69" s="4">
        <v>1</v>
      </c>
      <c r="G69" s="15">
        <v>204380</v>
      </c>
      <c r="H69" s="15">
        <f>IF((C69="Yes"), 0, IF((G69&lt;25000),0,IF((B69="NPROFIT"), ((G69/100)*'Billing Rate'!$C$5), IF((B69="GOV"), ((G69/100)*'Billing Rate'!$C$5), IF((B69="COM"), ((G69/100)* 'Billing Rate'!$C$3), FALSE )))))</f>
        <v>6131.4</v>
      </c>
      <c r="I69" s="15">
        <f t="shared" si="2"/>
        <v>214.59900000000002</v>
      </c>
      <c r="J69" s="21">
        <f t="shared" si="3"/>
        <v>6345.9989999999998</v>
      </c>
      <c r="K69" s="3"/>
      <c r="L69" s="3"/>
      <c r="M69" s="3"/>
      <c r="N69" s="2"/>
      <c r="O69" s="2"/>
    </row>
    <row r="70" spans="1:15">
      <c r="A70" s="1" t="s">
        <v>34</v>
      </c>
      <c r="B70" s="1" t="s">
        <v>6</v>
      </c>
      <c r="C70" s="2" t="s">
        <v>25</v>
      </c>
      <c r="D70" s="2" t="s">
        <v>25</v>
      </c>
      <c r="E70" s="4">
        <v>2010</v>
      </c>
      <c r="F70" s="4">
        <v>1</v>
      </c>
      <c r="G70" s="15">
        <v>122800</v>
      </c>
      <c r="H70" s="15">
        <f>IF((C70="Yes"), 0, IF((G70&lt;25000),0,IF((B70="NPROFIT"), ((G70/100)*'Billing Rate'!$C$5), IF((B70="GOV"), ((G70/100)*'Billing Rate'!$C$5), IF((B70="COM"), ((G70/100)* 'Billing Rate'!$C$3), FALSE )))))</f>
        <v>1842</v>
      </c>
      <c r="I70" s="15">
        <f t="shared" si="2"/>
        <v>0</v>
      </c>
      <c r="J70" s="21">
        <f t="shared" si="3"/>
        <v>1842</v>
      </c>
      <c r="K70" s="3"/>
      <c r="L70" s="3"/>
      <c r="M70" s="3"/>
      <c r="N70" s="2"/>
      <c r="O70" s="2"/>
    </row>
    <row r="71" spans="1:15">
      <c r="A71" s="1" t="s">
        <v>56</v>
      </c>
      <c r="B71" s="1" t="s">
        <v>2</v>
      </c>
      <c r="C71" s="2" t="s">
        <v>25</v>
      </c>
      <c r="D71" s="2" t="s">
        <v>24</v>
      </c>
      <c r="E71" s="4">
        <v>2010</v>
      </c>
      <c r="F71" s="4">
        <v>1</v>
      </c>
      <c r="G71" s="15">
        <v>44320</v>
      </c>
      <c r="H71" s="15">
        <f>IF((C71="Yes"), 0, IF((G71&lt;25000),0,IF((B71="NPROFIT"), ((G71/100)*'Billing Rate'!$C$5), IF((B71="GOV"), ((G71/100)*'Billing Rate'!$C$5), IF((B71="COM"), ((G71/100)* 'Billing Rate'!$C$3), FALSE )))))</f>
        <v>1329.6</v>
      </c>
      <c r="I71" s="15">
        <f t="shared" si="2"/>
        <v>46.536000000000001</v>
      </c>
      <c r="J71" s="21">
        <f t="shared" si="3"/>
        <v>1376.136</v>
      </c>
      <c r="K71" s="3"/>
      <c r="L71" s="3"/>
      <c r="M71" s="3"/>
      <c r="N71" s="2"/>
      <c r="O71" s="2"/>
    </row>
    <row r="72" spans="1:15">
      <c r="A72" s="1" t="s">
        <v>18</v>
      </c>
      <c r="B72" s="1" t="s">
        <v>6</v>
      </c>
      <c r="C72" s="2" t="s">
        <v>25</v>
      </c>
      <c r="D72" s="2" t="s">
        <v>25</v>
      </c>
      <c r="E72" s="4">
        <v>2010</v>
      </c>
      <c r="F72" s="4">
        <v>1</v>
      </c>
      <c r="G72" s="15">
        <v>34100</v>
      </c>
      <c r="H72" s="15">
        <f>IF((C72="Yes"), 0, IF((G72&lt;25000),0,IF((B72="NPROFIT"), ((G72/100)*'Billing Rate'!$C$5), IF((B72="GOV"), ((G72/100)*'Billing Rate'!$C$5), IF((B72="COM"), ((G72/100)* 'Billing Rate'!$C$3), FALSE )))))</f>
        <v>511.5</v>
      </c>
      <c r="I72" s="15">
        <f t="shared" si="2"/>
        <v>0</v>
      </c>
      <c r="J72" s="21">
        <f t="shared" si="3"/>
        <v>511.5</v>
      </c>
      <c r="K72" s="3"/>
      <c r="L72" s="3"/>
      <c r="M72" s="3"/>
      <c r="N72" s="2"/>
      <c r="O72" s="2"/>
    </row>
    <row r="73" spans="1:15">
      <c r="A73" s="1" t="s">
        <v>19</v>
      </c>
      <c r="B73" s="1" t="s">
        <v>2</v>
      </c>
      <c r="C73" s="2" t="s">
        <v>25</v>
      </c>
      <c r="D73" s="2" t="s">
        <v>24</v>
      </c>
      <c r="E73" s="4">
        <v>2010</v>
      </c>
      <c r="F73" s="4">
        <v>1</v>
      </c>
      <c r="G73" s="15">
        <v>2072000</v>
      </c>
      <c r="H73" s="15">
        <f>IF((C73="Yes"), 0, IF((G73&lt;25000),0,IF((B73="NPROFIT"), ((G73/100)*'Billing Rate'!$C$5), IF((B73="GOV"), ((G73/100)*'Billing Rate'!$C$5), IF((B73="COM"), ((G73/100)* 'Billing Rate'!$C$3), FALSE )))))</f>
        <v>62160</v>
      </c>
      <c r="I73" s="15">
        <f t="shared" si="2"/>
        <v>2175.6000000000004</v>
      </c>
      <c r="J73" s="21">
        <f t="shared" si="3"/>
        <v>64335.6</v>
      </c>
      <c r="K73" s="3"/>
      <c r="L73" s="3"/>
      <c r="M73" s="3"/>
      <c r="N73" s="2"/>
      <c r="O73" s="2"/>
    </row>
    <row r="74" spans="1:15">
      <c r="A74" s="23" t="s">
        <v>100</v>
      </c>
      <c r="B74" s="23"/>
      <c r="C74" s="24"/>
      <c r="D74" s="24"/>
      <c r="E74" s="25"/>
      <c r="F74" s="25"/>
      <c r="G74" s="28">
        <f>SUBTOTAL(101,[Gal Used])</f>
        <v>437266.61111111112</v>
      </c>
      <c r="H74" s="26"/>
      <c r="I74" s="26"/>
      <c r="J74" s="27">
        <f>SUBTOTAL(109,[Total Bill])</f>
        <v>651126.95017499977</v>
      </c>
    </row>
    <row r="75" spans="1:15">
      <c r="A75" s="1"/>
      <c r="B75" s="1"/>
      <c r="C75" s="2"/>
      <c r="D75" s="2"/>
      <c r="E75" s="1"/>
      <c r="F75" s="1"/>
      <c r="G75" s="16"/>
    </row>
    <row r="76" spans="1:15">
      <c r="A76" s="1"/>
      <c r="B76" s="1"/>
      <c r="C76" s="2"/>
      <c r="D76" s="2"/>
      <c r="E76" s="1"/>
      <c r="F76" s="1"/>
      <c r="G76" s="16"/>
    </row>
    <row r="77" spans="1:15">
      <c r="A77" s="1"/>
      <c r="B77" s="1"/>
      <c r="C77" s="2"/>
      <c r="D77" s="2"/>
      <c r="E77" s="1"/>
      <c r="F77" s="1"/>
      <c r="G77" s="16"/>
    </row>
    <row r="78" spans="1:15">
      <c r="A78" s="1"/>
      <c r="B78" s="1"/>
      <c r="C78" s="2"/>
      <c r="D78" s="2"/>
      <c r="E78" s="1"/>
      <c r="F78" s="1"/>
      <c r="G78" s="16"/>
    </row>
    <row r="79" spans="1:15">
      <c r="A79" s="1"/>
      <c r="B79" s="1"/>
      <c r="C79" s="2"/>
      <c r="D79" s="2"/>
      <c r="E79" s="1"/>
      <c r="F79" s="1"/>
      <c r="G79" s="16"/>
    </row>
    <row r="80" spans="1:15">
      <c r="A80" s="1"/>
      <c r="B80" s="1"/>
      <c r="C80" s="2"/>
      <c r="D80" s="2"/>
      <c r="E80" s="1"/>
      <c r="F80" s="1"/>
      <c r="G80" s="16"/>
    </row>
    <row r="81" spans="1:7">
      <c r="A81" s="1"/>
      <c r="B81" s="1"/>
      <c r="C81" s="2"/>
      <c r="D81" s="2"/>
      <c r="E81" s="1"/>
      <c r="F81" s="1"/>
      <c r="G81" s="16"/>
    </row>
    <row r="82" spans="1:7">
      <c r="A82" s="1"/>
      <c r="B82" s="1"/>
      <c r="C82" s="2"/>
      <c r="D82" s="2"/>
      <c r="E82" s="1"/>
      <c r="F82" s="1"/>
      <c r="G82" s="16"/>
    </row>
    <row r="83" spans="1:7">
      <c r="A83" s="1"/>
      <c r="B83" s="1"/>
      <c r="C83" s="2"/>
      <c r="D83" s="2"/>
      <c r="E83" s="1"/>
      <c r="F83" s="1"/>
      <c r="G83" s="16"/>
    </row>
    <row r="84" spans="1:7">
      <c r="A84" s="1"/>
      <c r="B84" s="1"/>
      <c r="C84" s="2"/>
      <c r="D84" s="2"/>
      <c r="E84" s="1"/>
      <c r="F84" s="1"/>
      <c r="G84" s="16"/>
    </row>
    <row r="85" spans="1:7">
      <c r="A85" s="1"/>
      <c r="B85" s="1"/>
      <c r="C85" s="2"/>
      <c r="D85" s="2"/>
      <c r="E85" s="1"/>
      <c r="F85" s="1"/>
      <c r="G85" s="16"/>
    </row>
    <row r="86" spans="1:7">
      <c r="A86" s="1"/>
      <c r="B86" s="1"/>
      <c r="C86" s="2"/>
      <c r="D86" s="2"/>
      <c r="E86" s="1"/>
      <c r="F86" s="1"/>
      <c r="G86" s="16"/>
    </row>
    <row r="87" spans="1:7">
      <c r="A87" s="1"/>
      <c r="B87" s="1"/>
      <c r="C87" s="2"/>
      <c r="D87" s="2"/>
      <c r="E87" s="1"/>
      <c r="F87" s="1"/>
      <c r="G87" s="16"/>
    </row>
    <row r="88" spans="1:7">
      <c r="A88" s="1"/>
      <c r="B88" s="1"/>
      <c r="C88" s="2"/>
      <c r="D88" s="2"/>
      <c r="E88" s="1"/>
      <c r="F88" s="1"/>
      <c r="G88" s="16"/>
    </row>
    <row r="89" spans="1:7">
      <c r="A89" s="1"/>
      <c r="B89" s="1"/>
      <c r="C89" s="2"/>
      <c r="D89" s="2"/>
      <c r="E89" s="1"/>
      <c r="F89" s="1"/>
      <c r="G89" s="16"/>
    </row>
    <row r="90" spans="1:7">
      <c r="A90" s="1"/>
      <c r="B90" s="1"/>
      <c r="C90" s="2"/>
      <c r="D90" s="2"/>
      <c r="E90" s="1"/>
      <c r="F90" s="1"/>
      <c r="G90" s="16"/>
    </row>
    <row r="91" spans="1:7">
      <c r="A91" s="1"/>
      <c r="B91" s="1"/>
      <c r="C91" s="2"/>
      <c r="D91" s="2"/>
      <c r="E91" s="1"/>
      <c r="F91" s="1"/>
      <c r="G91" s="16"/>
    </row>
    <row r="92" spans="1:7">
      <c r="A92" s="1"/>
      <c r="B92" s="1"/>
      <c r="C92" s="2"/>
      <c r="D92" s="2"/>
      <c r="E92" s="1"/>
      <c r="F92" s="1"/>
      <c r="G92" s="16"/>
    </row>
    <row r="93" spans="1:7">
      <c r="A93" s="1"/>
      <c r="B93" s="1"/>
      <c r="C93" s="2"/>
      <c r="D93" s="2"/>
      <c r="E93" s="1"/>
      <c r="F93" s="1"/>
      <c r="G93" s="16"/>
    </row>
    <row r="94" spans="1:7">
      <c r="A94" s="1"/>
      <c r="B94" s="1"/>
      <c r="C94" s="2"/>
      <c r="D94" s="2"/>
      <c r="E94" s="1"/>
      <c r="F94" s="1"/>
      <c r="G94" s="16"/>
    </row>
    <row r="95" spans="1:7">
      <c r="A95" s="1"/>
      <c r="B95" s="1"/>
      <c r="C95" s="2"/>
      <c r="D95" s="2"/>
      <c r="E95" s="1"/>
      <c r="F95" s="1"/>
      <c r="G95" s="16"/>
    </row>
    <row r="96" spans="1:7">
      <c r="A96" s="1"/>
      <c r="B96" s="1"/>
      <c r="C96" s="2"/>
      <c r="D96" s="2"/>
      <c r="E96" s="1"/>
      <c r="F96" s="1"/>
      <c r="G96" s="16"/>
    </row>
    <row r="97" spans="1:7">
      <c r="A97" s="1"/>
      <c r="B97" s="1"/>
      <c r="C97" s="2"/>
      <c r="D97" s="2"/>
      <c r="E97" s="1"/>
      <c r="F97" s="1"/>
      <c r="G97" s="16"/>
    </row>
    <row r="98" spans="1:7">
      <c r="A98" s="1"/>
      <c r="B98" s="1"/>
      <c r="C98" s="2"/>
      <c r="D98" s="2"/>
      <c r="E98" s="1"/>
      <c r="F98" s="1"/>
      <c r="G98" s="16"/>
    </row>
    <row r="99" spans="1:7">
      <c r="A99" s="1"/>
      <c r="B99" s="1"/>
      <c r="C99" s="2"/>
      <c r="D99" s="2"/>
      <c r="E99" s="1"/>
      <c r="F99" s="1"/>
      <c r="G99" s="16"/>
    </row>
    <row r="100" spans="1:7">
      <c r="A100" s="1"/>
      <c r="B100" s="1"/>
      <c r="C100" s="2"/>
      <c r="D100" s="2"/>
      <c r="E100" s="1"/>
      <c r="F100" s="1"/>
      <c r="G100" s="16"/>
    </row>
    <row r="101" spans="1:7">
      <c r="A101" s="1"/>
      <c r="B101" s="1"/>
      <c r="C101" s="2"/>
      <c r="D101" s="2"/>
      <c r="E101" s="1"/>
      <c r="F101" s="1"/>
      <c r="G101" s="16"/>
    </row>
    <row r="102" spans="1:7">
      <c r="A102" s="1"/>
      <c r="B102" s="1"/>
      <c r="C102" s="2"/>
      <c r="D102" s="2"/>
      <c r="E102" s="1"/>
      <c r="F102" s="1"/>
      <c r="G102" s="16"/>
    </row>
    <row r="103" spans="1:7">
      <c r="A103" s="1"/>
      <c r="B103" s="1"/>
      <c r="C103" s="2"/>
      <c r="D103" s="2"/>
      <c r="E103" s="1"/>
      <c r="F103" s="1"/>
      <c r="G103" s="16"/>
    </row>
    <row r="104" spans="1:7">
      <c r="A104" s="1"/>
      <c r="B104" s="1"/>
      <c r="C104" s="2"/>
      <c r="D104" s="2"/>
      <c r="E104" s="1"/>
      <c r="F104" s="1"/>
      <c r="G104" s="16"/>
    </row>
    <row r="105" spans="1:7">
      <c r="A105" s="1"/>
      <c r="B105" s="1"/>
      <c r="C105" s="2"/>
      <c r="D105" s="2"/>
      <c r="E105" s="1"/>
      <c r="F105" s="1"/>
      <c r="G105" s="16"/>
    </row>
    <row r="106" spans="1:7">
      <c r="A106" s="1"/>
      <c r="B106" s="1"/>
      <c r="C106" s="2"/>
      <c r="D106" s="2"/>
      <c r="E106" s="1"/>
      <c r="F106" s="1"/>
      <c r="G106" s="16"/>
    </row>
    <row r="107" spans="1:7">
      <c r="A107" s="1"/>
      <c r="B107" s="1"/>
      <c r="C107" s="2"/>
      <c r="D107" s="2"/>
      <c r="E107" s="1"/>
      <c r="F107" s="1"/>
      <c r="G107" s="16"/>
    </row>
    <row r="108" spans="1:7">
      <c r="A108" s="1"/>
      <c r="B108" s="1"/>
      <c r="C108" s="2"/>
      <c r="D108" s="2"/>
      <c r="E108" s="1"/>
      <c r="F108" s="1"/>
      <c r="G108" s="16"/>
    </row>
    <row r="109" spans="1:7">
      <c r="A109" s="1"/>
      <c r="B109" s="1"/>
      <c r="C109" s="2"/>
      <c r="D109" s="2"/>
      <c r="E109" s="1"/>
      <c r="F109" s="1"/>
      <c r="G109" s="16"/>
    </row>
    <row r="110" spans="1:7">
      <c r="A110" s="1"/>
      <c r="B110" s="1"/>
      <c r="C110" s="2"/>
      <c r="D110" s="2"/>
      <c r="E110" s="1"/>
      <c r="F110" s="1"/>
      <c r="G110" s="16"/>
    </row>
    <row r="111" spans="1:7">
      <c r="A111" s="1"/>
      <c r="B111" s="1"/>
      <c r="C111" s="2"/>
      <c r="D111" s="2"/>
      <c r="E111" s="1"/>
      <c r="F111" s="1"/>
      <c r="G111" s="16"/>
    </row>
    <row r="112" spans="1:7">
      <c r="A112" s="1"/>
      <c r="B112" s="1"/>
      <c r="C112" s="2"/>
      <c r="D112" s="2"/>
      <c r="E112" s="1"/>
      <c r="F112" s="1"/>
      <c r="G112" s="16"/>
    </row>
    <row r="113" spans="1:7">
      <c r="A113" s="1"/>
      <c r="B113" s="1"/>
      <c r="C113" s="2"/>
      <c r="D113" s="2"/>
      <c r="E113" s="1"/>
      <c r="F113" s="1"/>
      <c r="G113" s="16"/>
    </row>
    <row r="114" spans="1:7">
      <c r="A114" s="1"/>
      <c r="B114" s="1"/>
      <c r="C114" s="2"/>
      <c r="D114" s="2"/>
      <c r="E114" s="1"/>
      <c r="F114" s="1"/>
      <c r="G114" s="16"/>
    </row>
    <row r="115" spans="1:7">
      <c r="A115" s="1"/>
      <c r="B115" s="1"/>
      <c r="C115" s="2"/>
      <c r="D115" s="2"/>
      <c r="E115" s="1"/>
      <c r="F115" s="1"/>
      <c r="G115" s="16"/>
    </row>
    <row r="116" spans="1:7">
      <c r="A116" s="1"/>
      <c r="B116" s="1"/>
      <c r="C116" s="2"/>
      <c r="D116" s="2"/>
      <c r="E116" s="1"/>
      <c r="F116" s="1"/>
      <c r="G116" s="16"/>
    </row>
    <row r="117" spans="1:7">
      <c r="A117" s="1"/>
      <c r="B117" s="1"/>
      <c r="C117" s="2"/>
      <c r="D117" s="2"/>
      <c r="E117" s="1"/>
      <c r="F117" s="1"/>
      <c r="G117" s="16"/>
    </row>
    <row r="118" spans="1:7">
      <c r="A118" s="1"/>
      <c r="B118" s="1"/>
      <c r="C118" s="2"/>
      <c r="D118" s="2"/>
      <c r="E118" s="1"/>
      <c r="F118" s="1"/>
      <c r="G118" s="16"/>
    </row>
    <row r="119" spans="1:7">
      <c r="A119" s="1"/>
      <c r="B119" s="1"/>
      <c r="C119" s="2"/>
      <c r="D119" s="2"/>
      <c r="E119" s="1"/>
      <c r="F119" s="1"/>
      <c r="G119" s="16"/>
    </row>
    <row r="120" spans="1:7">
      <c r="A120" s="1"/>
      <c r="B120" s="1"/>
      <c r="C120" s="2"/>
      <c r="D120" s="2"/>
      <c r="E120" s="1"/>
      <c r="F120" s="1"/>
      <c r="G120" s="16"/>
    </row>
    <row r="121" spans="1:7">
      <c r="A121" s="1"/>
      <c r="B121" s="1"/>
      <c r="C121" s="2"/>
      <c r="D121" s="2"/>
      <c r="E121" s="1"/>
      <c r="F121" s="1"/>
      <c r="G121" s="16"/>
    </row>
    <row r="122" spans="1:7">
      <c r="A122" s="1"/>
      <c r="B122" s="1"/>
      <c r="C122" s="2"/>
      <c r="D122" s="2"/>
      <c r="E122" s="1"/>
      <c r="F122" s="1"/>
      <c r="G122" s="16"/>
    </row>
    <row r="123" spans="1:7">
      <c r="A123" s="1"/>
      <c r="B123" s="1"/>
      <c r="C123" s="2"/>
      <c r="D123" s="2"/>
      <c r="E123" s="1"/>
      <c r="F123" s="1"/>
      <c r="G123" s="16"/>
    </row>
    <row r="124" spans="1:7">
      <c r="A124" s="1"/>
      <c r="B124" s="1"/>
      <c r="C124" s="2"/>
      <c r="D124" s="2"/>
      <c r="E124" s="1"/>
      <c r="F124" s="1"/>
      <c r="G124" s="16"/>
    </row>
    <row r="125" spans="1:7">
      <c r="A125" s="1"/>
      <c r="B125" s="1"/>
      <c r="C125" s="2"/>
      <c r="D125" s="2"/>
      <c r="E125" s="1"/>
      <c r="F125" s="1"/>
      <c r="G125" s="16"/>
    </row>
    <row r="126" spans="1:7">
      <c r="A126" s="1"/>
      <c r="B126" s="1"/>
      <c r="C126" s="2"/>
      <c r="D126" s="2"/>
      <c r="E126" s="1"/>
      <c r="F126" s="1"/>
      <c r="G126" s="16"/>
    </row>
    <row r="127" spans="1:7">
      <c r="A127" s="1"/>
      <c r="B127" s="1"/>
      <c r="C127" s="2"/>
      <c r="D127" s="2"/>
      <c r="E127" s="1"/>
      <c r="F127" s="1"/>
      <c r="G127" s="16"/>
    </row>
    <row r="128" spans="1:7">
      <c r="A128" s="1"/>
      <c r="B128" s="1"/>
      <c r="C128" s="2"/>
      <c r="D128" s="2"/>
      <c r="E128" s="1"/>
      <c r="F128" s="1"/>
      <c r="G128" s="16"/>
    </row>
    <row r="129" spans="1:7">
      <c r="A129" s="1"/>
      <c r="B129" s="1"/>
      <c r="C129" s="2"/>
      <c r="D129" s="2"/>
      <c r="E129" s="1"/>
      <c r="F129" s="1"/>
      <c r="G129" s="16"/>
    </row>
    <row r="130" spans="1:7">
      <c r="A130" s="1"/>
      <c r="B130" s="1"/>
      <c r="C130" s="2"/>
      <c r="D130" s="2"/>
      <c r="E130" s="1"/>
      <c r="F130" s="1"/>
      <c r="G130" s="16"/>
    </row>
    <row r="131" spans="1:7">
      <c r="A131" s="1"/>
      <c r="B131" s="1"/>
      <c r="C131" s="2"/>
      <c r="D131" s="2"/>
      <c r="E131" s="1"/>
      <c r="F131" s="1"/>
      <c r="G131" s="16"/>
    </row>
    <row r="132" spans="1:7">
      <c r="A132" s="1"/>
      <c r="B132" s="1"/>
      <c r="C132" s="2"/>
      <c r="D132" s="2"/>
      <c r="E132" s="1"/>
      <c r="F132" s="1"/>
      <c r="G132" s="16"/>
    </row>
    <row r="133" spans="1:7">
      <c r="A133" s="1"/>
      <c r="B133" s="1"/>
      <c r="C133" s="2"/>
      <c r="D133" s="2"/>
      <c r="E133" s="1"/>
      <c r="F133" s="1"/>
      <c r="G133" s="16"/>
    </row>
    <row r="134" spans="1:7">
      <c r="A134" s="1"/>
      <c r="B134" s="1"/>
      <c r="C134" s="2"/>
      <c r="D134" s="2"/>
      <c r="E134" s="1"/>
      <c r="F134" s="1"/>
      <c r="G134" s="16"/>
    </row>
    <row r="135" spans="1:7">
      <c r="A135" s="1"/>
      <c r="B135" s="1"/>
      <c r="C135" s="2"/>
      <c r="D135" s="2"/>
      <c r="E135" s="1"/>
      <c r="F135" s="1"/>
      <c r="G135" s="16"/>
    </row>
    <row r="136" spans="1:7">
      <c r="A136" s="1"/>
      <c r="B136" s="1"/>
      <c r="C136" s="2"/>
      <c r="D136" s="2"/>
      <c r="E136" s="1"/>
      <c r="F136" s="1"/>
      <c r="G136" s="16"/>
    </row>
    <row r="137" spans="1:7">
      <c r="A137" s="1"/>
      <c r="B137" s="1"/>
      <c r="C137" s="2"/>
      <c r="D137" s="2"/>
      <c r="E137" s="1"/>
      <c r="F137" s="1"/>
      <c r="G137" s="16"/>
    </row>
    <row r="138" spans="1:7">
      <c r="A138" s="1"/>
      <c r="B138" s="1"/>
      <c r="C138" s="2"/>
      <c r="D138" s="2"/>
      <c r="E138" s="1"/>
      <c r="F138" s="1"/>
      <c r="G138" s="16"/>
    </row>
    <row r="139" spans="1:7">
      <c r="A139" s="1"/>
      <c r="B139" s="1"/>
      <c r="C139" s="2"/>
      <c r="D139" s="2"/>
      <c r="E139" s="1"/>
      <c r="F139" s="1"/>
      <c r="G139" s="16"/>
    </row>
    <row r="140" spans="1:7">
      <c r="A140" s="1"/>
      <c r="B140" s="1"/>
      <c r="C140" s="2"/>
      <c r="D140" s="2"/>
      <c r="E140" s="1"/>
      <c r="F140" s="1"/>
      <c r="G140" s="16"/>
    </row>
    <row r="141" spans="1:7">
      <c r="A141" s="1"/>
      <c r="B141" s="1"/>
      <c r="C141" s="2"/>
      <c r="D141" s="2"/>
      <c r="E141" s="1"/>
      <c r="F141" s="1"/>
      <c r="G141" s="16"/>
    </row>
    <row r="142" spans="1:7">
      <c r="A142" s="1"/>
      <c r="B142" s="1"/>
      <c r="C142" s="2"/>
      <c r="D142" s="2"/>
      <c r="E142" s="1"/>
      <c r="F142" s="1"/>
      <c r="G142" s="16"/>
    </row>
    <row r="143" spans="1:7">
      <c r="A143" s="1"/>
      <c r="B143" s="1"/>
      <c r="C143" s="2"/>
      <c r="D143" s="2"/>
      <c r="E143" s="1"/>
      <c r="F143" s="1"/>
      <c r="G143" s="16"/>
    </row>
    <row r="144" spans="1:7">
      <c r="A144" s="1"/>
      <c r="B144" s="1"/>
      <c r="C144" s="2"/>
      <c r="D144" s="2"/>
      <c r="E144" s="1"/>
      <c r="F144" s="1"/>
      <c r="G144" s="16"/>
    </row>
    <row r="145" spans="1:7">
      <c r="A145" s="1"/>
      <c r="B145" s="1"/>
      <c r="C145" s="2"/>
      <c r="D145" s="2"/>
      <c r="E145" s="1"/>
      <c r="F145" s="1"/>
      <c r="G145" s="16"/>
    </row>
    <row r="146" spans="1:7">
      <c r="A146" s="1"/>
      <c r="B146" s="1"/>
      <c r="C146" s="2"/>
      <c r="D146" s="2"/>
      <c r="E146" s="1"/>
      <c r="F146" s="1"/>
      <c r="G146" s="16"/>
    </row>
    <row r="147" spans="1:7">
      <c r="A147" s="1"/>
      <c r="B147" s="1"/>
      <c r="C147" s="2"/>
      <c r="D147" s="2"/>
      <c r="E147" s="1"/>
      <c r="F147" s="1"/>
      <c r="G147" s="16"/>
    </row>
    <row r="148" spans="1:7">
      <c r="A148" s="1"/>
      <c r="B148" s="1"/>
      <c r="C148" s="2"/>
      <c r="D148" s="2"/>
      <c r="E148" s="1"/>
      <c r="F148" s="1"/>
      <c r="G148" s="16"/>
    </row>
    <row r="149" spans="1:7">
      <c r="A149" s="1"/>
      <c r="B149" s="1"/>
      <c r="C149" s="2"/>
      <c r="D149" s="2"/>
      <c r="E149" s="1"/>
      <c r="F149" s="1"/>
      <c r="G149" s="16"/>
    </row>
    <row r="150" spans="1:7">
      <c r="A150" s="1"/>
      <c r="B150" s="1"/>
      <c r="C150" s="2"/>
      <c r="D150" s="2"/>
      <c r="E150" s="1"/>
      <c r="F150" s="1"/>
      <c r="G150" s="16"/>
    </row>
    <row r="151" spans="1:7">
      <c r="A151" s="1"/>
      <c r="B151" s="1"/>
      <c r="C151" s="2"/>
      <c r="D151" s="2"/>
      <c r="E151" s="1"/>
      <c r="F151" s="1"/>
      <c r="G151" s="16"/>
    </row>
    <row r="152" spans="1:7">
      <c r="A152" s="1"/>
      <c r="B152" s="1"/>
      <c r="C152" s="2"/>
      <c r="D152" s="2"/>
      <c r="E152" s="1"/>
      <c r="F152" s="1"/>
      <c r="G152" s="16"/>
    </row>
    <row r="153" spans="1:7">
      <c r="A153" s="1"/>
      <c r="B153" s="1"/>
      <c r="C153" s="2"/>
      <c r="D153" s="2"/>
      <c r="E153" s="1"/>
      <c r="F153" s="1"/>
      <c r="G153" s="16"/>
    </row>
    <row r="154" spans="1:7">
      <c r="A154" s="1"/>
      <c r="B154" s="1"/>
      <c r="C154" s="2"/>
      <c r="D154" s="2"/>
      <c r="E154" s="1"/>
      <c r="F154" s="1"/>
      <c r="G154" s="16"/>
    </row>
    <row r="155" spans="1:7">
      <c r="A155" s="1"/>
      <c r="B155" s="1"/>
      <c r="C155" s="2"/>
      <c r="D155" s="2"/>
      <c r="E155" s="1"/>
      <c r="F155" s="1"/>
      <c r="G155" s="16"/>
    </row>
    <row r="156" spans="1:7">
      <c r="A156" s="1"/>
      <c r="B156" s="1"/>
      <c r="C156" s="2"/>
      <c r="D156" s="2"/>
      <c r="E156" s="1"/>
      <c r="F156" s="1"/>
      <c r="G156" s="16"/>
    </row>
    <row r="157" spans="1:7">
      <c r="A157" s="1"/>
      <c r="B157" s="1"/>
      <c r="C157" s="2"/>
      <c r="D157" s="2"/>
      <c r="E157" s="1"/>
      <c r="F157" s="1"/>
      <c r="G157" s="16"/>
    </row>
    <row r="158" spans="1:7">
      <c r="A158" s="1"/>
      <c r="B158" s="1"/>
      <c r="C158" s="2"/>
      <c r="D158" s="2"/>
      <c r="E158" s="1"/>
      <c r="F158" s="1"/>
      <c r="G158" s="16"/>
    </row>
    <row r="159" spans="1:7">
      <c r="A159" s="1"/>
      <c r="B159" s="1"/>
      <c r="C159" s="2"/>
      <c r="D159" s="2"/>
      <c r="E159" s="1"/>
      <c r="F159" s="1"/>
      <c r="G159" s="16"/>
    </row>
    <row r="160" spans="1:7">
      <c r="A160" s="1"/>
      <c r="B160" s="1"/>
      <c r="C160" s="2"/>
      <c r="D160" s="2"/>
      <c r="E160" s="1"/>
      <c r="F160" s="1"/>
      <c r="G160" s="16"/>
    </row>
    <row r="161" spans="1:7">
      <c r="A161" s="1"/>
      <c r="B161" s="1"/>
      <c r="C161" s="2"/>
      <c r="D161" s="2"/>
      <c r="E161" s="1"/>
      <c r="F161" s="1"/>
      <c r="G161" s="16"/>
    </row>
    <row r="162" spans="1:7">
      <c r="A162" s="1"/>
      <c r="B162" s="1"/>
      <c r="C162" s="2"/>
      <c r="D162" s="2"/>
      <c r="E162" s="1"/>
      <c r="F162" s="1"/>
      <c r="G162" s="16"/>
    </row>
    <row r="163" spans="1:7">
      <c r="A163" s="1"/>
      <c r="B163" s="1"/>
      <c r="C163" s="2"/>
      <c r="D163" s="2"/>
      <c r="E163" s="1"/>
      <c r="F163" s="1"/>
      <c r="G163" s="16"/>
    </row>
    <row r="164" spans="1:7">
      <c r="A164" s="1"/>
      <c r="B164" s="1"/>
      <c r="C164" s="2"/>
      <c r="D164" s="2"/>
      <c r="E164" s="1"/>
      <c r="F164" s="1"/>
      <c r="G164" s="16"/>
    </row>
    <row r="165" spans="1:7">
      <c r="A165" s="1"/>
      <c r="B165" s="1"/>
      <c r="C165" s="2"/>
      <c r="D165" s="2"/>
      <c r="E165" s="1"/>
      <c r="F165" s="1"/>
      <c r="G165" s="16"/>
    </row>
    <row r="166" spans="1:7">
      <c r="A166" s="1"/>
      <c r="B166" s="1"/>
      <c r="C166" s="2"/>
      <c r="D166" s="2"/>
      <c r="E166" s="1"/>
      <c r="F166" s="1"/>
      <c r="G166" s="16"/>
    </row>
    <row r="167" spans="1:7">
      <c r="A167" s="1"/>
      <c r="B167" s="1"/>
      <c r="C167" s="2"/>
      <c r="D167" s="2"/>
      <c r="E167" s="1"/>
      <c r="F167" s="1"/>
      <c r="G167" s="16"/>
    </row>
    <row r="168" spans="1:7">
      <c r="A168" s="1"/>
      <c r="B168" s="1"/>
      <c r="C168" s="2"/>
      <c r="D168" s="2"/>
      <c r="E168" s="1"/>
      <c r="F168" s="1"/>
      <c r="G168" s="16"/>
    </row>
    <row r="169" spans="1:7">
      <c r="A169" s="1"/>
      <c r="B169" s="1"/>
      <c r="C169" s="2"/>
      <c r="D169" s="2"/>
      <c r="E169" s="1"/>
      <c r="F169" s="1"/>
      <c r="G169" s="16"/>
    </row>
    <row r="170" spans="1:7">
      <c r="A170" s="1"/>
      <c r="B170" s="1"/>
      <c r="C170" s="2"/>
      <c r="D170" s="2"/>
      <c r="E170" s="1"/>
      <c r="F170" s="1"/>
      <c r="G170" s="16"/>
    </row>
    <row r="171" spans="1:7">
      <c r="A171" s="1"/>
      <c r="B171" s="1"/>
      <c r="C171" s="2"/>
      <c r="D171" s="2"/>
      <c r="E171" s="1"/>
      <c r="F171" s="1"/>
      <c r="G171" s="16"/>
    </row>
    <row r="172" spans="1:7">
      <c r="A172" s="1"/>
      <c r="B172" s="1"/>
      <c r="C172" s="2"/>
      <c r="D172" s="2"/>
      <c r="E172" s="1"/>
      <c r="F172" s="1"/>
      <c r="G172" s="16"/>
    </row>
    <row r="173" spans="1:7">
      <c r="A173" s="1"/>
      <c r="B173" s="1"/>
      <c r="C173" s="2"/>
      <c r="D173" s="2"/>
      <c r="E173" s="1"/>
      <c r="F173" s="1"/>
      <c r="G173" s="16"/>
    </row>
    <row r="174" spans="1:7">
      <c r="A174" s="1"/>
      <c r="B174" s="1"/>
      <c r="C174" s="2"/>
      <c r="D174" s="2"/>
      <c r="E174" s="1"/>
      <c r="F174" s="1"/>
      <c r="G174" s="16"/>
    </row>
    <row r="175" spans="1:7">
      <c r="A175" s="1"/>
      <c r="B175" s="1"/>
      <c r="C175" s="2"/>
      <c r="D175" s="2"/>
      <c r="E175" s="1"/>
      <c r="F175" s="1"/>
      <c r="G175" s="16"/>
    </row>
    <row r="176" spans="1:7">
      <c r="A176" s="1"/>
      <c r="B176" s="1"/>
      <c r="C176" s="2"/>
      <c r="D176" s="2"/>
      <c r="E176" s="1"/>
      <c r="F176" s="1"/>
      <c r="G176" s="16"/>
    </row>
    <row r="177" spans="1:7">
      <c r="A177" s="1"/>
      <c r="B177" s="1"/>
      <c r="C177" s="2"/>
      <c r="D177" s="2"/>
      <c r="E177" s="1"/>
      <c r="F177" s="1"/>
      <c r="G177" s="16"/>
    </row>
    <row r="178" spans="1:7">
      <c r="A178" s="1"/>
      <c r="B178" s="1"/>
      <c r="C178" s="2"/>
      <c r="D178" s="2"/>
      <c r="E178" s="1"/>
      <c r="F178" s="1"/>
      <c r="G178" s="16"/>
    </row>
    <row r="179" spans="1:7">
      <c r="A179" s="1"/>
      <c r="B179" s="1"/>
      <c r="C179" s="2"/>
      <c r="D179" s="2"/>
      <c r="E179" s="1"/>
      <c r="F179" s="1"/>
      <c r="G179" s="16"/>
    </row>
    <row r="180" spans="1:7">
      <c r="A180" s="1"/>
      <c r="B180" s="1"/>
      <c r="C180" s="2"/>
      <c r="D180" s="2"/>
      <c r="E180" s="1"/>
      <c r="F180" s="1"/>
      <c r="G180" s="16"/>
    </row>
    <row r="181" spans="1:7">
      <c r="A181" s="1"/>
      <c r="B181" s="1"/>
      <c r="C181" s="2"/>
      <c r="D181" s="2"/>
      <c r="E181" s="1"/>
      <c r="F181" s="1"/>
      <c r="G181" s="16"/>
    </row>
    <row r="182" spans="1:7">
      <c r="A182" s="1"/>
      <c r="B182" s="1"/>
      <c r="C182" s="2"/>
      <c r="D182" s="2"/>
      <c r="E182" s="1"/>
      <c r="F182" s="1"/>
      <c r="G182" s="16"/>
    </row>
    <row r="183" spans="1:7">
      <c r="A183" s="1"/>
      <c r="B183" s="1"/>
      <c r="C183" s="2"/>
      <c r="D183" s="2"/>
      <c r="E183" s="1"/>
      <c r="F183" s="1"/>
      <c r="G183" s="16"/>
    </row>
    <row r="184" spans="1:7">
      <c r="A184" s="1"/>
      <c r="B184" s="1"/>
      <c r="C184" s="2"/>
      <c r="D184" s="2"/>
      <c r="E184" s="1"/>
      <c r="F184" s="1"/>
      <c r="G184" s="16"/>
    </row>
    <row r="185" spans="1:7">
      <c r="A185" s="1"/>
      <c r="B185" s="1"/>
      <c r="C185" s="2"/>
      <c r="D185" s="2"/>
      <c r="E185" s="1"/>
      <c r="F185" s="1"/>
      <c r="G185" s="16"/>
    </row>
    <row r="186" spans="1:7">
      <c r="A186" s="1"/>
      <c r="B186" s="1"/>
      <c r="C186" s="2"/>
      <c r="D186" s="2"/>
      <c r="E186" s="1"/>
      <c r="F186" s="1"/>
      <c r="G186" s="16"/>
    </row>
    <row r="187" spans="1:7">
      <c r="A187" s="1"/>
      <c r="B187" s="1"/>
      <c r="C187" s="2"/>
      <c r="D187" s="2"/>
      <c r="E187" s="1"/>
      <c r="F187" s="1"/>
      <c r="G187" s="16"/>
    </row>
    <row r="188" spans="1:7">
      <c r="A188" s="1"/>
      <c r="B188" s="1"/>
      <c r="C188" s="2"/>
      <c r="D188" s="2"/>
      <c r="E188" s="1"/>
      <c r="F188" s="1"/>
      <c r="G188" s="16"/>
    </row>
    <row r="189" spans="1:7">
      <c r="A189" s="1"/>
      <c r="B189" s="1"/>
      <c r="C189" s="2"/>
      <c r="D189" s="2"/>
      <c r="E189" s="1"/>
      <c r="F189" s="1"/>
      <c r="G189" s="16"/>
    </row>
    <row r="190" spans="1:7">
      <c r="A190" s="1"/>
      <c r="B190" s="1"/>
      <c r="C190" s="2"/>
      <c r="D190" s="2"/>
      <c r="E190" s="1"/>
      <c r="F190" s="1"/>
      <c r="G190" s="16"/>
    </row>
    <row r="191" spans="1:7">
      <c r="A191" s="1"/>
      <c r="B191" s="1"/>
      <c r="C191" s="2"/>
      <c r="D191" s="2"/>
      <c r="E191" s="1"/>
      <c r="F191" s="1"/>
      <c r="G191" s="16"/>
    </row>
    <row r="192" spans="1:7">
      <c r="A192" s="1"/>
      <c r="B192" s="1"/>
      <c r="C192" s="2"/>
      <c r="D192" s="2"/>
      <c r="E192" s="1"/>
      <c r="F192" s="1"/>
      <c r="G192" s="16"/>
    </row>
    <row r="193" spans="1:7">
      <c r="A193" s="1"/>
      <c r="B193" s="1"/>
      <c r="C193" s="2"/>
      <c r="D193" s="2"/>
      <c r="E193" s="1"/>
      <c r="F193" s="1"/>
      <c r="G193" s="16"/>
    </row>
    <row r="194" spans="1:7">
      <c r="A194" s="1"/>
      <c r="B194" s="1"/>
      <c r="C194" s="2"/>
      <c r="D194" s="2"/>
      <c r="E194" s="1"/>
      <c r="F194" s="1"/>
      <c r="G194" s="16"/>
    </row>
    <row r="195" spans="1:7">
      <c r="A195" s="1"/>
      <c r="B195" s="1"/>
      <c r="C195" s="2"/>
      <c r="D195" s="2"/>
      <c r="E195" s="1"/>
      <c r="F195" s="1"/>
      <c r="G195" s="16"/>
    </row>
    <row r="196" spans="1:7">
      <c r="A196" s="1"/>
      <c r="B196" s="1"/>
      <c r="C196" s="2"/>
      <c r="D196" s="2"/>
      <c r="E196" s="1"/>
      <c r="F196" s="1"/>
      <c r="G196" s="16"/>
    </row>
    <row r="197" spans="1:7">
      <c r="A197" s="1"/>
      <c r="B197" s="1"/>
      <c r="C197" s="2"/>
      <c r="D197" s="2"/>
      <c r="E197" s="1"/>
      <c r="F197" s="1"/>
      <c r="G197" s="16"/>
    </row>
    <row r="198" spans="1:7">
      <c r="A198" s="1"/>
      <c r="B198" s="1"/>
      <c r="C198" s="2"/>
      <c r="D198" s="2"/>
      <c r="E198" s="1"/>
      <c r="F198" s="1"/>
      <c r="G198" s="16"/>
    </row>
    <row r="199" spans="1:7">
      <c r="A199" s="1"/>
      <c r="B199" s="1"/>
      <c r="C199" s="2"/>
      <c r="D199" s="2"/>
      <c r="E199" s="1"/>
      <c r="F199" s="1"/>
      <c r="G199" s="16"/>
    </row>
    <row r="200" spans="1:7">
      <c r="A200" s="1"/>
      <c r="B200" s="1"/>
      <c r="C200" s="2"/>
      <c r="D200" s="2"/>
      <c r="E200" s="1"/>
      <c r="F200" s="1"/>
      <c r="G200" s="16"/>
    </row>
    <row r="201" spans="1:7">
      <c r="A201" s="1"/>
      <c r="B201" s="1"/>
      <c r="C201" s="2"/>
      <c r="D201" s="2"/>
      <c r="E201" s="1"/>
      <c r="F201" s="1"/>
      <c r="G201" s="16"/>
    </row>
    <row r="202" spans="1:7">
      <c r="A202" s="1"/>
      <c r="B202" s="1"/>
      <c r="C202" s="2"/>
      <c r="D202" s="2"/>
      <c r="E202" s="1"/>
      <c r="F202" s="1"/>
      <c r="G202" s="16"/>
    </row>
    <row r="203" spans="1:7">
      <c r="A203" s="1"/>
      <c r="B203" s="1"/>
      <c r="C203" s="2"/>
      <c r="D203" s="2"/>
      <c r="E203" s="1"/>
      <c r="F203" s="1"/>
      <c r="G203" s="16"/>
    </row>
    <row r="204" spans="1:7">
      <c r="A204" s="1"/>
      <c r="B204" s="1"/>
      <c r="C204" s="2"/>
      <c r="D204" s="2"/>
      <c r="E204" s="1"/>
      <c r="F204" s="1"/>
      <c r="G204" s="16"/>
    </row>
    <row r="205" spans="1:7">
      <c r="A205" s="1"/>
      <c r="B205" s="1"/>
      <c r="C205" s="2"/>
      <c r="D205" s="2"/>
      <c r="E205" s="1"/>
      <c r="F205" s="1"/>
      <c r="G205" s="16"/>
    </row>
    <row r="206" spans="1:7">
      <c r="A206" s="1"/>
      <c r="B206" s="1"/>
      <c r="C206" s="2"/>
      <c r="D206" s="2"/>
      <c r="E206" s="1"/>
      <c r="F206" s="1"/>
      <c r="G206" s="16"/>
    </row>
    <row r="207" spans="1:7">
      <c r="A207" s="1"/>
      <c r="B207" s="1"/>
      <c r="C207" s="2"/>
      <c r="D207" s="2"/>
      <c r="E207" s="1"/>
      <c r="F207" s="1"/>
      <c r="G207" s="16"/>
    </row>
    <row r="208" spans="1:7">
      <c r="A208" s="1"/>
      <c r="B208" s="1"/>
      <c r="C208" s="2"/>
      <c r="D208" s="2"/>
      <c r="E208" s="1"/>
      <c r="F208" s="1"/>
      <c r="G208" s="16"/>
    </row>
    <row r="209" spans="1:7">
      <c r="A209" s="1"/>
      <c r="B209" s="1"/>
      <c r="C209" s="2"/>
      <c r="D209" s="2"/>
      <c r="E209" s="1"/>
      <c r="F209" s="1"/>
      <c r="G209" s="16"/>
    </row>
    <row r="210" spans="1:7">
      <c r="A210" s="1"/>
      <c r="B210" s="1"/>
      <c r="C210" s="2"/>
      <c r="D210" s="2"/>
      <c r="E210" s="1"/>
      <c r="F210" s="1"/>
      <c r="G210" s="16"/>
    </row>
    <row r="211" spans="1:7">
      <c r="A211" s="1"/>
      <c r="B211" s="1"/>
      <c r="C211" s="2"/>
      <c r="D211" s="2"/>
      <c r="E211" s="1"/>
      <c r="F211" s="1"/>
      <c r="G211" s="16"/>
    </row>
    <row r="212" spans="1:7">
      <c r="A212" s="1"/>
      <c r="B212" s="1"/>
      <c r="C212" s="2"/>
      <c r="D212" s="2"/>
      <c r="E212" s="1"/>
      <c r="F212" s="1"/>
      <c r="G212" s="16"/>
    </row>
    <row r="213" spans="1:7">
      <c r="A213" s="1"/>
      <c r="B213" s="1"/>
      <c r="C213" s="2"/>
      <c r="D213" s="2"/>
      <c r="E213" s="1"/>
      <c r="F213" s="1"/>
      <c r="G213" s="16"/>
    </row>
    <row r="214" spans="1:7">
      <c r="A214" s="1"/>
      <c r="B214" s="1"/>
      <c r="C214" s="2"/>
      <c r="D214" s="2"/>
      <c r="E214" s="1"/>
      <c r="F214" s="1"/>
      <c r="G214" s="16"/>
    </row>
    <row r="215" spans="1:7">
      <c r="A215" s="1"/>
      <c r="B215" s="1"/>
      <c r="C215" s="2"/>
      <c r="D215" s="2"/>
      <c r="E215" s="1"/>
      <c r="F215" s="1"/>
      <c r="G215" s="16"/>
    </row>
    <row r="216" spans="1:7">
      <c r="A216" s="1"/>
      <c r="B216" s="1"/>
      <c r="C216" s="2"/>
      <c r="D216" s="2"/>
      <c r="E216" s="1"/>
      <c r="F216" s="1"/>
      <c r="G216" s="16"/>
    </row>
    <row r="217" spans="1:7">
      <c r="A217" s="1"/>
      <c r="B217" s="1"/>
      <c r="C217" s="2"/>
      <c r="D217" s="2"/>
      <c r="E217" s="1"/>
      <c r="F217" s="1"/>
      <c r="G217" s="16"/>
    </row>
    <row r="218" spans="1:7">
      <c r="A218" s="1"/>
      <c r="B218" s="1"/>
      <c r="C218" s="2"/>
      <c r="D218" s="2"/>
      <c r="E218" s="1"/>
      <c r="F218" s="1"/>
      <c r="G218" s="16"/>
    </row>
    <row r="219" spans="1:7">
      <c r="A219" s="1"/>
      <c r="B219" s="1"/>
      <c r="C219" s="2"/>
      <c r="D219" s="2"/>
      <c r="E219" s="1"/>
      <c r="F219" s="1"/>
      <c r="G219" s="16"/>
    </row>
    <row r="220" spans="1:7">
      <c r="A220" s="1"/>
      <c r="B220" s="1"/>
      <c r="C220" s="2"/>
      <c r="D220" s="2"/>
      <c r="E220" s="1"/>
      <c r="F220" s="1"/>
      <c r="G220" s="16"/>
    </row>
    <row r="221" spans="1:7">
      <c r="A221" s="1"/>
      <c r="B221" s="1"/>
      <c r="C221" s="2"/>
      <c r="D221" s="2"/>
      <c r="E221" s="1"/>
      <c r="F221" s="1"/>
      <c r="G221" s="16"/>
    </row>
    <row r="222" spans="1:7">
      <c r="A222" s="1"/>
      <c r="B222" s="1"/>
      <c r="C222" s="2"/>
      <c r="D222" s="2"/>
      <c r="E222" s="1"/>
      <c r="F222" s="1"/>
      <c r="G222" s="16"/>
    </row>
    <row r="223" spans="1:7">
      <c r="A223" s="1"/>
      <c r="B223" s="1"/>
      <c r="C223" s="2"/>
      <c r="D223" s="2"/>
      <c r="E223" s="1"/>
      <c r="F223" s="1"/>
      <c r="G223" s="16"/>
    </row>
    <row r="224" spans="1:7">
      <c r="A224" s="1"/>
      <c r="B224" s="1"/>
      <c r="C224" s="2"/>
      <c r="D224" s="2"/>
      <c r="E224" s="1"/>
      <c r="F224" s="1"/>
      <c r="G224" s="16"/>
    </row>
    <row r="225" spans="1:7">
      <c r="A225" s="1"/>
      <c r="B225" s="1"/>
      <c r="C225" s="2"/>
      <c r="D225" s="2"/>
      <c r="E225" s="1"/>
      <c r="F225" s="1"/>
      <c r="G225" s="16"/>
    </row>
    <row r="226" spans="1:7">
      <c r="A226" s="1"/>
      <c r="B226" s="1"/>
      <c r="C226" s="2"/>
      <c r="D226" s="2"/>
      <c r="E226" s="1"/>
      <c r="F226" s="1"/>
      <c r="G226" s="16"/>
    </row>
    <row r="227" spans="1:7">
      <c r="A227" s="1"/>
      <c r="B227" s="1"/>
      <c r="C227" s="2"/>
      <c r="D227" s="2"/>
      <c r="E227" s="1"/>
      <c r="F227" s="1"/>
      <c r="G227" s="16"/>
    </row>
    <row r="228" spans="1:7">
      <c r="A228" s="1"/>
      <c r="B228" s="1"/>
      <c r="C228" s="2"/>
      <c r="D228" s="2"/>
      <c r="E228" s="1"/>
      <c r="F228" s="1"/>
      <c r="G228" s="16"/>
    </row>
    <row r="229" spans="1:7">
      <c r="A229" s="1"/>
      <c r="B229" s="1"/>
      <c r="C229" s="2"/>
      <c r="D229" s="2"/>
      <c r="E229" s="1"/>
      <c r="F229" s="1"/>
      <c r="G229" s="16"/>
    </row>
    <row r="230" spans="1:7">
      <c r="A230" s="1"/>
      <c r="B230" s="1"/>
      <c r="C230" s="2"/>
      <c r="D230" s="2"/>
      <c r="E230" s="1"/>
      <c r="F230" s="1"/>
      <c r="G230" s="16"/>
    </row>
    <row r="231" spans="1:7">
      <c r="A231" s="1"/>
      <c r="B231" s="1"/>
      <c r="C231" s="2"/>
      <c r="D231" s="2"/>
      <c r="E231" s="1"/>
      <c r="F231" s="1"/>
      <c r="G231" s="16"/>
    </row>
    <row r="232" spans="1:7">
      <c r="A232" s="1"/>
      <c r="B232" s="1"/>
      <c r="C232" s="2"/>
      <c r="D232" s="2"/>
      <c r="E232" s="1"/>
      <c r="F232" s="1"/>
      <c r="G232" s="16"/>
    </row>
    <row r="233" spans="1:7">
      <c r="A233" s="1"/>
      <c r="B233" s="1"/>
      <c r="C233" s="2"/>
      <c r="D233" s="2"/>
      <c r="E233" s="1"/>
      <c r="F233" s="1"/>
      <c r="G233" s="16"/>
    </row>
    <row r="234" spans="1:7">
      <c r="A234" s="1"/>
      <c r="B234" s="1"/>
      <c r="C234" s="2"/>
      <c r="D234" s="2"/>
      <c r="E234" s="1"/>
      <c r="F234" s="1"/>
      <c r="G234" s="16"/>
    </row>
    <row r="235" spans="1:7">
      <c r="A235" s="1"/>
      <c r="B235" s="1"/>
      <c r="C235" s="2"/>
      <c r="D235" s="2"/>
      <c r="E235" s="1"/>
      <c r="F235" s="1"/>
      <c r="G235" s="16"/>
    </row>
    <row r="236" spans="1:7">
      <c r="A236" s="1"/>
      <c r="B236" s="1"/>
      <c r="C236" s="2"/>
      <c r="D236" s="2"/>
      <c r="E236" s="1"/>
      <c r="F236" s="1"/>
      <c r="G236" s="16"/>
    </row>
    <row r="237" spans="1:7">
      <c r="A237" s="1"/>
      <c r="B237" s="1"/>
      <c r="C237" s="2"/>
      <c r="D237" s="2"/>
      <c r="E237" s="1"/>
      <c r="F237" s="1"/>
      <c r="G237" s="16"/>
    </row>
    <row r="238" spans="1:7">
      <c r="A238" s="1"/>
      <c r="B238" s="1"/>
      <c r="C238" s="2"/>
      <c r="D238" s="2"/>
      <c r="E238" s="1"/>
      <c r="F238" s="1"/>
      <c r="G238" s="16"/>
    </row>
    <row r="239" spans="1:7">
      <c r="A239" s="1"/>
      <c r="B239" s="1"/>
      <c r="C239" s="2"/>
      <c r="D239" s="2"/>
      <c r="E239" s="1"/>
      <c r="F239" s="1"/>
      <c r="G239" s="16"/>
    </row>
    <row r="240" spans="1:7">
      <c r="A240" s="1"/>
      <c r="B240" s="1"/>
      <c r="C240" s="2"/>
      <c r="D240" s="2"/>
      <c r="E240" s="1"/>
      <c r="F240" s="1"/>
      <c r="G240" s="16"/>
    </row>
    <row r="241" spans="1:7">
      <c r="A241" s="1"/>
      <c r="B241" s="1"/>
      <c r="C241" s="2"/>
      <c r="D241" s="2"/>
      <c r="E241" s="1"/>
      <c r="F241" s="1"/>
      <c r="G241" s="16"/>
    </row>
    <row r="242" spans="1:7">
      <c r="A242" s="1"/>
      <c r="B242" s="1"/>
      <c r="C242" s="2"/>
      <c r="D242" s="2"/>
      <c r="E242" s="1"/>
      <c r="F242" s="1"/>
      <c r="G242" s="16"/>
    </row>
    <row r="243" spans="1:7">
      <c r="A243" s="1"/>
      <c r="B243" s="1"/>
      <c r="C243" s="2"/>
      <c r="D243" s="2"/>
      <c r="E243" s="1"/>
      <c r="F243" s="1"/>
      <c r="G243" s="16"/>
    </row>
    <row r="244" spans="1:7">
      <c r="A244" s="1"/>
      <c r="B244" s="1"/>
      <c r="C244" s="2"/>
      <c r="D244" s="2"/>
      <c r="E244" s="1"/>
      <c r="F244" s="1"/>
      <c r="G244" s="16"/>
    </row>
    <row r="245" spans="1:7">
      <c r="A245" s="1"/>
      <c r="B245" s="1"/>
      <c r="C245" s="2"/>
      <c r="D245" s="2"/>
      <c r="E245" s="1"/>
      <c r="F245" s="1"/>
      <c r="G245" s="16"/>
    </row>
    <row r="246" spans="1:7">
      <c r="A246" s="1"/>
      <c r="B246" s="1"/>
      <c r="C246" s="2"/>
      <c r="D246" s="2"/>
      <c r="E246" s="1"/>
      <c r="F246" s="1"/>
      <c r="G246" s="16"/>
    </row>
    <row r="247" spans="1:7">
      <c r="A247" s="1"/>
      <c r="B247" s="1"/>
      <c r="C247" s="2"/>
      <c r="D247" s="2"/>
      <c r="E247" s="1"/>
      <c r="F247" s="1"/>
      <c r="G247" s="16"/>
    </row>
    <row r="248" spans="1:7">
      <c r="A248" s="1"/>
      <c r="B248" s="1"/>
      <c r="C248" s="2"/>
      <c r="D248" s="2"/>
      <c r="E248" s="1"/>
      <c r="F248" s="1"/>
      <c r="G248" s="16"/>
    </row>
    <row r="249" spans="1:7">
      <c r="A249" s="1"/>
      <c r="B249" s="1"/>
      <c r="C249" s="2"/>
      <c r="D249" s="2"/>
      <c r="E249" s="1"/>
      <c r="F249" s="1"/>
      <c r="G249" s="16"/>
    </row>
    <row r="250" spans="1:7">
      <c r="A250" s="1"/>
      <c r="B250" s="1"/>
      <c r="C250" s="2"/>
      <c r="D250" s="2"/>
      <c r="E250" s="1"/>
      <c r="F250" s="1"/>
      <c r="G250" s="16"/>
    </row>
    <row r="251" spans="1:7">
      <c r="A251" s="1"/>
      <c r="B251" s="1"/>
      <c r="C251" s="2"/>
      <c r="D251" s="2"/>
      <c r="E251" s="1"/>
      <c r="F251" s="1"/>
      <c r="G251" s="16"/>
    </row>
    <row r="252" spans="1:7">
      <c r="A252" s="1"/>
      <c r="B252" s="1"/>
      <c r="C252" s="2"/>
      <c r="D252" s="2"/>
      <c r="E252" s="1"/>
      <c r="F252" s="1"/>
      <c r="G252" s="16"/>
    </row>
    <row r="253" spans="1:7">
      <c r="A253" s="1"/>
      <c r="B253" s="1"/>
      <c r="C253" s="2"/>
      <c r="D253" s="2"/>
      <c r="E253" s="1"/>
      <c r="F253" s="1"/>
      <c r="G253" s="16"/>
    </row>
    <row r="254" spans="1:7">
      <c r="A254" s="1"/>
      <c r="B254" s="1"/>
      <c r="C254" s="2"/>
      <c r="D254" s="2"/>
      <c r="E254" s="1"/>
      <c r="F254" s="1"/>
      <c r="G254" s="16"/>
    </row>
    <row r="255" spans="1:7">
      <c r="A255" s="1"/>
      <c r="B255" s="1"/>
      <c r="C255" s="2"/>
      <c r="D255" s="2"/>
      <c r="E255" s="1"/>
      <c r="F255" s="1"/>
      <c r="G255" s="16"/>
    </row>
    <row r="256" spans="1:7">
      <c r="A256" s="1"/>
      <c r="B256" s="1"/>
      <c r="C256" s="2"/>
      <c r="D256" s="2"/>
      <c r="E256" s="1"/>
      <c r="F256" s="1"/>
      <c r="G256" s="16"/>
    </row>
    <row r="257" spans="1:7">
      <c r="A257" s="1"/>
      <c r="B257" s="1"/>
      <c r="C257" s="2"/>
      <c r="D257" s="2"/>
      <c r="E257" s="1"/>
      <c r="F257" s="1"/>
      <c r="G257" s="16"/>
    </row>
    <row r="258" spans="1:7">
      <c r="A258" s="1"/>
      <c r="B258" s="1"/>
      <c r="C258" s="2"/>
      <c r="D258" s="2"/>
      <c r="E258" s="1"/>
      <c r="F258" s="1"/>
      <c r="G258" s="16"/>
    </row>
    <row r="259" spans="1:7">
      <c r="A259" s="1"/>
      <c r="B259" s="1"/>
      <c r="C259" s="2"/>
      <c r="D259" s="2"/>
      <c r="E259" s="1"/>
      <c r="F259" s="1"/>
      <c r="G259" s="16"/>
    </row>
    <row r="260" spans="1:7">
      <c r="A260" s="1"/>
      <c r="B260" s="1"/>
      <c r="C260" s="2"/>
      <c r="D260" s="2"/>
      <c r="E260" s="1"/>
      <c r="F260" s="1"/>
      <c r="G260" s="16"/>
    </row>
    <row r="261" spans="1:7">
      <c r="A261" s="1"/>
      <c r="B261" s="1"/>
      <c r="C261" s="2"/>
      <c r="D261" s="2"/>
      <c r="E261" s="1"/>
      <c r="F261" s="1"/>
      <c r="G261" s="16"/>
    </row>
    <row r="262" spans="1:7">
      <c r="A262" s="1"/>
      <c r="B262" s="1"/>
      <c r="C262" s="2"/>
      <c r="D262" s="2"/>
      <c r="E262" s="1"/>
      <c r="F262" s="1"/>
      <c r="G262" s="16"/>
    </row>
    <row r="263" spans="1:7">
      <c r="A263" s="1"/>
      <c r="B263" s="1"/>
      <c r="C263" s="2"/>
      <c r="D263" s="2"/>
      <c r="E263" s="1"/>
      <c r="F263" s="1"/>
      <c r="G263" s="16"/>
    </row>
    <row r="264" spans="1:7">
      <c r="A264" s="1"/>
      <c r="B264" s="1"/>
      <c r="C264" s="2"/>
      <c r="D264" s="2"/>
      <c r="E264" s="1"/>
      <c r="F264" s="1"/>
      <c r="G264" s="16"/>
    </row>
    <row r="265" spans="1:7">
      <c r="A265" s="1"/>
      <c r="B265" s="1"/>
      <c r="C265" s="2"/>
      <c r="D265" s="2"/>
      <c r="E265" s="1"/>
      <c r="F265" s="1"/>
      <c r="G265" s="16"/>
    </row>
    <row r="266" spans="1:7">
      <c r="A266" s="1"/>
      <c r="B266" s="1"/>
      <c r="C266" s="2"/>
      <c r="D266" s="2"/>
      <c r="E266" s="1"/>
      <c r="F266" s="1"/>
      <c r="G266" s="16"/>
    </row>
    <row r="267" spans="1:7">
      <c r="A267" s="1"/>
      <c r="B267" s="1"/>
      <c r="C267" s="2"/>
      <c r="D267" s="2"/>
      <c r="E267" s="1"/>
      <c r="F267" s="1"/>
      <c r="G267" s="16"/>
    </row>
    <row r="268" spans="1:7">
      <c r="A268" s="1"/>
      <c r="B268" s="1"/>
      <c r="C268" s="2"/>
      <c r="D268" s="2"/>
      <c r="E268" s="1"/>
      <c r="F268" s="1"/>
      <c r="G268" s="16"/>
    </row>
    <row r="269" spans="1:7">
      <c r="A269" s="1"/>
      <c r="B269" s="1"/>
      <c r="C269" s="2"/>
      <c r="D269" s="2"/>
      <c r="E269" s="1"/>
      <c r="F269" s="1"/>
      <c r="G269" s="16"/>
    </row>
    <row r="270" spans="1:7">
      <c r="A270" s="1"/>
      <c r="B270" s="1"/>
      <c r="C270" s="2"/>
      <c r="D270" s="2"/>
      <c r="E270" s="1"/>
      <c r="F270" s="1"/>
      <c r="G270" s="16"/>
    </row>
    <row r="271" spans="1:7">
      <c r="A271" s="1"/>
      <c r="B271" s="1"/>
      <c r="C271" s="2"/>
      <c r="D271" s="2"/>
      <c r="E271" s="1"/>
      <c r="F271" s="1"/>
      <c r="G271" s="16"/>
    </row>
    <row r="272" spans="1:7">
      <c r="A272" s="1"/>
      <c r="B272" s="1"/>
      <c r="C272" s="2"/>
      <c r="D272" s="2"/>
      <c r="E272" s="1"/>
      <c r="F272" s="1"/>
      <c r="G272" s="16"/>
    </row>
    <row r="273" spans="1:7">
      <c r="A273" s="1"/>
      <c r="B273" s="1"/>
      <c r="C273" s="2"/>
      <c r="D273" s="2"/>
      <c r="E273" s="1"/>
      <c r="F273" s="1"/>
      <c r="G273" s="16"/>
    </row>
    <row r="274" spans="1:7">
      <c r="A274" s="1"/>
      <c r="B274" s="1"/>
      <c r="C274" s="2"/>
      <c r="D274" s="2"/>
      <c r="E274" s="1"/>
      <c r="F274" s="1"/>
      <c r="G274" s="16"/>
    </row>
    <row r="275" spans="1:7">
      <c r="A275" s="1"/>
      <c r="B275" s="1"/>
      <c r="C275" s="2"/>
      <c r="D275" s="2"/>
      <c r="E275" s="1"/>
      <c r="F275" s="1"/>
      <c r="G275" s="16"/>
    </row>
    <row r="276" spans="1:7">
      <c r="A276" s="1"/>
      <c r="B276" s="1"/>
      <c r="C276" s="2"/>
      <c r="D276" s="2"/>
      <c r="E276" s="1"/>
      <c r="F276" s="1"/>
      <c r="G276" s="16"/>
    </row>
    <row r="277" spans="1:7">
      <c r="A277" s="1"/>
      <c r="B277" s="1"/>
      <c r="C277" s="2"/>
      <c r="D277" s="2"/>
      <c r="E277" s="1"/>
      <c r="F277" s="1"/>
      <c r="G277" s="16"/>
    </row>
    <row r="278" spans="1:7">
      <c r="A278" s="1"/>
      <c r="B278" s="1"/>
      <c r="C278" s="2"/>
      <c r="D278" s="2"/>
      <c r="E278" s="1"/>
      <c r="F278" s="1"/>
      <c r="G278" s="16"/>
    </row>
    <row r="279" spans="1:7">
      <c r="A279" s="1"/>
      <c r="B279" s="1"/>
      <c r="C279" s="2"/>
      <c r="D279" s="2"/>
      <c r="E279" s="1"/>
      <c r="F279" s="1"/>
      <c r="G279" s="16"/>
    </row>
    <row r="280" spans="1:7">
      <c r="A280" s="1"/>
      <c r="B280" s="1"/>
      <c r="C280" s="2"/>
      <c r="D280" s="2"/>
      <c r="E280" s="1"/>
      <c r="F280" s="1"/>
      <c r="G280" s="16"/>
    </row>
    <row r="281" spans="1:7">
      <c r="A281" s="1"/>
      <c r="B281" s="1"/>
      <c r="C281" s="2"/>
      <c r="D281" s="2"/>
      <c r="E281" s="1"/>
      <c r="F281" s="1"/>
      <c r="G281" s="16"/>
    </row>
    <row r="282" spans="1:7">
      <c r="A282" s="1"/>
      <c r="B282" s="1"/>
      <c r="C282" s="2"/>
      <c r="D282" s="2"/>
      <c r="E282" s="1"/>
      <c r="F282" s="1"/>
      <c r="G282" s="16"/>
    </row>
    <row r="283" spans="1:7">
      <c r="A283" s="1"/>
      <c r="B283" s="1"/>
      <c r="C283" s="2"/>
      <c r="D283" s="2"/>
      <c r="E283" s="1"/>
      <c r="F283" s="1"/>
      <c r="G283" s="16"/>
    </row>
    <row r="284" spans="1:7">
      <c r="A284" s="1"/>
      <c r="B284" s="1"/>
      <c r="C284" s="2"/>
      <c r="D284" s="2"/>
      <c r="E284" s="1"/>
      <c r="F284" s="1"/>
      <c r="G284" s="16"/>
    </row>
    <row r="285" spans="1:7">
      <c r="A285" s="1"/>
      <c r="B285" s="1"/>
      <c r="C285" s="2"/>
      <c r="D285" s="2"/>
      <c r="E285" s="1"/>
      <c r="F285" s="1"/>
      <c r="G285" s="16"/>
    </row>
    <row r="286" spans="1:7">
      <c r="A286" s="1"/>
      <c r="B286" s="1"/>
      <c r="C286" s="2"/>
      <c r="D286" s="2"/>
      <c r="E286" s="1"/>
      <c r="F286" s="1"/>
      <c r="G286" s="16"/>
    </row>
    <row r="287" spans="1:7">
      <c r="A287" s="1"/>
      <c r="B287" s="1"/>
      <c r="C287" s="2"/>
      <c r="D287" s="2"/>
      <c r="E287" s="1"/>
      <c r="F287" s="1"/>
      <c r="G287" s="16"/>
    </row>
    <row r="288" spans="1:7">
      <c r="A288" s="1"/>
      <c r="B288" s="1"/>
      <c r="C288" s="2"/>
      <c r="D288" s="2"/>
      <c r="E288" s="1"/>
      <c r="F288" s="1"/>
      <c r="G288" s="16"/>
    </row>
    <row r="289" spans="1:7">
      <c r="A289" s="1"/>
      <c r="B289" s="1"/>
      <c r="C289" s="2"/>
      <c r="D289" s="2"/>
      <c r="E289" s="1"/>
      <c r="F289" s="1"/>
      <c r="G289" s="16"/>
    </row>
    <row r="290" spans="1:7">
      <c r="A290" s="1"/>
      <c r="B290" s="1"/>
      <c r="C290" s="2"/>
      <c r="D290" s="2"/>
      <c r="E290" s="1"/>
      <c r="F290" s="1"/>
      <c r="G290" s="16"/>
    </row>
    <row r="291" spans="1:7">
      <c r="A291" s="1"/>
      <c r="B291" s="1"/>
      <c r="C291" s="2"/>
      <c r="D291" s="2"/>
      <c r="E291" s="1"/>
      <c r="F291" s="1"/>
      <c r="G291" s="16"/>
    </row>
    <row r="292" spans="1:7">
      <c r="A292" s="1"/>
      <c r="B292" s="1"/>
      <c r="C292" s="2"/>
      <c r="D292" s="2"/>
      <c r="E292" s="1"/>
      <c r="F292" s="1"/>
      <c r="G292" s="16"/>
    </row>
    <row r="293" spans="1:7">
      <c r="A293" s="1"/>
      <c r="B293" s="1"/>
      <c r="C293" s="2"/>
      <c r="D293" s="2"/>
      <c r="E293" s="1"/>
      <c r="F293" s="1"/>
      <c r="G293" s="16"/>
    </row>
    <row r="294" spans="1:7">
      <c r="A294" s="1"/>
      <c r="B294" s="1"/>
      <c r="C294" s="2"/>
      <c r="D294" s="2"/>
      <c r="E294" s="1"/>
      <c r="F294" s="1"/>
      <c r="G294" s="16"/>
    </row>
    <row r="295" spans="1:7">
      <c r="A295" s="1"/>
      <c r="B295" s="1"/>
      <c r="C295" s="2"/>
      <c r="D295" s="2"/>
      <c r="E295" s="1"/>
      <c r="F295" s="1"/>
      <c r="G295" s="16"/>
    </row>
    <row r="296" spans="1:7">
      <c r="A296" s="1"/>
      <c r="B296" s="1"/>
      <c r="C296" s="2"/>
      <c r="D296" s="2"/>
      <c r="E296" s="1"/>
      <c r="F296" s="1"/>
      <c r="G296" s="16"/>
    </row>
    <row r="297" spans="1:7">
      <c r="A297" s="1"/>
      <c r="B297" s="1"/>
      <c r="C297" s="2"/>
      <c r="D297" s="2"/>
      <c r="E297" s="1"/>
      <c r="F297" s="1"/>
      <c r="G297" s="16"/>
    </row>
    <row r="298" spans="1:7">
      <c r="A298" s="1"/>
      <c r="B298" s="1"/>
      <c r="C298" s="2"/>
      <c r="D298" s="2"/>
      <c r="E298" s="1"/>
      <c r="F298" s="1"/>
      <c r="G298" s="16"/>
    </row>
    <row r="299" spans="1:7">
      <c r="A299" s="1"/>
      <c r="B299" s="1"/>
      <c r="C299" s="2"/>
      <c r="D299" s="2"/>
      <c r="E299" s="1"/>
      <c r="F299" s="1"/>
      <c r="G299" s="16"/>
    </row>
    <row r="300" spans="1:7">
      <c r="A300" s="1"/>
      <c r="B300" s="1"/>
      <c r="C300" s="2"/>
      <c r="D300" s="2"/>
      <c r="E300" s="1"/>
      <c r="F300" s="1"/>
      <c r="G300" s="16"/>
    </row>
    <row r="301" spans="1:7">
      <c r="A301" s="1"/>
      <c r="B301" s="1"/>
      <c r="C301" s="2"/>
      <c r="D301" s="2"/>
      <c r="E301" s="1"/>
      <c r="F301" s="1"/>
      <c r="G301" s="16"/>
    </row>
    <row r="302" spans="1:7">
      <c r="A302" s="1"/>
      <c r="B302" s="1"/>
      <c r="C302" s="2"/>
      <c r="D302" s="2"/>
      <c r="E302" s="1"/>
      <c r="F302" s="1"/>
      <c r="G302" s="16"/>
    </row>
    <row r="303" spans="1:7">
      <c r="A303" s="1"/>
      <c r="B303" s="1"/>
      <c r="C303" s="2"/>
      <c r="D303" s="2"/>
      <c r="E303" s="1"/>
      <c r="F303" s="1"/>
      <c r="G303" s="16"/>
    </row>
    <row r="304" spans="1:7">
      <c r="A304" s="1"/>
      <c r="B304" s="1"/>
      <c r="C304" s="2"/>
      <c r="D304" s="2"/>
      <c r="E304" s="1"/>
      <c r="F304" s="1"/>
      <c r="G304" s="16"/>
    </row>
    <row r="305" spans="1:7">
      <c r="A305" s="1"/>
      <c r="B305" s="1"/>
      <c r="C305" s="2"/>
      <c r="D305" s="2"/>
      <c r="E305" s="1"/>
      <c r="F305" s="1"/>
      <c r="G305" s="16"/>
    </row>
    <row r="306" spans="1:7">
      <c r="A306" s="1"/>
      <c r="B306" s="1"/>
      <c r="C306" s="2"/>
      <c r="D306" s="2"/>
      <c r="E306" s="1"/>
      <c r="F306" s="1"/>
      <c r="G306" s="16"/>
    </row>
    <row r="307" spans="1:7">
      <c r="A307" s="1"/>
      <c r="B307" s="1"/>
      <c r="C307" s="2"/>
      <c r="D307" s="2"/>
      <c r="E307" s="1"/>
      <c r="F307" s="1"/>
      <c r="G307" s="16"/>
    </row>
    <row r="308" spans="1:7">
      <c r="A308" s="1"/>
      <c r="B308" s="1"/>
      <c r="C308" s="2"/>
      <c r="D308" s="2"/>
      <c r="E308" s="1"/>
      <c r="F308" s="1"/>
      <c r="G308" s="16"/>
    </row>
    <row r="309" spans="1:7">
      <c r="A309" s="1"/>
      <c r="B309" s="1"/>
      <c r="C309" s="2"/>
      <c r="D309" s="2"/>
      <c r="E309" s="1"/>
      <c r="F309" s="1"/>
      <c r="G309" s="16"/>
    </row>
    <row r="310" spans="1:7">
      <c r="A310" s="1"/>
      <c r="B310" s="1"/>
      <c r="C310" s="2"/>
      <c r="D310" s="2"/>
      <c r="E310" s="1"/>
      <c r="F310" s="1"/>
      <c r="G310" s="16"/>
    </row>
    <row r="311" spans="1:7">
      <c r="A311" s="1"/>
      <c r="B311" s="1"/>
      <c r="C311" s="2"/>
      <c r="D311" s="2"/>
      <c r="E311" s="1"/>
      <c r="F311" s="1"/>
      <c r="G311" s="16"/>
    </row>
    <row r="312" spans="1:7">
      <c r="A312" s="1"/>
      <c r="B312" s="1"/>
      <c r="C312" s="2"/>
      <c r="D312" s="2"/>
      <c r="E312" s="1"/>
      <c r="F312" s="1"/>
      <c r="G312" s="16"/>
    </row>
    <row r="313" spans="1:7">
      <c r="A313" s="1"/>
      <c r="B313" s="1"/>
      <c r="C313" s="2"/>
      <c r="D313" s="2"/>
      <c r="E313" s="1"/>
      <c r="F313" s="1"/>
      <c r="G313" s="16"/>
    </row>
    <row r="314" spans="1:7">
      <c r="A314" s="1"/>
      <c r="B314" s="1"/>
      <c r="C314" s="2"/>
      <c r="D314" s="2"/>
      <c r="E314" s="1"/>
      <c r="F314" s="1"/>
      <c r="G314" s="16"/>
    </row>
    <row r="315" spans="1:7">
      <c r="A315" s="1"/>
      <c r="B315" s="1"/>
      <c r="C315" s="2"/>
      <c r="D315" s="2"/>
      <c r="E315" s="1"/>
      <c r="F315" s="1"/>
      <c r="G315" s="16"/>
    </row>
    <row r="316" spans="1:7">
      <c r="A316" s="1"/>
      <c r="B316" s="1"/>
      <c r="C316" s="2"/>
      <c r="D316" s="2"/>
      <c r="E316" s="1"/>
      <c r="F316" s="1"/>
      <c r="G316" s="16"/>
    </row>
    <row r="317" spans="1:7">
      <c r="A317" s="1"/>
      <c r="B317" s="1"/>
      <c r="C317" s="2"/>
      <c r="D317" s="2"/>
      <c r="E317" s="1"/>
      <c r="F317" s="1"/>
      <c r="G317" s="16"/>
    </row>
    <row r="318" spans="1:7">
      <c r="A318" s="1"/>
      <c r="B318" s="1"/>
      <c r="C318" s="2"/>
      <c r="D318" s="2"/>
      <c r="E318" s="1"/>
      <c r="F318" s="1"/>
      <c r="G318" s="16"/>
    </row>
    <row r="319" spans="1:7">
      <c r="A319" s="1"/>
      <c r="B319" s="1"/>
      <c r="C319" s="2"/>
      <c r="D319" s="2"/>
      <c r="E319" s="1"/>
      <c r="F319" s="1"/>
      <c r="G319" s="16"/>
    </row>
    <row r="320" spans="1:7">
      <c r="A320" s="1"/>
      <c r="B320" s="1"/>
      <c r="C320" s="2"/>
      <c r="D320" s="2"/>
      <c r="E320" s="1"/>
      <c r="F320" s="1"/>
      <c r="G320" s="16"/>
    </row>
    <row r="321" spans="1:7">
      <c r="A321" s="1"/>
      <c r="B321" s="1"/>
      <c r="C321" s="2"/>
      <c r="D321" s="2"/>
      <c r="E321" s="1"/>
      <c r="F321" s="1"/>
      <c r="G321" s="16"/>
    </row>
    <row r="322" spans="1:7">
      <c r="A322" s="1"/>
      <c r="B322" s="1"/>
      <c r="C322" s="2"/>
      <c r="D322" s="2"/>
      <c r="E322" s="1"/>
      <c r="F322" s="1"/>
      <c r="G322" s="16"/>
    </row>
    <row r="323" spans="1:7">
      <c r="A323" s="1"/>
      <c r="B323" s="1"/>
      <c r="C323" s="2"/>
      <c r="D323" s="2"/>
      <c r="E323" s="1"/>
      <c r="F323" s="1"/>
      <c r="G323" s="16"/>
    </row>
    <row r="324" spans="1:7">
      <c r="A324" s="1"/>
      <c r="B324" s="1"/>
      <c r="C324" s="2"/>
      <c r="D324" s="2"/>
      <c r="E324" s="1"/>
      <c r="F324" s="1"/>
      <c r="G324" s="16"/>
    </row>
    <row r="325" spans="1:7">
      <c r="A325" s="1"/>
      <c r="B325" s="1"/>
      <c r="C325" s="2"/>
      <c r="D325" s="2"/>
      <c r="E325" s="1"/>
      <c r="F325" s="1"/>
      <c r="G325" s="16"/>
    </row>
    <row r="326" spans="1:7">
      <c r="A326" s="1"/>
      <c r="B326" s="1"/>
      <c r="C326" s="2"/>
      <c r="D326" s="2"/>
      <c r="E326" s="1"/>
      <c r="F326" s="1"/>
      <c r="G326" s="16"/>
    </row>
    <row r="327" spans="1:7">
      <c r="A327" s="1"/>
      <c r="B327" s="1"/>
      <c r="C327" s="2"/>
      <c r="D327" s="2"/>
      <c r="E327" s="1"/>
      <c r="F327" s="1"/>
      <c r="G327" s="16"/>
    </row>
    <row r="328" spans="1:7">
      <c r="A328" s="1"/>
      <c r="B328" s="1"/>
      <c r="C328" s="2"/>
      <c r="D328" s="2"/>
      <c r="E328" s="1"/>
      <c r="F328" s="1"/>
      <c r="G328" s="16"/>
    </row>
    <row r="329" spans="1:7">
      <c r="A329" s="1"/>
      <c r="B329" s="1"/>
      <c r="C329" s="2"/>
      <c r="D329" s="2"/>
      <c r="E329" s="1"/>
      <c r="F329" s="1"/>
      <c r="G329" s="16"/>
    </row>
    <row r="330" spans="1:7">
      <c r="A330" s="1"/>
      <c r="B330" s="1"/>
      <c r="C330" s="2"/>
      <c r="D330" s="2"/>
      <c r="E330" s="1"/>
      <c r="F330" s="1"/>
      <c r="G330" s="16"/>
    </row>
    <row r="331" spans="1:7">
      <c r="A331" s="1"/>
      <c r="B331" s="1"/>
      <c r="C331" s="2"/>
      <c r="D331" s="2"/>
      <c r="E331" s="1"/>
      <c r="F331" s="1"/>
      <c r="G331" s="16"/>
    </row>
    <row r="332" spans="1:7">
      <c r="A332" s="1"/>
      <c r="B332" s="1"/>
      <c r="C332" s="2"/>
      <c r="D332" s="2"/>
      <c r="E332" s="1"/>
      <c r="F332" s="1"/>
      <c r="G332" s="16"/>
    </row>
    <row r="333" spans="1:7">
      <c r="A333" s="1"/>
      <c r="B333" s="1"/>
      <c r="C333" s="2"/>
      <c r="D333" s="2"/>
      <c r="E333" s="1"/>
      <c r="F333" s="1"/>
      <c r="G333" s="16"/>
    </row>
    <row r="334" spans="1:7">
      <c r="A334" s="1"/>
      <c r="B334" s="1"/>
      <c r="C334" s="2"/>
      <c r="D334" s="2"/>
      <c r="E334" s="1"/>
      <c r="F334" s="1"/>
      <c r="G334" s="16"/>
    </row>
    <row r="335" spans="1:7">
      <c r="A335" s="1"/>
      <c r="B335" s="1"/>
      <c r="C335" s="2"/>
      <c r="D335" s="2"/>
      <c r="E335" s="1"/>
      <c r="F335" s="1"/>
      <c r="G335" s="16"/>
    </row>
    <row r="336" spans="1:7">
      <c r="A336" s="1"/>
      <c r="B336" s="1"/>
      <c r="C336" s="2"/>
      <c r="D336" s="2"/>
      <c r="E336" s="1"/>
      <c r="F336" s="1"/>
      <c r="G336" s="16"/>
    </row>
    <row r="337" spans="1:7">
      <c r="A337" s="1"/>
      <c r="B337" s="1"/>
      <c r="C337" s="2"/>
      <c r="D337" s="2"/>
      <c r="E337" s="1"/>
      <c r="F337" s="1"/>
      <c r="G337" s="16"/>
    </row>
    <row r="338" spans="1:7">
      <c r="A338" s="1"/>
      <c r="B338" s="1"/>
      <c r="C338" s="2"/>
      <c r="D338" s="2"/>
      <c r="E338" s="1"/>
      <c r="F338" s="1"/>
      <c r="G338" s="16"/>
    </row>
    <row r="339" spans="1:7">
      <c r="A339" s="1"/>
      <c r="B339" s="1"/>
      <c r="C339" s="2"/>
      <c r="D339" s="2"/>
      <c r="E339" s="1"/>
      <c r="F339" s="1"/>
      <c r="G339" s="16"/>
    </row>
    <row r="340" spans="1:7">
      <c r="A340" s="1"/>
      <c r="B340" s="1"/>
      <c r="C340" s="2"/>
      <c r="D340" s="2"/>
      <c r="E340" s="1"/>
      <c r="F340" s="1"/>
      <c r="G340" s="16"/>
    </row>
    <row r="341" spans="1:7">
      <c r="A341" s="1"/>
      <c r="B341" s="1"/>
      <c r="C341" s="2"/>
      <c r="D341" s="2"/>
      <c r="E341" s="1"/>
      <c r="F341" s="1"/>
      <c r="G341" s="16"/>
    </row>
    <row r="342" spans="1:7">
      <c r="A342" s="1"/>
      <c r="B342" s="1"/>
      <c r="C342" s="2"/>
      <c r="D342" s="2"/>
      <c r="E342" s="1"/>
      <c r="F342" s="1"/>
      <c r="G342" s="16"/>
    </row>
    <row r="343" spans="1:7">
      <c r="A343" s="1"/>
      <c r="B343" s="1"/>
      <c r="C343" s="2"/>
      <c r="D343" s="2"/>
      <c r="E343" s="1"/>
      <c r="F343" s="1"/>
      <c r="G343" s="16"/>
    </row>
    <row r="344" spans="1:7">
      <c r="A344" s="1"/>
      <c r="B344" s="1"/>
      <c r="C344" s="2"/>
      <c r="D344" s="2"/>
      <c r="E344" s="1"/>
      <c r="F344" s="1"/>
      <c r="G344" s="16"/>
    </row>
    <row r="345" spans="1:7">
      <c r="A345" s="1"/>
      <c r="B345" s="1"/>
      <c r="C345" s="2"/>
      <c r="D345" s="2"/>
      <c r="E345" s="1"/>
      <c r="F345" s="1"/>
      <c r="G345" s="16"/>
    </row>
    <row r="346" spans="1:7">
      <c r="A346" s="1"/>
      <c r="B346" s="1"/>
      <c r="C346" s="2"/>
      <c r="D346" s="2"/>
      <c r="E346" s="1"/>
      <c r="F346" s="1"/>
      <c r="G346" s="16"/>
    </row>
    <row r="347" spans="1:7">
      <c r="A347" s="1"/>
      <c r="B347" s="1"/>
      <c r="C347" s="2"/>
      <c r="D347" s="2"/>
      <c r="E347" s="1"/>
      <c r="F347" s="1"/>
      <c r="G347" s="16"/>
    </row>
    <row r="348" spans="1:7">
      <c r="A348" s="1"/>
      <c r="B348" s="1"/>
      <c r="C348" s="2"/>
      <c r="D348" s="2"/>
      <c r="E348" s="1"/>
      <c r="F348" s="1"/>
      <c r="G348" s="16"/>
    </row>
    <row r="349" spans="1:7">
      <c r="A349" s="1"/>
      <c r="B349" s="1"/>
      <c r="C349" s="2"/>
      <c r="D349" s="2"/>
      <c r="E349" s="1"/>
      <c r="F349" s="1"/>
      <c r="G349" s="16"/>
    </row>
    <row r="350" spans="1:7">
      <c r="A350" s="1"/>
      <c r="B350" s="1"/>
      <c r="C350" s="2"/>
      <c r="D350" s="2"/>
      <c r="E350" s="1"/>
      <c r="F350" s="1"/>
      <c r="G350" s="16"/>
    </row>
    <row r="351" spans="1:7">
      <c r="A351" s="1"/>
      <c r="B351" s="1"/>
      <c r="C351" s="2"/>
      <c r="D351" s="2"/>
      <c r="E351" s="1"/>
      <c r="F351" s="1"/>
      <c r="G351" s="16"/>
    </row>
    <row r="352" spans="1:7">
      <c r="A352" s="1"/>
      <c r="B352" s="1"/>
      <c r="C352" s="2"/>
      <c r="D352" s="2"/>
      <c r="E352" s="1"/>
      <c r="F352" s="1"/>
      <c r="G352" s="16"/>
    </row>
    <row r="353" spans="1:7">
      <c r="A353" s="1"/>
      <c r="B353" s="1"/>
      <c r="C353" s="2"/>
      <c r="D353" s="2"/>
      <c r="E353" s="1"/>
      <c r="F353" s="1"/>
      <c r="G353" s="16"/>
    </row>
    <row r="354" spans="1:7">
      <c r="A354" s="1"/>
      <c r="B354" s="1"/>
      <c r="C354" s="2"/>
      <c r="D354" s="2"/>
      <c r="E354" s="1"/>
      <c r="F354" s="1"/>
      <c r="G354" s="16"/>
    </row>
    <row r="355" spans="1:7">
      <c r="A355" s="1"/>
      <c r="B355" s="1"/>
      <c r="C355" s="2"/>
      <c r="D355" s="2"/>
      <c r="E355" s="1"/>
      <c r="F355" s="1"/>
      <c r="G355" s="16"/>
    </row>
    <row r="356" spans="1:7">
      <c r="A356" s="1"/>
      <c r="B356" s="1"/>
      <c r="C356" s="2"/>
      <c r="D356" s="2"/>
      <c r="E356" s="1"/>
      <c r="F356" s="1"/>
      <c r="G356" s="16"/>
    </row>
    <row r="357" spans="1:7">
      <c r="A357" s="1"/>
      <c r="B357" s="1"/>
      <c r="C357" s="2"/>
      <c r="D357" s="2"/>
      <c r="E357" s="1"/>
      <c r="F357" s="1"/>
      <c r="G357" s="16"/>
    </row>
    <row r="358" spans="1:7">
      <c r="A358" s="1"/>
      <c r="B358" s="1"/>
      <c r="C358" s="2"/>
      <c r="D358" s="2"/>
      <c r="E358" s="1"/>
      <c r="F358" s="1"/>
      <c r="G358" s="16"/>
    </row>
    <row r="359" spans="1:7">
      <c r="A359" s="1"/>
      <c r="B359" s="1"/>
      <c r="C359" s="2"/>
      <c r="D359" s="2"/>
      <c r="E359" s="1"/>
      <c r="F359" s="1"/>
      <c r="G359" s="16"/>
    </row>
    <row r="360" spans="1:7">
      <c r="A360" s="1"/>
      <c r="B360" s="1"/>
      <c r="C360" s="2"/>
      <c r="D360" s="2"/>
      <c r="E360" s="1"/>
      <c r="F360" s="1"/>
      <c r="G360" s="16"/>
    </row>
    <row r="361" spans="1:7">
      <c r="A361" s="1"/>
      <c r="B361" s="1"/>
      <c r="C361" s="2"/>
      <c r="D361" s="2"/>
      <c r="E361" s="1"/>
      <c r="F361" s="1"/>
      <c r="G361" s="16"/>
    </row>
    <row r="362" spans="1:7">
      <c r="A362" s="1"/>
      <c r="B362" s="1"/>
      <c r="C362" s="2"/>
      <c r="D362" s="2"/>
      <c r="E362" s="1"/>
      <c r="F362" s="1"/>
      <c r="G362" s="16"/>
    </row>
    <row r="363" spans="1:7">
      <c r="A363" s="1"/>
      <c r="B363" s="1"/>
      <c r="C363" s="2"/>
      <c r="D363" s="2"/>
      <c r="E363" s="1"/>
      <c r="F363" s="1"/>
      <c r="G363" s="16"/>
    </row>
    <row r="364" spans="1:7">
      <c r="A364" s="1"/>
      <c r="B364" s="1"/>
      <c r="C364" s="2"/>
      <c r="D364" s="2"/>
      <c r="E364" s="1"/>
      <c r="F364" s="1"/>
      <c r="G364" s="16"/>
    </row>
    <row r="365" spans="1:7">
      <c r="A365" s="1"/>
      <c r="B365" s="1"/>
      <c r="C365" s="2"/>
      <c r="D365" s="2"/>
      <c r="E365" s="1"/>
      <c r="F365" s="1"/>
      <c r="G365" s="16"/>
    </row>
    <row r="366" spans="1:7">
      <c r="A366" s="1"/>
      <c r="B366" s="1"/>
      <c r="C366" s="2"/>
      <c r="D366" s="2"/>
      <c r="E366" s="1"/>
      <c r="F366" s="1"/>
      <c r="G366" s="16"/>
    </row>
    <row r="367" spans="1:7">
      <c r="A367" s="1"/>
      <c r="B367" s="1"/>
      <c r="C367" s="2"/>
      <c r="D367" s="2"/>
      <c r="E367" s="1"/>
      <c r="F367" s="1"/>
      <c r="G367" s="16"/>
    </row>
    <row r="368" spans="1:7">
      <c r="A368" s="1"/>
      <c r="B368" s="1"/>
      <c r="C368" s="2"/>
      <c r="D368" s="2"/>
      <c r="E368" s="1"/>
      <c r="F368" s="1"/>
      <c r="G368" s="16"/>
    </row>
    <row r="369" spans="1:7">
      <c r="A369" s="1"/>
      <c r="B369" s="1"/>
      <c r="C369" s="2"/>
      <c r="D369" s="2"/>
      <c r="E369" s="1"/>
      <c r="F369" s="1"/>
      <c r="G369" s="16"/>
    </row>
    <row r="370" spans="1:7">
      <c r="A370" s="1"/>
      <c r="B370" s="1"/>
      <c r="C370" s="2"/>
      <c r="D370" s="2"/>
      <c r="E370" s="1"/>
      <c r="F370" s="1"/>
      <c r="G370" s="16"/>
    </row>
    <row r="371" spans="1:7">
      <c r="A371" s="1"/>
      <c r="B371" s="1"/>
      <c r="C371" s="2"/>
      <c r="D371" s="2"/>
      <c r="E371" s="1"/>
      <c r="F371" s="1"/>
      <c r="G371" s="16"/>
    </row>
    <row r="372" spans="1:7">
      <c r="A372" s="1"/>
      <c r="B372" s="1"/>
      <c r="C372" s="2"/>
      <c r="D372" s="2"/>
      <c r="E372" s="1"/>
      <c r="F372" s="1"/>
      <c r="G372" s="16"/>
    </row>
    <row r="373" spans="1:7">
      <c r="A373" s="1"/>
      <c r="B373" s="1"/>
      <c r="C373" s="2"/>
      <c r="D373" s="2"/>
      <c r="E373" s="1"/>
      <c r="F373" s="1"/>
      <c r="G373" s="16"/>
    </row>
    <row r="374" spans="1:7">
      <c r="A374" s="1"/>
      <c r="B374" s="1"/>
      <c r="C374" s="2"/>
      <c r="D374" s="2"/>
      <c r="E374" s="1"/>
      <c r="F374" s="1"/>
      <c r="G374" s="16"/>
    </row>
    <row r="375" spans="1:7">
      <c r="A375" s="1"/>
      <c r="B375" s="1"/>
      <c r="C375" s="2"/>
      <c r="D375" s="2"/>
      <c r="E375" s="1"/>
      <c r="F375" s="1"/>
      <c r="G375" s="16"/>
    </row>
    <row r="376" spans="1:7">
      <c r="A376" s="1"/>
      <c r="B376" s="1"/>
      <c r="C376" s="2"/>
      <c r="D376" s="2"/>
      <c r="E376" s="1"/>
      <c r="F376" s="1"/>
      <c r="G376" s="16"/>
    </row>
    <row r="377" spans="1:7">
      <c r="A377" s="1"/>
      <c r="B377" s="1"/>
      <c r="C377" s="2"/>
      <c r="D377" s="2"/>
      <c r="E377" s="1"/>
      <c r="F377" s="1"/>
      <c r="G377" s="16"/>
    </row>
    <row r="378" spans="1:7">
      <c r="A378" s="1"/>
      <c r="B378" s="1"/>
      <c r="C378" s="2"/>
      <c r="D378" s="2"/>
      <c r="E378" s="1"/>
      <c r="F378" s="1"/>
      <c r="G378" s="16"/>
    </row>
    <row r="379" spans="1:7">
      <c r="A379" s="1"/>
      <c r="B379" s="1"/>
      <c r="C379" s="2"/>
      <c r="D379" s="2"/>
      <c r="E379" s="1"/>
      <c r="F379" s="1"/>
      <c r="G379" s="16"/>
    </row>
    <row r="380" spans="1:7">
      <c r="A380" s="1"/>
      <c r="B380" s="1"/>
      <c r="C380" s="2"/>
      <c r="D380" s="2"/>
      <c r="E380" s="1"/>
      <c r="F380" s="1"/>
      <c r="G380" s="16"/>
    </row>
    <row r="381" spans="1:7">
      <c r="A381" s="1"/>
      <c r="B381" s="1"/>
      <c r="C381" s="2"/>
      <c r="D381" s="2"/>
      <c r="E381" s="1"/>
      <c r="F381" s="1"/>
      <c r="G381" s="16"/>
    </row>
    <row r="382" spans="1:7">
      <c r="A382" s="1"/>
      <c r="B382" s="1"/>
      <c r="C382" s="2"/>
      <c r="D382" s="2"/>
      <c r="E382" s="1"/>
      <c r="F382" s="1"/>
      <c r="G382" s="16"/>
    </row>
    <row r="383" spans="1:7">
      <c r="A383" s="1"/>
      <c r="B383" s="1"/>
      <c r="C383" s="2"/>
      <c r="D383" s="2"/>
      <c r="E383" s="1"/>
      <c r="F383" s="1"/>
      <c r="G383" s="16"/>
    </row>
    <row r="384" spans="1:7">
      <c r="A384" s="1"/>
      <c r="B384" s="1"/>
      <c r="C384" s="2"/>
      <c r="D384" s="2"/>
      <c r="E384" s="1"/>
      <c r="F384" s="1"/>
      <c r="G384" s="16"/>
    </row>
    <row r="385" spans="1:7">
      <c r="A385" s="1"/>
      <c r="B385" s="1"/>
      <c r="C385" s="2"/>
      <c r="D385" s="2"/>
      <c r="E385" s="1"/>
      <c r="F385" s="1"/>
      <c r="G385" s="16"/>
    </row>
    <row r="386" spans="1:7">
      <c r="A386" s="1"/>
      <c r="B386" s="1"/>
      <c r="C386" s="2"/>
      <c r="D386" s="2"/>
      <c r="E386" s="1"/>
      <c r="F386" s="1"/>
      <c r="G386" s="16"/>
    </row>
    <row r="387" spans="1:7">
      <c r="A387" s="1"/>
      <c r="B387" s="1"/>
      <c r="C387" s="2"/>
      <c r="D387" s="2"/>
      <c r="E387" s="1"/>
      <c r="F387" s="1"/>
      <c r="G387" s="16"/>
    </row>
    <row r="388" spans="1:7">
      <c r="A388" s="1"/>
      <c r="B388" s="1"/>
      <c r="C388" s="2"/>
      <c r="D388" s="2"/>
      <c r="E388" s="1"/>
      <c r="F388" s="1"/>
      <c r="G388" s="16"/>
    </row>
    <row r="389" spans="1:7">
      <c r="A389" s="1"/>
      <c r="B389" s="1"/>
      <c r="C389" s="2"/>
      <c r="D389" s="2"/>
      <c r="E389" s="1"/>
      <c r="F389" s="1"/>
      <c r="G389" s="16"/>
    </row>
    <row r="390" spans="1:7">
      <c r="A390" s="1"/>
      <c r="B390" s="1"/>
      <c r="C390" s="2"/>
      <c r="D390" s="2"/>
      <c r="E390" s="1"/>
      <c r="F390" s="1"/>
      <c r="G390" s="16"/>
    </row>
    <row r="391" spans="1:7">
      <c r="A391" s="1"/>
      <c r="B391" s="1"/>
      <c r="C391" s="2"/>
      <c r="D391" s="2"/>
      <c r="E391" s="1"/>
      <c r="F391" s="1"/>
      <c r="G391" s="16"/>
    </row>
    <row r="392" spans="1:7">
      <c r="A392" s="1"/>
      <c r="B392" s="1"/>
      <c r="C392" s="2"/>
      <c r="D392" s="2"/>
      <c r="E392" s="1"/>
      <c r="F392" s="1"/>
      <c r="G392" s="16"/>
    </row>
    <row r="393" spans="1:7">
      <c r="A393" s="1"/>
      <c r="B393" s="1"/>
      <c r="C393" s="2"/>
      <c r="D393" s="2"/>
      <c r="E393" s="1"/>
      <c r="F393" s="1"/>
      <c r="G393" s="16"/>
    </row>
    <row r="394" spans="1:7">
      <c r="A394" s="1"/>
      <c r="B394" s="1"/>
      <c r="C394" s="2"/>
      <c r="D394" s="2"/>
      <c r="E394" s="1"/>
      <c r="F394" s="1"/>
      <c r="G394" s="16"/>
    </row>
    <row r="395" spans="1:7">
      <c r="A395" s="1"/>
      <c r="B395" s="1"/>
      <c r="C395" s="2"/>
      <c r="D395" s="2"/>
      <c r="E395" s="1"/>
      <c r="F395" s="1"/>
      <c r="G395" s="16"/>
    </row>
    <row r="396" spans="1:7">
      <c r="A396" s="1"/>
      <c r="B396" s="1"/>
      <c r="C396" s="2"/>
      <c r="D396" s="2"/>
      <c r="E396" s="1"/>
      <c r="F396" s="1"/>
      <c r="G396" s="16"/>
    </row>
    <row r="397" spans="1:7">
      <c r="A397" s="1"/>
      <c r="B397" s="1"/>
      <c r="C397" s="2"/>
      <c r="D397" s="2"/>
      <c r="E397" s="1"/>
      <c r="F397" s="1"/>
      <c r="G397" s="16"/>
    </row>
    <row r="398" spans="1:7">
      <c r="A398" s="1"/>
      <c r="B398" s="1"/>
      <c r="C398" s="2"/>
      <c r="D398" s="2"/>
      <c r="E398" s="1"/>
      <c r="F398" s="1"/>
      <c r="G398" s="16"/>
    </row>
    <row r="399" spans="1:7">
      <c r="A399" s="1"/>
      <c r="B399" s="1"/>
      <c r="C399" s="2"/>
      <c r="D399" s="2"/>
      <c r="E399" s="1"/>
      <c r="F399" s="1"/>
      <c r="G399" s="16"/>
    </row>
    <row r="400" spans="1:7">
      <c r="A400" s="1"/>
      <c r="B400" s="1"/>
      <c r="C400" s="2"/>
      <c r="D400" s="2"/>
      <c r="E400" s="1"/>
      <c r="F400" s="1"/>
      <c r="G400" s="16"/>
    </row>
    <row r="401" spans="1:7">
      <c r="A401" s="1"/>
      <c r="B401" s="1"/>
      <c r="C401" s="2"/>
      <c r="D401" s="2"/>
      <c r="E401" s="1"/>
      <c r="F401" s="1"/>
      <c r="G401" s="16"/>
    </row>
    <row r="402" spans="1:7">
      <c r="A402" s="1"/>
      <c r="B402" s="1"/>
      <c r="C402" s="2"/>
      <c r="D402" s="2"/>
      <c r="E402" s="1"/>
      <c r="F402" s="1"/>
      <c r="G402" s="16"/>
    </row>
    <row r="403" spans="1:7">
      <c r="A403" s="1"/>
      <c r="B403" s="1"/>
      <c r="C403" s="2"/>
      <c r="D403" s="2"/>
      <c r="E403" s="1"/>
      <c r="F403" s="1"/>
      <c r="G403" s="16"/>
    </row>
    <row r="404" spans="1:7">
      <c r="A404" s="1"/>
      <c r="B404" s="1"/>
      <c r="C404" s="2"/>
      <c r="D404" s="2"/>
      <c r="E404" s="1"/>
      <c r="F404" s="1"/>
      <c r="G404" s="16"/>
    </row>
    <row r="405" spans="1:7">
      <c r="A405" s="1"/>
      <c r="B405" s="1"/>
      <c r="C405" s="2"/>
      <c r="D405" s="2"/>
      <c r="E405" s="1"/>
      <c r="F405" s="1"/>
      <c r="G405" s="16"/>
    </row>
    <row r="406" spans="1:7">
      <c r="A406" s="1"/>
      <c r="B406" s="1"/>
      <c r="C406" s="2"/>
      <c r="D406" s="2"/>
      <c r="E406" s="1"/>
      <c r="F406" s="1"/>
      <c r="G406" s="16"/>
    </row>
    <row r="407" spans="1:7">
      <c r="A407" s="1"/>
      <c r="B407" s="1"/>
      <c r="C407" s="2"/>
      <c r="D407" s="2"/>
      <c r="E407" s="1"/>
      <c r="F407" s="1"/>
      <c r="G407" s="16"/>
    </row>
    <row r="408" spans="1:7">
      <c r="A408" s="1"/>
      <c r="B408" s="1"/>
      <c r="C408" s="2"/>
      <c r="D408" s="2"/>
      <c r="E408" s="1"/>
      <c r="F408" s="1"/>
      <c r="G408" s="16"/>
    </row>
    <row r="409" spans="1:7">
      <c r="A409" s="1"/>
      <c r="B409" s="1"/>
      <c r="C409" s="2"/>
      <c r="D409" s="2"/>
      <c r="E409" s="1"/>
      <c r="F409" s="1"/>
      <c r="G409" s="16"/>
    </row>
    <row r="410" spans="1:7">
      <c r="A410" s="1"/>
      <c r="B410" s="1"/>
      <c r="C410" s="2"/>
      <c r="D410" s="2"/>
      <c r="E410" s="1"/>
      <c r="F410" s="1"/>
      <c r="G410" s="16"/>
    </row>
    <row r="411" spans="1:7">
      <c r="A411" s="1"/>
      <c r="B411" s="1"/>
      <c r="C411" s="2"/>
      <c r="D411" s="2"/>
      <c r="E411" s="1"/>
      <c r="F411" s="1"/>
      <c r="G411" s="16"/>
    </row>
    <row r="412" spans="1:7">
      <c r="A412" s="1"/>
      <c r="B412" s="1"/>
      <c r="C412" s="2"/>
      <c r="D412" s="2"/>
      <c r="E412" s="1"/>
      <c r="F412" s="1"/>
      <c r="G412" s="16"/>
    </row>
    <row r="413" spans="1:7">
      <c r="A413" s="1"/>
      <c r="B413" s="1"/>
      <c r="C413" s="2"/>
      <c r="D413" s="2"/>
      <c r="E413" s="1"/>
      <c r="F413" s="1"/>
      <c r="G413" s="16"/>
    </row>
    <row r="414" spans="1:7">
      <c r="A414" s="1"/>
      <c r="B414" s="1"/>
      <c r="C414" s="2"/>
      <c r="D414" s="2"/>
      <c r="E414" s="1"/>
      <c r="F414" s="1"/>
      <c r="G414" s="16"/>
    </row>
    <row r="415" spans="1:7">
      <c r="A415" s="1"/>
      <c r="B415" s="1"/>
      <c r="C415" s="2"/>
      <c r="D415" s="2"/>
      <c r="E415" s="1"/>
      <c r="F415" s="1"/>
      <c r="G415" s="16"/>
    </row>
    <row r="416" spans="1:7">
      <c r="A416" s="1"/>
      <c r="B416" s="1"/>
      <c r="C416" s="2"/>
      <c r="D416" s="2"/>
      <c r="E416" s="1"/>
      <c r="F416" s="1"/>
      <c r="G416" s="16"/>
    </row>
    <row r="417" spans="1:7">
      <c r="A417" s="1"/>
      <c r="B417" s="1"/>
      <c r="C417" s="2"/>
      <c r="D417" s="2"/>
      <c r="E417" s="1"/>
      <c r="F417" s="1"/>
      <c r="G417" s="16"/>
    </row>
    <row r="418" spans="1:7">
      <c r="A418" s="1"/>
      <c r="B418" s="1"/>
      <c r="C418" s="2"/>
      <c r="D418" s="2"/>
      <c r="E418" s="1"/>
      <c r="F418" s="1"/>
      <c r="G418" s="16"/>
    </row>
    <row r="419" spans="1:7">
      <c r="A419" s="1"/>
      <c r="B419" s="1"/>
      <c r="C419" s="2"/>
      <c r="D419" s="2"/>
      <c r="E419" s="1"/>
      <c r="F419" s="1"/>
      <c r="G419" s="16"/>
    </row>
    <row r="420" spans="1:7">
      <c r="A420" s="1"/>
      <c r="B420" s="1"/>
      <c r="C420" s="2"/>
      <c r="D420" s="2"/>
      <c r="E420" s="1"/>
      <c r="F420" s="1"/>
      <c r="G420" s="16"/>
    </row>
    <row r="421" spans="1:7">
      <c r="A421" s="1"/>
      <c r="B421" s="1"/>
      <c r="C421" s="2"/>
      <c r="D421" s="2"/>
      <c r="E421" s="1"/>
      <c r="F421" s="1"/>
      <c r="G421" s="16"/>
    </row>
    <row r="422" spans="1:7">
      <c r="A422" s="1"/>
      <c r="B422" s="1"/>
      <c r="C422" s="2"/>
      <c r="D422" s="2"/>
      <c r="E422" s="1"/>
      <c r="F422" s="1"/>
      <c r="G422" s="16"/>
    </row>
    <row r="423" spans="1:7">
      <c r="A423" s="1"/>
      <c r="B423" s="1"/>
      <c r="C423" s="2"/>
      <c r="D423" s="2"/>
      <c r="E423" s="1"/>
      <c r="F423" s="1"/>
      <c r="G423" s="16"/>
    </row>
    <row r="424" spans="1:7">
      <c r="A424" s="1"/>
      <c r="B424" s="1"/>
      <c r="C424" s="2"/>
      <c r="D424" s="2"/>
      <c r="E424" s="1"/>
      <c r="F424" s="1"/>
      <c r="G424" s="16"/>
    </row>
    <row r="425" spans="1:7">
      <c r="A425" s="1"/>
      <c r="B425" s="1"/>
      <c r="C425" s="2"/>
      <c r="D425" s="2"/>
      <c r="E425" s="1"/>
      <c r="F425" s="1"/>
      <c r="G425" s="16"/>
    </row>
    <row r="426" spans="1:7">
      <c r="A426" s="1"/>
      <c r="B426" s="1"/>
      <c r="C426" s="2"/>
      <c r="D426" s="2"/>
      <c r="E426" s="1"/>
      <c r="F426" s="1"/>
      <c r="G426" s="16"/>
    </row>
    <row r="427" spans="1:7">
      <c r="A427" s="1"/>
      <c r="B427" s="1"/>
      <c r="C427" s="2"/>
      <c r="D427" s="2"/>
      <c r="E427" s="1"/>
      <c r="F427" s="1"/>
      <c r="G427" s="16"/>
    </row>
    <row r="428" spans="1:7">
      <c r="A428" s="1"/>
      <c r="B428" s="1"/>
      <c r="C428" s="2"/>
      <c r="D428" s="2"/>
      <c r="E428" s="1"/>
      <c r="F428" s="1"/>
      <c r="G428" s="16"/>
    </row>
    <row r="429" spans="1:7">
      <c r="A429" s="1"/>
      <c r="B429" s="1"/>
      <c r="C429" s="2"/>
      <c r="D429" s="2"/>
      <c r="E429" s="1"/>
      <c r="F429" s="1"/>
      <c r="G429" s="16"/>
    </row>
    <row r="430" spans="1:7">
      <c r="A430" s="1"/>
      <c r="B430" s="1"/>
      <c r="C430" s="2"/>
      <c r="D430" s="2"/>
      <c r="E430" s="1"/>
      <c r="F430" s="1"/>
      <c r="G430" s="16"/>
    </row>
    <row r="431" spans="1:7">
      <c r="A431" s="1"/>
      <c r="B431" s="1"/>
      <c r="C431" s="2"/>
      <c r="D431" s="2"/>
      <c r="E431" s="1"/>
      <c r="F431" s="1"/>
      <c r="G431" s="16"/>
    </row>
    <row r="432" spans="1:7">
      <c r="A432" s="1"/>
      <c r="B432" s="1"/>
      <c r="C432" s="2"/>
      <c r="D432" s="2"/>
      <c r="E432" s="1"/>
      <c r="F432" s="1"/>
      <c r="G432" s="16"/>
    </row>
    <row r="433" spans="1:7">
      <c r="A433" s="1"/>
      <c r="B433" s="1"/>
      <c r="C433" s="2"/>
      <c r="D433" s="2"/>
      <c r="E433" s="1"/>
      <c r="F433" s="1"/>
      <c r="G433" s="16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433"/>
  <sheetViews>
    <sheetView workbookViewId="0">
      <selection activeCell="E93" sqref="E93"/>
    </sheetView>
  </sheetViews>
  <sheetFormatPr defaultRowHeight="12.75"/>
  <cols>
    <col min="1" max="1" width="29.28515625" bestFit="1" customWidth="1"/>
    <col min="2" max="2" width="11.42578125" customWidth="1"/>
    <col min="3" max="3" width="12.42578125" customWidth="1"/>
    <col min="4" max="4" width="10.28515625" customWidth="1"/>
    <col min="5" max="5" width="12.42578125" customWidth="1"/>
    <col min="6" max="6" width="14.5703125" customWidth="1"/>
    <col min="7" max="7" width="13" style="17" bestFit="1" customWidth="1"/>
    <col min="8" max="8" width="10.85546875" style="19" bestFit="1" customWidth="1"/>
    <col min="9" max="9" width="10" style="19" customWidth="1"/>
    <col min="10" max="10" width="12.7109375" style="22" bestFit="1" customWidth="1"/>
    <col min="11" max="11" width="9.28515625" bestFit="1" customWidth="1"/>
    <col min="12" max="12" width="9.28515625" customWidth="1"/>
  </cols>
  <sheetData>
    <row r="1" spans="1:20" ht="23.25" customHeight="1">
      <c r="A1" s="1" t="s">
        <v>0</v>
      </c>
      <c r="B1" s="8" t="s">
        <v>85</v>
      </c>
      <c r="C1" s="8" t="s">
        <v>86</v>
      </c>
      <c r="D1" s="1" t="s">
        <v>1</v>
      </c>
      <c r="E1" s="8" t="s">
        <v>87</v>
      </c>
      <c r="F1" s="8" t="s">
        <v>88</v>
      </c>
      <c r="G1" s="14" t="s">
        <v>89</v>
      </c>
      <c r="H1" s="18" t="s">
        <v>97</v>
      </c>
      <c r="I1" s="18" t="s">
        <v>98</v>
      </c>
      <c r="J1" s="20" t="s">
        <v>99</v>
      </c>
      <c r="K1" s="3"/>
      <c r="L1" s="3"/>
      <c r="M1" s="3"/>
      <c r="N1" s="2"/>
      <c r="O1" s="2"/>
      <c r="S1" t="s">
        <v>57</v>
      </c>
      <c r="T1" s="11">
        <v>3.5000000000000003E-2</v>
      </c>
    </row>
    <row r="2" spans="1:20" hidden="1">
      <c r="A2" s="1" t="s">
        <v>17</v>
      </c>
      <c r="B2" s="1" t="s">
        <v>7</v>
      </c>
      <c r="C2" s="2" t="s">
        <v>25</v>
      </c>
      <c r="D2" s="2" t="s">
        <v>24</v>
      </c>
      <c r="E2" s="4">
        <v>2010</v>
      </c>
      <c r="F2" s="4">
        <v>1</v>
      </c>
      <c r="G2" s="15">
        <v>108300</v>
      </c>
      <c r="H2" s="15">
        <f>IF((C2="Yes"), 0, IF((G2&lt;25000),0,IF((B2="NPROFIT"), ((G2/100)*'Billing Rate'!$C$5), IF((B2="GOV"), ((G2/100)*'Billing Rate'!$C$5), IF((B2="COM"), ((G2/100)* 'Billing Rate'!$C$3), FALSE )))))</f>
        <v>1624.5</v>
      </c>
      <c r="I2" s="15">
        <f t="shared" ref="I2:I9" si="0">IF((D2="Yes"), (H2*$T$1), 0)</f>
        <v>56.857500000000009</v>
      </c>
      <c r="J2" s="21">
        <f t="shared" ref="J2:J9" si="1">SUM(H2+I2)</f>
        <v>1681.3575000000001</v>
      </c>
      <c r="K2" s="3"/>
      <c r="L2" s="3"/>
      <c r="M2" s="3"/>
      <c r="N2" s="2"/>
      <c r="O2" s="2"/>
    </row>
    <row r="3" spans="1:20" hidden="1">
      <c r="A3" s="2" t="s">
        <v>70</v>
      </c>
      <c r="B3" s="1" t="s">
        <v>7</v>
      </c>
      <c r="C3" s="2" t="s">
        <v>24</v>
      </c>
      <c r="D3" s="2" t="s">
        <v>25</v>
      </c>
      <c r="E3" s="4">
        <v>2010</v>
      </c>
      <c r="F3" s="4">
        <v>1</v>
      </c>
      <c r="G3" s="15">
        <v>55160</v>
      </c>
      <c r="H3" s="15">
        <f>IF((C3="Yes"), 0, IF((G3&lt;25000),0,IF((B3="NPROFIT"), ((G3/100)*'Billing Rate'!$C$5), IF((B3="GOV"), ((G3/100)*'Billing Rate'!$C$5), IF((B3="COM"), ((G3/100)* 'Billing Rate'!$C$3), FALSE )))))</f>
        <v>0</v>
      </c>
      <c r="I3" s="15">
        <f t="shared" si="0"/>
        <v>0</v>
      </c>
      <c r="J3" s="21">
        <f t="shared" si="1"/>
        <v>0</v>
      </c>
      <c r="K3" s="3"/>
      <c r="L3" s="3"/>
      <c r="M3" s="3"/>
      <c r="N3" s="2"/>
      <c r="O3" s="2"/>
    </row>
    <row r="4" spans="1:20" hidden="1">
      <c r="A4" s="1" t="s">
        <v>20</v>
      </c>
      <c r="B4" s="1" t="s">
        <v>7</v>
      </c>
      <c r="C4" s="2" t="s">
        <v>24</v>
      </c>
      <c r="D4" s="2" t="s">
        <v>25</v>
      </c>
      <c r="E4" s="4">
        <v>2010</v>
      </c>
      <c r="F4" s="4">
        <v>1</v>
      </c>
      <c r="G4" s="15">
        <v>32430</v>
      </c>
      <c r="H4" s="15">
        <f>IF((C4="Yes"), 0, IF((G4&lt;25000),0,IF((B4="NPROFIT"), ((G4/100)*'Billing Rate'!$C$5), IF((B4="GOV"), ((G4/100)*'Billing Rate'!$C$5), IF((B4="COM"), ((G4/100)* 'Billing Rate'!$C$3), FALSE )))))</f>
        <v>0</v>
      </c>
      <c r="I4" s="15">
        <f t="shared" si="0"/>
        <v>0</v>
      </c>
      <c r="J4" s="21">
        <f t="shared" si="1"/>
        <v>0</v>
      </c>
      <c r="K4" s="3"/>
      <c r="L4" s="3"/>
      <c r="M4" s="3"/>
      <c r="N4" s="2"/>
      <c r="O4" s="2"/>
    </row>
    <row r="5" spans="1:20" hidden="1">
      <c r="A5" s="1" t="s">
        <v>49</v>
      </c>
      <c r="B5" s="7" t="s">
        <v>6</v>
      </c>
      <c r="C5" s="2" t="s">
        <v>25</v>
      </c>
      <c r="D5" s="2" t="s">
        <v>25</v>
      </c>
      <c r="E5" s="4">
        <v>2010</v>
      </c>
      <c r="F5" s="4">
        <v>1</v>
      </c>
      <c r="G5" s="15">
        <v>95660</v>
      </c>
      <c r="H5" s="15">
        <f>IF((C5="Yes"), 0, IF((G5&lt;25000),0,IF((B5="NPROFIT"), ((G5/100)*'Billing Rate'!$C$5), IF((B5="GOV"), ((G5/100)*'Billing Rate'!$C$5), IF((B5="COM"), ((G5/100)* 'Billing Rate'!$C$3), FALSE )))))</f>
        <v>1434.9</v>
      </c>
      <c r="I5" s="15">
        <f t="shared" si="0"/>
        <v>0</v>
      </c>
      <c r="J5" s="21">
        <f t="shared" si="1"/>
        <v>1434.9</v>
      </c>
      <c r="K5" s="3"/>
      <c r="L5" s="3"/>
      <c r="M5" s="3"/>
      <c r="N5" s="2"/>
      <c r="O5" s="2"/>
    </row>
    <row r="6" spans="1:20" hidden="1">
      <c r="A6" s="1" t="s">
        <v>16</v>
      </c>
      <c r="B6" s="1" t="s">
        <v>2</v>
      </c>
      <c r="C6" s="2" t="s">
        <v>25</v>
      </c>
      <c r="D6" s="2" t="s">
        <v>24</v>
      </c>
      <c r="E6" s="4">
        <v>2010</v>
      </c>
      <c r="F6" s="4">
        <v>1</v>
      </c>
      <c r="G6" s="15">
        <v>281200</v>
      </c>
      <c r="H6" s="15">
        <f>IF((C6="Yes"), 0, IF((G6&lt;25000),0,IF((B6="NPROFIT"), ((G6/100)*'Billing Rate'!$C$5), IF((B6="GOV"), ((G6/100)*'Billing Rate'!$C$5), IF((B6="COM"), ((G6/100)* 'Billing Rate'!$C$3), FALSE )))))</f>
        <v>8436</v>
      </c>
      <c r="I6" s="15">
        <f t="shared" si="0"/>
        <v>295.26000000000005</v>
      </c>
      <c r="J6" s="21">
        <f t="shared" si="1"/>
        <v>8731.26</v>
      </c>
      <c r="K6" s="3"/>
      <c r="L6" s="3"/>
      <c r="M6" s="3"/>
      <c r="N6" s="2"/>
      <c r="O6" s="2"/>
    </row>
    <row r="7" spans="1:20" hidden="1">
      <c r="A7" s="1" t="s">
        <v>10</v>
      </c>
      <c r="B7" s="1" t="s">
        <v>2</v>
      </c>
      <c r="C7" s="2" t="s">
        <v>25</v>
      </c>
      <c r="D7" s="2" t="s">
        <v>24</v>
      </c>
      <c r="E7" s="4">
        <v>2010</v>
      </c>
      <c r="F7" s="4">
        <v>1</v>
      </c>
      <c r="G7" s="15">
        <v>257000</v>
      </c>
      <c r="H7" s="15">
        <f>IF((C7="Yes"), 0, IF((G7&lt;25000),0,IF((B7="NPROFIT"), ((G7/100)*'Billing Rate'!$C$5), IF((B7="GOV"), ((G7/100)*'Billing Rate'!$C$5), IF((B7="COM"), ((G7/100)* 'Billing Rate'!$C$3), FALSE )))))</f>
        <v>7710</v>
      </c>
      <c r="I7" s="15">
        <f t="shared" si="0"/>
        <v>269.85000000000002</v>
      </c>
      <c r="J7" s="21">
        <f t="shared" si="1"/>
        <v>7979.85</v>
      </c>
      <c r="K7" s="3"/>
      <c r="L7" s="3"/>
      <c r="M7" s="3"/>
      <c r="N7" s="2"/>
      <c r="O7" s="2"/>
    </row>
    <row r="8" spans="1:20" hidden="1">
      <c r="A8" s="2" t="s">
        <v>41</v>
      </c>
      <c r="B8" s="1" t="s">
        <v>6</v>
      </c>
      <c r="C8" s="2" t="s">
        <v>25</v>
      </c>
      <c r="D8" s="2" t="s">
        <v>25</v>
      </c>
      <c r="E8" s="4">
        <v>2010</v>
      </c>
      <c r="F8" s="4">
        <v>1</v>
      </c>
      <c r="G8" s="15">
        <v>23300</v>
      </c>
      <c r="H8" s="15">
        <f>IF((C8="Yes"), 0, IF((G8&lt;25000),0,IF((B8="NPROFIT"), ((G8/100)*'Billing Rate'!$C$5), IF((B8="GOV"), ((G8/100)*'Billing Rate'!$C$5), IF((B8="COM"), ((G8/100)* 'Billing Rate'!$C$3), FALSE )))))</f>
        <v>0</v>
      </c>
      <c r="I8" s="15">
        <f t="shared" si="0"/>
        <v>0</v>
      </c>
      <c r="J8" s="21">
        <f t="shared" si="1"/>
        <v>0</v>
      </c>
      <c r="K8" s="3"/>
      <c r="L8" s="3"/>
      <c r="M8" s="3"/>
      <c r="N8" s="2"/>
      <c r="O8" s="2"/>
    </row>
    <row r="9" spans="1:20" hidden="1">
      <c r="A9" s="1" t="s">
        <v>5</v>
      </c>
      <c r="B9" s="1" t="s">
        <v>2</v>
      </c>
      <c r="C9" s="2" t="s">
        <v>25</v>
      </c>
      <c r="D9" s="2" t="s">
        <v>24</v>
      </c>
      <c r="E9" s="4">
        <v>2010</v>
      </c>
      <c r="F9" s="4">
        <v>1</v>
      </c>
      <c r="G9" s="15">
        <v>81110</v>
      </c>
      <c r="H9" s="15">
        <f>IF((C9="Yes"), 0, IF((G9&lt;25000),0,IF((B9="NPROFIT"), ((G9/100)*'Billing Rate'!$C$5), IF((B9="GOV"), ((G9/100)*'Billing Rate'!$C$5), IF((B9="COM"), ((G9/100)* 'Billing Rate'!$C$3), FALSE )))))</f>
        <v>2433.3000000000002</v>
      </c>
      <c r="I9" s="15">
        <f t="shared" si="0"/>
        <v>85.165500000000009</v>
      </c>
      <c r="J9" s="21">
        <f t="shared" si="1"/>
        <v>2518.4655000000002</v>
      </c>
      <c r="K9" s="3"/>
      <c r="L9" s="3"/>
      <c r="M9" s="3"/>
      <c r="N9" s="2"/>
      <c r="O9" s="2"/>
    </row>
    <row r="10" spans="1:20">
      <c r="A10" s="1" t="s">
        <v>19</v>
      </c>
      <c r="B10" s="1" t="s">
        <v>2</v>
      </c>
      <c r="C10" s="2" t="s">
        <v>25</v>
      </c>
      <c r="D10" s="2" t="s">
        <v>24</v>
      </c>
      <c r="E10" s="4">
        <v>2010</v>
      </c>
      <c r="F10" s="4">
        <v>1</v>
      </c>
      <c r="G10" s="15">
        <v>2072000</v>
      </c>
      <c r="H10" s="15">
        <f>IF((C10="Yes"), 0, IF((G10&lt;25000),0,IF((B10="NPROFIT"), ((G10/100)*'Billing Rate'!$C$5), IF((B10="GOV"), ((G10/100)*'Billing Rate'!$C$5), IF((B10="COM"), ((G10/100)* 'Billing Rate'!$C$3), FALSE )))))</f>
        <v>62160</v>
      </c>
      <c r="I10" s="15">
        <f t="shared" ref="I10:I41" si="2">IF((D10="Yes"), (H10*$T$1), 0)</f>
        <v>2175.6000000000004</v>
      </c>
      <c r="J10" s="21">
        <f t="shared" ref="J10:J41" si="3">SUM(H10+I10)</f>
        <v>64335.6</v>
      </c>
      <c r="K10" s="3"/>
      <c r="L10" s="3"/>
      <c r="M10" s="3"/>
      <c r="N10" s="2"/>
      <c r="O10" s="2"/>
    </row>
    <row r="11" spans="1:20">
      <c r="A11" s="2" t="s">
        <v>77</v>
      </c>
      <c r="B11" s="1" t="s">
        <v>6</v>
      </c>
      <c r="C11" s="2" t="s">
        <v>25</v>
      </c>
      <c r="D11" s="2" t="s">
        <v>25</v>
      </c>
      <c r="E11" s="4">
        <v>2010</v>
      </c>
      <c r="F11" s="4">
        <v>1</v>
      </c>
      <c r="G11" s="15">
        <v>3978000</v>
      </c>
      <c r="H11" s="15">
        <f>IF((C11="Yes"), 0, IF((G11&lt;25000),0,IF((B11="NPROFIT"), ((G11/100)*'Billing Rate'!$C$5), IF((B11="GOV"), ((G11/100)*'Billing Rate'!$C$5), IF((B11="COM"), ((G11/100)* 'Billing Rate'!$C$3), FALSE )))))</f>
        <v>59670</v>
      </c>
      <c r="I11" s="15">
        <f t="shared" si="2"/>
        <v>0</v>
      </c>
      <c r="J11" s="21">
        <f t="shared" si="3"/>
        <v>59670</v>
      </c>
      <c r="K11" s="3"/>
      <c r="L11" s="3"/>
      <c r="M11" s="3"/>
      <c r="N11" s="2"/>
      <c r="O11" s="2"/>
    </row>
    <row r="12" spans="1:20" hidden="1">
      <c r="A12" s="5" t="s">
        <v>60</v>
      </c>
      <c r="B12" s="1" t="s">
        <v>2</v>
      </c>
      <c r="C12" s="2" t="s">
        <v>25</v>
      </c>
      <c r="D12" s="2" t="s">
        <v>24</v>
      </c>
      <c r="E12" s="4">
        <v>2010</v>
      </c>
      <c r="F12" s="4">
        <v>1</v>
      </c>
      <c r="G12" s="15">
        <v>360800</v>
      </c>
      <c r="H12" s="15">
        <f>IF((C12="Yes"), 0, IF((G12&lt;25000),0,IF((B12="NPROFIT"), ((G12/100)*'Billing Rate'!$C$5), IF((B12="GOV"), ((G12/100)*'Billing Rate'!$C$5), IF((B12="COM"), ((G12/100)* 'Billing Rate'!$C$3), FALSE )))))</f>
        <v>10824</v>
      </c>
      <c r="I12" s="15">
        <f t="shared" si="2"/>
        <v>378.84000000000003</v>
      </c>
      <c r="J12" s="21">
        <f t="shared" si="3"/>
        <v>11202.84</v>
      </c>
      <c r="K12" s="3"/>
      <c r="L12" s="3"/>
      <c r="M12" s="3"/>
      <c r="N12" s="2"/>
      <c r="O12" s="2"/>
    </row>
    <row r="13" spans="1:20" hidden="1">
      <c r="A13" s="1" t="s">
        <v>37</v>
      </c>
      <c r="B13" s="1" t="s">
        <v>2</v>
      </c>
      <c r="C13" s="2" t="s">
        <v>25</v>
      </c>
      <c r="D13" s="2" t="s">
        <v>24</v>
      </c>
      <c r="E13" s="4">
        <v>2010</v>
      </c>
      <c r="F13" s="4">
        <v>1</v>
      </c>
      <c r="G13" s="15">
        <v>392600</v>
      </c>
      <c r="H13" s="15">
        <f>IF((C13="Yes"), 0, IF((G13&lt;25000),0,IF((B13="NPROFIT"), ((G13/100)*'Billing Rate'!$C$5), IF((B13="GOV"), ((G13/100)*'Billing Rate'!$C$5), IF((B13="COM"), ((G13/100)* 'Billing Rate'!$C$3), FALSE )))))</f>
        <v>11778</v>
      </c>
      <c r="I13" s="15">
        <f t="shared" si="2"/>
        <v>412.23</v>
      </c>
      <c r="J13" s="21">
        <f t="shared" si="3"/>
        <v>12190.23</v>
      </c>
      <c r="K13" s="3"/>
      <c r="L13" s="3"/>
      <c r="M13" s="3"/>
      <c r="N13" s="2"/>
      <c r="O13" s="2"/>
    </row>
    <row r="14" spans="1:20" hidden="1">
      <c r="A14" s="1" t="s">
        <v>39</v>
      </c>
      <c r="B14" s="1" t="s">
        <v>6</v>
      </c>
      <c r="C14" s="2" t="s">
        <v>25</v>
      </c>
      <c r="D14" s="2" t="s">
        <v>25</v>
      </c>
      <c r="E14" s="4">
        <v>2010</v>
      </c>
      <c r="F14" s="4">
        <v>1</v>
      </c>
      <c r="G14" s="15">
        <v>895300</v>
      </c>
      <c r="H14" s="15">
        <f>IF((C14="Yes"), 0, IF((G14&lt;25000),0,IF((B14="NPROFIT"), ((G14/100)*'Billing Rate'!$C$5), IF((B14="GOV"), ((G14/100)*'Billing Rate'!$C$5), IF((B14="COM"), ((G14/100)* 'Billing Rate'!$C$3), FALSE )))))</f>
        <v>13429.5</v>
      </c>
      <c r="I14" s="15">
        <f t="shared" si="2"/>
        <v>0</v>
      </c>
      <c r="J14" s="21">
        <f t="shared" si="3"/>
        <v>13429.5</v>
      </c>
      <c r="K14" s="3"/>
      <c r="L14" s="3"/>
      <c r="M14" s="3"/>
      <c r="N14" s="2"/>
      <c r="O14" s="2"/>
    </row>
    <row r="15" spans="1:20" hidden="1">
      <c r="A15" s="1" t="s">
        <v>55</v>
      </c>
      <c r="B15" s="1" t="s">
        <v>2</v>
      </c>
      <c r="C15" s="2" t="s">
        <v>25</v>
      </c>
      <c r="D15" s="2" t="s">
        <v>24</v>
      </c>
      <c r="E15" s="4">
        <v>2010</v>
      </c>
      <c r="F15" s="4">
        <v>1</v>
      </c>
      <c r="G15" s="15">
        <v>59240</v>
      </c>
      <c r="H15" s="15">
        <f>IF((C15="Yes"), 0, IF((G15&lt;25000),0,IF((B15="NPROFIT"), ((G15/100)*'Billing Rate'!$C$5), IF((B15="GOV"), ((G15/100)*'Billing Rate'!$C$5), IF((B15="COM"), ((G15/100)* 'Billing Rate'!$C$3), FALSE )))))</f>
        <v>1777.1999999999998</v>
      </c>
      <c r="I15" s="15">
        <f t="shared" si="2"/>
        <v>62.201999999999998</v>
      </c>
      <c r="J15" s="21">
        <f t="shared" si="3"/>
        <v>1839.4019999999998</v>
      </c>
      <c r="K15" s="3"/>
      <c r="L15" s="3"/>
      <c r="M15" s="3"/>
      <c r="N15" s="2"/>
      <c r="O15" s="2"/>
    </row>
    <row r="16" spans="1:20" hidden="1">
      <c r="A16" s="1" t="s">
        <v>9</v>
      </c>
      <c r="B16" s="1" t="s">
        <v>7</v>
      </c>
      <c r="C16" s="2" t="s">
        <v>24</v>
      </c>
      <c r="D16" s="2" t="s">
        <v>25</v>
      </c>
      <c r="E16" s="4">
        <v>2010</v>
      </c>
      <c r="F16" s="4">
        <v>1</v>
      </c>
      <c r="G16" s="15">
        <v>41690</v>
      </c>
      <c r="H16" s="15">
        <f>IF((C16="Yes"), 0, IF((G16&lt;25000),0,IF((B16="NPROFIT"), ((G16/100)*'Billing Rate'!$C$5), IF((B16="GOV"), ((G16/100)*'Billing Rate'!$C$5), IF((B16="COM"), ((G16/100)* 'Billing Rate'!$C$3), FALSE )))))</f>
        <v>0</v>
      </c>
      <c r="I16" s="15">
        <f t="shared" si="2"/>
        <v>0</v>
      </c>
      <c r="J16" s="21">
        <f t="shared" si="3"/>
        <v>0</v>
      </c>
      <c r="K16" s="3"/>
      <c r="L16" s="3"/>
      <c r="M16" s="3"/>
      <c r="N16" s="2"/>
      <c r="O16" s="2"/>
    </row>
    <row r="17" spans="1:15" hidden="1">
      <c r="A17" s="2" t="s">
        <v>74</v>
      </c>
      <c r="B17" s="1" t="s">
        <v>2</v>
      </c>
      <c r="C17" s="2" t="s">
        <v>25</v>
      </c>
      <c r="D17" s="2" t="s">
        <v>24</v>
      </c>
      <c r="E17" s="4">
        <v>2010</v>
      </c>
      <c r="F17" s="4">
        <v>1</v>
      </c>
      <c r="G17" s="15">
        <v>60870</v>
      </c>
      <c r="H17" s="15">
        <f>IF((C17="Yes"), 0, IF((G17&lt;25000),0,IF((B17="NPROFIT"), ((G17/100)*'Billing Rate'!$C$5), IF((B17="GOV"), ((G17/100)*'Billing Rate'!$C$5), IF((B17="COM"), ((G17/100)* 'Billing Rate'!$C$3), FALSE )))))</f>
        <v>1826.1000000000001</v>
      </c>
      <c r="I17" s="15">
        <f t="shared" si="2"/>
        <v>63.913500000000013</v>
      </c>
      <c r="J17" s="21">
        <f t="shared" si="3"/>
        <v>1890.0135000000002</v>
      </c>
      <c r="K17" s="3"/>
      <c r="L17" s="3"/>
      <c r="M17" s="3"/>
      <c r="N17" s="2"/>
      <c r="O17" s="2"/>
    </row>
    <row r="18" spans="1:15" hidden="1">
      <c r="A18" s="2" t="s">
        <v>44</v>
      </c>
      <c r="B18" s="1" t="s">
        <v>2</v>
      </c>
      <c r="C18" s="2" t="s">
        <v>25</v>
      </c>
      <c r="D18" s="2" t="s">
        <v>24</v>
      </c>
      <c r="E18" s="4">
        <v>2010</v>
      </c>
      <c r="F18" s="4">
        <v>1</v>
      </c>
      <c r="G18" s="15">
        <v>34690</v>
      </c>
      <c r="H18" s="15">
        <f>IF((C18="Yes"), 0, IF((G18&lt;25000),0,IF((B18="NPROFIT"), ((G18/100)*'Billing Rate'!$C$5), IF((B18="GOV"), ((G18/100)*'Billing Rate'!$C$5), IF((B18="COM"), ((G18/100)* 'Billing Rate'!$C$3), FALSE )))))</f>
        <v>1040.6999999999998</v>
      </c>
      <c r="I18" s="15">
        <f t="shared" si="2"/>
        <v>36.424499999999995</v>
      </c>
      <c r="J18" s="21">
        <f t="shared" si="3"/>
        <v>1077.1244999999999</v>
      </c>
      <c r="K18" s="3"/>
      <c r="L18" s="3"/>
      <c r="M18" s="3"/>
      <c r="N18" s="2"/>
      <c r="O18" s="2"/>
    </row>
    <row r="19" spans="1:15" hidden="1">
      <c r="A19" s="1" t="s">
        <v>47</v>
      </c>
      <c r="B19" s="1" t="s">
        <v>6</v>
      </c>
      <c r="C19" s="2" t="s">
        <v>25</v>
      </c>
      <c r="D19" s="2" t="s">
        <v>24</v>
      </c>
      <c r="E19" s="4">
        <v>2010</v>
      </c>
      <c r="F19" s="4">
        <v>1</v>
      </c>
      <c r="G19" s="15">
        <v>51790</v>
      </c>
      <c r="H19" s="15">
        <f>IF((C19="Yes"), 0, IF((G19&lt;25000),0,IF((B19="NPROFIT"), ((G19/100)*'Billing Rate'!$C$5), IF((B19="GOV"), ((G19/100)*'Billing Rate'!$C$5), IF((B19="COM"), ((G19/100)* 'Billing Rate'!$C$3), FALSE )))))</f>
        <v>776.84999999999991</v>
      </c>
      <c r="I19" s="15">
        <f t="shared" si="2"/>
        <v>27.18975</v>
      </c>
      <c r="J19" s="21">
        <f t="shared" si="3"/>
        <v>804.03974999999991</v>
      </c>
      <c r="K19" s="3"/>
      <c r="L19" s="3"/>
      <c r="M19" s="3"/>
      <c r="N19" s="2"/>
      <c r="O19" s="2"/>
    </row>
    <row r="20" spans="1:15">
      <c r="A20" s="1" t="s">
        <v>62</v>
      </c>
      <c r="B20" s="1" t="s">
        <v>2</v>
      </c>
      <c r="C20" s="2" t="s">
        <v>25</v>
      </c>
      <c r="D20" s="2" t="s">
        <v>24</v>
      </c>
      <c r="E20" s="4">
        <v>2010</v>
      </c>
      <c r="F20" s="4">
        <v>1</v>
      </c>
      <c r="G20" s="15">
        <v>1863100</v>
      </c>
      <c r="H20" s="15">
        <f>IF((C20="Yes"), 0, IF((G20&lt;25000),0,IF((B20="NPROFIT"), ((G20/100)*'Billing Rate'!$C$5), IF((B20="GOV"), ((G20/100)*'Billing Rate'!$C$5), IF((B20="COM"), ((G20/100)* 'Billing Rate'!$C$3), FALSE )))))</f>
        <v>55893</v>
      </c>
      <c r="I20" s="15">
        <f t="shared" si="2"/>
        <v>1956.2550000000001</v>
      </c>
      <c r="J20" s="21">
        <f t="shared" si="3"/>
        <v>57849.254999999997</v>
      </c>
      <c r="K20" s="3"/>
      <c r="L20" s="3"/>
      <c r="M20" s="3"/>
      <c r="N20" s="2"/>
      <c r="O20" s="2"/>
    </row>
    <row r="21" spans="1:15" hidden="1">
      <c r="A21" s="1" t="s">
        <v>53</v>
      </c>
      <c r="B21" s="1" t="s">
        <v>6</v>
      </c>
      <c r="C21" s="2" t="s">
        <v>25</v>
      </c>
      <c r="D21" s="2" t="s">
        <v>25</v>
      </c>
      <c r="E21" s="4">
        <v>2010</v>
      </c>
      <c r="F21" s="4">
        <v>1</v>
      </c>
      <c r="G21" s="15">
        <v>990000</v>
      </c>
      <c r="H21" s="15">
        <f>IF((C21="Yes"), 0, IF((G21&lt;25000),0,IF((B21="NPROFIT"), ((G21/100)*'Billing Rate'!$C$5), IF((B21="GOV"), ((G21/100)*'Billing Rate'!$C$5), IF((B21="COM"), ((G21/100)* 'Billing Rate'!$C$3), FALSE )))))</f>
        <v>14850</v>
      </c>
      <c r="I21" s="15">
        <f t="shared" si="2"/>
        <v>0</v>
      </c>
      <c r="J21" s="21">
        <f t="shared" si="3"/>
        <v>14850</v>
      </c>
      <c r="K21" s="3"/>
      <c r="L21" s="3"/>
      <c r="M21" s="3"/>
      <c r="N21" s="2"/>
      <c r="O21" s="2"/>
    </row>
    <row r="22" spans="1:15" hidden="1">
      <c r="A22" s="1" t="s">
        <v>32</v>
      </c>
      <c r="B22" s="1" t="s">
        <v>2</v>
      </c>
      <c r="C22" s="2" t="s">
        <v>25</v>
      </c>
      <c r="D22" s="2" t="s">
        <v>24</v>
      </c>
      <c r="E22" s="4">
        <v>2010</v>
      </c>
      <c r="F22" s="4">
        <v>1</v>
      </c>
      <c r="G22" s="15">
        <v>82000</v>
      </c>
      <c r="H22" s="15">
        <f>IF((C22="Yes"), 0, IF((G22&lt;25000),0,IF((B22="NPROFIT"), ((G22/100)*'Billing Rate'!$C$5), IF((B22="GOV"), ((G22/100)*'Billing Rate'!$C$5), IF((B22="COM"), ((G22/100)* 'Billing Rate'!$C$3), FALSE )))))</f>
        <v>2460</v>
      </c>
      <c r="I22" s="15">
        <f t="shared" si="2"/>
        <v>86.100000000000009</v>
      </c>
      <c r="J22" s="21">
        <f t="shared" si="3"/>
        <v>2546.1</v>
      </c>
      <c r="K22" s="3"/>
      <c r="L22" s="3"/>
      <c r="M22" s="3"/>
      <c r="N22" s="2"/>
      <c r="O22" s="2"/>
    </row>
    <row r="23" spans="1:15" hidden="1">
      <c r="A23" s="2" t="s">
        <v>69</v>
      </c>
      <c r="B23" s="1" t="s">
        <v>7</v>
      </c>
      <c r="C23" s="2" t="s">
        <v>24</v>
      </c>
      <c r="D23" s="2" t="s">
        <v>25</v>
      </c>
      <c r="E23" s="4">
        <v>2010</v>
      </c>
      <c r="F23" s="4">
        <v>1</v>
      </c>
      <c r="G23" s="15">
        <v>88840</v>
      </c>
      <c r="H23" s="15">
        <f>IF((C23="Yes"), 0, IF((G23&lt;25000),0,IF((B23="NPROFIT"), ((G23/100)*'Billing Rate'!$C$5), IF((B23="GOV"), ((G23/100)*'Billing Rate'!$C$5), IF((B23="COM"), ((G23/100)* 'Billing Rate'!$C$3), FALSE )))))</f>
        <v>0</v>
      </c>
      <c r="I23" s="15">
        <f t="shared" si="2"/>
        <v>0</v>
      </c>
      <c r="J23" s="21">
        <f t="shared" si="3"/>
        <v>0</v>
      </c>
      <c r="K23" s="3"/>
      <c r="L23" s="3"/>
      <c r="M23" s="3"/>
      <c r="N23" s="2"/>
      <c r="O23" s="2"/>
    </row>
    <row r="24" spans="1:15" hidden="1">
      <c r="A24" s="1" t="s">
        <v>13</v>
      </c>
      <c r="B24" s="1" t="s">
        <v>2</v>
      </c>
      <c r="C24" s="2" t="s">
        <v>25</v>
      </c>
      <c r="D24" s="2" t="s">
        <v>24</v>
      </c>
      <c r="E24" s="4">
        <v>2010</v>
      </c>
      <c r="F24" s="4">
        <v>1</v>
      </c>
      <c r="G24" s="15">
        <v>319090</v>
      </c>
      <c r="H24" s="15">
        <f>IF((C24="Yes"), 0, IF((G24&lt;25000),0,IF((B24="NPROFIT"), ((G24/100)*'Billing Rate'!$C$5), IF((B24="GOV"), ((G24/100)*'Billing Rate'!$C$5), IF((B24="COM"), ((G24/100)* 'Billing Rate'!$C$3), FALSE )))))</f>
        <v>9572.7000000000007</v>
      </c>
      <c r="I24" s="15">
        <f t="shared" si="2"/>
        <v>335.04450000000008</v>
      </c>
      <c r="J24" s="21">
        <f t="shared" si="3"/>
        <v>9907.7445000000007</v>
      </c>
      <c r="K24" s="3"/>
      <c r="L24" s="3"/>
      <c r="M24" s="3"/>
      <c r="N24" s="2"/>
      <c r="O24" s="2"/>
    </row>
    <row r="25" spans="1:15" hidden="1">
      <c r="A25" s="5" t="s">
        <v>59</v>
      </c>
      <c r="B25" s="1" t="s">
        <v>2</v>
      </c>
      <c r="C25" s="2" t="s">
        <v>25</v>
      </c>
      <c r="D25" s="2" t="s">
        <v>24</v>
      </c>
      <c r="E25" s="4">
        <v>2010</v>
      </c>
      <c r="F25" s="4">
        <v>1</v>
      </c>
      <c r="G25" s="15">
        <v>332000</v>
      </c>
      <c r="H25" s="15">
        <f>IF((C25="Yes"), 0, IF((G25&lt;25000),0,IF((B25="NPROFIT"), ((G25/100)*'Billing Rate'!$C$5), IF((B25="GOV"), ((G25/100)*'Billing Rate'!$C$5), IF((B25="COM"), ((G25/100)* 'Billing Rate'!$C$3), FALSE )))))</f>
        <v>9960</v>
      </c>
      <c r="I25" s="15">
        <f t="shared" si="2"/>
        <v>348.6</v>
      </c>
      <c r="J25" s="21">
        <f t="shared" si="3"/>
        <v>10308.6</v>
      </c>
      <c r="K25" s="3"/>
      <c r="L25" s="3"/>
      <c r="M25" s="3"/>
      <c r="N25" s="2"/>
      <c r="O25" s="2"/>
    </row>
    <row r="26" spans="1:15" hidden="1">
      <c r="A26" s="1" t="s">
        <v>4</v>
      </c>
      <c r="B26" s="1" t="s">
        <v>2</v>
      </c>
      <c r="C26" s="2" t="s">
        <v>25</v>
      </c>
      <c r="D26" s="2" t="s">
        <v>24</v>
      </c>
      <c r="E26" s="4">
        <v>2010</v>
      </c>
      <c r="F26" s="4">
        <v>1</v>
      </c>
      <c r="G26" s="15">
        <v>148590</v>
      </c>
      <c r="H26" s="15">
        <f>IF((C26="Yes"), 0, IF((G26&lt;25000),0,IF((B26="NPROFIT"), ((G26/100)*'Billing Rate'!$C$5), IF((B26="GOV"), ((G26/100)*'Billing Rate'!$C$5), IF((B26="COM"), ((G26/100)* 'Billing Rate'!$C$3), FALSE )))))</f>
        <v>4457.7000000000007</v>
      </c>
      <c r="I26" s="15">
        <f t="shared" si="2"/>
        <v>156.01950000000005</v>
      </c>
      <c r="J26" s="21">
        <f t="shared" si="3"/>
        <v>4613.7195000000011</v>
      </c>
      <c r="K26" s="3"/>
      <c r="L26" s="3"/>
      <c r="M26" s="3"/>
      <c r="N26" s="2"/>
      <c r="O26" s="2"/>
    </row>
    <row r="27" spans="1:15" hidden="1">
      <c r="A27" s="1" t="s">
        <v>52</v>
      </c>
      <c r="B27" s="1" t="s">
        <v>2</v>
      </c>
      <c r="C27" s="2" t="s">
        <v>25</v>
      </c>
      <c r="D27" s="2" t="s">
        <v>24</v>
      </c>
      <c r="E27" s="4">
        <v>2010</v>
      </c>
      <c r="F27" s="4">
        <v>1</v>
      </c>
      <c r="G27" s="15">
        <v>442400</v>
      </c>
      <c r="H27" s="15">
        <f>IF((C27="Yes"), 0, IF((G27&lt;25000),0,IF((B27="NPROFIT"), ((G27/100)*'Billing Rate'!$C$5), IF((B27="GOV"), ((G27/100)*'Billing Rate'!$C$5), IF((B27="COM"), ((G27/100)* 'Billing Rate'!$C$3), FALSE )))))</f>
        <v>13272</v>
      </c>
      <c r="I27" s="15">
        <f t="shared" si="2"/>
        <v>464.52000000000004</v>
      </c>
      <c r="J27" s="21">
        <f t="shared" si="3"/>
        <v>13736.52</v>
      </c>
      <c r="K27" s="3"/>
      <c r="L27" s="3"/>
      <c r="M27" s="3"/>
      <c r="N27" s="2"/>
      <c r="O27" s="2"/>
    </row>
    <row r="28" spans="1:15">
      <c r="A28" s="1" t="s">
        <v>78</v>
      </c>
      <c r="B28" s="1" t="s">
        <v>6</v>
      </c>
      <c r="C28" s="2" t="s">
        <v>25</v>
      </c>
      <c r="D28" s="2" t="s">
        <v>25</v>
      </c>
      <c r="E28" s="4">
        <v>2010</v>
      </c>
      <c r="F28" s="4">
        <v>1</v>
      </c>
      <c r="G28" s="15">
        <v>3031700</v>
      </c>
      <c r="H28" s="15">
        <f>IF((C28="Yes"), 0, IF((G28&lt;25000),0,IF((B28="NPROFIT"), ((G28/100)*'Billing Rate'!$C$5), IF((B28="GOV"), ((G28/100)*'Billing Rate'!$C$5), IF((B28="COM"), ((G28/100)* 'Billing Rate'!$C$3), FALSE )))))</f>
        <v>45475.5</v>
      </c>
      <c r="I28" s="15">
        <f t="shared" si="2"/>
        <v>0</v>
      </c>
      <c r="J28" s="21">
        <f t="shared" si="3"/>
        <v>45475.5</v>
      </c>
      <c r="K28" s="3"/>
      <c r="L28" s="3"/>
      <c r="M28" s="3"/>
      <c r="N28" s="2"/>
      <c r="O28" s="2"/>
    </row>
    <row r="29" spans="1:15" hidden="1">
      <c r="A29" s="2" t="s">
        <v>76</v>
      </c>
      <c r="B29" s="1" t="s">
        <v>2</v>
      </c>
      <c r="C29" s="2" t="s">
        <v>25</v>
      </c>
      <c r="D29" s="2" t="s">
        <v>24</v>
      </c>
      <c r="E29" s="4">
        <v>2010</v>
      </c>
      <c r="F29" s="4">
        <v>1</v>
      </c>
      <c r="G29" s="15">
        <v>76700</v>
      </c>
      <c r="H29" s="15">
        <f>IF((C29="Yes"), 0, IF((G29&lt;25000),0,IF((B29="NPROFIT"), ((G29/100)*'Billing Rate'!$C$5), IF((B29="GOV"), ((G29/100)*'Billing Rate'!$C$5), IF((B29="COM"), ((G29/100)* 'Billing Rate'!$C$3), FALSE )))))</f>
        <v>2301</v>
      </c>
      <c r="I29" s="15">
        <f t="shared" si="2"/>
        <v>80.535000000000011</v>
      </c>
      <c r="J29" s="21">
        <f t="shared" si="3"/>
        <v>2381.5349999999999</v>
      </c>
      <c r="K29" s="3"/>
      <c r="L29" s="3"/>
      <c r="M29" s="3"/>
      <c r="N29" s="2"/>
      <c r="O29" s="2"/>
    </row>
    <row r="30" spans="1:15" hidden="1">
      <c r="A30" s="2" t="s">
        <v>35</v>
      </c>
      <c r="B30" s="1" t="s">
        <v>2</v>
      </c>
      <c r="C30" s="2" t="s">
        <v>25</v>
      </c>
      <c r="D30" s="2" t="s">
        <v>24</v>
      </c>
      <c r="E30" s="4">
        <v>2010</v>
      </c>
      <c r="F30" s="4">
        <v>1</v>
      </c>
      <c r="G30" s="15">
        <v>178300</v>
      </c>
      <c r="H30" s="15">
        <f>IF((C30="Yes"), 0, IF((G30&lt;25000),0,IF((B30="NPROFIT"), ((G30/100)*'Billing Rate'!$C$5), IF((B30="GOV"), ((G30/100)*'Billing Rate'!$C$5), IF((B30="COM"), ((G30/100)* 'Billing Rate'!$C$3), FALSE )))))</f>
        <v>5349</v>
      </c>
      <c r="I30" s="15">
        <f t="shared" si="2"/>
        <v>187.21500000000003</v>
      </c>
      <c r="J30" s="21">
        <f t="shared" si="3"/>
        <v>5536.2150000000001</v>
      </c>
      <c r="K30" s="3"/>
      <c r="L30" s="3"/>
      <c r="M30" s="3"/>
      <c r="N30" s="2"/>
      <c r="O30" s="2"/>
    </row>
    <row r="31" spans="1:15" hidden="1">
      <c r="A31" s="1" t="s">
        <v>3</v>
      </c>
      <c r="B31" s="1" t="s">
        <v>2</v>
      </c>
      <c r="C31" s="2" t="s">
        <v>25</v>
      </c>
      <c r="D31" s="2" t="s">
        <v>24</v>
      </c>
      <c r="E31" s="4">
        <v>2010</v>
      </c>
      <c r="F31" s="4">
        <v>1</v>
      </c>
      <c r="G31" s="15">
        <v>217700</v>
      </c>
      <c r="H31" s="15">
        <f>IF((C31="Yes"), 0, IF((G31&lt;25000),0,IF((B31="NPROFIT"), ((G31/100)*'Billing Rate'!$C$5), IF((B31="GOV"), ((G31/100)*'Billing Rate'!$C$5), IF((B31="COM"), ((G31/100)* 'Billing Rate'!$C$3), FALSE )))))</f>
        <v>6531</v>
      </c>
      <c r="I31" s="15">
        <f t="shared" si="2"/>
        <v>228.58500000000001</v>
      </c>
      <c r="J31" s="21">
        <f t="shared" si="3"/>
        <v>6759.585</v>
      </c>
      <c r="K31" s="3"/>
      <c r="L31" s="3"/>
      <c r="M31" s="3"/>
      <c r="N31" s="2"/>
      <c r="O31" s="2"/>
    </row>
    <row r="32" spans="1:15">
      <c r="A32" s="2" t="s">
        <v>61</v>
      </c>
      <c r="B32" s="1" t="s">
        <v>6</v>
      </c>
      <c r="C32" s="2" t="s">
        <v>25</v>
      </c>
      <c r="D32" s="2" t="s">
        <v>25</v>
      </c>
      <c r="E32" s="4">
        <v>2010</v>
      </c>
      <c r="F32" s="4">
        <v>1</v>
      </c>
      <c r="G32" s="15">
        <v>2783000</v>
      </c>
      <c r="H32" s="15">
        <f>IF((C32="Yes"), 0, IF((G32&lt;25000),0,IF((B32="NPROFIT"), ((G32/100)*'Billing Rate'!$C$5), IF((B32="GOV"), ((G32/100)*'Billing Rate'!$C$5), IF((B32="COM"), ((G32/100)* 'Billing Rate'!$C$3), FALSE )))))</f>
        <v>41745</v>
      </c>
      <c r="I32" s="15">
        <f t="shared" si="2"/>
        <v>0</v>
      </c>
      <c r="J32" s="21">
        <f t="shared" si="3"/>
        <v>41745</v>
      </c>
      <c r="K32" s="3"/>
      <c r="L32" s="3"/>
      <c r="M32" s="3"/>
      <c r="N32" s="2"/>
      <c r="O32" s="2"/>
    </row>
    <row r="33" spans="1:15" hidden="1">
      <c r="A33" s="1" t="s">
        <v>43</v>
      </c>
      <c r="B33" s="1" t="s">
        <v>2</v>
      </c>
      <c r="C33" s="2" t="s">
        <v>25</v>
      </c>
      <c r="D33" s="2" t="s">
        <v>24</v>
      </c>
      <c r="E33" s="4">
        <v>2010</v>
      </c>
      <c r="F33" s="4">
        <v>1</v>
      </c>
      <c r="G33" s="15">
        <v>28877</v>
      </c>
      <c r="H33" s="15">
        <f>IF((C33="Yes"), 0, IF((G33&lt;25000),0,IF((B33="NPROFIT"), ((G33/100)*'Billing Rate'!$C$5), IF((B33="GOV"), ((G33/100)*'Billing Rate'!$C$5), IF((B33="COM"), ((G33/100)* 'Billing Rate'!$C$3), FALSE )))))</f>
        <v>866.31</v>
      </c>
      <c r="I33" s="15">
        <f t="shared" si="2"/>
        <v>30.32085</v>
      </c>
      <c r="J33" s="21">
        <f t="shared" si="3"/>
        <v>896.6308499999999</v>
      </c>
      <c r="K33" s="3"/>
      <c r="L33" s="3"/>
      <c r="M33" s="3"/>
      <c r="N33" s="2"/>
      <c r="O33" s="2"/>
    </row>
    <row r="34" spans="1:15">
      <c r="A34" s="1" t="s">
        <v>21</v>
      </c>
      <c r="B34" s="1" t="s">
        <v>2</v>
      </c>
      <c r="C34" s="2" t="s">
        <v>25</v>
      </c>
      <c r="D34" s="2" t="s">
        <v>24</v>
      </c>
      <c r="E34" s="4">
        <v>2010</v>
      </c>
      <c r="F34" s="4">
        <v>1</v>
      </c>
      <c r="G34" s="15">
        <v>1131600</v>
      </c>
      <c r="H34" s="15">
        <f>IF((C34="Yes"), 0, IF((G34&lt;25000),0,IF((B34="NPROFIT"), ((G34/100)*'Billing Rate'!$C$5), IF((B34="GOV"), ((G34/100)*'Billing Rate'!$C$5), IF((B34="COM"), ((G34/100)* 'Billing Rate'!$C$3), FALSE )))))</f>
        <v>33948</v>
      </c>
      <c r="I34" s="15">
        <f t="shared" si="2"/>
        <v>1188.18</v>
      </c>
      <c r="J34" s="21">
        <f t="shared" si="3"/>
        <v>35136.18</v>
      </c>
      <c r="K34" s="3"/>
      <c r="L34" s="3"/>
      <c r="M34" s="3"/>
      <c r="N34" s="2"/>
      <c r="O34" s="2"/>
    </row>
    <row r="35" spans="1:15" hidden="1">
      <c r="A35" s="1" t="s">
        <v>14</v>
      </c>
      <c r="B35" s="1" t="s">
        <v>2</v>
      </c>
      <c r="C35" s="2" t="s">
        <v>25</v>
      </c>
      <c r="D35" s="2" t="s">
        <v>24</v>
      </c>
      <c r="E35" s="4">
        <v>2010</v>
      </c>
      <c r="F35" s="4">
        <v>1</v>
      </c>
      <c r="G35" s="15">
        <v>56900</v>
      </c>
      <c r="H35" s="15">
        <f>IF((C35="Yes"), 0, IF((G35&lt;25000),0,IF((B35="NPROFIT"), ((G35/100)*'Billing Rate'!$C$5), IF((B35="GOV"), ((G35/100)*'Billing Rate'!$C$5), IF((B35="COM"), ((G35/100)* 'Billing Rate'!$C$3), FALSE )))))</f>
        <v>1707</v>
      </c>
      <c r="I35" s="15">
        <f t="shared" si="2"/>
        <v>59.745000000000005</v>
      </c>
      <c r="J35" s="21">
        <f t="shared" si="3"/>
        <v>1766.7449999999999</v>
      </c>
      <c r="K35" s="3"/>
      <c r="L35" s="3"/>
      <c r="M35" s="3"/>
      <c r="N35" s="2"/>
      <c r="O35" s="2"/>
    </row>
    <row r="36" spans="1:15" hidden="1">
      <c r="A36" s="1" t="s">
        <v>36</v>
      </c>
      <c r="B36" s="1" t="s">
        <v>7</v>
      </c>
      <c r="C36" s="2" t="s">
        <v>24</v>
      </c>
      <c r="D36" s="2" t="s">
        <v>25</v>
      </c>
      <c r="E36" s="4">
        <v>2010</v>
      </c>
      <c r="F36" s="4">
        <v>1</v>
      </c>
      <c r="G36" s="15">
        <v>238200</v>
      </c>
      <c r="H36" s="15">
        <f>IF((C36="Yes"), 0, IF((G36&lt;25000),0,IF((B36="NPROFIT"), ((G36/100)*'Billing Rate'!$C$5), IF((B36="GOV"), ((G36/100)*'Billing Rate'!$C$5), IF((B36="COM"), ((G36/100)* 'Billing Rate'!$C$3), FALSE )))))</f>
        <v>0</v>
      </c>
      <c r="I36" s="15">
        <f t="shared" si="2"/>
        <v>0</v>
      </c>
      <c r="J36" s="21">
        <f t="shared" si="3"/>
        <v>0</v>
      </c>
      <c r="K36" s="3"/>
      <c r="L36" s="3"/>
      <c r="M36" s="3"/>
      <c r="N36" s="2"/>
      <c r="O36" s="2"/>
    </row>
    <row r="37" spans="1:15" hidden="1">
      <c r="A37" s="2" t="s">
        <v>31</v>
      </c>
      <c r="B37" s="1" t="s">
        <v>2</v>
      </c>
      <c r="C37" s="2" t="s">
        <v>25</v>
      </c>
      <c r="D37" s="2" t="s">
        <v>24</v>
      </c>
      <c r="E37" s="4">
        <v>2010</v>
      </c>
      <c r="F37" s="4">
        <v>1</v>
      </c>
      <c r="G37" s="15">
        <v>80530</v>
      </c>
      <c r="H37" s="15">
        <f>IF((C37="Yes"), 0, IF((G37&lt;25000),0,IF((B37="NPROFIT"), ((G37/100)*'Billing Rate'!$C$5), IF((B37="GOV"), ((G37/100)*'Billing Rate'!$C$5), IF((B37="COM"), ((G37/100)* 'Billing Rate'!$C$3), FALSE )))))</f>
        <v>2415.8999999999996</v>
      </c>
      <c r="I37" s="15">
        <f t="shared" si="2"/>
        <v>84.5565</v>
      </c>
      <c r="J37" s="21">
        <f t="shared" si="3"/>
        <v>2500.4564999999998</v>
      </c>
      <c r="K37" s="3"/>
      <c r="L37" s="3"/>
      <c r="M37" s="3"/>
      <c r="N37" s="2"/>
      <c r="O37" s="2"/>
    </row>
    <row r="38" spans="1:15" hidden="1">
      <c r="A38" s="2" t="s">
        <v>45</v>
      </c>
      <c r="B38" s="1" t="s">
        <v>7</v>
      </c>
      <c r="C38" s="2" t="s">
        <v>24</v>
      </c>
      <c r="D38" s="2" t="s">
        <v>24</v>
      </c>
      <c r="E38" s="4">
        <v>2010</v>
      </c>
      <c r="F38" s="4">
        <v>1</v>
      </c>
      <c r="G38" s="15">
        <v>38040</v>
      </c>
      <c r="H38" s="15">
        <f>IF((C38="Yes"), 0, IF((G38&lt;25000),0,IF((B38="NPROFIT"), ((G38/100)*'Billing Rate'!$C$5), IF((B38="GOV"), ((G38/100)*'Billing Rate'!$C$5), IF((B38="COM"), ((G38/100)* 'Billing Rate'!$C$3), FALSE )))))</f>
        <v>0</v>
      </c>
      <c r="I38" s="15">
        <f t="shared" si="2"/>
        <v>0</v>
      </c>
      <c r="J38" s="21">
        <f t="shared" si="3"/>
        <v>0</v>
      </c>
      <c r="K38" s="3"/>
      <c r="L38" s="3"/>
      <c r="M38" s="3"/>
      <c r="N38" s="2"/>
      <c r="O38" s="2"/>
    </row>
    <row r="39" spans="1:15" hidden="1">
      <c r="A39" s="2" t="s">
        <v>66</v>
      </c>
      <c r="B39" s="1" t="s">
        <v>6</v>
      </c>
      <c r="C39" s="2" t="s">
        <v>25</v>
      </c>
      <c r="D39" s="2" t="s">
        <v>25</v>
      </c>
      <c r="E39" s="4">
        <v>2010</v>
      </c>
      <c r="F39" s="4">
        <v>1</v>
      </c>
      <c r="G39" s="15">
        <v>26250</v>
      </c>
      <c r="H39" s="15">
        <f>IF((C39="Yes"), 0, IF((G39&lt;25000),0,IF((B39="NPROFIT"), ((G39/100)*'Billing Rate'!$C$5), IF((B39="GOV"), ((G39/100)*'Billing Rate'!$C$5), IF((B39="COM"), ((G39/100)* 'Billing Rate'!$C$3), FALSE )))))</f>
        <v>393.75</v>
      </c>
      <c r="I39" s="15">
        <f t="shared" si="2"/>
        <v>0</v>
      </c>
      <c r="J39" s="21">
        <f t="shared" si="3"/>
        <v>393.75</v>
      </c>
      <c r="K39" s="3"/>
      <c r="L39" s="3"/>
      <c r="M39" s="3"/>
      <c r="N39" s="2"/>
      <c r="O39" s="2"/>
    </row>
    <row r="40" spans="1:15" hidden="1">
      <c r="A40" s="2" t="s">
        <v>30</v>
      </c>
      <c r="B40" s="1" t="s">
        <v>7</v>
      </c>
      <c r="C40" s="2" t="s">
        <v>24</v>
      </c>
      <c r="D40" s="2" t="s">
        <v>25</v>
      </c>
      <c r="E40" s="4">
        <v>2010</v>
      </c>
      <c r="F40" s="4">
        <v>1</v>
      </c>
      <c r="G40" s="15">
        <v>75490</v>
      </c>
      <c r="H40" s="15">
        <f>IF((C40="Yes"), 0, IF((G40&lt;25000),0,IF((B40="NPROFIT"), ((G40/100)*'Billing Rate'!$C$5), IF((B40="GOV"), ((G40/100)*'Billing Rate'!$C$5), IF((B40="COM"), ((G40/100)* 'Billing Rate'!$C$3), FALSE )))))</f>
        <v>0</v>
      </c>
      <c r="I40" s="15">
        <f t="shared" si="2"/>
        <v>0</v>
      </c>
      <c r="J40" s="21">
        <f t="shared" si="3"/>
        <v>0</v>
      </c>
      <c r="K40" s="3"/>
      <c r="L40" s="3"/>
      <c r="M40" s="3"/>
      <c r="N40" s="2"/>
      <c r="O40" s="2"/>
    </row>
    <row r="41" spans="1:15" hidden="1">
      <c r="A41" s="2" t="s">
        <v>42</v>
      </c>
      <c r="B41" s="1" t="s">
        <v>2</v>
      </c>
      <c r="C41" s="2" t="s">
        <v>25</v>
      </c>
      <c r="D41" s="2" t="s">
        <v>24</v>
      </c>
      <c r="E41" s="4">
        <v>2010</v>
      </c>
      <c r="F41" s="4">
        <v>1</v>
      </c>
      <c r="G41" s="15">
        <v>27800</v>
      </c>
      <c r="H41" s="15">
        <f>IF((C41="Yes"), 0, IF((G41&lt;25000),0,IF((B41="NPROFIT"), ((G41/100)*'Billing Rate'!$C$5), IF((B41="GOV"), ((G41/100)*'Billing Rate'!$C$5), IF((B41="COM"), ((G41/100)* 'Billing Rate'!$C$3), FALSE )))))</f>
        <v>834</v>
      </c>
      <c r="I41" s="15">
        <f t="shared" si="2"/>
        <v>29.19</v>
      </c>
      <c r="J41" s="21">
        <f t="shared" si="3"/>
        <v>863.19</v>
      </c>
      <c r="K41" s="3"/>
      <c r="L41" s="3"/>
      <c r="M41" s="3"/>
      <c r="N41" s="2"/>
      <c r="O41" s="2"/>
    </row>
    <row r="42" spans="1:15">
      <c r="A42" s="1" t="s">
        <v>38</v>
      </c>
      <c r="B42" s="1" t="s">
        <v>6</v>
      </c>
      <c r="C42" s="2" t="s">
        <v>25</v>
      </c>
      <c r="D42" s="2" t="s">
        <v>25</v>
      </c>
      <c r="E42" s="4">
        <v>2010</v>
      </c>
      <c r="F42" s="4">
        <v>1</v>
      </c>
      <c r="G42" s="15">
        <v>2020300</v>
      </c>
      <c r="H42" s="15">
        <f>IF((C42="Yes"), 0, IF((G42&lt;25000),0,IF((B42="NPROFIT"), ((G42/100)*'Billing Rate'!$C$5), IF((B42="GOV"), ((G42/100)*'Billing Rate'!$C$5), IF((B42="COM"), ((G42/100)* 'Billing Rate'!$C$3), FALSE )))))</f>
        <v>30304.5</v>
      </c>
      <c r="I42" s="15">
        <f t="shared" ref="I42:I73" si="4">IF((D42="Yes"), (H42*$T$1), 0)</f>
        <v>0</v>
      </c>
      <c r="J42" s="21">
        <f t="shared" ref="J42:J73" si="5">SUM(H42+I42)</f>
        <v>30304.5</v>
      </c>
      <c r="K42" s="3"/>
      <c r="L42" s="3"/>
      <c r="M42" s="3"/>
      <c r="N42" s="2"/>
      <c r="O42" s="2"/>
    </row>
    <row r="43" spans="1:15" hidden="1">
      <c r="A43" s="2" t="s">
        <v>72</v>
      </c>
      <c r="B43" s="1" t="s">
        <v>2</v>
      </c>
      <c r="C43" s="2" t="s">
        <v>25</v>
      </c>
      <c r="D43" s="2" t="s">
        <v>24</v>
      </c>
      <c r="E43" s="4">
        <v>2010</v>
      </c>
      <c r="F43" s="4">
        <v>1</v>
      </c>
      <c r="G43" s="15">
        <v>49000</v>
      </c>
      <c r="H43" s="15">
        <f>IF((C43="Yes"), 0, IF((G43&lt;25000),0,IF((B43="NPROFIT"), ((G43/100)*'Billing Rate'!$C$5), IF((B43="GOV"), ((G43/100)*'Billing Rate'!$C$5), IF((B43="COM"), ((G43/100)* 'Billing Rate'!$C$3), FALSE )))))</f>
        <v>1470</v>
      </c>
      <c r="I43" s="15">
        <f t="shared" si="4"/>
        <v>51.45</v>
      </c>
      <c r="J43" s="21">
        <f t="shared" si="5"/>
        <v>1521.45</v>
      </c>
      <c r="K43" s="3"/>
      <c r="L43" s="3"/>
      <c r="M43" s="3"/>
      <c r="N43" s="2"/>
      <c r="O43" s="2"/>
    </row>
    <row r="44" spans="1:15" hidden="1">
      <c r="A44" s="1" t="s">
        <v>54</v>
      </c>
      <c r="B44" s="1" t="s">
        <v>6</v>
      </c>
      <c r="C44" s="2" t="s">
        <v>25</v>
      </c>
      <c r="D44" s="2" t="s">
        <v>24</v>
      </c>
      <c r="E44" s="4">
        <v>2010</v>
      </c>
      <c r="F44" s="4">
        <v>1</v>
      </c>
      <c r="G44" s="15">
        <v>40530</v>
      </c>
      <c r="H44" s="15">
        <f>IF((C44="Yes"), 0, IF((G44&lt;25000),0,IF((B44="NPROFIT"), ((G44/100)*'Billing Rate'!$C$5), IF((B44="GOV"), ((G44/100)*'Billing Rate'!$C$5), IF((B44="COM"), ((G44/100)* 'Billing Rate'!$C$3), FALSE )))))</f>
        <v>607.95000000000005</v>
      </c>
      <c r="I44" s="15">
        <f t="shared" si="4"/>
        <v>21.278250000000003</v>
      </c>
      <c r="J44" s="21">
        <f t="shared" si="5"/>
        <v>629.22825</v>
      </c>
      <c r="K44" s="3"/>
      <c r="L44" s="3"/>
      <c r="M44" s="3"/>
      <c r="N44" s="2"/>
      <c r="O44" s="2"/>
    </row>
    <row r="45" spans="1:15" hidden="1">
      <c r="A45" s="1" t="s">
        <v>15</v>
      </c>
      <c r="B45" s="1" t="s">
        <v>2</v>
      </c>
      <c r="C45" s="2" t="s">
        <v>25</v>
      </c>
      <c r="D45" s="2" t="s">
        <v>24</v>
      </c>
      <c r="E45" s="4">
        <v>2010</v>
      </c>
      <c r="F45" s="4">
        <v>1</v>
      </c>
      <c r="G45" s="15">
        <v>524900</v>
      </c>
      <c r="H45" s="15">
        <f>IF((C45="Yes"), 0, IF((G45&lt;25000),0,IF((B45="NPROFIT"), ((G45/100)*'Billing Rate'!$C$5), IF((B45="GOV"), ((G45/100)*'Billing Rate'!$C$5), IF((B45="COM"), ((G45/100)* 'Billing Rate'!$C$3), FALSE )))))</f>
        <v>15747</v>
      </c>
      <c r="I45" s="15">
        <f t="shared" si="4"/>
        <v>551.1450000000001</v>
      </c>
      <c r="J45" s="21">
        <f t="shared" si="5"/>
        <v>16298.145</v>
      </c>
      <c r="K45" s="3"/>
      <c r="L45" s="3"/>
      <c r="M45" s="3"/>
      <c r="N45" s="2"/>
      <c r="O45" s="2"/>
    </row>
    <row r="46" spans="1:15" hidden="1">
      <c r="A46" s="2" t="s">
        <v>79</v>
      </c>
      <c r="B46" s="1" t="s">
        <v>2</v>
      </c>
      <c r="C46" s="2" t="s">
        <v>25</v>
      </c>
      <c r="D46" s="2" t="s">
        <v>24</v>
      </c>
      <c r="E46" s="4">
        <v>2010</v>
      </c>
      <c r="F46" s="4">
        <v>1</v>
      </c>
      <c r="G46" s="15">
        <v>25200</v>
      </c>
      <c r="H46" s="15">
        <f>IF((C46="Yes"), 0, IF((G46&lt;25000),0,IF((B46="NPROFIT"), ((G46/100)*'Billing Rate'!$C$5), IF((B46="GOV"), ((G46/100)*'Billing Rate'!$C$5), IF((B46="COM"), ((G46/100)* 'Billing Rate'!$C$3), FALSE )))))</f>
        <v>756</v>
      </c>
      <c r="I46" s="15">
        <f t="shared" si="4"/>
        <v>26.46</v>
      </c>
      <c r="J46" s="21">
        <f t="shared" si="5"/>
        <v>782.46</v>
      </c>
      <c r="K46" s="3"/>
      <c r="L46" s="3"/>
      <c r="M46" s="3"/>
      <c r="N46" s="2"/>
      <c r="O46" s="2"/>
    </row>
    <row r="47" spans="1:15" hidden="1">
      <c r="A47" s="2" t="s">
        <v>51</v>
      </c>
      <c r="B47" s="1" t="s">
        <v>2</v>
      </c>
      <c r="C47" s="2" t="s">
        <v>25</v>
      </c>
      <c r="D47" s="2" t="s">
        <v>24</v>
      </c>
      <c r="E47" s="4">
        <v>2010</v>
      </c>
      <c r="F47" s="4">
        <v>1</v>
      </c>
      <c r="G47" s="15">
        <v>380460</v>
      </c>
      <c r="H47" s="15">
        <f>IF((C47="Yes"), 0, IF((G47&lt;25000),0,IF((B47="NPROFIT"), ((G47/100)*'Billing Rate'!$C$5), IF((B47="GOV"), ((G47/100)*'Billing Rate'!$C$5), IF((B47="COM"), ((G47/100)* 'Billing Rate'!$C$3), FALSE )))))</f>
        <v>11413.8</v>
      </c>
      <c r="I47" s="15">
        <f t="shared" si="4"/>
        <v>399.483</v>
      </c>
      <c r="J47" s="21">
        <f t="shared" si="5"/>
        <v>11813.282999999999</v>
      </c>
      <c r="K47" s="3"/>
      <c r="L47" s="3"/>
      <c r="M47" s="3"/>
      <c r="N47" s="2"/>
      <c r="O47" s="2"/>
    </row>
    <row r="48" spans="1:15" hidden="1">
      <c r="A48" s="5" t="s">
        <v>58</v>
      </c>
      <c r="B48" s="1" t="s">
        <v>2</v>
      </c>
      <c r="C48" s="2" t="s">
        <v>25</v>
      </c>
      <c r="D48" s="2" t="s">
        <v>24</v>
      </c>
      <c r="E48" s="4">
        <v>2010</v>
      </c>
      <c r="F48" s="4">
        <v>1</v>
      </c>
      <c r="G48" s="15">
        <v>148174</v>
      </c>
      <c r="H48" s="15">
        <f>IF((C48="Yes"), 0, IF((G48&lt;25000),0,IF((B48="NPROFIT"), ((G48/100)*'Billing Rate'!$C$5), IF((B48="GOV"), ((G48/100)*'Billing Rate'!$C$5), IF((B48="COM"), ((G48/100)* 'Billing Rate'!$C$3), FALSE )))))</f>
        <v>4445.22</v>
      </c>
      <c r="I48" s="15">
        <f t="shared" si="4"/>
        <v>155.58270000000002</v>
      </c>
      <c r="J48" s="21">
        <f t="shared" si="5"/>
        <v>4600.8027000000002</v>
      </c>
      <c r="K48" s="3"/>
      <c r="L48" s="3"/>
      <c r="M48" s="3"/>
      <c r="N48" s="2"/>
      <c r="O48" s="2"/>
    </row>
    <row r="49" spans="1:15" hidden="1">
      <c r="A49" s="2" t="s">
        <v>63</v>
      </c>
      <c r="B49" s="1" t="s">
        <v>6</v>
      </c>
      <c r="C49" s="2" t="s">
        <v>25</v>
      </c>
      <c r="D49" s="2" t="s">
        <v>24</v>
      </c>
      <c r="E49" s="4">
        <v>2010</v>
      </c>
      <c r="F49" s="4">
        <v>1</v>
      </c>
      <c r="G49" s="15">
        <v>737000</v>
      </c>
      <c r="H49" s="15">
        <f>IF((C49="Yes"), 0, IF((G49&lt;25000),0,IF((B49="NPROFIT"), ((G49/100)*'Billing Rate'!$C$5), IF((B49="GOV"), ((G49/100)*'Billing Rate'!$C$5), IF((B49="COM"), ((G49/100)* 'Billing Rate'!$C$3), FALSE )))))</f>
        <v>11055</v>
      </c>
      <c r="I49" s="15">
        <f t="shared" si="4"/>
        <v>386.92500000000001</v>
      </c>
      <c r="J49" s="21">
        <f t="shared" si="5"/>
        <v>11441.924999999999</v>
      </c>
      <c r="K49" s="3"/>
      <c r="L49" s="3"/>
      <c r="M49" s="3"/>
      <c r="N49" s="2"/>
      <c r="O49" s="2"/>
    </row>
    <row r="50" spans="1:15" hidden="1">
      <c r="A50" s="2" t="s">
        <v>73</v>
      </c>
      <c r="B50" s="1" t="s">
        <v>2</v>
      </c>
      <c r="C50" s="2" t="s">
        <v>25</v>
      </c>
      <c r="D50" s="2" t="s">
        <v>24</v>
      </c>
      <c r="E50" s="4">
        <v>2010</v>
      </c>
      <c r="F50" s="4">
        <v>1</v>
      </c>
      <c r="G50" s="15">
        <v>41920</v>
      </c>
      <c r="H50" s="15">
        <f>IF((C50="Yes"), 0, IF((G50&lt;25000),0,IF((B50="NPROFIT"), ((G50/100)*'Billing Rate'!$C$5), IF((B50="GOV"), ((G50/100)*'Billing Rate'!$C$5), IF((B50="COM"), ((G50/100)* 'Billing Rate'!$C$3), FALSE )))))</f>
        <v>1257.5999999999999</v>
      </c>
      <c r="I50" s="15">
        <f t="shared" si="4"/>
        <v>44.015999999999998</v>
      </c>
      <c r="J50" s="21">
        <f t="shared" si="5"/>
        <v>1301.616</v>
      </c>
      <c r="K50" s="3"/>
      <c r="L50" s="3"/>
      <c r="M50" s="3"/>
      <c r="N50" s="2"/>
      <c r="O50" s="2"/>
    </row>
    <row r="51" spans="1:15">
      <c r="A51" s="1" t="s">
        <v>22</v>
      </c>
      <c r="B51" s="1" t="s">
        <v>2</v>
      </c>
      <c r="C51" s="2" t="s">
        <v>25</v>
      </c>
      <c r="D51" s="2" t="s">
        <v>24</v>
      </c>
      <c r="E51" s="4">
        <v>2010</v>
      </c>
      <c r="F51" s="4">
        <v>1</v>
      </c>
      <c r="G51" s="15">
        <v>964500</v>
      </c>
      <c r="H51" s="15">
        <f>IF((C51="Yes"), 0, IF((G51&lt;25000),0,IF((B51="NPROFIT"), ((G51/100)*'Billing Rate'!$C$5), IF((B51="GOV"), ((G51/100)*'Billing Rate'!$C$5), IF((B51="COM"), ((G51/100)* 'Billing Rate'!$C$3), FALSE )))))</f>
        <v>28935</v>
      </c>
      <c r="I51" s="15">
        <f t="shared" si="4"/>
        <v>1012.7250000000001</v>
      </c>
      <c r="J51" s="21">
        <f t="shared" si="5"/>
        <v>29947.724999999999</v>
      </c>
      <c r="K51" s="3"/>
      <c r="L51" s="3"/>
      <c r="M51" s="3"/>
      <c r="N51" s="2"/>
      <c r="O51" s="2"/>
    </row>
    <row r="52" spans="1:15">
      <c r="A52" s="1" t="s">
        <v>40</v>
      </c>
      <c r="B52" s="1" t="s">
        <v>2</v>
      </c>
      <c r="C52" s="2" t="s">
        <v>25</v>
      </c>
      <c r="D52" s="2" t="s">
        <v>24</v>
      </c>
      <c r="E52" s="4">
        <v>2010</v>
      </c>
      <c r="F52" s="4">
        <v>1</v>
      </c>
      <c r="G52" s="15">
        <v>598600</v>
      </c>
      <c r="H52" s="15">
        <f>IF((C52="Yes"), 0, IF((G52&lt;25000),0,IF((B52="NPROFIT"), ((G52/100)*'Billing Rate'!$C$5), IF((B52="GOV"), ((G52/100)*'Billing Rate'!$C$5), IF((B52="COM"), ((G52/100)* 'Billing Rate'!$C$3), FALSE )))))</f>
        <v>17958</v>
      </c>
      <c r="I52" s="15">
        <f t="shared" si="4"/>
        <v>628.53000000000009</v>
      </c>
      <c r="J52" s="21">
        <f t="shared" si="5"/>
        <v>18586.53</v>
      </c>
      <c r="K52" s="3"/>
      <c r="L52" s="3"/>
      <c r="M52" s="3"/>
      <c r="N52" s="2"/>
      <c r="O52" s="2"/>
    </row>
    <row r="53" spans="1:15" hidden="1">
      <c r="A53" s="1" t="s">
        <v>67</v>
      </c>
      <c r="B53" s="1" t="s">
        <v>6</v>
      </c>
      <c r="C53" s="2" t="s">
        <v>25</v>
      </c>
      <c r="D53" s="2" t="s">
        <v>25</v>
      </c>
      <c r="E53" s="4">
        <v>2010</v>
      </c>
      <c r="F53" s="4">
        <v>1</v>
      </c>
      <c r="G53" s="15">
        <v>415000</v>
      </c>
      <c r="H53" s="15">
        <f>IF((C53="Yes"), 0, IF((G53&lt;25000),0,IF((B53="NPROFIT"), ((G53/100)*'Billing Rate'!$C$5), IF((B53="GOV"), ((G53/100)*'Billing Rate'!$C$5), IF((B53="COM"), ((G53/100)* 'Billing Rate'!$C$3), FALSE )))))</f>
        <v>6225</v>
      </c>
      <c r="I53" s="15">
        <f t="shared" si="4"/>
        <v>0</v>
      </c>
      <c r="J53" s="21">
        <f t="shared" si="5"/>
        <v>6225</v>
      </c>
      <c r="K53" s="3"/>
      <c r="L53" s="3"/>
      <c r="M53" s="3"/>
      <c r="N53" s="2"/>
      <c r="O53" s="2"/>
    </row>
    <row r="54" spans="1:15" hidden="1">
      <c r="A54" s="1" t="s">
        <v>12</v>
      </c>
      <c r="B54" s="1" t="s">
        <v>6</v>
      </c>
      <c r="C54" s="2" t="s">
        <v>25</v>
      </c>
      <c r="D54" s="2" t="s">
        <v>25</v>
      </c>
      <c r="E54" s="4">
        <v>2010</v>
      </c>
      <c r="F54" s="4">
        <v>1</v>
      </c>
      <c r="G54" s="15">
        <v>479400</v>
      </c>
      <c r="H54" s="15">
        <f>IF((C54="Yes"), 0, IF((G54&lt;25000),0,IF((B54="NPROFIT"), ((G54/100)*'Billing Rate'!$C$5), IF((B54="GOV"), ((G54/100)*'Billing Rate'!$C$5), IF((B54="COM"), ((G54/100)* 'Billing Rate'!$C$3), FALSE )))))</f>
        <v>7191</v>
      </c>
      <c r="I54" s="15">
        <f t="shared" si="4"/>
        <v>0</v>
      </c>
      <c r="J54" s="21">
        <f t="shared" si="5"/>
        <v>7191</v>
      </c>
      <c r="K54" s="3"/>
      <c r="L54" s="3"/>
      <c r="M54" s="3"/>
      <c r="N54" s="2"/>
      <c r="O54" s="2"/>
    </row>
    <row r="55" spans="1:15" hidden="1">
      <c r="A55" s="2" t="s">
        <v>29</v>
      </c>
      <c r="B55" s="1" t="s">
        <v>6</v>
      </c>
      <c r="C55" s="2" t="s">
        <v>25</v>
      </c>
      <c r="D55" s="2" t="s">
        <v>24</v>
      </c>
      <c r="E55" s="4">
        <v>2010</v>
      </c>
      <c r="F55" s="4">
        <v>1</v>
      </c>
      <c r="G55" s="15">
        <v>73050</v>
      </c>
      <c r="H55" s="15">
        <f>IF((C55="Yes"), 0, IF((G55&lt;25000),0,IF((B55="NPROFIT"), ((G55/100)*'Billing Rate'!$C$5), IF((B55="GOV"), ((G55/100)*'Billing Rate'!$C$5), IF((B55="COM"), ((G55/100)* 'Billing Rate'!$C$3), FALSE )))))</f>
        <v>1095.75</v>
      </c>
      <c r="I55" s="15">
        <f t="shared" si="4"/>
        <v>38.35125</v>
      </c>
      <c r="J55" s="21">
        <f t="shared" si="5"/>
        <v>1134.1012499999999</v>
      </c>
      <c r="K55" s="3"/>
      <c r="L55" s="3"/>
      <c r="M55" s="3"/>
      <c r="N55" s="2"/>
      <c r="O55" s="2"/>
    </row>
    <row r="56" spans="1:15" hidden="1">
      <c r="A56" s="2" t="s">
        <v>68</v>
      </c>
      <c r="B56" s="1" t="s">
        <v>6</v>
      </c>
      <c r="C56" s="2" t="s">
        <v>25</v>
      </c>
      <c r="D56" s="2" t="s">
        <v>25</v>
      </c>
      <c r="E56" s="4">
        <v>2010</v>
      </c>
      <c r="F56" s="4">
        <v>1</v>
      </c>
      <c r="G56" s="15">
        <v>713400</v>
      </c>
      <c r="H56" s="15">
        <f>IF((C56="Yes"), 0, IF((G56&lt;25000),0,IF((B56="NPROFIT"), ((G56/100)*'Billing Rate'!$C$5), IF((B56="GOV"), ((G56/100)*'Billing Rate'!$C$5), IF((B56="COM"), ((G56/100)* 'Billing Rate'!$C$3), FALSE )))))</f>
        <v>10701</v>
      </c>
      <c r="I56" s="15">
        <f t="shared" si="4"/>
        <v>0</v>
      </c>
      <c r="J56" s="21">
        <f t="shared" si="5"/>
        <v>10701</v>
      </c>
      <c r="K56" s="3"/>
      <c r="L56" s="3"/>
      <c r="M56" s="3"/>
      <c r="N56" s="2"/>
      <c r="O56" s="2"/>
    </row>
    <row r="57" spans="1:15" hidden="1">
      <c r="A57" s="2" t="s">
        <v>46</v>
      </c>
      <c r="B57" s="1" t="s">
        <v>2</v>
      </c>
      <c r="C57" s="2" t="s">
        <v>25</v>
      </c>
      <c r="D57" s="2" t="s">
        <v>24</v>
      </c>
      <c r="E57" s="4">
        <v>2010</v>
      </c>
      <c r="F57" s="4">
        <v>1</v>
      </c>
      <c r="G57" s="15">
        <v>41830</v>
      </c>
      <c r="H57" s="15">
        <f>IF((C57="Yes"), 0, IF((G57&lt;25000),0,IF((B57="NPROFIT"), ((G57/100)*'Billing Rate'!$C$5), IF((B57="GOV"), ((G57/100)*'Billing Rate'!$C$5), IF((B57="COM"), ((G57/100)* 'Billing Rate'!$C$3), FALSE )))))</f>
        <v>1254.9000000000001</v>
      </c>
      <c r="I57" s="15">
        <f t="shared" si="4"/>
        <v>43.921500000000009</v>
      </c>
      <c r="J57" s="21">
        <f t="shared" si="5"/>
        <v>1298.8215</v>
      </c>
      <c r="K57" s="3"/>
      <c r="L57" s="3"/>
      <c r="M57" s="3"/>
      <c r="N57" s="2"/>
      <c r="O57" s="2"/>
    </row>
    <row r="58" spans="1:15" hidden="1">
      <c r="A58" s="1" t="s">
        <v>23</v>
      </c>
      <c r="B58" s="1" t="s">
        <v>2</v>
      </c>
      <c r="C58" s="2" t="s">
        <v>25</v>
      </c>
      <c r="D58" s="2" t="s">
        <v>24</v>
      </c>
      <c r="E58" s="4">
        <v>2010</v>
      </c>
      <c r="F58" s="4">
        <v>1</v>
      </c>
      <c r="G58" s="15">
        <v>165900</v>
      </c>
      <c r="H58" s="15">
        <f>IF((C58="Yes"), 0, IF((G58&lt;25000),0,IF((B58="NPROFIT"), ((G58/100)*'Billing Rate'!$C$5), IF((B58="GOV"), ((G58/100)*'Billing Rate'!$C$5), IF((B58="COM"), ((G58/100)* 'Billing Rate'!$C$3), FALSE )))))</f>
        <v>4977</v>
      </c>
      <c r="I58" s="15">
        <f t="shared" si="4"/>
        <v>174.19500000000002</v>
      </c>
      <c r="J58" s="21">
        <f t="shared" si="5"/>
        <v>5151.1949999999997</v>
      </c>
      <c r="K58" s="3"/>
      <c r="L58" s="3"/>
      <c r="M58" s="3"/>
      <c r="N58" s="2"/>
      <c r="O58" s="2"/>
    </row>
    <row r="59" spans="1:15" hidden="1">
      <c r="A59" s="1" t="s">
        <v>8</v>
      </c>
      <c r="B59" s="1" t="s">
        <v>6</v>
      </c>
      <c r="C59" s="2" t="s">
        <v>25</v>
      </c>
      <c r="D59" s="2" t="s">
        <v>25</v>
      </c>
      <c r="E59" s="4">
        <v>2010</v>
      </c>
      <c r="F59" s="4">
        <v>1</v>
      </c>
      <c r="G59" s="15">
        <v>63200</v>
      </c>
      <c r="H59" s="15">
        <f>IF((C59="Yes"), 0, IF((G59&lt;25000),0,IF((B59="NPROFIT"), ((G59/100)*'Billing Rate'!$C$5), IF((B59="GOV"), ((G59/100)*'Billing Rate'!$C$5), IF((B59="COM"), ((G59/100)* 'Billing Rate'!$C$3), FALSE )))))</f>
        <v>948</v>
      </c>
      <c r="I59" s="15">
        <f t="shared" si="4"/>
        <v>0</v>
      </c>
      <c r="J59" s="21">
        <f t="shared" si="5"/>
        <v>948</v>
      </c>
      <c r="K59" s="3"/>
      <c r="L59" s="3"/>
      <c r="M59" s="3"/>
      <c r="N59" s="2"/>
      <c r="O59" s="2"/>
    </row>
    <row r="60" spans="1:15" hidden="1">
      <c r="A60" s="2" t="s">
        <v>64</v>
      </c>
      <c r="B60" s="1" t="s">
        <v>6</v>
      </c>
      <c r="C60" s="2" t="s">
        <v>25</v>
      </c>
      <c r="D60" s="2" t="s">
        <v>25</v>
      </c>
      <c r="E60" s="4">
        <v>2010</v>
      </c>
      <c r="F60" s="4">
        <v>1</v>
      </c>
      <c r="G60" s="15">
        <v>625200</v>
      </c>
      <c r="H60" s="15">
        <f>IF((C60="Yes"), 0, IF((G60&lt;25000),0,IF((B60="NPROFIT"), ((G60/100)*'Billing Rate'!$C$5), IF((B60="GOV"), ((G60/100)*'Billing Rate'!$C$5), IF((B60="COM"), ((G60/100)* 'Billing Rate'!$C$3), FALSE )))))</f>
        <v>9378</v>
      </c>
      <c r="I60" s="15">
        <f t="shared" si="4"/>
        <v>0</v>
      </c>
      <c r="J60" s="21">
        <f t="shared" si="5"/>
        <v>9378</v>
      </c>
      <c r="K60" s="3"/>
      <c r="L60" s="3"/>
      <c r="M60" s="3"/>
      <c r="N60" s="2"/>
      <c r="O60" s="2"/>
    </row>
    <row r="61" spans="1:15" hidden="1">
      <c r="A61" s="1" t="s">
        <v>28</v>
      </c>
      <c r="B61" s="1" t="s">
        <v>2</v>
      </c>
      <c r="C61" s="2" t="s">
        <v>25</v>
      </c>
      <c r="D61" s="2" t="s">
        <v>24</v>
      </c>
      <c r="E61" s="4">
        <v>2010</v>
      </c>
      <c r="F61" s="4">
        <v>1</v>
      </c>
      <c r="G61" s="15">
        <v>67270</v>
      </c>
      <c r="H61" s="15">
        <f>IF((C61="Yes"), 0, IF((G61&lt;25000),0,IF((B61="NPROFIT"), ((G61/100)*'Billing Rate'!$C$5), IF((B61="GOV"), ((G61/100)*'Billing Rate'!$C$5), IF((B61="COM"), ((G61/100)* 'Billing Rate'!$C$3), FALSE )))))</f>
        <v>2018.1000000000001</v>
      </c>
      <c r="I61" s="15">
        <f t="shared" si="4"/>
        <v>70.633500000000012</v>
      </c>
      <c r="J61" s="21">
        <f t="shared" si="5"/>
        <v>2088.7335000000003</v>
      </c>
      <c r="K61" s="3"/>
      <c r="L61" s="3"/>
      <c r="M61" s="3"/>
      <c r="N61" s="2"/>
      <c r="O61" s="2"/>
    </row>
    <row r="62" spans="1:15" hidden="1">
      <c r="A62" s="2" t="s">
        <v>48</v>
      </c>
      <c r="B62" s="1" t="s">
        <v>7</v>
      </c>
      <c r="C62" s="2" t="s">
        <v>24</v>
      </c>
      <c r="D62" s="2" t="s">
        <v>25</v>
      </c>
      <c r="E62" s="4">
        <v>2010</v>
      </c>
      <c r="F62" s="4">
        <v>1</v>
      </c>
      <c r="G62" s="15">
        <v>83270</v>
      </c>
      <c r="H62" s="15">
        <f>IF((C62="Yes"), 0, IF((G62&lt;25000),0,IF((B62="NPROFIT"), ((G62/100)*'Billing Rate'!$C$5), IF((B62="GOV"), ((G62/100)*'Billing Rate'!$C$5), IF((B62="COM"), ((G62/100)* 'Billing Rate'!$C$3), FALSE )))))</f>
        <v>0</v>
      </c>
      <c r="I62" s="15">
        <f t="shared" si="4"/>
        <v>0</v>
      </c>
      <c r="J62" s="21">
        <f t="shared" si="5"/>
        <v>0</v>
      </c>
      <c r="K62" s="3"/>
      <c r="L62" s="3"/>
      <c r="M62" s="3"/>
      <c r="N62" s="2"/>
      <c r="O62" s="2"/>
    </row>
    <row r="63" spans="1:15" hidden="1">
      <c r="A63" s="1" t="s">
        <v>27</v>
      </c>
      <c r="B63" s="1" t="s">
        <v>6</v>
      </c>
      <c r="C63" s="2" t="s">
        <v>25</v>
      </c>
      <c r="D63" s="2" t="s">
        <v>24</v>
      </c>
      <c r="E63" s="4">
        <v>2010</v>
      </c>
      <c r="F63" s="4">
        <v>1</v>
      </c>
      <c r="G63" s="15">
        <v>55000</v>
      </c>
      <c r="H63" s="15">
        <f>IF((C63="Yes"), 0, IF((G63&lt;25000),0,IF((B63="NPROFIT"), ((G63/100)*'Billing Rate'!$C$5), IF((B63="GOV"), ((G63/100)*'Billing Rate'!$C$5), IF((B63="COM"), ((G63/100)* 'Billing Rate'!$C$3), FALSE )))))</f>
        <v>825</v>
      </c>
      <c r="I63" s="15">
        <f t="shared" si="4"/>
        <v>28.875000000000004</v>
      </c>
      <c r="J63" s="21">
        <f t="shared" si="5"/>
        <v>853.875</v>
      </c>
      <c r="K63" s="3"/>
      <c r="L63" s="3"/>
      <c r="M63" s="3"/>
      <c r="N63" s="2"/>
      <c r="O63" s="2"/>
    </row>
    <row r="64" spans="1:15" hidden="1">
      <c r="A64" s="1" t="s">
        <v>26</v>
      </c>
      <c r="B64" s="1" t="s">
        <v>6</v>
      </c>
      <c r="C64" s="2" t="s">
        <v>25</v>
      </c>
      <c r="D64" s="2" t="s">
        <v>24</v>
      </c>
      <c r="E64" s="4">
        <v>2010</v>
      </c>
      <c r="F64" s="4">
        <v>1</v>
      </c>
      <c r="G64" s="15">
        <v>56495</v>
      </c>
      <c r="H64" s="15">
        <f>IF((C64="Yes"), 0, IF((G64&lt;25000),0,IF((B64="NPROFIT"), ((G64/100)*'Billing Rate'!$C$5), IF((B64="GOV"), ((G64/100)*'Billing Rate'!$C$5), IF((B64="COM"), ((G64/100)* 'Billing Rate'!$C$3), FALSE )))))</f>
        <v>847.42500000000007</v>
      </c>
      <c r="I64" s="15">
        <f t="shared" si="4"/>
        <v>29.659875000000007</v>
      </c>
      <c r="J64" s="21">
        <f t="shared" si="5"/>
        <v>877.08487500000012</v>
      </c>
      <c r="K64" s="3"/>
      <c r="L64" s="3"/>
      <c r="M64" s="3"/>
      <c r="N64" s="2"/>
      <c r="O64" s="2"/>
    </row>
    <row r="65" spans="1:15" hidden="1">
      <c r="A65" s="2" t="s">
        <v>75</v>
      </c>
      <c r="B65" s="1" t="s">
        <v>6</v>
      </c>
      <c r="C65" s="2" t="s">
        <v>25</v>
      </c>
      <c r="D65" s="2" t="s">
        <v>25</v>
      </c>
      <c r="E65" s="4">
        <v>2010</v>
      </c>
      <c r="F65" s="4">
        <v>1</v>
      </c>
      <c r="G65" s="15">
        <v>70600</v>
      </c>
      <c r="H65" s="15">
        <f>IF((C65="Yes"), 0, IF((G65&lt;25000),0,IF((B65="NPROFIT"), ((G65/100)*'Billing Rate'!$C$5), IF((B65="GOV"), ((G65/100)*'Billing Rate'!$C$5), IF((B65="COM"), ((G65/100)* 'Billing Rate'!$C$3), FALSE )))))</f>
        <v>1059</v>
      </c>
      <c r="I65" s="15">
        <f t="shared" si="4"/>
        <v>0</v>
      </c>
      <c r="J65" s="21">
        <f t="shared" si="5"/>
        <v>1059</v>
      </c>
      <c r="K65" s="3"/>
      <c r="L65" s="3"/>
      <c r="M65" s="3"/>
      <c r="N65" s="2"/>
      <c r="O65" s="2"/>
    </row>
    <row r="66" spans="1:15" hidden="1">
      <c r="A66" s="1" t="s">
        <v>11</v>
      </c>
      <c r="B66" s="1" t="s">
        <v>7</v>
      </c>
      <c r="C66" s="2" t="s">
        <v>24</v>
      </c>
      <c r="D66" s="2" t="s">
        <v>25</v>
      </c>
      <c r="E66" s="4">
        <v>2010</v>
      </c>
      <c r="F66" s="4">
        <v>1</v>
      </c>
      <c r="G66" s="15">
        <v>84050</v>
      </c>
      <c r="H66" s="15">
        <f>IF((C66="Yes"), 0, IF((G66&lt;25000),0,IF((B66="NPROFIT"), ((G66/100)*'Billing Rate'!$C$5), IF((B66="GOV"), ((G66/100)*'Billing Rate'!$C$5), IF((B66="COM"), ((G66/100)* 'Billing Rate'!$C$3), FALSE )))))</f>
        <v>0</v>
      </c>
      <c r="I66" s="15">
        <f t="shared" si="4"/>
        <v>0</v>
      </c>
      <c r="J66" s="21">
        <f t="shared" si="5"/>
        <v>0</v>
      </c>
      <c r="K66" s="3"/>
      <c r="L66" s="3"/>
      <c r="M66" s="3"/>
      <c r="N66" s="2"/>
      <c r="O66" s="2"/>
    </row>
    <row r="67" spans="1:15" hidden="1">
      <c r="A67" s="1" t="s">
        <v>71</v>
      </c>
      <c r="B67" s="1" t="s">
        <v>7</v>
      </c>
      <c r="C67" s="2" t="s">
        <v>24</v>
      </c>
      <c r="D67" s="2" t="s">
        <v>25</v>
      </c>
      <c r="E67" s="4">
        <v>2010</v>
      </c>
      <c r="F67" s="4">
        <v>1</v>
      </c>
      <c r="G67" s="15">
        <v>118800</v>
      </c>
      <c r="H67" s="15">
        <f>IF((C67="Yes"), 0, IF((G67&lt;25000),0,IF((B67="NPROFIT"), ((G67/100)*'Billing Rate'!$C$5), IF((B67="GOV"), ((G67/100)*'Billing Rate'!$C$5), IF((B67="COM"), ((G67/100)* 'Billing Rate'!$C$3), FALSE )))))</f>
        <v>0</v>
      </c>
      <c r="I67" s="15">
        <f t="shared" si="4"/>
        <v>0</v>
      </c>
      <c r="J67" s="21">
        <f t="shared" si="5"/>
        <v>0</v>
      </c>
      <c r="K67" s="3"/>
      <c r="L67" s="3"/>
      <c r="M67" s="3"/>
      <c r="N67" s="2"/>
      <c r="O67" s="2"/>
    </row>
    <row r="68" spans="1:15" hidden="1">
      <c r="A68" s="1" t="s">
        <v>33</v>
      </c>
      <c r="B68" s="1" t="s">
        <v>2</v>
      </c>
      <c r="C68" s="2" t="s">
        <v>25</v>
      </c>
      <c r="D68" s="2" t="s">
        <v>24</v>
      </c>
      <c r="E68" s="4">
        <v>2010</v>
      </c>
      <c r="F68" s="4">
        <v>1</v>
      </c>
      <c r="G68" s="15">
        <v>88600</v>
      </c>
      <c r="H68" s="15">
        <f>IF((C68="Yes"), 0, IF((G68&lt;25000),0,IF((B68="NPROFIT"), ((G68/100)*'Billing Rate'!$C$5), IF((B68="GOV"), ((G68/100)*'Billing Rate'!$C$5), IF((B68="COM"), ((G68/100)* 'Billing Rate'!$C$3), FALSE )))))</f>
        <v>2658</v>
      </c>
      <c r="I68" s="15">
        <f t="shared" si="4"/>
        <v>93.030000000000015</v>
      </c>
      <c r="J68" s="21">
        <f t="shared" si="5"/>
        <v>2751.03</v>
      </c>
      <c r="K68" s="3"/>
      <c r="L68" s="3"/>
      <c r="M68" s="3"/>
      <c r="N68" s="2"/>
      <c r="O68" s="2"/>
    </row>
    <row r="69" spans="1:15" hidden="1">
      <c r="A69" s="1" t="s">
        <v>50</v>
      </c>
      <c r="B69" s="1" t="s">
        <v>2</v>
      </c>
      <c r="C69" s="2" t="s">
        <v>25</v>
      </c>
      <c r="D69" s="2" t="s">
        <v>24</v>
      </c>
      <c r="E69" s="4">
        <v>2010</v>
      </c>
      <c r="F69" s="4">
        <v>1</v>
      </c>
      <c r="G69" s="15">
        <v>204380</v>
      </c>
      <c r="H69" s="15">
        <f>IF((C69="Yes"), 0, IF((G69&lt;25000),0,IF((B69="NPROFIT"), ((G69/100)*'Billing Rate'!$C$5), IF((B69="GOV"), ((G69/100)*'Billing Rate'!$C$5), IF((B69="COM"), ((G69/100)* 'Billing Rate'!$C$3), FALSE )))))</f>
        <v>6131.4</v>
      </c>
      <c r="I69" s="15">
        <f t="shared" si="4"/>
        <v>214.59900000000002</v>
      </c>
      <c r="J69" s="21">
        <f t="shared" si="5"/>
        <v>6345.9989999999998</v>
      </c>
      <c r="K69" s="3"/>
      <c r="L69" s="3"/>
      <c r="M69" s="3"/>
      <c r="N69" s="2"/>
      <c r="O69" s="2"/>
    </row>
    <row r="70" spans="1:15" hidden="1">
      <c r="A70" s="1" t="s">
        <v>34</v>
      </c>
      <c r="B70" s="1" t="s">
        <v>6</v>
      </c>
      <c r="C70" s="2" t="s">
        <v>25</v>
      </c>
      <c r="D70" s="2" t="s">
        <v>25</v>
      </c>
      <c r="E70" s="4">
        <v>2010</v>
      </c>
      <c r="F70" s="4">
        <v>1</v>
      </c>
      <c r="G70" s="15">
        <v>122800</v>
      </c>
      <c r="H70" s="15">
        <f>IF((C70="Yes"), 0, IF((G70&lt;25000),0,IF((B70="NPROFIT"), ((G70/100)*'Billing Rate'!$C$5), IF((B70="GOV"), ((G70/100)*'Billing Rate'!$C$5), IF((B70="COM"), ((G70/100)* 'Billing Rate'!$C$3), FALSE )))))</f>
        <v>1842</v>
      </c>
      <c r="I70" s="15">
        <f t="shared" si="4"/>
        <v>0</v>
      </c>
      <c r="J70" s="21">
        <f t="shared" si="5"/>
        <v>1842</v>
      </c>
      <c r="K70" s="3"/>
      <c r="L70" s="3"/>
      <c r="M70" s="3"/>
      <c r="N70" s="2"/>
      <c r="O70" s="2"/>
    </row>
    <row r="71" spans="1:15" hidden="1">
      <c r="A71" s="1" t="s">
        <v>56</v>
      </c>
      <c r="B71" s="1" t="s">
        <v>2</v>
      </c>
      <c r="C71" s="2" t="s">
        <v>25</v>
      </c>
      <c r="D71" s="2" t="s">
        <v>24</v>
      </c>
      <c r="E71" s="4">
        <v>2010</v>
      </c>
      <c r="F71" s="4">
        <v>1</v>
      </c>
      <c r="G71" s="15">
        <v>44320</v>
      </c>
      <c r="H71" s="15">
        <f>IF((C71="Yes"), 0, IF((G71&lt;25000),0,IF((B71="NPROFIT"), ((G71/100)*'Billing Rate'!$C$5), IF((B71="GOV"), ((G71/100)*'Billing Rate'!$C$5), IF((B71="COM"), ((G71/100)* 'Billing Rate'!$C$3), FALSE )))))</f>
        <v>1329.6</v>
      </c>
      <c r="I71" s="15">
        <f t="shared" si="4"/>
        <v>46.536000000000001</v>
      </c>
      <c r="J71" s="21">
        <f t="shared" si="5"/>
        <v>1376.136</v>
      </c>
      <c r="K71" s="3"/>
      <c r="L71" s="3"/>
      <c r="M71" s="3"/>
      <c r="N71" s="2"/>
      <c r="O71" s="2"/>
    </row>
    <row r="72" spans="1:15" hidden="1">
      <c r="A72" s="1" t="s">
        <v>18</v>
      </c>
      <c r="B72" s="1" t="s">
        <v>6</v>
      </c>
      <c r="C72" s="2" t="s">
        <v>25</v>
      </c>
      <c r="D72" s="2" t="s">
        <v>25</v>
      </c>
      <c r="E72" s="4">
        <v>2010</v>
      </c>
      <c r="F72" s="4">
        <v>1</v>
      </c>
      <c r="G72" s="15">
        <v>34100</v>
      </c>
      <c r="H72" s="15">
        <f>IF((C72="Yes"), 0, IF((G72&lt;25000),0,IF((B72="NPROFIT"), ((G72/100)*'Billing Rate'!$C$5), IF((B72="GOV"), ((G72/100)*'Billing Rate'!$C$5), IF((B72="COM"), ((G72/100)* 'Billing Rate'!$C$3), FALSE )))))</f>
        <v>511.5</v>
      </c>
      <c r="I72" s="15">
        <f t="shared" si="4"/>
        <v>0</v>
      </c>
      <c r="J72" s="21">
        <f t="shared" si="5"/>
        <v>511.5</v>
      </c>
      <c r="K72" s="3"/>
      <c r="L72" s="3"/>
      <c r="M72" s="3"/>
      <c r="N72" s="2"/>
      <c r="O72" s="2"/>
    </row>
    <row r="73" spans="1:15">
      <c r="A73" s="2" t="s">
        <v>65</v>
      </c>
      <c r="B73" s="1" t="s">
        <v>6</v>
      </c>
      <c r="C73" s="2" t="s">
        <v>25</v>
      </c>
      <c r="D73" s="2" t="s">
        <v>25</v>
      </c>
      <c r="E73" s="4">
        <v>2010</v>
      </c>
      <c r="F73" s="4">
        <v>1</v>
      </c>
      <c r="G73" s="15">
        <v>1207700</v>
      </c>
      <c r="H73" s="15">
        <f>IF((C73="Yes"), 0, IF((G73&lt;25000),0,IF((B73="NPROFIT"), ((G73/100)*'Billing Rate'!$C$5), IF((B73="GOV"), ((G73/100)*'Billing Rate'!$C$5), IF((B73="COM"), ((G73/100)* 'Billing Rate'!$C$3), FALSE )))))</f>
        <v>18115.5</v>
      </c>
      <c r="I73" s="15">
        <f t="shared" si="4"/>
        <v>0</v>
      </c>
      <c r="J73" s="21">
        <f t="shared" si="5"/>
        <v>18115.5</v>
      </c>
      <c r="K73" s="3"/>
      <c r="L73" s="3"/>
      <c r="M73" s="3"/>
      <c r="N73" s="2"/>
      <c r="O73" s="2"/>
    </row>
    <row r="74" spans="1:15">
      <c r="A74" s="23" t="s">
        <v>100</v>
      </c>
      <c r="B74" s="23"/>
      <c r="C74" s="24"/>
      <c r="D74" s="24"/>
      <c r="E74" s="25"/>
      <c r="F74" s="25"/>
      <c r="G74" s="28">
        <f>SUBTOTAL(101,[Gal Used])</f>
        <v>1965050</v>
      </c>
      <c r="H74" s="26"/>
      <c r="I74" s="26"/>
      <c r="J74" s="27">
        <f>SUBTOTAL(109,[Total Bill])</f>
        <v>401165.78999999992</v>
      </c>
    </row>
    <row r="75" spans="1:15">
      <c r="A75" s="1"/>
      <c r="B75" s="1"/>
      <c r="C75" s="2"/>
      <c r="D75" s="2"/>
      <c r="E75" s="1"/>
      <c r="F75" s="1"/>
      <c r="G75" s="16"/>
    </row>
    <row r="76" spans="1:15">
      <c r="A76" s="1"/>
      <c r="B76" s="1"/>
      <c r="C76" s="2"/>
      <c r="D76" s="2"/>
      <c r="E76" s="1"/>
      <c r="F76" s="1"/>
      <c r="G76" s="16"/>
    </row>
    <row r="77" spans="1:15">
      <c r="A77" s="1"/>
      <c r="B77" s="1"/>
      <c r="C77" s="2"/>
      <c r="D77" s="2"/>
      <c r="E77" s="1"/>
      <c r="F77" s="1"/>
      <c r="G77" s="16"/>
    </row>
    <row r="78" spans="1:15">
      <c r="A78" s="1"/>
      <c r="B78" s="1"/>
      <c r="C78" s="2"/>
      <c r="D78" s="2"/>
      <c r="E78" s="1"/>
      <c r="F78" s="1"/>
      <c r="G78" s="16"/>
    </row>
    <row r="79" spans="1:15">
      <c r="A79" s="1"/>
      <c r="B79" s="1"/>
      <c r="C79" s="2"/>
      <c r="D79" s="2"/>
      <c r="E79" s="1"/>
      <c r="F79" s="1"/>
      <c r="G79" s="16"/>
    </row>
    <row r="80" spans="1:15">
      <c r="A80" s="1"/>
      <c r="B80" s="1"/>
      <c r="C80" s="2"/>
      <c r="D80" s="2"/>
      <c r="E80" s="1"/>
      <c r="F80" s="1"/>
      <c r="G80" s="16"/>
    </row>
    <row r="81" spans="1:7">
      <c r="A81" s="1"/>
      <c r="B81" s="1"/>
      <c r="C81" s="2"/>
      <c r="D81" s="2"/>
      <c r="E81" s="1"/>
      <c r="F81" s="1"/>
      <c r="G81" s="16"/>
    </row>
    <row r="82" spans="1:7">
      <c r="A82" s="1"/>
      <c r="B82" s="1"/>
      <c r="C82" s="2"/>
      <c r="D82" s="2"/>
      <c r="E82" s="1"/>
      <c r="F82" s="1"/>
      <c r="G82" s="16"/>
    </row>
    <row r="83" spans="1:7">
      <c r="A83" s="1"/>
      <c r="B83" s="1"/>
      <c r="C83" s="2"/>
      <c r="D83" s="2"/>
      <c r="E83" s="1"/>
      <c r="F83" s="1"/>
      <c r="G83" s="16"/>
    </row>
    <row r="84" spans="1:7">
      <c r="A84" s="1"/>
      <c r="B84" s="1"/>
      <c r="C84" s="2"/>
      <c r="D84" s="2"/>
      <c r="E84" s="1"/>
      <c r="F84" s="1"/>
      <c r="G84" s="16"/>
    </row>
    <row r="85" spans="1:7">
      <c r="A85" s="1"/>
      <c r="B85" s="1"/>
      <c r="C85" s="2"/>
      <c r="D85" s="2"/>
      <c r="E85" s="1"/>
      <c r="F85" s="1"/>
      <c r="G85" s="16"/>
    </row>
    <row r="86" spans="1:7">
      <c r="A86" s="1"/>
      <c r="B86" s="1"/>
      <c r="C86" s="2"/>
      <c r="D86" s="2"/>
      <c r="E86" s="1"/>
      <c r="F86" s="1"/>
      <c r="G86" s="16"/>
    </row>
    <row r="87" spans="1:7">
      <c r="A87" s="1"/>
      <c r="B87" s="1"/>
      <c r="C87" s="2"/>
      <c r="D87" s="2"/>
      <c r="E87" s="1"/>
      <c r="F87" s="1"/>
      <c r="G87" s="16"/>
    </row>
    <row r="88" spans="1:7">
      <c r="A88" s="1"/>
      <c r="B88" s="1"/>
      <c r="C88" s="2"/>
      <c r="D88" s="2"/>
      <c r="E88" s="1"/>
      <c r="F88" s="1"/>
      <c r="G88" s="16"/>
    </row>
    <row r="89" spans="1:7">
      <c r="A89" s="1"/>
      <c r="B89" s="1"/>
      <c r="C89" s="2"/>
      <c r="D89" s="2"/>
      <c r="E89" s="1"/>
      <c r="F89" s="1"/>
      <c r="G89" s="16"/>
    </row>
    <row r="90" spans="1:7">
      <c r="A90" s="1"/>
      <c r="B90" s="1"/>
      <c r="C90" s="2"/>
      <c r="D90" s="2"/>
      <c r="E90" s="1"/>
      <c r="F90" s="1"/>
      <c r="G90" s="16"/>
    </row>
    <row r="91" spans="1:7">
      <c r="A91" s="1"/>
      <c r="B91" s="1"/>
      <c r="C91" s="2"/>
      <c r="D91" s="2"/>
      <c r="E91" s="1"/>
      <c r="F91" s="1"/>
      <c r="G91" s="16"/>
    </row>
    <row r="92" spans="1:7">
      <c r="A92" s="1"/>
      <c r="B92" s="1"/>
      <c r="C92" s="2"/>
      <c r="D92" s="2"/>
      <c r="E92" s="1"/>
      <c r="F92" s="1"/>
      <c r="G92" s="16"/>
    </row>
    <row r="93" spans="1:7">
      <c r="A93" s="1"/>
      <c r="B93" s="1"/>
      <c r="C93" s="2"/>
      <c r="D93" s="2"/>
      <c r="E93" s="1"/>
      <c r="F93" s="1"/>
      <c r="G93" s="16"/>
    </row>
    <row r="94" spans="1:7">
      <c r="A94" s="1"/>
      <c r="B94" s="1"/>
      <c r="C94" s="2"/>
      <c r="D94" s="2"/>
      <c r="E94" s="1"/>
      <c r="F94" s="1"/>
      <c r="G94" s="16"/>
    </row>
    <row r="95" spans="1:7">
      <c r="A95" s="1"/>
      <c r="B95" s="1"/>
      <c r="C95" s="2"/>
      <c r="D95" s="2"/>
      <c r="E95" s="1"/>
      <c r="F95" s="1"/>
      <c r="G95" s="16"/>
    </row>
    <row r="96" spans="1:7">
      <c r="A96" s="1"/>
      <c r="B96" s="1"/>
      <c r="C96" s="2"/>
      <c r="D96" s="2"/>
      <c r="E96" s="1"/>
      <c r="F96" s="1"/>
      <c r="G96" s="16"/>
    </row>
    <row r="97" spans="1:7">
      <c r="A97" s="1"/>
      <c r="B97" s="1"/>
      <c r="C97" s="2"/>
      <c r="D97" s="2"/>
      <c r="E97" s="1"/>
      <c r="F97" s="1"/>
      <c r="G97" s="16"/>
    </row>
    <row r="98" spans="1:7">
      <c r="A98" s="1"/>
      <c r="B98" s="1"/>
      <c r="C98" s="2"/>
      <c r="D98" s="2"/>
      <c r="E98" s="1"/>
      <c r="F98" s="1"/>
      <c r="G98" s="16"/>
    </row>
    <row r="99" spans="1:7">
      <c r="A99" s="1"/>
      <c r="B99" s="1"/>
      <c r="C99" s="2"/>
      <c r="D99" s="2"/>
      <c r="E99" s="1"/>
      <c r="F99" s="1"/>
      <c r="G99" s="16"/>
    </row>
    <row r="100" spans="1:7">
      <c r="A100" s="1"/>
      <c r="B100" s="1"/>
      <c r="C100" s="2"/>
      <c r="D100" s="2"/>
      <c r="E100" s="1"/>
      <c r="F100" s="1"/>
      <c r="G100" s="16"/>
    </row>
    <row r="101" spans="1:7">
      <c r="A101" s="1"/>
      <c r="B101" s="1"/>
      <c r="C101" s="2"/>
      <c r="D101" s="2"/>
      <c r="E101" s="1"/>
      <c r="F101" s="1"/>
      <c r="G101" s="16"/>
    </row>
    <row r="102" spans="1:7">
      <c r="A102" s="1"/>
      <c r="B102" s="1"/>
      <c r="C102" s="2"/>
      <c r="D102" s="2"/>
      <c r="E102" s="1"/>
      <c r="F102" s="1"/>
      <c r="G102" s="16"/>
    </row>
    <row r="103" spans="1:7">
      <c r="A103" s="1"/>
      <c r="B103" s="1"/>
      <c r="C103" s="2"/>
      <c r="D103" s="2"/>
      <c r="E103" s="1"/>
      <c r="F103" s="1"/>
      <c r="G103" s="16"/>
    </row>
    <row r="104" spans="1:7">
      <c r="A104" s="1"/>
      <c r="B104" s="1"/>
      <c r="C104" s="2"/>
      <c r="D104" s="2"/>
      <c r="E104" s="1"/>
      <c r="F104" s="1"/>
      <c r="G104" s="16"/>
    </row>
    <row r="105" spans="1:7">
      <c r="A105" s="1"/>
      <c r="B105" s="1"/>
      <c r="C105" s="2"/>
      <c r="D105" s="2"/>
      <c r="E105" s="1"/>
      <c r="F105" s="1"/>
      <c r="G105" s="16"/>
    </row>
    <row r="106" spans="1:7">
      <c r="A106" s="1"/>
      <c r="B106" s="1"/>
      <c r="C106" s="2"/>
      <c r="D106" s="2"/>
      <c r="E106" s="1"/>
      <c r="F106" s="1"/>
      <c r="G106" s="16"/>
    </row>
    <row r="107" spans="1:7">
      <c r="A107" s="1"/>
      <c r="B107" s="1"/>
      <c r="C107" s="2"/>
      <c r="D107" s="2"/>
      <c r="E107" s="1"/>
      <c r="F107" s="1"/>
      <c r="G107" s="16"/>
    </row>
    <row r="108" spans="1:7">
      <c r="A108" s="1"/>
      <c r="B108" s="1"/>
      <c r="C108" s="2"/>
      <c r="D108" s="2"/>
      <c r="E108" s="1"/>
      <c r="F108" s="1"/>
      <c r="G108" s="16"/>
    </row>
    <row r="109" spans="1:7">
      <c r="A109" s="1"/>
      <c r="B109" s="1"/>
      <c r="C109" s="2"/>
      <c r="D109" s="2"/>
      <c r="E109" s="1"/>
      <c r="F109" s="1"/>
      <c r="G109" s="16"/>
    </row>
    <row r="110" spans="1:7">
      <c r="A110" s="1"/>
      <c r="B110" s="1"/>
      <c r="C110" s="2"/>
      <c r="D110" s="2"/>
      <c r="E110" s="1"/>
      <c r="F110" s="1"/>
      <c r="G110" s="16"/>
    </row>
    <row r="111" spans="1:7">
      <c r="A111" s="1"/>
      <c r="B111" s="1"/>
      <c r="C111" s="2"/>
      <c r="D111" s="2"/>
      <c r="E111" s="1"/>
      <c r="F111" s="1"/>
      <c r="G111" s="16"/>
    </row>
    <row r="112" spans="1:7">
      <c r="A112" s="1"/>
      <c r="B112" s="1"/>
      <c r="C112" s="2"/>
      <c r="D112" s="2"/>
      <c r="E112" s="1"/>
      <c r="F112" s="1"/>
      <c r="G112" s="16"/>
    </row>
    <row r="113" spans="1:7">
      <c r="A113" s="1"/>
      <c r="B113" s="1"/>
      <c r="C113" s="2"/>
      <c r="D113" s="2"/>
      <c r="E113" s="1"/>
      <c r="F113" s="1"/>
      <c r="G113" s="16"/>
    </row>
    <row r="114" spans="1:7">
      <c r="A114" s="1"/>
      <c r="B114" s="1"/>
      <c r="C114" s="2"/>
      <c r="D114" s="2"/>
      <c r="E114" s="1"/>
      <c r="F114" s="1"/>
      <c r="G114" s="16"/>
    </row>
    <row r="115" spans="1:7">
      <c r="A115" s="1"/>
      <c r="B115" s="1"/>
      <c r="C115" s="2"/>
      <c r="D115" s="2"/>
      <c r="E115" s="1"/>
      <c r="F115" s="1"/>
      <c r="G115" s="16"/>
    </row>
    <row r="116" spans="1:7">
      <c r="A116" s="1"/>
      <c r="B116" s="1"/>
      <c r="C116" s="2"/>
      <c r="D116" s="2"/>
      <c r="E116" s="1"/>
      <c r="F116" s="1"/>
      <c r="G116" s="16"/>
    </row>
    <row r="117" spans="1:7">
      <c r="A117" s="1"/>
      <c r="B117" s="1"/>
      <c r="C117" s="2"/>
      <c r="D117" s="2"/>
      <c r="E117" s="1"/>
      <c r="F117" s="1"/>
      <c r="G117" s="16"/>
    </row>
    <row r="118" spans="1:7">
      <c r="A118" s="1"/>
      <c r="B118" s="1"/>
      <c r="C118" s="2"/>
      <c r="D118" s="2"/>
      <c r="E118" s="1"/>
      <c r="F118" s="1"/>
      <c r="G118" s="16"/>
    </row>
    <row r="119" spans="1:7">
      <c r="A119" s="1"/>
      <c r="B119" s="1"/>
      <c r="C119" s="2"/>
      <c r="D119" s="2"/>
      <c r="E119" s="1"/>
      <c r="F119" s="1"/>
      <c r="G119" s="16"/>
    </row>
    <row r="120" spans="1:7">
      <c r="A120" s="1"/>
      <c r="B120" s="1"/>
      <c r="C120" s="2"/>
      <c r="D120" s="2"/>
      <c r="E120" s="1"/>
      <c r="F120" s="1"/>
      <c r="G120" s="16"/>
    </row>
    <row r="121" spans="1:7">
      <c r="A121" s="1"/>
      <c r="B121" s="1"/>
      <c r="C121" s="2"/>
      <c r="D121" s="2"/>
      <c r="E121" s="1"/>
      <c r="F121" s="1"/>
      <c r="G121" s="16"/>
    </row>
    <row r="122" spans="1:7">
      <c r="A122" s="1"/>
      <c r="B122" s="1"/>
      <c r="C122" s="2"/>
      <c r="D122" s="2"/>
      <c r="E122" s="1"/>
      <c r="F122" s="1"/>
      <c r="G122" s="16"/>
    </row>
    <row r="123" spans="1:7">
      <c r="A123" s="1"/>
      <c r="B123" s="1"/>
      <c r="C123" s="2"/>
      <c r="D123" s="2"/>
      <c r="E123" s="1"/>
      <c r="F123" s="1"/>
      <c r="G123" s="16"/>
    </row>
    <row r="124" spans="1:7">
      <c r="A124" s="1"/>
      <c r="B124" s="1"/>
      <c r="C124" s="2"/>
      <c r="D124" s="2"/>
      <c r="E124" s="1"/>
      <c r="F124" s="1"/>
      <c r="G124" s="16"/>
    </row>
    <row r="125" spans="1:7">
      <c r="A125" s="1"/>
      <c r="B125" s="1"/>
      <c r="C125" s="2"/>
      <c r="D125" s="2"/>
      <c r="E125" s="1"/>
      <c r="F125" s="1"/>
      <c r="G125" s="16"/>
    </row>
    <row r="126" spans="1:7">
      <c r="A126" s="1"/>
      <c r="B126" s="1"/>
      <c r="C126" s="2"/>
      <c r="D126" s="2"/>
      <c r="E126" s="1"/>
      <c r="F126" s="1"/>
      <c r="G126" s="16"/>
    </row>
    <row r="127" spans="1:7">
      <c r="A127" s="1"/>
      <c r="B127" s="1"/>
      <c r="C127" s="2"/>
      <c r="D127" s="2"/>
      <c r="E127" s="1"/>
      <c r="F127" s="1"/>
      <c r="G127" s="16"/>
    </row>
    <row r="128" spans="1:7">
      <c r="A128" s="1"/>
      <c r="B128" s="1"/>
      <c r="C128" s="2"/>
      <c r="D128" s="2"/>
      <c r="E128" s="1"/>
      <c r="F128" s="1"/>
      <c r="G128" s="16"/>
    </row>
    <row r="129" spans="1:7">
      <c r="A129" s="1"/>
      <c r="B129" s="1"/>
      <c r="C129" s="2"/>
      <c r="D129" s="2"/>
      <c r="E129" s="1"/>
      <c r="F129" s="1"/>
      <c r="G129" s="16"/>
    </row>
    <row r="130" spans="1:7">
      <c r="A130" s="1"/>
      <c r="B130" s="1"/>
      <c r="C130" s="2"/>
      <c r="D130" s="2"/>
      <c r="E130" s="1"/>
      <c r="F130" s="1"/>
      <c r="G130" s="16"/>
    </row>
    <row r="131" spans="1:7">
      <c r="A131" s="1"/>
      <c r="B131" s="1"/>
      <c r="C131" s="2"/>
      <c r="D131" s="2"/>
      <c r="E131" s="1"/>
      <c r="F131" s="1"/>
      <c r="G131" s="16"/>
    </row>
    <row r="132" spans="1:7">
      <c r="A132" s="1"/>
      <c r="B132" s="1"/>
      <c r="C132" s="2"/>
      <c r="D132" s="2"/>
      <c r="E132" s="1"/>
      <c r="F132" s="1"/>
      <c r="G132" s="16"/>
    </row>
    <row r="133" spans="1:7">
      <c r="A133" s="1"/>
      <c r="B133" s="1"/>
      <c r="C133" s="2"/>
      <c r="D133" s="2"/>
      <c r="E133" s="1"/>
      <c r="F133" s="1"/>
      <c r="G133" s="16"/>
    </row>
    <row r="134" spans="1:7">
      <c r="A134" s="1"/>
      <c r="B134" s="1"/>
      <c r="C134" s="2"/>
      <c r="D134" s="2"/>
      <c r="E134" s="1"/>
      <c r="F134" s="1"/>
      <c r="G134" s="16"/>
    </row>
    <row r="135" spans="1:7">
      <c r="A135" s="1"/>
      <c r="B135" s="1"/>
      <c r="C135" s="2"/>
      <c r="D135" s="2"/>
      <c r="E135" s="1"/>
      <c r="F135" s="1"/>
      <c r="G135" s="16"/>
    </row>
    <row r="136" spans="1:7">
      <c r="A136" s="1"/>
      <c r="B136" s="1"/>
      <c r="C136" s="2"/>
      <c r="D136" s="2"/>
      <c r="E136" s="1"/>
      <c r="F136" s="1"/>
      <c r="G136" s="16"/>
    </row>
    <row r="137" spans="1:7">
      <c r="A137" s="1"/>
      <c r="B137" s="1"/>
      <c r="C137" s="2"/>
      <c r="D137" s="2"/>
      <c r="E137" s="1"/>
      <c r="F137" s="1"/>
      <c r="G137" s="16"/>
    </row>
    <row r="138" spans="1:7">
      <c r="A138" s="1"/>
      <c r="B138" s="1"/>
      <c r="C138" s="2"/>
      <c r="D138" s="2"/>
      <c r="E138" s="1"/>
      <c r="F138" s="1"/>
      <c r="G138" s="16"/>
    </row>
    <row r="139" spans="1:7">
      <c r="A139" s="1"/>
      <c r="B139" s="1"/>
      <c r="C139" s="2"/>
      <c r="D139" s="2"/>
      <c r="E139" s="1"/>
      <c r="F139" s="1"/>
      <c r="G139" s="16"/>
    </row>
    <row r="140" spans="1:7">
      <c r="A140" s="1"/>
      <c r="B140" s="1"/>
      <c r="C140" s="2"/>
      <c r="D140" s="2"/>
      <c r="E140" s="1"/>
      <c r="F140" s="1"/>
      <c r="G140" s="16"/>
    </row>
    <row r="141" spans="1:7">
      <c r="A141" s="1"/>
      <c r="B141" s="1"/>
      <c r="C141" s="2"/>
      <c r="D141" s="2"/>
      <c r="E141" s="1"/>
      <c r="F141" s="1"/>
      <c r="G141" s="16"/>
    </row>
    <row r="142" spans="1:7">
      <c r="A142" s="1"/>
      <c r="B142" s="1"/>
      <c r="C142" s="2"/>
      <c r="D142" s="2"/>
      <c r="E142" s="1"/>
      <c r="F142" s="1"/>
      <c r="G142" s="16"/>
    </row>
    <row r="143" spans="1:7">
      <c r="A143" s="1"/>
      <c r="B143" s="1"/>
      <c r="C143" s="2"/>
      <c r="D143" s="2"/>
      <c r="E143" s="1"/>
      <c r="F143" s="1"/>
      <c r="G143" s="16"/>
    </row>
    <row r="144" spans="1:7">
      <c r="A144" s="1"/>
      <c r="B144" s="1"/>
      <c r="C144" s="2"/>
      <c r="D144" s="2"/>
      <c r="E144" s="1"/>
      <c r="F144" s="1"/>
      <c r="G144" s="16"/>
    </row>
    <row r="145" spans="1:7">
      <c r="A145" s="1"/>
      <c r="B145" s="1"/>
      <c r="C145" s="2"/>
      <c r="D145" s="2"/>
      <c r="E145" s="1"/>
      <c r="F145" s="1"/>
      <c r="G145" s="16"/>
    </row>
    <row r="146" spans="1:7">
      <c r="A146" s="1"/>
      <c r="B146" s="1"/>
      <c r="C146" s="2"/>
      <c r="D146" s="2"/>
      <c r="E146" s="1"/>
      <c r="F146" s="1"/>
      <c r="G146" s="16"/>
    </row>
    <row r="147" spans="1:7">
      <c r="A147" s="1"/>
      <c r="B147" s="1"/>
      <c r="C147" s="2"/>
      <c r="D147" s="2"/>
      <c r="E147" s="1"/>
      <c r="F147" s="1"/>
      <c r="G147" s="16"/>
    </row>
    <row r="148" spans="1:7">
      <c r="A148" s="1"/>
      <c r="B148" s="1"/>
      <c r="C148" s="2"/>
      <c r="D148" s="2"/>
      <c r="E148" s="1"/>
      <c r="F148" s="1"/>
      <c r="G148" s="16"/>
    </row>
    <row r="149" spans="1:7">
      <c r="A149" s="1"/>
      <c r="B149" s="1"/>
      <c r="C149" s="2"/>
      <c r="D149" s="2"/>
      <c r="E149" s="1"/>
      <c r="F149" s="1"/>
      <c r="G149" s="16"/>
    </row>
    <row r="150" spans="1:7">
      <c r="A150" s="1"/>
      <c r="B150" s="1"/>
      <c r="C150" s="2"/>
      <c r="D150" s="2"/>
      <c r="E150" s="1"/>
      <c r="F150" s="1"/>
      <c r="G150" s="16"/>
    </row>
    <row r="151" spans="1:7">
      <c r="A151" s="1"/>
      <c r="B151" s="1"/>
      <c r="C151" s="2"/>
      <c r="D151" s="2"/>
      <c r="E151" s="1"/>
      <c r="F151" s="1"/>
      <c r="G151" s="16"/>
    </row>
    <row r="152" spans="1:7">
      <c r="A152" s="1"/>
      <c r="B152" s="1"/>
      <c r="C152" s="2"/>
      <c r="D152" s="2"/>
      <c r="E152" s="1"/>
      <c r="F152" s="1"/>
      <c r="G152" s="16"/>
    </row>
    <row r="153" spans="1:7">
      <c r="A153" s="1"/>
      <c r="B153" s="1"/>
      <c r="C153" s="2"/>
      <c r="D153" s="2"/>
      <c r="E153" s="1"/>
      <c r="F153" s="1"/>
      <c r="G153" s="16"/>
    </row>
    <row r="154" spans="1:7">
      <c r="A154" s="1"/>
      <c r="B154" s="1"/>
      <c r="C154" s="2"/>
      <c r="D154" s="2"/>
      <c r="E154" s="1"/>
      <c r="F154" s="1"/>
      <c r="G154" s="16"/>
    </row>
    <row r="155" spans="1:7">
      <c r="A155" s="1"/>
      <c r="B155" s="1"/>
      <c r="C155" s="2"/>
      <c r="D155" s="2"/>
      <c r="E155" s="1"/>
      <c r="F155" s="1"/>
      <c r="G155" s="16"/>
    </row>
    <row r="156" spans="1:7">
      <c r="A156" s="1"/>
      <c r="B156" s="1"/>
      <c r="C156" s="2"/>
      <c r="D156" s="2"/>
      <c r="E156" s="1"/>
      <c r="F156" s="1"/>
      <c r="G156" s="16"/>
    </row>
    <row r="157" spans="1:7">
      <c r="A157" s="1"/>
      <c r="B157" s="1"/>
      <c r="C157" s="2"/>
      <c r="D157" s="2"/>
      <c r="E157" s="1"/>
      <c r="F157" s="1"/>
      <c r="G157" s="16"/>
    </row>
    <row r="158" spans="1:7">
      <c r="A158" s="1"/>
      <c r="B158" s="1"/>
      <c r="C158" s="2"/>
      <c r="D158" s="2"/>
      <c r="E158" s="1"/>
      <c r="F158" s="1"/>
      <c r="G158" s="16"/>
    </row>
    <row r="159" spans="1:7">
      <c r="A159" s="1"/>
      <c r="B159" s="1"/>
      <c r="C159" s="2"/>
      <c r="D159" s="2"/>
      <c r="E159" s="1"/>
      <c r="F159" s="1"/>
      <c r="G159" s="16"/>
    </row>
    <row r="160" spans="1:7">
      <c r="A160" s="1"/>
      <c r="B160" s="1"/>
      <c r="C160" s="2"/>
      <c r="D160" s="2"/>
      <c r="E160" s="1"/>
      <c r="F160" s="1"/>
      <c r="G160" s="16"/>
    </row>
    <row r="161" spans="1:7">
      <c r="A161" s="1"/>
      <c r="B161" s="1"/>
      <c r="C161" s="2"/>
      <c r="D161" s="2"/>
      <c r="E161" s="1"/>
      <c r="F161" s="1"/>
      <c r="G161" s="16"/>
    </row>
    <row r="162" spans="1:7">
      <c r="A162" s="1"/>
      <c r="B162" s="1"/>
      <c r="C162" s="2"/>
      <c r="D162" s="2"/>
      <c r="E162" s="1"/>
      <c r="F162" s="1"/>
      <c r="G162" s="16"/>
    </row>
    <row r="163" spans="1:7">
      <c r="A163" s="1"/>
      <c r="B163" s="1"/>
      <c r="C163" s="2"/>
      <c r="D163" s="2"/>
      <c r="E163" s="1"/>
      <c r="F163" s="1"/>
      <c r="G163" s="16"/>
    </row>
    <row r="164" spans="1:7">
      <c r="A164" s="1"/>
      <c r="B164" s="1"/>
      <c r="C164" s="2"/>
      <c r="D164" s="2"/>
      <c r="E164" s="1"/>
      <c r="F164" s="1"/>
      <c r="G164" s="16"/>
    </row>
    <row r="165" spans="1:7">
      <c r="A165" s="1"/>
      <c r="B165" s="1"/>
      <c r="C165" s="2"/>
      <c r="D165" s="2"/>
      <c r="E165" s="1"/>
      <c r="F165" s="1"/>
      <c r="G165" s="16"/>
    </row>
    <row r="166" spans="1:7">
      <c r="A166" s="1"/>
      <c r="B166" s="1"/>
      <c r="C166" s="2"/>
      <c r="D166" s="2"/>
      <c r="E166" s="1"/>
      <c r="F166" s="1"/>
      <c r="G166" s="16"/>
    </row>
    <row r="167" spans="1:7">
      <c r="A167" s="1"/>
      <c r="B167" s="1"/>
      <c r="C167" s="2"/>
      <c r="D167" s="2"/>
      <c r="E167" s="1"/>
      <c r="F167" s="1"/>
      <c r="G167" s="16"/>
    </row>
    <row r="168" spans="1:7">
      <c r="A168" s="1"/>
      <c r="B168" s="1"/>
      <c r="C168" s="2"/>
      <c r="D168" s="2"/>
      <c r="E168" s="1"/>
      <c r="F168" s="1"/>
      <c r="G168" s="16"/>
    </row>
    <row r="169" spans="1:7">
      <c r="A169" s="1"/>
      <c r="B169" s="1"/>
      <c r="C169" s="2"/>
      <c r="D169" s="2"/>
      <c r="E169" s="1"/>
      <c r="F169" s="1"/>
      <c r="G169" s="16"/>
    </row>
    <row r="170" spans="1:7">
      <c r="A170" s="1"/>
      <c r="B170" s="1"/>
      <c r="C170" s="2"/>
      <c r="D170" s="2"/>
      <c r="E170" s="1"/>
      <c r="F170" s="1"/>
      <c r="G170" s="16"/>
    </row>
    <row r="171" spans="1:7">
      <c r="A171" s="1"/>
      <c r="B171" s="1"/>
      <c r="C171" s="2"/>
      <c r="D171" s="2"/>
      <c r="E171" s="1"/>
      <c r="F171" s="1"/>
      <c r="G171" s="16"/>
    </row>
    <row r="172" spans="1:7">
      <c r="A172" s="1"/>
      <c r="B172" s="1"/>
      <c r="C172" s="2"/>
      <c r="D172" s="2"/>
      <c r="E172" s="1"/>
      <c r="F172" s="1"/>
      <c r="G172" s="16"/>
    </row>
    <row r="173" spans="1:7">
      <c r="A173" s="1"/>
      <c r="B173" s="1"/>
      <c r="C173" s="2"/>
      <c r="D173" s="2"/>
      <c r="E173" s="1"/>
      <c r="F173" s="1"/>
      <c r="G173" s="16"/>
    </row>
    <row r="174" spans="1:7">
      <c r="A174" s="1"/>
      <c r="B174" s="1"/>
      <c r="C174" s="2"/>
      <c r="D174" s="2"/>
      <c r="E174" s="1"/>
      <c r="F174" s="1"/>
      <c r="G174" s="16"/>
    </row>
    <row r="175" spans="1:7">
      <c r="A175" s="1"/>
      <c r="B175" s="1"/>
      <c r="C175" s="2"/>
      <c r="D175" s="2"/>
      <c r="E175" s="1"/>
      <c r="F175" s="1"/>
      <c r="G175" s="16"/>
    </row>
    <row r="176" spans="1:7">
      <c r="A176" s="1"/>
      <c r="B176" s="1"/>
      <c r="C176" s="2"/>
      <c r="D176" s="2"/>
      <c r="E176" s="1"/>
      <c r="F176" s="1"/>
      <c r="G176" s="16"/>
    </row>
    <row r="177" spans="1:7">
      <c r="A177" s="1"/>
      <c r="B177" s="1"/>
      <c r="C177" s="2"/>
      <c r="D177" s="2"/>
      <c r="E177" s="1"/>
      <c r="F177" s="1"/>
      <c r="G177" s="16"/>
    </row>
    <row r="178" spans="1:7">
      <c r="A178" s="1"/>
      <c r="B178" s="1"/>
      <c r="C178" s="2"/>
      <c r="D178" s="2"/>
      <c r="E178" s="1"/>
      <c r="F178" s="1"/>
      <c r="G178" s="16"/>
    </row>
    <row r="179" spans="1:7">
      <c r="A179" s="1"/>
      <c r="B179" s="1"/>
      <c r="C179" s="2"/>
      <c r="D179" s="2"/>
      <c r="E179" s="1"/>
      <c r="F179" s="1"/>
      <c r="G179" s="16"/>
    </row>
    <row r="180" spans="1:7">
      <c r="A180" s="1"/>
      <c r="B180" s="1"/>
      <c r="C180" s="2"/>
      <c r="D180" s="2"/>
      <c r="E180" s="1"/>
      <c r="F180" s="1"/>
      <c r="G180" s="16"/>
    </row>
    <row r="181" spans="1:7">
      <c r="A181" s="1"/>
      <c r="B181" s="1"/>
      <c r="C181" s="2"/>
      <c r="D181" s="2"/>
      <c r="E181" s="1"/>
      <c r="F181" s="1"/>
      <c r="G181" s="16"/>
    </row>
    <row r="182" spans="1:7">
      <c r="A182" s="1"/>
      <c r="B182" s="1"/>
      <c r="C182" s="2"/>
      <c r="D182" s="2"/>
      <c r="E182" s="1"/>
      <c r="F182" s="1"/>
      <c r="G182" s="16"/>
    </row>
    <row r="183" spans="1:7">
      <c r="A183" s="1"/>
      <c r="B183" s="1"/>
      <c r="C183" s="2"/>
      <c r="D183" s="2"/>
      <c r="E183" s="1"/>
      <c r="F183" s="1"/>
      <c r="G183" s="16"/>
    </row>
    <row r="184" spans="1:7">
      <c r="A184" s="1"/>
      <c r="B184" s="1"/>
      <c r="C184" s="2"/>
      <c r="D184" s="2"/>
      <c r="E184" s="1"/>
      <c r="F184" s="1"/>
      <c r="G184" s="16"/>
    </row>
    <row r="185" spans="1:7">
      <c r="A185" s="1"/>
      <c r="B185" s="1"/>
      <c r="C185" s="2"/>
      <c r="D185" s="2"/>
      <c r="E185" s="1"/>
      <c r="F185" s="1"/>
      <c r="G185" s="16"/>
    </row>
    <row r="186" spans="1:7">
      <c r="A186" s="1"/>
      <c r="B186" s="1"/>
      <c r="C186" s="2"/>
      <c r="D186" s="2"/>
      <c r="E186" s="1"/>
      <c r="F186" s="1"/>
      <c r="G186" s="16"/>
    </row>
    <row r="187" spans="1:7">
      <c r="A187" s="1"/>
      <c r="B187" s="1"/>
      <c r="C187" s="2"/>
      <c r="D187" s="2"/>
      <c r="E187" s="1"/>
      <c r="F187" s="1"/>
      <c r="G187" s="16"/>
    </row>
    <row r="188" spans="1:7">
      <c r="A188" s="1"/>
      <c r="B188" s="1"/>
      <c r="C188" s="2"/>
      <c r="D188" s="2"/>
      <c r="E188" s="1"/>
      <c r="F188" s="1"/>
      <c r="G188" s="16"/>
    </row>
    <row r="189" spans="1:7">
      <c r="A189" s="1"/>
      <c r="B189" s="1"/>
      <c r="C189" s="2"/>
      <c r="D189" s="2"/>
      <c r="E189" s="1"/>
      <c r="F189" s="1"/>
      <c r="G189" s="16"/>
    </row>
    <row r="190" spans="1:7">
      <c r="A190" s="1"/>
      <c r="B190" s="1"/>
      <c r="C190" s="2"/>
      <c r="D190" s="2"/>
      <c r="E190" s="1"/>
      <c r="F190" s="1"/>
      <c r="G190" s="16"/>
    </row>
    <row r="191" spans="1:7">
      <c r="A191" s="1"/>
      <c r="B191" s="1"/>
      <c r="C191" s="2"/>
      <c r="D191" s="2"/>
      <c r="E191" s="1"/>
      <c r="F191" s="1"/>
      <c r="G191" s="16"/>
    </row>
    <row r="192" spans="1:7">
      <c r="A192" s="1"/>
      <c r="B192" s="1"/>
      <c r="C192" s="2"/>
      <c r="D192" s="2"/>
      <c r="E192" s="1"/>
      <c r="F192" s="1"/>
      <c r="G192" s="16"/>
    </row>
    <row r="193" spans="1:7">
      <c r="A193" s="1"/>
      <c r="B193" s="1"/>
      <c r="C193" s="2"/>
      <c r="D193" s="2"/>
      <c r="E193" s="1"/>
      <c r="F193" s="1"/>
      <c r="G193" s="16"/>
    </row>
    <row r="194" spans="1:7">
      <c r="A194" s="1"/>
      <c r="B194" s="1"/>
      <c r="C194" s="2"/>
      <c r="D194" s="2"/>
      <c r="E194" s="1"/>
      <c r="F194" s="1"/>
      <c r="G194" s="16"/>
    </row>
    <row r="195" spans="1:7">
      <c r="A195" s="1"/>
      <c r="B195" s="1"/>
      <c r="C195" s="2"/>
      <c r="D195" s="2"/>
      <c r="E195" s="1"/>
      <c r="F195" s="1"/>
      <c r="G195" s="16"/>
    </row>
    <row r="196" spans="1:7">
      <c r="A196" s="1"/>
      <c r="B196" s="1"/>
      <c r="C196" s="2"/>
      <c r="D196" s="2"/>
      <c r="E196" s="1"/>
      <c r="F196" s="1"/>
      <c r="G196" s="16"/>
    </row>
    <row r="197" spans="1:7">
      <c r="A197" s="1"/>
      <c r="B197" s="1"/>
      <c r="C197" s="2"/>
      <c r="D197" s="2"/>
      <c r="E197" s="1"/>
      <c r="F197" s="1"/>
      <c r="G197" s="16"/>
    </row>
    <row r="198" spans="1:7">
      <c r="A198" s="1"/>
      <c r="B198" s="1"/>
      <c r="C198" s="2"/>
      <c r="D198" s="2"/>
      <c r="E198" s="1"/>
      <c r="F198" s="1"/>
      <c r="G198" s="16"/>
    </row>
    <row r="199" spans="1:7">
      <c r="A199" s="1"/>
      <c r="B199" s="1"/>
      <c r="C199" s="2"/>
      <c r="D199" s="2"/>
      <c r="E199" s="1"/>
      <c r="F199" s="1"/>
      <c r="G199" s="16"/>
    </row>
    <row r="200" spans="1:7">
      <c r="A200" s="1"/>
      <c r="B200" s="1"/>
      <c r="C200" s="2"/>
      <c r="D200" s="2"/>
      <c r="E200" s="1"/>
      <c r="F200" s="1"/>
      <c r="G200" s="16"/>
    </row>
    <row r="201" spans="1:7">
      <c r="A201" s="1"/>
      <c r="B201" s="1"/>
      <c r="C201" s="2"/>
      <c r="D201" s="2"/>
      <c r="E201" s="1"/>
      <c r="F201" s="1"/>
      <c r="G201" s="16"/>
    </row>
    <row r="202" spans="1:7">
      <c r="A202" s="1"/>
      <c r="B202" s="1"/>
      <c r="C202" s="2"/>
      <c r="D202" s="2"/>
      <c r="E202" s="1"/>
      <c r="F202" s="1"/>
      <c r="G202" s="16"/>
    </row>
    <row r="203" spans="1:7">
      <c r="A203" s="1"/>
      <c r="B203" s="1"/>
      <c r="C203" s="2"/>
      <c r="D203" s="2"/>
      <c r="E203" s="1"/>
      <c r="F203" s="1"/>
      <c r="G203" s="16"/>
    </row>
    <row r="204" spans="1:7">
      <c r="A204" s="1"/>
      <c r="B204" s="1"/>
      <c r="C204" s="2"/>
      <c r="D204" s="2"/>
      <c r="E204" s="1"/>
      <c r="F204" s="1"/>
      <c r="G204" s="16"/>
    </row>
    <row r="205" spans="1:7">
      <c r="A205" s="1"/>
      <c r="B205" s="1"/>
      <c r="C205" s="2"/>
      <c r="D205" s="2"/>
      <c r="E205" s="1"/>
      <c r="F205" s="1"/>
      <c r="G205" s="16"/>
    </row>
    <row r="206" spans="1:7">
      <c r="A206" s="1"/>
      <c r="B206" s="1"/>
      <c r="C206" s="2"/>
      <c r="D206" s="2"/>
      <c r="E206" s="1"/>
      <c r="F206" s="1"/>
      <c r="G206" s="16"/>
    </row>
    <row r="207" spans="1:7">
      <c r="A207" s="1"/>
      <c r="B207" s="1"/>
      <c r="C207" s="2"/>
      <c r="D207" s="2"/>
      <c r="E207" s="1"/>
      <c r="F207" s="1"/>
      <c r="G207" s="16"/>
    </row>
    <row r="208" spans="1:7">
      <c r="A208" s="1"/>
      <c r="B208" s="1"/>
      <c r="C208" s="2"/>
      <c r="D208" s="2"/>
      <c r="E208" s="1"/>
      <c r="F208" s="1"/>
      <c r="G208" s="16"/>
    </row>
    <row r="209" spans="1:7">
      <c r="A209" s="1"/>
      <c r="B209" s="1"/>
      <c r="C209" s="2"/>
      <c r="D209" s="2"/>
      <c r="E209" s="1"/>
      <c r="F209" s="1"/>
      <c r="G209" s="16"/>
    </row>
    <row r="210" spans="1:7">
      <c r="A210" s="1"/>
      <c r="B210" s="1"/>
      <c r="C210" s="2"/>
      <c r="D210" s="2"/>
      <c r="E210" s="1"/>
      <c r="F210" s="1"/>
      <c r="G210" s="16"/>
    </row>
    <row r="211" spans="1:7">
      <c r="A211" s="1"/>
      <c r="B211" s="1"/>
      <c r="C211" s="2"/>
      <c r="D211" s="2"/>
      <c r="E211" s="1"/>
      <c r="F211" s="1"/>
      <c r="G211" s="16"/>
    </row>
    <row r="212" spans="1:7">
      <c r="A212" s="1"/>
      <c r="B212" s="1"/>
      <c r="C212" s="2"/>
      <c r="D212" s="2"/>
      <c r="E212" s="1"/>
      <c r="F212" s="1"/>
      <c r="G212" s="16"/>
    </row>
    <row r="213" spans="1:7">
      <c r="A213" s="1"/>
      <c r="B213" s="1"/>
      <c r="C213" s="2"/>
      <c r="D213" s="2"/>
      <c r="E213" s="1"/>
      <c r="F213" s="1"/>
      <c r="G213" s="16"/>
    </row>
    <row r="214" spans="1:7">
      <c r="A214" s="1"/>
      <c r="B214" s="1"/>
      <c r="C214" s="2"/>
      <c r="D214" s="2"/>
      <c r="E214" s="1"/>
      <c r="F214" s="1"/>
      <c r="G214" s="16"/>
    </row>
    <row r="215" spans="1:7">
      <c r="A215" s="1"/>
      <c r="B215" s="1"/>
      <c r="C215" s="2"/>
      <c r="D215" s="2"/>
      <c r="E215" s="1"/>
      <c r="F215" s="1"/>
      <c r="G215" s="16"/>
    </row>
    <row r="216" spans="1:7">
      <c r="A216" s="1"/>
      <c r="B216" s="1"/>
      <c r="C216" s="2"/>
      <c r="D216" s="2"/>
      <c r="E216" s="1"/>
      <c r="F216" s="1"/>
      <c r="G216" s="16"/>
    </row>
    <row r="217" spans="1:7">
      <c r="A217" s="1"/>
      <c r="B217" s="1"/>
      <c r="C217" s="2"/>
      <c r="D217" s="2"/>
      <c r="E217" s="1"/>
      <c r="F217" s="1"/>
      <c r="G217" s="16"/>
    </row>
    <row r="218" spans="1:7">
      <c r="A218" s="1"/>
      <c r="B218" s="1"/>
      <c r="C218" s="2"/>
      <c r="D218" s="2"/>
      <c r="E218" s="1"/>
      <c r="F218" s="1"/>
      <c r="G218" s="16"/>
    </row>
    <row r="219" spans="1:7">
      <c r="A219" s="1"/>
      <c r="B219" s="1"/>
      <c r="C219" s="2"/>
      <c r="D219" s="2"/>
      <c r="E219" s="1"/>
      <c r="F219" s="1"/>
      <c r="G219" s="16"/>
    </row>
    <row r="220" spans="1:7">
      <c r="A220" s="1"/>
      <c r="B220" s="1"/>
      <c r="C220" s="2"/>
      <c r="D220" s="2"/>
      <c r="E220" s="1"/>
      <c r="F220" s="1"/>
      <c r="G220" s="16"/>
    </row>
    <row r="221" spans="1:7">
      <c r="A221" s="1"/>
      <c r="B221" s="1"/>
      <c r="C221" s="2"/>
      <c r="D221" s="2"/>
      <c r="E221" s="1"/>
      <c r="F221" s="1"/>
      <c r="G221" s="16"/>
    </row>
    <row r="222" spans="1:7">
      <c r="A222" s="1"/>
      <c r="B222" s="1"/>
      <c r="C222" s="2"/>
      <c r="D222" s="2"/>
      <c r="E222" s="1"/>
      <c r="F222" s="1"/>
      <c r="G222" s="16"/>
    </row>
    <row r="223" spans="1:7">
      <c r="A223" s="1"/>
      <c r="B223" s="1"/>
      <c r="C223" s="2"/>
      <c r="D223" s="2"/>
      <c r="E223" s="1"/>
      <c r="F223" s="1"/>
      <c r="G223" s="16"/>
    </row>
    <row r="224" spans="1:7">
      <c r="A224" s="1"/>
      <c r="B224" s="1"/>
      <c r="C224" s="2"/>
      <c r="D224" s="2"/>
      <c r="E224" s="1"/>
      <c r="F224" s="1"/>
      <c r="G224" s="16"/>
    </row>
    <row r="225" spans="1:7">
      <c r="A225" s="1"/>
      <c r="B225" s="1"/>
      <c r="C225" s="2"/>
      <c r="D225" s="2"/>
      <c r="E225" s="1"/>
      <c r="F225" s="1"/>
      <c r="G225" s="16"/>
    </row>
    <row r="226" spans="1:7">
      <c r="A226" s="1"/>
      <c r="B226" s="1"/>
      <c r="C226" s="2"/>
      <c r="D226" s="2"/>
      <c r="E226" s="1"/>
      <c r="F226" s="1"/>
      <c r="G226" s="16"/>
    </row>
    <row r="227" spans="1:7">
      <c r="A227" s="1"/>
      <c r="B227" s="1"/>
      <c r="C227" s="2"/>
      <c r="D227" s="2"/>
      <c r="E227" s="1"/>
      <c r="F227" s="1"/>
      <c r="G227" s="16"/>
    </row>
    <row r="228" spans="1:7">
      <c r="A228" s="1"/>
      <c r="B228" s="1"/>
      <c r="C228" s="2"/>
      <c r="D228" s="2"/>
      <c r="E228" s="1"/>
      <c r="F228" s="1"/>
      <c r="G228" s="16"/>
    </row>
    <row r="229" spans="1:7">
      <c r="A229" s="1"/>
      <c r="B229" s="1"/>
      <c r="C229" s="2"/>
      <c r="D229" s="2"/>
      <c r="E229" s="1"/>
      <c r="F229" s="1"/>
      <c r="G229" s="16"/>
    </row>
    <row r="230" spans="1:7">
      <c r="A230" s="1"/>
      <c r="B230" s="1"/>
      <c r="C230" s="2"/>
      <c r="D230" s="2"/>
      <c r="E230" s="1"/>
      <c r="F230" s="1"/>
      <c r="G230" s="16"/>
    </row>
    <row r="231" spans="1:7">
      <c r="A231" s="1"/>
      <c r="B231" s="1"/>
      <c r="C231" s="2"/>
      <c r="D231" s="2"/>
      <c r="E231" s="1"/>
      <c r="F231" s="1"/>
      <c r="G231" s="16"/>
    </row>
    <row r="232" spans="1:7">
      <c r="A232" s="1"/>
      <c r="B232" s="1"/>
      <c r="C232" s="2"/>
      <c r="D232" s="2"/>
      <c r="E232" s="1"/>
      <c r="F232" s="1"/>
      <c r="G232" s="16"/>
    </row>
    <row r="233" spans="1:7">
      <c r="A233" s="1"/>
      <c r="B233" s="1"/>
      <c r="C233" s="2"/>
      <c r="D233" s="2"/>
      <c r="E233" s="1"/>
      <c r="F233" s="1"/>
      <c r="G233" s="16"/>
    </row>
    <row r="234" spans="1:7">
      <c r="A234" s="1"/>
      <c r="B234" s="1"/>
      <c r="C234" s="2"/>
      <c r="D234" s="2"/>
      <c r="E234" s="1"/>
      <c r="F234" s="1"/>
      <c r="G234" s="16"/>
    </row>
    <row r="235" spans="1:7">
      <c r="A235" s="1"/>
      <c r="B235" s="1"/>
      <c r="C235" s="2"/>
      <c r="D235" s="2"/>
      <c r="E235" s="1"/>
      <c r="F235" s="1"/>
      <c r="G235" s="16"/>
    </row>
    <row r="236" spans="1:7">
      <c r="A236" s="1"/>
      <c r="B236" s="1"/>
      <c r="C236" s="2"/>
      <c r="D236" s="2"/>
      <c r="E236" s="1"/>
      <c r="F236" s="1"/>
      <c r="G236" s="16"/>
    </row>
    <row r="237" spans="1:7">
      <c r="A237" s="1"/>
      <c r="B237" s="1"/>
      <c r="C237" s="2"/>
      <c r="D237" s="2"/>
      <c r="E237" s="1"/>
      <c r="F237" s="1"/>
      <c r="G237" s="16"/>
    </row>
    <row r="238" spans="1:7">
      <c r="A238" s="1"/>
      <c r="B238" s="1"/>
      <c r="C238" s="2"/>
      <c r="D238" s="2"/>
      <c r="E238" s="1"/>
      <c r="F238" s="1"/>
      <c r="G238" s="16"/>
    </row>
    <row r="239" spans="1:7">
      <c r="A239" s="1"/>
      <c r="B239" s="1"/>
      <c r="C239" s="2"/>
      <c r="D239" s="2"/>
      <c r="E239" s="1"/>
      <c r="F239" s="1"/>
      <c r="G239" s="16"/>
    </row>
    <row r="240" spans="1:7">
      <c r="A240" s="1"/>
      <c r="B240" s="1"/>
      <c r="C240" s="2"/>
      <c r="D240" s="2"/>
      <c r="E240" s="1"/>
      <c r="F240" s="1"/>
      <c r="G240" s="16"/>
    </row>
    <row r="241" spans="1:7">
      <c r="A241" s="1"/>
      <c r="B241" s="1"/>
      <c r="C241" s="2"/>
      <c r="D241" s="2"/>
      <c r="E241" s="1"/>
      <c r="F241" s="1"/>
      <c r="G241" s="16"/>
    </row>
    <row r="242" spans="1:7">
      <c r="A242" s="1"/>
      <c r="B242" s="1"/>
      <c r="C242" s="2"/>
      <c r="D242" s="2"/>
      <c r="E242" s="1"/>
      <c r="F242" s="1"/>
      <c r="G242" s="16"/>
    </row>
    <row r="243" spans="1:7">
      <c r="A243" s="1"/>
      <c r="B243" s="1"/>
      <c r="C243" s="2"/>
      <c r="D243" s="2"/>
      <c r="E243" s="1"/>
      <c r="F243" s="1"/>
      <c r="G243" s="16"/>
    </row>
    <row r="244" spans="1:7">
      <c r="A244" s="1"/>
      <c r="B244" s="1"/>
      <c r="C244" s="2"/>
      <c r="D244" s="2"/>
      <c r="E244" s="1"/>
      <c r="F244" s="1"/>
      <c r="G244" s="16"/>
    </row>
    <row r="245" spans="1:7">
      <c r="A245" s="1"/>
      <c r="B245" s="1"/>
      <c r="C245" s="2"/>
      <c r="D245" s="2"/>
      <c r="E245" s="1"/>
      <c r="F245" s="1"/>
      <c r="G245" s="16"/>
    </row>
    <row r="246" spans="1:7">
      <c r="A246" s="1"/>
      <c r="B246" s="1"/>
      <c r="C246" s="2"/>
      <c r="D246" s="2"/>
      <c r="E246" s="1"/>
      <c r="F246" s="1"/>
      <c r="G246" s="16"/>
    </row>
    <row r="247" spans="1:7">
      <c r="A247" s="1"/>
      <c r="B247" s="1"/>
      <c r="C247" s="2"/>
      <c r="D247" s="2"/>
      <c r="E247" s="1"/>
      <c r="F247" s="1"/>
      <c r="G247" s="16"/>
    </row>
    <row r="248" spans="1:7">
      <c r="A248" s="1"/>
      <c r="B248" s="1"/>
      <c r="C248" s="2"/>
      <c r="D248" s="2"/>
      <c r="E248" s="1"/>
      <c r="F248" s="1"/>
      <c r="G248" s="16"/>
    </row>
    <row r="249" spans="1:7">
      <c r="A249" s="1"/>
      <c r="B249" s="1"/>
      <c r="C249" s="2"/>
      <c r="D249" s="2"/>
      <c r="E249" s="1"/>
      <c r="F249" s="1"/>
      <c r="G249" s="16"/>
    </row>
    <row r="250" spans="1:7">
      <c r="A250" s="1"/>
      <c r="B250" s="1"/>
      <c r="C250" s="2"/>
      <c r="D250" s="2"/>
      <c r="E250" s="1"/>
      <c r="F250" s="1"/>
      <c r="G250" s="16"/>
    </row>
    <row r="251" spans="1:7">
      <c r="A251" s="1"/>
      <c r="B251" s="1"/>
      <c r="C251" s="2"/>
      <c r="D251" s="2"/>
      <c r="E251" s="1"/>
      <c r="F251" s="1"/>
      <c r="G251" s="16"/>
    </row>
    <row r="252" spans="1:7">
      <c r="A252" s="1"/>
      <c r="B252" s="1"/>
      <c r="C252" s="2"/>
      <c r="D252" s="2"/>
      <c r="E252" s="1"/>
      <c r="F252" s="1"/>
      <c r="G252" s="16"/>
    </row>
    <row r="253" spans="1:7">
      <c r="A253" s="1"/>
      <c r="B253" s="1"/>
      <c r="C253" s="2"/>
      <c r="D253" s="2"/>
      <c r="E253" s="1"/>
      <c r="F253" s="1"/>
      <c r="G253" s="16"/>
    </row>
    <row r="254" spans="1:7">
      <c r="A254" s="1"/>
      <c r="B254" s="1"/>
      <c r="C254" s="2"/>
      <c r="D254" s="2"/>
      <c r="E254" s="1"/>
      <c r="F254" s="1"/>
      <c r="G254" s="16"/>
    </row>
    <row r="255" spans="1:7">
      <c r="A255" s="1"/>
      <c r="B255" s="1"/>
      <c r="C255" s="2"/>
      <c r="D255" s="2"/>
      <c r="E255" s="1"/>
      <c r="F255" s="1"/>
      <c r="G255" s="16"/>
    </row>
    <row r="256" spans="1:7">
      <c r="A256" s="1"/>
      <c r="B256" s="1"/>
      <c r="C256" s="2"/>
      <c r="D256" s="2"/>
      <c r="E256" s="1"/>
      <c r="F256" s="1"/>
      <c r="G256" s="16"/>
    </row>
    <row r="257" spans="1:7">
      <c r="A257" s="1"/>
      <c r="B257" s="1"/>
      <c r="C257" s="2"/>
      <c r="D257" s="2"/>
      <c r="E257" s="1"/>
      <c r="F257" s="1"/>
      <c r="G257" s="16"/>
    </row>
    <row r="258" spans="1:7">
      <c r="A258" s="1"/>
      <c r="B258" s="1"/>
      <c r="C258" s="2"/>
      <c r="D258" s="2"/>
      <c r="E258" s="1"/>
      <c r="F258" s="1"/>
      <c r="G258" s="16"/>
    </row>
    <row r="259" spans="1:7">
      <c r="A259" s="1"/>
      <c r="B259" s="1"/>
      <c r="C259" s="2"/>
      <c r="D259" s="2"/>
      <c r="E259" s="1"/>
      <c r="F259" s="1"/>
      <c r="G259" s="16"/>
    </row>
    <row r="260" spans="1:7">
      <c r="A260" s="1"/>
      <c r="B260" s="1"/>
      <c r="C260" s="2"/>
      <c r="D260" s="2"/>
      <c r="E260" s="1"/>
      <c r="F260" s="1"/>
      <c r="G260" s="16"/>
    </row>
    <row r="261" spans="1:7">
      <c r="A261" s="1"/>
      <c r="B261" s="1"/>
      <c r="C261" s="2"/>
      <c r="D261" s="2"/>
      <c r="E261" s="1"/>
      <c r="F261" s="1"/>
      <c r="G261" s="16"/>
    </row>
    <row r="262" spans="1:7">
      <c r="A262" s="1"/>
      <c r="B262" s="1"/>
      <c r="C262" s="2"/>
      <c r="D262" s="2"/>
      <c r="E262" s="1"/>
      <c r="F262" s="1"/>
      <c r="G262" s="16"/>
    </row>
    <row r="263" spans="1:7">
      <c r="A263" s="1"/>
      <c r="B263" s="1"/>
      <c r="C263" s="2"/>
      <c r="D263" s="2"/>
      <c r="E263" s="1"/>
      <c r="F263" s="1"/>
      <c r="G263" s="16"/>
    </row>
    <row r="264" spans="1:7">
      <c r="A264" s="1"/>
      <c r="B264" s="1"/>
      <c r="C264" s="2"/>
      <c r="D264" s="2"/>
      <c r="E264" s="1"/>
      <c r="F264" s="1"/>
      <c r="G264" s="16"/>
    </row>
    <row r="265" spans="1:7">
      <c r="A265" s="1"/>
      <c r="B265" s="1"/>
      <c r="C265" s="2"/>
      <c r="D265" s="2"/>
      <c r="E265" s="1"/>
      <c r="F265" s="1"/>
      <c r="G265" s="16"/>
    </row>
    <row r="266" spans="1:7">
      <c r="A266" s="1"/>
      <c r="B266" s="1"/>
      <c r="C266" s="2"/>
      <c r="D266" s="2"/>
      <c r="E266" s="1"/>
      <c r="F266" s="1"/>
      <c r="G266" s="16"/>
    </row>
    <row r="267" spans="1:7">
      <c r="A267" s="1"/>
      <c r="B267" s="1"/>
      <c r="C267" s="2"/>
      <c r="D267" s="2"/>
      <c r="E267" s="1"/>
      <c r="F267" s="1"/>
      <c r="G267" s="16"/>
    </row>
    <row r="268" spans="1:7">
      <c r="A268" s="1"/>
      <c r="B268" s="1"/>
      <c r="C268" s="2"/>
      <c r="D268" s="2"/>
      <c r="E268" s="1"/>
      <c r="F268" s="1"/>
      <c r="G268" s="16"/>
    </row>
    <row r="269" spans="1:7">
      <c r="A269" s="1"/>
      <c r="B269" s="1"/>
      <c r="C269" s="2"/>
      <c r="D269" s="2"/>
      <c r="E269" s="1"/>
      <c r="F269" s="1"/>
      <c r="G269" s="16"/>
    </row>
    <row r="270" spans="1:7">
      <c r="A270" s="1"/>
      <c r="B270" s="1"/>
      <c r="C270" s="2"/>
      <c r="D270" s="2"/>
      <c r="E270" s="1"/>
      <c r="F270" s="1"/>
      <c r="G270" s="16"/>
    </row>
    <row r="271" spans="1:7">
      <c r="A271" s="1"/>
      <c r="B271" s="1"/>
      <c r="C271" s="2"/>
      <c r="D271" s="2"/>
      <c r="E271" s="1"/>
      <c r="F271" s="1"/>
      <c r="G271" s="16"/>
    </row>
    <row r="272" spans="1:7">
      <c r="A272" s="1"/>
      <c r="B272" s="1"/>
      <c r="C272" s="2"/>
      <c r="D272" s="2"/>
      <c r="E272" s="1"/>
      <c r="F272" s="1"/>
      <c r="G272" s="16"/>
    </row>
    <row r="273" spans="1:7">
      <c r="A273" s="1"/>
      <c r="B273" s="1"/>
      <c r="C273" s="2"/>
      <c r="D273" s="2"/>
      <c r="E273" s="1"/>
      <c r="F273" s="1"/>
      <c r="G273" s="16"/>
    </row>
    <row r="274" spans="1:7">
      <c r="A274" s="1"/>
      <c r="B274" s="1"/>
      <c r="C274" s="2"/>
      <c r="D274" s="2"/>
      <c r="E274" s="1"/>
      <c r="F274" s="1"/>
      <c r="G274" s="16"/>
    </row>
    <row r="275" spans="1:7">
      <c r="A275" s="1"/>
      <c r="B275" s="1"/>
      <c r="C275" s="2"/>
      <c r="D275" s="2"/>
      <c r="E275" s="1"/>
      <c r="F275" s="1"/>
      <c r="G275" s="16"/>
    </row>
    <row r="276" spans="1:7">
      <c r="A276" s="1"/>
      <c r="B276" s="1"/>
      <c r="C276" s="2"/>
      <c r="D276" s="2"/>
      <c r="E276" s="1"/>
      <c r="F276" s="1"/>
      <c r="G276" s="16"/>
    </row>
    <row r="277" spans="1:7">
      <c r="A277" s="1"/>
      <c r="B277" s="1"/>
      <c r="C277" s="2"/>
      <c r="D277" s="2"/>
      <c r="E277" s="1"/>
      <c r="F277" s="1"/>
      <c r="G277" s="16"/>
    </row>
    <row r="278" spans="1:7">
      <c r="A278" s="1"/>
      <c r="B278" s="1"/>
      <c r="C278" s="2"/>
      <c r="D278" s="2"/>
      <c r="E278" s="1"/>
      <c r="F278" s="1"/>
      <c r="G278" s="16"/>
    </row>
    <row r="279" spans="1:7">
      <c r="A279" s="1"/>
      <c r="B279" s="1"/>
      <c r="C279" s="2"/>
      <c r="D279" s="2"/>
      <c r="E279" s="1"/>
      <c r="F279" s="1"/>
      <c r="G279" s="16"/>
    </row>
    <row r="280" spans="1:7">
      <c r="A280" s="1"/>
      <c r="B280" s="1"/>
      <c r="C280" s="2"/>
      <c r="D280" s="2"/>
      <c r="E280" s="1"/>
      <c r="F280" s="1"/>
      <c r="G280" s="16"/>
    </row>
    <row r="281" spans="1:7">
      <c r="A281" s="1"/>
      <c r="B281" s="1"/>
      <c r="C281" s="2"/>
      <c r="D281" s="2"/>
      <c r="E281" s="1"/>
      <c r="F281" s="1"/>
      <c r="G281" s="16"/>
    </row>
    <row r="282" spans="1:7">
      <c r="A282" s="1"/>
      <c r="B282" s="1"/>
      <c r="C282" s="2"/>
      <c r="D282" s="2"/>
      <c r="E282" s="1"/>
      <c r="F282" s="1"/>
      <c r="G282" s="16"/>
    </row>
    <row r="283" spans="1:7">
      <c r="A283" s="1"/>
      <c r="B283" s="1"/>
      <c r="C283" s="2"/>
      <c r="D283" s="2"/>
      <c r="E283" s="1"/>
      <c r="F283" s="1"/>
      <c r="G283" s="16"/>
    </row>
    <row r="284" spans="1:7">
      <c r="A284" s="1"/>
      <c r="B284" s="1"/>
      <c r="C284" s="2"/>
      <c r="D284" s="2"/>
      <c r="E284" s="1"/>
      <c r="F284" s="1"/>
      <c r="G284" s="16"/>
    </row>
    <row r="285" spans="1:7">
      <c r="A285" s="1"/>
      <c r="B285" s="1"/>
      <c r="C285" s="2"/>
      <c r="D285" s="2"/>
      <c r="E285" s="1"/>
      <c r="F285" s="1"/>
      <c r="G285" s="16"/>
    </row>
    <row r="286" spans="1:7">
      <c r="A286" s="1"/>
      <c r="B286" s="1"/>
      <c r="C286" s="2"/>
      <c r="D286" s="2"/>
      <c r="E286" s="1"/>
      <c r="F286" s="1"/>
      <c r="G286" s="16"/>
    </row>
    <row r="287" spans="1:7">
      <c r="A287" s="1"/>
      <c r="B287" s="1"/>
      <c r="C287" s="2"/>
      <c r="D287" s="2"/>
      <c r="E287" s="1"/>
      <c r="F287" s="1"/>
      <c r="G287" s="16"/>
    </row>
    <row r="288" spans="1:7">
      <c r="A288" s="1"/>
      <c r="B288" s="1"/>
      <c r="C288" s="2"/>
      <c r="D288" s="2"/>
      <c r="E288" s="1"/>
      <c r="F288" s="1"/>
      <c r="G288" s="16"/>
    </row>
    <row r="289" spans="1:7">
      <c r="A289" s="1"/>
      <c r="B289" s="1"/>
      <c r="C289" s="2"/>
      <c r="D289" s="2"/>
      <c r="E289" s="1"/>
      <c r="F289" s="1"/>
      <c r="G289" s="16"/>
    </row>
    <row r="290" spans="1:7">
      <c r="A290" s="1"/>
      <c r="B290" s="1"/>
      <c r="C290" s="2"/>
      <c r="D290" s="2"/>
      <c r="E290" s="1"/>
      <c r="F290" s="1"/>
      <c r="G290" s="16"/>
    </row>
    <row r="291" spans="1:7">
      <c r="A291" s="1"/>
      <c r="B291" s="1"/>
      <c r="C291" s="2"/>
      <c r="D291" s="2"/>
      <c r="E291" s="1"/>
      <c r="F291" s="1"/>
      <c r="G291" s="16"/>
    </row>
    <row r="292" spans="1:7">
      <c r="A292" s="1"/>
      <c r="B292" s="1"/>
      <c r="C292" s="2"/>
      <c r="D292" s="2"/>
      <c r="E292" s="1"/>
      <c r="F292" s="1"/>
      <c r="G292" s="16"/>
    </row>
    <row r="293" spans="1:7">
      <c r="A293" s="1"/>
      <c r="B293" s="1"/>
      <c r="C293" s="2"/>
      <c r="D293" s="2"/>
      <c r="E293" s="1"/>
      <c r="F293" s="1"/>
      <c r="G293" s="16"/>
    </row>
    <row r="294" spans="1:7">
      <c r="A294" s="1"/>
      <c r="B294" s="1"/>
      <c r="C294" s="2"/>
      <c r="D294" s="2"/>
      <c r="E294" s="1"/>
      <c r="F294" s="1"/>
      <c r="G294" s="16"/>
    </row>
    <row r="295" spans="1:7">
      <c r="A295" s="1"/>
      <c r="B295" s="1"/>
      <c r="C295" s="2"/>
      <c r="D295" s="2"/>
      <c r="E295" s="1"/>
      <c r="F295" s="1"/>
      <c r="G295" s="16"/>
    </row>
    <row r="296" spans="1:7">
      <c r="A296" s="1"/>
      <c r="B296" s="1"/>
      <c r="C296" s="2"/>
      <c r="D296" s="2"/>
      <c r="E296" s="1"/>
      <c r="F296" s="1"/>
      <c r="G296" s="16"/>
    </row>
    <row r="297" spans="1:7">
      <c r="A297" s="1"/>
      <c r="B297" s="1"/>
      <c r="C297" s="2"/>
      <c r="D297" s="2"/>
      <c r="E297" s="1"/>
      <c r="F297" s="1"/>
      <c r="G297" s="16"/>
    </row>
    <row r="298" spans="1:7">
      <c r="A298" s="1"/>
      <c r="B298" s="1"/>
      <c r="C298" s="2"/>
      <c r="D298" s="2"/>
      <c r="E298" s="1"/>
      <c r="F298" s="1"/>
      <c r="G298" s="16"/>
    </row>
    <row r="299" spans="1:7">
      <c r="A299" s="1"/>
      <c r="B299" s="1"/>
      <c r="C299" s="2"/>
      <c r="D299" s="2"/>
      <c r="E299" s="1"/>
      <c r="F299" s="1"/>
      <c r="G299" s="16"/>
    </row>
    <row r="300" spans="1:7">
      <c r="A300" s="1"/>
      <c r="B300" s="1"/>
      <c r="C300" s="2"/>
      <c r="D300" s="2"/>
      <c r="E300" s="1"/>
      <c r="F300" s="1"/>
      <c r="G300" s="16"/>
    </row>
    <row r="301" spans="1:7">
      <c r="A301" s="1"/>
      <c r="B301" s="1"/>
      <c r="C301" s="2"/>
      <c r="D301" s="2"/>
      <c r="E301" s="1"/>
      <c r="F301" s="1"/>
      <c r="G301" s="16"/>
    </row>
    <row r="302" spans="1:7">
      <c r="A302" s="1"/>
      <c r="B302" s="1"/>
      <c r="C302" s="2"/>
      <c r="D302" s="2"/>
      <c r="E302" s="1"/>
      <c r="F302" s="1"/>
      <c r="G302" s="16"/>
    </row>
    <row r="303" spans="1:7">
      <c r="A303" s="1"/>
      <c r="B303" s="1"/>
      <c r="C303" s="2"/>
      <c r="D303" s="2"/>
      <c r="E303" s="1"/>
      <c r="F303" s="1"/>
      <c r="G303" s="16"/>
    </row>
    <row r="304" spans="1:7">
      <c r="A304" s="1"/>
      <c r="B304" s="1"/>
      <c r="C304" s="2"/>
      <c r="D304" s="2"/>
      <c r="E304" s="1"/>
      <c r="F304" s="1"/>
      <c r="G304" s="16"/>
    </row>
    <row r="305" spans="1:7">
      <c r="A305" s="1"/>
      <c r="B305" s="1"/>
      <c r="C305" s="2"/>
      <c r="D305" s="2"/>
      <c r="E305" s="1"/>
      <c r="F305" s="1"/>
      <c r="G305" s="16"/>
    </row>
    <row r="306" spans="1:7">
      <c r="A306" s="1"/>
      <c r="B306" s="1"/>
      <c r="C306" s="2"/>
      <c r="D306" s="2"/>
      <c r="E306" s="1"/>
      <c r="F306" s="1"/>
      <c r="G306" s="16"/>
    </row>
    <row r="307" spans="1:7">
      <c r="A307" s="1"/>
      <c r="B307" s="1"/>
      <c r="C307" s="2"/>
      <c r="D307" s="2"/>
      <c r="E307" s="1"/>
      <c r="F307" s="1"/>
      <c r="G307" s="16"/>
    </row>
    <row r="308" spans="1:7">
      <c r="A308" s="1"/>
      <c r="B308" s="1"/>
      <c r="C308" s="2"/>
      <c r="D308" s="2"/>
      <c r="E308" s="1"/>
      <c r="F308" s="1"/>
      <c r="G308" s="16"/>
    </row>
    <row r="309" spans="1:7">
      <c r="A309" s="1"/>
      <c r="B309" s="1"/>
      <c r="C309" s="2"/>
      <c r="D309" s="2"/>
      <c r="E309" s="1"/>
      <c r="F309" s="1"/>
      <c r="G309" s="16"/>
    </row>
    <row r="310" spans="1:7">
      <c r="A310" s="1"/>
      <c r="B310" s="1"/>
      <c r="C310" s="2"/>
      <c r="D310" s="2"/>
      <c r="E310" s="1"/>
      <c r="F310" s="1"/>
      <c r="G310" s="16"/>
    </row>
    <row r="311" spans="1:7">
      <c r="A311" s="1"/>
      <c r="B311" s="1"/>
      <c r="C311" s="2"/>
      <c r="D311" s="2"/>
      <c r="E311" s="1"/>
      <c r="F311" s="1"/>
      <c r="G311" s="16"/>
    </row>
    <row r="312" spans="1:7">
      <c r="A312" s="1"/>
      <c r="B312" s="1"/>
      <c r="C312" s="2"/>
      <c r="D312" s="2"/>
      <c r="E312" s="1"/>
      <c r="F312" s="1"/>
      <c r="G312" s="16"/>
    </row>
    <row r="313" spans="1:7">
      <c r="A313" s="1"/>
      <c r="B313" s="1"/>
      <c r="C313" s="2"/>
      <c r="D313" s="2"/>
      <c r="E313" s="1"/>
      <c r="F313" s="1"/>
      <c r="G313" s="16"/>
    </row>
    <row r="314" spans="1:7">
      <c r="A314" s="1"/>
      <c r="B314" s="1"/>
      <c r="C314" s="2"/>
      <c r="D314" s="2"/>
      <c r="E314" s="1"/>
      <c r="F314" s="1"/>
      <c r="G314" s="16"/>
    </row>
    <row r="315" spans="1:7">
      <c r="A315" s="1"/>
      <c r="B315" s="1"/>
      <c r="C315" s="2"/>
      <c r="D315" s="2"/>
      <c r="E315" s="1"/>
      <c r="F315" s="1"/>
      <c r="G315" s="16"/>
    </row>
    <row r="316" spans="1:7">
      <c r="A316" s="1"/>
      <c r="B316" s="1"/>
      <c r="C316" s="2"/>
      <c r="D316" s="2"/>
      <c r="E316" s="1"/>
      <c r="F316" s="1"/>
      <c r="G316" s="16"/>
    </row>
    <row r="317" spans="1:7">
      <c r="A317" s="1"/>
      <c r="B317" s="1"/>
      <c r="C317" s="2"/>
      <c r="D317" s="2"/>
      <c r="E317" s="1"/>
      <c r="F317" s="1"/>
      <c r="G317" s="16"/>
    </row>
    <row r="318" spans="1:7">
      <c r="A318" s="1"/>
      <c r="B318" s="1"/>
      <c r="C318" s="2"/>
      <c r="D318" s="2"/>
      <c r="E318" s="1"/>
      <c r="F318" s="1"/>
      <c r="G318" s="16"/>
    </row>
    <row r="319" spans="1:7">
      <c r="A319" s="1"/>
      <c r="B319" s="1"/>
      <c r="C319" s="2"/>
      <c r="D319" s="2"/>
      <c r="E319" s="1"/>
      <c r="F319" s="1"/>
      <c r="G319" s="16"/>
    </row>
    <row r="320" spans="1:7">
      <c r="A320" s="1"/>
      <c r="B320" s="1"/>
      <c r="C320" s="2"/>
      <c r="D320" s="2"/>
      <c r="E320" s="1"/>
      <c r="F320" s="1"/>
      <c r="G320" s="16"/>
    </row>
    <row r="321" spans="1:7">
      <c r="A321" s="1"/>
      <c r="B321" s="1"/>
      <c r="C321" s="2"/>
      <c r="D321" s="2"/>
      <c r="E321" s="1"/>
      <c r="F321" s="1"/>
      <c r="G321" s="16"/>
    </row>
    <row r="322" spans="1:7">
      <c r="A322" s="1"/>
      <c r="B322" s="1"/>
      <c r="C322" s="2"/>
      <c r="D322" s="2"/>
      <c r="E322" s="1"/>
      <c r="F322" s="1"/>
      <c r="G322" s="16"/>
    </row>
    <row r="323" spans="1:7">
      <c r="A323" s="1"/>
      <c r="B323" s="1"/>
      <c r="C323" s="2"/>
      <c r="D323" s="2"/>
      <c r="E323" s="1"/>
      <c r="F323" s="1"/>
      <c r="G323" s="16"/>
    </row>
    <row r="324" spans="1:7">
      <c r="A324" s="1"/>
      <c r="B324" s="1"/>
      <c r="C324" s="2"/>
      <c r="D324" s="2"/>
      <c r="E324" s="1"/>
      <c r="F324" s="1"/>
      <c r="G324" s="16"/>
    </row>
    <row r="325" spans="1:7">
      <c r="A325" s="1"/>
      <c r="B325" s="1"/>
      <c r="C325" s="2"/>
      <c r="D325" s="2"/>
      <c r="E325" s="1"/>
      <c r="F325" s="1"/>
      <c r="G325" s="16"/>
    </row>
    <row r="326" spans="1:7">
      <c r="A326" s="1"/>
      <c r="B326" s="1"/>
      <c r="C326" s="2"/>
      <c r="D326" s="2"/>
      <c r="E326" s="1"/>
      <c r="F326" s="1"/>
      <c r="G326" s="16"/>
    </row>
    <row r="327" spans="1:7">
      <c r="A327" s="1"/>
      <c r="B327" s="1"/>
      <c r="C327" s="2"/>
      <c r="D327" s="2"/>
      <c r="E327" s="1"/>
      <c r="F327" s="1"/>
      <c r="G327" s="16"/>
    </row>
    <row r="328" spans="1:7">
      <c r="A328" s="1"/>
      <c r="B328" s="1"/>
      <c r="C328" s="2"/>
      <c r="D328" s="2"/>
      <c r="E328" s="1"/>
      <c r="F328" s="1"/>
      <c r="G328" s="16"/>
    </row>
    <row r="329" spans="1:7">
      <c r="A329" s="1"/>
      <c r="B329" s="1"/>
      <c r="C329" s="2"/>
      <c r="D329" s="2"/>
      <c r="E329" s="1"/>
      <c r="F329" s="1"/>
      <c r="G329" s="16"/>
    </row>
    <row r="330" spans="1:7">
      <c r="A330" s="1"/>
      <c r="B330" s="1"/>
      <c r="C330" s="2"/>
      <c r="D330" s="2"/>
      <c r="E330" s="1"/>
      <c r="F330" s="1"/>
      <c r="G330" s="16"/>
    </row>
    <row r="331" spans="1:7">
      <c r="A331" s="1"/>
      <c r="B331" s="1"/>
      <c r="C331" s="2"/>
      <c r="D331" s="2"/>
      <c r="E331" s="1"/>
      <c r="F331" s="1"/>
      <c r="G331" s="16"/>
    </row>
    <row r="332" spans="1:7">
      <c r="A332" s="1"/>
      <c r="B332" s="1"/>
      <c r="C332" s="2"/>
      <c r="D332" s="2"/>
      <c r="E332" s="1"/>
      <c r="F332" s="1"/>
      <c r="G332" s="16"/>
    </row>
    <row r="333" spans="1:7">
      <c r="A333" s="1"/>
      <c r="B333" s="1"/>
      <c r="C333" s="2"/>
      <c r="D333" s="2"/>
      <c r="E333" s="1"/>
      <c r="F333" s="1"/>
      <c r="G333" s="16"/>
    </row>
    <row r="334" spans="1:7">
      <c r="A334" s="1"/>
      <c r="B334" s="1"/>
      <c r="C334" s="2"/>
      <c r="D334" s="2"/>
      <c r="E334" s="1"/>
      <c r="F334" s="1"/>
      <c r="G334" s="16"/>
    </row>
    <row r="335" spans="1:7">
      <c r="A335" s="1"/>
      <c r="B335" s="1"/>
      <c r="C335" s="2"/>
      <c r="D335" s="2"/>
      <c r="E335" s="1"/>
      <c r="F335" s="1"/>
      <c r="G335" s="16"/>
    </row>
    <row r="336" spans="1:7">
      <c r="A336" s="1"/>
      <c r="B336" s="1"/>
      <c r="C336" s="2"/>
      <c r="D336" s="2"/>
      <c r="E336" s="1"/>
      <c r="F336" s="1"/>
      <c r="G336" s="16"/>
    </row>
    <row r="337" spans="1:7">
      <c r="A337" s="1"/>
      <c r="B337" s="1"/>
      <c r="C337" s="2"/>
      <c r="D337" s="2"/>
      <c r="E337" s="1"/>
      <c r="F337" s="1"/>
      <c r="G337" s="16"/>
    </row>
    <row r="338" spans="1:7">
      <c r="A338" s="1"/>
      <c r="B338" s="1"/>
      <c r="C338" s="2"/>
      <c r="D338" s="2"/>
      <c r="E338" s="1"/>
      <c r="F338" s="1"/>
      <c r="G338" s="16"/>
    </row>
    <row r="339" spans="1:7">
      <c r="A339" s="1"/>
      <c r="B339" s="1"/>
      <c r="C339" s="2"/>
      <c r="D339" s="2"/>
      <c r="E339" s="1"/>
      <c r="F339" s="1"/>
      <c r="G339" s="16"/>
    </row>
    <row r="340" spans="1:7">
      <c r="A340" s="1"/>
      <c r="B340" s="1"/>
      <c r="C340" s="2"/>
      <c r="D340" s="2"/>
      <c r="E340" s="1"/>
      <c r="F340" s="1"/>
      <c r="G340" s="16"/>
    </row>
    <row r="341" spans="1:7">
      <c r="A341" s="1"/>
      <c r="B341" s="1"/>
      <c r="C341" s="2"/>
      <c r="D341" s="2"/>
      <c r="E341" s="1"/>
      <c r="F341" s="1"/>
      <c r="G341" s="16"/>
    </row>
    <row r="342" spans="1:7">
      <c r="A342" s="1"/>
      <c r="B342" s="1"/>
      <c r="C342" s="2"/>
      <c r="D342" s="2"/>
      <c r="E342" s="1"/>
      <c r="F342" s="1"/>
      <c r="G342" s="16"/>
    </row>
    <row r="343" spans="1:7">
      <c r="A343" s="1"/>
      <c r="B343" s="1"/>
      <c r="C343" s="2"/>
      <c r="D343" s="2"/>
      <c r="E343" s="1"/>
      <c r="F343" s="1"/>
      <c r="G343" s="16"/>
    </row>
    <row r="344" spans="1:7">
      <c r="A344" s="1"/>
      <c r="B344" s="1"/>
      <c r="C344" s="2"/>
      <c r="D344" s="2"/>
      <c r="E344" s="1"/>
      <c r="F344" s="1"/>
      <c r="G344" s="16"/>
    </row>
    <row r="345" spans="1:7">
      <c r="A345" s="1"/>
      <c r="B345" s="1"/>
      <c r="C345" s="2"/>
      <c r="D345" s="2"/>
      <c r="E345" s="1"/>
      <c r="F345" s="1"/>
      <c r="G345" s="16"/>
    </row>
    <row r="346" spans="1:7">
      <c r="A346" s="1"/>
      <c r="B346" s="1"/>
      <c r="C346" s="2"/>
      <c r="D346" s="2"/>
      <c r="E346" s="1"/>
      <c r="F346" s="1"/>
      <c r="G346" s="16"/>
    </row>
    <row r="347" spans="1:7">
      <c r="A347" s="1"/>
      <c r="B347" s="1"/>
      <c r="C347" s="2"/>
      <c r="D347" s="2"/>
      <c r="E347" s="1"/>
      <c r="F347" s="1"/>
      <c r="G347" s="16"/>
    </row>
    <row r="348" spans="1:7">
      <c r="A348" s="1"/>
      <c r="B348" s="1"/>
      <c r="C348" s="2"/>
      <c r="D348" s="2"/>
      <c r="E348" s="1"/>
      <c r="F348" s="1"/>
      <c r="G348" s="16"/>
    </row>
    <row r="349" spans="1:7">
      <c r="A349" s="1"/>
      <c r="B349" s="1"/>
      <c r="C349" s="2"/>
      <c r="D349" s="2"/>
      <c r="E349" s="1"/>
      <c r="F349" s="1"/>
      <c r="G349" s="16"/>
    </row>
    <row r="350" spans="1:7">
      <c r="A350" s="1"/>
      <c r="B350" s="1"/>
      <c r="C350" s="2"/>
      <c r="D350" s="2"/>
      <c r="E350" s="1"/>
      <c r="F350" s="1"/>
      <c r="G350" s="16"/>
    </row>
    <row r="351" spans="1:7">
      <c r="A351" s="1"/>
      <c r="B351" s="1"/>
      <c r="C351" s="2"/>
      <c r="D351" s="2"/>
      <c r="E351" s="1"/>
      <c r="F351" s="1"/>
      <c r="G351" s="16"/>
    </row>
    <row r="352" spans="1:7">
      <c r="A352" s="1"/>
      <c r="B352" s="1"/>
      <c r="C352" s="2"/>
      <c r="D352" s="2"/>
      <c r="E352" s="1"/>
      <c r="F352" s="1"/>
      <c r="G352" s="16"/>
    </row>
    <row r="353" spans="1:7">
      <c r="A353" s="1"/>
      <c r="B353" s="1"/>
      <c r="C353" s="2"/>
      <c r="D353" s="2"/>
      <c r="E353" s="1"/>
      <c r="F353" s="1"/>
      <c r="G353" s="16"/>
    </row>
    <row r="354" spans="1:7">
      <c r="A354" s="1"/>
      <c r="B354" s="1"/>
      <c r="C354" s="2"/>
      <c r="D354" s="2"/>
      <c r="E354" s="1"/>
      <c r="F354" s="1"/>
      <c r="G354" s="16"/>
    </row>
    <row r="355" spans="1:7">
      <c r="A355" s="1"/>
      <c r="B355" s="1"/>
      <c r="C355" s="2"/>
      <c r="D355" s="2"/>
      <c r="E355" s="1"/>
      <c r="F355" s="1"/>
      <c r="G355" s="16"/>
    </row>
    <row r="356" spans="1:7">
      <c r="A356" s="1"/>
      <c r="B356" s="1"/>
      <c r="C356" s="2"/>
      <c r="D356" s="2"/>
      <c r="E356" s="1"/>
      <c r="F356" s="1"/>
      <c r="G356" s="16"/>
    </row>
    <row r="357" spans="1:7">
      <c r="A357" s="1"/>
      <c r="B357" s="1"/>
      <c r="C357" s="2"/>
      <c r="D357" s="2"/>
      <c r="E357" s="1"/>
      <c r="F357" s="1"/>
      <c r="G357" s="16"/>
    </row>
    <row r="358" spans="1:7">
      <c r="A358" s="1"/>
      <c r="B358" s="1"/>
      <c r="C358" s="2"/>
      <c r="D358" s="2"/>
      <c r="E358" s="1"/>
      <c r="F358" s="1"/>
      <c r="G358" s="16"/>
    </row>
    <row r="359" spans="1:7">
      <c r="A359" s="1"/>
      <c r="B359" s="1"/>
      <c r="C359" s="2"/>
      <c r="D359" s="2"/>
      <c r="E359" s="1"/>
      <c r="F359" s="1"/>
      <c r="G359" s="16"/>
    </row>
    <row r="360" spans="1:7">
      <c r="A360" s="1"/>
      <c r="B360" s="1"/>
      <c r="C360" s="2"/>
      <c r="D360" s="2"/>
      <c r="E360" s="1"/>
      <c r="F360" s="1"/>
      <c r="G360" s="16"/>
    </row>
    <row r="361" spans="1:7">
      <c r="A361" s="1"/>
      <c r="B361" s="1"/>
      <c r="C361" s="2"/>
      <c r="D361" s="2"/>
      <c r="E361" s="1"/>
      <c r="F361" s="1"/>
      <c r="G361" s="16"/>
    </row>
    <row r="362" spans="1:7">
      <c r="A362" s="1"/>
      <c r="B362" s="1"/>
      <c r="C362" s="2"/>
      <c r="D362" s="2"/>
      <c r="E362" s="1"/>
      <c r="F362" s="1"/>
      <c r="G362" s="16"/>
    </row>
    <row r="363" spans="1:7">
      <c r="A363" s="1"/>
      <c r="B363" s="1"/>
      <c r="C363" s="2"/>
      <c r="D363" s="2"/>
      <c r="E363" s="1"/>
      <c r="F363" s="1"/>
      <c r="G363" s="16"/>
    </row>
    <row r="364" spans="1:7">
      <c r="A364" s="1"/>
      <c r="B364" s="1"/>
      <c r="C364" s="2"/>
      <c r="D364" s="2"/>
      <c r="E364" s="1"/>
      <c r="F364" s="1"/>
      <c r="G364" s="16"/>
    </row>
    <row r="365" spans="1:7">
      <c r="A365" s="1"/>
      <c r="B365" s="1"/>
      <c r="C365" s="2"/>
      <c r="D365" s="2"/>
      <c r="E365" s="1"/>
      <c r="F365" s="1"/>
      <c r="G365" s="16"/>
    </row>
    <row r="366" spans="1:7">
      <c r="A366" s="1"/>
      <c r="B366" s="1"/>
      <c r="C366" s="2"/>
      <c r="D366" s="2"/>
      <c r="E366" s="1"/>
      <c r="F366" s="1"/>
      <c r="G366" s="16"/>
    </row>
    <row r="367" spans="1:7">
      <c r="A367" s="1"/>
      <c r="B367" s="1"/>
      <c r="C367" s="2"/>
      <c r="D367" s="2"/>
      <c r="E367" s="1"/>
      <c r="F367" s="1"/>
      <c r="G367" s="16"/>
    </row>
    <row r="368" spans="1:7">
      <c r="A368" s="1"/>
      <c r="B368" s="1"/>
      <c r="C368" s="2"/>
      <c r="D368" s="2"/>
      <c r="E368" s="1"/>
      <c r="F368" s="1"/>
      <c r="G368" s="16"/>
    </row>
    <row r="369" spans="1:7">
      <c r="A369" s="1"/>
      <c r="B369" s="1"/>
      <c r="C369" s="2"/>
      <c r="D369" s="2"/>
      <c r="E369" s="1"/>
      <c r="F369" s="1"/>
      <c r="G369" s="16"/>
    </row>
    <row r="370" spans="1:7">
      <c r="A370" s="1"/>
      <c r="B370" s="1"/>
      <c r="C370" s="2"/>
      <c r="D370" s="2"/>
      <c r="E370" s="1"/>
      <c r="F370" s="1"/>
      <c r="G370" s="16"/>
    </row>
    <row r="371" spans="1:7">
      <c r="A371" s="1"/>
      <c r="B371" s="1"/>
      <c r="C371" s="2"/>
      <c r="D371" s="2"/>
      <c r="E371" s="1"/>
      <c r="F371" s="1"/>
      <c r="G371" s="16"/>
    </row>
    <row r="372" spans="1:7">
      <c r="A372" s="1"/>
      <c r="B372" s="1"/>
      <c r="C372" s="2"/>
      <c r="D372" s="2"/>
      <c r="E372" s="1"/>
      <c r="F372" s="1"/>
      <c r="G372" s="16"/>
    </row>
    <row r="373" spans="1:7">
      <c r="A373" s="1"/>
      <c r="B373" s="1"/>
      <c r="C373" s="2"/>
      <c r="D373" s="2"/>
      <c r="E373" s="1"/>
      <c r="F373" s="1"/>
      <c r="G373" s="16"/>
    </row>
    <row r="374" spans="1:7">
      <c r="A374" s="1"/>
      <c r="B374" s="1"/>
      <c r="C374" s="2"/>
      <c r="D374" s="2"/>
      <c r="E374" s="1"/>
      <c r="F374" s="1"/>
      <c r="G374" s="16"/>
    </row>
    <row r="375" spans="1:7">
      <c r="A375" s="1"/>
      <c r="B375" s="1"/>
      <c r="C375" s="2"/>
      <c r="D375" s="2"/>
      <c r="E375" s="1"/>
      <c r="F375" s="1"/>
      <c r="G375" s="16"/>
    </row>
    <row r="376" spans="1:7">
      <c r="A376" s="1"/>
      <c r="B376" s="1"/>
      <c r="C376" s="2"/>
      <c r="D376" s="2"/>
      <c r="E376" s="1"/>
      <c r="F376" s="1"/>
      <c r="G376" s="16"/>
    </row>
    <row r="377" spans="1:7">
      <c r="A377" s="1"/>
      <c r="B377" s="1"/>
      <c r="C377" s="2"/>
      <c r="D377" s="2"/>
      <c r="E377" s="1"/>
      <c r="F377" s="1"/>
      <c r="G377" s="16"/>
    </row>
    <row r="378" spans="1:7">
      <c r="A378" s="1"/>
      <c r="B378" s="1"/>
      <c r="C378" s="2"/>
      <c r="D378" s="2"/>
      <c r="E378" s="1"/>
      <c r="F378" s="1"/>
      <c r="G378" s="16"/>
    </row>
    <row r="379" spans="1:7">
      <c r="A379" s="1"/>
      <c r="B379" s="1"/>
      <c r="C379" s="2"/>
      <c r="D379" s="2"/>
      <c r="E379" s="1"/>
      <c r="F379" s="1"/>
      <c r="G379" s="16"/>
    </row>
    <row r="380" spans="1:7">
      <c r="A380" s="1"/>
      <c r="B380" s="1"/>
      <c r="C380" s="2"/>
      <c r="D380" s="2"/>
      <c r="E380" s="1"/>
      <c r="F380" s="1"/>
      <c r="G380" s="16"/>
    </row>
    <row r="381" spans="1:7">
      <c r="A381" s="1"/>
      <c r="B381" s="1"/>
      <c r="C381" s="2"/>
      <c r="D381" s="2"/>
      <c r="E381" s="1"/>
      <c r="F381" s="1"/>
      <c r="G381" s="16"/>
    </row>
    <row r="382" spans="1:7">
      <c r="A382" s="1"/>
      <c r="B382" s="1"/>
      <c r="C382" s="2"/>
      <c r="D382" s="2"/>
      <c r="E382" s="1"/>
      <c r="F382" s="1"/>
      <c r="G382" s="16"/>
    </row>
    <row r="383" spans="1:7">
      <c r="A383" s="1"/>
      <c r="B383" s="1"/>
      <c r="C383" s="2"/>
      <c r="D383" s="2"/>
      <c r="E383" s="1"/>
      <c r="F383" s="1"/>
      <c r="G383" s="16"/>
    </row>
    <row r="384" spans="1:7">
      <c r="A384" s="1"/>
      <c r="B384" s="1"/>
      <c r="C384" s="2"/>
      <c r="D384" s="2"/>
      <c r="E384" s="1"/>
      <c r="F384" s="1"/>
      <c r="G384" s="16"/>
    </row>
    <row r="385" spans="1:7">
      <c r="A385" s="1"/>
      <c r="B385" s="1"/>
      <c r="C385" s="2"/>
      <c r="D385" s="2"/>
      <c r="E385" s="1"/>
      <c r="F385" s="1"/>
      <c r="G385" s="16"/>
    </row>
    <row r="386" spans="1:7">
      <c r="A386" s="1"/>
      <c r="B386" s="1"/>
      <c r="C386" s="2"/>
      <c r="D386" s="2"/>
      <c r="E386" s="1"/>
      <c r="F386" s="1"/>
      <c r="G386" s="16"/>
    </row>
    <row r="387" spans="1:7">
      <c r="A387" s="1"/>
      <c r="B387" s="1"/>
      <c r="C387" s="2"/>
      <c r="D387" s="2"/>
      <c r="E387" s="1"/>
      <c r="F387" s="1"/>
      <c r="G387" s="16"/>
    </row>
    <row r="388" spans="1:7">
      <c r="A388" s="1"/>
      <c r="B388" s="1"/>
      <c r="C388" s="2"/>
      <c r="D388" s="2"/>
      <c r="E388" s="1"/>
      <c r="F388" s="1"/>
      <c r="G388" s="16"/>
    </row>
    <row r="389" spans="1:7">
      <c r="A389" s="1"/>
      <c r="B389" s="1"/>
      <c r="C389" s="2"/>
      <c r="D389" s="2"/>
      <c r="E389" s="1"/>
      <c r="F389" s="1"/>
      <c r="G389" s="16"/>
    </row>
    <row r="390" spans="1:7">
      <c r="A390" s="1"/>
      <c r="B390" s="1"/>
      <c r="C390" s="2"/>
      <c r="D390" s="2"/>
      <c r="E390" s="1"/>
      <c r="F390" s="1"/>
      <c r="G390" s="16"/>
    </row>
    <row r="391" spans="1:7">
      <c r="A391" s="1"/>
      <c r="B391" s="1"/>
      <c r="C391" s="2"/>
      <c r="D391" s="2"/>
      <c r="E391" s="1"/>
      <c r="F391" s="1"/>
      <c r="G391" s="16"/>
    </row>
    <row r="392" spans="1:7">
      <c r="A392" s="1"/>
      <c r="B392" s="1"/>
      <c r="C392" s="2"/>
      <c r="D392" s="2"/>
      <c r="E392" s="1"/>
      <c r="F392" s="1"/>
      <c r="G392" s="16"/>
    </row>
    <row r="393" spans="1:7">
      <c r="A393" s="1"/>
      <c r="B393" s="1"/>
      <c r="C393" s="2"/>
      <c r="D393" s="2"/>
      <c r="E393" s="1"/>
      <c r="F393" s="1"/>
      <c r="G393" s="16"/>
    </row>
    <row r="394" spans="1:7">
      <c r="A394" s="1"/>
      <c r="B394" s="1"/>
      <c r="C394" s="2"/>
      <c r="D394" s="2"/>
      <c r="E394" s="1"/>
      <c r="F394" s="1"/>
      <c r="G394" s="16"/>
    </row>
    <row r="395" spans="1:7">
      <c r="A395" s="1"/>
      <c r="B395" s="1"/>
      <c r="C395" s="2"/>
      <c r="D395" s="2"/>
      <c r="E395" s="1"/>
      <c r="F395" s="1"/>
      <c r="G395" s="16"/>
    </row>
    <row r="396" spans="1:7">
      <c r="A396" s="1"/>
      <c r="B396" s="1"/>
      <c r="C396" s="2"/>
      <c r="D396" s="2"/>
      <c r="E396" s="1"/>
      <c r="F396" s="1"/>
      <c r="G396" s="16"/>
    </row>
    <row r="397" spans="1:7">
      <c r="A397" s="1"/>
      <c r="B397" s="1"/>
      <c r="C397" s="2"/>
      <c r="D397" s="2"/>
      <c r="E397" s="1"/>
      <c r="F397" s="1"/>
      <c r="G397" s="16"/>
    </row>
    <row r="398" spans="1:7">
      <c r="A398" s="1"/>
      <c r="B398" s="1"/>
      <c r="C398" s="2"/>
      <c r="D398" s="2"/>
      <c r="E398" s="1"/>
      <c r="F398" s="1"/>
      <c r="G398" s="16"/>
    </row>
    <row r="399" spans="1:7">
      <c r="A399" s="1"/>
      <c r="B399" s="1"/>
      <c r="C399" s="2"/>
      <c r="D399" s="2"/>
      <c r="E399" s="1"/>
      <c r="F399" s="1"/>
      <c r="G399" s="16"/>
    </row>
    <row r="400" spans="1:7">
      <c r="A400" s="1"/>
      <c r="B400" s="1"/>
      <c r="C400" s="2"/>
      <c r="D400" s="2"/>
      <c r="E400" s="1"/>
      <c r="F400" s="1"/>
      <c r="G400" s="16"/>
    </row>
    <row r="401" spans="1:7">
      <c r="A401" s="1"/>
      <c r="B401" s="1"/>
      <c r="C401" s="2"/>
      <c r="D401" s="2"/>
      <c r="E401" s="1"/>
      <c r="F401" s="1"/>
      <c r="G401" s="16"/>
    </row>
    <row r="402" spans="1:7">
      <c r="A402" s="1"/>
      <c r="B402" s="1"/>
      <c r="C402" s="2"/>
      <c r="D402" s="2"/>
      <c r="E402" s="1"/>
      <c r="F402" s="1"/>
      <c r="G402" s="16"/>
    </row>
    <row r="403" spans="1:7">
      <c r="A403" s="1"/>
      <c r="B403" s="1"/>
      <c r="C403" s="2"/>
      <c r="D403" s="2"/>
      <c r="E403" s="1"/>
      <c r="F403" s="1"/>
      <c r="G403" s="16"/>
    </row>
    <row r="404" spans="1:7">
      <c r="A404" s="1"/>
      <c r="B404" s="1"/>
      <c r="C404" s="2"/>
      <c r="D404" s="2"/>
      <c r="E404" s="1"/>
      <c r="F404" s="1"/>
      <c r="G404" s="16"/>
    </row>
    <row r="405" spans="1:7">
      <c r="A405" s="1"/>
      <c r="B405" s="1"/>
      <c r="C405" s="2"/>
      <c r="D405" s="2"/>
      <c r="E405" s="1"/>
      <c r="F405" s="1"/>
      <c r="G405" s="16"/>
    </row>
    <row r="406" spans="1:7">
      <c r="A406" s="1"/>
      <c r="B406" s="1"/>
      <c r="C406" s="2"/>
      <c r="D406" s="2"/>
      <c r="E406" s="1"/>
      <c r="F406" s="1"/>
      <c r="G406" s="16"/>
    </row>
    <row r="407" spans="1:7">
      <c r="A407" s="1"/>
      <c r="B407" s="1"/>
      <c r="C407" s="2"/>
      <c r="D407" s="2"/>
      <c r="E407" s="1"/>
      <c r="F407" s="1"/>
      <c r="G407" s="16"/>
    </row>
    <row r="408" spans="1:7">
      <c r="A408" s="1"/>
      <c r="B408" s="1"/>
      <c r="C408" s="2"/>
      <c r="D408" s="2"/>
      <c r="E408" s="1"/>
      <c r="F408" s="1"/>
      <c r="G408" s="16"/>
    </row>
    <row r="409" spans="1:7">
      <c r="A409" s="1"/>
      <c r="B409" s="1"/>
      <c r="C409" s="2"/>
      <c r="D409" s="2"/>
      <c r="E409" s="1"/>
      <c r="F409" s="1"/>
      <c r="G409" s="16"/>
    </row>
    <row r="410" spans="1:7">
      <c r="A410" s="1"/>
      <c r="B410" s="1"/>
      <c r="C410" s="2"/>
      <c r="D410" s="2"/>
      <c r="E410" s="1"/>
      <c r="F410" s="1"/>
      <c r="G410" s="16"/>
    </row>
    <row r="411" spans="1:7">
      <c r="A411" s="1"/>
      <c r="B411" s="1"/>
      <c r="C411" s="2"/>
      <c r="D411" s="2"/>
      <c r="E411" s="1"/>
      <c r="F411" s="1"/>
      <c r="G411" s="16"/>
    </row>
    <row r="412" spans="1:7">
      <c r="A412" s="1"/>
      <c r="B412" s="1"/>
      <c r="C412" s="2"/>
      <c r="D412" s="2"/>
      <c r="E412" s="1"/>
      <c r="F412" s="1"/>
      <c r="G412" s="16"/>
    </row>
    <row r="413" spans="1:7">
      <c r="A413" s="1"/>
      <c r="B413" s="1"/>
      <c r="C413" s="2"/>
      <c r="D413" s="2"/>
      <c r="E413" s="1"/>
      <c r="F413" s="1"/>
      <c r="G413" s="16"/>
    </row>
    <row r="414" spans="1:7">
      <c r="A414" s="1"/>
      <c r="B414" s="1"/>
      <c r="C414" s="2"/>
      <c r="D414" s="2"/>
      <c r="E414" s="1"/>
      <c r="F414" s="1"/>
      <c r="G414" s="16"/>
    </row>
    <row r="415" spans="1:7">
      <c r="A415" s="1"/>
      <c r="B415" s="1"/>
      <c r="C415" s="2"/>
      <c r="D415" s="2"/>
      <c r="E415" s="1"/>
      <c r="F415" s="1"/>
      <c r="G415" s="16"/>
    </row>
    <row r="416" spans="1:7">
      <c r="A416" s="1"/>
      <c r="B416" s="1"/>
      <c r="C416" s="2"/>
      <c r="D416" s="2"/>
      <c r="E416" s="1"/>
      <c r="F416" s="1"/>
      <c r="G416" s="16"/>
    </row>
    <row r="417" spans="1:7">
      <c r="A417" s="1"/>
      <c r="B417" s="1"/>
      <c r="C417" s="2"/>
      <c r="D417" s="2"/>
      <c r="E417" s="1"/>
      <c r="F417" s="1"/>
      <c r="G417" s="16"/>
    </row>
    <row r="418" spans="1:7">
      <c r="A418" s="1"/>
      <c r="B418" s="1"/>
      <c r="C418" s="2"/>
      <c r="D418" s="2"/>
      <c r="E418" s="1"/>
      <c r="F418" s="1"/>
      <c r="G418" s="16"/>
    </row>
    <row r="419" spans="1:7">
      <c r="A419" s="1"/>
      <c r="B419" s="1"/>
      <c r="C419" s="2"/>
      <c r="D419" s="2"/>
      <c r="E419" s="1"/>
      <c r="F419" s="1"/>
      <c r="G419" s="16"/>
    </row>
    <row r="420" spans="1:7">
      <c r="A420" s="1"/>
      <c r="B420" s="1"/>
      <c r="C420" s="2"/>
      <c r="D420" s="2"/>
      <c r="E420" s="1"/>
      <c r="F420" s="1"/>
      <c r="G420" s="16"/>
    </row>
    <row r="421" spans="1:7">
      <c r="A421" s="1"/>
      <c r="B421" s="1"/>
      <c r="C421" s="2"/>
      <c r="D421" s="2"/>
      <c r="E421" s="1"/>
      <c r="F421" s="1"/>
      <c r="G421" s="16"/>
    </row>
    <row r="422" spans="1:7">
      <c r="A422" s="1"/>
      <c r="B422" s="1"/>
      <c r="C422" s="2"/>
      <c r="D422" s="2"/>
      <c r="E422" s="1"/>
      <c r="F422" s="1"/>
      <c r="G422" s="16"/>
    </row>
    <row r="423" spans="1:7">
      <c r="A423" s="1"/>
      <c r="B423" s="1"/>
      <c r="C423" s="2"/>
      <c r="D423" s="2"/>
      <c r="E423" s="1"/>
      <c r="F423" s="1"/>
      <c r="G423" s="16"/>
    </row>
    <row r="424" spans="1:7">
      <c r="A424" s="1"/>
      <c r="B424" s="1"/>
      <c r="C424" s="2"/>
      <c r="D424" s="2"/>
      <c r="E424" s="1"/>
      <c r="F424" s="1"/>
      <c r="G424" s="16"/>
    </row>
    <row r="425" spans="1:7">
      <c r="A425" s="1"/>
      <c r="B425" s="1"/>
      <c r="C425" s="2"/>
      <c r="D425" s="2"/>
      <c r="E425" s="1"/>
      <c r="F425" s="1"/>
      <c r="G425" s="16"/>
    </row>
    <row r="426" spans="1:7">
      <c r="A426" s="1"/>
      <c r="B426" s="1"/>
      <c r="C426" s="2"/>
      <c r="D426" s="2"/>
      <c r="E426" s="1"/>
      <c r="F426" s="1"/>
      <c r="G426" s="16"/>
    </row>
    <row r="427" spans="1:7">
      <c r="A427" s="1"/>
      <c r="B427" s="1"/>
      <c r="C427" s="2"/>
      <c r="D427" s="2"/>
      <c r="E427" s="1"/>
      <c r="F427" s="1"/>
      <c r="G427" s="16"/>
    </row>
    <row r="428" spans="1:7">
      <c r="A428" s="1"/>
      <c r="B428" s="1"/>
      <c r="C428" s="2"/>
      <c r="D428" s="2"/>
      <c r="E428" s="1"/>
      <c r="F428" s="1"/>
      <c r="G428" s="16"/>
    </row>
    <row r="429" spans="1:7">
      <c r="A429" s="1"/>
      <c r="B429" s="1"/>
      <c r="C429" s="2"/>
      <c r="D429" s="2"/>
      <c r="E429" s="1"/>
      <c r="F429" s="1"/>
      <c r="G429" s="16"/>
    </row>
    <row r="430" spans="1:7">
      <c r="A430" s="1"/>
      <c r="B430" s="1"/>
      <c r="C430" s="2"/>
      <c r="D430" s="2"/>
      <c r="E430" s="1"/>
      <c r="F430" s="1"/>
      <c r="G430" s="16"/>
    </row>
    <row r="431" spans="1:7">
      <c r="A431" s="1"/>
      <c r="B431" s="1"/>
      <c r="C431" s="2"/>
      <c r="D431" s="2"/>
      <c r="E431" s="1"/>
      <c r="F431" s="1"/>
      <c r="G431" s="16"/>
    </row>
    <row r="432" spans="1:7">
      <c r="A432" s="1"/>
      <c r="B432" s="1"/>
      <c r="C432" s="2"/>
      <c r="D432" s="2"/>
      <c r="E432" s="1"/>
      <c r="F432" s="1"/>
      <c r="G432" s="16"/>
    </row>
    <row r="433" spans="1:7">
      <c r="A433" s="1"/>
      <c r="B433" s="1"/>
      <c r="C433" s="2"/>
      <c r="D433" s="2"/>
      <c r="E433" s="1"/>
      <c r="F433" s="1"/>
      <c r="G433" s="16"/>
    </row>
  </sheetData>
  <conditionalFormatting sqref="J1:J73">
    <cfRule type="top10" dxfId="46" priority="1" percent="1" rank="15"/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4:E8"/>
  <sheetViews>
    <sheetView workbookViewId="0">
      <selection activeCell="E5" sqref="E5"/>
    </sheetView>
  </sheetViews>
  <sheetFormatPr defaultRowHeight="12.75"/>
  <cols>
    <col min="2" max="2" width="14.28515625" bestFit="1" customWidth="1"/>
    <col min="3" max="3" width="13.85546875" bestFit="1" customWidth="1"/>
    <col min="4" max="4" width="14.140625" bestFit="1" customWidth="1"/>
    <col min="5" max="5" width="14.28515625" bestFit="1" customWidth="1"/>
  </cols>
  <sheetData>
    <row r="4" spans="2:5" ht="25.5">
      <c r="B4" s="29" t="s">
        <v>105</v>
      </c>
      <c r="C4" s="29" t="s">
        <v>106</v>
      </c>
      <c r="D4" s="29" t="s">
        <v>107</v>
      </c>
      <c r="E4" s="9" t="s">
        <v>101</v>
      </c>
    </row>
    <row r="5" spans="2:5">
      <c r="B5" s="9" t="s">
        <v>102</v>
      </c>
      <c r="C5" s="6">
        <f>COUNTIF(WaterData[Cust Type],"COM")</f>
        <v>37</v>
      </c>
      <c r="D5" s="30">
        <f>QUOTIENT((SUMIF(WaterData[Cust Type],"COM",(WaterData[Gal Used]))), COUNTIF(WaterData[Cust Type],"COM"))</f>
        <v>322436</v>
      </c>
      <c r="E5" s="31">
        <f>SUMIF(WaterData[Cust Type],"COM",WaterData[Total Bill])</f>
        <v>370431.18854999996</v>
      </c>
    </row>
    <row r="6" spans="2:5">
      <c r="B6" s="9" t="s">
        <v>103</v>
      </c>
      <c r="C6" s="6">
        <f>COUNTIF(WaterData[Cust Type],"NPROFIT")</f>
        <v>11</v>
      </c>
      <c r="D6" s="30">
        <f>QUOTIENT((SUMIF(WaterData[Cust Type],"NPROFIT",(WaterData[Gal Used]))), COUNTIF(WaterData[Cust Type],"NPROFIT"))</f>
        <v>87660</v>
      </c>
      <c r="E6" s="31">
        <f>SUMIF(WaterData[Cust Type],"NPROFIT",WaterData[Total Bill])</f>
        <v>1681.3575000000001</v>
      </c>
    </row>
    <row r="7" spans="2:5">
      <c r="B7" s="9" t="s">
        <v>104</v>
      </c>
      <c r="C7" s="6">
        <f>COUNTIF(WaterData[Cust Type],"GOV")</f>
        <v>24</v>
      </c>
      <c r="D7" s="30">
        <f>QUOTIENT((SUMIF(WaterData[Cust Type],"GOV",(WaterData[Gal Used]))), COUNTIF(WaterData[Cust Type],"GOV"))</f>
        <v>774532</v>
      </c>
      <c r="E7" s="31">
        <f>SUMIF(WaterData[Cust Type],"GOV",WaterData[Total Bill])</f>
        <v>279014.404125</v>
      </c>
    </row>
    <row r="8" spans="2:5">
      <c r="B8" s="9" t="s">
        <v>100</v>
      </c>
      <c r="C8" s="32">
        <f>SUM(C5:C7)</f>
        <v>72</v>
      </c>
      <c r="D8" s="33">
        <f>QUOTIENT(SUM(D5:D7), COUNT(D5:D7))</f>
        <v>394876</v>
      </c>
      <c r="E8" s="34">
        <f>SUM(E5:E7)</f>
        <v>651126.95017499989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433"/>
  <sheetViews>
    <sheetView topLeftCell="A75" workbookViewId="0">
      <selection activeCell="D97" sqref="D97"/>
    </sheetView>
  </sheetViews>
  <sheetFormatPr defaultRowHeight="12.75"/>
  <cols>
    <col min="1" max="1" width="29.28515625" bestFit="1" customWidth="1"/>
    <col min="2" max="2" width="19.7109375" bestFit="1" customWidth="1"/>
    <col min="3" max="3" width="14.5703125" customWidth="1"/>
    <col min="4" max="4" width="11.7109375" bestFit="1" customWidth="1"/>
    <col min="5" max="5" width="14.7109375" customWidth="1"/>
    <col min="6" max="6" width="17.28515625" customWidth="1"/>
    <col min="7" max="7" width="13" style="17" bestFit="1" customWidth="1"/>
    <col min="8" max="8" width="12.85546875" style="19" customWidth="1"/>
    <col min="9" max="9" width="10" style="19" customWidth="1"/>
    <col min="10" max="10" width="12.7109375" style="22" bestFit="1" customWidth="1"/>
    <col min="11" max="11" width="9.28515625" bestFit="1" customWidth="1"/>
    <col min="12" max="12" width="9.28515625" customWidth="1"/>
  </cols>
  <sheetData>
    <row r="1" spans="1:20" ht="23.25" customHeight="1">
      <c r="A1" s="1" t="s">
        <v>0</v>
      </c>
      <c r="B1" s="8" t="s">
        <v>85</v>
      </c>
      <c r="C1" s="8" t="s">
        <v>86</v>
      </c>
      <c r="D1" s="1" t="s">
        <v>1</v>
      </c>
      <c r="E1" s="8" t="s">
        <v>87</v>
      </c>
      <c r="F1" s="8" t="s">
        <v>88</v>
      </c>
      <c r="G1" s="14" t="s">
        <v>89</v>
      </c>
      <c r="H1" s="18" t="s">
        <v>97</v>
      </c>
      <c r="I1" s="18" t="s">
        <v>98</v>
      </c>
      <c r="J1" s="20" t="s">
        <v>99</v>
      </c>
      <c r="K1" s="3"/>
      <c r="L1" s="3"/>
      <c r="M1" s="3"/>
      <c r="N1" s="2"/>
      <c r="O1" s="2"/>
      <c r="S1" t="s">
        <v>57</v>
      </c>
      <c r="T1" s="11">
        <v>3.5000000000000003E-2</v>
      </c>
    </row>
    <row r="2" spans="1:20">
      <c r="A2" s="1" t="s">
        <v>17</v>
      </c>
      <c r="B2" s="1" t="s">
        <v>7</v>
      </c>
      <c r="C2" s="2" t="s">
        <v>25</v>
      </c>
      <c r="D2" s="2" t="s">
        <v>24</v>
      </c>
      <c r="E2" s="4">
        <v>2010</v>
      </c>
      <c r="F2" s="4">
        <v>1</v>
      </c>
      <c r="G2" s="15">
        <v>108300</v>
      </c>
      <c r="H2" s="15">
        <f>IF((C2="Yes"), 0, IF((G2&lt;25000),0,IF((B2="NPROFIT"), ((G2/100)*'Billing Rate'!$C$5), IF((B2="GOV"), ((G2/100)*'Billing Rate'!$C$5), IF((B2="COM"), ((G2/100)* 'Billing Rate'!$C$3), FALSE )))))</f>
        <v>1624.5</v>
      </c>
      <c r="I2" s="15">
        <f t="shared" ref="I2:I9" si="0">IF((D2="Yes"), (H2*$T$1), 0)</f>
        <v>56.857500000000009</v>
      </c>
      <c r="J2" s="21">
        <f t="shared" ref="J2:J9" si="1">SUM(H2+I2)</f>
        <v>1681.3575000000001</v>
      </c>
      <c r="K2" s="3"/>
      <c r="L2" s="3"/>
      <c r="M2" s="3"/>
      <c r="N2" s="2"/>
      <c r="O2" s="2"/>
    </row>
    <row r="3" spans="1:20">
      <c r="A3" s="2" t="s">
        <v>70</v>
      </c>
      <c r="B3" s="1" t="s">
        <v>7</v>
      </c>
      <c r="C3" s="2" t="s">
        <v>24</v>
      </c>
      <c r="D3" s="2" t="s">
        <v>25</v>
      </c>
      <c r="E3" s="4">
        <v>2010</v>
      </c>
      <c r="F3" s="4">
        <v>1</v>
      </c>
      <c r="G3" s="15">
        <v>55160</v>
      </c>
      <c r="H3" s="15">
        <f>IF((C3="Yes"), 0, IF((G3&lt;25000),0,IF((B3="NPROFIT"), ((G3/100)*'Billing Rate'!$C$5), IF((B3="GOV"), ((G3/100)*'Billing Rate'!$C$5), IF((B3="COM"), ((G3/100)* 'Billing Rate'!$C$3), FALSE )))))</f>
        <v>0</v>
      </c>
      <c r="I3" s="15">
        <f t="shared" si="0"/>
        <v>0</v>
      </c>
      <c r="J3" s="21">
        <f t="shared" si="1"/>
        <v>0</v>
      </c>
      <c r="K3" s="3"/>
      <c r="L3" s="3"/>
      <c r="M3" s="3"/>
      <c r="N3" s="2"/>
      <c r="O3" s="2"/>
    </row>
    <row r="4" spans="1:20">
      <c r="A4" s="1" t="s">
        <v>20</v>
      </c>
      <c r="B4" s="1" t="s">
        <v>7</v>
      </c>
      <c r="C4" s="2" t="s">
        <v>24</v>
      </c>
      <c r="D4" s="2" t="s">
        <v>25</v>
      </c>
      <c r="E4" s="4">
        <v>2010</v>
      </c>
      <c r="F4" s="4">
        <v>1</v>
      </c>
      <c r="G4" s="15">
        <v>32430</v>
      </c>
      <c r="H4" s="15">
        <f>IF((C4="Yes"), 0, IF((G4&lt;25000),0,IF((B4="NPROFIT"), ((G4/100)*'Billing Rate'!$C$5), IF((B4="GOV"), ((G4/100)*'Billing Rate'!$C$5), IF((B4="COM"), ((G4/100)* 'Billing Rate'!$C$3), FALSE )))))</f>
        <v>0</v>
      </c>
      <c r="I4" s="15">
        <f t="shared" si="0"/>
        <v>0</v>
      </c>
      <c r="J4" s="21">
        <f t="shared" si="1"/>
        <v>0</v>
      </c>
      <c r="K4" s="3"/>
      <c r="L4" s="3"/>
      <c r="M4" s="3"/>
      <c r="N4" s="2"/>
      <c r="O4" s="2"/>
    </row>
    <row r="5" spans="1:20">
      <c r="A5" s="1" t="s">
        <v>49</v>
      </c>
      <c r="B5" s="7" t="s">
        <v>6</v>
      </c>
      <c r="C5" s="2" t="s">
        <v>25</v>
      </c>
      <c r="D5" s="2" t="s">
        <v>25</v>
      </c>
      <c r="E5" s="4">
        <v>2010</v>
      </c>
      <c r="F5" s="4">
        <v>1</v>
      </c>
      <c r="G5" s="15">
        <v>95660</v>
      </c>
      <c r="H5" s="15">
        <f>IF((C5="Yes"), 0, IF((G5&lt;25000),0,IF((B5="NPROFIT"), ((G5/100)*'Billing Rate'!$C$5), IF((B5="GOV"), ((G5/100)*'Billing Rate'!$C$5), IF((B5="COM"), ((G5/100)* 'Billing Rate'!$C$3), FALSE )))))</f>
        <v>1434.9</v>
      </c>
      <c r="I5" s="15">
        <f t="shared" si="0"/>
        <v>0</v>
      </c>
      <c r="J5" s="21">
        <f t="shared" si="1"/>
        <v>1434.9</v>
      </c>
      <c r="K5" s="3"/>
      <c r="L5" s="3"/>
      <c r="M5" s="3"/>
      <c r="N5" s="2"/>
      <c r="O5" s="2"/>
    </row>
    <row r="6" spans="1:20">
      <c r="A6" s="1" t="s">
        <v>16</v>
      </c>
      <c r="B6" s="1" t="s">
        <v>2</v>
      </c>
      <c r="C6" s="2" t="s">
        <v>25</v>
      </c>
      <c r="D6" s="2" t="s">
        <v>24</v>
      </c>
      <c r="E6" s="4">
        <v>2010</v>
      </c>
      <c r="F6" s="4">
        <v>1</v>
      </c>
      <c r="G6" s="15">
        <v>281200</v>
      </c>
      <c r="H6" s="15">
        <f>IF((C6="Yes"), 0, IF((G6&lt;25000),0,IF((B6="NPROFIT"), ((G6/100)*'Billing Rate'!$C$5), IF((B6="GOV"), ((G6/100)*'Billing Rate'!$C$5), IF((B6="COM"), ((G6/100)* 'Billing Rate'!$C$3), FALSE )))))</f>
        <v>8436</v>
      </c>
      <c r="I6" s="15">
        <f t="shared" si="0"/>
        <v>295.26000000000005</v>
      </c>
      <c r="J6" s="21">
        <f t="shared" si="1"/>
        <v>8731.26</v>
      </c>
      <c r="K6" s="3"/>
      <c r="L6" s="3"/>
      <c r="M6" s="3"/>
      <c r="N6" s="2"/>
      <c r="O6" s="2"/>
    </row>
    <row r="7" spans="1:20">
      <c r="A7" s="1" t="s">
        <v>10</v>
      </c>
      <c r="B7" s="1" t="s">
        <v>2</v>
      </c>
      <c r="C7" s="2" t="s">
        <v>25</v>
      </c>
      <c r="D7" s="2" t="s">
        <v>24</v>
      </c>
      <c r="E7" s="4">
        <v>2010</v>
      </c>
      <c r="F7" s="4">
        <v>1</v>
      </c>
      <c r="G7" s="15">
        <v>257000</v>
      </c>
      <c r="H7" s="15">
        <f>IF((C7="Yes"), 0, IF((G7&lt;25000),0,IF((B7="NPROFIT"), ((G7/100)*'Billing Rate'!$C$5), IF((B7="GOV"), ((G7/100)*'Billing Rate'!$C$5), IF((B7="COM"), ((G7/100)* 'Billing Rate'!$C$3), FALSE )))))</f>
        <v>7710</v>
      </c>
      <c r="I7" s="15">
        <f t="shared" si="0"/>
        <v>269.85000000000002</v>
      </c>
      <c r="J7" s="21">
        <f t="shared" si="1"/>
        <v>7979.85</v>
      </c>
      <c r="K7" s="3"/>
      <c r="L7" s="3"/>
      <c r="M7" s="3"/>
      <c r="N7" s="2"/>
      <c r="O7" s="2"/>
    </row>
    <row r="8" spans="1:20">
      <c r="A8" s="2" t="s">
        <v>41</v>
      </c>
      <c r="B8" s="1" t="s">
        <v>6</v>
      </c>
      <c r="C8" s="2" t="s">
        <v>25</v>
      </c>
      <c r="D8" s="2" t="s">
        <v>25</v>
      </c>
      <c r="E8" s="4">
        <v>2010</v>
      </c>
      <c r="F8" s="4">
        <v>1</v>
      </c>
      <c r="G8" s="15">
        <v>23300</v>
      </c>
      <c r="H8" s="15">
        <f>IF((C8="Yes"), 0, IF((G8&lt;25000),0,IF((B8="NPROFIT"), ((G8/100)*'Billing Rate'!$C$5), IF((B8="GOV"), ((G8/100)*'Billing Rate'!$C$5), IF((B8="COM"), ((G8/100)* 'Billing Rate'!$C$3), FALSE )))))</f>
        <v>0</v>
      </c>
      <c r="I8" s="15">
        <f t="shared" si="0"/>
        <v>0</v>
      </c>
      <c r="J8" s="21">
        <f t="shared" si="1"/>
        <v>0</v>
      </c>
      <c r="K8" s="3"/>
      <c r="L8" s="3"/>
      <c r="M8" s="3"/>
      <c r="N8" s="2"/>
      <c r="O8" s="2"/>
    </row>
    <row r="9" spans="1:20">
      <c r="A9" s="1" t="s">
        <v>5</v>
      </c>
      <c r="B9" s="1" t="s">
        <v>2</v>
      </c>
      <c r="C9" s="2" t="s">
        <v>25</v>
      </c>
      <c r="D9" s="2" t="s">
        <v>24</v>
      </c>
      <c r="E9" s="4">
        <v>2010</v>
      </c>
      <c r="F9" s="4">
        <v>1</v>
      </c>
      <c r="G9" s="15">
        <v>81110</v>
      </c>
      <c r="H9" s="15">
        <f>IF((C9="Yes"), 0, IF((G9&lt;25000),0,IF((B9="NPROFIT"), ((G9/100)*'Billing Rate'!$C$5), IF((B9="GOV"), ((G9/100)*'Billing Rate'!$C$5), IF((B9="COM"), ((G9/100)* 'Billing Rate'!$C$3), FALSE )))))</f>
        <v>2433.3000000000002</v>
      </c>
      <c r="I9" s="15">
        <f t="shared" si="0"/>
        <v>85.165500000000009</v>
      </c>
      <c r="J9" s="21">
        <f t="shared" si="1"/>
        <v>2518.4655000000002</v>
      </c>
      <c r="K9" s="3"/>
      <c r="L9" s="3"/>
      <c r="M9" s="3"/>
      <c r="N9" s="2"/>
      <c r="O9" s="2"/>
    </row>
    <row r="10" spans="1:20">
      <c r="A10" s="1" t="s">
        <v>19</v>
      </c>
      <c r="B10" s="1" t="s">
        <v>2</v>
      </c>
      <c r="C10" s="2" t="s">
        <v>25</v>
      </c>
      <c r="D10" s="2" t="s">
        <v>24</v>
      </c>
      <c r="E10" s="4">
        <v>2010</v>
      </c>
      <c r="F10" s="4">
        <v>1</v>
      </c>
      <c r="G10" s="15">
        <v>2072000</v>
      </c>
      <c r="H10" s="15">
        <f>IF((C10="Yes"), 0, IF((G10&lt;25000),0,IF((B10="NPROFIT"), ((G10/100)*'Billing Rate'!$C$5), IF((B10="GOV"), ((G10/100)*'Billing Rate'!$C$5), IF((B10="COM"), ((G10/100)* 'Billing Rate'!$C$3), FALSE )))))</f>
        <v>62160</v>
      </c>
      <c r="I10" s="15">
        <f t="shared" ref="I10:I41" si="2">IF((D10="Yes"), (H10*$T$1), 0)</f>
        <v>2175.6000000000004</v>
      </c>
      <c r="J10" s="21">
        <f t="shared" ref="J10:J41" si="3">SUM(H10+I10)</f>
        <v>64335.6</v>
      </c>
      <c r="K10" s="3"/>
      <c r="L10" s="3"/>
      <c r="M10" s="3"/>
      <c r="N10" s="2"/>
      <c r="O10" s="2"/>
    </row>
    <row r="11" spans="1:20">
      <c r="A11" s="2" t="s">
        <v>77</v>
      </c>
      <c r="B11" s="1" t="s">
        <v>6</v>
      </c>
      <c r="C11" s="2" t="s">
        <v>25</v>
      </c>
      <c r="D11" s="2" t="s">
        <v>25</v>
      </c>
      <c r="E11" s="4">
        <v>2010</v>
      </c>
      <c r="F11" s="4">
        <v>1</v>
      </c>
      <c r="G11" s="15">
        <v>3978000</v>
      </c>
      <c r="H11" s="15">
        <f>IF((C11="Yes"), 0, IF((G11&lt;25000),0,IF((B11="NPROFIT"), ((G11/100)*'Billing Rate'!$C$5), IF((B11="GOV"), ((G11/100)*'Billing Rate'!$C$5), IF((B11="COM"), ((G11/100)* 'Billing Rate'!$C$3), FALSE )))))</f>
        <v>59670</v>
      </c>
      <c r="I11" s="15">
        <f t="shared" si="2"/>
        <v>0</v>
      </c>
      <c r="J11" s="21">
        <f t="shared" si="3"/>
        <v>59670</v>
      </c>
      <c r="K11" s="3"/>
      <c r="L11" s="3"/>
      <c r="M11" s="3"/>
      <c r="N11" s="2"/>
      <c r="O11" s="2"/>
    </row>
    <row r="12" spans="1:20">
      <c r="A12" s="5" t="s">
        <v>60</v>
      </c>
      <c r="B12" s="1" t="s">
        <v>2</v>
      </c>
      <c r="C12" s="2" t="s">
        <v>25</v>
      </c>
      <c r="D12" s="2" t="s">
        <v>24</v>
      </c>
      <c r="E12" s="4">
        <v>2010</v>
      </c>
      <c r="F12" s="4">
        <v>1</v>
      </c>
      <c r="G12" s="15">
        <v>360800</v>
      </c>
      <c r="H12" s="15">
        <f>IF((C12="Yes"), 0, IF((G12&lt;25000),0,IF((B12="NPROFIT"), ((G12/100)*'Billing Rate'!$C$5), IF((B12="GOV"), ((G12/100)*'Billing Rate'!$C$5), IF((B12="COM"), ((G12/100)* 'Billing Rate'!$C$3), FALSE )))))</f>
        <v>10824</v>
      </c>
      <c r="I12" s="15">
        <f t="shared" si="2"/>
        <v>378.84000000000003</v>
      </c>
      <c r="J12" s="21">
        <f t="shared" si="3"/>
        <v>11202.84</v>
      </c>
      <c r="K12" s="3"/>
      <c r="L12" s="3"/>
      <c r="M12" s="3"/>
      <c r="N12" s="2"/>
      <c r="O12" s="2"/>
    </row>
    <row r="13" spans="1:20">
      <c r="A13" s="1" t="s">
        <v>37</v>
      </c>
      <c r="B13" s="1" t="s">
        <v>2</v>
      </c>
      <c r="C13" s="2" t="s">
        <v>25</v>
      </c>
      <c r="D13" s="2" t="s">
        <v>24</v>
      </c>
      <c r="E13" s="4">
        <v>2010</v>
      </c>
      <c r="F13" s="4">
        <v>1</v>
      </c>
      <c r="G13" s="15">
        <v>392600</v>
      </c>
      <c r="H13" s="15">
        <f>IF((C13="Yes"), 0, IF((G13&lt;25000),0,IF((B13="NPROFIT"), ((G13/100)*'Billing Rate'!$C$5), IF((B13="GOV"), ((G13/100)*'Billing Rate'!$C$5), IF((B13="COM"), ((G13/100)* 'Billing Rate'!$C$3), FALSE )))))</f>
        <v>11778</v>
      </c>
      <c r="I13" s="15">
        <f t="shared" si="2"/>
        <v>412.23</v>
      </c>
      <c r="J13" s="21">
        <f t="shared" si="3"/>
        <v>12190.23</v>
      </c>
      <c r="K13" s="3"/>
      <c r="L13" s="3"/>
      <c r="M13" s="3"/>
      <c r="N13" s="2"/>
      <c r="O13" s="2"/>
    </row>
    <row r="14" spans="1:20">
      <c r="A14" s="1" t="s">
        <v>39</v>
      </c>
      <c r="B14" s="1" t="s">
        <v>6</v>
      </c>
      <c r="C14" s="2" t="s">
        <v>25</v>
      </c>
      <c r="D14" s="2" t="s">
        <v>25</v>
      </c>
      <c r="E14" s="4">
        <v>2010</v>
      </c>
      <c r="F14" s="4">
        <v>1</v>
      </c>
      <c r="G14" s="15">
        <v>895300</v>
      </c>
      <c r="H14" s="15">
        <f>IF((C14="Yes"), 0, IF((G14&lt;25000),0,IF((B14="NPROFIT"), ((G14/100)*'Billing Rate'!$C$5), IF((B14="GOV"), ((G14/100)*'Billing Rate'!$C$5), IF((B14="COM"), ((G14/100)* 'Billing Rate'!$C$3), FALSE )))))</f>
        <v>13429.5</v>
      </c>
      <c r="I14" s="15">
        <f t="shared" si="2"/>
        <v>0</v>
      </c>
      <c r="J14" s="21">
        <f t="shared" si="3"/>
        <v>13429.5</v>
      </c>
      <c r="K14" s="3"/>
      <c r="L14" s="3"/>
      <c r="M14" s="3"/>
      <c r="N14" s="2"/>
      <c r="O14" s="2"/>
    </row>
    <row r="15" spans="1:20">
      <c r="A15" s="1" t="s">
        <v>55</v>
      </c>
      <c r="B15" s="1" t="s">
        <v>2</v>
      </c>
      <c r="C15" s="2" t="s">
        <v>25</v>
      </c>
      <c r="D15" s="2" t="s">
        <v>24</v>
      </c>
      <c r="E15" s="4">
        <v>2010</v>
      </c>
      <c r="F15" s="4">
        <v>1</v>
      </c>
      <c r="G15" s="15">
        <v>59240</v>
      </c>
      <c r="H15" s="15">
        <f>IF((C15="Yes"), 0, IF((G15&lt;25000),0,IF((B15="NPROFIT"), ((G15/100)*'Billing Rate'!$C$5), IF((B15="GOV"), ((G15/100)*'Billing Rate'!$C$5), IF((B15="COM"), ((G15/100)* 'Billing Rate'!$C$3), FALSE )))))</f>
        <v>1777.1999999999998</v>
      </c>
      <c r="I15" s="15">
        <f t="shared" si="2"/>
        <v>62.201999999999998</v>
      </c>
      <c r="J15" s="21">
        <f t="shared" si="3"/>
        <v>1839.4019999999998</v>
      </c>
      <c r="K15" s="3"/>
      <c r="L15" s="3"/>
      <c r="M15" s="3"/>
      <c r="N15" s="2"/>
      <c r="O15" s="2"/>
    </row>
    <row r="16" spans="1:20">
      <c r="A16" s="1" t="s">
        <v>9</v>
      </c>
      <c r="B16" s="1" t="s">
        <v>7</v>
      </c>
      <c r="C16" s="2" t="s">
        <v>24</v>
      </c>
      <c r="D16" s="2" t="s">
        <v>25</v>
      </c>
      <c r="E16" s="4">
        <v>2010</v>
      </c>
      <c r="F16" s="4">
        <v>1</v>
      </c>
      <c r="G16" s="15">
        <v>41690</v>
      </c>
      <c r="H16" s="15">
        <f>IF((C16="Yes"), 0, IF((G16&lt;25000),0,IF((B16="NPROFIT"), ((G16/100)*'Billing Rate'!$C$5), IF((B16="GOV"), ((G16/100)*'Billing Rate'!$C$5), IF((B16="COM"), ((G16/100)* 'Billing Rate'!$C$3), FALSE )))))</f>
        <v>0</v>
      </c>
      <c r="I16" s="15">
        <f t="shared" si="2"/>
        <v>0</v>
      </c>
      <c r="J16" s="21">
        <f t="shared" si="3"/>
        <v>0</v>
      </c>
      <c r="K16" s="3"/>
      <c r="L16" s="3"/>
      <c r="M16" s="3"/>
      <c r="N16" s="2"/>
      <c r="O16" s="2"/>
    </row>
    <row r="17" spans="1:15">
      <c r="A17" s="2" t="s">
        <v>74</v>
      </c>
      <c r="B17" s="1" t="s">
        <v>2</v>
      </c>
      <c r="C17" s="2" t="s">
        <v>25</v>
      </c>
      <c r="D17" s="2" t="s">
        <v>24</v>
      </c>
      <c r="E17" s="4">
        <v>2010</v>
      </c>
      <c r="F17" s="4">
        <v>1</v>
      </c>
      <c r="G17" s="15">
        <v>60870</v>
      </c>
      <c r="H17" s="15">
        <f>IF((C17="Yes"), 0, IF((G17&lt;25000),0,IF((B17="NPROFIT"), ((G17/100)*'Billing Rate'!$C$5), IF((B17="GOV"), ((G17/100)*'Billing Rate'!$C$5), IF((B17="COM"), ((G17/100)* 'Billing Rate'!$C$3), FALSE )))))</f>
        <v>1826.1000000000001</v>
      </c>
      <c r="I17" s="15">
        <f t="shared" si="2"/>
        <v>63.913500000000013</v>
      </c>
      <c r="J17" s="21">
        <f t="shared" si="3"/>
        <v>1890.0135000000002</v>
      </c>
      <c r="K17" s="3"/>
      <c r="L17" s="3"/>
      <c r="M17" s="3"/>
      <c r="N17" s="2"/>
      <c r="O17" s="2"/>
    </row>
    <row r="18" spans="1:15">
      <c r="A18" s="2" t="s">
        <v>44</v>
      </c>
      <c r="B18" s="1" t="s">
        <v>2</v>
      </c>
      <c r="C18" s="2" t="s">
        <v>25</v>
      </c>
      <c r="D18" s="2" t="s">
        <v>24</v>
      </c>
      <c r="E18" s="4">
        <v>2010</v>
      </c>
      <c r="F18" s="4">
        <v>1</v>
      </c>
      <c r="G18" s="15">
        <v>34690</v>
      </c>
      <c r="H18" s="15">
        <f>IF((C18="Yes"), 0, IF((G18&lt;25000),0,IF((B18="NPROFIT"), ((G18/100)*'Billing Rate'!$C$5), IF((B18="GOV"), ((G18/100)*'Billing Rate'!$C$5), IF((B18="COM"), ((G18/100)* 'Billing Rate'!$C$3), FALSE )))))</f>
        <v>1040.6999999999998</v>
      </c>
      <c r="I18" s="15">
        <f t="shared" si="2"/>
        <v>36.424499999999995</v>
      </c>
      <c r="J18" s="21">
        <f t="shared" si="3"/>
        <v>1077.1244999999999</v>
      </c>
      <c r="K18" s="3"/>
      <c r="L18" s="3"/>
      <c r="M18" s="3"/>
      <c r="N18" s="2"/>
      <c r="O18" s="2"/>
    </row>
    <row r="19" spans="1:15">
      <c r="A19" s="1" t="s">
        <v>47</v>
      </c>
      <c r="B19" s="1" t="s">
        <v>6</v>
      </c>
      <c r="C19" s="2" t="s">
        <v>25</v>
      </c>
      <c r="D19" s="2" t="s">
        <v>24</v>
      </c>
      <c r="E19" s="4">
        <v>2010</v>
      </c>
      <c r="F19" s="4">
        <v>1</v>
      </c>
      <c r="G19" s="15">
        <v>51790</v>
      </c>
      <c r="H19" s="15">
        <f>IF((C19="Yes"), 0, IF((G19&lt;25000),0,IF((B19="NPROFIT"), ((G19/100)*'Billing Rate'!$C$5), IF((B19="GOV"), ((G19/100)*'Billing Rate'!$C$5), IF((B19="COM"), ((G19/100)* 'Billing Rate'!$C$3), FALSE )))))</f>
        <v>776.84999999999991</v>
      </c>
      <c r="I19" s="15">
        <f t="shared" si="2"/>
        <v>27.18975</v>
      </c>
      <c r="J19" s="21">
        <f t="shared" si="3"/>
        <v>804.03974999999991</v>
      </c>
      <c r="K19" s="3"/>
      <c r="L19" s="3"/>
      <c r="M19" s="3"/>
      <c r="N19" s="2"/>
      <c r="O19" s="2"/>
    </row>
    <row r="20" spans="1:15">
      <c r="A20" s="1" t="s">
        <v>62</v>
      </c>
      <c r="B20" s="1" t="s">
        <v>2</v>
      </c>
      <c r="C20" s="2" t="s">
        <v>25</v>
      </c>
      <c r="D20" s="2" t="s">
        <v>24</v>
      </c>
      <c r="E20" s="4">
        <v>2010</v>
      </c>
      <c r="F20" s="4">
        <v>1</v>
      </c>
      <c r="G20" s="15">
        <v>1863100</v>
      </c>
      <c r="H20" s="15">
        <f>IF((C20="Yes"), 0, IF((G20&lt;25000),0,IF((B20="NPROFIT"), ((G20/100)*'Billing Rate'!$C$5), IF((B20="GOV"), ((G20/100)*'Billing Rate'!$C$5), IF((B20="COM"), ((G20/100)* 'Billing Rate'!$C$3), FALSE )))))</f>
        <v>55893</v>
      </c>
      <c r="I20" s="15">
        <f t="shared" si="2"/>
        <v>1956.2550000000001</v>
      </c>
      <c r="J20" s="21">
        <f t="shared" si="3"/>
        <v>57849.254999999997</v>
      </c>
      <c r="K20" s="3"/>
      <c r="L20" s="3"/>
      <c r="M20" s="3"/>
      <c r="N20" s="2"/>
      <c r="O20" s="2"/>
    </row>
    <row r="21" spans="1:15">
      <c r="A21" s="1" t="s">
        <v>53</v>
      </c>
      <c r="B21" s="1" t="s">
        <v>6</v>
      </c>
      <c r="C21" s="2" t="s">
        <v>25</v>
      </c>
      <c r="D21" s="2" t="s">
        <v>25</v>
      </c>
      <c r="E21" s="4">
        <v>2010</v>
      </c>
      <c r="F21" s="4">
        <v>1</v>
      </c>
      <c r="G21" s="15">
        <v>990000</v>
      </c>
      <c r="H21" s="15">
        <f>IF((C21="Yes"), 0, IF((G21&lt;25000),0,IF((B21="NPROFIT"), ((G21/100)*'Billing Rate'!$C$5), IF((B21="GOV"), ((G21/100)*'Billing Rate'!$C$5), IF((B21="COM"), ((G21/100)* 'Billing Rate'!$C$3), FALSE )))))</f>
        <v>14850</v>
      </c>
      <c r="I21" s="15">
        <f t="shared" si="2"/>
        <v>0</v>
      </c>
      <c r="J21" s="21">
        <f t="shared" si="3"/>
        <v>14850</v>
      </c>
      <c r="K21" s="3"/>
      <c r="L21" s="3"/>
      <c r="M21" s="3"/>
      <c r="N21" s="2"/>
      <c r="O21" s="2"/>
    </row>
    <row r="22" spans="1:15">
      <c r="A22" s="1" t="s">
        <v>32</v>
      </c>
      <c r="B22" s="1" t="s">
        <v>2</v>
      </c>
      <c r="C22" s="2" t="s">
        <v>25</v>
      </c>
      <c r="D22" s="2" t="s">
        <v>24</v>
      </c>
      <c r="E22" s="4">
        <v>2010</v>
      </c>
      <c r="F22" s="4">
        <v>1</v>
      </c>
      <c r="G22" s="15">
        <v>82000</v>
      </c>
      <c r="H22" s="15">
        <f>IF((C22="Yes"), 0, IF((G22&lt;25000),0,IF((B22="NPROFIT"), ((G22/100)*'Billing Rate'!$C$5), IF((B22="GOV"), ((G22/100)*'Billing Rate'!$C$5), IF((B22="COM"), ((G22/100)* 'Billing Rate'!$C$3), FALSE )))))</f>
        <v>2460</v>
      </c>
      <c r="I22" s="15">
        <f t="shared" si="2"/>
        <v>86.100000000000009</v>
      </c>
      <c r="J22" s="21">
        <f t="shared" si="3"/>
        <v>2546.1</v>
      </c>
      <c r="K22" s="3"/>
      <c r="L22" s="3"/>
      <c r="M22" s="3"/>
      <c r="N22" s="2"/>
      <c r="O22" s="2"/>
    </row>
    <row r="23" spans="1:15">
      <c r="A23" s="2" t="s">
        <v>69</v>
      </c>
      <c r="B23" s="1" t="s">
        <v>7</v>
      </c>
      <c r="C23" s="2" t="s">
        <v>24</v>
      </c>
      <c r="D23" s="2" t="s">
        <v>25</v>
      </c>
      <c r="E23" s="4">
        <v>2010</v>
      </c>
      <c r="F23" s="4">
        <v>1</v>
      </c>
      <c r="G23" s="15">
        <v>88840</v>
      </c>
      <c r="H23" s="15">
        <f>IF((C23="Yes"), 0, IF((G23&lt;25000),0,IF((B23="NPROFIT"), ((G23/100)*'Billing Rate'!$C$5), IF((B23="GOV"), ((G23/100)*'Billing Rate'!$C$5), IF((B23="COM"), ((G23/100)* 'Billing Rate'!$C$3), FALSE )))))</f>
        <v>0</v>
      </c>
      <c r="I23" s="15">
        <f t="shared" si="2"/>
        <v>0</v>
      </c>
      <c r="J23" s="21">
        <f t="shared" si="3"/>
        <v>0</v>
      </c>
      <c r="K23" s="3"/>
      <c r="L23" s="3"/>
      <c r="M23" s="3"/>
      <c r="N23" s="2"/>
      <c r="O23" s="2"/>
    </row>
    <row r="24" spans="1:15">
      <c r="A24" s="1" t="s">
        <v>13</v>
      </c>
      <c r="B24" s="1" t="s">
        <v>2</v>
      </c>
      <c r="C24" s="2" t="s">
        <v>25</v>
      </c>
      <c r="D24" s="2" t="s">
        <v>24</v>
      </c>
      <c r="E24" s="4">
        <v>2010</v>
      </c>
      <c r="F24" s="4">
        <v>1</v>
      </c>
      <c r="G24" s="15">
        <v>319090</v>
      </c>
      <c r="H24" s="15">
        <f>IF((C24="Yes"), 0, IF((G24&lt;25000),0,IF((B24="NPROFIT"), ((G24/100)*'Billing Rate'!$C$5), IF((B24="GOV"), ((G24/100)*'Billing Rate'!$C$5), IF((B24="COM"), ((G24/100)* 'Billing Rate'!$C$3), FALSE )))))</f>
        <v>9572.7000000000007</v>
      </c>
      <c r="I24" s="15">
        <f t="shared" si="2"/>
        <v>335.04450000000008</v>
      </c>
      <c r="J24" s="21">
        <f t="shared" si="3"/>
        <v>9907.7445000000007</v>
      </c>
      <c r="K24" s="3"/>
      <c r="L24" s="3"/>
      <c r="M24" s="3"/>
      <c r="N24" s="2"/>
      <c r="O24" s="2"/>
    </row>
    <row r="25" spans="1:15">
      <c r="A25" s="5" t="s">
        <v>59</v>
      </c>
      <c r="B25" s="1" t="s">
        <v>2</v>
      </c>
      <c r="C25" s="2" t="s">
        <v>25</v>
      </c>
      <c r="D25" s="2" t="s">
        <v>24</v>
      </c>
      <c r="E25" s="4">
        <v>2010</v>
      </c>
      <c r="F25" s="4">
        <v>1</v>
      </c>
      <c r="G25" s="15">
        <v>332000</v>
      </c>
      <c r="H25" s="15">
        <f>IF((C25="Yes"), 0, IF((G25&lt;25000),0,IF((B25="NPROFIT"), ((G25/100)*'Billing Rate'!$C$5), IF((B25="GOV"), ((G25/100)*'Billing Rate'!$C$5), IF((B25="COM"), ((G25/100)* 'Billing Rate'!$C$3), FALSE )))))</f>
        <v>9960</v>
      </c>
      <c r="I25" s="15">
        <f t="shared" si="2"/>
        <v>348.6</v>
      </c>
      <c r="J25" s="21">
        <f t="shared" si="3"/>
        <v>10308.6</v>
      </c>
      <c r="K25" s="3"/>
      <c r="L25" s="3"/>
      <c r="M25" s="3"/>
      <c r="N25" s="2"/>
      <c r="O25" s="2"/>
    </row>
    <row r="26" spans="1:15">
      <c r="A26" s="1" t="s">
        <v>4</v>
      </c>
      <c r="B26" s="1" t="s">
        <v>2</v>
      </c>
      <c r="C26" s="2" t="s">
        <v>25</v>
      </c>
      <c r="D26" s="2" t="s">
        <v>24</v>
      </c>
      <c r="E26" s="4">
        <v>2010</v>
      </c>
      <c r="F26" s="4">
        <v>1</v>
      </c>
      <c r="G26" s="15">
        <v>148590</v>
      </c>
      <c r="H26" s="15">
        <f>IF((C26="Yes"), 0, IF((G26&lt;25000),0,IF((B26="NPROFIT"), ((G26/100)*'Billing Rate'!$C$5), IF((B26="GOV"), ((G26/100)*'Billing Rate'!$C$5), IF((B26="COM"), ((G26/100)* 'Billing Rate'!$C$3), FALSE )))))</f>
        <v>4457.7000000000007</v>
      </c>
      <c r="I26" s="15">
        <f t="shared" si="2"/>
        <v>156.01950000000005</v>
      </c>
      <c r="J26" s="21">
        <f t="shared" si="3"/>
        <v>4613.7195000000011</v>
      </c>
      <c r="K26" s="3"/>
      <c r="L26" s="3"/>
      <c r="M26" s="3"/>
      <c r="N26" s="2"/>
      <c r="O26" s="2"/>
    </row>
    <row r="27" spans="1:15">
      <c r="A27" s="1" t="s">
        <v>52</v>
      </c>
      <c r="B27" s="1" t="s">
        <v>2</v>
      </c>
      <c r="C27" s="2" t="s">
        <v>25</v>
      </c>
      <c r="D27" s="2" t="s">
        <v>24</v>
      </c>
      <c r="E27" s="4">
        <v>2010</v>
      </c>
      <c r="F27" s="4">
        <v>1</v>
      </c>
      <c r="G27" s="15">
        <v>442400</v>
      </c>
      <c r="H27" s="15">
        <f>IF((C27="Yes"), 0, IF((G27&lt;25000),0,IF((B27="NPROFIT"), ((G27/100)*'Billing Rate'!$C$5), IF((B27="GOV"), ((G27/100)*'Billing Rate'!$C$5), IF((B27="COM"), ((G27/100)* 'Billing Rate'!$C$3), FALSE )))))</f>
        <v>13272</v>
      </c>
      <c r="I27" s="15">
        <f t="shared" si="2"/>
        <v>464.52000000000004</v>
      </c>
      <c r="J27" s="21">
        <f t="shared" si="3"/>
        <v>13736.52</v>
      </c>
      <c r="K27" s="3"/>
      <c r="L27" s="3"/>
      <c r="M27" s="3"/>
      <c r="N27" s="2"/>
      <c r="O27" s="2"/>
    </row>
    <row r="28" spans="1:15">
      <c r="A28" s="1" t="s">
        <v>78</v>
      </c>
      <c r="B28" s="1" t="s">
        <v>6</v>
      </c>
      <c r="C28" s="2" t="s">
        <v>25</v>
      </c>
      <c r="D28" s="2" t="s">
        <v>25</v>
      </c>
      <c r="E28" s="4">
        <v>2010</v>
      </c>
      <c r="F28" s="4">
        <v>1</v>
      </c>
      <c r="G28" s="15">
        <v>3031700</v>
      </c>
      <c r="H28" s="15">
        <f>IF((C28="Yes"), 0, IF((G28&lt;25000),0,IF((B28="NPROFIT"), ((G28/100)*'Billing Rate'!$C$5), IF((B28="GOV"), ((G28/100)*'Billing Rate'!$C$5), IF((B28="COM"), ((G28/100)* 'Billing Rate'!$C$3), FALSE )))))</f>
        <v>45475.5</v>
      </c>
      <c r="I28" s="15">
        <f t="shared" si="2"/>
        <v>0</v>
      </c>
      <c r="J28" s="21">
        <f t="shared" si="3"/>
        <v>45475.5</v>
      </c>
      <c r="K28" s="3"/>
      <c r="L28" s="3"/>
      <c r="M28" s="3"/>
      <c r="N28" s="2"/>
      <c r="O28" s="2"/>
    </row>
    <row r="29" spans="1:15">
      <c r="A29" s="2" t="s">
        <v>76</v>
      </c>
      <c r="B29" s="1" t="s">
        <v>2</v>
      </c>
      <c r="C29" s="2" t="s">
        <v>25</v>
      </c>
      <c r="D29" s="2" t="s">
        <v>24</v>
      </c>
      <c r="E29" s="4">
        <v>2010</v>
      </c>
      <c r="F29" s="4">
        <v>1</v>
      </c>
      <c r="G29" s="15">
        <v>76700</v>
      </c>
      <c r="H29" s="15">
        <f>IF((C29="Yes"), 0, IF((G29&lt;25000),0,IF((B29="NPROFIT"), ((G29/100)*'Billing Rate'!$C$5), IF((B29="GOV"), ((G29/100)*'Billing Rate'!$C$5), IF((B29="COM"), ((G29/100)* 'Billing Rate'!$C$3), FALSE )))))</f>
        <v>2301</v>
      </c>
      <c r="I29" s="15">
        <f t="shared" si="2"/>
        <v>80.535000000000011</v>
      </c>
      <c r="J29" s="21">
        <f t="shared" si="3"/>
        <v>2381.5349999999999</v>
      </c>
      <c r="K29" s="3"/>
      <c r="L29" s="3"/>
      <c r="M29" s="3"/>
      <c r="N29" s="2"/>
      <c r="O29" s="2"/>
    </row>
    <row r="30" spans="1:15">
      <c r="A30" s="2" t="s">
        <v>35</v>
      </c>
      <c r="B30" s="1" t="s">
        <v>2</v>
      </c>
      <c r="C30" s="2" t="s">
        <v>25</v>
      </c>
      <c r="D30" s="2" t="s">
        <v>24</v>
      </c>
      <c r="E30" s="4">
        <v>2010</v>
      </c>
      <c r="F30" s="4">
        <v>1</v>
      </c>
      <c r="G30" s="15">
        <v>178300</v>
      </c>
      <c r="H30" s="15">
        <f>IF((C30="Yes"), 0, IF((G30&lt;25000),0,IF((B30="NPROFIT"), ((G30/100)*'Billing Rate'!$C$5), IF((B30="GOV"), ((G30/100)*'Billing Rate'!$C$5), IF((B30="COM"), ((G30/100)* 'Billing Rate'!$C$3), FALSE )))))</f>
        <v>5349</v>
      </c>
      <c r="I30" s="15">
        <f t="shared" si="2"/>
        <v>187.21500000000003</v>
      </c>
      <c r="J30" s="21">
        <f t="shared" si="3"/>
        <v>5536.2150000000001</v>
      </c>
      <c r="K30" s="3"/>
      <c r="L30" s="3"/>
      <c r="M30" s="3"/>
      <c r="N30" s="2"/>
      <c r="O30" s="2"/>
    </row>
    <row r="31" spans="1:15">
      <c r="A31" s="1" t="s">
        <v>3</v>
      </c>
      <c r="B31" s="1" t="s">
        <v>2</v>
      </c>
      <c r="C31" s="2" t="s">
        <v>25</v>
      </c>
      <c r="D31" s="2" t="s">
        <v>24</v>
      </c>
      <c r="E31" s="4">
        <v>2010</v>
      </c>
      <c r="F31" s="4">
        <v>1</v>
      </c>
      <c r="G31" s="15">
        <v>217700</v>
      </c>
      <c r="H31" s="15">
        <f>IF((C31="Yes"), 0, IF((G31&lt;25000),0,IF((B31="NPROFIT"), ((G31/100)*'Billing Rate'!$C$5), IF((B31="GOV"), ((G31/100)*'Billing Rate'!$C$5), IF((B31="COM"), ((G31/100)* 'Billing Rate'!$C$3), FALSE )))))</f>
        <v>6531</v>
      </c>
      <c r="I31" s="15">
        <f t="shared" si="2"/>
        <v>228.58500000000001</v>
      </c>
      <c r="J31" s="21">
        <f t="shared" si="3"/>
        <v>6759.585</v>
      </c>
      <c r="K31" s="3"/>
      <c r="L31" s="3"/>
      <c r="M31" s="3"/>
      <c r="N31" s="2"/>
      <c r="O31" s="2"/>
    </row>
    <row r="32" spans="1:15">
      <c r="A32" s="2" t="s">
        <v>61</v>
      </c>
      <c r="B32" s="1" t="s">
        <v>6</v>
      </c>
      <c r="C32" s="2" t="s">
        <v>25</v>
      </c>
      <c r="D32" s="2" t="s">
        <v>25</v>
      </c>
      <c r="E32" s="4">
        <v>2010</v>
      </c>
      <c r="F32" s="4">
        <v>1</v>
      </c>
      <c r="G32" s="15">
        <v>2783000</v>
      </c>
      <c r="H32" s="15">
        <f>IF((C32="Yes"), 0, IF((G32&lt;25000),0,IF((B32="NPROFIT"), ((G32/100)*'Billing Rate'!$C$5), IF((B32="GOV"), ((G32/100)*'Billing Rate'!$C$5), IF((B32="COM"), ((G32/100)* 'Billing Rate'!$C$3), FALSE )))))</f>
        <v>41745</v>
      </c>
      <c r="I32" s="15">
        <f t="shared" si="2"/>
        <v>0</v>
      </c>
      <c r="J32" s="21">
        <f t="shared" si="3"/>
        <v>41745</v>
      </c>
      <c r="K32" s="3"/>
      <c r="L32" s="3"/>
      <c r="M32" s="3"/>
      <c r="N32" s="2"/>
      <c r="O32" s="2"/>
    </row>
    <row r="33" spans="1:15">
      <c r="A33" s="1" t="s">
        <v>43</v>
      </c>
      <c r="B33" s="1" t="s">
        <v>2</v>
      </c>
      <c r="C33" s="2" t="s">
        <v>25</v>
      </c>
      <c r="D33" s="2" t="s">
        <v>24</v>
      </c>
      <c r="E33" s="4">
        <v>2010</v>
      </c>
      <c r="F33" s="4">
        <v>1</v>
      </c>
      <c r="G33" s="15">
        <v>28877</v>
      </c>
      <c r="H33" s="15">
        <f>IF((C33="Yes"), 0, IF((G33&lt;25000),0,IF((B33="NPROFIT"), ((G33/100)*'Billing Rate'!$C$5), IF((B33="GOV"), ((G33/100)*'Billing Rate'!$C$5), IF((B33="COM"), ((G33/100)* 'Billing Rate'!$C$3), FALSE )))))</f>
        <v>866.31</v>
      </c>
      <c r="I33" s="15">
        <f t="shared" si="2"/>
        <v>30.32085</v>
      </c>
      <c r="J33" s="21">
        <f t="shared" si="3"/>
        <v>896.6308499999999</v>
      </c>
      <c r="K33" s="3"/>
      <c r="L33" s="3"/>
      <c r="M33" s="3"/>
      <c r="N33" s="2"/>
      <c r="O33" s="2"/>
    </row>
    <row r="34" spans="1:15">
      <c r="A34" s="1" t="s">
        <v>21</v>
      </c>
      <c r="B34" s="1" t="s">
        <v>2</v>
      </c>
      <c r="C34" s="2" t="s">
        <v>25</v>
      </c>
      <c r="D34" s="2" t="s">
        <v>24</v>
      </c>
      <c r="E34" s="4">
        <v>2010</v>
      </c>
      <c r="F34" s="4">
        <v>1</v>
      </c>
      <c r="G34" s="15">
        <v>1131600</v>
      </c>
      <c r="H34" s="15">
        <f>IF((C34="Yes"), 0, IF((G34&lt;25000),0,IF((B34="NPROFIT"), ((G34/100)*'Billing Rate'!$C$5), IF((B34="GOV"), ((G34/100)*'Billing Rate'!$C$5), IF((B34="COM"), ((G34/100)* 'Billing Rate'!$C$3), FALSE )))))</f>
        <v>33948</v>
      </c>
      <c r="I34" s="15">
        <f t="shared" si="2"/>
        <v>1188.18</v>
      </c>
      <c r="J34" s="21">
        <f t="shared" si="3"/>
        <v>35136.18</v>
      </c>
      <c r="K34" s="3"/>
      <c r="L34" s="3"/>
      <c r="M34" s="3"/>
      <c r="N34" s="2"/>
      <c r="O34" s="2"/>
    </row>
    <row r="35" spans="1:15">
      <c r="A35" s="1" t="s">
        <v>14</v>
      </c>
      <c r="B35" s="1" t="s">
        <v>2</v>
      </c>
      <c r="C35" s="2" t="s">
        <v>25</v>
      </c>
      <c r="D35" s="2" t="s">
        <v>24</v>
      </c>
      <c r="E35" s="4">
        <v>2010</v>
      </c>
      <c r="F35" s="4">
        <v>1</v>
      </c>
      <c r="G35" s="15">
        <v>56900</v>
      </c>
      <c r="H35" s="15">
        <f>IF((C35="Yes"), 0, IF((G35&lt;25000),0,IF((B35="NPROFIT"), ((G35/100)*'Billing Rate'!$C$5), IF((B35="GOV"), ((G35/100)*'Billing Rate'!$C$5), IF((B35="COM"), ((G35/100)* 'Billing Rate'!$C$3), FALSE )))))</f>
        <v>1707</v>
      </c>
      <c r="I35" s="15">
        <f t="shared" si="2"/>
        <v>59.745000000000005</v>
      </c>
      <c r="J35" s="21">
        <f t="shared" si="3"/>
        <v>1766.7449999999999</v>
      </c>
      <c r="K35" s="3"/>
      <c r="L35" s="3"/>
      <c r="M35" s="3"/>
      <c r="N35" s="2"/>
      <c r="O35" s="2"/>
    </row>
    <row r="36" spans="1:15">
      <c r="A36" s="1" t="s">
        <v>36</v>
      </c>
      <c r="B36" s="1" t="s">
        <v>7</v>
      </c>
      <c r="C36" s="2" t="s">
        <v>24</v>
      </c>
      <c r="D36" s="2" t="s">
        <v>25</v>
      </c>
      <c r="E36" s="4">
        <v>2010</v>
      </c>
      <c r="F36" s="4">
        <v>1</v>
      </c>
      <c r="G36" s="15">
        <v>238200</v>
      </c>
      <c r="H36" s="15">
        <f>IF((C36="Yes"), 0, IF((G36&lt;25000),0,IF((B36="NPROFIT"), ((G36/100)*'Billing Rate'!$C$5), IF((B36="GOV"), ((G36/100)*'Billing Rate'!$C$5), IF((B36="COM"), ((G36/100)* 'Billing Rate'!$C$3), FALSE )))))</f>
        <v>0</v>
      </c>
      <c r="I36" s="15">
        <f t="shared" si="2"/>
        <v>0</v>
      </c>
      <c r="J36" s="21">
        <f t="shared" si="3"/>
        <v>0</v>
      </c>
      <c r="K36" s="3"/>
      <c r="L36" s="3"/>
      <c r="M36" s="3"/>
      <c r="N36" s="2"/>
      <c r="O36" s="2"/>
    </row>
    <row r="37" spans="1:15">
      <c r="A37" s="2" t="s">
        <v>31</v>
      </c>
      <c r="B37" s="1" t="s">
        <v>2</v>
      </c>
      <c r="C37" s="2" t="s">
        <v>25</v>
      </c>
      <c r="D37" s="2" t="s">
        <v>24</v>
      </c>
      <c r="E37" s="4">
        <v>2010</v>
      </c>
      <c r="F37" s="4">
        <v>1</v>
      </c>
      <c r="G37" s="15">
        <v>80530</v>
      </c>
      <c r="H37" s="15">
        <f>IF((C37="Yes"), 0, IF((G37&lt;25000),0,IF((B37="NPROFIT"), ((G37/100)*'Billing Rate'!$C$5), IF((B37="GOV"), ((G37/100)*'Billing Rate'!$C$5), IF((B37="COM"), ((G37/100)* 'Billing Rate'!$C$3), FALSE )))))</f>
        <v>2415.8999999999996</v>
      </c>
      <c r="I37" s="15">
        <f t="shared" si="2"/>
        <v>84.5565</v>
      </c>
      <c r="J37" s="21">
        <f t="shared" si="3"/>
        <v>2500.4564999999998</v>
      </c>
      <c r="K37" s="3"/>
      <c r="L37" s="3"/>
      <c r="M37" s="3"/>
      <c r="N37" s="2"/>
      <c r="O37" s="2"/>
    </row>
    <row r="38" spans="1:15">
      <c r="A38" s="2" t="s">
        <v>45</v>
      </c>
      <c r="B38" s="1" t="s">
        <v>7</v>
      </c>
      <c r="C38" s="2" t="s">
        <v>24</v>
      </c>
      <c r="D38" s="2" t="s">
        <v>24</v>
      </c>
      <c r="E38" s="4">
        <v>2010</v>
      </c>
      <c r="F38" s="4">
        <v>1</v>
      </c>
      <c r="G38" s="15">
        <v>38040</v>
      </c>
      <c r="H38" s="15">
        <f>IF((C38="Yes"), 0, IF((G38&lt;25000),0,IF((B38="NPROFIT"), ((G38/100)*'Billing Rate'!$C$5), IF((B38="GOV"), ((G38/100)*'Billing Rate'!$C$5), IF((B38="COM"), ((G38/100)* 'Billing Rate'!$C$3), FALSE )))))</f>
        <v>0</v>
      </c>
      <c r="I38" s="15">
        <f t="shared" si="2"/>
        <v>0</v>
      </c>
      <c r="J38" s="21">
        <f t="shared" si="3"/>
        <v>0</v>
      </c>
      <c r="K38" s="3"/>
      <c r="L38" s="3"/>
      <c r="M38" s="3"/>
      <c r="N38" s="2"/>
      <c r="O38" s="2"/>
    </row>
    <row r="39" spans="1:15">
      <c r="A39" s="2" t="s">
        <v>66</v>
      </c>
      <c r="B39" s="1" t="s">
        <v>6</v>
      </c>
      <c r="C39" s="2" t="s">
        <v>25</v>
      </c>
      <c r="D39" s="2" t="s">
        <v>25</v>
      </c>
      <c r="E39" s="4">
        <v>2010</v>
      </c>
      <c r="F39" s="4">
        <v>1</v>
      </c>
      <c r="G39" s="15">
        <v>26250</v>
      </c>
      <c r="H39" s="15">
        <f>IF((C39="Yes"), 0, IF((G39&lt;25000),0,IF((B39="NPROFIT"), ((G39/100)*'Billing Rate'!$C$5), IF((B39="GOV"), ((G39/100)*'Billing Rate'!$C$5), IF((B39="COM"), ((G39/100)* 'Billing Rate'!$C$3), FALSE )))))</f>
        <v>393.75</v>
      </c>
      <c r="I39" s="15">
        <f t="shared" si="2"/>
        <v>0</v>
      </c>
      <c r="J39" s="21">
        <f t="shared" si="3"/>
        <v>393.75</v>
      </c>
      <c r="K39" s="3"/>
      <c r="L39" s="3"/>
      <c r="M39" s="3"/>
      <c r="N39" s="2"/>
      <c r="O39" s="2"/>
    </row>
    <row r="40" spans="1:15">
      <c r="A40" s="2" t="s">
        <v>30</v>
      </c>
      <c r="B40" s="1" t="s">
        <v>7</v>
      </c>
      <c r="C40" s="2" t="s">
        <v>24</v>
      </c>
      <c r="D40" s="2" t="s">
        <v>25</v>
      </c>
      <c r="E40" s="4">
        <v>2010</v>
      </c>
      <c r="F40" s="4">
        <v>1</v>
      </c>
      <c r="G40" s="15">
        <v>75490</v>
      </c>
      <c r="H40" s="15">
        <f>IF((C40="Yes"), 0, IF((G40&lt;25000),0,IF((B40="NPROFIT"), ((G40/100)*'Billing Rate'!$C$5), IF((B40="GOV"), ((G40/100)*'Billing Rate'!$C$5), IF((B40="COM"), ((G40/100)* 'Billing Rate'!$C$3), FALSE )))))</f>
        <v>0</v>
      </c>
      <c r="I40" s="15">
        <f t="shared" si="2"/>
        <v>0</v>
      </c>
      <c r="J40" s="21">
        <f t="shared" si="3"/>
        <v>0</v>
      </c>
      <c r="K40" s="3"/>
      <c r="L40" s="3"/>
      <c r="M40" s="3"/>
      <c r="N40" s="2"/>
      <c r="O40" s="2"/>
    </row>
    <row r="41" spans="1:15">
      <c r="A41" s="2" t="s">
        <v>42</v>
      </c>
      <c r="B41" s="1" t="s">
        <v>2</v>
      </c>
      <c r="C41" s="2" t="s">
        <v>25</v>
      </c>
      <c r="D41" s="2" t="s">
        <v>24</v>
      </c>
      <c r="E41" s="4">
        <v>2010</v>
      </c>
      <c r="F41" s="4">
        <v>1</v>
      </c>
      <c r="G41" s="15">
        <v>27800</v>
      </c>
      <c r="H41" s="15">
        <f>IF((C41="Yes"), 0, IF((G41&lt;25000),0,IF((B41="NPROFIT"), ((G41/100)*'Billing Rate'!$C$5), IF((B41="GOV"), ((G41/100)*'Billing Rate'!$C$5), IF((B41="COM"), ((G41/100)* 'Billing Rate'!$C$3), FALSE )))))</f>
        <v>834</v>
      </c>
      <c r="I41" s="15">
        <f t="shared" si="2"/>
        <v>29.19</v>
      </c>
      <c r="J41" s="21">
        <f t="shared" si="3"/>
        <v>863.19</v>
      </c>
      <c r="K41" s="3"/>
      <c r="L41" s="3"/>
      <c r="M41" s="3"/>
      <c r="N41" s="2"/>
      <c r="O41" s="2"/>
    </row>
    <row r="42" spans="1:15">
      <c r="A42" s="1" t="s">
        <v>38</v>
      </c>
      <c r="B42" s="1" t="s">
        <v>6</v>
      </c>
      <c r="C42" s="2" t="s">
        <v>25</v>
      </c>
      <c r="D42" s="2" t="s">
        <v>25</v>
      </c>
      <c r="E42" s="4">
        <v>2010</v>
      </c>
      <c r="F42" s="4">
        <v>1</v>
      </c>
      <c r="G42" s="15">
        <v>2020300</v>
      </c>
      <c r="H42" s="15">
        <f>IF((C42="Yes"), 0, IF((G42&lt;25000),0,IF((B42="NPROFIT"), ((G42/100)*'Billing Rate'!$C$5), IF((B42="GOV"), ((G42/100)*'Billing Rate'!$C$5), IF((B42="COM"), ((G42/100)* 'Billing Rate'!$C$3), FALSE )))))</f>
        <v>30304.5</v>
      </c>
      <c r="I42" s="15">
        <f t="shared" ref="I42:I73" si="4">IF((D42="Yes"), (H42*$T$1), 0)</f>
        <v>0</v>
      </c>
      <c r="J42" s="21">
        <f t="shared" ref="J42:J73" si="5">SUM(H42+I42)</f>
        <v>30304.5</v>
      </c>
      <c r="K42" s="3"/>
      <c r="L42" s="3"/>
      <c r="M42" s="3"/>
      <c r="N42" s="2"/>
      <c r="O42" s="2"/>
    </row>
    <row r="43" spans="1:15">
      <c r="A43" s="2" t="s">
        <v>72</v>
      </c>
      <c r="B43" s="1" t="s">
        <v>2</v>
      </c>
      <c r="C43" s="2" t="s">
        <v>25</v>
      </c>
      <c r="D43" s="2" t="s">
        <v>24</v>
      </c>
      <c r="E43" s="4">
        <v>2010</v>
      </c>
      <c r="F43" s="4">
        <v>1</v>
      </c>
      <c r="G43" s="15">
        <v>49000</v>
      </c>
      <c r="H43" s="15">
        <f>IF((C43="Yes"), 0, IF((G43&lt;25000),0,IF((B43="NPROFIT"), ((G43/100)*'Billing Rate'!$C$5), IF((B43="GOV"), ((G43/100)*'Billing Rate'!$C$5), IF((B43="COM"), ((G43/100)* 'Billing Rate'!$C$3), FALSE )))))</f>
        <v>1470</v>
      </c>
      <c r="I43" s="15">
        <f t="shared" si="4"/>
        <v>51.45</v>
      </c>
      <c r="J43" s="21">
        <f t="shared" si="5"/>
        <v>1521.45</v>
      </c>
      <c r="K43" s="3"/>
      <c r="L43" s="3"/>
      <c r="M43" s="3"/>
      <c r="N43" s="2"/>
      <c r="O43" s="2"/>
    </row>
    <row r="44" spans="1:15">
      <c r="A44" s="1" t="s">
        <v>54</v>
      </c>
      <c r="B44" s="1" t="s">
        <v>6</v>
      </c>
      <c r="C44" s="2" t="s">
        <v>25</v>
      </c>
      <c r="D44" s="2" t="s">
        <v>24</v>
      </c>
      <c r="E44" s="4">
        <v>2010</v>
      </c>
      <c r="F44" s="4">
        <v>1</v>
      </c>
      <c r="G44" s="15">
        <v>40530</v>
      </c>
      <c r="H44" s="15">
        <f>IF((C44="Yes"), 0, IF((G44&lt;25000),0,IF((B44="NPROFIT"), ((G44/100)*'Billing Rate'!$C$5), IF((B44="GOV"), ((G44/100)*'Billing Rate'!$C$5), IF((B44="COM"), ((G44/100)* 'Billing Rate'!$C$3), FALSE )))))</f>
        <v>607.95000000000005</v>
      </c>
      <c r="I44" s="15">
        <f t="shared" si="4"/>
        <v>21.278250000000003</v>
      </c>
      <c r="J44" s="21">
        <f t="shared" si="5"/>
        <v>629.22825</v>
      </c>
      <c r="K44" s="3"/>
      <c r="L44" s="3"/>
      <c r="M44" s="3"/>
      <c r="N44" s="2"/>
      <c r="O44" s="2"/>
    </row>
    <row r="45" spans="1:15">
      <c r="A45" s="1" t="s">
        <v>15</v>
      </c>
      <c r="B45" s="1" t="s">
        <v>2</v>
      </c>
      <c r="C45" s="2" t="s">
        <v>25</v>
      </c>
      <c r="D45" s="2" t="s">
        <v>24</v>
      </c>
      <c r="E45" s="4">
        <v>2010</v>
      </c>
      <c r="F45" s="4">
        <v>1</v>
      </c>
      <c r="G45" s="15">
        <v>524900</v>
      </c>
      <c r="H45" s="15">
        <f>IF((C45="Yes"), 0, IF((G45&lt;25000),0,IF((B45="NPROFIT"), ((G45/100)*'Billing Rate'!$C$5), IF((B45="GOV"), ((G45/100)*'Billing Rate'!$C$5), IF((B45="COM"), ((G45/100)* 'Billing Rate'!$C$3), FALSE )))))</f>
        <v>15747</v>
      </c>
      <c r="I45" s="15">
        <f t="shared" si="4"/>
        <v>551.1450000000001</v>
      </c>
      <c r="J45" s="21">
        <f t="shared" si="5"/>
        <v>16298.145</v>
      </c>
      <c r="K45" s="3"/>
      <c r="L45" s="3"/>
      <c r="M45" s="3"/>
      <c r="N45" s="2"/>
      <c r="O45" s="2"/>
    </row>
    <row r="46" spans="1:15">
      <c r="A46" s="2" t="s">
        <v>79</v>
      </c>
      <c r="B46" s="1" t="s">
        <v>2</v>
      </c>
      <c r="C46" s="2" t="s">
        <v>25</v>
      </c>
      <c r="D46" s="2" t="s">
        <v>24</v>
      </c>
      <c r="E46" s="4">
        <v>2010</v>
      </c>
      <c r="F46" s="4">
        <v>1</v>
      </c>
      <c r="G46" s="15">
        <v>25200</v>
      </c>
      <c r="H46" s="15">
        <f>IF((C46="Yes"), 0, IF((G46&lt;25000),0,IF((B46="NPROFIT"), ((G46/100)*'Billing Rate'!$C$5), IF((B46="GOV"), ((G46/100)*'Billing Rate'!$C$5), IF((B46="COM"), ((G46/100)* 'Billing Rate'!$C$3), FALSE )))))</f>
        <v>756</v>
      </c>
      <c r="I46" s="15">
        <f t="shared" si="4"/>
        <v>26.46</v>
      </c>
      <c r="J46" s="21">
        <f t="shared" si="5"/>
        <v>782.46</v>
      </c>
      <c r="K46" s="3"/>
      <c r="L46" s="3"/>
      <c r="M46" s="3"/>
      <c r="N46" s="2"/>
      <c r="O46" s="2"/>
    </row>
    <row r="47" spans="1:15">
      <c r="A47" s="2" t="s">
        <v>51</v>
      </c>
      <c r="B47" s="1" t="s">
        <v>2</v>
      </c>
      <c r="C47" s="2" t="s">
        <v>25</v>
      </c>
      <c r="D47" s="2" t="s">
        <v>24</v>
      </c>
      <c r="E47" s="4">
        <v>2010</v>
      </c>
      <c r="F47" s="4">
        <v>1</v>
      </c>
      <c r="G47" s="15">
        <v>380460</v>
      </c>
      <c r="H47" s="15">
        <f>IF((C47="Yes"), 0, IF((G47&lt;25000),0,IF((B47="NPROFIT"), ((G47/100)*'Billing Rate'!$C$5), IF((B47="GOV"), ((G47/100)*'Billing Rate'!$C$5), IF((B47="COM"), ((G47/100)* 'Billing Rate'!$C$3), FALSE )))))</f>
        <v>11413.8</v>
      </c>
      <c r="I47" s="15">
        <f t="shared" si="4"/>
        <v>399.483</v>
      </c>
      <c r="J47" s="21">
        <f t="shared" si="5"/>
        <v>11813.282999999999</v>
      </c>
      <c r="K47" s="3"/>
      <c r="L47" s="3"/>
      <c r="M47" s="3"/>
      <c r="N47" s="2"/>
      <c r="O47" s="2"/>
    </row>
    <row r="48" spans="1:15">
      <c r="A48" s="5" t="s">
        <v>58</v>
      </c>
      <c r="B48" s="1" t="s">
        <v>2</v>
      </c>
      <c r="C48" s="2" t="s">
        <v>25</v>
      </c>
      <c r="D48" s="2" t="s">
        <v>24</v>
      </c>
      <c r="E48" s="4">
        <v>2010</v>
      </c>
      <c r="F48" s="4">
        <v>1</v>
      </c>
      <c r="G48" s="15">
        <v>148174</v>
      </c>
      <c r="H48" s="15">
        <f>IF((C48="Yes"), 0, IF((G48&lt;25000),0,IF((B48="NPROFIT"), ((G48/100)*'Billing Rate'!$C$5), IF((B48="GOV"), ((G48/100)*'Billing Rate'!$C$5), IF((B48="COM"), ((G48/100)* 'Billing Rate'!$C$3), FALSE )))))</f>
        <v>4445.22</v>
      </c>
      <c r="I48" s="15">
        <f t="shared" si="4"/>
        <v>155.58270000000002</v>
      </c>
      <c r="J48" s="21">
        <f t="shared" si="5"/>
        <v>4600.8027000000002</v>
      </c>
      <c r="K48" s="3"/>
      <c r="L48" s="3"/>
      <c r="M48" s="3"/>
      <c r="N48" s="2"/>
      <c r="O48" s="2"/>
    </row>
    <row r="49" spans="1:15">
      <c r="A49" s="2" t="s">
        <v>63</v>
      </c>
      <c r="B49" s="1" t="s">
        <v>6</v>
      </c>
      <c r="C49" s="2" t="s">
        <v>25</v>
      </c>
      <c r="D49" s="2" t="s">
        <v>24</v>
      </c>
      <c r="E49" s="4">
        <v>2010</v>
      </c>
      <c r="F49" s="4">
        <v>1</v>
      </c>
      <c r="G49" s="15">
        <v>737000</v>
      </c>
      <c r="H49" s="15">
        <f>IF((C49="Yes"), 0, IF((G49&lt;25000),0,IF((B49="NPROFIT"), ((G49/100)*'Billing Rate'!$C$5), IF((B49="GOV"), ((G49/100)*'Billing Rate'!$C$5), IF((B49="COM"), ((G49/100)* 'Billing Rate'!$C$3), FALSE )))))</f>
        <v>11055</v>
      </c>
      <c r="I49" s="15">
        <f t="shared" si="4"/>
        <v>386.92500000000001</v>
      </c>
      <c r="J49" s="21">
        <f t="shared" si="5"/>
        <v>11441.924999999999</v>
      </c>
      <c r="K49" s="3"/>
      <c r="L49" s="3"/>
      <c r="M49" s="3"/>
      <c r="N49" s="2"/>
      <c r="O49" s="2"/>
    </row>
    <row r="50" spans="1:15">
      <c r="A50" s="2" t="s">
        <v>73</v>
      </c>
      <c r="B50" s="1" t="s">
        <v>2</v>
      </c>
      <c r="C50" s="2" t="s">
        <v>25</v>
      </c>
      <c r="D50" s="2" t="s">
        <v>24</v>
      </c>
      <c r="E50" s="4">
        <v>2010</v>
      </c>
      <c r="F50" s="4">
        <v>1</v>
      </c>
      <c r="G50" s="15">
        <v>41920</v>
      </c>
      <c r="H50" s="15">
        <f>IF((C50="Yes"), 0, IF((G50&lt;25000),0,IF((B50="NPROFIT"), ((G50/100)*'Billing Rate'!$C$5), IF((B50="GOV"), ((G50/100)*'Billing Rate'!$C$5), IF((B50="COM"), ((G50/100)* 'Billing Rate'!$C$3), FALSE )))))</f>
        <v>1257.5999999999999</v>
      </c>
      <c r="I50" s="15">
        <f t="shared" si="4"/>
        <v>44.015999999999998</v>
      </c>
      <c r="J50" s="21">
        <f t="shared" si="5"/>
        <v>1301.616</v>
      </c>
      <c r="K50" s="3"/>
      <c r="L50" s="3"/>
      <c r="M50" s="3"/>
      <c r="N50" s="2"/>
      <c r="O50" s="2"/>
    </row>
    <row r="51" spans="1:15">
      <c r="A51" s="1" t="s">
        <v>22</v>
      </c>
      <c r="B51" s="1" t="s">
        <v>2</v>
      </c>
      <c r="C51" s="2" t="s">
        <v>25</v>
      </c>
      <c r="D51" s="2" t="s">
        <v>24</v>
      </c>
      <c r="E51" s="4">
        <v>2010</v>
      </c>
      <c r="F51" s="4">
        <v>1</v>
      </c>
      <c r="G51" s="15">
        <v>964500</v>
      </c>
      <c r="H51" s="15">
        <f>IF((C51="Yes"), 0, IF((G51&lt;25000),0,IF((B51="NPROFIT"), ((G51/100)*'Billing Rate'!$C$5), IF((B51="GOV"), ((G51/100)*'Billing Rate'!$C$5), IF((B51="COM"), ((G51/100)* 'Billing Rate'!$C$3), FALSE )))))</f>
        <v>28935</v>
      </c>
      <c r="I51" s="15">
        <f t="shared" si="4"/>
        <v>1012.7250000000001</v>
      </c>
      <c r="J51" s="21">
        <f t="shared" si="5"/>
        <v>29947.724999999999</v>
      </c>
      <c r="K51" s="3"/>
      <c r="L51" s="3"/>
      <c r="M51" s="3"/>
      <c r="N51" s="2"/>
      <c r="O51" s="2"/>
    </row>
    <row r="52" spans="1:15">
      <c r="A52" s="1" t="s">
        <v>40</v>
      </c>
      <c r="B52" s="1" t="s">
        <v>2</v>
      </c>
      <c r="C52" s="2" t="s">
        <v>25</v>
      </c>
      <c r="D52" s="2" t="s">
        <v>24</v>
      </c>
      <c r="E52" s="4">
        <v>2010</v>
      </c>
      <c r="F52" s="4">
        <v>1</v>
      </c>
      <c r="G52" s="15">
        <v>598600</v>
      </c>
      <c r="H52" s="15">
        <f>IF((C52="Yes"), 0, IF((G52&lt;25000),0,IF((B52="NPROFIT"), ((G52/100)*'Billing Rate'!$C$5), IF((B52="GOV"), ((G52/100)*'Billing Rate'!$C$5), IF((B52="COM"), ((G52/100)* 'Billing Rate'!$C$3), FALSE )))))</f>
        <v>17958</v>
      </c>
      <c r="I52" s="15">
        <f t="shared" si="4"/>
        <v>628.53000000000009</v>
      </c>
      <c r="J52" s="21">
        <f t="shared" si="5"/>
        <v>18586.53</v>
      </c>
      <c r="K52" s="3"/>
      <c r="L52" s="3"/>
      <c r="M52" s="3"/>
      <c r="N52" s="2"/>
      <c r="O52" s="2"/>
    </row>
    <row r="53" spans="1:15">
      <c r="A53" s="1" t="s">
        <v>67</v>
      </c>
      <c r="B53" s="1" t="s">
        <v>6</v>
      </c>
      <c r="C53" s="2" t="s">
        <v>25</v>
      </c>
      <c r="D53" s="2" t="s">
        <v>25</v>
      </c>
      <c r="E53" s="4">
        <v>2010</v>
      </c>
      <c r="F53" s="4">
        <v>1</v>
      </c>
      <c r="G53" s="15">
        <v>415000</v>
      </c>
      <c r="H53" s="15">
        <f>IF((C53="Yes"), 0, IF((G53&lt;25000),0,IF((B53="NPROFIT"), ((G53/100)*'Billing Rate'!$C$5), IF((B53="GOV"), ((G53/100)*'Billing Rate'!$C$5), IF((B53="COM"), ((G53/100)* 'Billing Rate'!$C$3), FALSE )))))</f>
        <v>6225</v>
      </c>
      <c r="I53" s="15">
        <f t="shared" si="4"/>
        <v>0</v>
      </c>
      <c r="J53" s="21">
        <f t="shared" si="5"/>
        <v>6225</v>
      </c>
      <c r="K53" s="3"/>
      <c r="L53" s="3"/>
      <c r="M53" s="3"/>
      <c r="N53" s="2"/>
      <c r="O53" s="2"/>
    </row>
    <row r="54" spans="1:15">
      <c r="A54" s="1" t="s">
        <v>12</v>
      </c>
      <c r="B54" s="1" t="s">
        <v>6</v>
      </c>
      <c r="C54" s="2" t="s">
        <v>25</v>
      </c>
      <c r="D54" s="2" t="s">
        <v>25</v>
      </c>
      <c r="E54" s="4">
        <v>2010</v>
      </c>
      <c r="F54" s="4">
        <v>1</v>
      </c>
      <c r="G54" s="15">
        <v>479400</v>
      </c>
      <c r="H54" s="15">
        <f>IF((C54="Yes"), 0, IF((G54&lt;25000),0,IF((B54="NPROFIT"), ((G54/100)*'Billing Rate'!$C$5), IF((B54="GOV"), ((G54/100)*'Billing Rate'!$C$5), IF((B54="COM"), ((G54/100)* 'Billing Rate'!$C$3), FALSE )))))</f>
        <v>7191</v>
      </c>
      <c r="I54" s="15">
        <f t="shared" si="4"/>
        <v>0</v>
      </c>
      <c r="J54" s="21">
        <f t="shared" si="5"/>
        <v>7191</v>
      </c>
      <c r="K54" s="3"/>
      <c r="L54" s="3"/>
      <c r="M54" s="3"/>
      <c r="N54" s="2"/>
      <c r="O54" s="2"/>
    </row>
    <row r="55" spans="1:15">
      <c r="A55" s="2" t="s">
        <v>29</v>
      </c>
      <c r="B55" s="1" t="s">
        <v>6</v>
      </c>
      <c r="C55" s="2" t="s">
        <v>25</v>
      </c>
      <c r="D55" s="2" t="s">
        <v>24</v>
      </c>
      <c r="E55" s="4">
        <v>2010</v>
      </c>
      <c r="F55" s="4">
        <v>1</v>
      </c>
      <c r="G55" s="15">
        <v>73050</v>
      </c>
      <c r="H55" s="15">
        <f>IF((C55="Yes"), 0, IF((G55&lt;25000),0,IF((B55="NPROFIT"), ((G55/100)*'Billing Rate'!$C$5), IF((B55="GOV"), ((G55/100)*'Billing Rate'!$C$5), IF((B55="COM"), ((G55/100)* 'Billing Rate'!$C$3), FALSE )))))</f>
        <v>1095.75</v>
      </c>
      <c r="I55" s="15">
        <f t="shared" si="4"/>
        <v>38.35125</v>
      </c>
      <c r="J55" s="21">
        <f t="shared" si="5"/>
        <v>1134.1012499999999</v>
      </c>
      <c r="K55" s="3"/>
      <c r="L55" s="3"/>
      <c r="M55" s="3"/>
      <c r="N55" s="2"/>
      <c r="O55" s="2"/>
    </row>
    <row r="56" spans="1:15">
      <c r="A56" s="2" t="s">
        <v>68</v>
      </c>
      <c r="B56" s="1" t="s">
        <v>6</v>
      </c>
      <c r="C56" s="2" t="s">
        <v>25</v>
      </c>
      <c r="D56" s="2" t="s">
        <v>25</v>
      </c>
      <c r="E56" s="4">
        <v>2010</v>
      </c>
      <c r="F56" s="4">
        <v>1</v>
      </c>
      <c r="G56" s="15">
        <v>713400</v>
      </c>
      <c r="H56" s="15">
        <f>IF((C56="Yes"), 0, IF((G56&lt;25000),0,IF((B56="NPROFIT"), ((G56/100)*'Billing Rate'!$C$5), IF((B56="GOV"), ((G56/100)*'Billing Rate'!$C$5), IF((B56="COM"), ((G56/100)* 'Billing Rate'!$C$3), FALSE )))))</f>
        <v>10701</v>
      </c>
      <c r="I56" s="15">
        <f t="shared" si="4"/>
        <v>0</v>
      </c>
      <c r="J56" s="21">
        <f t="shared" si="5"/>
        <v>10701</v>
      </c>
      <c r="K56" s="3"/>
      <c r="L56" s="3"/>
      <c r="M56" s="3"/>
      <c r="N56" s="2"/>
      <c r="O56" s="2"/>
    </row>
    <row r="57" spans="1:15">
      <c r="A57" s="2" t="s">
        <v>46</v>
      </c>
      <c r="B57" s="1" t="s">
        <v>2</v>
      </c>
      <c r="C57" s="2" t="s">
        <v>25</v>
      </c>
      <c r="D57" s="2" t="s">
        <v>24</v>
      </c>
      <c r="E57" s="4">
        <v>2010</v>
      </c>
      <c r="F57" s="4">
        <v>1</v>
      </c>
      <c r="G57" s="15">
        <v>41830</v>
      </c>
      <c r="H57" s="15">
        <f>IF((C57="Yes"), 0, IF((G57&lt;25000),0,IF((B57="NPROFIT"), ((G57/100)*'Billing Rate'!$C$5), IF((B57="GOV"), ((G57/100)*'Billing Rate'!$C$5), IF((B57="COM"), ((G57/100)* 'Billing Rate'!$C$3), FALSE )))))</f>
        <v>1254.9000000000001</v>
      </c>
      <c r="I57" s="15">
        <f t="shared" si="4"/>
        <v>43.921500000000009</v>
      </c>
      <c r="J57" s="21">
        <f t="shared" si="5"/>
        <v>1298.8215</v>
      </c>
      <c r="K57" s="3"/>
      <c r="L57" s="3"/>
      <c r="M57" s="3"/>
      <c r="N57" s="2"/>
      <c r="O57" s="2"/>
    </row>
    <row r="58" spans="1:15">
      <c r="A58" s="1" t="s">
        <v>23</v>
      </c>
      <c r="B58" s="1" t="s">
        <v>2</v>
      </c>
      <c r="C58" s="2" t="s">
        <v>25</v>
      </c>
      <c r="D58" s="2" t="s">
        <v>24</v>
      </c>
      <c r="E58" s="4">
        <v>2010</v>
      </c>
      <c r="F58" s="4">
        <v>1</v>
      </c>
      <c r="G58" s="15">
        <v>165900</v>
      </c>
      <c r="H58" s="15">
        <f>IF((C58="Yes"), 0, IF((G58&lt;25000),0,IF((B58="NPROFIT"), ((G58/100)*'Billing Rate'!$C$5), IF((B58="GOV"), ((G58/100)*'Billing Rate'!$C$5), IF((B58="COM"), ((G58/100)* 'Billing Rate'!$C$3), FALSE )))))</f>
        <v>4977</v>
      </c>
      <c r="I58" s="15">
        <f t="shared" si="4"/>
        <v>174.19500000000002</v>
      </c>
      <c r="J58" s="21">
        <f t="shared" si="5"/>
        <v>5151.1949999999997</v>
      </c>
      <c r="K58" s="3"/>
      <c r="L58" s="3"/>
      <c r="M58" s="3"/>
      <c r="N58" s="2"/>
      <c r="O58" s="2"/>
    </row>
    <row r="59" spans="1:15">
      <c r="A59" s="1" t="s">
        <v>8</v>
      </c>
      <c r="B59" s="1" t="s">
        <v>6</v>
      </c>
      <c r="C59" s="2" t="s">
        <v>25</v>
      </c>
      <c r="D59" s="2" t="s">
        <v>25</v>
      </c>
      <c r="E59" s="4">
        <v>2010</v>
      </c>
      <c r="F59" s="4">
        <v>1</v>
      </c>
      <c r="G59" s="15">
        <v>63200</v>
      </c>
      <c r="H59" s="15">
        <f>IF((C59="Yes"), 0, IF((G59&lt;25000),0,IF((B59="NPROFIT"), ((G59/100)*'Billing Rate'!$C$5), IF((B59="GOV"), ((G59/100)*'Billing Rate'!$C$5), IF((B59="COM"), ((G59/100)* 'Billing Rate'!$C$3), FALSE )))))</f>
        <v>948</v>
      </c>
      <c r="I59" s="15">
        <f t="shared" si="4"/>
        <v>0</v>
      </c>
      <c r="J59" s="21">
        <f t="shared" si="5"/>
        <v>948</v>
      </c>
      <c r="K59" s="3"/>
      <c r="L59" s="3"/>
      <c r="M59" s="3"/>
      <c r="N59" s="2"/>
      <c r="O59" s="2"/>
    </row>
    <row r="60" spans="1:15">
      <c r="A60" s="2" t="s">
        <v>64</v>
      </c>
      <c r="B60" s="1" t="s">
        <v>6</v>
      </c>
      <c r="C60" s="2" t="s">
        <v>25</v>
      </c>
      <c r="D60" s="2" t="s">
        <v>25</v>
      </c>
      <c r="E60" s="4">
        <v>2010</v>
      </c>
      <c r="F60" s="4">
        <v>1</v>
      </c>
      <c r="G60" s="15">
        <v>625200</v>
      </c>
      <c r="H60" s="15">
        <f>IF((C60="Yes"), 0, IF((G60&lt;25000),0,IF((B60="NPROFIT"), ((G60/100)*'Billing Rate'!$C$5), IF((B60="GOV"), ((G60/100)*'Billing Rate'!$C$5), IF((B60="COM"), ((G60/100)* 'Billing Rate'!$C$3), FALSE )))))</f>
        <v>9378</v>
      </c>
      <c r="I60" s="15">
        <f t="shared" si="4"/>
        <v>0</v>
      </c>
      <c r="J60" s="21">
        <f t="shared" si="5"/>
        <v>9378</v>
      </c>
      <c r="K60" s="3"/>
      <c r="L60" s="3"/>
      <c r="M60" s="3"/>
      <c r="N60" s="2"/>
      <c r="O60" s="2"/>
    </row>
    <row r="61" spans="1:15">
      <c r="A61" s="1" t="s">
        <v>28</v>
      </c>
      <c r="B61" s="1" t="s">
        <v>2</v>
      </c>
      <c r="C61" s="2" t="s">
        <v>25</v>
      </c>
      <c r="D61" s="2" t="s">
        <v>24</v>
      </c>
      <c r="E61" s="4">
        <v>2010</v>
      </c>
      <c r="F61" s="4">
        <v>1</v>
      </c>
      <c r="G61" s="15">
        <v>67270</v>
      </c>
      <c r="H61" s="15">
        <f>IF((C61="Yes"), 0, IF((G61&lt;25000),0,IF((B61="NPROFIT"), ((G61/100)*'Billing Rate'!$C$5), IF((B61="GOV"), ((G61/100)*'Billing Rate'!$C$5), IF((B61="COM"), ((G61/100)* 'Billing Rate'!$C$3), FALSE )))))</f>
        <v>2018.1000000000001</v>
      </c>
      <c r="I61" s="15">
        <f t="shared" si="4"/>
        <v>70.633500000000012</v>
      </c>
      <c r="J61" s="21">
        <f t="shared" si="5"/>
        <v>2088.7335000000003</v>
      </c>
      <c r="K61" s="3"/>
      <c r="L61" s="3"/>
      <c r="M61" s="3"/>
      <c r="N61" s="2"/>
      <c r="O61" s="2"/>
    </row>
    <row r="62" spans="1:15">
      <c r="A62" s="2" t="s">
        <v>48</v>
      </c>
      <c r="B62" s="1" t="s">
        <v>7</v>
      </c>
      <c r="C62" s="2" t="s">
        <v>24</v>
      </c>
      <c r="D62" s="2" t="s">
        <v>25</v>
      </c>
      <c r="E62" s="4">
        <v>2010</v>
      </c>
      <c r="F62" s="4">
        <v>1</v>
      </c>
      <c r="G62" s="15">
        <v>83270</v>
      </c>
      <c r="H62" s="15">
        <f>IF((C62="Yes"), 0, IF((G62&lt;25000),0,IF((B62="NPROFIT"), ((G62/100)*'Billing Rate'!$C$5), IF((B62="GOV"), ((G62/100)*'Billing Rate'!$C$5), IF((B62="COM"), ((G62/100)* 'Billing Rate'!$C$3), FALSE )))))</f>
        <v>0</v>
      </c>
      <c r="I62" s="15">
        <f t="shared" si="4"/>
        <v>0</v>
      </c>
      <c r="J62" s="21">
        <f t="shared" si="5"/>
        <v>0</v>
      </c>
      <c r="K62" s="3"/>
      <c r="L62" s="3"/>
      <c r="M62" s="3"/>
      <c r="N62" s="2"/>
      <c r="O62" s="2"/>
    </row>
    <row r="63" spans="1:15">
      <c r="A63" s="1" t="s">
        <v>27</v>
      </c>
      <c r="B63" s="1" t="s">
        <v>6</v>
      </c>
      <c r="C63" s="2" t="s">
        <v>25</v>
      </c>
      <c r="D63" s="2" t="s">
        <v>24</v>
      </c>
      <c r="E63" s="4">
        <v>2010</v>
      </c>
      <c r="F63" s="4">
        <v>1</v>
      </c>
      <c r="G63" s="15">
        <v>55000</v>
      </c>
      <c r="H63" s="15">
        <f>IF((C63="Yes"), 0, IF((G63&lt;25000),0,IF((B63="NPROFIT"), ((G63/100)*'Billing Rate'!$C$5), IF((B63="GOV"), ((G63/100)*'Billing Rate'!$C$5), IF((B63="COM"), ((G63/100)* 'Billing Rate'!$C$3), FALSE )))))</f>
        <v>825</v>
      </c>
      <c r="I63" s="15">
        <f t="shared" si="4"/>
        <v>28.875000000000004</v>
      </c>
      <c r="J63" s="21">
        <f t="shared" si="5"/>
        <v>853.875</v>
      </c>
      <c r="K63" s="3"/>
      <c r="L63" s="3"/>
      <c r="M63" s="3"/>
      <c r="N63" s="2"/>
      <c r="O63" s="2"/>
    </row>
    <row r="64" spans="1:15">
      <c r="A64" s="1" t="s">
        <v>26</v>
      </c>
      <c r="B64" s="1" t="s">
        <v>6</v>
      </c>
      <c r="C64" s="2" t="s">
        <v>25</v>
      </c>
      <c r="D64" s="2" t="s">
        <v>24</v>
      </c>
      <c r="E64" s="4">
        <v>2010</v>
      </c>
      <c r="F64" s="4">
        <v>1</v>
      </c>
      <c r="G64" s="15">
        <v>56495</v>
      </c>
      <c r="H64" s="15">
        <f>IF((C64="Yes"), 0, IF((G64&lt;25000),0,IF((B64="NPROFIT"), ((G64/100)*'Billing Rate'!$C$5), IF((B64="GOV"), ((G64/100)*'Billing Rate'!$C$5), IF((B64="COM"), ((G64/100)* 'Billing Rate'!$C$3), FALSE )))))</f>
        <v>847.42500000000007</v>
      </c>
      <c r="I64" s="15">
        <f t="shared" si="4"/>
        <v>29.659875000000007</v>
      </c>
      <c r="J64" s="21">
        <f t="shared" si="5"/>
        <v>877.08487500000012</v>
      </c>
      <c r="K64" s="3"/>
      <c r="L64" s="3"/>
      <c r="M64" s="3"/>
      <c r="N64" s="2"/>
      <c r="O64" s="2"/>
    </row>
    <row r="65" spans="1:15">
      <c r="A65" s="2" t="s">
        <v>75</v>
      </c>
      <c r="B65" s="1" t="s">
        <v>6</v>
      </c>
      <c r="C65" s="2" t="s">
        <v>25</v>
      </c>
      <c r="D65" s="2" t="s">
        <v>25</v>
      </c>
      <c r="E65" s="4">
        <v>2010</v>
      </c>
      <c r="F65" s="4">
        <v>1</v>
      </c>
      <c r="G65" s="15">
        <v>70600</v>
      </c>
      <c r="H65" s="15">
        <f>IF((C65="Yes"), 0, IF((G65&lt;25000),0,IF((B65="NPROFIT"), ((G65/100)*'Billing Rate'!$C$5), IF((B65="GOV"), ((G65/100)*'Billing Rate'!$C$5), IF((B65="COM"), ((G65/100)* 'Billing Rate'!$C$3), FALSE )))))</f>
        <v>1059</v>
      </c>
      <c r="I65" s="15">
        <f t="shared" si="4"/>
        <v>0</v>
      </c>
      <c r="J65" s="21">
        <f t="shared" si="5"/>
        <v>1059</v>
      </c>
      <c r="K65" s="3"/>
      <c r="L65" s="3"/>
      <c r="M65" s="3"/>
      <c r="N65" s="2"/>
      <c r="O65" s="2"/>
    </row>
    <row r="66" spans="1:15">
      <c r="A66" s="1" t="s">
        <v>11</v>
      </c>
      <c r="B66" s="1" t="s">
        <v>7</v>
      </c>
      <c r="C66" s="2" t="s">
        <v>24</v>
      </c>
      <c r="D66" s="2" t="s">
        <v>25</v>
      </c>
      <c r="E66" s="4">
        <v>2010</v>
      </c>
      <c r="F66" s="4">
        <v>1</v>
      </c>
      <c r="G66" s="15">
        <v>84050</v>
      </c>
      <c r="H66" s="15">
        <f>IF((C66="Yes"), 0, IF((G66&lt;25000),0,IF((B66="NPROFIT"), ((G66/100)*'Billing Rate'!$C$5), IF((B66="GOV"), ((G66/100)*'Billing Rate'!$C$5), IF((B66="COM"), ((G66/100)* 'Billing Rate'!$C$3), FALSE )))))</f>
        <v>0</v>
      </c>
      <c r="I66" s="15">
        <f t="shared" si="4"/>
        <v>0</v>
      </c>
      <c r="J66" s="21">
        <f t="shared" si="5"/>
        <v>0</v>
      </c>
      <c r="K66" s="3"/>
      <c r="L66" s="3"/>
      <c r="M66" s="3"/>
      <c r="N66" s="2"/>
      <c r="O66" s="2"/>
    </row>
    <row r="67" spans="1:15">
      <c r="A67" s="1" t="s">
        <v>71</v>
      </c>
      <c r="B67" s="1" t="s">
        <v>7</v>
      </c>
      <c r="C67" s="2" t="s">
        <v>24</v>
      </c>
      <c r="D67" s="2" t="s">
        <v>25</v>
      </c>
      <c r="E67" s="4">
        <v>2010</v>
      </c>
      <c r="F67" s="4">
        <v>1</v>
      </c>
      <c r="G67" s="15">
        <v>118800</v>
      </c>
      <c r="H67" s="15">
        <f>IF((C67="Yes"), 0, IF((G67&lt;25000),0,IF((B67="NPROFIT"), ((G67/100)*'Billing Rate'!$C$5), IF((B67="GOV"), ((G67/100)*'Billing Rate'!$C$5), IF((B67="COM"), ((G67/100)* 'Billing Rate'!$C$3), FALSE )))))</f>
        <v>0</v>
      </c>
      <c r="I67" s="15">
        <f t="shared" si="4"/>
        <v>0</v>
      </c>
      <c r="J67" s="21">
        <f t="shared" si="5"/>
        <v>0</v>
      </c>
      <c r="K67" s="3"/>
      <c r="L67" s="3"/>
      <c r="M67" s="3"/>
      <c r="N67" s="2"/>
      <c r="O67" s="2"/>
    </row>
    <row r="68" spans="1:15">
      <c r="A68" s="1" t="s">
        <v>33</v>
      </c>
      <c r="B68" s="1" t="s">
        <v>2</v>
      </c>
      <c r="C68" s="2" t="s">
        <v>25</v>
      </c>
      <c r="D68" s="2" t="s">
        <v>24</v>
      </c>
      <c r="E68" s="4">
        <v>2010</v>
      </c>
      <c r="F68" s="4">
        <v>1</v>
      </c>
      <c r="G68" s="15">
        <v>88600</v>
      </c>
      <c r="H68" s="15">
        <f>IF((C68="Yes"), 0, IF((G68&lt;25000),0,IF((B68="NPROFIT"), ((G68/100)*'Billing Rate'!$C$5), IF((B68="GOV"), ((G68/100)*'Billing Rate'!$C$5), IF((B68="COM"), ((G68/100)* 'Billing Rate'!$C$3), FALSE )))))</f>
        <v>2658</v>
      </c>
      <c r="I68" s="15">
        <f t="shared" si="4"/>
        <v>93.030000000000015</v>
      </c>
      <c r="J68" s="21">
        <f t="shared" si="5"/>
        <v>2751.03</v>
      </c>
      <c r="K68" s="3"/>
      <c r="L68" s="3"/>
      <c r="M68" s="3"/>
      <c r="N68" s="2"/>
      <c r="O68" s="2"/>
    </row>
    <row r="69" spans="1:15">
      <c r="A69" s="1" t="s">
        <v>50</v>
      </c>
      <c r="B69" s="1" t="s">
        <v>2</v>
      </c>
      <c r="C69" s="2" t="s">
        <v>25</v>
      </c>
      <c r="D69" s="2" t="s">
        <v>24</v>
      </c>
      <c r="E69" s="4">
        <v>2010</v>
      </c>
      <c r="F69" s="4">
        <v>1</v>
      </c>
      <c r="G69" s="15">
        <v>204380</v>
      </c>
      <c r="H69" s="15">
        <f>IF((C69="Yes"), 0, IF((G69&lt;25000),0,IF((B69="NPROFIT"), ((G69/100)*'Billing Rate'!$C$5), IF((B69="GOV"), ((G69/100)*'Billing Rate'!$C$5), IF((B69="COM"), ((G69/100)* 'Billing Rate'!$C$3), FALSE )))))</f>
        <v>6131.4</v>
      </c>
      <c r="I69" s="15">
        <f t="shared" si="4"/>
        <v>214.59900000000002</v>
      </c>
      <c r="J69" s="21">
        <f t="shared" si="5"/>
        <v>6345.9989999999998</v>
      </c>
      <c r="K69" s="3"/>
      <c r="L69" s="3"/>
      <c r="M69" s="3"/>
      <c r="N69" s="2"/>
      <c r="O69" s="2"/>
    </row>
    <row r="70" spans="1:15">
      <c r="A70" s="1" t="s">
        <v>34</v>
      </c>
      <c r="B70" s="1" t="s">
        <v>6</v>
      </c>
      <c r="C70" s="2" t="s">
        <v>25</v>
      </c>
      <c r="D70" s="2" t="s">
        <v>25</v>
      </c>
      <c r="E70" s="4">
        <v>2010</v>
      </c>
      <c r="F70" s="4">
        <v>1</v>
      </c>
      <c r="G70" s="15">
        <v>122800</v>
      </c>
      <c r="H70" s="15">
        <f>IF((C70="Yes"), 0, IF((G70&lt;25000),0,IF((B70="NPROFIT"), ((G70/100)*'Billing Rate'!$C$5), IF((B70="GOV"), ((G70/100)*'Billing Rate'!$C$5), IF((B70="COM"), ((G70/100)* 'Billing Rate'!$C$3), FALSE )))))</f>
        <v>1842</v>
      </c>
      <c r="I70" s="15">
        <f t="shared" si="4"/>
        <v>0</v>
      </c>
      <c r="J70" s="21">
        <f t="shared" si="5"/>
        <v>1842</v>
      </c>
      <c r="K70" s="3"/>
      <c r="L70" s="3"/>
      <c r="M70" s="3"/>
      <c r="N70" s="2"/>
      <c r="O70" s="2"/>
    </row>
    <row r="71" spans="1:15">
      <c r="A71" s="1" t="s">
        <v>56</v>
      </c>
      <c r="B71" s="1" t="s">
        <v>2</v>
      </c>
      <c r="C71" s="2" t="s">
        <v>25</v>
      </c>
      <c r="D71" s="2" t="s">
        <v>24</v>
      </c>
      <c r="E71" s="4">
        <v>2010</v>
      </c>
      <c r="F71" s="4">
        <v>1</v>
      </c>
      <c r="G71" s="15">
        <v>44320</v>
      </c>
      <c r="H71" s="15">
        <f>IF((C71="Yes"), 0, IF((G71&lt;25000),0,IF((B71="NPROFIT"), ((G71/100)*'Billing Rate'!$C$5), IF((B71="GOV"), ((G71/100)*'Billing Rate'!$C$5), IF((B71="COM"), ((G71/100)* 'Billing Rate'!$C$3), FALSE )))))</f>
        <v>1329.6</v>
      </c>
      <c r="I71" s="15">
        <f t="shared" si="4"/>
        <v>46.536000000000001</v>
      </c>
      <c r="J71" s="21">
        <f t="shared" si="5"/>
        <v>1376.136</v>
      </c>
      <c r="K71" s="3"/>
      <c r="L71" s="3"/>
      <c r="M71" s="3"/>
      <c r="N71" s="2"/>
      <c r="O71" s="2"/>
    </row>
    <row r="72" spans="1:15">
      <c r="A72" s="1" t="s">
        <v>18</v>
      </c>
      <c r="B72" s="1" t="s">
        <v>6</v>
      </c>
      <c r="C72" s="2" t="s">
        <v>25</v>
      </c>
      <c r="D72" s="2" t="s">
        <v>25</v>
      </c>
      <c r="E72" s="4">
        <v>2010</v>
      </c>
      <c r="F72" s="4">
        <v>1</v>
      </c>
      <c r="G72" s="15">
        <v>34100</v>
      </c>
      <c r="H72" s="15">
        <f>IF((C72="Yes"), 0, IF((G72&lt;25000),0,IF((B72="NPROFIT"), ((G72/100)*'Billing Rate'!$C$5), IF((B72="GOV"), ((G72/100)*'Billing Rate'!$C$5), IF((B72="COM"), ((G72/100)* 'Billing Rate'!$C$3), FALSE )))))</f>
        <v>511.5</v>
      </c>
      <c r="I72" s="15">
        <f t="shared" si="4"/>
        <v>0</v>
      </c>
      <c r="J72" s="21">
        <f t="shared" si="5"/>
        <v>511.5</v>
      </c>
      <c r="K72" s="3"/>
      <c r="L72" s="3"/>
      <c r="M72" s="3"/>
      <c r="N72" s="2"/>
      <c r="O72" s="2"/>
    </row>
    <row r="73" spans="1:15">
      <c r="A73" s="2" t="s">
        <v>65</v>
      </c>
      <c r="B73" s="1" t="s">
        <v>6</v>
      </c>
      <c r="C73" s="2" t="s">
        <v>25</v>
      </c>
      <c r="D73" s="2" t="s">
        <v>25</v>
      </c>
      <c r="E73" s="4">
        <v>2010</v>
      </c>
      <c r="F73" s="4">
        <v>1</v>
      </c>
      <c r="G73" s="15">
        <v>1207700</v>
      </c>
      <c r="H73" s="15">
        <f>IF((C73="Yes"), 0, IF((G73&lt;25000),0,IF((B73="NPROFIT"), ((G73/100)*'Billing Rate'!$C$5), IF((B73="GOV"), ((G73/100)*'Billing Rate'!$C$5), IF((B73="COM"), ((G73/100)* 'Billing Rate'!$C$3), FALSE )))))</f>
        <v>18115.5</v>
      </c>
      <c r="I73" s="15">
        <f t="shared" si="4"/>
        <v>0</v>
      </c>
      <c r="J73" s="21">
        <f t="shared" si="5"/>
        <v>18115.5</v>
      </c>
      <c r="K73" s="3"/>
      <c r="L73" s="3"/>
      <c r="M73" s="3"/>
      <c r="N73" s="2"/>
      <c r="O73" s="2"/>
    </row>
    <row r="74" spans="1:15">
      <c r="A74" s="23" t="s">
        <v>100</v>
      </c>
      <c r="B74" s="23"/>
      <c r="C74" s="24"/>
      <c r="D74" s="24"/>
      <c r="E74" s="25"/>
      <c r="F74" s="25"/>
      <c r="G74" s="28">
        <f>SUBTOTAL(101,[Gal Used])</f>
        <v>437266.61111111112</v>
      </c>
      <c r="H74" s="26"/>
      <c r="I74" s="26"/>
      <c r="J74" s="27">
        <f>SUBTOTAL(109,[Total Bill])</f>
        <v>651126.95017499977</v>
      </c>
    </row>
    <row r="75" spans="1:15">
      <c r="A75" s="1"/>
      <c r="B75" s="1"/>
      <c r="C75" s="2"/>
      <c r="D75" s="2"/>
      <c r="E75" s="1"/>
      <c r="F75" s="1"/>
      <c r="G75" s="16"/>
    </row>
    <row r="76" spans="1:15">
      <c r="A76" s="1"/>
      <c r="B76" s="1"/>
      <c r="C76" s="2"/>
      <c r="D76" s="2"/>
      <c r="E76" s="1"/>
      <c r="F76" s="1"/>
      <c r="G76" s="16"/>
    </row>
    <row r="77" spans="1:15">
      <c r="A77" s="1"/>
      <c r="B77" s="1"/>
      <c r="C77" s="2"/>
      <c r="D77" s="2"/>
      <c r="E77" s="1"/>
      <c r="F77" s="1"/>
      <c r="G77" s="16"/>
    </row>
    <row r="78" spans="1:15">
      <c r="A78" s="1"/>
      <c r="B78" s="1"/>
      <c r="C78" s="2"/>
      <c r="D78" s="2"/>
      <c r="E78" s="1"/>
      <c r="F78" s="1"/>
      <c r="G78" s="16"/>
    </row>
    <row r="79" spans="1:15">
      <c r="A79" s="1"/>
      <c r="B79" s="1"/>
      <c r="C79" s="2"/>
      <c r="D79" s="2"/>
      <c r="E79" s="1"/>
      <c r="F79" s="1"/>
      <c r="G79" s="16"/>
    </row>
    <row r="80" spans="1:15">
      <c r="A80" s="1"/>
      <c r="B80" s="1"/>
      <c r="C80" s="2"/>
      <c r="D80" s="2"/>
      <c r="E80" s="1"/>
      <c r="F80" s="1"/>
      <c r="G80" s="16"/>
    </row>
    <row r="81" spans="1:7">
      <c r="A81" s="1"/>
      <c r="B81" s="1"/>
      <c r="C81" s="2"/>
      <c r="D81" s="2"/>
      <c r="E81" s="1"/>
      <c r="F81" s="1"/>
      <c r="G81" s="16"/>
    </row>
    <row r="82" spans="1:7">
      <c r="A82" s="1"/>
      <c r="B82" s="1"/>
      <c r="C82" s="2"/>
      <c r="D82" s="2"/>
      <c r="E82" s="1"/>
      <c r="F82" s="1"/>
      <c r="G82" s="16"/>
    </row>
    <row r="83" spans="1:7" ht="13.5" thickBot="1">
      <c r="A83" s="1"/>
      <c r="B83" s="1"/>
      <c r="C83" s="2"/>
      <c r="D83" s="2"/>
      <c r="E83" s="1"/>
      <c r="F83" s="1"/>
      <c r="G83" s="16"/>
    </row>
    <row r="84" spans="1:7" ht="17.25" thickTop="1" thickBot="1">
      <c r="A84" s="80" t="s">
        <v>109</v>
      </c>
      <c r="B84" s="81"/>
      <c r="C84" s="81"/>
      <c r="D84" s="81"/>
      <c r="E84" s="82"/>
      <c r="F84" s="1"/>
      <c r="G84" s="16"/>
    </row>
    <row r="85" spans="1:7" ht="13.5" thickTop="1">
      <c r="A85" s="1"/>
      <c r="B85" s="1"/>
      <c r="D85" s="2"/>
      <c r="E85" s="1"/>
      <c r="F85" s="1"/>
      <c r="G85" s="16"/>
    </row>
    <row r="86" spans="1:7" ht="25.5">
      <c r="B86" s="78" t="s">
        <v>112</v>
      </c>
      <c r="C86" s="79" t="s">
        <v>111</v>
      </c>
      <c r="D86" s="78" t="s">
        <v>114</v>
      </c>
      <c r="E86" s="78" t="s">
        <v>113</v>
      </c>
      <c r="F86" s="1"/>
      <c r="G86" s="16"/>
    </row>
    <row r="87" spans="1:7">
      <c r="A87" s="77" t="s">
        <v>110</v>
      </c>
      <c r="B87" s="66">
        <f>COUNTIF(LostRevenue[Gal Used],"&lt;25000")</f>
        <v>1</v>
      </c>
      <c r="C87" s="68">
        <f>SUMIF(LostRevenue[Gal Used],"&lt;25000",LostRevenue[Gal Used])</f>
        <v>23300</v>
      </c>
      <c r="D87" s="76" t="s">
        <v>6</v>
      </c>
      <c r="E87" s="70">
        <f>PRODUCT((C87/100),'Billing Rate'!$C$5)</f>
        <v>349.5</v>
      </c>
      <c r="F87" s="1"/>
      <c r="G87" s="16"/>
    </row>
    <row r="88" spans="1:7">
      <c r="A88" s="77" t="s">
        <v>86</v>
      </c>
      <c r="B88" s="66">
        <f>COUNTIF(LostRevenue[Bill Waived],"Yes")</f>
        <v>10</v>
      </c>
      <c r="C88" s="68">
        <f>SUMIF(LostRevenue[Bill Waived],"Yes",LostRevenue[Gal Used])</f>
        <v>855970</v>
      </c>
      <c r="D88" s="76" t="s">
        <v>7</v>
      </c>
      <c r="E88" s="70">
        <f>PRODUCT((C88/100),'Billing Rate'!$C$4)</f>
        <v>17119.400000000001</v>
      </c>
      <c r="F88" s="1"/>
      <c r="G88" s="16"/>
    </row>
    <row r="89" spans="1:7">
      <c r="A89" s="1"/>
      <c r="B89" s="67">
        <f>SUM(B87:B88)</f>
        <v>11</v>
      </c>
      <c r="C89" s="69">
        <f>SUM(C87:C88)</f>
        <v>879270</v>
      </c>
      <c r="D89" s="65"/>
      <c r="E89" s="71">
        <f>SUM(E87:E88)</f>
        <v>17468.900000000001</v>
      </c>
      <c r="F89" s="1"/>
      <c r="G89" s="16"/>
    </row>
    <row r="90" spans="1:7">
      <c r="A90" s="1"/>
      <c r="B90" s="1"/>
      <c r="C90" s="2"/>
      <c r="D90" s="2"/>
      <c r="E90" s="1"/>
      <c r="F90" s="1"/>
      <c r="G90" s="16"/>
    </row>
    <row r="91" spans="1:7">
      <c r="A91" s="1"/>
      <c r="B91" s="1"/>
      <c r="C91" s="2"/>
      <c r="D91" s="2"/>
      <c r="E91" s="1"/>
      <c r="F91" s="1"/>
      <c r="G91" s="16"/>
    </row>
    <row r="92" spans="1:7">
      <c r="A92" s="1"/>
      <c r="B92" s="1"/>
      <c r="C92" s="2"/>
      <c r="D92" s="2"/>
      <c r="E92" s="1"/>
      <c r="F92" s="1"/>
      <c r="G92" s="16"/>
    </row>
    <row r="93" spans="1:7">
      <c r="A93" s="1"/>
      <c r="B93" s="1"/>
      <c r="C93" s="2"/>
      <c r="D93" s="2"/>
      <c r="E93" s="1"/>
      <c r="F93" s="1"/>
      <c r="G93" s="16"/>
    </row>
    <row r="94" spans="1:7">
      <c r="A94" s="1"/>
      <c r="B94" s="1"/>
      <c r="C94" s="2"/>
      <c r="D94" s="2"/>
      <c r="E94" s="1"/>
      <c r="F94" s="1"/>
      <c r="G94" s="16"/>
    </row>
    <row r="95" spans="1:7">
      <c r="A95" s="1"/>
      <c r="B95" s="1"/>
      <c r="C95" s="2"/>
      <c r="D95" s="2"/>
      <c r="E95" s="1"/>
      <c r="F95" s="1"/>
      <c r="G95" s="16"/>
    </row>
    <row r="96" spans="1:7">
      <c r="A96" s="1"/>
      <c r="B96" s="1"/>
      <c r="C96" s="2"/>
      <c r="D96" s="2"/>
      <c r="E96" s="1"/>
      <c r="F96" s="1"/>
      <c r="G96" s="16"/>
    </row>
    <row r="97" spans="1:10">
      <c r="A97" s="1"/>
      <c r="B97" s="1"/>
      <c r="C97" s="2"/>
      <c r="D97" s="2"/>
      <c r="E97" s="1"/>
      <c r="F97" s="1"/>
      <c r="G97" s="16"/>
    </row>
    <row r="98" spans="1:10">
      <c r="A98" s="1"/>
      <c r="B98" s="1"/>
      <c r="C98" s="2"/>
      <c r="D98" s="2"/>
      <c r="E98" s="1"/>
      <c r="F98" s="1"/>
      <c r="G98" s="16"/>
    </row>
    <row r="99" spans="1:10">
      <c r="A99" s="1"/>
      <c r="B99" s="1"/>
      <c r="C99" s="2"/>
      <c r="D99" s="2"/>
      <c r="E99" s="1"/>
      <c r="F99" s="1"/>
      <c r="G99" s="16"/>
    </row>
    <row r="100" spans="1:10">
      <c r="A100" s="1"/>
      <c r="B100" s="1"/>
      <c r="C100" s="2"/>
      <c r="D100" s="2"/>
      <c r="E100" s="1"/>
      <c r="F100" s="1"/>
      <c r="G100" s="16"/>
    </row>
    <row r="101" spans="1:10" ht="13.5" thickBot="1">
      <c r="A101" s="35" t="s">
        <v>0</v>
      </c>
      <c r="B101" s="35" t="s">
        <v>85</v>
      </c>
      <c r="C101" s="35" t="s">
        <v>86</v>
      </c>
      <c r="D101" s="35" t="s">
        <v>1</v>
      </c>
      <c r="E101" s="35" t="s">
        <v>87</v>
      </c>
      <c r="F101" s="35" t="s">
        <v>88</v>
      </c>
      <c r="G101" s="36" t="s">
        <v>89</v>
      </c>
      <c r="H101" s="37" t="s">
        <v>97</v>
      </c>
      <c r="I101" s="37" t="s">
        <v>98</v>
      </c>
      <c r="J101" s="38" t="s">
        <v>99</v>
      </c>
    </row>
    <row r="102" spans="1:10" ht="13.5" thickTop="1">
      <c r="A102" s="39" t="s">
        <v>70</v>
      </c>
      <c r="B102" s="40" t="s">
        <v>7</v>
      </c>
      <c r="C102" s="39" t="s">
        <v>24</v>
      </c>
      <c r="D102" s="39" t="s">
        <v>25</v>
      </c>
      <c r="E102" s="41">
        <v>2010</v>
      </c>
      <c r="F102" s="41">
        <v>1</v>
      </c>
      <c r="G102" s="42">
        <v>55160</v>
      </c>
      <c r="H102" s="42">
        <v>0</v>
      </c>
      <c r="I102" s="42">
        <v>0</v>
      </c>
      <c r="J102" s="43">
        <v>0</v>
      </c>
    </row>
    <row r="103" spans="1:10">
      <c r="A103" s="44" t="s">
        <v>20</v>
      </c>
      <c r="B103" s="44" t="s">
        <v>7</v>
      </c>
      <c r="C103" s="45" t="s">
        <v>24</v>
      </c>
      <c r="D103" s="45" t="s">
        <v>25</v>
      </c>
      <c r="E103" s="46">
        <v>2010</v>
      </c>
      <c r="F103" s="46">
        <v>1</v>
      </c>
      <c r="G103" s="47">
        <v>32430</v>
      </c>
      <c r="H103" s="47">
        <v>0</v>
      </c>
      <c r="I103" s="47">
        <v>0</v>
      </c>
      <c r="J103" s="48">
        <v>0</v>
      </c>
    </row>
    <row r="104" spans="1:10">
      <c r="A104" s="39" t="s">
        <v>41</v>
      </c>
      <c r="B104" s="40" t="s">
        <v>6</v>
      </c>
      <c r="C104" s="39" t="s">
        <v>25</v>
      </c>
      <c r="D104" s="39" t="s">
        <v>25</v>
      </c>
      <c r="E104" s="41">
        <v>2010</v>
      </c>
      <c r="F104" s="41">
        <v>1</v>
      </c>
      <c r="G104" s="42">
        <v>23300</v>
      </c>
      <c r="H104" s="42">
        <v>0</v>
      </c>
      <c r="I104" s="42">
        <v>0</v>
      </c>
      <c r="J104" s="43">
        <v>0</v>
      </c>
    </row>
    <row r="105" spans="1:10">
      <c r="A105" s="49" t="s">
        <v>9</v>
      </c>
      <c r="B105" s="49" t="s">
        <v>7</v>
      </c>
      <c r="C105" s="50" t="s">
        <v>24</v>
      </c>
      <c r="D105" s="50" t="s">
        <v>25</v>
      </c>
      <c r="E105" s="51">
        <v>2010</v>
      </c>
      <c r="F105" s="51">
        <v>1</v>
      </c>
      <c r="G105" s="52">
        <v>41690</v>
      </c>
      <c r="H105" s="52">
        <v>0</v>
      </c>
      <c r="I105" s="52">
        <v>0</v>
      </c>
      <c r="J105" s="53">
        <v>0</v>
      </c>
    </row>
    <row r="106" spans="1:10">
      <c r="A106" s="39" t="s">
        <v>69</v>
      </c>
      <c r="B106" s="40" t="s">
        <v>7</v>
      </c>
      <c r="C106" s="39" t="s">
        <v>24</v>
      </c>
      <c r="D106" s="39" t="s">
        <v>25</v>
      </c>
      <c r="E106" s="41">
        <v>2010</v>
      </c>
      <c r="F106" s="41">
        <v>1</v>
      </c>
      <c r="G106" s="42">
        <v>88840</v>
      </c>
      <c r="H106" s="42">
        <v>0</v>
      </c>
      <c r="I106" s="42">
        <v>0</v>
      </c>
      <c r="J106" s="43">
        <v>0</v>
      </c>
    </row>
    <row r="107" spans="1:10">
      <c r="A107" s="49" t="s">
        <v>36</v>
      </c>
      <c r="B107" s="49" t="s">
        <v>7</v>
      </c>
      <c r="C107" s="50" t="s">
        <v>24</v>
      </c>
      <c r="D107" s="50" t="s">
        <v>25</v>
      </c>
      <c r="E107" s="51">
        <v>2010</v>
      </c>
      <c r="F107" s="51">
        <v>1</v>
      </c>
      <c r="G107" s="52">
        <v>238200</v>
      </c>
      <c r="H107" s="52">
        <v>0</v>
      </c>
      <c r="I107" s="52">
        <v>0</v>
      </c>
      <c r="J107" s="53">
        <v>0</v>
      </c>
    </row>
    <row r="108" spans="1:10">
      <c r="A108" s="39" t="s">
        <v>45</v>
      </c>
      <c r="B108" s="40" t="s">
        <v>7</v>
      </c>
      <c r="C108" s="39" t="s">
        <v>24</v>
      </c>
      <c r="D108" s="39" t="s">
        <v>24</v>
      </c>
      <c r="E108" s="41">
        <v>2010</v>
      </c>
      <c r="F108" s="41">
        <v>1</v>
      </c>
      <c r="G108" s="42">
        <v>38040</v>
      </c>
      <c r="H108" s="42">
        <v>0</v>
      </c>
      <c r="I108" s="42">
        <v>0</v>
      </c>
      <c r="J108" s="43">
        <v>0</v>
      </c>
    </row>
    <row r="109" spans="1:10">
      <c r="A109" s="50" t="s">
        <v>30</v>
      </c>
      <c r="B109" s="49" t="s">
        <v>7</v>
      </c>
      <c r="C109" s="50" t="s">
        <v>24</v>
      </c>
      <c r="D109" s="50" t="s">
        <v>25</v>
      </c>
      <c r="E109" s="51">
        <v>2010</v>
      </c>
      <c r="F109" s="51">
        <v>1</v>
      </c>
      <c r="G109" s="52">
        <v>75490</v>
      </c>
      <c r="H109" s="52">
        <v>0</v>
      </c>
      <c r="I109" s="52">
        <v>0</v>
      </c>
      <c r="J109" s="53">
        <v>0</v>
      </c>
    </row>
    <row r="110" spans="1:10">
      <c r="A110" s="39" t="s">
        <v>48</v>
      </c>
      <c r="B110" s="40" t="s">
        <v>7</v>
      </c>
      <c r="C110" s="39" t="s">
        <v>24</v>
      </c>
      <c r="D110" s="39" t="s">
        <v>25</v>
      </c>
      <c r="E110" s="41">
        <v>2010</v>
      </c>
      <c r="F110" s="41">
        <v>1</v>
      </c>
      <c r="G110" s="42">
        <v>83270</v>
      </c>
      <c r="H110" s="42">
        <v>0</v>
      </c>
      <c r="I110" s="42">
        <v>0</v>
      </c>
      <c r="J110" s="43">
        <v>0</v>
      </c>
    </row>
    <row r="111" spans="1:10">
      <c r="A111" s="49" t="s">
        <v>11</v>
      </c>
      <c r="B111" s="49" t="s">
        <v>7</v>
      </c>
      <c r="C111" s="50" t="s">
        <v>24</v>
      </c>
      <c r="D111" s="50" t="s">
        <v>25</v>
      </c>
      <c r="E111" s="51">
        <v>2010</v>
      </c>
      <c r="F111" s="51">
        <v>1</v>
      </c>
      <c r="G111" s="52">
        <v>84050</v>
      </c>
      <c r="H111" s="52">
        <v>0</v>
      </c>
      <c r="I111" s="52">
        <v>0</v>
      </c>
      <c r="J111" s="53">
        <v>0</v>
      </c>
    </row>
    <row r="112" spans="1:10" ht="13.5" thickBot="1">
      <c r="A112" s="54" t="s">
        <v>71</v>
      </c>
      <c r="B112" s="54" t="s">
        <v>7</v>
      </c>
      <c r="C112" s="55" t="s">
        <v>24</v>
      </c>
      <c r="D112" s="55" t="s">
        <v>25</v>
      </c>
      <c r="E112" s="56">
        <v>2010</v>
      </c>
      <c r="F112" s="56">
        <v>1</v>
      </c>
      <c r="G112" s="57">
        <v>118800</v>
      </c>
      <c r="H112" s="57">
        <v>0</v>
      </c>
      <c r="I112" s="57">
        <v>0</v>
      </c>
      <c r="J112" s="58">
        <v>0</v>
      </c>
    </row>
    <row r="113" spans="1:10" ht="13.5" thickTop="1">
      <c r="A113" s="59" t="s">
        <v>100</v>
      </c>
      <c r="B113" s="59"/>
      <c r="C113" s="60"/>
      <c r="D113" s="60"/>
      <c r="E113" s="61"/>
      <c r="F113" s="61"/>
      <c r="G113" s="62"/>
      <c r="H113" s="63"/>
      <c r="I113" s="63"/>
      <c r="J113" s="64">
        <v>0</v>
      </c>
    </row>
    <row r="114" spans="1:10">
      <c r="A114" s="1"/>
      <c r="B114" s="1"/>
      <c r="C114" s="2"/>
      <c r="D114" s="2"/>
      <c r="E114" s="1"/>
      <c r="F114" s="1"/>
      <c r="G114" s="16"/>
    </row>
    <row r="115" spans="1:10">
      <c r="A115" s="1"/>
      <c r="B115" s="1"/>
      <c r="C115" s="2"/>
      <c r="D115" s="2"/>
      <c r="E115" s="1"/>
      <c r="F115" s="1"/>
      <c r="G115" s="16"/>
    </row>
    <row r="116" spans="1:10">
      <c r="A116" s="1"/>
      <c r="B116" s="1"/>
      <c r="C116" s="2"/>
      <c r="D116" s="2"/>
      <c r="E116" s="1"/>
      <c r="F116" s="1"/>
      <c r="G116" s="16"/>
    </row>
    <row r="117" spans="1:10">
      <c r="A117" s="1"/>
      <c r="B117" s="1"/>
      <c r="C117" s="2"/>
      <c r="D117" s="2"/>
      <c r="E117" s="1"/>
      <c r="F117" s="1"/>
      <c r="G117" s="16"/>
    </row>
    <row r="118" spans="1:10">
      <c r="A118" s="1"/>
      <c r="B118" s="1"/>
      <c r="C118" s="2"/>
      <c r="D118" s="2"/>
      <c r="E118" s="1"/>
      <c r="F118" s="1"/>
      <c r="G118" s="16"/>
    </row>
    <row r="119" spans="1:10">
      <c r="A119" s="1"/>
      <c r="B119" s="1"/>
      <c r="C119" s="2"/>
      <c r="D119" s="2"/>
      <c r="E119" s="1"/>
      <c r="F119" s="1"/>
      <c r="G119" s="16"/>
    </row>
    <row r="120" spans="1:10">
      <c r="A120" s="1"/>
      <c r="B120" s="1"/>
      <c r="C120" s="2"/>
      <c r="D120" s="2"/>
      <c r="E120" s="1"/>
      <c r="F120" s="1"/>
      <c r="G120" s="16"/>
    </row>
    <row r="121" spans="1:10">
      <c r="A121" s="1"/>
      <c r="B121" s="1"/>
      <c r="C121" s="2"/>
      <c r="D121" s="2"/>
      <c r="E121" s="1"/>
      <c r="F121" s="1"/>
      <c r="G121" s="16"/>
    </row>
    <row r="122" spans="1:10">
      <c r="A122" s="1"/>
      <c r="B122" s="1"/>
      <c r="C122" s="2"/>
      <c r="D122" s="2"/>
      <c r="E122" s="1"/>
      <c r="F122" s="1"/>
      <c r="G122" s="16"/>
    </row>
    <row r="123" spans="1:10">
      <c r="A123" s="1"/>
      <c r="B123" s="1"/>
      <c r="C123" s="2"/>
      <c r="D123" s="2"/>
      <c r="E123" s="1"/>
      <c r="F123" s="1"/>
      <c r="G123" s="16"/>
    </row>
    <row r="124" spans="1:10">
      <c r="A124" s="1"/>
      <c r="B124" s="1"/>
      <c r="C124" s="2"/>
      <c r="D124" s="2"/>
      <c r="E124" s="1"/>
      <c r="F124" s="1"/>
      <c r="G124" s="16"/>
    </row>
    <row r="125" spans="1:10">
      <c r="A125" s="1"/>
      <c r="B125" s="1"/>
      <c r="C125" s="2"/>
      <c r="D125" s="2"/>
      <c r="E125" s="1"/>
      <c r="F125" s="1"/>
      <c r="G125" s="16"/>
    </row>
    <row r="126" spans="1:10">
      <c r="A126" s="1"/>
      <c r="B126" s="1"/>
      <c r="C126" s="2"/>
      <c r="D126" s="2"/>
      <c r="E126" s="1"/>
      <c r="F126" s="1"/>
      <c r="G126" s="16"/>
    </row>
    <row r="127" spans="1:10">
      <c r="A127" s="1"/>
      <c r="B127" s="1"/>
      <c r="C127" s="2"/>
      <c r="D127" s="2"/>
      <c r="E127" s="1"/>
      <c r="F127" s="1"/>
      <c r="G127" s="16"/>
    </row>
    <row r="128" spans="1:10">
      <c r="A128" s="1"/>
      <c r="B128" s="1"/>
      <c r="C128" s="2"/>
      <c r="D128" s="2"/>
      <c r="E128" s="1"/>
      <c r="F128" s="1"/>
      <c r="G128" s="16"/>
    </row>
    <row r="129" spans="1:7">
      <c r="A129" s="1"/>
      <c r="B129" s="1"/>
      <c r="C129" s="2"/>
      <c r="D129" s="2"/>
      <c r="E129" s="1"/>
      <c r="F129" s="1"/>
      <c r="G129" s="16"/>
    </row>
    <row r="130" spans="1:7">
      <c r="A130" s="1"/>
      <c r="B130" s="1"/>
      <c r="C130" s="2"/>
      <c r="D130" s="2"/>
      <c r="E130" s="1"/>
      <c r="F130" s="1"/>
      <c r="G130" s="16"/>
    </row>
    <row r="131" spans="1:7">
      <c r="A131" s="1"/>
      <c r="B131" s="1"/>
      <c r="C131" s="2"/>
      <c r="D131" s="2"/>
      <c r="E131" s="1"/>
      <c r="F131" s="1"/>
      <c r="G131" s="16"/>
    </row>
    <row r="132" spans="1:7">
      <c r="A132" s="1"/>
      <c r="B132" s="1"/>
      <c r="C132" s="2"/>
      <c r="D132" s="2"/>
      <c r="E132" s="1"/>
      <c r="F132" s="1"/>
      <c r="G132" s="16"/>
    </row>
    <row r="133" spans="1:7">
      <c r="A133" s="1"/>
      <c r="B133" s="1"/>
      <c r="C133" s="2"/>
      <c r="D133" s="2"/>
      <c r="E133" s="1"/>
      <c r="F133" s="1"/>
      <c r="G133" s="16"/>
    </row>
    <row r="134" spans="1:7">
      <c r="A134" s="1"/>
      <c r="B134" s="1"/>
      <c r="C134" s="2"/>
      <c r="D134" s="2"/>
      <c r="E134" s="1"/>
      <c r="F134" s="1"/>
      <c r="G134" s="16"/>
    </row>
    <row r="135" spans="1:7">
      <c r="A135" s="1"/>
      <c r="B135" s="1"/>
      <c r="C135" s="2"/>
      <c r="D135" s="2"/>
      <c r="E135" s="1"/>
      <c r="F135" s="1"/>
      <c r="G135" s="16"/>
    </row>
    <row r="136" spans="1:7">
      <c r="A136" s="1"/>
      <c r="B136" s="1"/>
      <c r="C136" s="2"/>
      <c r="D136" s="2"/>
      <c r="E136" s="1"/>
      <c r="F136" s="1"/>
      <c r="G136" s="16"/>
    </row>
    <row r="137" spans="1:7">
      <c r="A137" s="1"/>
      <c r="B137" s="1"/>
      <c r="C137" s="2"/>
      <c r="D137" s="2"/>
      <c r="E137" s="1"/>
      <c r="F137" s="1"/>
      <c r="G137" s="16"/>
    </row>
    <row r="138" spans="1:7">
      <c r="A138" s="1"/>
      <c r="B138" s="1"/>
      <c r="C138" s="2"/>
      <c r="D138" s="2"/>
      <c r="E138" s="1"/>
      <c r="F138" s="1"/>
      <c r="G138" s="16"/>
    </row>
    <row r="139" spans="1:7">
      <c r="A139" s="1"/>
      <c r="B139" s="1"/>
      <c r="C139" s="2"/>
      <c r="D139" s="2"/>
      <c r="E139" s="1"/>
      <c r="F139" s="1"/>
      <c r="G139" s="16"/>
    </row>
    <row r="140" spans="1:7">
      <c r="A140" s="1"/>
      <c r="B140" s="1"/>
      <c r="C140" s="2"/>
      <c r="D140" s="2"/>
      <c r="E140" s="1"/>
      <c r="F140" s="1"/>
      <c r="G140" s="16"/>
    </row>
    <row r="141" spans="1:7">
      <c r="A141" s="1"/>
      <c r="B141" s="1"/>
      <c r="C141" s="2"/>
      <c r="D141" s="2"/>
      <c r="E141" s="1"/>
      <c r="F141" s="1"/>
      <c r="G141" s="16"/>
    </row>
    <row r="142" spans="1:7">
      <c r="A142" s="1"/>
      <c r="B142" s="1"/>
      <c r="C142" s="2"/>
      <c r="D142" s="2"/>
      <c r="E142" s="1"/>
      <c r="F142" s="1"/>
      <c r="G142" s="16"/>
    </row>
    <row r="143" spans="1:7">
      <c r="A143" s="1"/>
      <c r="B143" s="1"/>
      <c r="C143" s="2"/>
      <c r="D143" s="2"/>
      <c r="E143" s="1"/>
      <c r="F143" s="1"/>
      <c r="G143" s="16"/>
    </row>
    <row r="144" spans="1:7">
      <c r="A144" s="1"/>
      <c r="B144" s="1"/>
      <c r="C144" s="2"/>
      <c r="D144" s="2"/>
      <c r="E144" s="1"/>
      <c r="F144" s="1"/>
      <c r="G144" s="16"/>
    </row>
    <row r="145" spans="1:7">
      <c r="A145" s="1"/>
      <c r="B145" s="1"/>
      <c r="C145" s="2"/>
      <c r="D145" s="2"/>
      <c r="E145" s="1"/>
      <c r="F145" s="1"/>
      <c r="G145" s="16"/>
    </row>
    <row r="146" spans="1:7">
      <c r="A146" s="1"/>
      <c r="B146" s="1"/>
      <c r="C146" s="2"/>
      <c r="D146" s="2"/>
      <c r="E146" s="1"/>
      <c r="F146" s="1"/>
      <c r="G146" s="16"/>
    </row>
    <row r="147" spans="1:7">
      <c r="A147" s="1"/>
      <c r="B147" s="1"/>
      <c r="C147" s="2"/>
      <c r="D147" s="2"/>
      <c r="E147" s="1"/>
      <c r="F147" s="1"/>
      <c r="G147" s="16"/>
    </row>
    <row r="148" spans="1:7">
      <c r="A148" s="1"/>
      <c r="B148" s="1"/>
      <c r="C148" s="2"/>
      <c r="D148" s="2"/>
      <c r="E148" s="1"/>
      <c r="F148" s="1"/>
      <c r="G148" s="16"/>
    </row>
    <row r="149" spans="1:7">
      <c r="A149" s="1"/>
      <c r="B149" s="1"/>
      <c r="C149" s="2"/>
      <c r="D149" s="2"/>
      <c r="E149" s="1"/>
      <c r="F149" s="1"/>
      <c r="G149" s="16"/>
    </row>
    <row r="150" spans="1:7">
      <c r="A150" s="1"/>
      <c r="B150" s="1"/>
      <c r="C150" s="2"/>
      <c r="D150" s="2"/>
      <c r="E150" s="1"/>
      <c r="F150" s="1"/>
      <c r="G150" s="16"/>
    </row>
    <row r="151" spans="1:7">
      <c r="A151" s="1"/>
      <c r="B151" s="1"/>
      <c r="C151" s="2"/>
      <c r="D151" s="2"/>
      <c r="E151" s="1"/>
      <c r="F151" s="1"/>
      <c r="G151" s="16"/>
    </row>
    <row r="152" spans="1:7">
      <c r="A152" s="1"/>
      <c r="B152" s="1"/>
      <c r="C152" s="2"/>
      <c r="D152" s="2"/>
      <c r="E152" s="1"/>
      <c r="F152" s="1"/>
      <c r="G152" s="16"/>
    </row>
    <row r="153" spans="1:7">
      <c r="A153" s="1"/>
      <c r="B153" s="1"/>
      <c r="C153" s="2"/>
      <c r="D153" s="2"/>
      <c r="E153" s="1"/>
      <c r="F153" s="1"/>
      <c r="G153" s="16"/>
    </row>
    <row r="154" spans="1:7">
      <c r="A154" s="1"/>
      <c r="B154" s="1"/>
      <c r="C154" s="2"/>
      <c r="D154" s="2"/>
      <c r="E154" s="1"/>
      <c r="F154" s="1"/>
      <c r="G154" s="16"/>
    </row>
    <row r="155" spans="1:7">
      <c r="A155" s="1"/>
      <c r="B155" s="1"/>
      <c r="C155" s="2"/>
      <c r="D155" s="2"/>
      <c r="E155" s="1"/>
      <c r="F155" s="1"/>
      <c r="G155" s="16"/>
    </row>
    <row r="156" spans="1:7">
      <c r="A156" s="1"/>
      <c r="B156" s="1"/>
      <c r="C156" s="2"/>
      <c r="D156" s="2"/>
      <c r="E156" s="1"/>
      <c r="F156" s="1"/>
      <c r="G156" s="16"/>
    </row>
    <row r="157" spans="1:7">
      <c r="A157" s="1"/>
      <c r="B157" s="1"/>
      <c r="C157" s="2"/>
      <c r="D157" s="2"/>
      <c r="E157" s="1"/>
      <c r="F157" s="1"/>
      <c r="G157" s="16"/>
    </row>
    <row r="158" spans="1:7">
      <c r="A158" s="1"/>
      <c r="B158" s="1"/>
      <c r="C158" s="2"/>
      <c r="D158" s="2"/>
      <c r="E158" s="1"/>
      <c r="F158" s="1"/>
      <c r="G158" s="16"/>
    </row>
    <row r="159" spans="1:7">
      <c r="A159" s="1"/>
      <c r="B159" s="1"/>
      <c r="C159" s="2"/>
      <c r="D159" s="2"/>
      <c r="E159" s="1"/>
      <c r="F159" s="1"/>
      <c r="G159" s="16"/>
    </row>
    <row r="160" spans="1:7">
      <c r="A160" s="1"/>
      <c r="B160" s="1"/>
      <c r="C160" s="2"/>
      <c r="D160" s="2"/>
      <c r="E160" s="1"/>
      <c r="F160" s="1"/>
      <c r="G160" s="16"/>
    </row>
    <row r="161" spans="1:7">
      <c r="A161" s="1"/>
      <c r="B161" s="1"/>
      <c r="C161" s="2"/>
      <c r="D161" s="2"/>
      <c r="E161" s="1"/>
      <c r="F161" s="1"/>
      <c r="G161" s="16"/>
    </row>
    <row r="162" spans="1:7">
      <c r="A162" s="1"/>
      <c r="B162" s="1"/>
      <c r="C162" s="2"/>
      <c r="D162" s="2"/>
      <c r="E162" s="1"/>
      <c r="F162" s="1"/>
      <c r="G162" s="16"/>
    </row>
    <row r="163" spans="1:7">
      <c r="A163" s="1"/>
      <c r="B163" s="1"/>
      <c r="C163" s="2"/>
      <c r="D163" s="2"/>
      <c r="E163" s="1"/>
      <c r="F163" s="1"/>
      <c r="G163" s="16"/>
    </row>
    <row r="164" spans="1:7">
      <c r="A164" s="1"/>
      <c r="B164" s="1"/>
      <c r="C164" s="2"/>
      <c r="D164" s="2"/>
      <c r="E164" s="1"/>
      <c r="F164" s="1"/>
      <c r="G164" s="16"/>
    </row>
    <row r="165" spans="1:7">
      <c r="A165" s="1"/>
      <c r="B165" s="1"/>
      <c r="C165" s="2"/>
      <c r="D165" s="2"/>
      <c r="E165" s="1"/>
      <c r="F165" s="1"/>
      <c r="G165" s="16"/>
    </row>
    <row r="166" spans="1:7">
      <c r="A166" s="1"/>
      <c r="B166" s="1"/>
      <c r="C166" s="2"/>
      <c r="D166" s="2"/>
      <c r="E166" s="1"/>
      <c r="F166" s="1"/>
      <c r="G166" s="16"/>
    </row>
    <row r="167" spans="1:7">
      <c r="A167" s="1"/>
      <c r="B167" s="1"/>
      <c r="C167" s="2"/>
      <c r="D167" s="2"/>
      <c r="E167" s="1"/>
      <c r="F167" s="1"/>
      <c r="G167" s="16"/>
    </row>
    <row r="168" spans="1:7">
      <c r="A168" s="1"/>
      <c r="B168" s="1"/>
      <c r="C168" s="2"/>
      <c r="D168" s="2"/>
      <c r="E168" s="1"/>
      <c r="F168" s="1"/>
      <c r="G168" s="16"/>
    </row>
    <row r="169" spans="1:7">
      <c r="A169" s="1"/>
      <c r="B169" s="1"/>
      <c r="C169" s="2"/>
      <c r="D169" s="2"/>
      <c r="E169" s="1"/>
      <c r="F169" s="1"/>
      <c r="G169" s="16"/>
    </row>
    <row r="170" spans="1:7">
      <c r="A170" s="1"/>
      <c r="B170" s="1"/>
      <c r="C170" s="2"/>
      <c r="D170" s="2"/>
      <c r="E170" s="1"/>
      <c r="F170" s="1"/>
      <c r="G170" s="16"/>
    </row>
    <row r="171" spans="1:7">
      <c r="A171" s="1"/>
      <c r="B171" s="1"/>
      <c r="C171" s="2"/>
      <c r="D171" s="2"/>
      <c r="E171" s="1"/>
      <c r="F171" s="1"/>
      <c r="G171" s="16"/>
    </row>
    <row r="172" spans="1:7">
      <c r="A172" s="1"/>
      <c r="B172" s="1"/>
      <c r="C172" s="2"/>
      <c r="D172" s="2"/>
      <c r="E172" s="1"/>
      <c r="F172" s="1"/>
      <c r="G172" s="16"/>
    </row>
    <row r="173" spans="1:7">
      <c r="A173" s="1"/>
      <c r="B173" s="1"/>
      <c r="C173" s="2"/>
      <c r="D173" s="2"/>
      <c r="E173" s="1"/>
      <c r="F173" s="1"/>
      <c r="G173" s="16"/>
    </row>
    <row r="174" spans="1:7">
      <c r="A174" s="1"/>
      <c r="B174" s="1"/>
      <c r="C174" s="2"/>
      <c r="D174" s="2"/>
      <c r="E174" s="1"/>
      <c r="F174" s="1"/>
      <c r="G174" s="16"/>
    </row>
    <row r="175" spans="1:7">
      <c r="A175" s="1"/>
      <c r="B175" s="1"/>
      <c r="C175" s="2"/>
      <c r="D175" s="2"/>
      <c r="E175" s="1"/>
      <c r="F175" s="1"/>
      <c r="G175" s="16"/>
    </row>
    <row r="176" spans="1:7">
      <c r="A176" s="1"/>
      <c r="B176" s="1"/>
      <c r="C176" s="2"/>
      <c r="D176" s="2"/>
      <c r="E176" s="1"/>
      <c r="F176" s="1"/>
      <c r="G176" s="16"/>
    </row>
    <row r="177" spans="1:7">
      <c r="A177" s="1"/>
      <c r="B177" s="1"/>
      <c r="C177" s="2"/>
      <c r="D177" s="2"/>
      <c r="E177" s="1"/>
      <c r="F177" s="1"/>
      <c r="G177" s="16"/>
    </row>
    <row r="178" spans="1:7">
      <c r="A178" s="1"/>
      <c r="B178" s="1"/>
      <c r="C178" s="2"/>
      <c r="D178" s="2"/>
      <c r="E178" s="1"/>
      <c r="F178" s="1"/>
      <c r="G178" s="16"/>
    </row>
    <row r="179" spans="1:7">
      <c r="A179" s="1"/>
      <c r="B179" s="1"/>
      <c r="C179" s="2"/>
      <c r="D179" s="2"/>
      <c r="E179" s="1"/>
      <c r="F179" s="1"/>
      <c r="G179" s="16"/>
    </row>
    <row r="180" spans="1:7">
      <c r="A180" s="1"/>
      <c r="B180" s="1"/>
      <c r="C180" s="2"/>
      <c r="D180" s="2"/>
      <c r="E180" s="1"/>
      <c r="F180" s="1"/>
      <c r="G180" s="16"/>
    </row>
    <row r="181" spans="1:7">
      <c r="A181" s="1"/>
      <c r="B181" s="1"/>
      <c r="C181" s="2"/>
      <c r="D181" s="2"/>
      <c r="E181" s="1"/>
      <c r="F181" s="1"/>
      <c r="G181" s="16"/>
    </row>
    <row r="182" spans="1:7">
      <c r="A182" s="1"/>
      <c r="B182" s="1"/>
      <c r="C182" s="2"/>
      <c r="D182" s="2"/>
      <c r="E182" s="1"/>
      <c r="F182" s="1"/>
      <c r="G182" s="16"/>
    </row>
    <row r="183" spans="1:7">
      <c r="A183" s="1"/>
      <c r="B183" s="1"/>
      <c r="C183" s="2"/>
      <c r="D183" s="2"/>
      <c r="E183" s="1"/>
      <c r="F183" s="1"/>
      <c r="G183" s="16"/>
    </row>
    <row r="184" spans="1:7">
      <c r="A184" s="1"/>
      <c r="B184" s="1"/>
      <c r="C184" s="2"/>
      <c r="D184" s="2"/>
      <c r="E184" s="1"/>
      <c r="F184" s="1"/>
      <c r="G184" s="16"/>
    </row>
    <row r="185" spans="1:7">
      <c r="A185" s="1"/>
      <c r="B185" s="1"/>
      <c r="C185" s="2"/>
      <c r="D185" s="2"/>
      <c r="E185" s="1"/>
      <c r="F185" s="1"/>
      <c r="G185" s="16"/>
    </row>
    <row r="186" spans="1:7">
      <c r="A186" s="1"/>
      <c r="B186" s="1"/>
      <c r="C186" s="2"/>
      <c r="D186" s="2"/>
      <c r="E186" s="1"/>
      <c r="F186" s="1"/>
      <c r="G186" s="16"/>
    </row>
    <row r="187" spans="1:7">
      <c r="A187" s="1"/>
      <c r="B187" s="1"/>
      <c r="C187" s="2"/>
      <c r="D187" s="2"/>
      <c r="E187" s="1"/>
      <c r="F187" s="1"/>
      <c r="G187" s="16"/>
    </row>
    <row r="188" spans="1:7">
      <c r="A188" s="1"/>
      <c r="B188" s="1"/>
      <c r="C188" s="2"/>
      <c r="D188" s="2"/>
      <c r="E188" s="1"/>
      <c r="F188" s="1"/>
      <c r="G188" s="16"/>
    </row>
    <row r="189" spans="1:7">
      <c r="A189" s="1"/>
      <c r="B189" s="1"/>
      <c r="C189" s="2"/>
      <c r="D189" s="2"/>
      <c r="E189" s="1"/>
      <c r="F189" s="1"/>
      <c r="G189" s="16"/>
    </row>
    <row r="190" spans="1:7">
      <c r="A190" s="1"/>
      <c r="B190" s="1"/>
      <c r="C190" s="2"/>
      <c r="D190" s="2"/>
      <c r="E190" s="1"/>
      <c r="F190" s="1"/>
      <c r="G190" s="16"/>
    </row>
    <row r="191" spans="1:7">
      <c r="A191" s="1"/>
      <c r="B191" s="1"/>
      <c r="C191" s="2"/>
      <c r="D191" s="2"/>
      <c r="E191" s="1"/>
      <c r="F191" s="1"/>
      <c r="G191" s="16"/>
    </row>
    <row r="192" spans="1:7">
      <c r="A192" s="1"/>
      <c r="B192" s="1"/>
      <c r="C192" s="2"/>
      <c r="D192" s="2"/>
      <c r="E192" s="1"/>
      <c r="F192" s="1"/>
      <c r="G192" s="16"/>
    </row>
    <row r="193" spans="1:7">
      <c r="A193" s="1"/>
      <c r="B193" s="1"/>
      <c r="C193" s="2"/>
      <c r="D193" s="2"/>
      <c r="E193" s="1"/>
      <c r="F193" s="1"/>
      <c r="G193" s="16"/>
    </row>
    <row r="194" spans="1:7">
      <c r="A194" s="1"/>
      <c r="B194" s="1"/>
      <c r="C194" s="2"/>
      <c r="D194" s="2"/>
      <c r="E194" s="1"/>
      <c r="F194" s="1"/>
      <c r="G194" s="16"/>
    </row>
    <row r="195" spans="1:7">
      <c r="A195" s="1"/>
      <c r="B195" s="1"/>
      <c r="C195" s="2"/>
      <c r="D195" s="2"/>
      <c r="E195" s="1"/>
      <c r="F195" s="1"/>
      <c r="G195" s="16"/>
    </row>
    <row r="196" spans="1:7">
      <c r="A196" s="1"/>
      <c r="B196" s="1"/>
      <c r="C196" s="2"/>
      <c r="D196" s="2"/>
      <c r="E196" s="1"/>
      <c r="F196" s="1"/>
      <c r="G196" s="16"/>
    </row>
    <row r="197" spans="1:7">
      <c r="A197" s="1"/>
      <c r="B197" s="1"/>
      <c r="C197" s="2"/>
      <c r="D197" s="2"/>
      <c r="E197" s="1"/>
      <c r="F197" s="1"/>
      <c r="G197" s="16"/>
    </row>
    <row r="198" spans="1:7">
      <c r="A198" s="1"/>
      <c r="B198" s="1"/>
      <c r="C198" s="2"/>
      <c r="D198" s="2"/>
      <c r="E198" s="1"/>
      <c r="F198" s="1"/>
      <c r="G198" s="16"/>
    </row>
    <row r="199" spans="1:7">
      <c r="A199" s="1"/>
      <c r="B199" s="1"/>
      <c r="C199" s="2"/>
      <c r="D199" s="2"/>
      <c r="E199" s="1"/>
      <c r="F199" s="1"/>
      <c r="G199" s="16"/>
    </row>
    <row r="200" spans="1:7">
      <c r="A200" s="1"/>
      <c r="B200" s="1"/>
      <c r="C200" s="2"/>
      <c r="D200" s="2"/>
      <c r="E200" s="1"/>
      <c r="F200" s="1"/>
      <c r="G200" s="16"/>
    </row>
    <row r="201" spans="1:7">
      <c r="A201" s="1"/>
      <c r="B201" s="1"/>
      <c r="C201" s="2"/>
      <c r="D201" s="2"/>
      <c r="E201" s="1"/>
      <c r="F201" s="1"/>
      <c r="G201" s="16"/>
    </row>
    <row r="202" spans="1:7">
      <c r="A202" s="1"/>
      <c r="B202" s="1"/>
      <c r="C202" s="2"/>
      <c r="D202" s="2"/>
      <c r="E202" s="1"/>
      <c r="F202" s="1"/>
      <c r="G202" s="16"/>
    </row>
    <row r="203" spans="1:7">
      <c r="A203" s="1"/>
      <c r="B203" s="1"/>
      <c r="C203" s="2"/>
      <c r="D203" s="2"/>
      <c r="E203" s="1"/>
      <c r="F203" s="1"/>
      <c r="G203" s="16"/>
    </row>
    <row r="204" spans="1:7">
      <c r="A204" s="1"/>
      <c r="B204" s="1"/>
      <c r="C204" s="2"/>
      <c r="D204" s="2"/>
      <c r="E204" s="1"/>
      <c r="F204" s="1"/>
      <c r="G204" s="16"/>
    </row>
    <row r="205" spans="1:7">
      <c r="A205" s="1"/>
      <c r="B205" s="1"/>
      <c r="C205" s="2"/>
      <c r="D205" s="2"/>
      <c r="E205" s="1"/>
      <c r="F205" s="1"/>
      <c r="G205" s="16"/>
    </row>
    <row r="206" spans="1:7">
      <c r="A206" s="1"/>
      <c r="B206" s="1"/>
      <c r="C206" s="2"/>
      <c r="D206" s="2"/>
      <c r="E206" s="1"/>
      <c r="F206" s="1"/>
      <c r="G206" s="16"/>
    </row>
    <row r="207" spans="1:7">
      <c r="A207" s="1"/>
      <c r="B207" s="1"/>
      <c r="C207" s="2"/>
      <c r="D207" s="2"/>
      <c r="E207" s="1"/>
      <c r="F207" s="1"/>
      <c r="G207" s="16"/>
    </row>
    <row r="208" spans="1:7">
      <c r="A208" s="1"/>
      <c r="B208" s="1"/>
      <c r="C208" s="2"/>
      <c r="D208" s="2"/>
      <c r="E208" s="1"/>
      <c r="F208" s="1"/>
      <c r="G208" s="16"/>
    </row>
    <row r="209" spans="1:7">
      <c r="A209" s="1"/>
      <c r="B209" s="1"/>
      <c r="C209" s="2"/>
      <c r="D209" s="2"/>
      <c r="E209" s="1"/>
      <c r="F209" s="1"/>
      <c r="G209" s="16"/>
    </row>
    <row r="210" spans="1:7">
      <c r="A210" s="1"/>
      <c r="B210" s="1"/>
      <c r="C210" s="2"/>
      <c r="D210" s="2"/>
      <c r="E210" s="1"/>
      <c r="F210" s="1"/>
      <c r="G210" s="16"/>
    </row>
    <row r="211" spans="1:7">
      <c r="A211" s="1"/>
      <c r="B211" s="1"/>
      <c r="C211" s="2"/>
      <c r="D211" s="2"/>
      <c r="E211" s="1"/>
      <c r="F211" s="1"/>
      <c r="G211" s="16"/>
    </row>
    <row r="212" spans="1:7">
      <c r="A212" s="1"/>
      <c r="B212" s="1"/>
      <c r="C212" s="2"/>
      <c r="D212" s="2"/>
      <c r="E212" s="1"/>
      <c r="F212" s="1"/>
      <c r="G212" s="16"/>
    </row>
    <row r="213" spans="1:7">
      <c r="A213" s="1"/>
      <c r="B213" s="1"/>
      <c r="C213" s="2"/>
      <c r="D213" s="2"/>
      <c r="E213" s="1"/>
      <c r="F213" s="1"/>
      <c r="G213" s="16"/>
    </row>
    <row r="214" spans="1:7">
      <c r="A214" s="1"/>
      <c r="B214" s="1"/>
      <c r="C214" s="2"/>
      <c r="D214" s="2"/>
      <c r="E214" s="1"/>
      <c r="F214" s="1"/>
      <c r="G214" s="16"/>
    </row>
    <row r="215" spans="1:7">
      <c r="A215" s="1"/>
      <c r="B215" s="1"/>
      <c r="C215" s="2"/>
      <c r="D215" s="2"/>
      <c r="E215" s="1"/>
      <c r="F215" s="1"/>
      <c r="G215" s="16"/>
    </row>
    <row r="216" spans="1:7">
      <c r="A216" s="1"/>
      <c r="B216" s="1"/>
      <c r="C216" s="2"/>
      <c r="D216" s="2"/>
      <c r="E216" s="1"/>
      <c r="F216" s="1"/>
      <c r="G216" s="16"/>
    </row>
    <row r="217" spans="1:7">
      <c r="A217" s="1"/>
      <c r="B217" s="1"/>
      <c r="C217" s="2"/>
      <c r="D217" s="2"/>
      <c r="E217" s="1"/>
      <c r="F217" s="1"/>
      <c r="G217" s="16"/>
    </row>
    <row r="218" spans="1:7">
      <c r="A218" s="1"/>
      <c r="B218" s="1"/>
      <c r="C218" s="2"/>
      <c r="D218" s="2"/>
      <c r="E218" s="1"/>
      <c r="F218" s="1"/>
      <c r="G218" s="16"/>
    </row>
    <row r="219" spans="1:7">
      <c r="A219" s="1"/>
      <c r="B219" s="1"/>
      <c r="C219" s="2"/>
      <c r="D219" s="2"/>
      <c r="E219" s="1"/>
      <c r="F219" s="1"/>
      <c r="G219" s="16"/>
    </row>
    <row r="220" spans="1:7">
      <c r="A220" s="1"/>
      <c r="B220" s="1"/>
      <c r="C220" s="2"/>
      <c r="D220" s="2"/>
      <c r="E220" s="1"/>
      <c r="F220" s="1"/>
      <c r="G220" s="16"/>
    </row>
    <row r="221" spans="1:7">
      <c r="A221" s="1"/>
      <c r="B221" s="1"/>
      <c r="C221" s="2"/>
      <c r="D221" s="2"/>
      <c r="E221" s="1"/>
      <c r="F221" s="1"/>
      <c r="G221" s="16"/>
    </row>
    <row r="222" spans="1:7">
      <c r="A222" s="1"/>
      <c r="B222" s="1"/>
      <c r="C222" s="2"/>
      <c r="D222" s="2"/>
      <c r="E222" s="1"/>
      <c r="F222" s="1"/>
      <c r="G222" s="16"/>
    </row>
    <row r="223" spans="1:7">
      <c r="A223" s="1"/>
      <c r="B223" s="1"/>
      <c r="C223" s="2"/>
      <c r="D223" s="2"/>
      <c r="E223" s="1"/>
      <c r="F223" s="1"/>
      <c r="G223" s="16"/>
    </row>
    <row r="224" spans="1:7">
      <c r="A224" s="1"/>
      <c r="B224" s="1"/>
      <c r="C224" s="2"/>
      <c r="D224" s="2"/>
      <c r="E224" s="1"/>
      <c r="F224" s="1"/>
      <c r="G224" s="16"/>
    </row>
    <row r="225" spans="1:7">
      <c r="A225" s="1"/>
      <c r="B225" s="1"/>
      <c r="C225" s="2"/>
      <c r="D225" s="2"/>
      <c r="E225" s="1"/>
      <c r="F225" s="1"/>
      <c r="G225" s="16"/>
    </row>
    <row r="226" spans="1:7">
      <c r="A226" s="1"/>
      <c r="B226" s="1"/>
      <c r="C226" s="2"/>
      <c r="D226" s="2"/>
      <c r="E226" s="1"/>
      <c r="F226" s="1"/>
      <c r="G226" s="16"/>
    </row>
    <row r="227" spans="1:7">
      <c r="A227" s="1"/>
      <c r="B227" s="1"/>
      <c r="C227" s="2"/>
      <c r="D227" s="2"/>
      <c r="E227" s="1"/>
      <c r="F227" s="1"/>
      <c r="G227" s="16"/>
    </row>
    <row r="228" spans="1:7">
      <c r="A228" s="1"/>
      <c r="B228" s="1"/>
      <c r="C228" s="2"/>
      <c r="D228" s="2"/>
      <c r="E228" s="1"/>
      <c r="F228" s="1"/>
      <c r="G228" s="16"/>
    </row>
    <row r="229" spans="1:7">
      <c r="A229" s="1"/>
      <c r="B229" s="1"/>
      <c r="C229" s="2"/>
      <c r="D229" s="2"/>
      <c r="E229" s="1"/>
      <c r="F229" s="1"/>
      <c r="G229" s="16"/>
    </row>
    <row r="230" spans="1:7">
      <c r="A230" s="1"/>
      <c r="B230" s="1"/>
      <c r="C230" s="2"/>
      <c r="D230" s="2"/>
      <c r="E230" s="1"/>
      <c r="F230" s="1"/>
      <c r="G230" s="16"/>
    </row>
    <row r="231" spans="1:7">
      <c r="A231" s="1"/>
      <c r="B231" s="1"/>
      <c r="C231" s="2"/>
      <c r="D231" s="2"/>
      <c r="E231" s="1"/>
      <c r="F231" s="1"/>
      <c r="G231" s="16"/>
    </row>
    <row r="232" spans="1:7">
      <c r="A232" s="1"/>
      <c r="B232" s="1"/>
      <c r="C232" s="2"/>
      <c r="D232" s="2"/>
      <c r="E232" s="1"/>
      <c r="F232" s="1"/>
      <c r="G232" s="16"/>
    </row>
    <row r="233" spans="1:7">
      <c r="A233" s="1"/>
      <c r="B233" s="1"/>
      <c r="C233" s="2"/>
      <c r="D233" s="2"/>
      <c r="E233" s="1"/>
      <c r="F233" s="1"/>
      <c r="G233" s="16"/>
    </row>
    <row r="234" spans="1:7">
      <c r="A234" s="1"/>
      <c r="B234" s="1"/>
      <c r="C234" s="2"/>
      <c r="D234" s="2"/>
      <c r="E234" s="1"/>
      <c r="F234" s="1"/>
      <c r="G234" s="16"/>
    </row>
    <row r="235" spans="1:7">
      <c r="A235" s="1"/>
      <c r="B235" s="1"/>
      <c r="C235" s="2"/>
      <c r="D235" s="2"/>
      <c r="E235" s="1"/>
      <c r="F235" s="1"/>
      <c r="G235" s="16"/>
    </row>
    <row r="236" spans="1:7">
      <c r="A236" s="1"/>
      <c r="B236" s="1"/>
      <c r="C236" s="2"/>
      <c r="D236" s="2"/>
      <c r="E236" s="1"/>
      <c r="F236" s="1"/>
      <c r="G236" s="16"/>
    </row>
    <row r="237" spans="1:7">
      <c r="A237" s="1"/>
      <c r="B237" s="1"/>
      <c r="C237" s="2"/>
      <c r="D237" s="2"/>
      <c r="E237" s="1"/>
      <c r="F237" s="1"/>
      <c r="G237" s="16"/>
    </row>
    <row r="238" spans="1:7">
      <c r="A238" s="1"/>
      <c r="B238" s="1"/>
      <c r="C238" s="2"/>
      <c r="D238" s="2"/>
      <c r="E238" s="1"/>
      <c r="F238" s="1"/>
      <c r="G238" s="16"/>
    </row>
    <row r="239" spans="1:7">
      <c r="A239" s="1"/>
      <c r="B239" s="1"/>
      <c r="C239" s="2"/>
      <c r="D239" s="2"/>
      <c r="E239" s="1"/>
      <c r="F239" s="1"/>
      <c r="G239" s="16"/>
    </row>
    <row r="240" spans="1:7">
      <c r="A240" s="1"/>
      <c r="B240" s="1"/>
      <c r="C240" s="2"/>
      <c r="D240" s="2"/>
      <c r="E240" s="1"/>
      <c r="F240" s="1"/>
      <c r="G240" s="16"/>
    </row>
    <row r="241" spans="1:7">
      <c r="A241" s="1"/>
      <c r="B241" s="1"/>
      <c r="C241" s="2"/>
      <c r="D241" s="2"/>
      <c r="E241" s="1"/>
      <c r="F241" s="1"/>
      <c r="G241" s="16"/>
    </row>
    <row r="242" spans="1:7">
      <c r="A242" s="1"/>
      <c r="B242" s="1"/>
      <c r="C242" s="2"/>
      <c r="D242" s="2"/>
      <c r="E242" s="1"/>
      <c r="F242" s="1"/>
      <c r="G242" s="16"/>
    </row>
    <row r="243" spans="1:7">
      <c r="A243" s="1"/>
      <c r="B243" s="1"/>
      <c r="C243" s="2"/>
      <c r="D243" s="2"/>
      <c r="E243" s="1"/>
      <c r="F243" s="1"/>
      <c r="G243" s="16"/>
    </row>
    <row r="244" spans="1:7">
      <c r="A244" s="1"/>
      <c r="B244" s="1"/>
      <c r="C244" s="2"/>
      <c r="D244" s="2"/>
      <c r="E244" s="1"/>
      <c r="F244" s="1"/>
      <c r="G244" s="16"/>
    </row>
    <row r="245" spans="1:7">
      <c r="A245" s="1"/>
      <c r="B245" s="1"/>
      <c r="C245" s="2"/>
      <c r="D245" s="2"/>
      <c r="E245" s="1"/>
      <c r="F245" s="1"/>
      <c r="G245" s="16"/>
    </row>
    <row r="246" spans="1:7">
      <c r="A246" s="1"/>
      <c r="B246" s="1"/>
      <c r="C246" s="2"/>
      <c r="D246" s="2"/>
      <c r="E246" s="1"/>
      <c r="F246" s="1"/>
      <c r="G246" s="16"/>
    </row>
    <row r="247" spans="1:7">
      <c r="A247" s="1"/>
      <c r="B247" s="1"/>
      <c r="C247" s="2"/>
      <c r="D247" s="2"/>
      <c r="E247" s="1"/>
      <c r="F247" s="1"/>
      <c r="G247" s="16"/>
    </row>
    <row r="248" spans="1:7">
      <c r="A248" s="1"/>
      <c r="B248" s="1"/>
      <c r="C248" s="2"/>
      <c r="D248" s="2"/>
      <c r="E248" s="1"/>
      <c r="F248" s="1"/>
      <c r="G248" s="16"/>
    </row>
    <row r="249" spans="1:7">
      <c r="A249" s="1"/>
      <c r="B249" s="1"/>
      <c r="C249" s="2"/>
      <c r="D249" s="2"/>
      <c r="E249" s="1"/>
      <c r="F249" s="1"/>
      <c r="G249" s="16"/>
    </row>
    <row r="250" spans="1:7">
      <c r="A250" s="1"/>
      <c r="B250" s="1"/>
      <c r="C250" s="2"/>
      <c r="D250" s="2"/>
      <c r="E250" s="1"/>
      <c r="F250" s="1"/>
      <c r="G250" s="16"/>
    </row>
    <row r="251" spans="1:7">
      <c r="A251" s="1"/>
      <c r="B251" s="1"/>
      <c r="C251" s="2"/>
      <c r="D251" s="2"/>
      <c r="E251" s="1"/>
      <c r="F251" s="1"/>
      <c r="G251" s="16"/>
    </row>
    <row r="252" spans="1:7">
      <c r="A252" s="1"/>
      <c r="B252" s="1"/>
      <c r="C252" s="2"/>
      <c r="D252" s="2"/>
      <c r="E252" s="1"/>
      <c r="F252" s="1"/>
      <c r="G252" s="16"/>
    </row>
    <row r="253" spans="1:7">
      <c r="A253" s="1"/>
      <c r="B253" s="1"/>
      <c r="C253" s="2"/>
      <c r="D253" s="2"/>
      <c r="E253" s="1"/>
      <c r="F253" s="1"/>
      <c r="G253" s="16"/>
    </row>
    <row r="254" spans="1:7">
      <c r="A254" s="1"/>
      <c r="B254" s="1"/>
      <c r="C254" s="2"/>
      <c r="D254" s="2"/>
      <c r="E254" s="1"/>
      <c r="F254" s="1"/>
      <c r="G254" s="16"/>
    </row>
    <row r="255" spans="1:7">
      <c r="A255" s="1"/>
      <c r="B255" s="1"/>
      <c r="C255" s="2"/>
      <c r="D255" s="2"/>
      <c r="E255" s="1"/>
      <c r="F255" s="1"/>
      <c r="G255" s="16"/>
    </row>
    <row r="256" spans="1:7">
      <c r="A256" s="1"/>
      <c r="B256" s="1"/>
      <c r="C256" s="2"/>
      <c r="D256" s="2"/>
      <c r="E256" s="1"/>
      <c r="F256" s="1"/>
      <c r="G256" s="16"/>
    </row>
    <row r="257" spans="1:7">
      <c r="A257" s="1"/>
      <c r="B257" s="1"/>
      <c r="C257" s="2"/>
      <c r="D257" s="2"/>
      <c r="E257" s="1"/>
      <c r="F257" s="1"/>
      <c r="G257" s="16"/>
    </row>
    <row r="258" spans="1:7">
      <c r="A258" s="1"/>
      <c r="B258" s="1"/>
      <c r="C258" s="2"/>
      <c r="D258" s="2"/>
      <c r="E258" s="1"/>
      <c r="F258" s="1"/>
      <c r="G258" s="16"/>
    </row>
    <row r="259" spans="1:7">
      <c r="A259" s="1"/>
      <c r="B259" s="1"/>
      <c r="C259" s="2"/>
      <c r="D259" s="2"/>
      <c r="E259" s="1"/>
      <c r="F259" s="1"/>
      <c r="G259" s="16"/>
    </row>
    <row r="260" spans="1:7">
      <c r="A260" s="1"/>
      <c r="B260" s="1"/>
      <c r="C260" s="2"/>
      <c r="D260" s="2"/>
      <c r="E260" s="1"/>
      <c r="F260" s="1"/>
      <c r="G260" s="16"/>
    </row>
    <row r="261" spans="1:7">
      <c r="A261" s="1"/>
      <c r="B261" s="1"/>
      <c r="C261" s="2"/>
      <c r="D261" s="2"/>
      <c r="E261" s="1"/>
      <c r="F261" s="1"/>
      <c r="G261" s="16"/>
    </row>
    <row r="262" spans="1:7">
      <c r="A262" s="1"/>
      <c r="B262" s="1"/>
      <c r="C262" s="2"/>
      <c r="D262" s="2"/>
      <c r="E262" s="1"/>
      <c r="F262" s="1"/>
      <c r="G262" s="16"/>
    </row>
    <row r="263" spans="1:7">
      <c r="A263" s="1"/>
      <c r="B263" s="1"/>
      <c r="C263" s="2"/>
      <c r="D263" s="2"/>
      <c r="E263" s="1"/>
      <c r="F263" s="1"/>
      <c r="G263" s="16"/>
    </row>
    <row r="264" spans="1:7">
      <c r="A264" s="1"/>
      <c r="B264" s="1"/>
      <c r="C264" s="2"/>
      <c r="D264" s="2"/>
      <c r="E264" s="1"/>
      <c r="F264" s="1"/>
      <c r="G264" s="16"/>
    </row>
    <row r="265" spans="1:7">
      <c r="A265" s="1"/>
      <c r="B265" s="1"/>
      <c r="C265" s="2"/>
      <c r="D265" s="2"/>
      <c r="E265" s="1"/>
      <c r="F265" s="1"/>
      <c r="G265" s="16"/>
    </row>
    <row r="266" spans="1:7">
      <c r="A266" s="1"/>
      <c r="B266" s="1"/>
      <c r="C266" s="2"/>
      <c r="D266" s="2"/>
      <c r="E266" s="1"/>
      <c r="F266" s="1"/>
      <c r="G266" s="16"/>
    </row>
    <row r="267" spans="1:7">
      <c r="A267" s="1"/>
      <c r="B267" s="1"/>
      <c r="C267" s="2"/>
      <c r="D267" s="2"/>
      <c r="E267" s="1"/>
      <c r="F267" s="1"/>
      <c r="G267" s="16"/>
    </row>
    <row r="268" spans="1:7">
      <c r="A268" s="1"/>
      <c r="B268" s="1"/>
      <c r="C268" s="2"/>
      <c r="D268" s="2"/>
      <c r="E268" s="1"/>
      <c r="F268" s="1"/>
      <c r="G268" s="16"/>
    </row>
    <row r="269" spans="1:7">
      <c r="A269" s="1"/>
      <c r="B269" s="1"/>
      <c r="C269" s="2"/>
      <c r="D269" s="2"/>
      <c r="E269" s="1"/>
      <c r="F269" s="1"/>
      <c r="G269" s="16"/>
    </row>
    <row r="270" spans="1:7">
      <c r="A270" s="1"/>
      <c r="B270" s="1"/>
      <c r="C270" s="2"/>
      <c r="D270" s="2"/>
      <c r="E270" s="1"/>
      <c r="F270" s="1"/>
      <c r="G270" s="16"/>
    </row>
    <row r="271" spans="1:7">
      <c r="A271" s="1"/>
      <c r="B271" s="1"/>
      <c r="C271" s="2"/>
      <c r="D271" s="2"/>
      <c r="E271" s="1"/>
      <c r="F271" s="1"/>
      <c r="G271" s="16"/>
    </row>
    <row r="272" spans="1:7">
      <c r="A272" s="1"/>
      <c r="B272" s="1"/>
      <c r="C272" s="2"/>
      <c r="D272" s="2"/>
      <c r="E272" s="1"/>
      <c r="F272" s="1"/>
      <c r="G272" s="16"/>
    </row>
    <row r="273" spans="1:7">
      <c r="A273" s="1"/>
      <c r="B273" s="1"/>
      <c r="C273" s="2"/>
      <c r="D273" s="2"/>
      <c r="E273" s="1"/>
      <c r="F273" s="1"/>
      <c r="G273" s="16"/>
    </row>
    <row r="274" spans="1:7">
      <c r="A274" s="1"/>
      <c r="B274" s="1"/>
      <c r="C274" s="2"/>
      <c r="D274" s="2"/>
      <c r="E274" s="1"/>
      <c r="F274" s="1"/>
      <c r="G274" s="16"/>
    </row>
    <row r="275" spans="1:7">
      <c r="A275" s="1"/>
      <c r="B275" s="1"/>
      <c r="C275" s="2"/>
      <c r="D275" s="2"/>
      <c r="E275" s="1"/>
      <c r="F275" s="1"/>
      <c r="G275" s="16"/>
    </row>
    <row r="276" spans="1:7">
      <c r="A276" s="1"/>
      <c r="B276" s="1"/>
      <c r="C276" s="2"/>
      <c r="D276" s="2"/>
      <c r="E276" s="1"/>
      <c r="F276" s="1"/>
      <c r="G276" s="16"/>
    </row>
    <row r="277" spans="1:7">
      <c r="A277" s="1"/>
      <c r="B277" s="1"/>
      <c r="C277" s="2"/>
      <c r="D277" s="2"/>
      <c r="E277" s="1"/>
      <c r="F277" s="1"/>
      <c r="G277" s="16"/>
    </row>
    <row r="278" spans="1:7">
      <c r="A278" s="1"/>
      <c r="B278" s="1"/>
      <c r="C278" s="2"/>
      <c r="D278" s="2"/>
      <c r="E278" s="1"/>
      <c r="F278" s="1"/>
      <c r="G278" s="16"/>
    </row>
    <row r="279" spans="1:7">
      <c r="A279" s="1"/>
      <c r="B279" s="1"/>
      <c r="C279" s="2"/>
      <c r="D279" s="2"/>
      <c r="E279" s="1"/>
      <c r="F279" s="1"/>
      <c r="G279" s="16"/>
    </row>
    <row r="280" spans="1:7">
      <c r="A280" s="1"/>
      <c r="B280" s="1"/>
      <c r="C280" s="2"/>
      <c r="D280" s="2"/>
      <c r="E280" s="1"/>
      <c r="F280" s="1"/>
      <c r="G280" s="16"/>
    </row>
    <row r="281" spans="1:7">
      <c r="A281" s="1"/>
      <c r="B281" s="1"/>
      <c r="C281" s="2"/>
      <c r="D281" s="2"/>
      <c r="E281" s="1"/>
      <c r="F281" s="1"/>
      <c r="G281" s="16"/>
    </row>
    <row r="282" spans="1:7">
      <c r="A282" s="1"/>
      <c r="B282" s="1"/>
      <c r="C282" s="2"/>
      <c r="D282" s="2"/>
      <c r="E282" s="1"/>
      <c r="F282" s="1"/>
      <c r="G282" s="16"/>
    </row>
    <row r="283" spans="1:7">
      <c r="A283" s="1"/>
      <c r="B283" s="1"/>
      <c r="C283" s="2"/>
      <c r="D283" s="2"/>
      <c r="E283" s="1"/>
      <c r="F283" s="1"/>
      <c r="G283" s="16"/>
    </row>
    <row r="284" spans="1:7">
      <c r="A284" s="1"/>
      <c r="B284" s="1"/>
      <c r="C284" s="2"/>
      <c r="D284" s="2"/>
      <c r="E284" s="1"/>
      <c r="F284" s="1"/>
      <c r="G284" s="16"/>
    </row>
    <row r="285" spans="1:7">
      <c r="A285" s="1"/>
      <c r="B285" s="1"/>
      <c r="C285" s="2"/>
      <c r="D285" s="2"/>
      <c r="E285" s="1"/>
      <c r="F285" s="1"/>
      <c r="G285" s="16"/>
    </row>
    <row r="286" spans="1:7">
      <c r="A286" s="1"/>
      <c r="B286" s="1"/>
      <c r="C286" s="2"/>
      <c r="D286" s="2"/>
      <c r="E286" s="1"/>
      <c r="F286" s="1"/>
      <c r="G286" s="16"/>
    </row>
    <row r="287" spans="1:7">
      <c r="A287" s="1"/>
      <c r="B287" s="1"/>
      <c r="C287" s="2"/>
      <c r="D287" s="2"/>
      <c r="E287" s="1"/>
      <c r="F287" s="1"/>
      <c r="G287" s="16"/>
    </row>
    <row r="288" spans="1:7">
      <c r="A288" s="1"/>
      <c r="B288" s="1"/>
      <c r="C288" s="2"/>
      <c r="D288" s="2"/>
      <c r="E288" s="1"/>
      <c r="F288" s="1"/>
      <c r="G288" s="16"/>
    </row>
    <row r="289" spans="1:7">
      <c r="A289" s="1"/>
      <c r="B289" s="1"/>
      <c r="C289" s="2"/>
      <c r="D289" s="2"/>
      <c r="E289" s="1"/>
      <c r="F289" s="1"/>
      <c r="G289" s="16"/>
    </row>
    <row r="290" spans="1:7">
      <c r="A290" s="1"/>
      <c r="B290" s="1"/>
      <c r="C290" s="2"/>
      <c r="D290" s="2"/>
      <c r="E290" s="1"/>
      <c r="F290" s="1"/>
      <c r="G290" s="16"/>
    </row>
    <row r="291" spans="1:7">
      <c r="A291" s="1"/>
      <c r="B291" s="1"/>
      <c r="C291" s="2"/>
      <c r="D291" s="2"/>
      <c r="E291" s="1"/>
      <c r="F291" s="1"/>
      <c r="G291" s="16"/>
    </row>
    <row r="292" spans="1:7">
      <c r="A292" s="1"/>
      <c r="B292" s="1"/>
      <c r="C292" s="2"/>
      <c r="D292" s="2"/>
      <c r="E292" s="1"/>
      <c r="F292" s="1"/>
      <c r="G292" s="16"/>
    </row>
    <row r="293" spans="1:7">
      <c r="A293" s="1"/>
      <c r="B293" s="1"/>
      <c r="C293" s="2"/>
      <c r="D293" s="2"/>
      <c r="E293" s="1"/>
      <c r="F293" s="1"/>
      <c r="G293" s="16"/>
    </row>
    <row r="294" spans="1:7">
      <c r="A294" s="1"/>
      <c r="B294" s="1"/>
      <c r="C294" s="2"/>
      <c r="D294" s="2"/>
      <c r="E294" s="1"/>
      <c r="F294" s="1"/>
      <c r="G294" s="16"/>
    </row>
    <row r="295" spans="1:7">
      <c r="A295" s="1"/>
      <c r="B295" s="1"/>
      <c r="C295" s="2"/>
      <c r="D295" s="2"/>
      <c r="E295" s="1"/>
      <c r="F295" s="1"/>
      <c r="G295" s="16"/>
    </row>
    <row r="296" spans="1:7">
      <c r="A296" s="1"/>
      <c r="B296" s="1"/>
      <c r="C296" s="2"/>
      <c r="D296" s="2"/>
      <c r="E296" s="1"/>
      <c r="F296" s="1"/>
      <c r="G296" s="16"/>
    </row>
    <row r="297" spans="1:7">
      <c r="A297" s="1"/>
      <c r="B297" s="1"/>
      <c r="C297" s="2"/>
      <c r="D297" s="2"/>
      <c r="E297" s="1"/>
      <c r="F297" s="1"/>
      <c r="G297" s="16"/>
    </row>
    <row r="298" spans="1:7">
      <c r="A298" s="1"/>
      <c r="B298" s="1"/>
      <c r="C298" s="2"/>
      <c r="D298" s="2"/>
      <c r="E298" s="1"/>
      <c r="F298" s="1"/>
      <c r="G298" s="16"/>
    </row>
    <row r="299" spans="1:7">
      <c r="A299" s="1"/>
      <c r="B299" s="1"/>
      <c r="C299" s="2"/>
      <c r="D299" s="2"/>
      <c r="E299" s="1"/>
      <c r="F299" s="1"/>
      <c r="G299" s="16"/>
    </row>
    <row r="300" spans="1:7">
      <c r="A300" s="1"/>
      <c r="B300" s="1"/>
      <c r="C300" s="2"/>
      <c r="D300" s="2"/>
      <c r="E300" s="1"/>
      <c r="F300" s="1"/>
      <c r="G300" s="16"/>
    </row>
    <row r="301" spans="1:7">
      <c r="A301" s="1"/>
      <c r="B301" s="1"/>
      <c r="C301" s="2"/>
      <c r="D301" s="2"/>
      <c r="E301" s="1"/>
      <c r="F301" s="1"/>
      <c r="G301" s="16"/>
    </row>
    <row r="302" spans="1:7">
      <c r="A302" s="1"/>
      <c r="B302" s="1"/>
      <c r="C302" s="2"/>
      <c r="D302" s="2"/>
      <c r="E302" s="1"/>
      <c r="F302" s="1"/>
      <c r="G302" s="16"/>
    </row>
    <row r="303" spans="1:7">
      <c r="A303" s="1"/>
      <c r="B303" s="1"/>
      <c r="C303" s="2"/>
      <c r="D303" s="2"/>
      <c r="E303" s="1"/>
      <c r="F303" s="1"/>
      <c r="G303" s="16"/>
    </row>
    <row r="304" spans="1:7">
      <c r="A304" s="1"/>
      <c r="B304" s="1"/>
      <c r="C304" s="2"/>
      <c r="D304" s="2"/>
      <c r="E304" s="1"/>
      <c r="F304" s="1"/>
      <c r="G304" s="16"/>
    </row>
    <row r="305" spans="1:7">
      <c r="A305" s="1"/>
      <c r="B305" s="1"/>
      <c r="C305" s="2"/>
      <c r="D305" s="2"/>
      <c r="E305" s="1"/>
      <c r="F305" s="1"/>
      <c r="G305" s="16"/>
    </row>
    <row r="306" spans="1:7">
      <c r="A306" s="1"/>
      <c r="B306" s="1"/>
      <c r="C306" s="2"/>
      <c r="D306" s="2"/>
      <c r="E306" s="1"/>
      <c r="F306" s="1"/>
      <c r="G306" s="16"/>
    </row>
    <row r="307" spans="1:7">
      <c r="A307" s="1"/>
      <c r="B307" s="1"/>
      <c r="C307" s="2"/>
      <c r="D307" s="2"/>
      <c r="E307" s="1"/>
      <c r="F307" s="1"/>
      <c r="G307" s="16"/>
    </row>
    <row r="308" spans="1:7">
      <c r="A308" s="1"/>
      <c r="B308" s="1"/>
      <c r="C308" s="2"/>
      <c r="D308" s="2"/>
      <c r="E308" s="1"/>
      <c r="F308" s="1"/>
      <c r="G308" s="16"/>
    </row>
    <row r="309" spans="1:7">
      <c r="A309" s="1"/>
      <c r="B309" s="1"/>
      <c r="C309" s="2"/>
      <c r="D309" s="2"/>
      <c r="E309" s="1"/>
      <c r="F309" s="1"/>
      <c r="G309" s="16"/>
    </row>
    <row r="310" spans="1:7">
      <c r="A310" s="1"/>
      <c r="B310" s="1"/>
      <c r="C310" s="2"/>
      <c r="D310" s="2"/>
      <c r="E310" s="1"/>
      <c r="F310" s="1"/>
      <c r="G310" s="16"/>
    </row>
    <row r="311" spans="1:7">
      <c r="A311" s="1"/>
      <c r="B311" s="1"/>
      <c r="C311" s="2"/>
      <c r="D311" s="2"/>
      <c r="E311" s="1"/>
      <c r="F311" s="1"/>
      <c r="G311" s="16"/>
    </row>
    <row r="312" spans="1:7">
      <c r="A312" s="1"/>
      <c r="B312" s="1"/>
      <c r="C312" s="2"/>
      <c r="D312" s="2"/>
      <c r="E312" s="1"/>
      <c r="F312" s="1"/>
      <c r="G312" s="16"/>
    </row>
    <row r="313" spans="1:7">
      <c r="A313" s="1"/>
      <c r="B313" s="1"/>
      <c r="C313" s="2"/>
      <c r="D313" s="2"/>
      <c r="E313" s="1"/>
      <c r="F313" s="1"/>
      <c r="G313" s="16"/>
    </row>
    <row r="314" spans="1:7">
      <c r="A314" s="1"/>
      <c r="B314" s="1"/>
      <c r="C314" s="2"/>
      <c r="D314" s="2"/>
      <c r="E314" s="1"/>
      <c r="F314" s="1"/>
      <c r="G314" s="16"/>
    </row>
    <row r="315" spans="1:7">
      <c r="A315" s="1"/>
      <c r="B315" s="1"/>
      <c r="C315" s="2"/>
      <c r="D315" s="2"/>
      <c r="E315" s="1"/>
      <c r="F315" s="1"/>
      <c r="G315" s="16"/>
    </row>
    <row r="316" spans="1:7">
      <c r="A316" s="1"/>
      <c r="B316" s="1"/>
      <c r="C316" s="2"/>
      <c r="D316" s="2"/>
      <c r="E316" s="1"/>
      <c r="F316" s="1"/>
      <c r="G316" s="16"/>
    </row>
    <row r="317" spans="1:7">
      <c r="A317" s="1"/>
      <c r="B317" s="1"/>
      <c r="C317" s="2"/>
      <c r="D317" s="2"/>
      <c r="E317" s="1"/>
      <c r="F317" s="1"/>
      <c r="G317" s="16"/>
    </row>
    <row r="318" spans="1:7">
      <c r="A318" s="1"/>
      <c r="B318" s="1"/>
      <c r="C318" s="2"/>
      <c r="D318" s="2"/>
      <c r="E318" s="1"/>
      <c r="F318" s="1"/>
      <c r="G318" s="16"/>
    </row>
    <row r="319" spans="1:7">
      <c r="A319" s="1"/>
      <c r="B319" s="1"/>
      <c r="C319" s="2"/>
      <c r="D319" s="2"/>
      <c r="E319" s="1"/>
      <c r="F319" s="1"/>
      <c r="G319" s="16"/>
    </row>
    <row r="320" spans="1:7">
      <c r="A320" s="1"/>
      <c r="B320" s="1"/>
      <c r="C320" s="2"/>
      <c r="D320" s="2"/>
      <c r="E320" s="1"/>
      <c r="F320" s="1"/>
      <c r="G320" s="16"/>
    </row>
    <row r="321" spans="1:7">
      <c r="A321" s="1"/>
      <c r="B321" s="1"/>
      <c r="C321" s="2"/>
      <c r="D321" s="2"/>
      <c r="E321" s="1"/>
      <c r="F321" s="1"/>
      <c r="G321" s="16"/>
    </row>
    <row r="322" spans="1:7">
      <c r="A322" s="1"/>
      <c r="B322" s="1"/>
      <c r="C322" s="2"/>
      <c r="D322" s="2"/>
      <c r="E322" s="1"/>
      <c r="F322" s="1"/>
      <c r="G322" s="16"/>
    </row>
    <row r="323" spans="1:7">
      <c r="A323" s="1"/>
      <c r="B323" s="1"/>
      <c r="C323" s="2"/>
      <c r="D323" s="2"/>
      <c r="E323" s="1"/>
      <c r="F323" s="1"/>
      <c r="G323" s="16"/>
    </row>
    <row r="324" spans="1:7">
      <c r="A324" s="1"/>
      <c r="B324" s="1"/>
      <c r="C324" s="2"/>
      <c r="D324" s="2"/>
      <c r="E324" s="1"/>
      <c r="F324" s="1"/>
      <c r="G324" s="16"/>
    </row>
    <row r="325" spans="1:7">
      <c r="A325" s="1"/>
      <c r="B325" s="1"/>
      <c r="C325" s="2"/>
      <c r="D325" s="2"/>
      <c r="E325" s="1"/>
      <c r="F325" s="1"/>
      <c r="G325" s="16"/>
    </row>
    <row r="326" spans="1:7">
      <c r="A326" s="1"/>
      <c r="B326" s="1"/>
      <c r="C326" s="2"/>
      <c r="D326" s="2"/>
      <c r="E326" s="1"/>
      <c r="F326" s="1"/>
      <c r="G326" s="16"/>
    </row>
    <row r="327" spans="1:7">
      <c r="A327" s="1"/>
      <c r="B327" s="1"/>
      <c r="C327" s="2"/>
      <c r="D327" s="2"/>
      <c r="E327" s="1"/>
      <c r="F327" s="1"/>
      <c r="G327" s="16"/>
    </row>
    <row r="328" spans="1:7">
      <c r="A328" s="1"/>
      <c r="B328" s="1"/>
      <c r="C328" s="2"/>
      <c r="D328" s="2"/>
      <c r="E328" s="1"/>
      <c r="F328" s="1"/>
      <c r="G328" s="16"/>
    </row>
    <row r="329" spans="1:7">
      <c r="A329" s="1"/>
      <c r="B329" s="1"/>
      <c r="C329" s="2"/>
      <c r="D329" s="2"/>
      <c r="E329" s="1"/>
      <c r="F329" s="1"/>
      <c r="G329" s="16"/>
    </row>
    <row r="330" spans="1:7">
      <c r="A330" s="1"/>
      <c r="B330" s="1"/>
      <c r="C330" s="2"/>
      <c r="D330" s="2"/>
      <c r="E330" s="1"/>
      <c r="F330" s="1"/>
      <c r="G330" s="16"/>
    </row>
    <row r="331" spans="1:7">
      <c r="A331" s="1"/>
      <c r="B331" s="1"/>
      <c r="C331" s="2"/>
      <c r="D331" s="2"/>
      <c r="E331" s="1"/>
      <c r="F331" s="1"/>
      <c r="G331" s="16"/>
    </row>
    <row r="332" spans="1:7">
      <c r="A332" s="1"/>
      <c r="B332" s="1"/>
      <c r="C332" s="2"/>
      <c r="D332" s="2"/>
      <c r="E332" s="1"/>
      <c r="F332" s="1"/>
      <c r="G332" s="16"/>
    </row>
    <row r="333" spans="1:7">
      <c r="A333" s="1"/>
      <c r="B333" s="1"/>
      <c r="C333" s="2"/>
      <c r="D333" s="2"/>
      <c r="E333" s="1"/>
      <c r="F333" s="1"/>
      <c r="G333" s="16"/>
    </row>
    <row r="334" spans="1:7">
      <c r="A334" s="1"/>
      <c r="B334" s="1"/>
      <c r="C334" s="2"/>
      <c r="D334" s="2"/>
      <c r="E334" s="1"/>
      <c r="F334" s="1"/>
      <c r="G334" s="16"/>
    </row>
    <row r="335" spans="1:7">
      <c r="A335" s="1"/>
      <c r="B335" s="1"/>
      <c r="C335" s="2"/>
      <c r="D335" s="2"/>
      <c r="E335" s="1"/>
      <c r="F335" s="1"/>
      <c r="G335" s="16"/>
    </row>
    <row r="336" spans="1:7">
      <c r="A336" s="1"/>
      <c r="B336" s="1"/>
      <c r="C336" s="2"/>
      <c r="D336" s="2"/>
      <c r="E336" s="1"/>
      <c r="F336" s="1"/>
      <c r="G336" s="16"/>
    </row>
    <row r="337" spans="1:7">
      <c r="A337" s="1"/>
      <c r="B337" s="1"/>
      <c r="C337" s="2"/>
      <c r="D337" s="2"/>
      <c r="E337" s="1"/>
      <c r="F337" s="1"/>
      <c r="G337" s="16"/>
    </row>
    <row r="338" spans="1:7">
      <c r="A338" s="1"/>
      <c r="B338" s="1"/>
      <c r="C338" s="2"/>
      <c r="D338" s="2"/>
      <c r="E338" s="1"/>
      <c r="F338" s="1"/>
      <c r="G338" s="16"/>
    </row>
    <row r="339" spans="1:7">
      <c r="A339" s="1"/>
      <c r="B339" s="1"/>
      <c r="C339" s="2"/>
      <c r="D339" s="2"/>
      <c r="E339" s="1"/>
      <c r="F339" s="1"/>
      <c r="G339" s="16"/>
    </row>
    <row r="340" spans="1:7">
      <c r="A340" s="1"/>
      <c r="B340" s="1"/>
      <c r="C340" s="2"/>
      <c r="D340" s="2"/>
      <c r="E340" s="1"/>
      <c r="F340" s="1"/>
      <c r="G340" s="16"/>
    </row>
    <row r="341" spans="1:7">
      <c r="A341" s="1"/>
      <c r="B341" s="1"/>
      <c r="C341" s="2"/>
      <c r="D341" s="2"/>
      <c r="E341" s="1"/>
      <c r="F341" s="1"/>
      <c r="G341" s="16"/>
    </row>
    <row r="342" spans="1:7">
      <c r="A342" s="1"/>
      <c r="B342" s="1"/>
      <c r="C342" s="2"/>
      <c r="D342" s="2"/>
      <c r="E342" s="1"/>
      <c r="F342" s="1"/>
      <c r="G342" s="16"/>
    </row>
    <row r="343" spans="1:7">
      <c r="A343" s="1"/>
      <c r="B343" s="1"/>
      <c r="C343" s="2"/>
      <c r="D343" s="2"/>
      <c r="E343" s="1"/>
      <c r="F343" s="1"/>
      <c r="G343" s="16"/>
    </row>
    <row r="344" spans="1:7">
      <c r="A344" s="1"/>
      <c r="B344" s="1"/>
      <c r="C344" s="2"/>
      <c r="D344" s="2"/>
      <c r="E344" s="1"/>
      <c r="F344" s="1"/>
      <c r="G344" s="16"/>
    </row>
    <row r="345" spans="1:7">
      <c r="A345" s="1"/>
      <c r="B345" s="1"/>
      <c r="C345" s="2"/>
      <c r="D345" s="2"/>
      <c r="E345" s="1"/>
      <c r="F345" s="1"/>
      <c r="G345" s="16"/>
    </row>
    <row r="346" spans="1:7">
      <c r="A346" s="1"/>
      <c r="B346" s="1"/>
      <c r="C346" s="2"/>
      <c r="D346" s="2"/>
      <c r="E346" s="1"/>
      <c r="F346" s="1"/>
      <c r="G346" s="16"/>
    </row>
    <row r="347" spans="1:7">
      <c r="A347" s="1"/>
      <c r="B347" s="1"/>
      <c r="C347" s="2"/>
      <c r="D347" s="2"/>
      <c r="E347" s="1"/>
      <c r="F347" s="1"/>
      <c r="G347" s="16"/>
    </row>
    <row r="348" spans="1:7">
      <c r="A348" s="1"/>
      <c r="B348" s="1"/>
      <c r="C348" s="2"/>
      <c r="D348" s="2"/>
      <c r="E348" s="1"/>
      <c r="F348" s="1"/>
      <c r="G348" s="16"/>
    </row>
    <row r="349" spans="1:7">
      <c r="A349" s="1"/>
      <c r="B349" s="1"/>
      <c r="C349" s="2"/>
      <c r="D349" s="2"/>
      <c r="E349" s="1"/>
      <c r="F349" s="1"/>
      <c r="G349" s="16"/>
    </row>
    <row r="350" spans="1:7">
      <c r="A350" s="1"/>
      <c r="B350" s="1"/>
      <c r="C350" s="2"/>
      <c r="D350" s="2"/>
      <c r="E350" s="1"/>
      <c r="F350" s="1"/>
      <c r="G350" s="16"/>
    </row>
    <row r="351" spans="1:7">
      <c r="A351" s="1"/>
      <c r="B351" s="1"/>
      <c r="C351" s="2"/>
      <c r="D351" s="2"/>
      <c r="E351" s="1"/>
      <c r="F351" s="1"/>
      <c r="G351" s="16"/>
    </row>
    <row r="352" spans="1:7">
      <c r="A352" s="1"/>
      <c r="B352" s="1"/>
      <c r="C352" s="2"/>
      <c r="D352" s="2"/>
      <c r="E352" s="1"/>
      <c r="F352" s="1"/>
      <c r="G352" s="16"/>
    </row>
    <row r="353" spans="1:7">
      <c r="A353" s="1"/>
      <c r="B353" s="1"/>
      <c r="C353" s="2"/>
      <c r="D353" s="2"/>
      <c r="E353" s="1"/>
      <c r="F353" s="1"/>
      <c r="G353" s="16"/>
    </row>
    <row r="354" spans="1:7">
      <c r="A354" s="1"/>
      <c r="B354" s="1"/>
      <c r="C354" s="2"/>
      <c r="D354" s="2"/>
      <c r="E354" s="1"/>
      <c r="F354" s="1"/>
      <c r="G354" s="16"/>
    </row>
    <row r="355" spans="1:7">
      <c r="A355" s="1"/>
      <c r="B355" s="1"/>
      <c r="C355" s="2"/>
      <c r="D355" s="2"/>
      <c r="E355" s="1"/>
      <c r="F355" s="1"/>
      <c r="G355" s="16"/>
    </row>
    <row r="356" spans="1:7">
      <c r="A356" s="1"/>
      <c r="B356" s="1"/>
      <c r="C356" s="2"/>
      <c r="D356" s="2"/>
      <c r="E356" s="1"/>
      <c r="F356" s="1"/>
      <c r="G356" s="16"/>
    </row>
    <row r="357" spans="1:7">
      <c r="A357" s="1"/>
      <c r="B357" s="1"/>
      <c r="C357" s="2"/>
      <c r="D357" s="2"/>
      <c r="E357" s="1"/>
      <c r="F357" s="1"/>
      <c r="G357" s="16"/>
    </row>
    <row r="358" spans="1:7">
      <c r="A358" s="1"/>
      <c r="B358" s="1"/>
      <c r="C358" s="2"/>
      <c r="D358" s="2"/>
      <c r="E358" s="1"/>
      <c r="F358" s="1"/>
      <c r="G358" s="16"/>
    </row>
    <row r="359" spans="1:7">
      <c r="A359" s="1"/>
      <c r="B359" s="1"/>
      <c r="C359" s="2"/>
      <c r="D359" s="2"/>
      <c r="E359" s="1"/>
      <c r="F359" s="1"/>
      <c r="G359" s="16"/>
    </row>
    <row r="360" spans="1:7">
      <c r="A360" s="1"/>
      <c r="B360" s="1"/>
      <c r="C360" s="2"/>
      <c r="D360" s="2"/>
      <c r="E360" s="1"/>
      <c r="F360" s="1"/>
      <c r="G360" s="16"/>
    </row>
    <row r="361" spans="1:7">
      <c r="A361" s="1"/>
      <c r="B361" s="1"/>
      <c r="C361" s="2"/>
      <c r="D361" s="2"/>
      <c r="E361" s="1"/>
      <c r="F361" s="1"/>
      <c r="G361" s="16"/>
    </row>
    <row r="362" spans="1:7">
      <c r="A362" s="1"/>
      <c r="B362" s="1"/>
      <c r="C362" s="2"/>
      <c r="D362" s="2"/>
      <c r="E362" s="1"/>
      <c r="F362" s="1"/>
      <c r="G362" s="16"/>
    </row>
    <row r="363" spans="1:7">
      <c r="A363" s="1"/>
      <c r="B363" s="1"/>
      <c r="C363" s="2"/>
      <c r="D363" s="2"/>
      <c r="E363" s="1"/>
      <c r="F363" s="1"/>
      <c r="G363" s="16"/>
    </row>
    <row r="364" spans="1:7">
      <c r="A364" s="1"/>
      <c r="B364" s="1"/>
      <c r="C364" s="2"/>
      <c r="D364" s="2"/>
      <c r="E364" s="1"/>
      <c r="F364" s="1"/>
      <c r="G364" s="16"/>
    </row>
    <row r="365" spans="1:7">
      <c r="A365" s="1"/>
      <c r="B365" s="1"/>
      <c r="C365" s="2"/>
      <c r="D365" s="2"/>
      <c r="E365" s="1"/>
      <c r="F365" s="1"/>
      <c r="G365" s="16"/>
    </row>
    <row r="366" spans="1:7">
      <c r="A366" s="1"/>
      <c r="B366" s="1"/>
      <c r="C366" s="2"/>
      <c r="D366" s="2"/>
      <c r="E366" s="1"/>
      <c r="F366" s="1"/>
      <c r="G366" s="16"/>
    </row>
    <row r="367" spans="1:7">
      <c r="A367" s="1"/>
      <c r="B367" s="1"/>
      <c r="C367" s="2"/>
      <c r="D367" s="2"/>
      <c r="E367" s="1"/>
      <c r="F367" s="1"/>
      <c r="G367" s="16"/>
    </row>
    <row r="368" spans="1:7">
      <c r="A368" s="1"/>
      <c r="B368" s="1"/>
      <c r="C368" s="2"/>
      <c r="D368" s="2"/>
      <c r="E368" s="1"/>
      <c r="F368" s="1"/>
      <c r="G368" s="16"/>
    </row>
    <row r="369" spans="1:7">
      <c r="A369" s="1"/>
      <c r="B369" s="1"/>
      <c r="C369" s="2"/>
      <c r="D369" s="2"/>
      <c r="E369" s="1"/>
      <c r="F369" s="1"/>
      <c r="G369" s="16"/>
    </row>
    <row r="370" spans="1:7">
      <c r="A370" s="1"/>
      <c r="B370" s="1"/>
      <c r="C370" s="2"/>
      <c r="D370" s="2"/>
      <c r="E370" s="1"/>
      <c r="F370" s="1"/>
      <c r="G370" s="16"/>
    </row>
    <row r="371" spans="1:7">
      <c r="A371" s="1"/>
      <c r="B371" s="1"/>
      <c r="C371" s="2"/>
      <c r="D371" s="2"/>
      <c r="E371" s="1"/>
      <c r="F371" s="1"/>
      <c r="G371" s="16"/>
    </row>
    <row r="372" spans="1:7">
      <c r="A372" s="1"/>
      <c r="B372" s="1"/>
      <c r="C372" s="2"/>
      <c r="D372" s="2"/>
      <c r="E372" s="1"/>
      <c r="F372" s="1"/>
      <c r="G372" s="16"/>
    </row>
    <row r="373" spans="1:7">
      <c r="A373" s="1"/>
      <c r="B373" s="1"/>
      <c r="C373" s="2"/>
      <c r="D373" s="2"/>
      <c r="E373" s="1"/>
      <c r="F373" s="1"/>
      <c r="G373" s="16"/>
    </row>
    <row r="374" spans="1:7">
      <c r="A374" s="1"/>
      <c r="B374" s="1"/>
      <c r="C374" s="2"/>
      <c r="D374" s="2"/>
      <c r="E374" s="1"/>
      <c r="F374" s="1"/>
      <c r="G374" s="16"/>
    </row>
    <row r="375" spans="1:7">
      <c r="A375" s="1"/>
      <c r="B375" s="1"/>
      <c r="C375" s="2"/>
      <c r="D375" s="2"/>
      <c r="E375" s="1"/>
      <c r="F375" s="1"/>
      <c r="G375" s="16"/>
    </row>
    <row r="376" spans="1:7">
      <c r="A376" s="1"/>
      <c r="B376" s="1"/>
      <c r="C376" s="2"/>
      <c r="D376" s="2"/>
      <c r="E376" s="1"/>
      <c r="F376" s="1"/>
      <c r="G376" s="16"/>
    </row>
    <row r="377" spans="1:7">
      <c r="A377" s="1"/>
      <c r="B377" s="1"/>
      <c r="C377" s="2"/>
      <c r="D377" s="2"/>
      <c r="E377" s="1"/>
      <c r="F377" s="1"/>
      <c r="G377" s="16"/>
    </row>
    <row r="378" spans="1:7">
      <c r="A378" s="1"/>
      <c r="B378" s="1"/>
      <c r="C378" s="2"/>
      <c r="D378" s="2"/>
      <c r="E378" s="1"/>
      <c r="F378" s="1"/>
      <c r="G378" s="16"/>
    </row>
    <row r="379" spans="1:7">
      <c r="A379" s="1"/>
      <c r="B379" s="1"/>
      <c r="C379" s="2"/>
      <c r="D379" s="2"/>
      <c r="E379" s="1"/>
      <c r="F379" s="1"/>
      <c r="G379" s="16"/>
    </row>
    <row r="380" spans="1:7">
      <c r="A380" s="1"/>
      <c r="B380" s="1"/>
      <c r="C380" s="2"/>
      <c r="D380" s="2"/>
      <c r="E380" s="1"/>
      <c r="F380" s="1"/>
      <c r="G380" s="16"/>
    </row>
    <row r="381" spans="1:7">
      <c r="A381" s="1"/>
      <c r="B381" s="1"/>
      <c r="C381" s="2"/>
      <c r="D381" s="2"/>
      <c r="E381" s="1"/>
      <c r="F381" s="1"/>
      <c r="G381" s="16"/>
    </row>
    <row r="382" spans="1:7">
      <c r="A382" s="1"/>
      <c r="B382" s="1"/>
      <c r="C382" s="2"/>
      <c r="D382" s="2"/>
      <c r="E382" s="1"/>
      <c r="F382" s="1"/>
      <c r="G382" s="16"/>
    </row>
    <row r="383" spans="1:7">
      <c r="A383" s="1"/>
      <c r="B383" s="1"/>
      <c r="C383" s="2"/>
      <c r="D383" s="2"/>
      <c r="E383" s="1"/>
      <c r="F383" s="1"/>
      <c r="G383" s="16"/>
    </row>
    <row r="384" spans="1:7">
      <c r="A384" s="1"/>
      <c r="B384" s="1"/>
      <c r="C384" s="2"/>
      <c r="D384" s="2"/>
      <c r="E384" s="1"/>
      <c r="F384" s="1"/>
      <c r="G384" s="16"/>
    </row>
    <row r="385" spans="1:7">
      <c r="A385" s="1"/>
      <c r="B385" s="1"/>
      <c r="C385" s="2"/>
      <c r="D385" s="2"/>
      <c r="E385" s="1"/>
      <c r="F385" s="1"/>
      <c r="G385" s="16"/>
    </row>
    <row r="386" spans="1:7">
      <c r="A386" s="1"/>
      <c r="B386" s="1"/>
      <c r="C386" s="2"/>
      <c r="D386" s="2"/>
      <c r="E386" s="1"/>
      <c r="F386" s="1"/>
      <c r="G386" s="16"/>
    </row>
    <row r="387" spans="1:7">
      <c r="A387" s="1"/>
      <c r="B387" s="1"/>
      <c r="C387" s="2"/>
      <c r="D387" s="2"/>
      <c r="E387" s="1"/>
      <c r="F387" s="1"/>
      <c r="G387" s="16"/>
    </row>
    <row r="388" spans="1:7">
      <c r="A388" s="1"/>
      <c r="B388" s="1"/>
      <c r="C388" s="2"/>
      <c r="D388" s="2"/>
      <c r="E388" s="1"/>
      <c r="F388" s="1"/>
      <c r="G388" s="16"/>
    </row>
    <row r="389" spans="1:7">
      <c r="A389" s="1"/>
      <c r="B389" s="1"/>
      <c r="C389" s="2"/>
      <c r="D389" s="2"/>
      <c r="E389" s="1"/>
      <c r="F389" s="1"/>
      <c r="G389" s="16"/>
    </row>
    <row r="390" spans="1:7">
      <c r="A390" s="1"/>
      <c r="B390" s="1"/>
      <c r="C390" s="2"/>
      <c r="D390" s="2"/>
      <c r="E390" s="1"/>
      <c r="F390" s="1"/>
      <c r="G390" s="16"/>
    </row>
    <row r="391" spans="1:7">
      <c r="A391" s="1"/>
      <c r="B391" s="1"/>
      <c r="C391" s="2"/>
      <c r="D391" s="2"/>
      <c r="E391" s="1"/>
      <c r="F391" s="1"/>
      <c r="G391" s="16"/>
    </row>
    <row r="392" spans="1:7">
      <c r="A392" s="1"/>
      <c r="B392" s="1"/>
      <c r="C392" s="2"/>
      <c r="D392" s="2"/>
      <c r="E392" s="1"/>
      <c r="F392" s="1"/>
      <c r="G392" s="16"/>
    </row>
    <row r="393" spans="1:7">
      <c r="A393" s="1"/>
      <c r="B393" s="1"/>
      <c r="C393" s="2"/>
      <c r="D393" s="2"/>
      <c r="E393" s="1"/>
      <c r="F393" s="1"/>
      <c r="G393" s="16"/>
    </row>
    <row r="394" spans="1:7">
      <c r="A394" s="1"/>
      <c r="B394" s="1"/>
      <c r="C394" s="2"/>
      <c r="D394" s="2"/>
      <c r="E394" s="1"/>
      <c r="F394" s="1"/>
      <c r="G394" s="16"/>
    </row>
    <row r="395" spans="1:7">
      <c r="A395" s="1"/>
      <c r="B395" s="1"/>
      <c r="C395" s="2"/>
      <c r="D395" s="2"/>
      <c r="E395" s="1"/>
      <c r="F395" s="1"/>
      <c r="G395" s="16"/>
    </row>
    <row r="396" spans="1:7">
      <c r="A396" s="1"/>
      <c r="B396" s="1"/>
      <c r="C396" s="2"/>
      <c r="D396" s="2"/>
      <c r="E396" s="1"/>
      <c r="F396" s="1"/>
      <c r="G396" s="16"/>
    </row>
    <row r="397" spans="1:7">
      <c r="A397" s="1"/>
      <c r="B397" s="1"/>
      <c r="C397" s="2"/>
      <c r="D397" s="2"/>
      <c r="E397" s="1"/>
      <c r="F397" s="1"/>
      <c r="G397" s="16"/>
    </row>
    <row r="398" spans="1:7">
      <c r="A398" s="1"/>
      <c r="B398" s="1"/>
      <c r="C398" s="2"/>
      <c r="D398" s="2"/>
      <c r="E398" s="1"/>
      <c r="F398" s="1"/>
      <c r="G398" s="16"/>
    </row>
    <row r="399" spans="1:7">
      <c r="A399" s="1"/>
      <c r="B399" s="1"/>
      <c r="C399" s="2"/>
      <c r="D399" s="2"/>
      <c r="E399" s="1"/>
      <c r="F399" s="1"/>
      <c r="G399" s="16"/>
    </row>
    <row r="400" spans="1:7">
      <c r="A400" s="1"/>
      <c r="B400" s="1"/>
      <c r="C400" s="2"/>
      <c r="D400" s="2"/>
      <c r="E400" s="1"/>
      <c r="F400" s="1"/>
      <c r="G400" s="16"/>
    </row>
    <row r="401" spans="1:7">
      <c r="A401" s="1"/>
      <c r="B401" s="1"/>
      <c r="C401" s="2"/>
      <c r="D401" s="2"/>
      <c r="E401" s="1"/>
      <c r="F401" s="1"/>
      <c r="G401" s="16"/>
    </row>
    <row r="402" spans="1:7">
      <c r="A402" s="1"/>
      <c r="B402" s="1"/>
      <c r="C402" s="2"/>
      <c r="D402" s="2"/>
      <c r="E402" s="1"/>
      <c r="F402" s="1"/>
      <c r="G402" s="16"/>
    </row>
    <row r="403" spans="1:7">
      <c r="A403" s="1"/>
      <c r="B403" s="1"/>
      <c r="C403" s="2"/>
      <c r="D403" s="2"/>
      <c r="E403" s="1"/>
      <c r="F403" s="1"/>
      <c r="G403" s="16"/>
    </row>
    <row r="404" spans="1:7">
      <c r="A404" s="1"/>
      <c r="B404" s="1"/>
      <c r="C404" s="2"/>
      <c r="D404" s="2"/>
      <c r="E404" s="1"/>
      <c r="F404" s="1"/>
      <c r="G404" s="16"/>
    </row>
    <row r="405" spans="1:7">
      <c r="A405" s="1"/>
      <c r="B405" s="1"/>
      <c r="C405" s="2"/>
      <c r="D405" s="2"/>
      <c r="E405" s="1"/>
      <c r="F405" s="1"/>
      <c r="G405" s="16"/>
    </row>
    <row r="406" spans="1:7">
      <c r="A406" s="1"/>
      <c r="B406" s="1"/>
      <c r="C406" s="2"/>
      <c r="D406" s="2"/>
      <c r="E406" s="1"/>
      <c r="F406" s="1"/>
      <c r="G406" s="16"/>
    </row>
    <row r="407" spans="1:7">
      <c r="A407" s="1"/>
      <c r="B407" s="1"/>
      <c r="C407" s="2"/>
      <c r="D407" s="2"/>
      <c r="E407" s="1"/>
      <c r="F407" s="1"/>
      <c r="G407" s="16"/>
    </row>
    <row r="408" spans="1:7">
      <c r="A408" s="1"/>
      <c r="B408" s="1"/>
      <c r="C408" s="2"/>
      <c r="D408" s="2"/>
      <c r="E408" s="1"/>
      <c r="F408" s="1"/>
      <c r="G408" s="16"/>
    </row>
    <row r="409" spans="1:7">
      <c r="A409" s="1"/>
      <c r="B409" s="1"/>
      <c r="C409" s="2"/>
      <c r="D409" s="2"/>
      <c r="E409" s="1"/>
      <c r="F409" s="1"/>
      <c r="G409" s="16"/>
    </row>
    <row r="410" spans="1:7">
      <c r="A410" s="1"/>
      <c r="B410" s="1"/>
      <c r="C410" s="2"/>
      <c r="D410" s="2"/>
      <c r="E410" s="1"/>
      <c r="F410" s="1"/>
      <c r="G410" s="16"/>
    </row>
    <row r="411" spans="1:7">
      <c r="A411" s="1"/>
      <c r="B411" s="1"/>
      <c r="C411" s="2"/>
      <c r="D411" s="2"/>
      <c r="E411" s="1"/>
      <c r="F411" s="1"/>
      <c r="G411" s="16"/>
    </row>
    <row r="412" spans="1:7">
      <c r="A412" s="1"/>
      <c r="B412" s="1"/>
      <c r="C412" s="2"/>
      <c r="D412" s="2"/>
      <c r="E412" s="1"/>
      <c r="F412" s="1"/>
      <c r="G412" s="16"/>
    </row>
    <row r="413" spans="1:7">
      <c r="A413" s="1"/>
      <c r="B413" s="1"/>
      <c r="C413" s="2"/>
      <c r="D413" s="2"/>
      <c r="E413" s="1"/>
      <c r="F413" s="1"/>
      <c r="G413" s="16"/>
    </row>
    <row r="414" spans="1:7">
      <c r="A414" s="1"/>
      <c r="B414" s="1"/>
      <c r="C414" s="2"/>
      <c r="D414" s="2"/>
      <c r="E414" s="1"/>
      <c r="F414" s="1"/>
      <c r="G414" s="16"/>
    </row>
    <row r="415" spans="1:7">
      <c r="A415" s="1"/>
      <c r="B415" s="1"/>
      <c r="C415" s="2"/>
      <c r="D415" s="2"/>
      <c r="E415" s="1"/>
      <c r="F415" s="1"/>
      <c r="G415" s="16"/>
    </row>
    <row r="416" spans="1:7">
      <c r="A416" s="1"/>
      <c r="B416" s="1"/>
      <c r="C416" s="2"/>
      <c r="D416" s="2"/>
      <c r="E416" s="1"/>
      <c r="F416" s="1"/>
      <c r="G416" s="16"/>
    </row>
    <row r="417" spans="1:7">
      <c r="A417" s="1"/>
      <c r="B417" s="1"/>
      <c r="C417" s="2"/>
      <c r="D417" s="2"/>
      <c r="E417" s="1"/>
      <c r="F417" s="1"/>
      <c r="G417" s="16"/>
    </row>
    <row r="418" spans="1:7">
      <c r="A418" s="1"/>
      <c r="B418" s="1"/>
      <c r="C418" s="2"/>
      <c r="D418" s="2"/>
      <c r="E418" s="1"/>
      <c r="F418" s="1"/>
      <c r="G418" s="16"/>
    </row>
    <row r="419" spans="1:7">
      <c r="A419" s="1"/>
      <c r="B419" s="1"/>
      <c r="C419" s="2"/>
      <c r="D419" s="2"/>
      <c r="E419" s="1"/>
      <c r="F419" s="1"/>
      <c r="G419" s="16"/>
    </row>
    <row r="420" spans="1:7">
      <c r="A420" s="1"/>
      <c r="B420" s="1"/>
      <c r="C420" s="2"/>
      <c r="D420" s="2"/>
      <c r="E420" s="1"/>
      <c r="F420" s="1"/>
      <c r="G420" s="16"/>
    </row>
    <row r="421" spans="1:7">
      <c r="A421" s="1"/>
      <c r="B421" s="1"/>
      <c r="C421" s="2"/>
      <c r="D421" s="2"/>
      <c r="E421" s="1"/>
      <c r="F421" s="1"/>
      <c r="G421" s="16"/>
    </row>
    <row r="422" spans="1:7">
      <c r="A422" s="1"/>
      <c r="B422" s="1"/>
      <c r="C422" s="2"/>
      <c r="D422" s="2"/>
      <c r="E422" s="1"/>
      <c r="F422" s="1"/>
      <c r="G422" s="16"/>
    </row>
    <row r="423" spans="1:7">
      <c r="A423" s="1"/>
      <c r="B423" s="1"/>
      <c r="C423" s="2"/>
      <c r="D423" s="2"/>
      <c r="E423" s="1"/>
      <c r="F423" s="1"/>
      <c r="G423" s="16"/>
    </row>
    <row r="424" spans="1:7">
      <c r="A424" s="1"/>
      <c r="B424" s="1"/>
      <c r="C424" s="2"/>
      <c r="D424" s="2"/>
      <c r="E424" s="1"/>
      <c r="F424" s="1"/>
      <c r="G424" s="16"/>
    </row>
    <row r="425" spans="1:7">
      <c r="A425" s="1"/>
      <c r="B425" s="1"/>
      <c r="C425" s="2"/>
      <c r="D425" s="2"/>
      <c r="E425" s="1"/>
      <c r="F425" s="1"/>
      <c r="G425" s="16"/>
    </row>
    <row r="426" spans="1:7">
      <c r="A426" s="1"/>
      <c r="B426" s="1"/>
      <c r="C426" s="2"/>
      <c r="D426" s="2"/>
      <c r="E426" s="1"/>
      <c r="F426" s="1"/>
      <c r="G426" s="16"/>
    </row>
    <row r="427" spans="1:7">
      <c r="A427" s="1"/>
      <c r="B427" s="1"/>
      <c r="C427" s="2"/>
      <c r="D427" s="2"/>
      <c r="E427" s="1"/>
      <c r="F427" s="1"/>
      <c r="G427" s="16"/>
    </row>
    <row r="428" spans="1:7">
      <c r="A428" s="1"/>
      <c r="B428" s="1"/>
      <c r="C428" s="2"/>
      <c r="D428" s="2"/>
      <c r="E428" s="1"/>
      <c r="F428" s="1"/>
      <c r="G428" s="16"/>
    </row>
    <row r="429" spans="1:7">
      <c r="A429" s="1"/>
      <c r="B429" s="1"/>
      <c r="C429" s="2"/>
      <c r="D429" s="2"/>
      <c r="E429" s="1"/>
      <c r="F429" s="1"/>
      <c r="G429" s="16"/>
    </row>
    <row r="430" spans="1:7">
      <c r="A430" s="1"/>
      <c r="B430" s="1"/>
      <c r="C430" s="2"/>
      <c r="D430" s="2"/>
      <c r="E430" s="1"/>
      <c r="F430" s="1"/>
      <c r="G430" s="16"/>
    </row>
    <row r="431" spans="1:7">
      <c r="A431" s="1"/>
      <c r="B431" s="1"/>
      <c r="C431" s="2"/>
      <c r="D431" s="2"/>
      <c r="E431" s="1"/>
      <c r="F431" s="1"/>
      <c r="G431" s="16"/>
    </row>
    <row r="432" spans="1:7">
      <c r="A432" s="1"/>
      <c r="B432" s="1"/>
      <c r="C432" s="2"/>
      <c r="D432" s="2"/>
      <c r="E432" s="1"/>
      <c r="F432" s="1"/>
      <c r="G432" s="16"/>
    </row>
    <row r="433" spans="1:7">
      <c r="A433" s="1"/>
      <c r="B433" s="1"/>
      <c r="C433" s="2"/>
      <c r="D433" s="2"/>
      <c r="E433" s="1"/>
      <c r="F433" s="1"/>
      <c r="G433" s="16"/>
    </row>
  </sheetData>
  <mergeCells count="1">
    <mergeCell ref="A84:E84"/>
  </mergeCells>
  <conditionalFormatting sqref="J1:J73">
    <cfRule type="top10" dxfId="24" priority="2" percent="1" rank="15"/>
  </conditionalFormatting>
  <conditionalFormatting sqref="J101:J112">
    <cfRule type="top10" dxfId="23" priority="1" percent="1" rank="15"/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3:C7"/>
  <sheetViews>
    <sheetView tabSelected="1" workbookViewId="0">
      <selection activeCell="E8" sqref="E8"/>
    </sheetView>
  </sheetViews>
  <sheetFormatPr defaultRowHeight="12.75"/>
  <sheetData>
    <row r="3" spans="2:3">
      <c r="B3" s="74" t="s">
        <v>90</v>
      </c>
      <c r="C3" s="73" t="s">
        <v>95</v>
      </c>
    </row>
    <row r="4" spans="2:3">
      <c r="B4" s="72" t="s">
        <v>92</v>
      </c>
      <c r="C4" s="75">
        <f>COUNTIF(WaterData[CustomerName],"*Church")</f>
        <v>5</v>
      </c>
    </row>
    <row r="5" spans="2:3">
      <c r="B5" s="72" t="s">
        <v>93</v>
      </c>
      <c r="C5" s="75">
        <f>COUNTIF(WaterData[CustomerName],"*School")</f>
        <v>3</v>
      </c>
    </row>
    <row r="6" spans="2:3">
      <c r="B6" s="72" t="s">
        <v>94</v>
      </c>
      <c r="C6" s="75">
        <f>COUNTIF(WaterData[CustomerName],"*Clinic")</f>
        <v>1</v>
      </c>
    </row>
    <row r="7" spans="2:3">
      <c r="B7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Documentation</vt:lpstr>
      <vt:lpstr>Quarterly Data</vt:lpstr>
      <vt:lpstr>Billing Rate</vt:lpstr>
      <vt:lpstr>Q2-6</vt:lpstr>
      <vt:lpstr>Q7</vt:lpstr>
      <vt:lpstr>Q8 Billing Summary</vt:lpstr>
      <vt:lpstr>Q9-10</vt:lpstr>
      <vt:lpstr>Q11 Type Institution</vt:lpstr>
      <vt:lpstr>'Quarterly Data'!Criteria</vt:lpstr>
      <vt:lpstr>'Q2-6'!zdumpToExcelForText</vt:lpstr>
      <vt:lpstr>'Q7'!zdumpToExcelForText</vt:lpstr>
      <vt:lpstr>'Q9-10'!zdumpToExcelForText</vt:lpstr>
      <vt:lpstr>zdumpToExcelForText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Ryan</cp:lastModifiedBy>
  <cp:lastPrinted>2006-05-08T13:44:19Z</cp:lastPrinted>
  <dcterms:created xsi:type="dcterms:W3CDTF">2006-03-12T18:44:11Z</dcterms:created>
  <dcterms:modified xsi:type="dcterms:W3CDTF">2010-10-14T07:33:40Z</dcterms:modified>
</cp:coreProperties>
</file>