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 activeTab="1"/>
  </bookViews>
  <sheets>
    <sheet name="Documentation" sheetId="1" r:id="rId1"/>
    <sheet name="Loan Analysis" sheetId="2" r:id="rId2"/>
  </sheets>
  <calcPr calcId="125725"/>
</workbook>
</file>

<file path=xl/calcChain.xml><?xml version="1.0" encoding="utf-8"?>
<calcChain xmlns="http://schemas.openxmlformats.org/spreadsheetml/2006/main">
  <c r="G11" i="2"/>
  <c r="C11"/>
  <c r="D11"/>
  <c r="E11"/>
  <c r="F11"/>
  <c r="B11"/>
  <c r="G9"/>
  <c r="G10"/>
  <c r="C10"/>
  <c r="D10"/>
  <c r="E10"/>
  <c r="F10"/>
  <c r="B10"/>
  <c r="D9"/>
  <c r="E9"/>
  <c r="F9"/>
  <c r="C9"/>
  <c r="B9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E74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C17"/>
  <c r="C18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F16"/>
  <c r="E16"/>
  <c r="D5"/>
  <c r="D16" s="1"/>
  <c r="E5"/>
  <c r="E15" s="1"/>
  <c r="C16" s="1"/>
  <c r="G5" l="1"/>
  <c r="D15"/>
  <c r="F15" s="1"/>
</calcChain>
</file>

<file path=xl/sharedStrings.xml><?xml version="1.0" encoding="utf-8"?>
<sst xmlns="http://schemas.openxmlformats.org/spreadsheetml/2006/main" count="29" uniqueCount="26">
  <si>
    <t>Bent Cycling</t>
  </si>
  <si>
    <t>Author</t>
  </si>
  <si>
    <t>Date</t>
  </si>
  <si>
    <t>Purpose</t>
  </si>
  <si>
    <t>Prepared: 11/29/2009</t>
  </si>
  <si>
    <t>Loan Analysis</t>
  </si>
  <si>
    <t>Loan (PV)</t>
  </si>
  <si>
    <t>Annual  Rate</t>
  </si>
  <si>
    <t>Payments per Year</t>
  </si>
  <si>
    <t>Rate per Month (RATE)</t>
  </si>
  <si>
    <t>Periods (NPER)</t>
  </si>
  <si>
    <t>Years</t>
  </si>
  <si>
    <t>Monthly Payment
(PMT)</t>
  </si>
  <si>
    <t>Year</t>
  </si>
  <si>
    <t>Yearly Payments</t>
  </si>
  <si>
    <t>Total</t>
  </si>
  <si>
    <t>Interest</t>
  </si>
  <si>
    <t>Principal</t>
  </si>
  <si>
    <t>Payment</t>
  </si>
  <si>
    <t>Remaining 
Principal</t>
  </si>
  <si>
    <t>Interest 
Payment</t>
  </si>
  <si>
    <t>Principal 
Payment</t>
  </si>
  <si>
    <t>Total Payment</t>
  </si>
  <si>
    <t>To create an amortization schedule for a proposed loan</t>
  </si>
  <si>
    <t>Amortization Schedule</t>
  </si>
  <si>
    <t>Ryan Stearns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</si>
</sst>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3" borderId="4" xfId="2" applyFill="1" applyBorder="1"/>
    <xf numFmtId="0" fontId="0" fillId="3" borderId="4" xfId="0" applyFill="1" applyBorder="1"/>
    <xf numFmtId="0" fontId="0" fillId="3" borderId="0" xfId="0" applyFill="1"/>
    <xf numFmtId="0" fontId="4" fillId="3" borderId="0" xfId="5" applyFill="1"/>
    <xf numFmtId="0" fontId="0" fillId="3" borderId="5" xfId="0" applyFill="1" applyBorder="1"/>
    <xf numFmtId="14" fontId="0" fillId="3" borderId="5" xfId="0" applyNumberFormat="1" applyFill="1" applyBorder="1"/>
    <xf numFmtId="0" fontId="4" fillId="3" borderId="0" xfId="5" applyFill="1" applyAlignment="1">
      <alignment vertical="top"/>
    </xf>
    <xf numFmtId="0" fontId="0" fillId="3" borderId="5" xfId="0" applyFill="1" applyBorder="1" applyAlignment="1">
      <alignment vertical="top" wrapText="1"/>
    </xf>
    <xf numFmtId="0" fontId="2" fillId="0" borderId="0" xfId="2"/>
    <xf numFmtId="0" fontId="5" fillId="0" borderId="0" xfId="6" applyBorder="1" applyAlignment="1">
      <alignment horizontal="right"/>
    </xf>
    <xf numFmtId="0" fontId="4" fillId="0" borderId="4" xfId="5" applyBorder="1"/>
    <xf numFmtId="0" fontId="0" fillId="0" borderId="4" xfId="0" applyBorder="1"/>
    <xf numFmtId="0" fontId="4" fillId="4" borderId="2" xfId="4" applyFill="1" applyAlignment="1">
      <alignment horizontal="center" wrapText="1"/>
    </xf>
    <xf numFmtId="16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6" fontId="0" fillId="0" borderId="0" xfId="0" applyNumberFormat="1"/>
    <xf numFmtId="0" fontId="0" fillId="0" borderId="0" xfId="0" applyBorder="1"/>
    <xf numFmtId="0" fontId="4" fillId="4" borderId="2" xfId="4" applyFill="1"/>
    <xf numFmtId="0" fontId="4" fillId="4" borderId="2" xfId="4" applyFill="1" applyAlignment="1">
      <alignment horizontal="center"/>
    </xf>
    <xf numFmtId="0" fontId="4" fillId="4" borderId="6" xfId="4" applyFill="1" applyBorder="1" applyAlignment="1">
      <alignment horizontal="center"/>
    </xf>
    <xf numFmtId="0" fontId="1" fillId="2" borderId="0" xfId="8" applyBorder="1"/>
    <xf numFmtId="6" fontId="0" fillId="0" borderId="0" xfId="0" applyNumberFormat="1" applyBorder="1"/>
    <xf numFmtId="6" fontId="0" fillId="0" borderId="7" xfId="0" applyNumberFormat="1" applyBorder="1"/>
    <xf numFmtId="0" fontId="1" fillId="2" borderId="3" xfId="8" applyBorder="1"/>
    <xf numFmtId="6" fontId="6" fillId="0" borderId="3" xfId="7" applyNumberFormat="1"/>
    <xf numFmtId="6" fontId="6" fillId="0" borderId="8" xfId="7" applyNumberFormat="1" applyBorder="1"/>
    <xf numFmtId="6" fontId="3" fillId="0" borderId="0" xfId="3" applyNumberFormat="1" applyBorder="1"/>
    <xf numFmtId="0" fontId="1" fillId="2" borderId="0" xfId="8"/>
    <xf numFmtId="0" fontId="1" fillId="2" borderId="9" xfId="8" applyBorder="1"/>
    <xf numFmtId="0" fontId="4" fillId="0" borderId="0" xfId="5" applyBorder="1" applyAlignment="1">
      <alignment horizontal="center"/>
    </xf>
  </cellXfs>
  <cellStyles count="9">
    <cellStyle name="20% - Accent3" xfId="8" builtinId="38"/>
    <cellStyle name="Explanatory Text" xfId="6" builtinId="53"/>
    <cellStyle name="Heading 2" xfId="3" builtinId="17"/>
    <cellStyle name="Heading 3" xfId="4" builtinId="18"/>
    <cellStyle name="Heading 4" xfId="5" builtinId="19"/>
    <cellStyle name="Normal" xfId="0" builtinId="0"/>
    <cellStyle name="Percent" xfId="1" builtinId="5"/>
    <cellStyle name="Title" xfId="2" builtinId="15"/>
    <cellStyle name="Total" xfId="7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120" zoomScaleNormal="120" workbookViewId="0">
      <selection activeCell="B5" sqref="B5"/>
    </sheetView>
  </sheetViews>
  <sheetFormatPr defaultRowHeight="15"/>
  <cols>
    <col min="1" max="1" width="9.140625" style="3"/>
    <col min="2" max="2" width="44.140625" style="3" customWidth="1"/>
    <col min="3" max="16384" width="9.140625" style="3"/>
  </cols>
  <sheetData>
    <row r="1" spans="1:2" ht="23.25" thickBot="1">
      <c r="A1" s="1" t="s">
        <v>0</v>
      </c>
      <c r="B1" s="2"/>
    </row>
    <row r="3" spans="1:2">
      <c r="A3" s="4" t="s">
        <v>1</v>
      </c>
      <c r="B3" s="5" t="s">
        <v>25</v>
      </c>
    </row>
    <row r="4" spans="1:2">
      <c r="A4" s="4" t="s">
        <v>2</v>
      </c>
      <c r="B4" s="6">
        <v>40485</v>
      </c>
    </row>
    <row r="5" spans="1:2" ht="39.75" customHeight="1">
      <c r="A5" s="7" t="s">
        <v>3</v>
      </c>
      <c r="B5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2" zoomScale="120" zoomScaleNormal="120" workbookViewId="0">
      <selection activeCell="G15" sqref="G15"/>
    </sheetView>
  </sheetViews>
  <sheetFormatPr defaultRowHeight="15"/>
  <cols>
    <col min="1" max="1" width="16.140625" customWidth="1"/>
    <col min="2" max="2" width="14" customWidth="1"/>
    <col min="3" max="3" width="14.5703125" customWidth="1"/>
    <col min="4" max="4" width="14.85546875" customWidth="1"/>
    <col min="5" max="5" width="14.5703125" customWidth="1"/>
    <col min="6" max="6" width="13.42578125" customWidth="1"/>
    <col min="7" max="7" width="20.140625" customWidth="1"/>
    <col min="8" max="8" width="10.85546875" bestFit="1" customWidth="1"/>
    <col min="9" max="9" width="12" customWidth="1"/>
  </cols>
  <sheetData>
    <row r="1" spans="1:8" ht="22.5">
      <c r="A1" s="9" t="s">
        <v>0</v>
      </c>
      <c r="G1" s="10" t="s">
        <v>4</v>
      </c>
    </row>
    <row r="2" spans="1:8" ht="15.75" thickBot="1">
      <c r="A2" s="11" t="s">
        <v>5</v>
      </c>
      <c r="B2" s="12"/>
      <c r="C2" s="12"/>
      <c r="D2" s="12"/>
      <c r="E2" s="12"/>
      <c r="F2" s="12"/>
      <c r="G2" s="12"/>
    </row>
    <row r="4" spans="1:8" ht="30.75" thickBo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</row>
    <row r="5" spans="1:8" ht="15.75" customHeight="1">
      <c r="A5" s="14">
        <v>950000</v>
      </c>
      <c r="B5" s="15">
        <v>7.4999999999999997E-2</v>
      </c>
      <c r="C5">
        <v>12</v>
      </c>
      <c r="D5" s="16">
        <f>B5/C5</f>
        <v>6.2499999999999995E-3</v>
      </c>
      <c r="E5">
        <f>F5*12</f>
        <v>60</v>
      </c>
      <c r="F5">
        <v>5</v>
      </c>
      <c r="G5" s="17">
        <f>PMT(D5,E5,A5)</f>
        <v>-19036.05116584244</v>
      </c>
    </row>
    <row r="7" spans="1:8">
      <c r="A7" s="18"/>
      <c r="B7" s="31" t="s">
        <v>13</v>
      </c>
      <c r="C7" s="31"/>
      <c r="D7" s="31"/>
      <c r="E7" s="31"/>
      <c r="F7" s="31"/>
      <c r="G7" s="31"/>
      <c r="H7" s="17"/>
    </row>
    <row r="8" spans="1:8" ht="15.75" thickBot="1">
      <c r="A8" s="19" t="s">
        <v>14</v>
      </c>
      <c r="B8" s="20">
        <v>1</v>
      </c>
      <c r="C8" s="20">
        <v>2</v>
      </c>
      <c r="D8" s="20">
        <v>3</v>
      </c>
      <c r="E8" s="20">
        <v>4</v>
      </c>
      <c r="F8" s="20">
        <v>5</v>
      </c>
      <c r="G8" s="21" t="s">
        <v>15</v>
      </c>
      <c r="H8" s="17"/>
    </row>
    <row r="9" spans="1:8">
      <c r="A9" s="22" t="s">
        <v>16</v>
      </c>
      <c r="B9" s="23">
        <f>SUMIF($A$15:$A$74,B8,$D$15:$D$74)</f>
        <v>-65732.68306962424</v>
      </c>
      <c r="C9" s="23">
        <f>SUMIF($A$15:$A$74,C8,$D$15:$D$74)</f>
        <v>-53101.864598570312</v>
      </c>
      <c r="D9" s="23">
        <f t="shared" ref="D9:F9" si="0">SUMIF($A$15:$A$74,D8,$D$15:$D$74)</f>
        <v>-39490.482863929697</v>
      </c>
      <c r="E9" s="23">
        <f t="shared" si="0"/>
        <v>-24822.414191207441</v>
      </c>
      <c r="F9" s="23">
        <f t="shared" si="0"/>
        <v>-9015.6252272230122</v>
      </c>
      <c r="G9" s="24">
        <f>B9+C9+D9+E9+F9</f>
        <v>-192163.06995055469</v>
      </c>
    </row>
    <row r="10" spans="1:8">
      <c r="A10" s="22" t="s">
        <v>17</v>
      </c>
      <c r="B10" s="23">
        <f>SUMIF($A$15:$A$74,B8,$E$15:$E$74)</f>
        <v>-162699.93092048503</v>
      </c>
      <c r="C10" s="23">
        <f t="shared" ref="C10:F10" si="1">SUMIF($A$15:$A$74,C8,$E$15:$E$74)</f>
        <v>-175330.74939153899</v>
      </c>
      <c r="D10" s="23">
        <f t="shared" si="1"/>
        <v>-188942.13112617959</v>
      </c>
      <c r="E10" s="23">
        <f t="shared" si="1"/>
        <v>-203610.19979890183</v>
      </c>
      <c r="F10" s="23">
        <f t="shared" si="1"/>
        <v>-219416.98876288629</v>
      </c>
      <c r="G10" s="24">
        <f>B10+C10+D10+E10+F10</f>
        <v>-949999.99999999162</v>
      </c>
    </row>
    <row r="11" spans="1:8" ht="15.75" thickBot="1">
      <c r="A11" s="25" t="s">
        <v>15</v>
      </c>
      <c r="B11" s="26">
        <f>B9+B10</f>
        <v>-228432.61399010927</v>
      </c>
      <c r="C11" s="26">
        <f t="shared" ref="C11:F11" si="2">C9+C10</f>
        <v>-228432.6139901093</v>
      </c>
      <c r="D11" s="26">
        <f t="shared" si="2"/>
        <v>-228432.6139901093</v>
      </c>
      <c r="E11" s="26">
        <f t="shared" si="2"/>
        <v>-228432.61399010927</v>
      </c>
      <c r="F11" s="26">
        <f t="shared" si="2"/>
        <v>-228432.6139901093</v>
      </c>
      <c r="G11" s="27">
        <f>G9+G10</f>
        <v>-1142163.0699505464</v>
      </c>
    </row>
    <row r="12" spans="1:8" ht="15.75" thickTop="1"/>
    <row r="13" spans="1:8" ht="17.25">
      <c r="A13" s="28" t="s">
        <v>24</v>
      </c>
      <c r="F13" s="17"/>
      <c r="G13" s="17"/>
    </row>
    <row r="14" spans="1:8" ht="30.75" thickBot="1">
      <c r="A14" s="13" t="s">
        <v>13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7"/>
    </row>
    <row r="15" spans="1:8">
      <c r="A15" s="29">
        <v>1</v>
      </c>
      <c r="B15" s="29">
        <v>1</v>
      </c>
      <c r="C15" s="14">
        <v>950000</v>
      </c>
      <c r="D15" s="17">
        <f>IPMT($D$5,B15,$E$5,$A$5)</f>
        <v>-5937.4999999999991</v>
      </c>
      <c r="E15" s="17">
        <f>PPMT($D$5,B15,$E$5,$A$5)</f>
        <v>-13098.55116584244</v>
      </c>
      <c r="F15" s="17">
        <f>D15+E15</f>
        <v>-19036.05116584244</v>
      </c>
    </row>
    <row r="16" spans="1:8">
      <c r="A16" s="29">
        <v>1</v>
      </c>
      <c r="B16" s="29">
        <v>2</v>
      </c>
      <c r="C16" s="17">
        <f>C15+E15</f>
        <v>936901.44883415755</v>
      </c>
      <c r="D16" s="17">
        <f>IPMT($D$5,B16,$E$5,$A$5)</f>
        <v>-5855.6340552134834</v>
      </c>
      <c r="E16" s="17">
        <f>PPMT($D$5,B16,$E$5,$A$5)</f>
        <v>-13180.417110628958</v>
      </c>
      <c r="F16" s="17">
        <f>D16+E16</f>
        <v>-19036.05116584244</v>
      </c>
    </row>
    <row r="17" spans="1:6">
      <c r="A17" s="22">
        <v>1</v>
      </c>
      <c r="B17" s="22">
        <v>3</v>
      </c>
      <c r="C17" s="17">
        <f t="shared" ref="C17:C74" si="3">C16+E16</f>
        <v>923721.03172352863</v>
      </c>
      <c r="D17" s="17">
        <f t="shared" ref="D17:D74" si="4">IPMT($D$5,B17,$E$5,$A$5)</f>
        <v>-5773.2564482720509</v>
      </c>
      <c r="E17" s="17">
        <f t="shared" ref="E17:E74" si="5">PPMT($D$5,B17,$E$5,$A$5)</f>
        <v>-13262.794717570388</v>
      </c>
      <c r="F17" s="17">
        <f t="shared" ref="F17:F74" si="6">D17+E17</f>
        <v>-19036.05116584244</v>
      </c>
    </row>
    <row r="18" spans="1:6">
      <c r="A18" s="22">
        <v>1</v>
      </c>
      <c r="B18" s="22">
        <v>4</v>
      </c>
      <c r="C18" s="17">
        <f t="shared" si="3"/>
        <v>910458.23700595822</v>
      </c>
      <c r="D18" s="17">
        <f t="shared" si="4"/>
        <v>-5690.3639812872352</v>
      </c>
      <c r="E18" s="17">
        <f t="shared" si="5"/>
        <v>-13345.687184555205</v>
      </c>
      <c r="F18" s="17">
        <f t="shared" si="6"/>
        <v>-19036.05116584244</v>
      </c>
    </row>
    <row r="19" spans="1:6">
      <c r="A19" s="22">
        <v>1</v>
      </c>
      <c r="B19" s="22">
        <v>5</v>
      </c>
      <c r="C19" s="17">
        <f t="shared" si="3"/>
        <v>897112.54982140299</v>
      </c>
      <c r="D19" s="17">
        <f t="shared" si="4"/>
        <v>-5606.9534363837656</v>
      </c>
      <c r="E19" s="17">
        <f t="shared" si="5"/>
        <v>-13429.097729458674</v>
      </c>
      <c r="F19" s="17">
        <f t="shared" si="6"/>
        <v>-19036.05116584244</v>
      </c>
    </row>
    <row r="20" spans="1:6">
      <c r="A20" s="22">
        <v>1</v>
      </c>
      <c r="B20" s="22">
        <v>6</v>
      </c>
      <c r="C20" s="17">
        <f t="shared" si="3"/>
        <v>883683.45209194429</v>
      </c>
      <c r="D20" s="17">
        <f t="shared" si="4"/>
        <v>-5523.0215755746467</v>
      </c>
      <c r="E20" s="17">
        <f t="shared" si="5"/>
        <v>-13513.029590267794</v>
      </c>
      <c r="F20" s="17">
        <f t="shared" si="6"/>
        <v>-19036.05116584244</v>
      </c>
    </row>
    <row r="21" spans="1:6">
      <c r="A21" s="22">
        <v>1</v>
      </c>
      <c r="B21" s="22">
        <v>7</v>
      </c>
      <c r="C21" s="17">
        <f t="shared" si="3"/>
        <v>870170.42250167648</v>
      </c>
      <c r="D21" s="17">
        <f t="shared" si="4"/>
        <v>-5438.5651406354727</v>
      </c>
      <c r="E21" s="17">
        <f t="shared" si="5"/>
        <v>-13597.486025206967</v>
      </c>
      <c r="F21" s="17">
        <f t="shared" si="6"/>
        <v>-19036.05116584244</v>
      </c>
    </row>
    <row r="22" spans="1:6">
      <c r="A22" s="22">
        <v>1</v>
      </c>
      <c r="B22" s="22">
        <v>8</v>
      </c>
      <c r="C22" s="17">
        <f t="shared" si="3"/>
        <v>856572.93647646951</v>
      </c>
      <c r="D22" s="17">
        <f t="shared" si="4"/>
        <v>-5353.5808529779288</v>
      </c>
      <c r="E22" s="17">
        <f t="shared" si="5"/>
        <v>-13682.470312864512</v>
      </c>
      <c r="F22" s="17">
        <f t="shared" si="6"/>
        <v>-19036.05116584244</v>
      </c>
    </row>
    <row r="23" spans="1:6">
      <c r="A23" s="22">
        <v>1</v>
      </c>
      <c r="B23" s="22">
        <v>9</v>
      </c>
      <c r="C23" s="17">
        <f t="shared" si="3"/>
        <v>842890.46616360499</v>
      </c>
      <c r="D23" s="17">
        <f t="shared" si="4"/>
        <v>-5268.0654135225268</v>
      </c>
      <c r="E23" s="17">
        <f t="shared" si="5"/>
        <v>-13767.985752319913</v>
      </c>
      <c r="F23" s="17">
        <f t="shared" si="6"/>
        <v>-19036.05116584244</v>
      </c>
    </row>
    <row r="24" spans="1:6">
      <c r="A24" s="22">
        <v>1</v>
      </c>
      <c r="B24" s="22">
        <v>10</v>
      </c>
      <c r="C24" s="17">
        <f t="shared" si="3"/>
        <v>829122.48041128507</v>
      </c>
      <c r="D24" s="17">
        <f t="shared" si="4"/>
        <v>-5182.0155025705271</v>
      </c>
      <c r="E24" s="17">
        <f t="shared" si="5"/>
        <v>-13854.035663271912</v>
      </c>
      <c r="F24" s="17">
        <f t="shared" si="6"/>
        <v>-19036.05116584244</v>
      </c>
    </row>
    <row r="25" spans="1:6">
      <c r="A25" s="22">
        <v>1</v>
      </c>
      <c r="B25" s="22">
        <v>11</v>
      </c>
      <c r="C25" s="17">
        <f t="shared" si="3"/>
        <v>815268.44474801316</v>
      </c>
      <c r="D25" s="17">
        <f t="shared" si="4"/>
        <v>-5095.4277796750757</v>
      </c>
      <c r="E25" s="17">
        <f t="shared" si="5"/>
        <v>-13940.623386167365</v>
      </c>
      <c r="F25" s="17">
        <f t="shared" si="6"/>
        <v>-19036.05116584244</v>
      </c>
    </row>
    <row r="26" spans="1:6">
      <c r="A26" s="30">
        <v>1</v>
      </c>
      <c r="B26" s="30">
        <v>12</v>
      </c>
      <c r="C26" s="17">
        <f t="shared" si="3"/>
        <v>801327.82136184582</v>
      </c>
      <c r="D26" s="17">
        <f t="shared" si="4"/>
        <v>-5008.2988835115284</v>
      </c>
      <c r="E26" s="17">
        <f t="shared" si="5"/>
        <v>-14027.752282330912</v>
      </c>
      <c r="F26" s="17">
        <f t="shared" si="6"/>
        <v>-19036.05116584244</v>
      </c>
    </row>
    <row r="27" spans="1:6">
      <c r="A27" s="22">
        <v>2</v>
      </c>
      <c r="B27" s="22">
        <v>13</v>
      </c>
      <c r="C27" s="17">
        <f t="shared" si="3"/>
        <v>787300.06907951494</v>
      </c>
      <c r="D27" s="17">
        <f t="shared" si="4"/>
        <v>-4920.6254317469602</v>
      </c>
      <c r="E27" s="17">
        <f t="shared" si="5"/>
        <v>-14115.425734095479</v>
      </c>
      <c r="F27" s="17">
        <f t="shared" si="6"/>
        <v>-19036.05116584244</v>
      </c>
    </row>
    <row r="28" spans="1:6">
      <c r="A28" s="22">
        <v>2</v>
      </c>
      <c r="B28" s="22">
        <v>14</v>
      </c>
      <c r="C28" s="17">
        <f t="shared" si="3"/>
        <v>773184.64334541943</v>
      </c>
      <c r="D28" s="17">
        <f t="shared" si="4"/>
        <v>-4832.4040209088625</v>
      </c>
      <c r="E28" s="17">
        <f t="shared" si="5"/>
        <v>-14203.647144933577</v>
      </c>
      <c r="F28" s="17">
        <f t="shared" si="6"/>
        <v>-19036.05116584244</v>
      </c>
    </row>
    <row r="29" spans="1:6">
      <c r="A29" s="22">
        <v>2</v>
      </c>
      <c r="B29" s="22">
        <v>15</v>
      </c>
      <c r="C29" s="17">
        <f t="shared" si="3"/>
        <v>758980.99620048585</v>
      </c>
      <c r="D29" s="17">
        <f t="shared" si="4"/>
        <v>-4743.6312262530264</v>
      </c>
      <c r="E29" s="17">
        <f t="shared" si="5"/>
        <v>-14292.419939589414</v>
      </c>
      <c r="F29" s="17">
        <f t="shared" si="6"/>
        <v>-19036.05116584244</v>
      </c>
    </row>
    <row r="30" spans="1:6">
      <c r="A30" s="22">
        <v>2</v>
      </c>
      <c r="B30" s="22">
        <v>16</v>
      </c>
      <c r="C30" s="17">
        <f t="shared" si="3"/>
        <v>744688.5762608964</v>
      </c>
      <c r="D30" s="17">
        <f t="shared" si="4"/>
        <v>-4654.3036016305932</v>
      </c>
      <c r="E30" s="17">
        <f t="shared" si="5"/>
        <v>-14381.747564211848</v>
      </c>
      <c r="F30" s="17">
        <f t="shared" si="6"/>
        <v>-19036.05116584244</v>
      </c>
    </row>
    <row r="31" spans="1:6">
      <c r="A31" s="22">
        <v>2</v>
      </c>
      <c r="B31" s="22">
        <v>17</v>
      </c>
      <c r="C31" s="17">
        <f t="shared" si="3"/>
        <v>730306.82869668456</v>
      </c>
      <c r="D31" s="17">
        <f t="shared" si="4"/>
        <v>-4564.4176793542665</v>
      </c>
      <c r="E31" s="17">
        <f t="shared" si="5"/>
        <v>-14471.633486488174</v>
      </c>
      <c r="F31" s="17">
        <f t="shared" si="6"/>
        <v>-19036.05116584244</v>
      </c>
    </row>
    <row r="32" spans="1:6">
      <c r="A32" s="22">
        <v>2</v>
      </c>
      <c r="B32" s="22">
        <v>18</v>
      </c>
      <c r="C32" s="17">
        <f t="shared" si="3"/>
        <v>715835.19521019643</v>
      </c>
      <c r="D32" s="17">
        <f t="shared" si="4"/>
        <v>-4473.9699700637138</v>
      </c>
      <c r="E32" s="17">
        <f t="shared" si="5"/>
        <v>-14562.081195778726</v>
      </c>
      <c r="F32" s="17">
        <f t="shared" si="6"/>
        <v>-19036.05116584244</v>
      </c>
    </row>
    <row r="33" spans="1:6">
      <c r="A33" s="22">
        <v>2</v>
      </c>
      <c r="B33" s="22">
        <v>19</v>
      </c>
      <c r="C33" s="17">
        <f t="shared" si="3"/>
        <v>701273.11401441775</v>
      </c>
      <c r="D33" s="17">
        <f t="shared" si="4"/>
        <v>-4382.9569625900976</v>
      </c>
      <c r="E33" s="17">
        <f t="shared" si="5"/>
        <v>-14653.094203252342</v>
      </c>
      <c r="F33" s="17">
        <f t="shared" si="6"/>
        <v>-19036.05116584244</v>
      </c>
    </row>
    <row r="34" spans="1:6">
      <c r="A34" s="22">
        <v>2</v>
      </c>
      <c r="B34" s="22">
        <v>20</v>
      </c>
      <c r="C34" s="17">
        <f t="shared" si="3"/>
        <v>686620.0198111654</v>
      </c>
      <c r="D34" s="17">
        <f t="shared" si="4"/>
        <v>-4291.3751238197674</v>
      </c>
      <c r="E34" s="17">
        <f t="shared" si="5"/>
        <v>-14744.676042022673</v>
      </c>
      <c r="F34" s="17">
        <f t="shared" si="6"/>
        <v>-19036.05116584244</v>
      </c>
    </row>
    <row r="35" spans="1:6">
      <c r="A35" s="22">
        <v>2</v>
      </c>
      <c r="B35" s="22">
        <v>21</v>
      </c>
      <c r="C35" s="17">
        <f t="shared" si="3"/>
        <v>671875.34376914275</v>
      </c>
      <c r="D35" s="17">
        <f t="shared" si="4"/>
        <v>-4199.2208985571269</v>
      </c>
      <c r="E35" s="17">
        <f t="shared" si="5"/>
        <v>-14836.830267285313</v>
      </c>
      <c r="F35" s="17">
        <f t="shared" si="6"/>
        <v>-19036.05116584244</v>
      </c>
    </row>
    <row r="36" spans="1:6">
      <c r="A36" s="22">
        <v>2</v>
      </c>
      <c r="B36" s="22">
        <v>22</v>
      </c>
      <c r="C36" s="17">
        <f t="shared" si="3"/>
        <v>657038.51350185741</v>
      </c>
      <c r="D36" s="17">
        <f t="shared" si="4"/>
        <v>-4106.4907093865922</v>
      </c>
      <c r="E36" s="17">
        <f t="shared" si="5"/>
        <v>-14929.560456455849</v>
      </c>
      <c r="F36" s="17">
        <f t="shared" si="6"/>
        <v>-19036.05116584244</v>
      </c>
    </row>
    <row r="37" spans="1:6">
      <c r="A37" s="22">
        <v>2</v>
      </c>
      <c r="B37" s="22">
        <v>23</v>
      </c>
      <c r="C37" s="17">
        <f t="shared" si="3"/>
        <v>642108.95304540161</v>
      </c>
      <c r="D37" s="17">
        <f t="shared" si="4"/>
        <v>-4013.1809565337398</v>
      </c>
      <c r="E37" s="17">
        <f t="shared" si="5"/>
        <v>-15022.870209308701</v>
      </c>
      <c r="F37" s="17">
        <f t="shared" si="6"/>
        <v>-19036.05116584244</v>
      </c>
    </row>
    <row r="38" spans="1:6">
      <c r="A38" s="30">
        <v>2</v>
      </c>
      <c r="B38" s="30">
        <v>24</v>
      </c>
      <c r="C38" s="17">
        <f t="shared" si="3"/>
        <v>627086.08283609292</v>
      </c>
      <c r="D38" s="17">
        <f t="shared" si="4"/>
        <v>-3919.2880177255615</v>
      </c>
      <c r="E38" s="17">
        <f t="shared" si="5"/>
        <v>-15116.763148116879</v>
      </c>
      <c r="F38" s="17">
        <f t="shared" si="6"/>
        <v>-19036.05116584244</v>
      </c>
    </row>
    <row r="39" spans="1:6">
      <c r="A39" s="22">
        <v>3</v>
      </c>
      <c r="B39" s="22">
        <v>25</v>
      </c>
      <c r="C39" s="17">
        <f t="shared" si="3"/>
        <v>611969.31968797604</v>
      </c>
      <c r="D39" s="17">
        <f t="shared" si="4"/>
        <v>-3824.808248049831</v>
      </c>
      <c r="E39" s="17">
        <f t="shared" si="5"/>
        <v>-15211.24291779261</v>
      </c>
      <c r="F39" s="17">
        <f t="shared" si="6"/>
        <v>-19036.05116584244</v>
      </c>
    </row>
    <row r="40" spans="1:6">
      <c r="A40" s="22">
        <v>3</v>
      </c>
      <c r="B40" s="22">
        <v>26</v>
      </c>
      <c r="C40" s="17">
        <f t="shared" si="3"/>
        <v>596758.0767701834</v>
      </c>
      <c r="D40" s="17">
        <f t="shared" si="4"/>
        <v>-3729.7379798136285</v>
      </c>
      <c r="E40" s="17">
        <f t="shared" si="5"/>
        <v>-15306.313186028812</v>
      </c>
      <c r="F40" s="17">
        <f t="shared" si="6"/>
        <v>-19036.05116584244</v>
      </c>
    </row>
    <row r="41" spans="1:6">
      <c r="A41" s="22">
        <v>3</v>
      </c>
      <c r="B41" s="22">
        <v>27</v>
      </c>
      <c r="C41" s="17">
        <f t="shared" si="3"/>
        <v>581451.76358415454</v>
      </c>
      <c r="D41" s="17">
        <f t="shared" si="4"/>
        <v>-3634.0735224009459</v>
      </c>
      <c r="E41" s="17">
        <f t="shared" si="5"/>
        <v>-15401.977643441494</v>
      </c>
      <c r="F41" s="17">
        <f t="shared" si="6"/>
        <v>-19036.05116584244</v>
      </c>
    </row>
    <row r="42" spans="1:6">
      <c r="A42" s="22">
        <v>3</v>
      </c>
      <c r="B42" s="22">
        <v>28</v>
      </c>
      <c r="C42" s="17">
        <f t="shared" si="3"/>
        <v>566049.78594071302</v>
      </c>
      <c r="D42" s="17">
        <f t="shared" si="4"/>
        <v>-3537.8111621294352</v>
      </c>
      <c r="E42" s="17">
        <f t="shared" si="5"/>
        <v>-15498.240003713005</v>
      </c>
      <c r="F42" s="17">
        <f t="shared" si="6"/>
        <v>-19036.05116584244</v>
      </c>
    </row>
    <row r="43" spans="1:6">
      <c r="A43" s="22">
        <v>3</v>
      </c>
      <c r="B43" s="22">
        <v>29</v>
      </c>
      <c r="C43" s="17">
        <f t="shared" si="3"/>
        <v>550551.54593699996</v>
      </c>
      <c r="D43" s="17">
        <f t="shared" si="4"/>
        <v>-3440.9471621062285</v>
      </c>
      <c r="E43" s="17">
        <f t="shared" si="5"/>
        <v>-15595.104003736211</v>
      </c>
      <c r="F43" s="17">
        <f t="shared" si="6"/>
        <v>-19036.05116584244</v>
      </c>
    </row>
    <row r="44" spans="1:6">
      <c r="A44" s="22">
        <v>3</v>
      </c>
      <c r="B44" s="22">
        <v>30</v>
      </c>
      <c r="C44" s="17">
        <f t="shared" si="3"/>
        <v>534956.44193326379</v>
      </c>
      <c r="D44" s="17">
        <f t="shared" si="4"/>
        <v>-3343.4777620828768</v>
      </c>
      <c r="E44" s="17">
        <f t="shared" si="5"/>
        <v>-15692.573403759563</v>
      </c>
      <c r="F44" s="17">
        <f t="shared" si="6"/>
        <v>-19036.05116584244</v>
      </c>
    </row>
    <row r="45" spans="1:6">
      <c r="A45" s="22">
        <v>3</v>
      </c>
      <c r="B45" s="22">
        <v>31</v>
      </c>
      <c r="C45" s="17">
        <f t="shared" si="3"/>
        <v>519263.86852950422</v>
      </c>
      <c r="D45" s="17">
        <f t="shared" si="4"/>
        <v>-3245.3991783093784</v>
      </c>
      <c r="E45" s="17">
        <f t="shared" si="5"/>
        <v>-15790.651987533061</v>
      </c>
      <c r="F45" s="17">
        <f t="shared" si="6"/>
        <v>-19036.05116584244</v>
      </c>
    </row>
    <row r="46" spans="1:6">
      <c r="A46" s="22">
        <v>3</v>
      </c>
      <c r="B46" s="22">
        <v>32</v>
      </c>
      <c r="C46" s="17">
        <f t="shared" si="3"/>
        <v>503473.21654197114</v>
      </c>
      <c r="D46" s="17">
        <f t="shared" si="4"/>
        <v>-3146.7076033872986</v>
      </c>
      <c r="E46" s="17">
        <f t="shared" si="5"/>
        <v>-15889.343562455142</v>
      </c>
      <c r="F46" s="17">
        <f t="shared" si="6"/>
        <v>-19036.05116584244</v>
      </c>
    </row>
    <row r="47" spans="1:6">
      <c r="A47" s="22">
        <v>3</v>
      </c>
      <c r="B47" s="22">
        <v>33</v>
      </c>
      <c r="C47" s="17">
        <f t="shared" si="3"/>
        <v>487583.87297951599</v>
      </c>
      <c r="D47" s="17">
        <f t="shared" si="4"/>
        <v>-3047.399206121951</v>
      </c>
      <c r="E47" s="17">
        <f t="shared" si="5"/>
        <v>-15988.65195972049</v>
      </c>
      <c r="F47" s="17">
        <f t="shared" si="6"/>
        <v>-19036.05116584244</v>
      </c>
    </row>
    <row r="48" spans="1:6">
      <c r="A48" s="22">
        <v>3</v>
      </c>
      <c r="B48" s="22">
        <v>34</v>
      </c>
      <c r="C48" s="17">
        <f t="shared" si="3"/>
        <v>471595.22101979551</v>
      </c>
      <c r="D48" s="17">
        <f t="shared" si="4"/>
        <v>-2947.4701313736946</v>
      </c>
      <c r="E48" s="17">
        <f t="shared" si="5"/>
        <v>-16088.581034468745</v>
      </c>
      <c r="F48" s="17">
        <f t="shared" si="6"/>
        <v>-19036.05116584244</v>
      </c>
    </row>
    <row r="49" spans="1:6">
      <c r="A49" s="22">
        <v>3</v>
      </c>
      <c r="B49" s="22">
        <v>35</v>
      </c>
      <c r="C49" s="17">
        <f t="shared" si="3"/>
        <v>455506.63998532679</v>
      </c>
      <c r="D49" s="17">
        <f t="shared" si="4"/>
        <v>-2846.9164999082659</v>
      </c>
      <c r="E49" s="17">
        <f t="shared" si="5"/>
        <v>-16189.134665934174</v>
      </c>
      <c r="F49" s="17">
        <f t="shared" si="6"/>
        <v>-19036.05116584244</v>
      </c>
    </row>
    <row r="50" spans="1:6">
      <c r="A50" s="30">
        <v>3</v>
      </c>
      <c r="B50" s="30">
        <v>36</v>
      </c>
      <c r="C50" s="17">
        <f t="shared" si="3"/>
        <v>439317.5053193926</v>
      </c>
      <c r="D50" s="17">
        <f t="shared" si="4"/>
        <v>-2745.7344082461746</v>
      </c>
      <c r="E50" s="17">
        <f t="shared" si="5"/>
        <v>-16290.316757596265</v>
      </c>
      <c r="F50" s="17">
        <f t="shared" si="6"/>
        <v>-19036.05116584244</v>
      </c>
    </row>
    <row r="51" spans="1:6">
      <c r="A51" s="22">
        <v>4</v>
      </c>
      <c r="B51" s="22">
        <v>37</v>
      </c>
      <c r="C51" s="17">
        <f t="shared" si="3"/>
        <v>423027.18856179633</v>
      </c>
      <c r="D51" s="17">
        <f t="shared" si="4"/>
        <v>-2643.9199285111986</v>
      </c>
      <c r="E51" s="17">
        <f t="shared" si="5"/>
        <v>-16392.131237331243</v>
      </c>
      <c r="F51" s="17">
        <f t="shared" si="6"/>
        <v>-19036.05116584244</v>
      </c>
    </row>
    <row r="52" spans="1:6">
      <c r="A52" s="22">
        <v>4</v>
      </c>
      <c r="B52" s="22">
        <v>38</v>
      </c>
      <c r="C52" s="17">
        <f t="shared" si="3"/>
        <v>406635.05732446507</v>
      </c>
      <c r="D52" s="17">
        <f t="shared" si="4"/>
        <v>-2541.4691082778777</v>
      </c>
      <c r="E52" s="17">
        <f t="shared" si="5"/>
        <v>-16494.582057564563</v>
      </c>
      <c r="F52" s="17">
        <f t="shared" si="6"/>
        <v>-19036.05116584244</v>
      </c>
    </row>
    <row r="53" spans="1:6">
      <c r="A53" s="22">
        <v>4</v>
      </c>
      <c r="B53" s="22">
        <v>39</v>
      </c>
      <c r="C53" s="17">
        <f t="shared" si="3"/>
        <v>390140.4752669005</v>
      </c>
      <c r="D53" s="17">
        <f t="shared" si="4"/>
        <v>-2438.3779704180961</v>
      </c>
      <c r="E53" s="17">
        <f t="shared" si="5"/>
        <v>-16597.673195424344</v>
      </c>
      <c r="F53" s="17">
        <f t="shared" si="6"/>
        <v>-19036.05116584244</v>
      </c>
    </row>
    <row r="54" spans="1:6">
      <c r="A54" s="22">
        <v>4</v>
      </c>
      <c r="B54" s="22">
        <v>40</v>
      </c>
      <c r="C54" s="17">
        <f t="shared" si="3"/>
        <v>373542.80207147612</v>
      </c>
      <c r="D54" s="17">
        <f t="shared" si="4"/>
        <v>-2334.6425129466934</v>
      </c>
      <c r="E54" s="17">
        <f t="shared" si="5"/>
        <v>-16701.408652895749</v>
      </c>
      <c r="F54" s="17">
        <f t="shared" si="6"/>
        <v>-19036.051165842444</v>
      </c>
    </row>
    <row r="55" spans="1:6">
      <c r="A55" s="22">
        <v>4</v>
      </c>
      <c r="B55" s="22">
        <v>41</v>
      </c>
      <c r="C55" s="17">
        <f t="shared" si="3"/>
        <v>356841.39341858035</v>
      </c>
      <c r="D55" s="17">
        <f t="shared" si="4"/>
        <v>-2230.2587088660975</v>
      </c>
      <c r="E55" s="17">
        <f t="shared" si="5"/>
        <v>-16805.792456976342</v>
      </c>
      <c r="F55" s="17">
        <f t="shared" si="6"/>
        <v>-19036.05116584244</v>
      </c>
    </row>
    <row r="56" spans="1:6">
      <c r="A56" s="22">
        <v>4</v>
      </c>
      <c r="B56" s="22">
        <v>42</v>
      </c>
      <c r="C56" s="17">
        <f t="shared" si="3"/>
        <v>340035.60096160404</v>
      </c>
      <c r="D56" s="17">
        <f t="shared" si="4"/>
        <v>-2125.2225060099918</v>
      </c>
      <c r="E56" s="17">
        <f t="shared" si="5"/>
        <v>-16910.828659832448</v>
      </c>
      <c r="F56" s="17">
        <f t="shared" si="6"/>
        <v>-19036.05116584244</v>
      </c>
    </row>
    <row r="57" spans="1:6">
      <c r="A57" s="22">
        <v>4</v>
      </c>
      <c r="B57" s="22">
        <v>43</v>
      </c>
      <c r="C57" s="17">
        <f t="shared" si="3"/>
        <v>323124.77230177156</v>
      </c>
      <c r="D57" s="17">
        <f t="shared" si="4"/>
        <v>-2019.5298268860386</v>
      </c>
      <c r="E57" s="17">
        <f t="shared" si="5"/>
        <v>-17016.521338956401</v>
      </c>
      <c r="F57" s="17">
        <f t="shared" si="6"/>
        <v>-19036.05116584244</v>
      </c>
    </row>
    <row r="58" spans="1:6">
      <c r="A58" s="22">
        <v>4</v>
      </c>
      <c r="B58" s="22">
        <v>44</v>
      </c>
      <c r="C58" s="17">
        <f t="shared" si="3"/>
        <v>306108.25096281513</v>
      </c>
      <c r="D58" s="17">
        <f t="shared" si="4"/>
        <v>-1913.1765685175594</v>
      </c>
      <c r="E58" s="17">
        <f t="shared" si="5"/>
        <v>-17122.874597324881</v>
      </c>
      <c r="F58" s="17">
        <f t="shared" si="6"/>
        <v>-19036.05116584244</v>
      </c>
    </row>
    <row r="59" spans="1:6">
      <c r="A59" s="22">
        <v>4</v>
      </c>
      <c r="B59" s="22">
        <v>45</v>
      </c>
      <c r="C59" s="17">
        <f t="shared" si="3"/>
        <v>288985.37636549026</v>
      </c>
      <c r="D59" s="17">
        <f t="shared" si="4"/>
        <v>-1806.1586022842798</v>
      </c>
      <c r="E59" s="17">
        <f t="shared" si="5"/>
        <v>-17229.892563558162</v>
      </c>
      <c r="F59" s="17">
        <f t="shared" si="6"/>
        <v>-19036.05116584244</v>
      </c>
    </row>
    <row r="60" spans="1:6">
      <c r="A60" s="22">
        <v>4</v>
      </c>
      <c r="B60" s="22">
        <v>46</v>
      </c>
      <c r="C60" s="17">
        <f t="shared" si="3"/>
        <v>271755.48380193207</v>
      </c>
      <c r="D60" s="17">
        <f t="shared" si="4"/>
        <v>-1698.4717737620397</v>
      </c>
      <c r="E60" s="17">
        <f t="shared" si="5"/>
        <v>-17337.579392080399</v>
      </c>
      <c r="F60" s="17">
        <f t="shared" si="6"/>
        <v>-19036.05116584244</v>
      </c>
    </row>
    <row r="61" spans="1:6">
      <c r="A61" s="22">
        <v>4</v>
      </c>
      <c r="B61" s="22">
        <v>47</v>
      </c>
      <c r="C61" s="17">
        <f t="shared" si="3"/>
        <v>254417.90440985168</v>
      </c>
      <c r="D61" s="17">
        <f t="shared" si="4"/>
        <v>-1590.1119025615349</v>
      </c>
      <c r="E61" s="17">
        <f t="shared" si="5"/>
        <v>-17445.939263280907</v>
      </c>
      <c r="F61" s="17">
        <f t="shared" si="6"/>
        <v>-19036.05116584244</v>
      </c>
    </row>
    <row r="62" spans="1:6">
      <c r="A62" s="30">
        <v>4</v>
      </c>
      <c r="B62" s="30">
        <v>48</v>
      </c>
      <c r="C62" s="17">
        <f t="shared" si="3"/>
        <v>236971.96514657076</v>
      </c>
      <c r="D62" s="17">
        <f t="shared" si="4"/>
        <v>-1481.0747821660325</v>
      </c>
      <c r="E62" s="17">
        <f t="shared" si="5"/>
        <v>-17554.976383676407</v>
      </c>
      <c r="F62" s="17">
        <f t="shared" si="6"/>
        <v>-19036.05116584244</v>
      </c>
    </row>
    <row r="63" spans="1:6">
      <c r="A63" s="22">
        <v>5</v>
      </c>
      <c r="B63" s="22">
        <v>49</v>
      </c>
      <c r="C63" s="17">
        <f t="shared" si="3"/>
        <v>219416.98876289435</v>
      </c>
      <c r="D63" s="17">
        <f t="shared" si="4"/>
        <v>-1371.3561797680507</v>
      </c>
      <c r="E63" s="17">
        <f t="shared" si="5"/>
        <v>-17664.694986074388</v>
      </c>
      <c r="F63" s="17">
        <f t="shared" si="6"/>
        <v>-19036.05116584244</v>
      </c>
    </row>
    <row r="64" spans="1:6">
      <c r="A64" s="22">
        <v>5</v>
      </c>
      <c r="B64" s="22">
        <v>50</v>
      </c>
      <c r="C64" s="17">
        <f t="shared" si="3"/>
        <v>201752.29377681998</v>
      </c>
      <c r="D64" s="17">
        <f t="shared" si="4"/>
        <v>-1260.9518361050823</v>
      </c>
      <c r="E64" s="17">
        <f t="shared" si="5"/>
        <v>-17775.099329737357</v>
      </c>
      <c r="F64" s="17">
        <f t="shared" si="6"/>
        <v>-19036.05116584244</v>
      </c>
    </row>
    <row r="65" spans="1:6">
      <c r="A65" s="22">
        <v>5</v>
      </c>
      <c r="B65" s="22">
        <v>51</v>
      </c>
      <c r="C65" s="17">
        <f t="shared" si="3"/>
        <v>183977.19444708261</v>
      </c>
      <c r="D65" s="17">
        <f t="shared" si="4"/>
        <v>-1149.8574652942261</v>
      </c>
      <c r="E65" s="17">
        <f t="shared" si="5"/>
        <v>-17886.193700548214</v>
      </c>
      <c r="F65" s="17">
        <f t="shared" si="6"/>
        <v>-19036.05116584244</v>
      </c>
    </row>
    <row r="66" spans="1:6">
      <c r="A66" s="22">
        <v>5</v>
      </c>
      <c r="B66" s="22">
        <v>52</v>
      </c>
      <c r="C66" s="17">
        <f t="shared" si="3"/>
        <v>166091.00074653441</v>
      </c>
      <c r="D66" s="17">
        <f t="shared" si="4"/>
        <v>-1038.068754665795</v>
      </c>
      <c r="E66" s="17">
        <f t="shared" si="5"/>
        <v>-17997.982411176647</v>
      </c>
      <c r="F66" s="17">
        <f t="shared" si="6"/>
        <v>-19036.05116584244</v>
      </c>
    </row>
    <row r="67" spans="1:6">
      <c r="A67" s="22">
        <v>5</v>
      </c>
      <c r="B67" s="22">
        <v>53</v>
      </c>
      <c r="C67" s="17">
        <f t="shared" si="3"/>
        <v>148093.01833535777</v>
      </c>
      <c r="D67" s="17">
        <f t="shared" si="4"/>
        <v>-925.5813645959438</v>
      </c>
      <c r="E67" s="17">
        <f t="shared" si="5"/>
        <v>-18110.469801246498</v>
      </c>
      <c r="F67" s="17">
        <f t="shared" si="6"/>
        <v>-19036.05116584244</v>
      </c>
    </row>
    <row r="68" spans="1:6">
      <c r="A68" s="22">
        <v>5</v>
      </c>
      <c r="B68" s="22">
        <v>54</v>
      </c>
      <c r="C68" s="17">
        <f t="shared" si="3"/>
        <v>129982.54853411128</v>
      </c>
      <c r="D68" s="17">
        <f t="shared" si="4"/>
        <v>-812.39092833815073</v>
      </c>
      <c r="E68" s="17">
        <f t="shared" si="5"/>
        <v>-18223.660237504289</v>
      </c>
      <c r="F68" s="17">
        <f t="shared" si="6"/>
        <v>-19036.05116584244</v>
      </c>
    </row>
    <row r="69" spans="1:6">
      <c r="A69" s="22">
        <v>5</v>
      </c>
      <c r="B69" s="22">
        <v>55</v>
      </c>
      <c r="C69" s="17">
        <f t="shared" si="3"/>
        <v>111758.88829660699</v>
      </c>
      <c r="D69" s="17">
        <f t="shared" si="4"/>
        <v>-698.49305185374681</v>
      </c>
      <c r="E69" s="17">
        <f t="shared" si="5"/>
        <v>-18337.558113988693</v>
      </c>
      <c r="F69" s="17">
        <f t="shared" si="6"/>
        <v>-19036.05116584244</v>
      </c>
    </row>
    <row r="70" spans="1:6">
      <c r="A70" s="22">
        <v>5</v>
      </c>
      <c r="B70" s="22">
        <v>56</v>
      </c>
      <c r="C70" s="17">
        <f t="shared" si="3"/>
        <v>93421.330182618301</v>
      </c>
      <c r="D70" s="17">
        <f t="shared" si="4"/>
        <v>-583.88331364131727</v>
      </c>
      <c r="E70" s="17">
        <f t="shared" si="5"/>
        <v>-18452.167852201124</v>
      </c>
      <c r="F70" s="17">
        <f t="shared" si="6"/>
        <v>-19036.05116584244</v>
      </c>
    </row>
    <row r="71" spans="1:6">
      <c r="A71" s="22">
        <v>5</v>
      </c>
      <c r="B71" s="22">
        <v>57</v>
      </c>
      <c r="C71" s="17">
        <f t="shared" si="3"/>
        <v>74969.162330417181</v>
      </c>
      <c r="D71" s="17">
        <f t="shared" si="4"/>
        <v>-468.55726456506233</v>
      </c>
      <c r="E71" s="17">
        <f t="shared" si="5"/>
        <v>-18567.493901277379</v>
      </c>
      <c r="F71" s="17">
        <f t="shared" si="6"/>
        <v>-19036.05116584244</v>
      </c>
    </row>
    <row r="72" spans="1:6">
      <c r="A72" s="22">
        <v>5</v>
      </c>
      <c r="B72" s="22">
        <v>58</v>
      </c>
      <c r="C72" s="17">
        <f t="shared" si="3"/>
        <v>56401.668429139798</v>
      </c>
      <c r="D72" s="17">
        <f t="shared" si="4"/>
        <v>-352.51042768207839</v>
      </c>
      <c r="E72" s="17">
        <f t="shared" si="5"/>
        <v>-18683.540738160362</v>
      </c>
      <c r="F72" s="17">
        <f t="shared" si="6"/>
        <v>-19036.05116584244</v>
      </c>
    </row>
    <row r="73" spans="1:6">
      <c r="A73" s="22">
        <v>5</v>
      </c>
      <c r="B73" s="22">
        <v>59</v>
      </c>
      <c r="C73" s="17">
        <f t="shared" si="3"/>
        <v>37718.12769097944</v>
      </c>
      <c r="D73" s="17">
        <f t="shared" si="4"/>
        <v>-235.73829806857393</v>
      </c>
      <c r="E73" s="17">
        <f t="shared" si="5"/>
        <v>-18800.312867773868</v>
      </c>
      <c r="F73" s="17">
        <f t="shared" si="6"/>
        <v>-19036.05116584244</v>
      </c>
    </row>
    <row r="74" spans="1:6">
      <c r="A74" s="29">
        <v>5</v>
      </c>
      <c r="B74" s="29">
        <v>60</v>
      </c>
      <c r="C74" s="17">
        <f t="shared" si="3"/>
        <v>18917.814823205572</v>
      </c>
      <c r="D74" s="17">
        <f t="shared" si="4"/>
        <v>-118.23634264498395</v>
      </c>
      <c r="E74" s="17">
        <f t="shared" si="5"/>
        <v>-18917.814823197456</v>
      </c>
      <c r="F74" s="17">
        <f t="shared" si="6"/>
        <v>-19036.05116584244</v>
      </c>
    </row>
  </sheetData>
  <mergeCells count="1">
    <mergeCell ref="B7:G7"/>
  </mergeCells>
  <pageMargins left="0.7" right="0.7" top="0.75" bottom="0.75" header="0.3" footer="0.3"/>
  <pageSetup orientation="landscape" r:id="rId1"/>
  <headerFooter>
    <oddHeader>&amp;LBent Cycling
&amp;CLoan Proposal&amp;R&amp;D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Loan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Ryan</cp:lastModifiedBy>
  <dcterms:created xsi:type="dcterms:W3CDTF">2007-05-09T06:05:25Z</dcterms:created>
  <dcterms:modified xsi:type="dcterms:W3CDTF">2010-11-03T12:17:50Z</dcterms:modified>
</cp:coreProperties>
</file>