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<sst xmlns="http://schemas.openxmlformats.org/spreadsheetml/2006/main" count="48" uniqueCount="24">
  <si>
    <t>Origin</t>
  </si>
  <si>
    <t>Size</t>
  </si>
  <si>
    <t>Part</t>
  </si>
  <si>
    <t>Shape</t>
  </si>
  <si>
    <t>X</t>
  </si>
  <si>
    <t>Y</t>
  </si>
  <si>
    <t>Z</t>
  </si>
  <si>
    <t>R</t>
  </si>
  <si>
    <t>L</t>
  </si>
  <si>
    <t>D</t>
  </si>
  <si>
    <t>Hip</t>
  </si>
  <si>
    <t>Cylinder</t>
  </si>
  <si>
    <t>RSP</t>
  </si>
  <si>
    <t>Sphere</t>
  </si>
  <si>
    <t>RSR</t>
  </si>
  <si>
    <t>RSY</t>
  </si>
  <si>
    <t>REP</t>
  </si>
  <si>
    <t>RWY</t>
  </si>
  <si>
    <t>Torso</t>
  </si>
  <si>
    <t>LSP</t>
  </si>
  <si>
    <t>LSR</t>
  </si>
  <si>
    <t>LSY</t>
  </si>
  <si>
    <t>LEP</t>
  </si>
  <si>
    <t>LWY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</si>
</sst>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GENERAL" numFmtId="166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i val="true"/>
      <color rgb="00000000"/>
      <sz val="11"/>
    </font>
    <font>
      <name val="Calibri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CC99"/>
        <bgColor rgb="00C0C0C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2" fillId="0" fontId="4" numFmtId="164" xfId="0"/>
    <xf applyAlignment="false" applyBorder="true" applyFont="true" applyProtection="false" borderId="2" fillId="0" fontId="5" numFmtId="164" xfId="0"/>
    <xf applyAlignment="false" applyBorder="true" applyFont="true" applyProtection="false" borderId="2" fillId="0" fontId="4" numFmtId="165" xfId="0"/>
    <xf applyAlignment="false" applyBorder="true" applyFont="true" applyProtection="false" borderId="2" fillId="0" fontId="5" numFmtId="165" xfId="0"/>
    <xf applyAlignment="false" applyBorder="false" applyFont="false" applyProtection="false" borderId="0" fillId="0" fontId="0" numFmtId="165" xfId="0"/>
    <xf applyAlignment="false" applyBorder="true" applyFont="true" applyProtection="false" borderId="1" fillId="2" fontId="0" numFmtId="164" xfId="0"/>
    <xf applyAlignment="false" applyBorder="true" applyFont="true" applyProtection="false" borderId="2" fillId="2" fontId="4" numFmtId="165" xfId="0"/>
    <xf applyAlignment="false" applyBorder="true" applyFont="true" applyProtection="false" borderId="2" fillId="2" fontId="5" numFmtId="165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2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sheetData>
    <row collapsed="false" customFormat="false" customHeight="false" hidden="false" ht="14" outlineLevel="0" r="1">
      <c r="A1" s="1"/>
      <c r="B1" s="1"/>
      <c r="C1" s="2" t="s">
        <v>0</v>
      </c>
      <c r="D1" s="2"/>
      <c r="E1" s="2"/>
      <c r="F1" s="2" t="s">
        <v>1</v>
      </c>
      <c r="G1" s="3"/>
    </row>
    <row collapsed="false" customFormat="false" customHeight="false" hidden="false" ht="14" outlineLevel="0" r="2">
      <c r="A2" s="1" t="s">
        <v>2</v>
      </c>
      <c r="B2" s="1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I2" s="1" t="s">
        <v>9</v>
      </c>
    </row>
    <row collapsed="false" customFormat="false" customHeight="false" hidden="false" ht="14" outlineLevel="0" r="3">
      <c r="A3" s="1" t="s">
        <v>10</v>
      </c>
      <c r="B3" s="1" t="s">
        <v>11</v>
      </c>
      <c r="C3" s="6" t="n">
        <f aca="false">-0.125*(25.4/1000)</f>
        <v>-0.003175</v>
      </c>
      <c r="D3" s="6" t="n">
        <f aca="false">-1.5*(25.4/1000)</f>
        <v>-0.0381</v>
      </c>
      <c r="E3" s="6" t="n">
        <f aca="false">-2.063*(25.4/1000)</f>
        <v>-0.0524002</v>
      </c>
      <c r="F3" s="7" t="n">
        <f aca="false">I3/2</f>
        <v>0.12065</v>
      </c>
      <c r="G3" s="7" t="n">
        <f aca="false">4.125*(25.4/1000)</f>
        <v>0.104775</v>
      </c>
      <c r="I3" s="8" t="n">
        <f aca="false">9.5*(25.4/1000)</f>
        <v>0.2413</v>
      </c>
    </row>
    <row collapsed="false" customFormat="true" customHeight="false" hidden="false" ht="14" outlineLevel="0" r="4" s="12">
      <c r="A4" s="9" t="s">
        <v>12</v>
      </c>
      <c r="B4" s="9" t="s">
        <v>11</v>
      </c>
      <c r="C4" s="10" t="n">
        <f aca="false">0*(25.4/1000)</f>
        <v>0</v>
      </c>
      <c r="D4" s="10" t="n">
        <f aca="false">-0.5*(25.4/1000)</f>
        <v>-0.0127</v>
      </c>
      <c r="E4" s="10" t="n">
        <f aca="false">0*(25.4/1000)</f>
        <v>0</v>
      </c>
      <c r="F4" s="11" t="n">
        <f aca="false">I4/2</f>
        <v>0.0565404</v>
      </c>
      <c r="G4" s="11" t="n">
        <f aca="false">1*(25.4/1000)</f>
        <v>0.0254</v>
      </c>
      <c r="I4" s="13" t="n">
        <f aca="false">4.452*(25.4/1000)</f>
        <v>0.1130808</v>
      </c>
    </row>
    <row collapsed="false" customFormat="true" customHeight="false" hidden="false" ht="14" outlineLevel="0" r="5" s="12">
      <c r="A5" s="9" t="s">
        <v>12</v>
      </c>
      <c r="B5" s="9" t="s">
        <v>13</v>
      </c>
      <c r="C5" s="10" t="n">
        <f aca="false">0*(25.4/1000)</f>
        <v>0</v>
      </c>
      <c r="D5" s="10" t="n">
        <f aca="false">-2.5*(25.4/1000)</f>
        <v>-0.0635</v>
      </c>
      <c r="E5" s="10" t="n">
        <f aca="false">0*(25.4/1000)</f>
        <v>0</v>
      </c>
      <c r="F5" s="11" t="n">
        <f aca="false">I5/2</f>
        <v>0.0795274</v>
      </c>
      <c r="G5" s="11" t="n">
        <f aca="false">0*(25.4/1000)</f>
        <v>0</v>
      </c>
      <c r="I5" s="13" t="n">
        <f aca="false">6.262*(25.4/1000)</f>
        <v>0.1590548</v>
      </c>
    </row>
    <row collapsed="false" customFormat="false" customHeight="false" hidden="false" ht="14" outlineLevel="0" r="6">
      <c r="A6" s="1" t="s">
        <v>14</v>
      </c>
      <c r="B6" s="1" t="s">
        <v>11</v>
      </c>
      <c r="C6" s="6" t="n">
        <v>-0.026</v>
      </c>
      <c r="D6" s="6" t="n">
        <f aca="false">0*(25.4/1000)</f>
        <v>0</v>
      </c>
      <c r="E6" s="6" t="n">
        <f aca="false">-1.5*(25.4/1000)</f>
        <v>-0.0381</v>
      </c>
      <c r="F6" s="7" t="n">
        <f aca="false">I6/2</f>
        <v>0.047625</v>
      </c>
      <c r="G6" s="7" t="n">
        <f aca="false">3*(25.4/1000)</f>
        <v>0.0762</v>
      </c>
      <c r="I6" s="8" t="n">
        <f aca="false">3.75*(25.4/1000)</f>
        <v>0.09525</v>
      </c>
    </row>
    <row collapsed="false" customFormat="true" customHeight="false" hidden="false" ht="14" outlineLevel="0" r="7" s="12">
      <c r="A7" s="9" t="s">
        <v>15</v>
      </c>
      <c r="B7" s="9" t="s">
        <v>11</v>
      </c>
      <c r="C7" s="10" t="n">
        <f aca="false">0*(25.4/1000)</f>
        <v>0</v>
      </c>
      <c r="D7" s="10" t="n">
        <f aca="false">0*(25.4/1000)</f>
        <v>0</v>
      </c>
      <c r="E7" s="10" t="n">
        <f aca="false">-G7/2</f>
        <v>-0.073025</v>
      </c>
      <c r="F7" s="11" t="n">
        <f aca="false">I7/2</f>
        <v>0.04445</v>
      </c>
      <c r="G7" s="11" t="n">
        <f aca="false">5.75*(25.4/1000)</f>
        <v>0.14605</v>
      </c>
      <c r="I7" s="13" t="n">
        <f aca="false">3.5*(25.4/1000)</f>
        <v>0.0889</v>
      </c>
    </row>
    <row collapsed="false" customFormat="true" customHeight="false" hidden="false" ht="14" outlineLevel="0" r="8" s="12">
      <c r="A8" s="9" t="s">
        <v>15</v>
      </c>
      <c r="B8" s="9" t="s">
        <v>13</v>
      </c>
      <c r="C8" s="10" t="n">
        <f aca="false">0.375*(25.4/1000)</f>
        <v>0.009525</v>
      </c>
      <c r="D8" s="10" t="n">
        <f aca="false">0*(25.4/1000)</f>
        <v>0</v>
      </c>
      <c r="E8" s="10" t="n">
        <f aca="false">(-G7)</f>
        <v>-0.14605</v>
      </c>
      <c r="F8" s="11" t="n">
        <f aca="false">I8/2</f>
        <v>0.0555625</v>
      </c>
      <c r="G8" s="11" t="n">
        <f aca="false">0*(25.4/1000)</f>
        <v>0</v>
      </c>
      <c r="I8" s="13" t="n">
        <f aca="false">4.375*(25.4/1000)</f>
        <v>0.111125</v>
      </c>
    </row>
    <row collapsed="false" customFormat="false" customHeight="false" hidden="false" ht="14" outlineLevel="0" r="9">
      <c r="A9" s="1" t="s">
        <v>16</v>
      </c>
      <c r="B9" s="1" t="s">
        <v>13</v>
      </c>
      <c r="C9" s="6" t="n">
        <f aca="false">-0.7*(25.4/1000)</f>
        <v>-0.01778</v>
      </c>
      <c r="D9" s="6" t="n">
        <f aca="false">0.42*(25.4/1000)</f>
        <v>0.010668</v>
      </c>
      <c r="E9" s="6" t="n">
        <f aca="false">0*(25.4/1000)</f>
        <v>0</v>
      </c>
      <c r="F9" s="7" t="n">
        <f aca="false">I9/2</f>
        <v>0.0492125</v>
      </c>
      <c r="G9" s="7" t="n">
        <f aca="false">0*(25.4/1000)</f>
        <v>0</v>
      </c>
      <c r="I9" s="8" t="n">
        <f aca="false">3.875*(25.4/1000)</f>
        <v>0.098425</v>
      </c>
    </row>
    <row collapsed="false" customFormat="false" customHeight="false" hidden="false" ht="14" outlineLevel="0" r="10">
      <c r="A10" s="1" t="s">
        <v>16</v>
      </c>
      <c r="B10" s="1" t="s">
        <v>11</v>
      </c>
      <c r="C10" s="6" t="n">
        <f aca="false">-0.884*(25.4/1000)</f>
        <v>-0.0224536</v>
      </c>
      <c r="D10" s="6" t="n">
        <f aca="false">0.453*(25.4/1000)</f>
        <v>0.0115062</v>
      </c>
      <c r="E10" s="6" t="n">
        <f aca="false">-1*(25.4/1000)</f>
        <v>-0.0254</v>
      </c>
      <c r="F10" s="7" t="n">
        <f aca="false">I10/2</f>
        <v>0.04445</v>
      </c>
      <c r="G10" s="7" t="n">
        <f aca="false">2*(25.4/1000)</f>
        <v>0.0508</v>
      </c>
      <c r="I10" s="8" t="n">
        <f aca="false">3.5*(25.4/1000)</f>
        <v>0.0889</v>
      </c>
      <c r="K10" s="14" t="n">
        <f aca="false">1.004*25.4/1000</f>
        <v>0.0255016</v>
      </c>
    </row>
    <row collapsed="false" customFormat="false" customHeight="false" hidden="false" ht="14" outlineLevel="0" r="11">
      <c r="A11" s="1" t="s">
        <v>17</v>
      </c>
      <c r="B11" s="1" t="s">
        <v>11</v>
      </c>
      <c r="C11" s="6" t="n">
        <f aca="false">0*(25.4/1000)</f>
        <v>0</v>
      </c>
      <c r="D11" s="6" t="n">
        <f aca="false">0*(25.4/1000)</f>
        <v>0</v>
      </c>
      <c r="E11" s="6" t="n">
        <f aca="false">-2.5*(25.4/1000)</f>
        <v>-0.0635</v>
      </c>
      <c r="F11" s="7" t="n">
        <f aca="false">I11/2</f>
        <v>0.047625</v>
      </c>
      <c r="G11" s="7" t="n">
        <f aca="false">5*(25.4/1000)</f>
        <v>0.127</v>
      </c>
      <c r="I11" s="8" t="n">
        <f aca="false">3.75*(25.4/1000)</f>
        <v>0.09525</v>
      </c>
    </row>
    <row collapsed="false" customFormat="false" customHeight="false" hidden="false" ht="14" outlineLevel="0" r="12">
      <c r="A12" s="1" t="s">
        <v>18</v>
      </c>
      <c r="B12" s="1" t="s">
        <v>11</v>
      </c>
      <c r="C12" s="6" t="n">
        <f aca="false">-0.375*(25.4/1000)</f>
        <v>-0.009525</v>
      </c>
      <c r="D12" s="6" t="n">
        <f aca="false">1.25*(25.4/1000)</f>
        <v>0.03175</v>
      </c>
      <c r="E12" s="6" t="n">
        <f aca="false">(-7.5/2)*(25.4/1000)</f>
        <v>-0.09525</v>
      </c>
      <c r="F12" s="7" t="n">
        <f aca="false">I12/2</f>
        <v>0.14605</v>
      </c>
      <c r="G12" s="7" t="n">
        <f aca="false">10*(25.4/1000)</f>
        <v>0.254</v>
      </c>
      <c r="I12" s="8" t="n">
        <f aca="false">11.5*(25.4/1000)</f>
        <v>0.2921</v>
      </c>
    </row>
    <row collapsed="false" customFormat="false" customHeight="false" hidden="false" ht="14" outlineLevel="0" r="13">
      <c r="A13" s="1" t="s">
        <v>18</v>
      </c>
      <c r="B13" s="1" t="s">
        <v>11</v>
      </c>
      <c r="C13" s="6" t="n">
        <f aca="false">-0.375*(25.4/1000)</f>
        <v>-0.009525</v>
      </c>
      <c r="D13" s="6" t="n">
        <f aca="false">-1.25*(25.4/1000)</f>
        <v>-0.03175</v>
      </c>
      <c r="E13" s="6" t="n">
        <f aca="false">(-7.5/2)*(25.4/1000)</f>
        <v>-0.09525</v>
      </c>
      <c r="F13" s="7" t="n">
        <f aca="false">I13/2</f>
        <v>0.14605</v>
      </c>
      <c r="G13" s="7" t="n">
        <f aca="false">10*(25.4/1000)</f>
        <v>0.254</v>
      </c>
      <c r="I13" s="8" t="n">
        <f aca="false">11.5*(25.4/1000)</f>
        <v>0.2921</v>
      </c>
    </row>
    <row collapsed="false" customFormat="false" customHeight="false" hidden="false" ht="14" outlineLevel="0" r="14">
      <c r="A14" s="1" t="s">
        <v>19</v>
      </c>
      <c r="B14" s="1" t="s">
        <v>11</v>
      </c>
      <c r="C14" s="6" t="n">
        <f aca="false">0*(25.4/1000)</f>
        <v>0</v>
      </c>
      <c r="D14" s="6" t="n">
        <f aca="false">0.5*(25.4/1000)</f>
        <v>0.0127</v>
      </c>
      <c r="E14" s="6" t="n">
        <f aca="false">0*(25.4/1000)</f>
        <v>0</v>
      </c>
      <c r="F14" s="7" t="n">
        <f aca="false">I14/2</f>
        <v>0.0565404</v>
      </c>
      <c r="G14" s="7" t="n">
        <f aca="false">1*(25.4/1000)</f>
        <v>0.0254</v>
      </c>
      <c r="I14" s="8" t="n">
        <f aca="false">4.452*(25.4/1000)</f>
        <v>0.1130808</v>
      </c>
    </row>
    <row collapsed="false" customFormat="false" customHeight="false" hidden="false" ht="14" outlineLevel="0" r="15">
      <c r="A15" s="1" t="s">
        <v>19</v>
      </c>
      <c r="B15" s="1" t="s">
        <v>13</v>
      </c>
      <c r="C15" s="6" t="n">
        <f aca="false">0*(25.4/1000)</f>
        <v>0</v>
      </c>
      <c r="D15" s="6" t="n">
        <f aca="false">2.5*(25.4/1000)</f>
        <v>0.0635</v>
      </c>
      <c r="E15" s="6" t="n">
        <f aca="false">0*(25.4/1000)</f>
        <v>0</v>
      </c>
      <c r="F15" s="7" t="n">
        <f aca="false">I15/2</f>
        <v>0.0795274</v>
      </c>
      <c r="G15" s="7" t="n">
        <f aca="false">0*(25.4/1000)</f>
        <v>0</v>
      </c>
      <c r="I15" s="8" t="n">
        <f aca="false">6.262*(25.4/1000)</f>
        <v>0.1590548</v>
      </c>
    </row>
    <row collapsed="false" customFormat="false" customHeight="false" hidden="false" ht="14" outlineLevel="0" r="16">
      <c r="A16" s="1" t="s">
        <v>20</v>
      </c>
      <c r="B16" s="1" t="s">
        <v>11</v>
      </c>
      <c r="C16" s="6" t="n">
        <f aca="false">0*(25.4/1000)</f>
        <v>0</v>
      </c>
      <c r="D16" s="6" t="n">
        <f aca="false">0*(25.4/1000)</f>
        <v>0</v>
      </c>
      <c r="E16" s="6" t="n">
        <f aca="false">-1.5*(25.4/1000)</f>
        <v>-0.0381</v>
      </c>
      <c r="F16" s="7" t="n">
        <f aca="false">I16/2</f>
        <v>0.047625</v>
      </c>
      <c r="G16" s="7" t="n">
        <f aca="false">3*(25.4/1000)</f>
        <v>0.0762</v>
      </c>
      <c r="I16" s="8" t="n">
        <f aca="false">3.75*(25.4/1000)</f>
        <v>0.09525</v>
      </c>
    </row>
    <row collapsed="false" customFormat="false" customHeight="false" hidden="false" ht="14" outlineLevel="0" r="17">
      <c r="A17" s="1" t="s">
        <v>21</v>
      </c>
      <c r="B17" s="1" t="s">
        <v>11</v>
      </c>
      <c r="C17" s="6" t="n">
        <f aca="false">0*(25.4/1000)</f>
        <v>0</v>
      </c>
      <c r="D17" s="6" t="n">
        <f aca="false">0*(25.4/1000)</f>
        <v>0</v>
      </c>
      <c r="E17" s="6" t="n">
        <f aca="false">-2.875*(25.4/1000)</f>
        <v>-0.073025</v>
      </c>
      <c r="F17" s="7" t="n">
        <f aca="false">I17/2</f>
        <v>0.04445</v>
      </c>
      <c r="G17" s="7" t="n">
        <f aca="false">5.75*(25.4/1000)</f>
        <v>0.14605</v>
      </c>
      <c r="I17" s="8" t="n">
        <f aca="false">3.5*(25.4/1000)</f>
        <v>0.0889</v>
      </c>
    </row>
    <row collapsed="false" customFormat="false" customHeight="false" hidden="false" ht="14" outlineLevel="0" r="18">
      <c r="A18" s="1" t="s">
        <v>21</v>
      </c>
      <c r="B18" s="1" t="s">
        <v>13</v>
      </c>
      <c r="C18" s="6" t="n">
        <f aca="false">0.375*(25.4/1000)</f>
        <v>0.009525</v>
      </c>
      <c r="D18" s="6" t="n">
        <f aca="false">0*(25.4/1000)</f>
        <v>0</v>
      </c>
      <c r="E18" s="6" t="n">
        <f aca="false">-5.75*(25.4/1000)</f>
        <v>-0.14605</v>
      </c>
      <c r="F18" s="7" t="n">
        <f aca="false">I18/2</f>
        <v>0.0555625</v>
      </c>
      <c r="G18" s="7" t="n">
        <f aca="false">0*(25.4/1000)</f>
        <v>0</v>
      </c>
      <c r="I18" s="8" t="n">
        <f aca="false">4.375*(25.4/1000)</f>
        <v>0.111125</v>
      </c>
    </row>
    <row collapsed="false" customFormat="false" customHeight="false" hidden="false" ht="14" outlineLevel="0" r="19">
      <c r="A19" s="1" t="s">
        <v>22</v>
      </c>
      <c r="B19" s="1" t="s">
        <v>13</v>
      </c>
      <c r="C19" s="6" t="n">
        <f aca="false">-0.7*(25.4/1000)</f>
        <v>-0.01778</v>
      </c>
      <c r="D19" s="6" t="n">
        <f aca="false">-0.42*(25.4/1000)</f>
        <v>-0.010668</v>
      </c>
      <c r="E19" s="6" t="n">
        <f aca="false">0*(25.4/1000)</f>
        <v>0</v>
      </c>
      <c r="F19" s="7" t="n">
        <f aca="false">I19/2</f>
        <v>0.0492125</v>
      </c>
      <c r="G19" s="7" t="n">
        <f aca="false">0*(25.4/1000)</f>
        <v>0</v>
      </c>
      <c r="I19" s="8" t="n">
        <f aca="false">3.875*(25.4/1000)</f>
        <v>0.098425</v>
      </c>
    </row>
    <row collapsed="false" customFormat="false" customHeight="false" hidden="false" ht="14" outlineLevel="0" r="20">
      <c r="A20" s="1" t="s">
        <v>22</v>
      </c>
      <c r="B20" s="1" t="s">
        <v>11</v>
      </c>
      <c r="C20" s="6" t="n">
        <f aca="false">-0.884*(25.4/1000)</f>
        <v>-0.0224536</v>
      </c>
      <c r="D20" s="6" t="n">
        <f aca="false">-0.453*(25.4/1000)</f>
        <v>-0.0115062</v>
      </c>
      <c r="E20" s="6" t="n">
        <f aca="false">-1*(25.4/1000)</f>
        <v>-0.0254</v>
      </c>
      <c r="F20" s="7" t="n">
        <f aca="false">I20/2</f>
        <v>0.04445</v>
      </c>
      <c r="G20" s="7" t="n">
        <f aca="false">2*(25.4/1000)</f>
        <v>0.0508</v>
      </c>
      <c r="I20" s="8" t="n">
        <f aca="false">3.5*(25.4/1000)</f>
        <v>0.0889</v>
      </c>
    </row>
    <row collapsed="false" customFormat="false" customHeight="false" hidden="false" ht="14" outlineLevel="0" r="21">
      <c r="A21" s="1" t="s">
        <v>23</v>
      </c>
      <c r="B21" s="1" t="s">
        <v>11</v>
      </c>
      <c r="C21" s="6" t="n">
        <f aca="false">0*(25.4/1000)</f>
        <v>0</v>
      </c>
      <c r="D21" s="6" t="n">
        <f aca="false">0*(25.4/1000)</f>
        <v>0</v>
      </c>
      <c r="E21" s="6" t="n">
        <f aca="false">-2.5*(25.4/1000)</f>
        <v>-0.0635</v>
      </c>
      <c r="F21" s="7" t="n">
        <f aca="false">I21/2</f>
        <v>0.047625</v>
      </c>
      <c r="G21" s="7" t="n">
        <f aca="false">5*(25.4/1000)</f>
        <v>0.127</v>
      </c>
      <c r="I21" s="8" t="n">
        <f aca="false">3.75*(25.4/1000)</f>
        <v>0.09525</v>
      </c>
    </row>
  </sheetData>
  <mergeCells count="1">
    <mergeCell ref="C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